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JulesWalkden\Public First Dropbox\Policy and Research Team\Polling\Client Tables\ASH\Incl semantic differentials\"/>
    </mc:Choice>
  </mc:AlternateContent>
  <xr:revisionPtr revIDLastSave="0" documentId="13_ncr:1_{09C5571A-5F7D-4139-9EBC-3D5BA3487055}"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95" l="1"/>
  <c r="B23" i="194"/>
  <c r="B22" i="193"/>
  <c r="B24" i="192"/>
  <c r="B17" i="191"/>
  <c r="B16" i="190"/>
  <c r="B17" i="189"/>
  <c r="B17" i="188"/>
  <c r="B17" i="187"/>
  <c r="B16" i="186"/>
  <c r="B22" i="185"/>
  <c r="B22" i="184"/>
  <c r="B22" i="183"/>
  <c r="B22" i="182"/>
  <c r="B22" i="181"/>
  <c r="B22" i="180"/>
  <c r="B22" i="179"/>
  <c r="B22" i="178"/>
  <c r="B22" i="177"/>
  <c r="B22" i="176"/>
  <c r="B20" i="175"/>
  <c r="B20" i="174"/>
  <c r="B20" i="173"/>
  <c r="B20" i="172"/>
  <c r="B20" i="171"/>
  <c r="B20" i="170"/>
  <c r="B20" i="169"/>
  <c r="B20" i="168"/>
  <c r="B20" i="167"/>
  <c r="B20" i="166"/>
  <c r="B20" i="165"/>
  <c r="B20" i="164"/>
  <c r="B20" i="163"/>
  <c r="B20" i="162"/>
  <c r="B20" i="161"/>
  <c r="B20" i="160"/>
  <c r="B20" i="159"/>
  <c r="B20" i="158"/>
  <c r="B20" i="157"/>
  <c r="B20" i="156"/>
  <c r="B20" i="155"/>
  <c r="B20" i="154"/>
  <c r="B20" i="153"/>
  <c r="B20" i="152"/>
  <c r="B20" i="151"/>
  <c r="B20" i="150"/>
  <c r="B20" i="149"/>
  <c r="B20" i="148"/>
  <c r="B20" i="147"/>
  <c r="B20" i="146"/>
  <c r="B20" i="145"/>
  <c r="B20" i="144"/>
  <c r="B20" i="143"/>
  <c r="B20" i="142"/>
  <c r="B20" i="141"/>
  <c r="B20" i="140"/>
  <c r="B20" i="139"/>
  <c r="B20" i="138"/>
  <c r="B20" i="137"/>
  <c r="B20" i="136"/>
  <c r="B20" i="135"/>
  <c r="B20" i="134"/>
  <c r="B20" i="133"/>
  <c r="B20" i="132"/>
  <c r="B20" i="131"/>
  <c r="B20" i="130"/>
  <c r="B20" i="129"/>
  <c r="B20" i="128"/>
  <c r="B20" i="127"/>
  <c r="B20" i="126"/>
  <c r="B20" i="125"/>
  <c r="B20" i="124"/>
  <c r="B20" i="123"/>
  <c r="B20" i="122"/>
  <c r="B20" i="121"/>
  <c r="B20" i="120"/>
  <c r="B20" i="119"/>
  <c r="B20" i="118"/>
  <c r="B20" i="117"/>
  <c r="B20" i="116"/>
  <c r="B20" i="115"/>
  <c r="B20" i="114"/>
  <c r="B20" i="113"/>
  <c r="B20" i="112"/>
  <c r="B20" i="111"/>
  <c r="B20" i="110"/>
  <c r="B20" i="109"/>
  <c r="B20" i="108"/>
  <c r="B20" i="107"/>
  <c r="B20" i="106"/>
  <c r="B20" i="105"/>
  <c r="B20" i="104"/>
  <c r="B20" i="103"/>
  <c r="B20" i="102"/>
  <c r="B20" i="101"/>
  <c r="B20" i="100"/>
  <c r="B20" i="99"/>
  <c r="B20" i="98"/>
  <c r="B20" i="97"/>
  <c r="B20" i="96"/>
  <c r="B20" i="95"/>
  <c r="B20" i="94"/>
  <c r="B20" i="93"/>
  <c r="B20" i="92"/>
  <c r="B20" i="91"/>
  <c r="B20" i="90"/>
  <c r="B20" i="89"/>
  <c r="B20" i="88"/>
  <c r="B20" i="87"/>
  <c r="B20" i="86"/>
  <c r="B22" i="85"/>
  <c r="B22" i="84"/>
  <c r="B22" i="83"/>
  <c r="B22" i="82"/>
  <c r="B22" i="81"/>
  <c r="B22" i="80"/>
  <c r="B22" i="79"/>
  <c r="B22" i="78"/>
  <c r="B22" i="77"/>
  <c r="B22" i="76"/>
  <c r="B19" i="75"/>
  <c r="B19" i="74"/>
  <c r="B19" i="73"/>
  <c r="B19" i="72"/>
  <c r="B19" i="71"/>
  <c r="B19" i="70"/>
  <c r="B19" i="69"/>
  <c r="B19" i="68"/>
  <c r="B19" i="67"/>
  <c r="B19" i="66"/>
  <c r="B19" i="65"/>
  <c r="B22" i="64"/>
  <c r="B22" i="63"/>
  <c r="B22" i="62"/>
  <c r="B22" i="61"/>
  <c r="B22" i="60"/>
  <c r="B22" i="59"/>
  <c r="B22" i="58"/>
  <c r="B22" i="57"/>
  <c r="B22" i="56"/>
  <c r="B22" i="55"/>
  <c r="B22" i="54"/>
  <c r="B22" i="53"/>
  <c r="B22" i="52"/>
  <c r="B22" i="51"/>
  <c r="B22" i="50"/>
  <c r="B22" i="49"/>
  <c r="B22" i="48"/>
  <c r="B22" i="47"/>
  <c r="B22" i="46"/>
  <c r="B22" i="45"/>
  <c r="B22" i="44"/>
  <c r="B22" i="43"/>
  <c r="B22" i="42"/>
  <c r="B22" i="41"/>
  <c r="B22" i="40"/>
  <c r="B22" i="39"/>
  <c r="B22" i="38"/>
  <c r="B22" i="37"/>
  <c r="B22" i="36"/>
  <c r="B22" i="35"/>
  <c r="B22" i="34"/>
  <c r="B22" i="33"/>
  <c r="B22" i="32"/>
  <c r="B22" i="31"/>
  <c r="B22" i="30"/>
  <c r="B22" i="29"/>
  <c r="B22" i="28"/>
  <c r="B22" i="27"/>
  <c r="B22" i="26"/>
  <c r="B19" i="25"/>
  <c r="B19" i="24"/>
  <c r="B19" i="23"/>
  <c r="B19" i="22"/>
  <c r="B19" i="21"/>
  <c r="B19" i="20"/>
  <c r="B19" i="19"/>
  <c r="B19" i="18"/>
  <c r="B19" i="17"/>
  <c r="B18" i="16"/>
  <c r="B18" i="15"/>
  <c r="B18" i="14"/>
  <c r="B18" i="13"/>
  <c r="B18" i="12"/>
  <c r="B18" i="11"/>
  <c r="B19" i="10"/>
  <c r="B16" i="9"/>
  <c r="B19" i="8"/>
  <c r="B19" i="7"/>
  <c r="B19" i="6"/>
  <c r="B19" i="5"/>
  <c r="B30" i="4"/>
  <c r="E200" i="2"/>
  <c r="D200" i="2"/>
  <c r="E199" i="2"/>
  <c r="D199" i="2"/>
  <c r="E198" i="2"/>
  <c r="D198" i="2"/>
  <c r="E197" i="2"/>
  <c r="D197" i="2"/>
  <c r="E196" i="2"/>
  <c r="D196" i="2"/>
  <c r="E195" i="2"/>
  <c r="D195" i="2"/>
  <c r="E194" i="2"/>
  <c r="D194" i="2"/>
  <c r="E193" i="2"/>
  <c r="D193" i="2"/>
  <c r="E192" i="2"/>
  <c r="D192" i="2"/>
  <c r="E191" i="2"/>
  <c r="D191" i="2"/>
  <c r="E190" i="2"/>
  <c r="D190" i="2"/>
  <c r="E189" i="2"/>
  <c r="D189" i="2"/>
  <c r="E188" i="2"/>
  <c r="D188" i="2"/>
  <c r="E187" i="2"/>
  <c r="D187" i="2"/>
  <c r="E186" i="2"/>
  <c r="D186" i="2"/>
  <c r="E185" i="2"/>
  <c r="D185" i="2"/>
  <c r="E184" i="2"/>
  <c r="D184" i="2"/>
  <c r="D183" i="2"/>
  <c r="E182" i="2"/>
  <c r="D182" i="2"/>
  <c r="E181" i="2"/>
  <c r="D181" i="2"/>
  <c r="E180" i="2"/>
  <c r="D180" i="2"/>
  <c r="E179" i="2"/>
  <c r="D179" i="2"/>
  <c r="E178" i="2"/>
  <c r="D178" i="2"/>
  <c r="E177" i="2"/>
  <c r="D177" i="2"/>
  <c r="E176" i="2"/>
  <c r="D176" i="2"/>
  <c r="E175" i="2"/>
  <c r="D175" i="2"/>
  <c r="E174" i="2"/>
  <c r="D174" i="2"/>
  <c r="E173" i="2"/>
  <c r="D173" i="2"/>
  <c r="E172" i="2"/>
  <c r="D172" i="2"/>
  <c r="D171" i="2"/>
  <c r="E170" i="2"/>
  <c r="D170" i="2"/>
  <c r="E169" i="2"/>
  <c r="D169" i="2"/>
  <c r="E168" i="2"/>
  <c r="D168" i="2"/>
  <c r="E167" i="2"/>
  <c r="D167" i="2"/>
  <c r="E166" i="2"/>
  <c r="D166" i="2"/>
  <c r="E165" i="2"/>
  <c r="D165" i="2"/>
  <c r="E164" i="2"/>
  <c r="D164" i="2"/>
  <c r="E163" i="2"/>
  <c r="D163" i="2"/>
  <c r="E162" i="2"/>
  <c r="D162" i="2"/>
  <c r="D161" i="2"/>
  <c r="E160" i="2"/>
  <c r="D160" i="2"/>
  <c r="E159" i="2"/>
  <c r="D159" i="2"/>
  <c r="E158" i="2"/>
  <c r="D158" i="2"/>
  <c r="E157" i="2"/>
  <c r="D157" i="2"/>
  <c r="E156" i="2"/>
  <c r="D156" i="2"/>
  <c r="E155" i="2"/>
  <c r="D155" i="2"/>
  <c r="E154" i="2"/>
  <c r="D154" i="2"/>
  <c r="E153" i="2"/>
  <c r="D153" i="2"/>
  <c r="E152" i="2"/>
  <c r="D152" i="2"/>
  <c r="D151" i="2"/>
  <c r="E150" i="2"/>
  <c r="D150" i="2"/>
  <c r="E149" i="2"/>
  <c r="D149" i="2"/>
  <c r="E148" i="2"/>
  <c r="D148" i="2"/>
  <c r="E147" i="2"/>
  <c r="D147" i="2"/>
  <c r="E146" i="2"/>
  <c r="D146" i="2"/>
  <c r="E145" i="2"/>
  <c r="D145" i="2"/>
  <c r="E144" i="2"/>
  <c r="D144" i="2"/>
  <c r="E143" i="2"/>
  <c r="D143" i="2"/>
  <c r="E142" i="2"/>
  <c r="D142" i="2"/>
  <c r="D141" i="2"/>
  <c r="E140" i="2"/>
  <c r="D140" i="2"/>
  <c r="E139" i="2"/>
  <c r="D139" i="2"/>
  <c r="E138" i="2"/>
  <c r="D138" i="2"/>
  <c r="E137" i="2"/>
  <c r="D137" i="2"/>
  <c r="E136" i="2"/>
  <c r="D136" i="2"/>
  <c r="E135" i="2"/>
  <c r="D135" i="2"/>
  <c r="E134" i="2"/>
  <c r="D134" i="2"/>
  <c r="E133" i="2"/>
  <c r="D133" i="2"/>
  <c r="E132" i="2"/>
  <c r="D132" i="2"/>
  <c r="D131" i="2"/>
  <c r="E130" i="2"/>
  <c r="D130" i="2"/>
  <c r="E129" i="2"/>
  <c r="D129" i="2"/>
  <c r="E128" i="2"/>
  <c r="D128" i="2"/>
  <c r="E127" i="2"/>
  <c r="D127" i="2"/>
  <c r="E126" i="2"/>
  <c r="D126" i="2"/>
  <c r="E125" i="2"/>
  <c r="D125" i="2"/>
  <c r="E124" i="2"/>
  <c r="D124" i="2"/>
  <c r="E123" i="2"/>
  <c r="D123" i="2"/>
  <c r="E122" i="2"/>
  <c r="D122" i="2"/>
  <c r="D121" i="2"/>
  <c r="E120" i="2"/>
  <c r="D120" i="2"/>
  <c r="E119" i="2"/>
  <c r="D119" i="2"/>
  <c r="E118" i="2"/>
  <c r="D118" i="2"/>
  <c r="E117" i="2"/>
  <c r="D117" i="2"/>
  <c r="E116" i="2"/>
  <c r="D116" i="2"/>
  <c r="E115" i="2"/>
  <c r="D115" i="2"/>
  <c r="E114" i="2"/>
  <c r="D114" i="2"/>
  <c r="E113" i="2"/>
  <c r="D113" i="2"/>
  <c r="E112" i="2"/>
  <c r="D112"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D91" i="2"/>
  <c r="E90" i="2"/>
  <c r="D90" i="2"/>
  <c r="E89" i="2"/>
  <c r="D89" i="2"/>
  <c r="E88" i="2"/>
  <c r="D88" i="2"/>
  <c r="E87" i="2"/>
  <c r="D87" i="2"/>
  <c r="E86" i="2"/>
  <c r="D86" i="2"/>
  <c r="E85" i="2"/>
  <c r="D85" i="2"/>
  <c r="E84" i="2"/>
  <c r="D84" i="2"/>
  <c r="E83" i="2"/>
  <c r="D83" i="2"/>
  <c r="E82" i="2"/>
  <c r="D82" i="2"/>
  <c r="D81" i="2"/>
  <c r="E80" i="2"/>
  <c r="D80" i="2"/>
  <c r="E79" i="2"/>
  <c r="D79" i="2"/>
  <c r="E78" i="2"/>
  <c r="D78" i="2"/>
  <c r="E77" i="2"/>
  <c r="D77" i="2"/>
  <c r="E76" i="2"/>
  <c r="D76" i="2"/>
  <c r="E75" i="2"/>
  <c r="D75" i="2"/>
  <c r="E74" i="2"/>
  <c r="D74" i="2"/>
  <c r="E73" i="2"/>
  <c r="D73" i="2"/>
  <c r="E72" i="2"/>
  <c r="D72" i="2"/>
  <c r="E71" i="2"/>
  <c r="D71" i="2"/>
  <c r="D70" i="2"/>
  <c r="E69" i="2"/>
  <c r="D69" i="2"/>
  <c r="E68" i="2"/>
  <c r="D68" i="2"/>
  <c r="E67" i="2"/>
  <c r="D67" i="2"/>
  <c r="E66" i="2"/>
  <c r="D66" i="2"/>
  <c r="E65" i="2"/>
  <c r="D65" i="2"/>
  <c r="E64" i="2"/>
  <c r="D64" i="2"/>
  <c r="E63" i="2"/>
  <c r="D63" i="2"/>
  <c r="E62" i="2"/>
  <c r="D62" i="2"/>
  <c r="E61" i="2"/>
  <c r="D61" i="2"/>
  <c r="E60" i="2"/>
  <c r="D60" i="2"/>
  <c r="E59" i="2"/>
  <c r="D59" i="2"/>
  <c r="D58" i="2"/>
  <c r="E57" i="2"/>
  <c r="D57" i="2"/>
  <c r="E56" i="2"/>
  <c r="D56" i="2"/>
  <c r="E55" i="2"/>
  <c r="D55" i="2"/>
  <c r="E54" i="2"/>
  <c r="D54" i="2"/>
  <c r="E53" i="2"/>
  <c r="D53" i="2"/>
  <c r="E52" i="2"/>
  <c r="D52" i="2"/>
  <c r="E51" i="2"/>
  <c r="D51" i="2"/>
  <c r="E50" i="2"/>
  <c r="D50" i="2"/>
  <c r="E49" i="2"/>
  <c r="D49" i="2"/>
  <c r="D48" i="2"/>
  <c r="E47" i="2"/>
  <c r="D47" i="2"/>
  <c r="E46" i="2"/>
  <c r="D46" i="2"/>
  <c r="E45" i="2"/>
  <c r="D45" i="2"/>
  <c r="E44" i="2"/>
  <c r="D44" i="2"/>
  <c r="E43" i="2"/>
  <c r="D43" i="2"/>
  <c r="E42" i="2"/>
  <c r="D42" i="2"/>
  <c r="E41" i="2"/>
  <c r="D41" i="2"/>
  <c r="D40" i="2"/>
  <c r="E39" i="2"/>
  <c r="D39" i="2"/>
  <c r="E38" i="2"/>
  <c r="D38" i="2"/>
  <c r="E37" i="2"/>
  <c r="D37" i="2"/>
  <c r="E36" i="2"/>
  <c r="D36" i="2"/>
  <c r="E35" i="2"/>
  <c r="D35" i="2"/>
  <c r="E34" i="2"/>
  <c r="D34" i="2"/>
  <c r="E33" i="2"/>
  <c r="D33" i="2"/>
  <c r="E32" i="2"/>
  <c r="D32" i="2"/>
  <c r="D31" i="2"/>
  <c r="E30" i="2"/>
  <c r="D30" i="2"/>
  <c r="E29" i="2"/>
  <c r="D29" i="2"/>
  <c r="E28" i="2"/>
  <c r="D28" i="2"/>
  <c r="E27" i="2"/>
  <c r="D27" i="2"/>
  <c r="E26" i="2"/>
  <c r="D26" i="2"/>
  <c r="E25" i="2"/>
  <c r="D25" i="2"/>
  <c r="E24" i="2"/>
  <c r="D24" i="2"/>
  <c r="E23" i="2"/>
  <c r="D23" i="2"/>
  <c r="D22" i="2"/>
  <c r="E21" i="2"/>
  <c r="D21" i="2"/>
  <c r="E20" i="2"/>
  <c r="D20" i="2"/>
  <c r="E19" i="2"/>
  <c r="D19"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<sst xmlns="http://schemas.openxmlformats.org/spreadsheetml/2006/main" count="18285" uniqueCount="498">
  <si>
    <t>Public First Poll for ASH</t>
  </si>
  <si>
    <t>Fieldwork:</t>
  </si>
  <si>
    <t>21st Feb - 5th Mar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</si>
  <si>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</si>
  <si>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</si>
  <si>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</si>
  <si>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</si>
  <si>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</si>
  <si>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</si>
  <si>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</si>
  <si>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</si>
  <si>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</si>
  <si>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</si>
  <si>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</si>
  <si>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</si>
  <si>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</si>
  <si>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</si>
  <si>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</si>
  <si>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</si>
  <si>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</si>
  <si>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</si>
  <si>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</si>
  <si>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</si>
  <si>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</si>
  <si>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</si>
  <si>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</si>
  <si>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</si>
  <si>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</si>
  <si>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</si>
  <si>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</si>
  <si>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</si>
  <si>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</si>
  <si>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</si>
  <si>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</si>
  <si>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</si>
  <si>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</si>
  <si>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</si>
  <si>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</si>
  <si>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</si>
  <si>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</si>
  <si>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</si>
  <si>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</si>
  <si>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</si>
  <si>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 Party</t>
  </si>
  <si>
    <t>Labour Party</t>
  </si>
  <si>
    <t>Liberal Democrats</t>
  </si>
  <si>
    <t>Reform UK</t>
  </si>
  <si>
    <t>Green Party</t>
  </si>
  <si>
    <t>Labour</t>
  </si>
  <si>
    <t>Conservative</t>
  </si>
  <si>
    <t>The Green Party</t>
  </si>
  <si>
    <t>Don't Know</t>
  </si>
  <si>
    <t>Very good</t>
  </si>
  <si>
    <t>Quite good</t>
  </si>
  <si>
    <t>Neither good nor bad</t>
  </si>
  <si>
    <t>Quite bad</t>
  </si>
  <si>
    <t>Very bad</t>
  </si>
  <si>
    <t>High risk</t>
  </si>
  <si>
    <t>Medium risk</t>
  </si>
  <si>
    <t>Low risk</t>
  </si>
  <si>
    <t>Non-drinkers</t>
  </si>
  <si>
    <t>Everyday smoker</t>
  </si>
  <si>
    <t>Occasional smoker</t>
  </si>
  <si>
    <t>Former smoker</t>
  </si>
  <si>
    <t>Never smoked</t>
  </si>
  <si>
    <t>Vaper</t>
  </si>
  <si>
    <t>Former vaper</t>
  </si>
  <si>
    <t>Never vaped</t>
  </si>
  <si>
    <t>Yes</t>
  </si>
  <si>
    <t>No</t>
  </si>
  <si>
    <t>Left Wing</t>
  </si>
  <si>
    <t>Center</t>
  </si>
  <si>
    <t>Right wing</t>
  </si>
  <si>
    <t>Con19 to Lab24</t>
  </si>
  <si>
    <t>Lab24 open to Ref</t>
  </si>
  <si>
    <t>Gender</t>
  </si>
  <si>
    <t>Age</t>
  </si>
  <si>
    <t>Social Grade</t>
  </si>
  <si>
    <t>Region</t>
  </si>
  <si>
    <t>2024 Vote</t>
  </si>
  <si>
    <t>Vote Intention</t>
  </si>
  <si>
    <t>Physical health</t>
  </si>
  <si>
    <t>Mental health</t>
  </si>
  <si>
    <t>Alcohol consumption</t>
  </si>
  <si>
    <t>Smoker type</t>
  </si>
  <si>
    <t>Vaper?</t>
  </si>
  <si>
    <t>Parent?</t>
  </si>
  <si>
    <t>Left-Right Scale</t>
  </si>
  <si>
    <t>Labour hero voters</t>
  </si>
  <si>
    <t>Cost of living</t>
  </si>
  <si>
    <t>Quality of the NHS</t>
  </si>
  <si>
    <t>Levels of immigration</t>
  </si>
  <si>
    <t>State of the economy</t>
  </si>
  <si>
    <t>Levels of crime</t>
  </si>
  <si>
    <t>Availability of housing</t>
  </si>
  <si>
    <t>Threat of climate change</t>
  </si>
  <si>
    <t>Level of taxation</t>
  </si>
  <si>
    <t>Britain leaving the EU</t>
  </si>
  <si>
    <t>Number of people on welfare</t>
  </si>
  <si>
    <t>State of Britain's Armed Forces</t>
  </si>
  <si>
    <t>Threat of terrorism</t>
  </si>
  <si>
    <t>Quality / cost of public transport</t>
  </si>
  <si>
    <t>Quality of and access to schools / universities</t>
  </si>
  <si>
    <t>Access to good pensions</t>
  </si>
  <si>
    <t>None of the above</t>
  </si>
  <si>
    <t>Don't know</t>
  </si>
  <si>
    <t>Which do you think are the most important issues facing the country at this time? Please tick up to three</t>
  </si>
  <si>
    <t>BASE: All Respondents</t>
  </si>
  <si>
    <t>Fieldwork:  21st Feb - 5th Mar 2025</t>
  </si>
  <si>
    <t>Data weighted by interlocking age &amp; gender, region and social grade to Nationally Representative Proportions</t>
  </si>
  <si>
    <t>Improving a lot</t>
  </si>
  <si>
    <t>Improving a little</t>
  </si>
  <si>
    <t>Staying about the same</t>
  </si>
  <si>
    <t>Getting a little worse</t>
  </si>
  <si>
    <t>Getting a lot worse</t>
  </si>
  <si>
    <t xml:space="preserve"> Do you think your local area is generally improving or getting worse?</t>
  </si>
  <si>
    <t>Much worse</t>
  </si>
  <si>
    <t>Somewhat worse</t>
  </si>
  <si>
    <t>No different</t>
  </si>
  <si>
    <t>Somewhat better</t>
  </si>
  <si>
    <t>Much better</t>
  </si>
  <si>
    <t xml:space="preserve"> And would you say your local area is better or worse than it was five years ago?</t>
  </si>
  <si>
    <t>Prefer not to say</t>
  </si>
  <si>
    <t xml:space="preserve"> How would you describe your physical health at the moment?</t>
  </si>
  <si>
    <t xml:space="preserve"> And how would you describe your mental health at the moment?</t>
  </si>
  <si>
    <t xml:space="preserve"> Do you consider yourself to be of a healthy weight?</t>
  </si>
  <si>
    <t>N/A - I don’t drink alcohol</t>
  </si>
  <si>
    <t>Fewer than 14 units per week</t>
  </si>
  <si>
    <t>14-35 units per week</t>
  </si>
  <si>
    <t>35-50 units per week</t>
  </si>
  <si>
    <t>More than 50 units per week</t>
  </si>
  <si>
    <t xml:space="preserve"> And thinking about your typical week, how many units of alcohol would you say you consume on average? One unit of alcohol is roughly equivalent to half a pint of beer, a small glass of wine (125ml), or a single measure of spirits (25ml).</t>
  </si>
  <si>
    <t>I have never smoked</t>
  </si>
  <si>
    <t>I used to smoke but I have given up now</t>
  </si>
  <si>
    <t>I smoke but I don't smoke every day</t>
  </si>
  <si>
    <t>I smoke every day</t>
  </si>
  <si>
    <t xml:space="preserve"> Which of the following statements BEST applies to you?</t>
  </si>
  <si>
    <t>I have never heard of vapes (e-cigarettes) and have never tried them</t>
  </si>
  <si>
    <t>I have heard of vapes (e-cigarettes) but have never tried them</t>
  </si>
  <si>
    <t>I have tried vapes (e-cigarettes) but do not use them (anymore)</t>
  </si>
  <si>
    <t>I have tried vapes (e-cigarettes) and still use them</t>
  </si>
  <si>
    <t xml:space="preserve"> The following questions relate to vapes. These products are sometimes called e-cigarettes. Which of the following statements BEST applies to you?</t>
  </si>
  <si>
    <t xml:space="preserve"> Alcohol</t>
  </si>
  <si>
    <t xml:space="preserve"> Unhealthy food and drink (e.g. products that are high-fat, salt, or sugar)</t>
  </si>
  <si>
    <t xml:space="preserve"> Tobacco</t>
  </si>
  <si>
    <t>Significant Impact</t>
  </si>
  <si>
    <t>Moderate impact</t>
  </si>
  <si>
    <t>Slight impact</t>
  </si>
  <si>
    <t>No impact at all</t>
  </si>
  <si>
    <t>Don’t know</t>
  </si>
  <si>
    <t>Grid Summary: To what extent do you think consumption of the following products contributes to the burden on the NHS, including impacts on waiting lists and resource strain?</t>
  </si>
  <si>
    <t>To what extent do you think consumption of the following products contributes to the burden on the NHS, including impacts on waiting lists and resource strain?: Alcohol</t>
  </si>
  <si>
    <t>To what extent do you think consumption of the following products contributes to the burden on the NHS, including impacts on waiting lists and resource strain?: Unhealthy food and drink (e.g. products that are high-fat, salt, or sugar)</t>
  </si>
  <si>
    <t>To what extent do you think consumption of the following products contributes to the burden on the NHS, including impacts on waiting lists and resource strain?: Tobacco</t>
  </si>
  <si>
    <t xml:space="preserve"> The UK government</t>
  </si>
  <si>
    <t xml:space="preserve"> Local government authorities/local councils</t>
  </si>
  <si>
    <t xml:space="preserve"> Pubs and bars</t>
  </si>
  <si>
    <t xml:space="preserve"> Restaurants, cafes and fast food outlets</t>
  </si>
  <si>
    <t xml:space="preserve"> Supermarkets, food retailers and food and drink producers</t>
  </si>
  <si>
    <t xml:space="preserve"> Healthcare providers (e.g. NHS, private healthcare)</t>
  </si>
  <si>
    <t xml:space="preserve"> Educational institutions (e.g. schools, universities)</t>
  </si>
  <si>
    <t xml:space="preserve"> Parents</t>
  </si>
  <si>
    <t>Very positive</t>
  </si>
  <si>
    <t>Somewhat positive</t>
  </si>
  <si>
    <t>Neither positive or negative</t>
  </si>
  <si>
    <t>Somewhat negative</t>
  </si>
  <si>
    <t>Very negative</t>
  </si>
  <si>
    <t>Grid Summary: Do you think the following organisations have, in general, a largely positive or negative impact on people's health?</t>
  </si>
  <si>
    <t>Do you think the following organisations have, in general, a largely positive or negative impact on people's health?: The UK government</t>
  </si>
  <si>
    <t>Do you think the following organisations have, in general, a largely positive or negative impact on people's health?: Local government authorities/local councils</t>
  </si>
  <si>
    <t>Do you think the following organisations have, in general, a largely positive or negative impact on people's health?: Pubs and bars</t>
  </si>
  <si>
    <t>Do you think the following organisations have, in general, a largely positive or negative impact on people's health?: Restaurants, cafes and fast food outlets</t>
  </si>
  <si>
    <t>Do you think the following organisations have, in general, a largely positive or negative impact on people's health?: Supermarkets, food retailers and food and drink producers</t>
  </si>
  <si>
    <t>Do you think the following organisations have, in general, a largely positive or negative impact on people's health?: Healthcare providers (e.g. NHS, private healthcare)</t>
  </si>
  <si>
    <t>Do you think the following organisations have, in general, a largely positive or negative impact on people's health?: Educational institutions (e.g. schools, universities)</t>
  </si>
  <si>
    <t>Do you think the following organisations have, in general, a largely positive or negative impact on people's health?: Parents</t>
  </si>
  <si>
    <t xml:space="preserve"> If I wanted to live a healthier life, I would know what to do and be able to do it</t>
  </si>
  <si>
    <t xml:space="preserve"> It is entirely up to individuals what they do with their own health</t>
  </si>
  <si>
    <t xml:space="preserve"> The Government should play a key role in ensuring people generally stay healthy</t>
  </si>
  <si>
    <t xml:space="preserve"> The world we live is making it harder for children to be healthy</t>
  </si>
  <si>
    <t xml:space="preserve"> It is quite easy to live a healthy life if you try to</t>
  </si>
  <si>
    <t xml:space="preserve"> Our current environment makes it harder to be as healthy as I want</t>
  </si>
  <si>
    <t xml:space="preserve"> The Government has the right policies in place to improve people’s health</t>
  </si>
  <si>
    <t xml:space="preserve"> I often find it hard to be healthy</t>
  </si>
  <si>
    <t>Strongly agree</t>
  </si>
  <si>
    <t>Agree</t>
  </si>
  <si>
    <t>Neither agree nor disagree</t>
  </si>
  <si>
    <t>Disagree</t>
  </si>
  <si>
    <t>Strongly disagree</t>
  </si>
  <si>
    <t>Total Agree:</t>
  </si>
  <si>
    <t>Total Disagree:</t>
  </si>
  <si>
    <t>Net:</t>
  </si>
  <si>
    <t>Grid Summary: Do you agree or disagree with the following statements?</t>
  </si>
  <si>
    <t>Do you agree or disagree with the following statements?: The Government should play a key role in ensuring people generally stay healthy</t>
  </si>
  <si>
    <t>Do you agree or disagree with the following statements?: The Government has the right policies in place to improve people’s health</t>
  </si>
  <si>
    <t>Do you agree or disagree with the following statements?: It is entirely up to individuals what they do with their own health</t>
  </si>
  <si>
    <t>Do you agree or disagree with the following statements?: It is quite easy to live a healthy life if you try to</t>
  </si>
  <si>
    <t>Do you agree or disagree with the following statements?: If I wanted to live a healthier life, I would know what to do and be able to do it</t>
  </si>
  <si>
    <t>Do you agree or disagree with the following statements?: I often find it hard to be healthy</t>
  </si>
  <si>
    <t>Do you agree or disagree with the following statements?: Our current environment makes it harder to be as healthy as I want</t>
  </si>
  <si>
    <t>Do you agree or disagree with the following statements?: The world we live is making it harder for children to be healthy</t>
  </si>
  <si>
    <t xml:space="preserve"> Clear information inside the packaging of tobacco products about the health risks associated with tobacco use</t>
  </si>
  <si>
    <t xml:space="preserve"> Government awareness campaigns on the associated health risks of tobacco use</t>
  </si>
  <si>
    <t xml:space="preserve"> Limits on where tobacco products can be sold (e.g. not near schools, playgrounds or limits on number of sellers in a certain area etc)</t>
  </si>
  <si>
    <t xml:space="preserve"> Requiring tobacco manufacturers to pay a levy to Government for measures to help smokers quit and prevent young people from taking up smoking</t>
  </si>
  <si>
    <t xml:space="preserve"> Health warnings printed on individual cigarettes</t>
  </si>
  <si>
    <t xml:space="preserve"> Higher taxes on tobacco products</t>
  </si>
  <si>
    <t xml:space="preserve"> Further restrictions on where people can smoke (e.g. outside cafes, restaurants and pubs)</t>
  </si>
  <si>
    <t>Strongly support</t>
  </si>
  <si>
    <t>Support</t>
  </si>
  <si>
    <t>Neither support nor oppose</t>
  </si>
  <si>
    <t>Oppose</t>
  </si>
  <si>
    <t>Strongly oppose</t>
  </si>
  <si>
    <t>Total Support:</t>
  </si>
  <si>
    <t>Total Oppose:</t>
  </si>
  <si>
    <t>Grid Summary: To what extent do you support or oppose the following government actions aimed at reducing health problems associated with the use of tobacco products?</t>
  </si>
  <si>
    <t>To what extent do you support or oppose the following government actions aimed at reducing health problems associated with the use of tobacco products?: Higher taxes on tobacco products</t>
  </si>
  <si>
    <t>To what extent do you support or oppose the following government actions aimed at reducing health problems associated with the use of tobacco products?: Limits on where tobacco products can be sold (e.g. not near schools, playgrounds or limits on number of sellers in a certain area etc)</t>
  </si>
  <si>
    <t>To what extent do you support or oppose the following government actions aimed at reducing health problems associated with the use of tobacco products?: Health warnings printed on individual cigarettes</t>
  </si>
  <si>
    <t>To what extent do you support or oppose the following government actions aimed at reducing health problems associated with the use of tobacco products?: Clear information inside the packaging of tobacco products about the health risks associated with tobacco use</t>
  </si>
  <si>
    <t>To what extent do you support or oppose the following government actions aimed at reducing health problems associated with the use of tobacco products?: Requiring tobacco manufacturers to pay a levy to Government for measures to help smokers quit and prevent young people from taking up smoking</t>
  </si>
  <si>
    <t>To what extent do you support or oppose the following government actions aimed at reducing health problems associated with the use of tobacco products?: Further restrictions on where people can smoke (e.g. outside cafes, restaurants and pubs)</t>
  </si>
  <si>
    <t>To what extent do you support or oppose the following government actions aimed at reducing health problems associated with the use of tobacco products?: Government awareness campaigns on the associated health risks of tobacco use</t>
  </si>
  <si>
    <t xml:space="preserve"> Government awareness campaigns on the health risks of excessive alcohol consumption</t>
  </si>
  <si>
    <t xml:space="preserve"> Clear nutritional information (e.g. calories) on alcoholic drinks labels</t>
  </si>
  <si>
    <t xml:space="preserve"> Restrictions to stop children seeing alcohol adverts</t>
  </si>
  <si>
    <t xml:space="preserve"> Warning labels on alcoholic drinks about the health risks of alcohol consumption</t>
  </si>
  <si>
    <t xml:space="preserve"> Restrictions on how alcoholic drinks are marketed and promoted</t>
  </si>
  <si>
    <t xml:space="preserve"> Limits on where alcoholic drinks can be sold (e.g. not near schools, in vending machines)</t>
  </si>
  <si>
    <t xml:space="preserve"> Requiring alcohol companies to pay a levy to the Government for measures to reduce harmful drinking</t>
  </si>
  <si>
    <t xml:space="preserve"> Introducing a minimum price for alcoholic drinks equal to 65p for each unit of alcohol they contain</t>
  </si>
  <si>
    <t xml:space="preserve"> Higher taxes on alcoholic drinks          </t>
  </si>
  <si>
    <t>Grid Summary: To what extent do you support or oppose the following government actions aimed at reducing health problems associated with excessive alcohol consumption?</t>
  </si>
  <si>
    <t xml:space="preserve">To what extent do you support or oppose the following government actions aimed at reducing health problems associated with excessive alcohol consumption?: Higher taxes on alcoholic drinks          </t>
  </si>
  <si>
    <t>To what extent do you support or oppose the following government actions aimed at reducing health problems associated with excessive alcohol consumption?: Introducing a minimum price for alcoholic drinks equal to 65p for each unit of alcohol they contain</t>
  </si>
  <si>
    <t>To what extent do you support or oppose the following government actions aimed at reducing health problems associated with excessive alcohol consumption?: Limits on where alcoholic drinks can be sold (e.g. not near schools, in vending machines)</t>
  </si>
  <si>
    <t>To what extent do you support or oppose the following government actions aimed at reducing health problems associated with excessive alcohol consumption?: Restrictions to stop children seeing alcohol adverts</t>
  </si>
  <si>
    <t>To what extent do you support or oppose the following government actions aimed at reducing health problems associated with excessive alcohol consumption?: Restrictions on how alcoholic drinks are marketed and promoted</t>
  </si>
  <si>
    <t>To what extent do you support or oppose the following government actions aimed at reducing health problems associated with excessive alcohol consumption?: Warning labels on alcoholic drinks about the health risks of alcohol consumption</t>
  </si>
  <si>
    <t>To what extent do you support or oppose the following government actions aimed at reducing health problems associated with excessive alcohol consumption?: Clear nutritional information (e.g. calories) on alcoholic drinks labels</t>
  </si>
  <si>
    <t>To what extent do you support or oppose the following government actions aimed at reducing health problems associated with excessive alcohol consumption?: Requiring alcohol companies to pay a levy to the Government for measures to reduce harmful drinking</t>
  </si>
  <si>
    <t>To what extent do you support or oppose the following government actions aimed at reducing health problems associated with excessive alcohol consumption?: Government awareness campaigns on the health risks of excessive alcohol consumption</t>
  </si>
  <si>
    <t xml:space="preserve"> Clear and consistent nutrition labels on all food and drink products</t>
  </si>
  <si>
    <t xml:space="preserve"> Warning labels on unhealthy food and drinks about the health risks of products high in fat, sugar or salt</t>
  </si>
  <si>
    <t xml:space="preserve"> Banning baby and infant foods that have a high amount of sugar or salt</t>
  </si>
  <si>
    <t xml:space="preserve"> Government awareness campaigns on the impact of unhealthy food and drinks</t>
  </si>
  <si>
    <t xml:space="preserve"> Incentives for unhealthy food/drink companies to make their products healthier</t>
  </si>
  <si>
    <t xml:space="preserve"> Restrictions on how unhealthy food and drinks and marketed and promoted</t>
  </si>
  <si>
    <t xml:space="preserve"> Restrictions to stop children seeing unhealthy food and drink adverts</t>
  </si>
  <si>
    <t xml:space="preserve"> A levy on companies that predominantly produce unhealthy food and drinks to raise money to make healthier food more affordable</t>
  </si>
  <si>
    <t xml:space="preserve"> Limits on where unhealthy food and drinks can be sold (e.g. around schools, in vending machines)</t>
  </si>
  <si>
    <t xml:space="preserve"> Limits on who unhealthy food and drinks can be sold to (e.g. children)</t>
  </si>
  <si>
    <t xml:space="preserve"> Taxes on unhealthy food and drinks          </t>
  </si>
  <si>
    <t>Grid Summary: To what extent do you support or oppose the following government actions aimed at reducing health problems associated with the consumption of unhealthy food and drinks?</t>
  </si>
  <si>
    <t xml:space="preserve">To what extent do you support or oppose the following government actions aimed at reducing health problems associated with the consumption of unhealthy food and drinks?: Taxes on unhealthy food and drinks          </t>
  </si>
  <si>
    <t>To what extent do you support or oppose the following government actions aimed at reducing health problems associated with the consumption of unhealthy food and drinks?: Limits on who unhealthy food and drinks can be sold to (e.g. children)</t>
  </si>
  <si>
    <t>To what extent do you support or oppose the following government actions aimed at reducing health problems associated with the consumption of unhealthy food and drinks?: Limits on where unhealthy food and drinks can be sold (e.g. around schools, in vending machines)</t>
  </si>
  <si>
    <t>To what extent do you support or oppose the following government actions aimed at reducing health problems associated with the consumption of unhealthy food and drinks?: Restrictions to stop children seeing unhealthy food and drink adverts</t>
  </si>
  <si>
    <t>To what extent do you support or oppose the following government actions aimed at reducing health problems associated with the consumption of unhealthy food and drinks?: Restrictions on how unhealthy food and drinks and marketed and promoted</t>
  </si>
  <si>
    <t>To what extent do you support or oppose the following government actions aimed at reducing health problems associated with the consumption of unhealthy food and drinks?: Incentives for unhealthy food/drink companies to make their products healthier</t>
  </si>
  <si>
    <t>To what extent do you support or oppose the following government actions aimed at reducing health problems associated with the consumption of unhealthy food and drinks?: Warning labels on unhealthy food and drinks about the health risks of products high in fat, sugar or salt</t>
  </si>
  <si>
    <t>To what extent do you support or oppose the following government actions aimed at reducing health problems associated with the consumption of unhealthy food and drinks?: Clear and consistent nutrition labels on all food and drink products</t>
  </si>
  <si>
    <t>To what extent do you support or oppose the following government actions aimed at reducing health problems associated with the consumption of unhealthy food and drinks?: A levy on companies that predominantly produce unhealthy food and drinks to raise money to make healthier food more affordable</t>
  </si>
  <si>
    <t>To what extent do you support or oppose the following government actions aimed at reducing health problems associated with the consumption of unhealthy food and drinks?: Government awareness campaigns on the impact of unhealthy food and drinks</t>
  </si>
  <si>
    <t>To what extent do you support or oppose the following government actions aimed at reducing health problems associated with the consumption of unhealthy food and drinks?: Banning baby and infant foods that have a high amount of sugar or salt</t>
  </si>
  <si>
    <t xml:space="preserve"> Taxes on products that have a negative impact on health </t>
  </si>
  <si>
    <t xml:space="preserve"> Limits on the sale of unhealthy products to certain groups such as children  </t>
  </si>
  <si>
    <t xml:space="preserve"> Limits of where products that have a negative impact on health can be sold (e.g. around schools, in vending machines)</t>
  </si>
  <si>
    <t xml:space="preserve"> Marketing restrictions on products that have a negative impact on health</t>
  </si>
  <si>
    <t xml:space="preserve"> Incentives for food/drink producers to make their products healthier</t>
  </si>
  <si>
    <t xml:space="preserve"> Restrictions on advertising of products that have a negative impact on health to children</t>
  </si>
  <si>
    <t xml:space="preserve"> Warning labels on products that have a negative impact on health</t>
  </si>
  <si>
    <t xml:space="preserve"> Clearer information on products that have a negative impact on health about their content</t>
  </si>
  <si>
    <t xml:space="preserve"> Requiring companies that produce unhealthy products to pay a levy to Government for measures to help improve public health</t>
  </si>
  <si>
    <t xml:space="preserve"> Government awareness campaigns on the health risks of unhealthy products</t>
  </si>
  <si>
    <t>Extremely effective</t>
  </si>
  <si>
    <t>Moderately effective</t>
  </si>
  <si>
    <t>Slightly effective</t>
  </si>
  <si>
    <t>Not very effective</t>
  </si>
  <si>
    <t>Not effective at all</t>
  </si>
  <si>
    <t>Grid Summary: And, in general, how effective do you think those same forms of intervention are at helping people be healthier?</t>
  </si>
  <si>
    <t xml:space="preserve">And, in general, how effective do you think those same forms of intervention are at helping people be healthier?: Taxes on products that have a negative impact on health </t>
  </si>
  <si>
    <t xml:space="preserve">And, in general, how effective do you think those same forms of intervention are at helping people be healthier?: Limits on the sale of unhealthy products to certain groups such as children  </t>
  </si>
  <si>
    <t>And, in general, how effective do you think those same forms of intervention are at helping people be healthier?: Limits of where products that have a negative impact on health can be sold (e.g. around schools, in vending machines)</t>
  </si>
  <si>
    <t>And, in general, how effective do you think those same forms of intervention are at helping people be healthier?: Marketing restrictions on products that have a negative impact on health</t>
  </si>
  <si>
    <t>And, in general, how effective do you think those same forms of intervention are at helping people be healthier?: Incentives for food/drink producers to make their products healthier</t>
  </si>
  <si>
    <t>And, in general, how effective do you think those same forms of intervention are at helping people be healthier?: Restrictions on advertising of products that have a negative impact on health to children</t>
  </si>
  <si>
    <t>And, in general, how effective do you think those same forms of intervention are at helping people be healthier?: Warning labels on products that have a negative impact on health</t>
  </si>
  <si>
    <t>And, in general, how effective do you think those same forms of intervention are at helping people be healthier?: Clearer information on products that have a negative impact on health about their content</t>
  </si>
  <si>
    <t>And, in general, how effective do you think those same forms of intervention are at helping people be healthier?: Requiring companies that produce unhealthy products to pay a levy to Government for measures to help improve public health</t>
  </si>
  <si>
    <t>And, in general, how effective do you think those same forms of intervention are at helping people be healthier?: Government awareness campaigns on the health risks of unhealthy products</t>
  </si>
  <si>
    <t xml:space="preserve"> Mandatory nutrition labelling on all food and drink products to help consumers identify healthier options </t>
  </si>
  <si>
    <t xml:space="preserve"> Clear alcohol product labelling – including alcohol units, calories, low risk drinking guidelines and health information to help people understand the health effects of alcohol</t>
  </si>
  <si>
    <t xml:space="preserve"> Restrict alcohol marketing in the same way as junk food products to limit its appeal to children and young people</t>
  </si>
  <si>
    <t xml:space="preserve"> A levy on companies in the tobacco industry to raise funds to reduce smoking rates</t>
  </si>
  <si>
    <t xml:space="preserve"> Banning outdoor advertising of junk food to children </t>
  </si>
  <si>
    <t xml:space="preserve"> Increasing the age at which tobacco can be bought so no one born from 2009 can legally be sold tobacco to phase out smoking in future generations</t>
  </si>
  <si>
    <t xml:space="preserve"> Extend the sugary drinks tax to other types of unhealthy food to discourage consumption of unhealthy products and encourage companies to make products healthier</t>
  </si>
  <si>
    <t xml:space="preserve"> Extending smoking ban to outdoors in cafes, bars and restaurants to protect people from second-hand smoke inhalation in public spaces</t>
  </si>
  <si>
    <t xml:space="preserve"> Introduce a minimum price for alcoholic drinks equal to 65p for each unit of alcohol they contain to reduce harmful alcohol consumption</t>
  </si>
  <si>
    <t>Somewhat support</t>
  </si>
  <si>
    <t>Somewhat oppose</t>
  </si>
  <si>
    <t>Grid Summary: To what extent would you support or oppose the following policies?</t>
  </si>
  <si>
    <t xml:space="preserve">To what extent would you support or oppose the following policies?: Mandatory nutrition labelling on all food and drink products to help consumers identify healthier options </t>
  </si>
  <si>
    <t xml:space="preserve">To what extent would you support or oppose the following policies?: Banning outdoor advertising of junk food to children </t>
  </si>
  <si>
    <t>To what extent would you support or oppose the following policies?: Extend the sugary drinks tax to other types of unhealthy food to discourage consumption of unhealthy products and encourage companies to make products healthier</t>
  </si>
  <si>
    <t>To what extent would you support or oppose the following policies?: Introduce a minimum price for alcoholic drinks equal to 65p for each unit of alcohol they contain to reduce harmful alcohol consumption</t>
  </si>
  <si>
    <t>To what extent would you support or oppose the following policies?: Clear alcohol product labelling – including alcohol units, calories, low risk drinking guidelines and health information to help people understand the health effects of alcohol</t>
  </si>
  <si>
    <t>To what extent would you support or oppose the following policies?: Restrict alcohol marketing in the same way as junk food products to limit its appeal to children and young people</t>
  </si>
  <si>
    <t>To what extent would you support or oppose the following policies?: Increasing the age at which tobacco can be bought so no one born from 2009 can legally be sold tobacco to phase out smoking in future generations</t>
  </si>
  <si>
    <t>To what extent would you support or oppose the following policies?: Extending smoking ban to outdoors in cafes, bars and restaurants to protect people from second-hand smoke inhalation in public spaces</t>
  </si>
  <si>
    <t>To what extent would you support or oppose the following policies?: A levy on companies in the tobacco industry to raise funds to reduce smoking rates</t>
  </si>
  <si>
    <t xml:space="preserve"> Will significantly affect me|Won't affect me at all</t>
  </si>
  <si>
    <t xml:space="preserve"> EFFECTIVE at helping people to eat healthier|INEFFECTIVE at helping people to eat healthier</t>
  </si>
  <si>
    <t xml:space="preserve"> Limits individuals' choices|Doesn't limit individuals' choices</t>
  </si>
  <si>
    <t xml:space="preserve"> Will change people's behaviour significantly|Will NOT change people's behaviour at all</t>
  </si>
  <si>
    <t xml:space="preserve"> Will make products more expensive|Will have no impact on the price of products</t>
  </si>
  <si>
    <t xml:space="preserve"> Excessive for the issue of healthy eating|Proportional for the issue of healthy eating</t>
  </si>
  <si>
    <t xml:space="preserve"> Will make relevant companies less profitable|Won't affect relevant companies' profits</t>
  </si>
  <si>
    <t xml:space="preserve"> Will change relevant companies' behaviour|Will have no impact on relative companies' behaviour</t>
  </si>
  <si>
    <t xml:space="preserve"> Will help ease the burden on the NHS|Won't help ease the burden on the NHS</t>
  </si>
  <si>
    <t>-3</t>
  </si>
  <si>
    <t>-2</t>
  </si>
  <si>
    <t>-1</t>
  </si>
  <si>
    <t>0</t>
  </si>
  <si>
    <t>1</t>
  </si>
  <si>
    <t>2</t>
  </si>
  <si>
    <t>3</t>
  </si>
  <si>
    <t>Grid Summary: We are now going to show you a selection of policies the government could choose to implement to improve public health. Please rate each policy on the scales below. Read the policy below...Clear and honest nutrition labelling on all food and drink products</t>
  </si>
  <si>
    <t>BASE: Question randomly assigned to respondents</t>
  </si>
  <si>
    <t>We are now going to show you a selection of policies the government could choose to implement to improve public health. Please rate each policy on the scales below. Read the policy below...Clear and honest nutrition labelling on all food and drink products: Will significantly affect me|Won't affect me at all</t>
  </si>
  <si>
    <t>We are now going to show you a selection of policies the government could choose to implement to improve public health. Please rate each policy on the scales below. Read the policy below...Clear and honest nutrition labelling on all food and drink products: EFFECTIVE at helping people to eat healthier|INEFFECTIVE at helping people to eat healthier</t>
  </si>
  <si>
    <t>We are now going to show you a selection of policies the government could choose to implement to improve public health. Please rate each policy on the scales below. Read the policy below...Clear and honest nutrition labelling on all food and drink products: Limits individuals' choices|Doesn't limit individuals' choices</t>
  </si>
  <si>
    <t>We are now going to show you a selection of policies the government could choose to implement to improve public health. Please rate each policy on the scales below. Read the policy below...Clear and honest nutrition labelling on all food and drink products: Will change people's behaviour significantly|Will NOT change people's behaviour at all</t>
  </si>
  <si>
    <t>We are now going to show you a selection of policies the government could choose to implement to improve public health. Please rate each policy on the scales below. Read the policy below...Clear and honest nutrition labelling on all food and drink products: Will make products more expensive|Will have no impact on the price of products</t>
  </si>
  <si>
    <t>We are now going to show you a selection of policies the government could choose to implement to improve public health. Please rate each policy on the scales below. Read the policy below...Clear and honest nutrition labelling on all food and drink products: Excessive for the issue of healthy eating|Proportional for the issue of healthy eating</t>
  </si>
  <si>
    <t>We are now going to show you a selection of policies the government could choose to implement to improve public health. Please rate each policy on the scales below. Read the policy below...Clear and honest nutrition labelling on all food and drink products: Will make relevant companies less profitable|Won't affect relevant companies' profits</t>
  </si>
  <si>
    <t>We are now going to show you a selection of policies the government could choose to implement to improve public health. Please rate each policy on the scales below. Read the policy below...Clear and honest nutrition labelling on all food and drink products: Will change relevant companies' behaviour|Will have no impact on relative companies' behaviour</t>
  </si>
  <si>
    <t>We are now going to show you a selection of policies the government could choose to implement to improve public health. Please rate each policy on the scales below. Read the policy below...Clear and honest nutrition labelling on all food and drink products: Will help ease the burden on the NHS|Won't help ease the burden on the NHS</t>
  </si>
  <si>
    <t>Grid Summary: We are now going to show you a selection of policies the government could choose to implement to improve public health. Please rate each policy on the scales below. Read the policy below...Ban all types of junk food advertising to children</t>
  </si>
  <si>
    <t>We are now going to show you a selection of policies the government could choose to implement to improve public health. Please rate each policy on the scales below. Read the policy below...Ban all types of junk food advertising to children: Will make relevant companies less profitable|Won't affect relevant companies' profits</t>
  </si>
  <si>
    <t>We are now going to show you a selection of policies the government could choose to implement to improve public health. Please rate each policy on the scales below. Read the policy below...Ban all types of junk food advertising to children: Limits individuals' choices|Doesn't limit individuals' choices</t>
  </si>
  <si>
    <t>We are now going to show you a selection of policies the government could choose to implement to improve public health. Please rate each policy on the scales below. Read the policy below...Ban all types of junk food advertising to children: Excessive for the issue of healthy eating|Proportional for the issue of healthy eating</t>
  </si>
  <si>
    <t>We are now going to show you a selection of policies the government could choose to implement to improve public health. Please rate each policy on the scales below. Read the policy below...Ban all types of junk food advertising to children: Will make products more expensive|Will have no impact on the price of products</t>
  </si>
  <si>
    <t>We are now going to show you a selection of policies the government could choose to implement to improve public health. Please rate each policy on the scales below. Read the policy below...Ban all types of junk food advertising to children: Will change relevant companies' behaviour|Will have no impact on relative companies' behaviour</t>
  </si>
  <si>
    <t>We are now going to show you a selection of policies the government could choose to implement to improve public health. Please rate each policy on the scales below. Read the policy below...Ban all types of junk food advertising to children: Will help ease the burden on the NHS|Won't help ease the burden on the NHS</t>
  </si>
  <si>
    <t>We are now going to show you a selection of policies the government could choose to implement to improve public health. Please rate each policy on the scales below. Read the policy below...Ban all types of junk food advertising to children: Will change people's behaviour significantly|Will NOT change people's behaviour at all</t>
  </si>
  <si>
    <t>We are now going to show you a selection of policies the government could choose to implement to improve public health. Please rate each policy on the scales below. Read the policy below...Ban all types of junk food advertising to children: EFFECTIVE at helping people to eat healthier|INEFFECTIVE at helping people to eat healthier</t>
  </si>
  <si>
    <t>We are now going to show you a selection of policies the government could choose to implement to improve public health. Please rate each policy on the scales below. Read the policy below...Ban all types of junk food advertising to children: Will significantly affect me|Won't affect me at all</t>
  </si>
  <si>
    <t>Grid Summary: 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t>
  </si>
  <si>
    <t>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 Will make relevant companies less profitable|Won't affect relevant companies' profits</t>
  </si>
  <si>
    <t>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 Will change relevant companies' behaviour|Will have no impact on relative companies' behaviour</t>
  </si>
  <si>
    <t>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 Will help ease the burden on the NHS|Won't help ease the burden on the NHS</t>
  </si>
  <si>
    <t>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 Excessive for the issue of healthy eating|Proportional for the issue of healthy eating</t>
  </si>
  <si>
    <t>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 Will significantly affect me|Won't affect me at all</t>
  </si>
  <si>
    <t>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 Will make products more expensive|Will have no impact on the price of products</t>
  </si>
  <si>
    <t>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 EFFECTIVE at helping people to eat healthier|INEFFECTIVE at helping people to eat healthier</t>
  </si>
  <si>
    <t>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 Will change people's behaviour significantly|Will NOT change people's behaviour at all</t>
  </si>
  <si>
    <t>We are now going to show you a selection of policies the government could choose to implement to improve public health. Please rate each policy on the scales below. Read the policy below...Extend the sugary drinks tax to unhealthy food, with the money raised used for programmes to make healthy food cheaper: Limits individuals' choices|Doesn't limit individuals' choices</t>
  </si>
  <si>
    <t xml:space="preserve"> EFFECTIVE at reducing negative health effects associated with alcohol|INEFFECTIVE at reducing negative health effects associated with alcohol</t>
  </si>
  <si>
    <t xml:space="preserve"> Excessive for the issue of alcohol overconsumption|Proportional for the issue of alcohol overconsumption</t>
  </si>
  <si>
    <t>Grid Summary: 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t>
  </si>
  <si>
    <t>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 Will significantly affect me|Won't affect me at all</t>
  </si>
  <si>
    <t>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 EFFECTIVE at reducing negative health effects associated with alcohol|INEFFECTIVE at reducing negative health effects associated with alcohol</t>
  </si>
  <si>
    <t>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 Limits individuals' choices|Doesn't limit individuals' choices</t>
  </si>
  <si>
    <t>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 Will change people's behaviour significantly|Will NOT change people's behaviour at all</t>
  </si>
  <si>
    <t>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 Will make products more expensive|Will have no impact on the price of products</t>
  </si>
  <si>
    <t>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 Excessive for the issue of alcohol overconsumption|Proportional for the issue of alcohol overconsumption</t>
  </si>
  <si>
    <t>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 Will make relevant companies less profitable|Won't affect relevant companies' profits</t>
  </si>
  <si>
    <t>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 Will change relevant companies' behaviour|Will have no impact on relative companies' behaviour</t>
  </si>
  <si>
    <t>We are now going to show you a selection of policies the government could choose to implement to improve public health. Please rate each policy on the scales below. Read the policy below...Introduce a minimum price for alcoholic beverages equal to 65p for each unit of alcohol they contain: Will help ease the burden on the NHS|Won't help ease the burden on the NHS</t>
  </si>
  <si>
    <t>Grid Summary: 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t>
  </si>
  <si>
    <t>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 Will make products more expensive|Will have no impact on the price of products</t>
  </si>
  <si>
    <t>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 Will change people's behaviour significantly|Will NOT change people's behaviour at all</t>
  </si>
  <si>
    <t>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 Will make relevant companies less profitable|Won't affect relevant companies' profits</t>
  </si>
  <si>
    <t>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 Limits individuals' choices|Doesn't limit individuals' choices</t>
  </si>
  <si>
    <t>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 Will significantly affect me|Won't affect me at all</t>
  </si>
  <si>
    <t>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 Will change relevant companies' behaviour|Will have no impact on relative companies' behaviour</t>
  </si>
  <si>
    <t>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 EFFECTIVE at reducing negative health effects associated with alcohol|INEFFECTIVE at reducing negative health effects associated with alcohol</t>
  </si>
  <si>
    <t>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 Will help ease the burden on the NHS|Won't help ease the burden on the NHS</t>
  </si>
  <si>
    <t>We are now going to show you a selection of policies the government could choose to implement to improve public health. Please rate each policy on the scales below. Read the policy below...Clear alcohol product labelling – including alcohol unit content, calories, low risk drinking guidelines and health information    : Excessive for the issue of alcohol overconsumption|Proportional for the issue of alcohol overconsumption</t>
  </si>
  <si>
    <t>Grid Summary: We are now going to show you a selection of policies the government could choose to implement to improve public health. Please rate each policy on the scales below. Read the policy below...Restrict alcohol marketing in the same way as junk food products</t>
  </si>
  <si>
    <t>We are now going to show you a selection of policies the government could choose to implement to improve public health. Please rate each policy on the scales below. Read the policy below...Restrict alcohol marketing in the same way as junk food products: Excessive for the issue of alcohol overconsumption|Proportional for the issue of alcohol overconsumption</t>
  </si>
  <si>
    <t>We are now going to show you a selection of policies the government could choose to implement to improve public health. Please rate each policy on the scales below. Read the policy below...Restrict alcohol marketing in the same way as junk food products: Will help ease the burden on the NHS|Won't help ease the burden on the NHS</t>
  </si>
  <si>
    <t>We are now going to show you a selection of policies the government could choose to implement to improve public health. Please rate each policy on the scales below. Read the policy below...Restrict alcohol marketing in the same way as junk food products: Will make products more expensive|Will have no impact on the price of products</t>
  </si>
  <si>
    <t>We are now going to show you a selection of policies the government could choose to implement to improve public health. Please rate each policy on the scales below. Read the policy below...Restrict alcohol marketing in the same way as junk food products: Will significantly affect me|Won't affect me at all</t>
  </si>
  <si>
    <t>We are now going to show you a selection of policies the government could choose to implement to improve public health. Please rate each policy on the scales below. Read the policy below...Restrict alcohol marketing in the same way as junk food products: Will make relevant companies less profitable|Won't affect relevant companies' profits</t>
  </si>
  <si>
    <t>We are now going to show you a selection of policies the government could choose to implement to improve public health. Please rate each policy on the scales below. Read the policy below...Restrict alcohol marketing in the same way as junk food products: Will change people's behaviour significantly|Will NOT change people's behaviour at all</t>
  </si>
  <si>
    <t>We are now going to show you a selection of policies the government could choose to implement to improve public health. Please rate each policy on the scales below. Read the policy below...Restrict alcohol marketing in the same way as junk food products: Limits individuals' choices|Doesn't limit individuals' choices</t>
  </si>
  <si>
    <t>We are now going to show you a selection of policies the government could choose to implement to improve public health. Please rate each policy on the scales below. Read the policy below...Restrict alcohol marketing in the same way as junk food products: EFFECTIVE at reducing negative health effects associated with alcohol|INEFFECTIVE at reducing negative health effects associated with alcohol</t>
  </si>
  <si>
    <t>We are now going to show you a selection of policies the government could choose to implement to improve public health. Please rate each policy on the scales below. Read the policy below...Restrict alcohol marketing in the same way as junk food products: Will change relevant companies' behaviour|Will have no impact on relative companies' behaviour</t>
  </si>
  <si>
    <t xml:space="preserve"> EFFECTIVE at reducing harm from tobacco use|INEFFECTIVE at reducing harm from tobacco use</t>
  </si>
  <si>
    <t xml:space="preserve"> Excessive for the issue of tobacco use|Proportional for the issue of tobacco use</t>
  </si>
  <si>
    <t>Grid Summary: 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t>
  </si>
  <si>
    <t>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 Will significantly affect me|Won't affect me at all</t>
  </si>
  <si>
    <t>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 EFFECTIVE at reducing harm from tobacco use|INEFFECTIVE at reducing harm from tobacco use</t>
  </si>
  <si>
    <t>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 Limits individuals' choices|Doesn't limit individuals' choices</t>
  </si>
  <si>
    <t>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 Will change people's behaviour significantly|Will NOT change people's behaviour at all</t>
  </si>
  <si>
    <t>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 Will make products more expensive|Will have no impact on the price of products</t>
  </si>
  <si>
    <t>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 Excessive for the issue of tobacco use|Proportional for the issue of tobacco use</t>
  </si>
  <si>
    <t>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 Will make relevant companies less profitable|Won't affect relevant companies' profits</t>
  </si>
  <si>
    <t>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 Will change relevant companies' behaviour|Will have no impact on relative companies' behaviour</t>
  </si>
  <si>
    <t>We are now going to show you a selection of policies the government could choose to implement to improve public health. Please rate each policy on the scales below. Read the policy below...Increasing the age at which tobacco can be bought so no one born from 2009 and onwards can legally be sold cigarettes: Will help ease the burden on the NHS|Won't help ease the burden on the NHS</t>
  </si>
  <si>
    <t>Grid Summary: We are now going to show you a selection of policies the government could choose to implement to improve public health. Please rate each policy on the scales below. Read the policy below...Extending smoking ban to outdoors in cafes, bars and restaurants</t>
  </si>
  <si>
    <t>We are now going to show you a selection of policies the government could choose to implement to improve public health. Please rate each policy on the scales below. Read the policy below...Extending smoking ban to outdoors in cafes, bars and restaurants: Will change people's behaviour significantly|Will NOT change people's behaviour at all</t>
  </si>
  <si>
    <t>We are now going to show you a selection of policies the government could choose to implement to improve public health. Please rate each policy on the scales below. Read the policy below...Extending smoking ban to outdoors in cafes, bars and restaurants: Will make products more expensive|Will have no impact on the price of products</t>
  </si>
  <si>
    <t>We are now going to show you a selection of policies the government could choose to implement to improve public health. Please rate each policy on the scales below. Read the policy below...Extending smoking ban to outdoors in cafes, bars and restaurants: Will change relevant companies' behaviour|Will have no impact on relative companies' behaviour</t>
  </si>
  <si>
    <t>We are now going to show you a selection of policies the government could choose to implement to improve public health. Please rate each policy on the scales below. Read the policy below...Extending smoking ban to outdoors in cafes, bars and restaurants: EFFECTIVE at reducing harm from tobacco use|INEFFECTIVE at reducing harm from tobacco use</t>
  </si>
  <si>
    <t>We are now going to show you a selection of policies the government could choose to implement to improve public health. Please rate each policy on the scales below. Read the policy below...Extending smoking ban to outdoors in cafes, bars and restaurants: Will help ease the burden on the NHS|Won't help ease the burden on the NHS</t>
  </si>
  <si>
    <t>We are now going to show you a selection of policies the government could choose to implement to improve public health. Please rate each policy on the scales below. Read the policy below...Extending smoking ban to outdoors in cafes, bars and restaurants: Limits individuals' choices|Doesn't limit individuals' choices</t>
  </si>
  <si>
    <t>We are now going to show you a selection of policies the government could choose to implement to improve public health. Please rate each policy on the scales below. Read the policy below...Extending smoking ban to outdoors in cafes, bars and restaurants: Excessive for the issue of tobacco use|Proportional for the issue of tobacco use</t>
  </si>
  <si>
    <t>We are now going to show you a selection of policies the government could choose to implement to improve public health. Please rate each policy on the scales below. Read the policy below...Extending smoking ban to outdoors in cafes, bars and restaurants: Will make relevant companies less profitable|Won't affect relevant companies' profits</t>
  </si>
  <si>
    <t>We are now going to show you a selection of policies the government could choose to implement to improve public health. Please rate each policy on the scales below. Read the policy below...Extending smoking ban to outdoors in cafes, bars and restaurants: Will significantly affect me|Won't affect me at all</t>
  </si>
  <si>
    <t>Grid Summary: 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t>
  </si>
  <si>
    <t>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 Will change people's behaviour significantly|Will NOT change people's behaviour at all</t>
  </si>
  <si>
    <t>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 Will make relevant companies less profitable|Won't affect relevant companies' profits</t>
  </si>
  <si>
    <t>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 Excessive for the issue of tobacco use|Proportional for the issue of tobacco use</t>
  </si>
  <si>
    <t>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 Will significantly affect me|Won't affect me at all</t>
  </si>
  <si>
    <t>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 EFFECTIVE at reducing harm from tobacco use|INEFFECTIVE at reducing harm from tobacco use</t>
  </si>
  <si>
    <t>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 Will change relevant companies' behaviour|Will have no impact on relative companies' behaviour</t>
  </si>
  <si>
    <t>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 Will make products more expensive|Will have no impact on the price of products</t>
  </si>
  <si>
    <t>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 Will help ease the burden on the NHS|Won't help ease the burden on the NHS</t>
  </si>
  <si>
    <t>We are now going to show you a selection of policies the government could choose to implement to improve public health. Please rate each policy on the scales below. Read the policy below...Requiring tobacco manufacturers to pay a levy to Government for measures to help smokers quit and prevent young people from taking up smoking: Limits individuals' choices|Doesn't limit individuals' choices</t>
  </si>
  <si>
    <t xml:space="preserve"> To what extent do you agree with the following statement?"People only oppose government regulation of unhealthy products when it directly impacts their own interests or activities."</t>
  </si>
  <si>
    <t xml:space="preserve"> To what extent do you agree with the following statement?"I would only oppose government regulation of unhealthy products if it directly impacted my own interests or activities."</t>
  </si>
  <si>
    <t xml:space="preserve"> Companies tend to prioritise profits over the health of their consumers</t>
  </si>
  <si>
    <t xml:space="preserve"> Where there is a choice between business growth and health, the Government should generally prioritise the public’s health</t>
  </si>
  <si>
    <t xml:space="preserve"> The government has a responsibility to protect the public from business practices that negatively impact people’s health</t>
  </si>
  <si>
    <t xml:space="preserve"> Individuals are entirely responsible for consumption of products that have a negative impact on their health</t>
  </si>
  <si>
    <t xml:space="preserve"> The government should play an active role in making it easier for people to live healthier lives, even if it means regulating companies </t>
  </si>
  <si>
    <t xml:space="preserve"> Companies are generally honest about the health impact of their products</t>
  </si>
  <si>
    <t xml:space="preserve"> Government policy should help companies to make profits regardless of any impact on people’s health</t>
  </si>
  <si>
    <t>Grid Summary: And to what extent do you agree with the following statements?</t>
  </si>
  <si>
    <t>And to what extent do you agree with the following statements?: Where there is a choice between business growth and health, the Government should generally prioritise the public’s health</t>
  </si>
  <si>
    <t xml:space="preserve">And to what extent do you agree with the following statements?: The government should play an active role in making it easier for people to live healthier lives, even if it means regulating companies </t>
  </si>
  <si>
    <t>And to what extent do you agree with the following statements?: The government has a responsibility to protect the public from business practices that negatively impact people’s health</t>
  </si>
  <si>
    <t>And to what extent do you agree with the following statements?: Individuals are entirely responsible for consumption of products that have a negative impact on their health</t>
  </si>
  <si>
    <t>And to what extent do you agree with the following statements?: Government policy should help companies to make profits regardless of any impact on people’s health</t>
  </si>
  <si>
    <t>And to what extent do you agree with the following statements?: Companies tend to prioritise profits over the health of their consumers</t>
  </si>
  <si>
    <t>And to what extent do you agree with the following statements?: Companies are generally honest about the health impact of their products</t>
  </si>
  <si>
    <t>Individuals should be fully responsible for deciding whether to consume products that have a negative impact on health and how much they consume</t>
  </si>
  <si>
    <t>The government should regulate companies that produce products that have a negative impact on health to protect individuals and society</t>
  </si>
  <si>
    <t xml:space="preserve"> Which of the following comes closest to your view? Please select the option which comes closest to your view, even if neither is exactly right</t>
  </si>
  <si>
    <t>The government should be regulating companies that produce tobacco products MORE than they currently are</t>
  </si>
  <si>
    <t>The government should be regulating companies that produce tobacco products LESS than they currently are</t>
  </si>
  <si>
    <t>The government are already regulating companies that produce tobacco products about the right amount</t>
  </si>
  <si>
    <t xml:space="preserve"> Which of the following comes closest to your view regarding tobacco manufacturers? Examples of these products include cigarettes, heated tobacco products, chewing tobacco, cigars and nicotine pouches.</t>
  </si>
  <si>
    <t>The government should be regulating companies that produce alcoholic drinks MORE than they currently are</t>
  </si>
  <si>
    <t>The government should be regulating companies that produce alcoholic drinks LESS than they currently are</t>
  </si>
  <si>
    <t>The government are already regulating companies that produce alcoholic drinks about the right amount</t>
  </si>
  <si>
    <t xml:space="preserve"> Which of the following comes closest to your view regarding companies that produce alcoholic drinks?</t>
  </si>
  <si>
    <t>The government should be regulating food and drink companies that produce unhealthy food and drinks MORE than they currently are</t>
  </si>
  <si>
    <t>The government should be regulating food and drink companies that produce unhealthy food and drinks LESS than they currently are</t>
  </si>
  <si>
    <t>The government are already regulating food and drink companies that produce unhealthy food and drinks about the right amount</t>
  </si>
  <si>
    <t xml:space="preserve"> Which of the following comes closest to your view regarding companies that produce food and drinks?</t>
  </si>
  <si>
    <t>Regulation on products that have a negative impact on health should focus on improving people’s health, even if it means sometimes restricting individuals’ choices</t>
  </si>
  <si>
    <t>Regulation on products that have a negative impact on health should never restrict individuals’ choices, even if that means people won’t be as healthy as they could be</t>
  </si>
  <si>
    <t>Taxes on products that have a negative impact on health are necessary to improve people’s health, even if they harm companies’ profits</t>
  </si>
  <si>
    <t>Taxes on products products that have a negative impact on health should balance improvements to people’s health with the harm they cause to companies’ profits</t>
  </si>
  <si>
    <t>Taxes on products that have a negative impact on health should be minimised as they unnecessarily harm companies’ profits</t>
  </si>
  <si>
    <t xml:space="preserve"> Which of the following comes closest to your view?</t>
  </si>
  <si>
    <t>The government wouldn’t use the tax revenue effectively</t>
  </si>
  <si>
    <t>Taxes on unhealthy products disproportionately affect lower-income individuals</t>
  </si>
  <si>
    <t>These taxes would not be effective at reducing consumption of those products</t>
  </si>
  <si>
    <t>Taxes on unhealthy products restrict individuals’ choices</t>
  </si>
  <si>
    <t>I would continue to buy those products and don’t want to be charged more</t>
  </si>
  <si>
    <t>It’s not the right time to increase taxes on unhealthy products right now</t>
  </si>
  <si>
    <t>Increased taxation sets a precedent for stronger regulation</t>
  </si>
  <si>
    <t>The products which would probably be taxed are not the most unhealthy ones</t>
  </si>
  <si>
    <t>I use those products more than the average person</t>
  </si>
  <si>
    <t>Which of the following reasons, if any, might lead you to oppose increased taxes on products that have a negative impact on health? Select all that apply</t>
  </si>
  <si>
    <t>Taxes can help fund public health programmes and initiatives</t>
  </si>
  <si>
    <t>Taxes encourage companies to develop healthier product alternatives</t>
  </si>
  <si>
    <t>Taxes raise awareness about the health risks of consuming unhealthy products</t>
  </si>
  <si>
    <t>Taxes are a way for companies that produce unhealthy or harmful products to pay for the damage they cause</t>
  </si>
  <si>
    <t>Taxes create a fairer environment by holding companies accountable for selling unhealthy products</t>
  </si>
  <si>
    <t>Taxes reduce consumption of unhealthy products without heavily restricting personal freedoms</t>
  </si>
  <si>
    <t>Taxes are an effective way at reducing consumption of unhealthy products</t>
  </si>
  <si>
    <t>And which of the following reasons, if any, might lead you to support increased taxes on products that have a negative impact on health? Select all that apply</t>
  </si>
  <si>
    <t>Consumers should have the freedom to make their own choices without government interference</t>
  </si>
  <si>
    <t>Marketing restrictions wouldn’t reduce consumption of unhealthy products enough</t>
  </si>
  <si>
    <t>Restrictions could harm small companies and their ability to compete with larger companies</t>
  </si>
  <si>
    <t>Restrictions set a precedent for excessive government control</t>
  </si>
  <si>
    <t>Companies should be trusted to market responsibly without strict regulations</t>
  </si>
  <si>
    <t>Such policies disproportionately affect certain industries and their employees</t>
  </si>
  <si>
    <t>Restrictions could limit innovation in product development and marketing strategies</t>
  </si>
  <si>
    <t>Marketing restrictions unfairly limit companies’ ability to advertise their products</t>
  </si>
  <si>
    <t>Which of the following reasons would you oppose advertising and marketing restrictions on products that have a negative impact on health? Select all that apply</t>
  </si>
  <si>
    <t>Companies shouldn't be allowed to market unhealthy products to appeal to children</t>
  </si>
  <si>
    <t>Marketing for unhealthy products can be designed to target those most vulnerable or addicted to unhealthy products</t>
  </si>
  <si>
    <t>Marketing for unhealthy products can mislead consumers about their true health risks</t>
  </si>
  <si>
    <t>Marketing restrictions can reduce the normalisation of unhealthy products in society</t>
  </si>
  <si>
    <t>Marketing restrictions allow healthier product alternatives to be more competitive</t>
  </si>
  <si>
    <t>Marketing restrictions can reduce peer pressure and social influence to consume unhealthy products</t>
  </si>
  <si>
    <t>Marketing restrictions reduce consumption of unhealthy products without limiting personal freedoms</t>
  </si>
  <si>
    <t>I prefer marketing restrictions to financial disincentives like increased taxes</t>
  </si>
  <si>
    <t>And which of the following reasons would you support advertising and marketing restrictions on unhealthy products? Select all that apply</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</si>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</sst>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theme" Target="theme/theme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styles" Target="styles.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sharedStrings" Target="sharedStrings.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2010</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00"/>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"Which do you think are the most important issues facing the country at this time? Please tick up to three")</f>
        <v>Which do you think are the most important issues facing the country at this time? Please tick up to three</v>
      </c>
      <c r="E9" s="14" t="str">
        <f>HYPERLINK("#'Full Results'!A11", "11")</f>
        <v>11</v>
      </c>
      <c r="F9" t="s">
        <v>107</v>
      </c>
    </row>
    <row r="10" spans="3:6" x14ac:dyDescent="0.3">
      <c r="C10">
        <v>2</v>
      </c>
      <c r="D10" s="8" t="str">
        <f>HYPERLINK("#'Table 2'!A1", " Do you think your local area is generally improving or getting worse?")</f>
        <v xml:space="preserve"> Do you think your local area is generally improving or getting worse?</v>
      </c>
      <c r="E10" s="14" t="str">
        <f>HYPERLINK("#'Full Results'!A31", "31")</f>
        <v>31</v>
      </c>
      <c r="F10" t="s">
        <v>107</v>
      </c>
    </row>
    <row r="11" spans="3:6" x14ac:dyDescent="0.3">
      <c r="C11">
        <v>3</v>
      </c>
      <c r="D11" s="8" t="str">
        <f>HYPERLINK("#'Table 3'!A1", " And would you say your local area is better or worse than it was five years ago?")</f>
        <v xml:space="preserve"> And would you say your local area is better or worse than it was five years ago?</v>
      </c>
      <c r="E11" s="14" t="str">
        <f>HYPERLINK("#'Full Results'!A40", "40")</f>
        <v>40</v>
      </c>
      <c r="F11" t="s">
        <v>107</v>
      </c>
    </row>
    <row r="12" spans="3:6" x14ac:dyDescent="0.3">
      <c r="C12">
        <v>4</v>
      </c>
      <c r="D12" s="8" t="str">
        <f>HYPERLINK("#'Table 4'!A1", " How would you describe your physical health at the moment?")</f>
        <v xml:space="preserve"> How would you describe your physical health at the moment?</v>
      </c>
      <c r="E12" s="14" t="str">
        <f>HYPERLINK("#'Full Results'!A49", "49")</f>
        <v>49</v>
      </c>
      <c r="F12" t="s">
        <v>107</v>
      </c>
    </row>
    <row r="13" spans="3:6" x14ac:dyDescent="0.3">
      <c r="C13">
        <v>5</v>
      </c>
      <c r="D13" s="8" t="str">
        <f>HYPERLINK("#'Table 5'!A1", " And how would you describe your mental health at the moment?")</f>
        <v xml:space="preserve"> And how would you describe your mental health at the moment?</v>
      </c>
      <c r="E13" s="14" t="str">
        <f>HYPERLINK("#'Full Results'!A58", "58")</f>
        <v>58</v>
      </c>
      <c r="F13" t="s">
        <v>107</v>
      </c>
    </row>
    <row r="14" spans="3:6" x14ac:dyDescent="0.3">
      <c r="C14">
        <v>6</v>
      </c>
      <c r="D14" s="8" t="str">
        <f>HYPERLINK("#'Table 6'!A1", " Do you consider yourself to be of a healthy weight?")</f>
        <v xml:space="preserve"> Do you consider yourself to be of a healthy weight?</v>
      </c>
      <c r="E14" s="14" t="str">
        <f>HYPERLINK("#'Full Results'!A67", "67")</f>
        <v>67</v>
      </c>
      <c r="F14" t="s">
        <v>107</v>
      </c>
    </row>
    <row r="15" spans="3:6" x14ac:dyDescent="0.3">
      <c r="C15">
        <v>7</v>
      </c>
      <c r="D15" s="8" t="str">
        <f>HYPERLINK("#'Table 7'!A1", " And thinking about your typical week, how many units of alcohol would you say you consume on average? One unit of alcohol is roughly equivalent to half a pint of beer, a small glass of wine (125ml), or a single measure of spirits (25ml).")</f>
        <v xml:space="preserve"> And thinking about your typical week, how many units of alcohol would you say you consume on average? One unit of alcohol is roughly equivalent to half a pint of beer, a small glass of wine (125ml), or a single measure of spirits (25ml).</v>
      </c>
      <c r="E15" s="14" t="str">
        <f>HYPERLINK("#'Full Results'!A73", "73")</f>
        <v>73</v>
      </c>
      <c r="F15" t="s">
        <v>107</v>
      </c>
    </row>
    <row r="16" spans="3:6" x14ac:dyDescent="0.3">
      <c r="C16">
        <v>8</v>
      </c>
      <c r="D16" s="8" t="str">
        <f>HYPERLINK("#'Table 8'!A1", " Which of the following statements BEST applies to you?")</f>
        <v xml:space="preserve"> Which of the following statements BEST applies to you?</v>
      </c>
      <c r="E16" s="14" t="str">
        <f>HYPERLINK("#'Full Results'!A82", "82")</f>
        <v>82</v>
      </c>
      <c r="F16" t="s">
        <v>107</v>
      </c>
    </row>
    <row r="17" spans="3:6" x14ac:dyDescent="0.3">
      <c r="C17">
        <v>9</v>
      </c>
      <c r="D17" s="8" t="str">
        <f>HYPERLINK("#'Table 9'!A1", " The following questions relate to vapes. These products are sometimes called e-cigarettes. Which of the following statements BEST applies to you?")</f>
        <v xml:space="preserve"> The following questions relate to vapes. These products are sometimes called e-cigarettes. Which of the following statements BEST applies to you?</v>
      </c>
      <c r="E17" s="14" t="str">
        <f>HYPERLINK("#'Full Results'!A90", "90")</f>
        <v>90</v>
      </c>
      <c r="F17" t="s">
        <v>107</v>
      </c>
    </row>
    <row r="18" spans="3:6" x14ac:dyDescent="0.3">
      <c r="C18">
        <v>10</v>
      </c>
      <c r="D18" s="8" t="str">
        <f>HYPERLINK("#'Table 10'!A1", "Grid Summary: To what extent do you think consumption of the following products contributes to the burden on the NHS, including impacts on waiting lists and resource strain?")</f>
        <v>Grid Summary: To what extent do you think consumption of the following products contributes to the burden on the NHS, including impacts on waiting lists and resource strain?</v>
      </c>
      <c r="E18" s="7"/>
      <c r="F18" t="s">
        <v>107</v>
      </c>
    </row>
    <row r="19" spans="3:6" x14ac:dyDescent="0.3">
      <c r="C19">
        <v>11</v>
      </c>
      <c r="D19" s="8" t="str">
        <f>HYPERLINK("#'Table 11'!A1", "To what extent do you think consumption of the following products contributes to the burden on the NHS, including impacts on waiting lists and resource strain?: Alcohol")</f>
        <v>To what extent do you think consumption of the following products contributes to the burden on the NHS, including impacts on waiting lists and resource strain?: Alcohol</v>
      </c>
      <c r="E19" s="14" t="str">
        <f>HYPERLINK("#'Full Results'!A98", "98")</f>
        <v>98</v>
      </c>
      <c r="F19" t="s">
        <v>107</v>
      </c>
    </row>
    <row r="20" spans="3:6" x14ac:dyDescent="0.3">
      <c r="C20">
        <v>12</v>
      </c>
      <c r="D20" s="8" t="str">
        <f>HYPERLINK("#'Table 12'!A1", "To what extent do you think consumption of the following products contributes to the burden on the NHS, including impacts on waiting lists and resource strain?: Unhealthy food and drink (e.g. products that are high-fat, salt, or sugar)")</f>
        <v>To what extent do you think consumption of the following products contributes to the burden on the NHS, including impacts on waiting lists and resource strain?: Unhealthy food and drink (e.g. products that are high-fat, salt, or sugar)</v>
      </c>
      <c r="E20" s="14" t="str">
        <f>HYPERLINK("#'Full Results'!A106", "106")</f>
        <v>106</v>
      </c>
      <c r="F20" t="s">
        <v>107</v>
      </c>
    </row>
    <row r="21" spans="3:6" x14ac:dyDescent="0.3">
      <c r="C21">
        <v>13</v>
      </c>
      <c r="D21" s="8" t="str">
        <f>HYPERLINK("#'Table 13'!A1", "To what extent do you think consumption of the following products contributes to the burden on the NHS, including impacts on waiting lists and resource strain?: Tobacco")</f>
        <v>To what extent do you think consumption of the following products contributes to the burden on the NHS, including impacts on waiting lists and resource strain?: Tobacco</v>
      </c>
      <c r="E21" s="14" t="str">
        <f>HYPERLINK("#'Full Results'!A114", "114")</f>
        <v>114</v>
      </c>
      <c r="F21" t="s">
        <v>107</v>
      </c>
    </row>
    <row r="22" spans="3:6" x14ac:dyDescent="0.3">
      <c r="C22">
        <v>14</v>
      </c>
      <c r="D22" s="8" t="str">
        <f>HYPERLINK("#'Table 14'!A1", "Grid Summary: Do you think the following organisations have, in general, a largely positive or negative impact on people's health?")</f>
        <v>Grid Summary: Do you think the following organisations have, in general, a largely positive or negative impact on people's health?</v>
      </c>
      <c r="E22" s="7"/>
      <c r="F22" t="s">
        <v>107</v>
      </c>
    </row>
    <row r="23" spans="3:6" x14ac:dyDescent="0.3">
      <c r="C23">
        <v>15</v>
      </c>
      <c r="D23" s="8" t="str">
        <f>HYPERLINK("#'Table 15'!A1", "Do you think the following organisations have, in general, a largely positive or negative impact on people's health?: The UK government")</f>
        <v>Do you think the following organisations have, in general, a largely positive or negative impact on people's health?: The UK government</v>
      </c>
      <c r="E23" s="14" t="str">
        <f>HYPERLINK("#'Full Results'!A122", "122")</f>
        <v>122</v>
      </c>
      <c r="F23" t="s">
        <v>107</v>
      </c>
    </row>
    <row r="24" spans="3:6" x14ac:dyDescent="0.3">
      <c r="C24">
        <v>16</v>
      </c>
      <c r="D24" s="8" t="str">
        <f>HYPERLINK("#'Table 16'!A1", "Do you think the following organisations have, in general, a largely positive or negative impact on people's health?: Local government authorities/local councils")</f>
        <v>Do you think the following organisations have, in general, a largely positive or negative impact on people's health?: Local government authorities/local councils</v>
      </c>
      <c r="E24" s="14" t="str">
        <f>HYPERLINK("#'Full Results'!A131", "131")</f>
        <v>131</v>
      </c>
      <c r="F24" t="s">
        <v>107</v>
      </c>
    </row>
    <row r="25" spans="3:6" x14ac:dyDescent="0.3">
      <c r="C25">
        <v>17</v>
      </c>
      <c r="D25" s="8" t="str">
        <f>HYPERLINK("#'Table 17'!A1", "Do you think the following organisations have, in general, a largely positive or negative impact on people's health?: Pubs and bars")</f>
        <v>Do you think the following organisations have, in general, a largely positive or negative impact on people's health?: Pubs and bars</v>
      </c>
      <c r="E25" s="14" t="str">
        <f>HYPERLINK("#'Full Results'!A140", "140")</f>
        <v>140</v>
      </c>
      <c r="F25" t="s">
        <v>107</v>
      </c>
    </row>
    <row r="26" spans="3:6" x14ac:dyDescent="0.3">
      <c r="C26">
        <v>18</v>
      </c>
      <c r="D26" s="8" t="str">
        <f>HYPERLINK("#'Table 18'!A1", "Do you think the following organisations have, in general, a largely positive or negative impact on people's health?: Restaurants, cafes and fast food outlets")</f>
        <v>Do you think the following organisations have, in general, a largely positive or negative impact on people's health?: Restaurants, cafes and fast food outlets</v>
      </c>
      <c r="E26" s="14" t="str">
        <f>HYPERLINK("#'Full Results'!A149", "149")</f>
        <v>149</v>
      </c>
      <c r="F26" t="s">
        <v>107</v>
      </c>
    </row>
    <row r="27" spans="3:6" x14ac:dyDescent="0.3">
      <c r="C27">
        <v>19</v>
      </c>
      <c r="D27" s="8" t="str">
        <f>HYPERLINK("#'Table 19'!A1", "Do you think the following organisations have, in general, a largely positive or negative impact on people's health?: Supermarkets, food retailers and food and drink producers")</f>
        <v>Do you think the following organisations have, in general, a largely positive or negative impact on people's health?: Supermarkets, food retailers and food and drink producers</v>
      </c>
      <c r="E27" s="14" t="str">
        <f>HYPERLINK("#'Full Results'!A158", "158")</f>
        <v>158</v>
      </c>
      <c r="F27" t="s">
        <v>107</v>
      </c>
    </row>
    <row r="28" spans="3:6" x14ac:dyDescent="0.3">
      <c r="C28">
        <v>20</v>
      </c>
      <c r="D28" s="8" t="str">
        <f>HYPERLINK("#'Table 20'!A1", "Do you think the following organisations have, in general, a largely positive or negative impact on people's health?: Healthcare providers (e.g. NHS, private healthcare)")</f>
        <v>Do you think the following organisations have, in general, a largely positive or negative impact on people's health?: Healthcare providers (e.g. NHS, private healthcare)</v>
      </c>
      <c r="E28" s="14" t="str">
        <f>HYPERLINK("#'Full Results'!A167", "167")</f>
        <v>167</v>
      </c>
      <c r="F28" t="s">
        <v>107</v>
      </c>
    </row>
    <row r="29" spans="3:6" x14ac:dyDescent="0.3">
      <c r="C29">
        <v>21</v>
      </c>
      <c r="D29" s="8" t="str">
        <f>HYPERLINK("#'Table 21'!A1", "Do you think the following organisations have, in general, a largely positive or negative impact on people's health?: Educational institutions (e.g. schools, universities)")</f>
        <v>Do you think the following organisations have, in general, a largely positive or negative impact on people's health?: Educational institutions (e.g. schools, universities)</v>
      </c>
      <c r="E29" s="14" t="str">
        <f>HYPERLINK("#'Full Results'!A176", "176")</f>
        <v>176</v>
      </c>
      <c r="F29" t="s">
        <v>107</v>
      </c>
    </row>
    <row r="30" spans="3:6" x14ac:dyDescent="0.3">
      <c r="C30">
        <v>22</v>
      </c>
      <c r="D30" s="8" t="str">
        <f>HYPERLINK("#'Table 22'!A1", "Do you think the following organisations have, in general, a largely positive or negative impact on people's health?: Parents")</f>
        <v>Do you think the following organisations have, in general, a largely positive or negative impact on people's health?: Parents</v>
      </c>
      <c r="E30" s="14" t="str">
        <f>HYPERLINK("#'Full Results'!A185", "185")</f>
        <v>185</v>
      </c>
      <c r="F30" t="s">
        <v>107</v>
      </c>
    </row>
    <row r="31" spans="3:6" x14ac:dyDescent="0.3">
      <c r="C31">
        <v>23</v>
      </c>
      <c r="D31" s="8" t="str">
        <f>HYPERLINK("#'Table 23'!A1", "Grid Summary: Do you agree or disagree with the following statements?")</f>
        <v>Grid Summary: Do you agree or disagree with the following statements?</v>
      </c>
      <c r="E31" s="7"/>
      <c r="F31" t="s">
        <v>107</v>
      </c>
    </row>
    <row r="32" spans="3:6" x14ac:dyDescent="0.3">
      <c r="C32">
        <v>24</v>
      </c>
      <c r="D32" s="8" t="str">
        <f>HYPERLINK("#'Table 24'!A1", "Do you agree or disagree with the following statements?: The Government should play a key role in ensuring people generally stay healthy")</f>
        <v>Do you agree or disagree with the following statements?: The Government should play a key role in ensuring people generally stay healthy</v>
      </c>
      <c r="E32" s="14" t="str">
        <f>HYPERLINK("#'Full Results'!A194", "194")</f>
        <v>194</v>
      </c>
      <c r="F32" t="s">
        <v>107</v>
      </c>
    </row>
    <row r="33" spans="3:6" x14ac:dyDescent="0.3">
      <c r="C33">
        <v>25</v>
      </c>
      <c r="D33" s="8" t="str">
        <f>HYPERLINK("#'Table 25'!A1", "Do you agree or disagree with the following statements?: The Government has the right policies in place to improve people’s health")</f>
        <v>Do you agree or disagree with the following statements?: The Government has the right policies in place to improve people’s health</v>
      </c>
      <c r="E33" s="14" t="str">
        <f>HYPERLINK("#'Full Results'!A206", "206")</f>
        <v>206</v>
      </c>
      <c r="F33" t="s">
        <v>107</v>
      </c>
    </row>
    <row r="34" spans="3:6" x14ac:dyDescent="0.3">
      <c r="C34">
        <v>26</v>
      </c>
      <c r="D34" s="8" t="str">
        <f>HYPERLINK("#'Table 26'!A1", "Do you agree or disagree with the following statements?: It is entirely up to individuals what they do with their own health")</f>
        <v>Do you agree or disagree with the following statements?: It is entirely up to individuals what they do with their own health</v>
      </c>
      <c r="E34" s="14" t="str">
        <f>HYPERLINK("#'Full Results'!A218", "218")</f>
        <v>218</v>
      </c>
      <c r="F34" t="s">
        <v>107</v>
      </c>
    </row>
    <row r="35" spans="3:6" x14ac:dyDescent="0.3">
      <c r="C35">
        <v>27</v>
      </c>
      <c r="D35" s="8" t="str">
        <f>HYPERLINK("#'Table 27'!A1", "Do you agree or disagree with the following statements?: It is quite easy to live a healthy life if you try to")</f>
        <v>Do you agree or disagree with the following statements?: It is quite easy to live a healthy life if you try to</v>
      </c>
      <c r="E35" s="14" t="str">
        <f>HYPERLINK("#'Full Results'!A230", "230")</f>
        <v>230</v>
      </c>
      <c r="F35" t="s">
        <v>107</v>
      </c>
    </row>
    <row r="36" spans="3:6" x14ac:dyDescent="0.3">
      <c r="C36">
        <v>28</v>
      </c>
      <c r="D36" s="8" t="str">
        <f>HYPERLINK("#'Table 28'!A1", "Do you agree or disagree with the following statements?: If I wanted to live a healthier life, I would know what to do and be able to do it")</f>
        <v>Do you agree or disagree with the following statements?: If I wanted to live a healthier life, I would know what to do and be able to do it</v>
      </c>
      <c r="E36" s="14" t="str">
        <f>HYPERLINK("#'Full Results'!A242", "242")</f>
        <v>242</v>
      </c>
      <c r="F36" t="s">
        <v>107</v>
      </c>
    </row>
    <row r="37" spans="3:6" x14ac:dyDescent="0.3">
      <c r="C37">
        <v>29</v>
      </c>
      <c r="D37" s="8" t="str">
        <f>HYPERLINK("#'Table 29'!A1", "Do you agree or disagree with the following statements?: I often find it hard to be healthy")</f>
        <v>Do you agree or disagree with the following statements?: I often find it hard to be healthy</v>
      </c>
      <c r="E37" s="14" t="str">
        <f>HYPERLINK("#'Full Results'!A254", "254")</f>
        <v>254</v>
      </c>
      <c r="F37" t="s">
        <v>107</v>
      </c>
    </row>
    <row r="38" spans="3:6" x14ac:dyDescent="0.3">
      <c r="C38">
        <v>30</v>
      </c>
      <c r="D38" s="8" t="str">
        <f>HYPERLINK("#'Table 30'!A1", "Do you agree or disagree with the following statements?: Our current environment makes it harder to be as healthy as I want")</f>
        <v>Do you agree or disagree with the following statements?: Our current environment makes it harder to be as healthy as I want</v>
      </c>
      <c r="E38" s="14" t="str">
        <f>HYPERLINK("#'Full Results'!A266", "266")</f>
        <v>266</v>
      </c>
      <c r="F38" t="s">
        <v>107</v>
      </c>
    </row>
    <row r="39" spans="3:6" x14ac:dyDescent="0.3">
      <c r="C39">
        <v>31</v>
      </c>
      <c r="D39" s="8" t="str">
        <f>HYPERLINK("#'Table 31'!A1", "Do you agree or disagree with the following statements?: The world we live is making it harder for children to be healthy")</f>
        <v>Do you agree or disagree with the following statements?: The world we live is making it harder for children to be healthy</v>
      </c>
      <c r="E39" s="14" t="str">
        <f>HYPERLINK("#'Full Results'!A278", "278")</f>
        <v>278</v>
      </c>
      <c r="F39" t="s">
        <v>107</v>
      </c>
    </row>
    <row r="40" spans="3:6" x14ac:dyDescent="0.3">
      <c r="C40">
        <v>32</v>
      </c>
      <c r="D40" s="8" t="str">
        <f>HYPERLINK("#'Table 32'!A1", "Grid Summary: To what extent do you support or oppose the following government actions aimed at reducing health problems associated with the use of tobacco products?")</f>
        <v>Grid Summary: To what extent do you support or oppose the following government actions aimed at reducing health problems associated with the use of tobacco products?</v>
      </c>
      <c r="E40" s="7"/>
      <c r="F40" t="s">
        <v>107</v>
      </c>
    </row>
    <row r="41" spans="3:6" x14ac:dyDescent="0.3">
      <c r="C41">
        <v>33</v>
      </c>
      <c r="D41" s="8" t="str">
        <f>HYPERLINK("#'Table 33'!A1", "To what extent do you support or oppose the following government actions aimed at reducing health problems associated with the use of tobacco products?: Higher taxes on tobacco products")</f>
        <v>To what extent do you support or oppose the following government actions aimed at reducing health problems associated with the use of tobacco products?: Higher taxes on tobacco products</v>
      </c>
      <c r="E41" s="14" t="str">
        <f>HYPERLINK("#'Full Results'!A290", "290")</f>
        <v>290</v>
      </c>
      <c r="F41" t="s">
        <v>107</v>
      </c>
    </row>
    <row r="42" spans="3:6" x14ac:dyDescent="0.3">
      <c r="C42">
        <v>34</v>
      </c>
      <c r="D42" s="8" t="str">
        <f>HYPERLINK("#'Table 34'!A1", "To what extent do you support or oppose the following government actions aimed at reducing health problems associated with the use of tobacco products?: Limits on where tobacco products can be sold (e.g. not near schools, playgrounds or limits on...")</f>
        <v>To what extent do you support or oppose the following government actions aimed at reducing health problems associated with the use of tobacco products?: Limits on where tobacco products can be sold (e.g. not near schools, playgrounds or limits on...</v>
      </c>
      <c r="E42" s="14" t="str">
        <f>HYPERLINK("#'Full Results'!A302", "302")</f>
        <v>302</v>
      </c>
      <c r="F42" t="s">
        <v>107</v>
      </c>
    </row>
    <row r="43" spans="3:6" x14ac:dyDescent="0.3">
      <c r="C43">
        <v>35</v>
      </c>
      <c r="D43" s="8" t="str">
        <f>HYPERLINK("#'Table 35'!A1", "To what extent do you support or oppose the following government actions aimed at reducing health problems associated with the use of tobacco products?: Health warnings printed on individual cigarettes")</f>
        <v>To what extent do you support or oppose the following government actions aimed at reducing health problems associated with the use of tobacco products?: Health warnings printed on individual cigarettes</v>
      </c>
      <c r="E43" s="14" t="str">
        <f>HYPERLINK("#'Full Results'!A314", "314")</f>
        <v>314</v>
      </c>
      <c r="F43" t="s">
        <v>107</v>
      </c>
    </row>
    <row r="44" spans="3:6" x14ac:dyDescent="0.3">
      <c r="C44">
        <v>36</v>
      </c>
      <c r="D44" s="8" t="str">
        <f>HYPERLINK("#'Table 36'!A1", "To what extent do you support or oppose the following government actions aimed at reducing health problems associated with the use of tobacco products?: Clear information inside the packaging of tobacco products about the health risks associated ...")</f>
        <v>To what extent do you support or oppose the following government actions aimed at reducing health problems associated with the use of tobacco products?: Clear information inside the packaging of tobacco products about the health risks associated ...</v>
      </c>
      <c r="E44" s="14" t="str">
        <f>HYPERLINK("#'Full Results'!A326", "326")</f>
        <v>326</v>
      </c>
      <c r="F44" t="s">
        <v>107</v>
      </c>
    </row>
    <row r="45" spans="3:6" x14ac:dyDescent="0.3">
      <c r="C45">
        <v>37</v>
      </c>
      <c r="D45" s="8" t="str">
        <f>HYPERLINK("#'Table 37'!A1", "To what extent do you support or oppose the following government actions aimed at reducing health problems associated with the use of tobacco products?: Requiring tobacco manufacturers to pay a levy to Government for measures to help smokers quit...")</f>
        <v>To what extent do you support or oppose the following government actions aimed at reducing health problems associated with the use of tobacco products?: Requiring tobacco manufacturers to pay a levy to Government for measures to help smokers quit...</v>
      </c>
      <c r="E45" s="14" t="str">
        <f>HYPERLINK("#'Full Results'!A338", "338")</f>
        <v>338</v>
      </c>
      <c r="F45" t="s">
        <v>107</v>
      </c>
    </row>
    <row r="46" spans="3:6" x14ac:dyDescent="0.3">
      <c r="C46">
        <v>38</v>
      </c>
      <c r="D46" s="8" t="str">
        <f>HYPERLINK("#'Table 38'!A1", "To what extent do you support or oppose the following government actions aimed at reducing health problems associated with the use of tobacco products?: Further restrictions on where people can smoke (e.g. outside cafes, restaurants and pubs)")</f>
        <v>To what extent do you support or oppose the following government actions aimed at reducing health problems associated with the use of tobacco products?: Further restrictions on where people can smoke (e.g. outside cafes, restaurants and pubs)</v>
      </c>
      <c r="E46" s="14" t="str">
        <f>HYPERLINK("#'Full Results'!A350", "350")</f>
        <v>350</v>
      </c>
      <c r="F46" t="s">
        <v>107</v>
      </c>
    </row>
    <row r="47" spans="3:6" x14ac:dyDescent="0.3">
      <c r="C47">
        <v>39</v>
      </c>
      <c r="D47" s="8" t="str">
        <f>HYPERLINK("#'Table 39'!A1", "To what extent do you support or oppose the following government actions aimed at reducing health problems associated with the use of tobacco products?: Government awareness campaigns on the associated health risks of tobacco use")</f>
        <v>To what extent do you support or oppose the following government actions aimed at reducing health problems associated with the use of tobacco products?: Government awareness campaigns on the associated health risks of tobacco use</v>
      </c>
      <c r="E47" s="14" t="str">
        <f>HYPERLINK("#'Full Results'!A362", "362")</f>
        <v>362</v>
      </c>
      <c r="F47" t="s">
        <v>107</v>
      </c>
    </row>
    <row r="48" spans="3:6" x14ac:dyDescent="0.3">
      <c r="C48">
        <v>40</v>
      </c>
      <c r="D48" s="8" t="str">
        <f>HYPERLINK("#'Table 40'!A1", "Grid Summary: To what extent do you support or oppose the following government actions aimed at reducing health problems associated with excessive alcohol consumption?")</f>
        <v>Grid Summary: To what extent do you support or oppose the following government actions aimed at reducing health problems associated with excessive alcohol consumption?</v>
      </c>
      <c r="E48" s="7"/>
      <c r="F48" t="s">
        <v>107</v>
      </c>
    </row>
    <row r="49" spans="3:6" x14ac:dyDescent="0.3">
      <c r="C49">
        <v>41</v>
      </c>
      <c r="D49" s="8" t="str">
        <f>HYPERLINK("#'Table 41'!A1", "To what extent do you support or oppose the following government actions aimed at reducing health problems associated with excessive alcohol consumption?: Higher taxes on alcoholic drinks          ")</f>
        <v xml:space="preserve">To what extent do you support or oppose the following government actions aimed at reducing health problems associated with excessive alcohol consumption?: Higher taxes on alcoholic drinks          </v>
      </c>
      <c r="E49" s="14" t="str">
        <f>HYPERLINK("#'Full Results'!A374", "374")</f>
        <v>374</v>
      </c>
      <c r="F49" t="s">
        <v>107</v>
      </c>
    </row>
    <row r="50" spans="3:6" x14ac:dyDescent="0.3">
      <c r="C50">
        <v>42</v>
      </c>
      <c r="D50" s="8" t="str">
        <f>HYPERLINK("#'Table 42'!A1", "To what extent do you support or oppose the following government actions aimed at reducing health problems associated with excessive alcohol consumption?: Introducing a minimum price for alcoholic drinks equal to 65p for each unit of alcohol they...")</f>
        <v>To what extent do you support or oppose the following government actions aimed at reducing health problems associated with excessive alcohol consumption?: Introducing a minimum price for alcoholic drinks equal to 65p for each unit of alcohol they...</v>
      </c>
      <c r="E50" s="14" t="str">
        <f>HYPERLINK("#'Full Results'!A386", "386")</f>
        <v>386</v>
      </c>
      <c r="F50" t="s">
        <v>107</v>
      </c>
    </row>
    <row r="51" spans="3:6" x14ac:dyDescent="0.3">
      <c r="C51">
        <v>43</v>
      </c>
      <c r="D51" s="8" t="str">
        <f>HYPERLINK("#'Table 43'!A1", "To what extent do you support or oppose the following government actions aimed at reducing health problems associated with excessive alcohol consumption?: Limits on where alcoholic drinks can be sold (e.g. not near schools, in vending machines)")</f>
        <v>To what extent do you support or oppose the following government actions aimed at reducing health problems associated with excessive alcohol consumption?: Limits on where alcoholic drinks can be sold (e.g. not near schools, in vending machines)</v>
      </c>
      <c r="E51" s="14" t="str">
        <f>HYPERLINK("#'Full Results'!A398", "398")</f>
        <v>398</v>
      </c>
      <c r="F51" t="s">
        <v>107</v>
      </c>
    </row>
    <row r="52" spans="3:6" x14ac:dyDescent="0.3">
      <c r="C52">
        <v>44</v>
      </c>
      <c r="D52" s="8" t="str">
        <f>HYPERLINK("#'Table 44'!A1", "To what extent do you support or oppose the following government actions aimed at reducing health problems associated with excessive alcohol consumption?: Restrictions to stop children seeing alcohol adverts")</f>
        <v>To what extent do you support or oppose the following government actions aimed at reducing health problems associated with excessive alcohol consumption?: Restrictions to stop children seeing alcohol adverts</v>
      </c>
      <c r="E52" s="14" t="str">
        <f>HYPERLINK("#'Full Results'!A410", "410")</f>
        <v>410</v>
      </c>
      <c r="F52" t="s">
        <v>107</v>
      </c>
    </row>
    <row r="53" spans="3:6" x14ac:dyDescent="0.3">
      <c r="C53">
        <v>45</v>
      </c>
      <c r="D53" s="8" t="str">
        <f>HYPERLINK("#'Table 45'!A1", "To what extent do you support or oppose the following government actions aimed at reducing health problems associated with excessive alcohol consumption?: Restrictions on how alcoholic drinks are marketed and promoted")</f>
        <v>To what extent do you support or oppose the following government actions aimed at reducing health problems associated with excessive alcohol consumption?: Restrictions on how alcoholic drinks are marketed and promoted</v>
      </c>
      <c r="E53" s="14" t="str">
        <f>HYPERLINK("#'Full Results'!A422", "422")</f>
        <v>422</v>
      </c>
      <c r="F53" t="s">
        <v>107</v>
      </c>
    </row>
    <row r="54" spans="3:6" x14ac:dyDescent="0.3">
      <c r="C54">
        <v>46</v>
      </c>
      <c r="D54" s="8" t="str">
        <f>HYPERLINK("#'Table 46'!A1", "To what extent do you support or oppose the following government actions aimed at reducing health problems associated with excessive alcohol consumption?: Warning labels on alcoholic drinks about the health risks of alcohol consumption")</f>
        <v>To what extent do you support or oppose the following government actions aimed at reducing health problems associated with excessive alcohol consumption?: Warning labels on alcoholic drinks about the health risks of alcohol consumption</v>
      </c>
      <c r="E54" s="14" t="str">
        <f>HYPERLINK("#'Full Results'!A434", "434")</f>
        <v>434</v>
      </c>
      <c r="F54" t="s">
        <v>107</v>
      </c>
    </row>
    <row r="55" spans="3:6" x14ac:dyDescent="0.3">
      <c r="C55">
        <v>47</v>
      </c>
      <c r="D55" s="8" t="str">
        <f>HYPERLINK("#'Table 47'!A1", "To what extent do you support or oppose the following government actions aimed at reducing health problems associated with excessive alcohol consumption?: Clear nutritional information (e.g. calories) on alcoholic drinks labels")</f>
        <v>To what extent do you support or oppose the following government actions aimed at reducing health problems associated with excessive alcohol consumption?: Clear nutritional information (e.g. calories) on alcoholic drinks labels</v>
      </c>
      <c r="E55" s="14" t="str">
        <f>HYPERLINK("#'Full Results'!A446", "446")</f>
        <v>446</v>
      </c>
      <c r="F55" t="s">
        <v>107</v>
      </c>
    </row>
    <row r="56" spans="3:6" x14ac:dyDescent="0.3">
      <c r="C56">
        <v>48</v>
      </c>
      <c r="D56" s="8" t="str">
        <f>HYPERLINK("#'Table 48'!A1", "To what extent do you support or oppose the following government actions aimed at reducing health problems associated with excessive alcohol consumption?: Requiring alcohol companies to pay a levy to the Government for measures to reduce harmful ...")</f>
        <v>To what extent do you support or oppose the following government actions aimed at reducing health problems associated with excessive alcohol consumption?: Requiring alcohol companies to pay a levy to the Government for measures to reduce harmful ...</v>
      </c>
      <c r="E56" s="14" t="str">
        <f>HYPERLINK("#'Full Results'!A458", "458")</f>
        <v>458</v>
      </c>
      <c r="F56" t="s">
        <v>107</v>
      </c>
    </row>
    <row r="57" spans="3:6" x14ac:dyDescent="0.3">
      <c r="C57">
        <v>49</v>
      </c>
      <c r="D57" s="8" t="str">
        <f>HYPERLINK("#'Table 49'!A1", "To what extent do you support or oppose the following government actions aimed at reducing health problems associated with excessive alcohol consumption?: Government awareness campaigns on the health risks of excessive alcohol consumption")</f>
        <v>To what extent do you support or oppose the following government actions aimed at reducing health problems associated with excessive alcohol consumption?: Government awareness campaigns on the health risks of excessive alcohol consumption</v>
      </c>
      <c r="E57" s="14" t="str">
        <f>HYPERLINK("#'Full Results'!A470", "470")</f>
        <v>470</v>
      </c>
      <c r="F57" t="s">
        <v>107</v>
      </c>
    </row>
    <row r="58" spans="3:6" x14ac:dyDescent="0.3">
      <c r="C58">
        <v>50</v>
      </c>
      <c r="D58" s="8" t="str">
        <f>HYPERLINK("#'Table 50'!A1", "Grid Summary: To what extent do you support or oppose the following government actions aimed at reducing health problems associated with the consumption of unhealthy food and drinks?")</f>
        <v>Grid Summary: To what extent do you support or oppose the following government actions aimed at reducing health problems associated with the consumption of unhealthy food and drinks?</v>
      </c>
      <c r="E58" s="7"/>
      <c r="F58" t="s">
        <v>107</v>
      </c>
    </row>
    <row r="59" spans="3:6" x14ac:dyDescent="0.3">
      <c r="C59">
        <v>51</v>
      </c>
      <c r="D59" s="8" t="str">
        <f>HYPERLINK("#'Table 51'!A1", "To what extent do you support or oppose the following government actions aimed at reducing health problems associated with the consumption of unhealthy food and drinks?: Taxes on unhealthy food and drinks          ")</f>
        <v xml:space="preserve">To what extent do you support or oppose the following government actions aimed at reducing health problems associated with the consumption of unhealthy food and drinks?: Taxes on unhealthy food and drinks          </v>
      </c>
      <c r="E59" s="14" t="str">
        <f>HYPERLINK("#'Full Results'!A482", "482")</f>
        <v>482</v>
      </c>
      <c r="F59" t="s">
        <v>107</v>
      </c>
    </row>
    <row r="60" spans="3:6" x14ac:dyDescent="0.3">
      <c r="C60">
        <v>52</v>
      </c>
      <c r="D60" s="8" t="str">
        <f>HYPERLINK("#'Table 52'!A1", "To what extent do you support or oppose the following government actions aimed at reducing health problems associated with the consumption of unhealthy food and drinks?: Limits on who unhealthy food and drinks can be sold to (e.g. children)")</f>
        <v>To what extent do you support or oppose the following government actions aimed at reducing health problems associated with the consumption of unhealthy food and drinks?: Limits on who unhealthy food and drinks can be sold to (e.g. children)</v>
      </c>
      <c r="E60" s="14" t="str">
        <f>HYPERLINK("#'Full Results'!A494", "494")</f>
        <v>494</v>
      </c>
      <c r="F60" t="s">
        <v>107</v>
      </c>
    </row>
    <row r="61" spans="3:6" x14ac:dyDescent="0.3">
      <c r="C61">
        <v>53</v>
      </c>
      <c r="D61" s="8" t="str">
        <f>HYPERLINK("#'Table 53'!A1", "To what extent do you support or oppose the following government actions aimed at reducing health problems associated with the consumption of unhealthy food and drinks?: Limits on where unhealthy food and drinks can be sold (e.g. around schools, ...")</f>
        <v>To what extent do you support or oppose the following government actions aimed at reducing health problems associated with the consumption of unhealthy food and drinks?: Limits on where unhealthy food and drinks can be sold (e.g. around schools, ...</v>
      </c>
      <c r="E61" s="14" t="str">
        <f>HYPERLINK("#'Full Results'!A506", "506")</f>
        <v>506</v>
      </c>
      <c r="F61" t="s">
        <v>107</v>
      </c>
    </row>
    <row r="62" spans="3:6" x14ac:dyDescent="0.3">
      <c r="C62">
        <v>54</v>
      </c>
      <c r="D62" s="8" t="str">
        <f>HYPERLINK("#'Table 54'!A1", "To what extent do you support or oppose the following government actions aimed at reducing health problems associated with the consumption of unhealthy food and drinks?: Restrictions to stop children seeing unhealthy food and drink adverts")</f>
        <v>To what extent do you support or oppose the following government actions aimed at reducing health problems associated with the consumption of unhealthy food and drinks?: Restrictions to stop children seeing unhealthy food and drink adverts</v>
      </c>
      <c r="E62" s="14" t="str">
        <f>HYPERLINK("#'Full Results'!A518", "518")</f>
        <v>518</v>
      </c>
      <c r="F62" t="s">
        <v>107</v>
      </c>
    </row>
    <row r="63" spans="3:6" x14ac:dyDescent="0.3">
      <c r="C63">
        <v>55</v>
      </c>
      <c r="D63" s="8" t="str">
        <f>HYPERLINK("#'Table 55'!A1", "To what extent do you support or oppose the following government actions aimed at reducing health problems associated with the consumption of unhealthy food and drinks?: Restrictions on how unhealthy food and drinks and marketed and promoted")</f>
        <v>To what extent do you support or oppose the following government actions aimed at reducing health problems associated with the consumption of unhealthy food and drinks?: Restrictions on how unhealthy food and drinks and marketed and promoted</v>
      </c>
      <c r="E63" s="14" t="str">
        <f>HYPERLINK("#'Full Results'!A530", "530")</f>
        <v>530</v>
      </c>
      <c r="F63" t="s">
        <v>107</v>
      </c>
    </row>
    <row r="64" spans="3:6" x14ac:dyDescent="0.3">
      <c r="C64">
        <v>56</v>
      </c>
      <c r="D64" s="8" t="str">
        <f>HYPERLINK("#'Table 56'!A1", "To what extent do you support or oppose the following government actions aimed at reducing health problems associated with the consumption of unhealthy food and drinks?: Incentives for unhealthy food/drink companies to make their products healthier")</f>
        <v>To what extent do you support or oppose the following government actions aimed at reducing health problems associated with the consumption of unhealthy food and drinks?: Incentives for unhealthy food/drink companies to make their products healthier</v>
      </c>
      <c r="E64" s="14" t="str">
        <f>HYPERLINK("#'Full Results'!A542", "542")</f>
        <v>542</v>
      </c>
      <c r="F64" t="s">
        <v>107</v>
      </c>
    </row>
    <row r="65" spans="3:6" x14ac:dyDescent="0.3">
      <c r="C65">
        <v>57</v>
      </c>
      <c r="D65" s="8" t="str">
        <f>HYPERLINK("#'Table 57'!A1", "To what extent do you support or oppose the following government actions aimed at reducing health problems associated with the consumption of unhealthy food and drinks?: Warning labels on unhealthy food and drinks about the health risks of produc...")</f>
        <v>To what extent do you support or oppose the following government actions aimed at reducing health problems associated with the consumption of unhealthy food and drinks?: Warning labels on unhealthy food and drinks about the health risks of produc...</v>
      </c>
      <c r="E65" s="14" t="str">
        <f>HYPERLINK("#'Full Results'!A554", "554")</f>
        <v>554</v>
      </c>
      <c r="F65" t="s">
        <v>107</v>
      </c>
    </row>
    <row r="66" spans="3:6" x14ac:dyDescent="0.3">
      <c r="C66">
        <v>58</v>
      </c>
      <c r="D66" s="8" t="str">
        <f>HYPERLINK("#'Table 58'!A1", "To what extent do you support or oppose the following government actions aimed at reducing health problems associated with the consumption of unhealthy food and drinks?: Clear and consistent nutrition labels on all food and drink products")</f>
        <v>To what extent do you support or oppose the following government actions aimed at reducing health problems associated with the consumption of unhealthy food and drinks?: Clear and consistent nutrition labels on all food and drink products</v>
      </c>
      <c r="E66" s="14" t="str">
        <f>HYPERLINK("#'Full Results'!A566", "566")</f>
        <v>566</v>
      </c>
      <c r="F66" t="s">
        <v>107</v>
      </c>
    </row>
    <row r="67" spans="3:6" x14ac:dyDescent="0.3">
      <c r="C67">
        <v>59</v>
      </c>
      <c r="D67" s="8" t="str">
        <f>HYPERLINK("#'Table 59'!A1", "To what extent do you support or oppose the following government actions aimed at reducing health problems associated with the consumption of unhealthy food and drinks?: A levy on companies that predominantly produce unhealthy food and drinks to ...")</f>
        <v>To what extent do you support or oppose the following government actions aimed at reducing health problems associated with the consumption of unhealthy food and drinks?: A levy on companies that predominantly produce unhealthy food and drinks to ...</v>
      </c>
      <c r="E67" s="14" t="str">
        <f>HYPERLINK("#'Full Results'!A578", "578")</f>
        <v>578</v>
      </c>
      <c r="F67" t="s">
        <v>107</v>
      </c>
    </row>
    <row r="68" spans="3:6" x14ac:dyDescent="0.3">
      <c r="C68">
        <v>60</v>
      </c>
      <c r="D68" s="8" t="str">
        <f>HYPERLINK("#'Table 60'!A1", "To what extent do you support or oppose the following government actions aimed at reducing health problems associated with the consumption of unhealthy food and drinks?: Government awareness campaigns on the impact of unhealthy food and drinks")</f>
        <v>To what extent do you support or oppose the following government actions aimed at reducing health problems associated with the consumption of unhealthy food and drinks?: Government awareness campaigns on the impact of unhealthy food and drinks</v>
      </c>
      <c r="E68" s="14" t="str">
        <f>HYPERLINK("#'Full Results'!A590", "590")</f>
        <v>590</v>
      </c>
      <c r="F68" t="s">
        <v>107</v>
      </c>
    </row>
    <row r="69" spans="3:6" x14ac:dyDescent="0.3">
      <c r="C69">
        <v>61</v>
      </c>
      <c r="D69" s="8" t="str">
        <f>HYPERLINK("#'Table 61'!A1", "To what extent do you support or oppose the following government actions aimed at reducing health problems associated with the consumption of unhealthy food and drinks?: Banning baby and infant foods that have a high amount of sugar or salt")</f>
        <v>To what extent do you support or oppose the following government actions aimed at reducing health problems associated with the consumption of unhealthy food and drinks?: Banning baby and infant foods that have a high amount of sugar or salt</v>
      </c>
      <c r="E69" s="14" t="str">
        <f>HYPERLINK("#'Full Results'!A602", "602")</f>
        <v>602</v>
      </c>
      <c r="F69" t="s">
        <v>107</v>
      </c>
    </row>
    <row r="70" spans="3:6" x14ac:dyDescent="0.3">
      <c r="C70">
        <v>62</v>
      </c>
      <c r="D70" s="8" t="str">
        <f>HYPERLINK("#'Table 62'!A1", "Grid Summary: And, in general, how effective do you think those same forms of intervention are at helping people be healthier?")</f>
        <v>Grid Summary: And, in general, how effective do you think those same forms of intervention are at helping people be healthier?</v>
      </c>
      <c r="E70" s="7"/>
      <c r="F70" t="s">
        <v>107</v>
      </c>
    </row>
    <row r="71" spans="3:6" x14ac:dyDescent="0.3">
      <c r="C71">
        <v>63</v>
      </c>
      <c r="D71" s="8" t="str">
        <f>HYPERLINK("#'Table 63'!A1", "And, in general, how effective do you think those same forms of intervention are at helping people be healthier?: Taxes on products that have a negative impact on health ")</f>
        <v xml:space="preserve">And, in general, how effective do you think those same forms of intervention are at helping people be healthier?: Taxes on products that have a negative impact on health </v>
      </c>
      <c r="E71" s="14" t="str">
        <f>HYPERLINK("#'Full Results'!A614", "614")</f>
        <v>614</v>
      </c>
      <c r="F71" t="s">
        <v>107</v>
      </c>
    </row>
    <row r="72" spans="3:6" x14ac:dyDescent="0.3">
      <c r="C72">
        <v>64</v>
      </c>
      <c r="D72" s="8" t="str">
        <f>HYPERLINK("#'Table 64'!A1", "And, in general, how effective do you think those same forms of intervention are at helping people be healthier?: Limits on the sale of unhealthy products to certain groups such as children  ")</f>
        <v xml:space="preserve">And, in general, how effective do you think those same forms of intervention are at helping people be healthier?: Limits on the sale of unhealthy products to certain groups such as children  </v>
      </c>
      <c r="E72" s="14" t="str">
        <f>HYPERLINK("#'Full Results'!A623", "623")</f>
        <v>623</v>
      </c>
      <c r="F72" t="s">
        <v>107</v>
      </c>
    </row>
    <row r="73" spans="3:6" x14ac:dyDescent="0.3">
      <c r="C73">
        <v>65</v>
      </c>
      <c r="D73" s="8" t="str">
        <f>HYPERLINK("#'Table 65'!A1", "And, in general, how effective do you think those same forms of intervention are at helping people be healthier?: Limits of where products that have a negative impact on health can be sold (e.g. around schools, in vending machines)")</f>
        <v>And, in general, how effective do you think those same forms of intervention are at helping people be healthier?: Limits of where products that have a negative impact on health can be sold (e.g. around schools, in vending machines)</v>
      </c>
      <c r="E73" s="14" t="str">
        <f>HYPERLINK("#'Full Results'!A632", "632")</f>
        <v>632</v>
      </c>
      <c r="F73" t="s">
        <v>107</v>
      </c>
    </row>
    <row r="74" spans="3:6" x14ac:dyDescent="0.3">
      <c r="C74">
        <v>66</v>
      </c>
      <c r="D74" s="8" t="str">
        <f>HYPERLINK("#'Table 66'!A1", "And, in general, how effective do you think those same forms of intervention are at helping people be healthier?: Marketing restrictions on products that have a negative impact on health")</f>
        <v>And, in general, how effective do you think those same forms of intervention are at helping people be healthier?: Marketing restrictions on products that have a negative impact on health</v>
      </c>
      <c r="E74" s="14" t="str">
        <f>HYPERLINK("#'Full Results'!A641", "641")</f>
        <v>641</v>
      </c>
      <c r="F74" t="s">
        <v>107</v>
      </c>
    </row>
    <row r="75" spans="3:6" x14ac:dyDescent="0.3">
      <c r="C75">
        <v>67</v>
      </c>
      <c r="D75" s="8" t="str">
        <f>HYPERLINK("#'Table 67'!A1", "And, in general, how effective do you think those same forms of intervention are at helping people be healthier?: Incentives for food/drink producers to make their products healthier")</f>
        <v>And, in general, how effective do you think those same forms of intervention are at helping people be healthier?: Incentives for food/drink producers to make their products healthier</v>
      </c>
      <c r="E75" s="14" t="str">
        <f>HYPERLINK("#'Full Results'!A650", "650")</f>
        <v>650</v>
      </c>
      <c r="F75" t="s">
        <v>107</v>
      </c>
    </row>
    <row r="76" spans="3:6" x14ac:dyDescent="0.3">
      <c r="C76">
        <v>68</v>
      </c>
      <c r="D76" s="8" t="str">
        <f>HYPERLINK("#'Table 68'!A1", "And, in general, how effective do you think those same forms of intervention are at helping people be healthier?: Restrictions on advertising of products that have a negative impact on health to children")</f>
        <v>And, in general, how effective do you think those same forms of intervention are at helping people be healthier?: Restrictions on advertising of products that have a negative impact on health to children</v>
      </c>
      <c r="E76" s="14" t="str">
        <f>HYPERLINK("#'Full Results'!A659", "659")</f>
        <v>659</v>
      </c>
      <c r="F76" t="s">
        <v>107</v>
      </c>
    </row>
    <row r="77" spans="3:6" x14ac:dyDescent="0.3">
      <c r="C77">
        <v>69</v>
      </c>
      <c r="D77" s="8" t="str">
        <f>HYPERLINK("#'Table 69'!A1", "And, in general, how effective do you think those same forms of intervention are at helping people be healthier?: Warning labels on products that have a negative impact on health")</f>
        <v>And, in general, how effective do you think those same forms of intervention are at helping people be healthier?: Warning labels on products that have a negative impact on health</v>
      </c>
      <c r="E77" s="14" t="str">
        <f>HYPERLINK("#'Full Results'!A668", "668")</f>
        <v>668</v>
      </c>
      <c r="F77" t="s">
        <v>107</v>
      </c>
    </row>
    <row r="78" spans="3:6" x14ac:dyDescent="0.3">
      <c r="C78">
        <v>70</v>
      </c>
      <c r="D78" s="8" t="str">
        <f>HYPERLINK("#'Table 70'!A1", "And, in general, how effective do you think those same forms of intervention are at helping people be healthier?: Clearer information on products that have a negative impact on health about their content")</f>
        <v>And, in general, how effective do you think those same forms of intervention are at helping people be healthier?: Clearer information on products that have a negative impact on health about their content</v>
      </c>
      <c r="E78" s="14" t="str">
        <f>HYPERLINK("#'Full Results'!A677", "677")</f>
        <v>677</v>
      </c>
      <c r="F78" t="s">
        <v>107</v>
      </c>
    </row>
    <row r="79" spans="3:6" x14ac:dyDescent="0.3">
      <c r="C79">
        <v>71</v>
      </c>
      <c r="D79" s="8" t="str">
        <f>HYPERLINK("#'Table 71'!A1", "And, in general, how effective do you think those same forms of intervention are at helping people be healthier?: Requiring companies that produce unhealthy products to pay a levy to Government for measures to help improve public health")</f>
        <v>And, in general, how effective do you think those same forms of intervention are at helping people be healthier?: Requiring companies that produce unhealthy products to pay a levy to Government for measures to help improve public health</v>
      </c>
      <c r="E79" s="14" t="str">
        <f>HYPERLINK("#'Full Results'!A686", "686")</f>
        <v>686</v>
      </c>
      <c r="F79" t="s">
        <v>107</v>
      </c>
    </row>
    <row r="80" spans="3:6" x14ac:dyDescent="0.3">
      <c r="C80">
        <v>72</v>
      </c>
      <c r="D80" s="8" t="str">
        <f>HYPERLINK("#'Table 72'!A1", "And, in general, how effective do you think those same forms of intervention are at helping people be healthier?: Government awareness campaigns on the health risks of unhealthy products")</f>
        <v>And, in general, how effective do you think those same forms of intervention are at helping people be healthier?: Government awareness campaigns on the health risks of unhealthy products</v>
      </c>
      <c r="E80" s="14" t="str">
        <f>HYPERLINK("#'Full Results'!A695", "695")</f>
        <v>695</v>
      </c>
      <c r="F80" t="s">
        <v>107</v>
      </c>
    </row>
    <row r="81" spans="3:6" x14ac:dyDescent="0.3">
      <c r="C81">
        <v>73</v>
      </c>
      <c r="D81" s="8" t="str">
        <f>HYPERLINK("#'Table 73'!A1", "Grid Summary: To what extent would you support or oppose the following policies?")</f>
        <v>Grid Summary: To what extent would you support or oppose the following policies?</v>
      </c>
      <c r="E81" s="7"/>
      <c r="F81" t="s">
        <v>107</v>
      </c>
    </row>
    <row r="82" spans="3:6" x14ac:dyDescent="0.3">
      <c r="C82">
        <v>74</v>
      </c>
      <c r="D82" s="8" t="str">
        <f>HYPERLINK("#'Table 74'!A1", "To what extent would you support or oppose the following policies?: Mandatory nutrition labelling on all food and drink products to help consumers identify healthier options ")</f>
        <v xml:space="preserve">To what extent would you support or oppose the following policies?: Mandatory nutrition labelling on all food and drink products to help consumers identify healthier options </v>
      </c>
      <c r="E82" s="14" t="str">
        <f>HYPERLINK("#'Full Results'!A704", "704")</f>
        <v>704</v>
      </c>
      <c r="F82" t="s">
        <v>107</v>
      </c>
    </row>
    <row r="83" spans="3:6" x14ac:dyDescent="0.3">
      <c r="C83">
        <v>75</v>
      </c>
      <c r="D83" s="8" t="str">
        <f>HYPERLINK("#'Table 75'!A1", "To what extent would you support or oppose the following policies?: Banning outdoor advertising of junk food to children ")</f>
        <v xml:space="preserve">To what extent would you support or oppose the following policies?: Banning outdoor advertising of junk food to children </v>
      </c>
      <c r="E83" s="14" t="str">
        <f>HYPERLINK("#'Full Results'!A716", "716")</f>
        <v>716</v>
      </c>
      <c r="F83" t="s">
        <v>107</v>
      </c>
    </row>
    <row r="84" spans="3:6" x14ac:dyDescent="0.3">
      <c r="C84">
        <v>76</v>
      </c>
      <c r="D84" s="8" t="str">
        <f>HYPERLINK("#'Table 76'!A1", "To what extent would you support or oppose the following policies?: Extend the sugary drinks tax to other types of unhealthy food to discourage consumption of unhealthy products and encourage companies to make products healthier")</f>
        <v>To what extent would you support or oppose the following policies?: Extend the sugary drinks tax to other types of unhealthy food to discourage consumption of unhealthy products and encourage companies to make products healthier</v>
      </c>
      <c r="E84" s="14" t="str">
        <f>HYPERLINK("#'Full Results'!A728", "728")</f>
        <v>728</v>
      </c>
      <c r="F84" t="s">
        <v>107</v>
      </c>
    </row>
    <row r="85" spans="3:6" x14ac:dyDescent="0.3">
      <c r="C85">
        <v>77</v>
      </c>
      <c r="D85" s="8" t="str">
        <f>HYPERLINK("#'Table 77'!A1", "To what extent would you support or oppose the following policies?: Introduce a minimum price for alcoholic drinks equal to 65p for each unit of alcohol they contain to reduce harmful alcohol consumption")</f>
        <v>To what extent would you support or oppose the following policies?: Introduce a minimum price for alcoholic drinks equal to 65p for each unit of alcohol they contain to reduce harmful alcohol consumption</v>
      </c>
      <c r="E85" s="14" t="str">
        <f>HYPERLINK("#'Full Results'!A740", "740")</f>
        <v>740</v>
      </c>
      <c r="F85" t="s">
        <v>107</v>
      </c>
    </row>
    <row r="86" spans="3:6" x14ac:dyDescent="0.3">
      <c r="C86">
        <v>78</v>
      </c>
      <c r="D86" s="8" t="str">
        <f>HYPERLINK("#'Table 78'!A1", "To what extent would you support or oppose the following policies?: Clear alcohol product labelling – including alcohol units, calories, low risk drinking guidelines and health information to help people understand the health effects of alcohol")</f>
        <v>To what extent would you support or oppose the following policies?: Clear alcohol product labelling – including alcohol units, calories, low risk drinking guidelines and health information to help people understand the health effects of alcohol</v>
      </c>
      <c r="E86" s="14" t="str">
        <f>HYPERLINK("#'Full Results'!A752", "752")</f>
        <v>752</v>
      </c>
      <c r="F86" t="s">
        <v>107</v>
      </c>
    </row>
    <row r="87" spans="3:6" x14ac:dyDescent="0.3">
      <c r="C87">
        <v>79</v>
      </c>
      <c r="D87" s="8" t="str">
        <f>HYPERLINK("#'Table 79'!A1", "To what extent would you support or oppose the following policies?: Restrict alcohol marketing in the same way as junk food products to limit its appeal to children and young people")</f>
        <v>To what extent would you support or oppose the following policies?: Restrict alcohol marketing in the same way as junk food products to limit its appeal to children and young people</v>
      </c>
      <c r="E87" s="14" t="str">
        <f>HYPERLINK("#'Full Results'!A764", "764")</f>
        <v>764</v>
      </c>
      <c r="F87" t="s">
        <v>107</v>
      </c>
    </row>
    <row r="88" spans="3:6" x14ac:dyDescent="0.3">
      <c r="C88">
        <v>80</v>
      </c>
      <c r="D88" s="8" t="str">
        <f>HYPERLINK("#'Table 80'!A1", "To what extent would you support or oppose the following policies?: Increasing the age at which tobacco can be bought so no one born from 2009 can legally be sold tobacco to phase out smoking in future generations")</f>
        <v>To what extent would you support or oppose the following policies?: Increasing the age at which tobacco can be bought so no one born from 2009 can legally be sold tobacco to phase out smoking in future generations</v>
      </c>
      <c r="E88" s="14" t="str">
        <f>HYPERLINK("#'Full Results'!A776", "776")</f>
        <v>776</v>
      </c>
      <c r="F88" t="s">
        <v>107</v>
      </c>
    </row>
    <row r="89" spans="3:6" x14ac:dyDescent="0.3">
      <c r="C89">
        <v>81</v>
      </c>
      <c r="D89" s="8" t="str">
        <f>HYPERLINK("#'Table 81'!A1", "To what extent would you support or oppose the following policies?: Extending smoking ban to outdoors in cafes, bars and restaurants to protect people from second-hand smoke inhalation in public spaces")</f>
        <v>To what extent would you support or oppose the following policies?: Extending smoking ban to outdoors in cafes, bars and restaurants to protect people from second-hand smoke inhalation in public spaces</v>
      </c>
      <c r="E89" s="14" t="str">
        <f>HYPERLINK("#'Full Results'!A788", "788")</f>
        <v>788</v>
      </c>
      <c r="F89" t="s">
        <v>107</v>
      </c>
    </row>
    <row r="90" spans="3:6" x14ac:dyDescent="0.3">
      <c r="C90">
        <v>82</v>
      </c>
      <c r="D90" s="8" t="str">
        <f>HYPERLINK("#'Table 82'!A1", "To what extent would you support or oppose the following policies?: A levy on companies in the tobacco industry to raise funds to reduce smoking rates")</f>
        <v>To what extent would you support or oppose the following policies?: A levy on companies in the tobacco industry to raise funds to reduce smoking rates</v>
      </c>
      <c r="E90" s="14" t="str">
        <f>HYPERLINK("#'Full Results'!A800", "800")</f>
        <v>800</v>
      </c>
      <c r="F90" t="s">
        <v>107</v>
      </c>
    </row>
    <row r="91" spans="3:6" x14ac:dyDescent="0.3">
      <c r="C91">
        <v>83</v>
      </c>
      <c r="D91" s="8" t="str">
        <f>HYPERLINK("#'Table 83'!A1", "Grid Summary: We are now going to show you a selection of policies the government could choose to implement to improve public health. Please rate each policy on the scales below. Read the policy below...Clear and honest nutrition labelling on all...")</f>
        <v>Grid Summary: We are now going to show you a selection of policies the government could choose to implement to improve public health. Please rate each policy on the scales below. Read the policy below...Clear and honest nutrition labelling on all...</v>
      </c>
      <c r="E91" s="7"/>
      <c r="F91" t="s">
        <v>329</v>
      </c>
    </row>
    <row r="92" spans="3:6" x14ac:dyDescent="0.3">
      <c r="C92">
        <v>84</v>
      </c>
      <c r="D92" s="8" t="str">
        <f>HYPERLINK("#'Table 84'!A1", "We are now going to show you a selection of policies the government could choose to implement to improve public health. Please rate each policy on the scales below. Read the policy below...Clear and honest nutrition labelling on all food and drin...")</f>
        <v>We are now going to show you a selection of policies the government could choose to implement to improve public health. Please rate each policy on the scales below. Read the policy below...Clear and honest nutrition labelling on all food and drin...</v>
      </c>
      <c r="E92" s="14" t="str">
        <f>HYPERLINK("#'Full Results'!A812", "812")</f>
        <v>812</v>
      </c>
      <c r="F92" t="s">
        <v>329</v>
      </c>
    </row>
    <row r="93" spans="3:6" x14ac:dyDescent="0.3">
      <c r="C93">
        <v>85</v>
      </c>
      <c r="D93" s="8" t="str">
        <f>HYPERLINK("#'Table 85'!A1", "We are now going to show you a selection of policies the government could choose to implement to improve public health. Please rate each policy on the scales below. Read the policy below...Clear and honest nutrition labelling on all food and drin...")</f>
        <v>We are now going to show you a selection of policies the government could choose to implement to improve public health. Please rate each policy on the scales below. Read the policy below...Clear and honest nutrition labelling on all food and drin...</v>
      </c>
      <c r="E93" s="14" t="str">
        <f>HYPERLINK("#'Full Results'!A822", "822")</f>
        <v>822</v>
      </c>
      <c r="F93" t="s">
        <v>329</v>
      </c>
    </row>
    <row r="94" spans="3:6" x14ac:dyDescent="0.3">
      <c r="C94">
        <v>86</v>
      </c>
      <c r="D94" s="8" t="str">
        <f>HYPERLINK("#'Table 86'!A1", "We are now going to show you a selection of policies the government could choose to implement to improve public health. Please rate each policy on the scales below. Read the policy below...Clear and honest nutrition labelling on all food and drin...")</f>
        <v>We are now going to show you a selection of policies the government could choose to implement to improve public health. Please rate each policy on the scales below. Read the policy below...Clear and honest nutrition labelling on all food and drin...</v>
      </c>
      <c r="E94" s="14" t="str">
        <f>HYPERLINK("#'Full Results'!A832", "832")</f>
        <v>832</v>
      </c>
      <c r="F94" t="s">
        <v>329</v>
      </c>
    </row>
    <row r="95" spans="3:6" x14ac:dyDescent="0.3">
      <c r="C95">
        <v>87</v>
      </c>
      <c r="D95" s="8" t="str">
        <f>HYPERLINK("#'Table 87'!A1", "We are now going to show you a selection of policies the government could choose to implement to improve public health. Please rate each policy on the scales below. Read the policy below...Clear and honest nutrition labelling on all food and drin...")</f>
        <v>We are now going to show you a selection of policies the government could choose to implement to improve public health. Please rate each policy on the scales below. Read the policy below...Clear and honest nutrition labelling on all food and drin...</v>
      </c>
      <c r="E95" s="14" t="str">
        <f>HYPERLINK("#'Full Results'!A842", "842")</f>
        <v>842</v>
      </c>
      <c r="F95" t="s">
        <v>329</v>
      </c>
    </row>
    <row r="96" spans="3:6" x14ac:dyDescent="0.3">
      <c r="C96">
        <v>88</v>
      </c>
      <c r="D96" s="8" t="str">
        <f>HYPERLINK("#'Table 88'!A1", "We are now going to show you a selection of policies the government could choose to implement to improve public health. Please rate each policy on the scales below. Read the policy below...Clear and honest nutrition labelling on all food and drin...")</f>
        <v>We are now going to show you a selection of policies the government could choose to implement to improve public health. Please rate each policy on the scales below. Read the policy below...Clear and honest nutrition labelling on all food and drin...</v>
      </c>
      <c r="E96" s="14" t="str">
        <f>HYPERLINK("#'Full Results'!A852", "852")</f>
        <v>852</v>
      </c>
      <c r="F96" t="s">
        <v>329</v>
      </c>
    </row>
    <row r="97" spans="3:6" x14ac:dyDescent="0.3">
      <c r="C97">
        <v>89</v>
      </c>
      <c r="D97" s="8" t="str">
        <f>HYPERLINK("#'Table 89'!A1", "We are now going to show you a selection of policies the government could choose to implement to improve public health. Please rate each policy on the scales below. Read the policy below...Clear and honest nutrition labelling on all food and drin...")</f>
        <v>We are now going to show you a selection of policies the government could choose to implement to improve public health. Please rate each policy on the scales below. Read the policy below...Clear and honest nutrition labelling on all food and drin...</v>
      </c>
      <c r="E97" s="14" t="str">
        <f>HYPERLINK("#'Full Results'!A862", "862")</f>
        <v>862</v>
      </c>
      <c r="F97" t="s">
        <v>329</v>
      </c>
    </row>
    <row r="98" spans="3:6" x14ac:dyDescent="0.3">
      <c r="C98">
        <v>90</v>
      </c>
      <c r="D98" s="8" t="str">
        <f>HYPERLINK("#'Table 90'!A1", "We are now going to show you a selection of policies the government could choose to implement to improve public health. Please rate each policy on the scales below. Read the policy below...Clear and honest nutrition labelling on all food and drin...")</f>
        <v>We are now going to show you a selection of policies the government could choose to implement to improve public health. Please rate each policy on the scales below. Read the policy below...Clear and honest nutrition labelling on all food and drin...</v>
      </c>
      <c r="E98" s="14" t="str">
        <f>HYPERLINK("#'Full Results'!A872", "872")</f>
        <v>872</v>
      </c>
      <c r="F98" t="s">
        <v>329</v>
      </c>
    </row>
    <row r="99" spans="3:6" x14ac:dyDescent="0.3">
      <c r="C99">
        <v>91</v>
      </c>
      <c r="D99" s="8" t="str">
        <f>HYPERLINK("#'Table 91'!A1", "We are now going to show you a selection of policies the government could choose to implement to improve public health. Please rate each policy on the scales below. Read the policy below...Clear and honest nutrition labelling on all food and drin...")</f>
        <v>We are now going to show you a selection of policies the government could choose to implement to improve public health. Please rate each policy on the scales below. Read the policy below...Clear and honest nutrition labelling on all food and drin...</v>
      </c>
      <c r="E99" s="14" t="str">
        <f>HYPERLINK("#'Full Results'!A882", "882")</f>
        <v>882</v>
      </c>
      <c r="F99" t="s">
        <v>329</v>
      </c>
    </row>
    <row r="100" spans="3:6" x14ac:dyDescent="0.3">
      <c r="C100">
        <v>92</v>
      </c>
      <c r="D100" s="8" t="str">
        <f>HYPERLINK("#'Table 92'!A1", "We are now going to show you a selection of policies the government could choose to implement to improve public health. Please rate each policy on the scales below. Read the policy below...Clear and honest nutrition labelling on all food and drin...")</f>
        <v>We are now going to show you a selection of policies the government could choose to implement to improve public health. Please rate each policy on the scales below. Read the policy below...Clear and honest nutrition labelling on all food and drin...</v>
      </c>
      <c r="E100" s="14" t="str">
        <f>HYPERLINK("#'Full Results'!A892", "892")</f>
        <v>892</v>
      </c>
      <c r="F100" t="s">
        <v>329</v>
      </c>
    </row>
    <row r="101" spans="3:6" x14ac:dyDescent="0.3">
      <c r="C101">
        <v>93</v>
      </c>
      <c r="D101" s="8" t="str">
        <f>HYPERLINK("#'Table 93'!A1", "Grid Summary: We are now going to show you a selection of policies the government could choose to implement to improve public health. Please rate each policy on the scales below. Read the policy below...Ban all types of junk food advertising to c...")</f>
        <v>Grid Summary: We are now going to show you a selection of policies the government could choose to implement to improve public health. Please rate each policy on the scales below. Read the policy below...Ban all types of junk food advertising to c...</v>
      </c>
      <c r="E101" s="7"/>
      <c r="F101" t="s">
        <v>329</v>
      </c>
    </row>
    <row r="102" spans="3:6" x14ac:dyDescent="0.3">
      <c r="C102">
        <v>94</v>
      </c>
      <c r="D102" s="8" t="str">
        <f>HYPERLINK("#'Table 94'!A1", "We are now going to show you a selection of policies the government could choose to implement to improve public health. Please rate each policy on the scales below. Read the policy below...Ban all types of junk food advertising to children: Will ...")</f>
        <v>We are now going to show you a selection of policies the government could choose to implement to improve public health. Please rate each policy on the scales below. Read the policy below...Ban all types of junk food advertising to children: Will ...</v>
      </c>
      <c r="E102" s="14" t="str">
        <f>HYPERLINK("#'Full Results'!A902", "902")</f>
        <v>902</v>
      </c>
      <c r="F102" t="s">
        <v>329</v>
      </c>
    </row>
    <row r="103" spans="3:6" x14ac:dyDescent="0.3">
      <c r="C103">
        <v>95</v>
      </c>
      <c r="D103" s="8" t="str">
        <f>HYPERLINK("#'Table 95'!A1", "We are now going to show you a selection of policies the government could choose to implement to improve public health. Please rate each policy on the scales below. Read the policy below...Ban all types of junk food advertising to children: Limit...")</f>
        <v>We are now going to show you a selection of policies the government could choose to implement to improve public health. Please rate each policy on the scales below. Read the policy below...Ban all types of junk food advertising to children: Limit...</v>
      </c>
      <c r="E103" s="14" t="str">
        <f>HYPERLINK("#'Full Results'!A912", "912")</f>
        <v>912</v>
      </c>
      <c r="F103" t="s">
        <v>329</v>
      </c>
    </row>
    <row r="104" spans="3:6" x14ac:dyDescent="0.3">
      <c r="C104">
        <v>96</v>
      </c>
      <c r="D104" s="8" t="str">
        <f>HYPERLINK("#'Table 96'!A1", "We are now going to show you a selection of policies the government could choose to implement to improve public health. Please rate each policy on the scales below. Read the policy below...Ban all types of junk food advertising to children: Exces...")</f>
        <v>We are now going to show you a selection of policies the government could choose to implement to improve public health. Please rate each policy on the scales below. Read the policy below...Ban all types of junk food advertising to children: Exces...</v>
      </c>
      <c r="E104" s="14" t="str">
        <f>HYPERLINK("#'Full Results'!A922", "922")</f>
        <v>922</v>
      </c>
      <c r="F104" t="s">
        <v>329</v>
      </c>
    </row>
    <row r="105" spans="3:6" x14ac:dyDescent="0.3">
      <c r="C105">
        <v>97</v>
      </c>
      <c r="D105" s="8" t="str">
        <f>HYPERLINK("#'Table 97'!A1", "We are now going to show you a selection of policies the government could choose to implement to improve public health. Please rate each policy on the scales below. Read the policy below...Ban all types of junk food advertising to children: Will ...")</f>
        <v>We are now going to show you a selection of policies the government could choose to implement to improve public health. Please rate each policy on the scales below. Read the policy below...Ban all types of junk food advertising to children: Will ...</v>
      </c>
      <c r="E105" s="14" t="str">
        <f>HYPERLINK("#'Full Results'!A932", "932")</f>
        <v>932</v>
      </c>
      <c r="F105" t="s">
        <v>329</v>
      </c>
    </row>
    <row r="106" spans="3:6" x14ac:dyDescent="0.3">
      <c r="C106">
        <v>98</v>
      </c>
      <c r="D106" s="8" t="str">
        <f>HYPERLINK("#'Table 98'!A1", "We are now going to show you a selection of policies the government could choose to implement to improve public health. Please rate each policy on the scales below. Read the policy below...Ban all types of junk food advertising to children: Will ...")</f>
        <v>We are now going to show you a selection of policies the government could choose to implement to improve public health. Please rate each policy on the scales below. Read the policy below...Ban all types of junk food advertising to children: Will ...</v>
      </c>
      <c r="E106" s="14" t="str">
        <f>HYPERLINK("#'Full Results'!A942", "942")</f>
        <v>942</v>
      </c>
      <c r="F106" t="s">
        <v>329</v>
      </c>
    </row>
    <row r="107" spans="3:6" x14ac:dyDescent="0.3">
      <c r="C107">
        <v>99</v>
      </c>
      <c r="D107" s="8" t="str">
        <f>HYPERLINK("#'Table 99'!A1", "We are now going to show you a selection of policies the government could choose to implement to improve public health. Please rate each policy on the scales below. Read the policy below...Ban all types of junk food advertising to children: Will ...")</f>
        <v>We are now going to show you a selection of policies the government could choose to implement to improve public health. Please rate each policy on the scales below. Read the policy below...Ban all types of junk food advertising to children: Will ...</v>
      </c>
      <c r="E107" s="14" t="str">
        <f>HYPERLINK("#'Full Results'!A952", "952")</f>
        <v>952</v>
      </c>
      <c r="F107" t="s">
        <v>329</v>
      </c>
    </row>
    <row r="108" spans="3:6" x14ac:dyDescent="0.3">
      <c r="C108">
        <v>100</v>
      </c>
      <c r="D108" s="8" t="str">
        <f>HYPERLINK("#'Table 100'!A1", "We are now going to show you a selection of policies the government could choose to implement to improve public health. Please rate each policy on the scales below. Read the policy below...Ban all types of junk food advertising to children: Will ...")</f>
        <v>We are now going to show you a selection of policies the government could choose to implement to improve public health. Please rate each policy on the scales below. Read the policy below...Ban all types of junk food advertising to children: Will ...</v>
      </c>
      <c r="E108" s="14" t="str">
        <f>HYPERLINK("#'Full Results'!A962", "962")</f>
        <v>962</v>
      </c>
      <c r="F108" t="s">
        <v>329</v>
      </c>
    </row>
    <row r="109" spans="3:6" x14ac:dyDescent="0.3">
      <c r="C109">
        <v>101</v>
      </c>
      <c r="D109" s="8" t="str">
        <f>HYPERLINK("#'Table 101'!A1", "We are now going to show you a selection of policies the government could choose to implement to improve public health. Please rate each policy on the scales below. Read the policy below...Ban all types of junk food advertising to children: EFFEC...")</f>
        <v>We are now going to show you a selection of policies the government could choose to implement to improve public health. Please rate each policy on the scales below. Read the policy below...Ban all types of junk food advertising to children: EFFEC...</v>
      </c>
      <c r="E109" s="14" t="str">
        <f>HYPERLINK("#'Full Results'!A972", "972")</f>
        <v>972</v>
      </c>
      <c r="F109" t="s">
        <v>329</v>
      </c>
    </row>
    <row r="110" spans="3:6" x14ac:dyDescent="0.3">
      <c r="C110">
        <v>102</v>
      </c>
      <c r="D110" s="8" t="str">
        <f>HYPERLINK("#'Table 102'!A1", "We are now going to show you a selection of policies the government could choose to implement to improve public health. Please rate each policy on the scales below. Read the policy below...Ban all types of junk food advertising to children: Will ...")</f>
        <v>We are now going to show you a selection of policies the government could choose to implement to improve public health. Please rate each policy on the scales below. Read the policy below...Ban all types of junk food advertising to children: Will ...</v>
      </c>
      <c r="E110" s="14" t="str">
        <f>HYPERLINK("#'Full Results'!A982", "982")</f>
        <v>982</v>
      </c>
      <c r="F110" t="s">
        <v>329</v>
      </c>
    </row>
    <row r="111" spans="3:6" x14ac:dyDescent="0.3">
      <c r="C111">
        <v>103</v>
      </c>
      <c r="D111" s="8" t="str">
        <f>HYPERLINK("#'Table 103'!A1", "Grid Summary: We are now going to show you a selection of policies the government could choose to implement to improve public health. Please rate each policy on the scales below. Read the policy below...Extend the sugary drinks tax to unhealthy f...")</f>
        <v>Grid Summary: We are now going to show you a selection of policies the government could choose to implement to improve public health. Please rate each policy on the scales below. Read the policy below...Extend the sugary drinks tax to unhealthy f...</v>
      </c>
      <c r="E111" s="7"/>
      <c r="F111" t="s">
        <v>329</v>
      </c>
    </row>
    <row r="112" spans="3:6" x14ac:dyDescent="0.3">
      <c r="C112">
        <v>104</v>
      </c>
      <c r="D112" s="8" t="str">
        <f>HYPERLINK("#'Table 104'!A1", "We are now going to show you a selection of policies the government could choose to implement to improve public health. Please rate each policy on the scales below. Read the policy below...Extend the sugary drinks tax to unhealthy food, with the ...")</f>
        <v>We are now going to show you a selection of policies the government could choose to implement to improve public health. Please rate each policy on the scales below. Read the policy below...Extend the sugary drinks tax to unhealthy food, with the ...</v>
      </c>
      <c r="E112" s="14" t="str">
        <f>HYPERLINK("#'Full Results'!A992", "992")</f>
        <v>992</v>
      </c>
      <c r="F112" t="s">
        <v>329</v>
      </c>
    </row>
    <row r="113" spans="3:6" x14ac:dyDescent="0.3">
      <c r="C113">
        <v>105</v>
      </c>
      <c r="D113" s="8" t="str">
        <f>HYPERLINK("#'Table 105'!A1", "We are now going to show you a selection of policies the government could choose to implement to improve public health. Please rate each policy on the scales below. Read the policy below...Extend the sugary drinks tax to unhealthy food, with the ...")</f>
        <v>We are now going to show you a selection of policies the government could choose to implement to improve public health. Please rate each policy on the scales below. Read the policy below...Extend the sugary drinks tax to unhealthy food, with the ...</v>
      </c>
      <c r="E113" s="14" t="str">
        <f>HYPERLINK("#'Full Results'!A1002", "1002")</f>
        <v>1002</v>
      </c>
      <c r="F113" t="s">
        <v>329</v>
      </c>
    </row>
    <row r="114" spans="3:6" x14ac:dyDescent="0.3">
      <c r="C114">
        <v>106</v>
      </c>
      <c r="D114" s="8" t="str">
        <f>HYPERLINK("#'Table 106'!A1", "We are now going to show you a selection of policies the government could choose to implement to improve public health. Please rate each policy on the scales below. Read the policy below...Extend the sugary drinks tax to unhealthy food, with the ...")</f>
        <v>We are now going to show you a selection of policies the government could choose to implement to improve public health. Please rate each policy on the scales below. Read the policy below...Extend the sugary drinks tax to unhealthy food, with the ...</v>
      </c>
      <c r="E114" s="14" t="str">
        <f>HYPERLINK("#'Full Results'!A1012", "1012")</f>
        <v>1012</v>
      </c>
      <c r="F114" t="s">
        <v>329</v>
      </c>
    </row>
    <row r="115" spans="3:6" x14ac:dyDescent="0.3">
      <c r="C115">
        <v>107</v>
      </c>
      <c r="D115" s="8" t="str">
        <f>HYPERLINK("#'Table 107'!A1", "We are now going to show you a selection of policies the government could choose to implement to improve public health. Please rate each policy on the scales below. Read the policy below...Extend the sugary drinks tax to unhealthy food, with the ...")</f>
        <v>We are now going to show you a selection of policies the government could choose to implement to improve public health. Please rate each policy on the scales below. Read the policy below...Extend the sugary drinks tax to unhealthy food, with the ...</v>
      </c>
      <c r="E115" s="14" t="str">
        <f>HYPERLINK("#'Full Results'!A1022", "1022")</f>
        <v>1022</v>
      </c>
      <c r="F115" t="s">
        <v>329</v>
      </c>
    </row>
    <row r="116" spans="3:6" x14ac:dyDescent="0.3">
      <c r="C116">
        <v>108</v>
      </c>
      <c r="D116" s="8" t="str">
        <f>HYPERLINK("#'Table 108'!A1", "We are now going to show you a selection of policies the government could choose to implement to improve public health. Please rate each policy on the scales below. Read the policy below...Extend the sugary drinks tax to unhealthy food, with the ...")</f>
        <v>We are now going to show you a selection of policies the government could choose to implement to improve public health. Please rate each policy on the scales below. Read the policy below...Extend the sugary drinks tax to unhealthy food, with the ...</v>
      </c>
      <c r="E116" s="14" t="str">
        <f>HYPERLINK("#'Full Results'!A1032", "1032")</f>
        <v>1032</v>
      </c>
      <c r="F116" t="s">
        <v>329</v>
      </c>
    </row>
    <row r="117" spans="3:6" x14ac:dyDescent="0.3">
      <c r="C117">
        <v>109</v>
      </c>
      <c r="D117" s="8" t="str">
        <f>HYPERLINK("#'Table 109'!A1", "We are now going to show you a selection of policies the government could choose to implement to improve public health. Please rate each policy on the scales below. Read the policy below...Extend the sugary drinks tax to unhealthy food, with the ...")</f>
        <v>We are now going to show you a selection of policies the government could choose to implement to improve public health. Please rate each policy on the scales below. Read the policy below...Extend the sugary drinks tax to unhealthy food, with the ...</v>
      </c>
      <c r="E117" s="14" t="str">
        <f>HYPERLINK("#'Full Results'!A1042", "1042")</f>
        <v>1042</v>
      </c>
      <c r="F117" t="s">
        <v>329</v>
      </c>
    </row>
    <row r="118" spans="3:6" x14ac:dyDescent="0.3">
      <c r="C118">
        <v>110</v>
      </c>
      <c r="D118" s="8" t="str">
        <f>HYPERLINK("#'Table 110'!A1", "We are now going to show you a selection of policies the government could choose to implement to improve public health. Please rate each policy on the scales below. Read the policy below...Extend the sugary drinks tax to unhealthy food, with the ...")</f>
        <v>We are now going to show you a selection of policies the government could choose to implement to improve public health. Please rate each policy on the scales below. Read the policy below...Extend the sugary drinks tax to unhealthy food, with the ...</v>
      </c>
      <c r="E118" s="14" t="str">
        <f>HYPERLINK("#'Full Results'!A1052", "1052")</f>
        <v>1052</v>
      </c>
      <c r="F118" t="s">
        <v>329</v>
      </c>
    </row>
    <row r="119" spans="3:6" x14ac:dyDescent="0.3">
      <c r="C119">
        <v>111</v>
      </c>
      <c r="D119" s="8" t="str">
        <f>HYPERLINK("#'Table 111'!A1", "We are now going to show you a selection of policies the government could choose to implement to improve public health. Please rate each policy on the scales below. Read the policy below...Extend the sugary drinks tax to unhealthy food, with the ...")</f>
        <v>We are now going to show you a selection of policies the government could choose to implement to improve public health. Please rate each policy on the scales below. Read the policy below...Extend the sugary drinks tax to unhealthy food, with the ...</v>
      </c>
      <c r="E119" s="14" t="str">
        <f>HYPERLINK("#'Full Results'!A1062", "1062")</f>
        <v>1062</v>
      </c>
      <c r="F119" t="s">
        <v>329</v>
      </c>
    </row>
    <row r="120" spans="3:6" x14ac:dyDescent="0.3">
      <c r="C120">
        <v>112</v>
      </c>
      <c r="D120" s="8" t="str">
        <f>HYPERLINK("#'Table 112'!A1", "We are now going to show you a selection of policies the government could choose to implement to improve public health. Please rate each policy on the scales below. Read the policy below...Extend the sugary drinks tax to unhealthy food, with the ...")</f>
        <v>We are now going to show you a selection of policies the government could choose to implement to improve public health. Please rate each policy on the scales below. Read the policy below...Extend the sugary drinks tax to unhealthy food, with the ...</v>
      </c>
      <c r="E120" s="14" t="str">
        <f>HYPERLINK("#'Full Results'!A1072", "1072")</f>
        <v>1072</v>
      </c>
      <c r="F120" t="s">
        <v>329</v>
      </c>
    </row>
    <row r="121" spans="3:6" x14ac:dyDescent="0.3">
      <c r="C121">
        <v>113</v>
      </c>
      <c r="D121" s="8" t="str">
        <f>HYPERLINK("#'Table 113'!A1", "Grid Summary: We are now going to show you a selection of policies the government could choose to implement to improve public health. Please rate each policy on the scales below. Read the policy below...Introduce a minimum price for alcoholic bev...")</f>
        <v>Grid Summary: We are now going to show you a selection of policies the government could choose to implement to improve public health. Please rate each policy on the scales below. Read the policy below...Introduce a minimum price for alcoholic bev...</v>
      </c>
      <c r="E121" s="7"/>
      <c r="F121" t="s">
        <v>329</v>
      </c>
    </row>
    <row r="122" spans="3:6" x14ac:dyDescent="0.3">
      <c r="C122">
        <v>114</v>
      </c>
      <c r="D122" s="8" t="str">
        <f>HYPERLINK("#'Table 114'!A1", "We are now going to show you a selection of policies the government could choose to implement to improve public health. Please rate each policy on the scales below. Read the policy below...Introduce a minimum price for alcoholic beverages equal t...")</f>
        <v>We are now going to show you a selection of policies the government could choose to implement to improve public health. Please rate each policy on the scales below. Read the policy below...Introduce a minimum price for alcoholic beverages equal t...</v>
      </c>
      <c r="E122" s="14" t="str">
        <f>HYPERLINK("#'Full Results'!A1082", "1082")</f>
        <v>1082</v>
      </c>
      <c r="F122" t="s">
        <v>329</v>
      </c>
    </row>
    <row r="123" spans="3:6" x14ac:dyDescent="0.3">
      <c r="C123">
        <v>115</v>
      </c>
      <c r="D123" s="8" t="str">
        <f>HYPERLINK("#'Table 115'!A1", "We are now going to show you a selection of policies the government could choose to implement to improve public health. Please rate each policy on the scales below. Read the policy below...Introduce a minimum price for alcoholic beverages equal t...")</f>
        <v>We are now going to show you a selection of policies the government could choose to implement to improve public health. Please rate each policy on the scales below. Read the policy below...Introduce a minimum price for alcoholic beverages equal t...</v>
      </c>
      <c r="E123" s="14" t="str">
        <f>HYPERLINK("#'Full Results'!A1092", "1092")</f>
        <v>1092</v>
      </c>
      <c r="F123" t="s">
        <v>329</v>
      </c>
    </row>
    <row r="124" spans="3:6" x14ac:dyDescent="0.3">
      <c r="C124">
        <v>116</v>
      </c>
      <c r="D124" s="8" t="str">
        <f>HYPERLINK("#'Table 116'!A1", "We are now going to show you a selection of policies the government could choose to implement to improve public health. Please rate each policy on the scales below. Read the policy below...Introduce a minimum price for alcoholic beverages equal t...")</f>
        <v>We are now going to show you a selection of policies the government could choose to implement to improve public health. Please rate each policy on the scales below. Read the policy below...Introduce a minimum price for alcoholic beverages equal t...</v>
      </c>
      <c r="E124" s="14" t="str">
        <f>HYPERLINK("#'Full Results'!A1102", "1102")</f>
        <v>1102</v>
      </c>
      <c r="F124" t="s">
        <v>329</v>
      </c>
    </row>
    <row r="125" spans="3:6" x14ac:dyDescent="0.3">
      <c r="C125">
        <v>117</v>
      </c>
      <c r="D125" s="8" t="str">
        <f>HYPERLINK("#'Table 117'!A1", "We are now going to show you a selection of policies the government could choose to implement to improve public health. Please rate each policy on the scales below. Read the policy below...Introduce a minimum price for alcoholic beverages equal t...")</f>
        <v>We are now going to show you a selection of policies the government could choose to implement to improve public health. Please rate each policy on the scales below. Read the policy below...Introduce a minimum price for alcoholic beverages equal t...</v>
      </c>
      <c r="E125" s="14" t="str">
        <f>HYPERLINK("#'Full Results'!A1112", "1112")</f>
        <v>1112</v>
      </c>
      <c r="F125" t="s">
        <v>329</v>
      </c>
    </row>
    <row r="126" spans="3:6" x14ac:dyDescent="0.3">
      <c r="C126">
        <v>118</v>
      </c>
      <c r="D126" s="8" t="str">
        <f>HYPERLINK("#'Table 118'!A1", "We are now going to show you a selection of policies the government could choose to implement to improve public health. Please rate each policy on the scales below. Read the policy below...Introduce a minimum price for alcoholic beverages equal t...")</f>
        <v>We are now going to show you a selection of policies the government could choose to implement to improve public health. Please rate each policy on the scales below. Read the policy below...Introduce a minimum price for alcoholic beverages equal t...</v>
      </c>
      <c r="E126" s="14" t="str">
        <f>HYPERLINK("#'Full Results'!A1122", "1122")</f>
        <v>1122</v>
      </c>
      <c r="F126" t="s">
        <v>329</v>
      </c>
    </row>
    <row r="127" spans="3:6" x14ac:dyDescent="0.3">
      <c r="C127">
        <v>119</v>
      </c>
      <c r="D127" s="8" t="str">
        <f>HYPERLINK("#'Table 119'!A1", "We are now going to show you a selection of policies the government could choose to implement to improve public health. Please rate each policy on the scales below. Read the policy below...Introduce a minimum price for alcoholic beverages equal t...")</f>
        <v>We are now going to show you a selection of policies the government could choose to implement to improve public health. Please rate each policy on the scales below. Read the policy below...Introduce a minimum price for alcoholic beverages equal t...</v>
      </c>
      <c r="E127" s="14" t="str">
        <f>HYPERLINK("#'Full Results'!A1132", "1132")</f>
        <v>1132</v>
      </c>
      <c r="F127" t="s">
        <v>329</v>
      </c>
    </row>
    <row r="128" spans="3:6" x14ac:dyDescent="0.3">
      <c r="C128">
        <v>120</v>
      </c>
      <c r="D128" s="8" t="str">
        <f>HYPERLINK("#'Table 120'!A1", "We are now going to show you a selection of policies the government could choose to implement to improve public health. Please rate each policy on the scales below. Read the policy below...Introduce a minimum price for alcoholic beverages equal t...")</f>
        <v>We are now going to show you a selection of policies the government could choose to implement to improve public health. Please rate each policy on the scales below. Read the policy below...Introduce a minimum price for alcoholic beverages equal t...</v>
      </c>
      <c r="E128" s="14" t="str">
        <f>HYPERLINK("#'Full Results'!A1142", "1142")</f>
        <v>1142</v>
      </c>
      <c r="F128" t="s">
        <v>329</v>
      </c>
    </row>
    <row r="129" spans="3:6" x14ac:dyDescent="0.3">
      <c r="C129">
        <v>121</v>
      </c>
      <c r="D129" s="8" t="str">
        <f>HYPERLINK("#'Table 121'!A1", "We are now going to show you a selection of policies the government could choose to implement to improve public health. Please rate each policy on the scales below. Read the policy below...Introduce a minimum price for alcoholic beverages equal t...")</f>
        <v>We are now going to show you a selection of policies the government could choose to implement to improve public health. Please rate each policy on the scales below. Read the policy below...Introduce a minimum price for alcoholic beverages equal t...</v>
      </c>
      <c r="E129" s="14" t="str">
        <f>HYPERLINK("#'Full Results'!A1152", "1152")</f>
        <v>1152</v>
      </c>
      <c r="F129" t="s">
        <v>329</v>
      </c>
    </row>
    <row r="130" spans="3:6" x14ac:dyDescent="0.3">
      <c r="C130">
        <v>122</v>
      </c>
      <c r="D130" s="8" t="str">
        <f>HYPERLINK("#'Table 122'!A1", "We are now going to show you a selection of policies the government could choose to implement to improve public health. Please rate each policy on the scales below. Read the policy below...Introduce a minimum price for alcoholic beverages equal t...")</f>
        <v>We are now going to show you a selection of policies the government could choose to implement to improve public health. Please rate each policy on the scales below. Read the policy below...Introduce a minimum price for alcoholic beverages equal t...</v>
      </c>
      <c r="E130" s="14" t="str">
        <f>HYPERLINK("#'Full Results'!A1162", "1162")</f>
        <v>1162</v>
      </c>
      <c r="F130" t="s">
        <v>329</v>
      </c>
    </row>
    <row r="131" spans="3:6" x14ac:dyDescent="0.3">
      <c r="C131">
        <v>123</v>
      </c>
      <c r="D131" s="8" t="str">
        <f>HYPERLINK("#'Table 123'!A1", "Grid Summary: We are now going to show you a selection of policies the government could choose to implement to improve public health. Please rate each policy on the scales below. Read the policy below...Clear alcohol product labelling – including...")</f>
        <v>Grid Summary: We are now going to show you a selection of policies the government could choose to implement to improve public health. Please rate each policy on the scales below. Read the policy below...Clear alcohol product labelling – including...</v>
      </c>
      <c r="E131" s="7"/>
      <c r="F131" t="s">
        <v>329</v>
      </c>
    </row>
    <row r="132" spans="3:6" x14ac:dyDescent="0.3">
      <c r="C132">
        <v>124</v>
      </c>
      <c r="D132" s="8" t="str">
        <f>HYPERLINK("#'Table 124'!A1", "We are now going to show you a selection of policies the government could choose to implement to improve public health. Please rate each policy on the scales below. Read the policy below...Clear alcohol product labelling – including alcohol unit ...")</f>
        <v>We are now going to show you a selection of policies the government could choose to implement to improve public health. Please rate each policy on the scales below. Read the policy below...Clear alcohol product labelling – including alcohol unit ...</v>
      </c>
      <c r="E132" s="14" t="str">
        <f>HYPERLINK("#'Full Results'!A1172", "1172")</f>
        <v>1172</v>
      </c>
      <c r="F132" t="s">
        <v>329</v>
      </c>
    </row>
    <row r="133" spans="3:6" x14ac:dyDescent="0.3">
      <c r="C133">
        <v>125</v>
      </c>
      <c r="D133" s="8" t="str">
        <f>HYPERLINK("#'Table 125'!A1", "We are now going to show you a selection of policies the government could choose to implement to improve public health. Please rate each policy on the scales below. Read the policy below...Clear alcohol product labelling – including alcohol unit ...")</f>
        <v>We are now going to show you a selection of policies the government could choose to implement to improve public health. Please rate each policy on the scales below. Read the policy below...Clear alcohol product labelling – including alcohol unit ...</v>
      </c>
      <c r="E133" s="14" t="str">
        <f>HYPERLINK("#'Full Results'!A1182", "1182")</f>
        <v>1182</v>
      </c>
      <c r="F133" t="s">
        <v>329</v>
      </c>
    </row>
    <row r="134" spans="3:6" x14ac:dyDescent="0.3">
      <c r="C134">
        <v>126</v>
      </c>
      <c r="D134" s="8" t="str">
        <f>HYPERLINK("#'Table 126'!A1", "We are now going to show you a selection of policies the government could choose to implement to improve public health. Please rate each policy on the scales below. Read the policy below...Clear alcohol product labelling – including alcohol unit ...")</f>
        <v>We are now going to show you a selection of policies the government could choose to implement to improve public health. Please rate each policy on the scales below. Read the policy below...Clear alcohol product labelling – including alcohol unit ...</v>
      </c>
      <c r="E134" s="14" t="str">
        <f>HYPERLINK("#'Full Results'!A1192", "1192")</f>
        <v>1192</v>
      </c>
      <c r="F134" t="s">
        <v>329</v>
      </c>
    </row>
    <row r="135" spans="3:6" x14ac:dyDescent="0.3">
      <c r="C135">
        <v>127</v>
      </c>
      <c r="D135" s="8" t="str">
        <f>HYPERLINK("#'Table 127'!A1", "We are now going to show you a selection of policies the government could choose to implement to improve public health. Please rate each policy on the scales below. Read the policy below...Clear alcohol product labelling – including alcohol unit ...")</f>
        <v>We are now going to show you a selection of policies the government could choose to implement to improve public health. Please rate each policy on the scales below. Read the policy below...Clear alcohol product labelling – including alcohol unit ...</v>
      </c>
      <c r="E135" s="14" t="str">
        <f>HYPERLINK("#'Full Results'!A1202", "1202")</f>
        <v>1202</v>
      </c>
      <c r="F135" t="s">
        <v>329</v>
      </c>
    </row>
    <row r="136" spans="3:6" x14ac:dyDescent="0.3">
      <c r="C136">
        <v>128</v>
      </c>
      <c r="D136" s="8" t="str">
        <f>HYPERLINK("#'Table 128'!A1", "We are now going to show you a selection of policies the government could choose to implement to improve public health. Please rate each policy on the scales below. Read the policy below...Clear alcohol product labelling – including alcohol unit ...")</f>
        <v>We are now going to show you a selection of policies the government could choose to implement to improve public health. Please rate each policy on the scales below. Read the policy below...Clear alcohol product labelling – including alcohol unit ...</v>
      </c>
      <c r="E136" s="14" t="str">
        <f>HYPERLINK("#'Full Results'!A1212", "1212")</f>
        <v>1212</v>
      </c>
      <c r="F136" t="s">
        <v>329</v>
      </c>
    </row>
    <row r="137" spans="3:6" x14ac:dyDescent="0.3">
      <c r="C137">
        <v>129</v>
      </c>
      <c r="D137" s="8" t="str">
        <f>HYPERLINK("#'Table 129'!A1", "We are now going to show you a selection of policies the government could choose to implement to improve public health. Please rate each policy on the scales below. Read the policy below...Clear alcohol product labelling – including alcohol unit ...")</f>
        <v>We are now going to show you a selection of policies the government could choose to implement to improve public health. Please rate each policy on the scales below. Read the policy below...Clear alcohol product labelling – including alcohol unit ...</v>
      </c>
      <c r="E137" s="14" t="str">
        <f>HYPERLINK("#'Full Results'!A1222", "1222")</f>
        <v>1222</v>
      </c>
      <c r="F137" t="s">
        <v>329</v>
      </c>
    </row>
    <row r="138" spans="3:6" x14ac:dyDescent="0.3">
      <c r="C138">
        <v>130</v>
      </c>
      <c r="D138" s="8" t="str">
        <f>HYPERLINK("#'Table 130'!A1", "We are now going to show you a selection of policies the government could choose to implement to improve public health. Please rate each policy on the scales below. Read the policy below...Clear alcohol product labelling – including alcohol unit ...")</f>
        <v>We are now going to show you a selection of policies the government could choose to implement to improve public health. Please rate each policy on the scales below. Read the policy below...Clear alcohol product labelling – including alcohol unit ...</v>
      </c>
      <c r="E138" s="14" t="str">
        <f>HYPERLINK("#'Full Results'!A1232", "1232")</f>
        <v>1232</v>
      </c>
      <c r="F138" t="s">
        <v>329</v>
      </c>
    </row>
    <row r="139" spans="3:6" x14ac:dyDescent="0.3">
      <c r="C139">
        <v>131</v>
      </c>
      <c r="D139" s="8" t="str">
        <f>HYPERLINK("#'Table 131'!A1", "We are now going to show you a selection of policies the government could choose to implement to improve public health. Please rate each policy on the scales below. Read the policy below...Clear alcohol product labelling – including alcohol unit ...")</f>
        <v>We are now going to show you a selection of policies the government could choose to implement to improve public health. Please rate each policy on the scales below. Read the policy below...Clear alcohol product labelling – including alcohol unit ...</v>
      </c>
      <c r="E139" s="14" t="str">
        <f>HYPERLINK("#'Full Results'!A1242", "1242")</f>
        <v>1242</v>
      </c>
      <c r="F139" t="s">
        <v>329</v>
      </c>
    </row>
    <row r="140" spans="3:6" x14ac:dyDescent="0.3">
      <c r="C140">
        <v>132</v>
      </c>
      <c r="D140" s="8" t="str">
        <f>HYPERLINK("#'Table 132'!A1", "We are now going to show you a selection of policies the government could choose to implement to improve public health. Please rate each policy on the scales below. Read the policy below...Clear alcohol product labelling – including alcohol unit ...")</f>
        <v>We are now going to show you a selection of policies the government could choose to implement to improve public health. Please rate each policy on the scales below. Read the policy below...Clear alcohol product labelling – including alcohol unit ...</v>
      </c>
      <c r="E140" s="14" t="str">
        <f>HYPERLINK("#'Full Results'!A1252", "1252")</f>
        <v>1252</v>
      </c>
      <c r="F140" t="s">
        <v>329</v>
      </c>
    </row>
    <row r="141" spans="3:6" x14ac:dyDescent="0.3">
      <c r="C141">
        <v>133</v>
      </c>
      <c r="D141" s="8" t="str">
        <f>HYPERLINK("#'Table 133'!A1", "Grid Summary: We are now going to show you a selection of policies the government could choose to implement to improve public health. Please rate each policy on the scales below. Read the policy below...Restrict alcohol marketing in the same way ...")</f>
        <v>Grid Summary: We are now going to show you a selection of policies the government could choose to implement to improve public health. Please rate each policy on the scales below. Read the policy below...Restrict alcohol marketing in the same way ...</v>
      </c>
      <c r="E141" s="7"/>
      <c r="F141" t="s">
        <v>329</v>
      </c>
    </row>
    <row r="142" spans="3:6" x14ac:dyDescent="0.3">
      <c r="C142">
        <v>134</v>
      </c>
      <c r="D142" s="8" t="str">
        <f>HYPERLINK("#'Table 134'!A1", "We are now going to show you a selection of policies the government could choose to implement to improve public health. Please rate each policy on the scales below. Read the policy below...Restrict alcohol marketing in the same way as junk food p...")</f>
        <v>We are now going to show you a selection of policies the government could choose to implement to improve public health. Please rate each policy on the scales below. Read the policy below...Restrict alcohol marketing in the same way as junk food p...</v>
      </c>
      <c r="E142" s="14" t="str">
        <f>HYPERLINK("#'Full Results'!A1262", "1262")</f>
        <v>1262</v>
      </c>
      <c r="F142" t="s">
        <v>329</v>
      </c>
    </row>
    <row r="143" spans="3:6" x14ac:dyDescent="0.3">
      <c r="C143">
        <v>135</v>
      </c>
      <c r="D143" s="8" t="str">
        <f>HYPERLINK("#'Table 135'!A1", "We are now going to show you a selection of policies the government could choose to implement to improve public health. Please rate each policy on the scales below. Read the policy below...Restrict alcohol marketing in the same way as junk food p...")</f>
        <v>We are now going to show you a selection of policies the government could choose to implement to improve public health. Please rate each policy on the scales below. Read the policy below...Restrict alcohol marketing in the same way as junk food p...</v>
      </c>
      <c r="E143" s="14" t="str">
        <f>HYPERLINK("#'Full Results'!A1272", "1272")</f>
        <v>1272</v>
      </c>
      <c r="F143" t="s">
        <v>329</v>
      </c>
    </row>
    <row r="144" spans="3:6" x14ac:dyDescent="0.3">
      <c r="C144">
        <v>136</v>
      </c>
      <c r="D144" s="8" t="str">
        <f>HYPERLINK("#'Table 136'!A1", "We are now going to show you a selection of policies the government could choose to implement to improve public health. Please rate each policy on the scales below. Read the policy below...Restrict alcohol marketing in the same way as junk food p...")</f>
        <v>We are now going to show you a selection of policies the government could choose to implement to improve public health. Please rate each policy on the scales below. Read the policy below...Restrict alcohol marketing in the same way as junk food p...</v>
      </c>
      <c r="E144" s="14" t="str">
        <f>HYPERLINK("#'Full Results'!A1282", "1282")</f>
        <v>1282</v>
      </c>
      <c r="F144" t="s">
        <v>329</v>
      </c>
    </row>
    <row r="145" spans="3:6" x14ac:dyDescent="0.3">
      <c r="C145">
        <v>137</v>
      </c>
      <c r="D145" s="8" t="str">
        <f>HYPERLINK("#'Table 137'!A1", "We are now going to show you a selection of policies the government could choose to implement to improve public health. Please rate each policy on the scales below. Read the policy below...Restrict alcohol marketing in the same way as junk food p...")</f>
        <v>We are now going to show you a selection of policies the government could choose to implement to improve public health. Please rate each policy on the scales below. Read the policy below...Restrict alcohol marketing in the same way as junk food p...</v>
      </c>
      <c r="E145" s="14" t="str">
        <f>HYPERLINK("#'Full Results'!A1292", "1292")</f>
        <v>1292</v>
      </c>
      <c r="F145" t="s">
        <v>329</v>
      </c>
    </row>
    <row r="146" spans="3:6" x14ac:dyDescent="0.3">
      <c r="C146">
        <v>138</v>
      </c>
      <c r="D146" s="8" t="str">
        <f>HYPERLINK("#'Table 138'!A1", "We are now going to show you a selection of policies the government could choose to implement to improve public health. Please rate each policy on the scales below. Read the policy below...Restrict alcohol marketing in the same way as junk food p...")</f>
        <v>We are now going to show you a selection of policies the government could choose to implement to improve public health. Please rate each policy on the scales below. Read the policy below...Restrict alcohol marketing in the same way as junk food p...</v>
      </c>
      <c r="E146" s="14" t="str">
        <f>HYPERLINK("#'Full Results'!A1302", "1302")</f>
        <v>1302</v>
      </c>
      <c r="F146" t="s">
        <v>329</v>
      </c>
    </row>
    <row r="147" spans="3:6" x14ac:dyDescent="0.3">
      <c r="C147">
        <v>139</v>
      </c>
      <c r="D147" s="8" t="str">
        <f>HYPERLINK("#'Table 139'!A1", "We are now going to show you a selection of policies the government could choose to implement to improve public health. Please rate each policy on the scales below. Read the policy below...Restrict alcohol marketing in the same way as junk food p...")</f>
        <v>We are now going to show you a selection of policies the government could choose to implement to improve public health. Please rate each policy on the scales below. Read the policy below...Restrict alcohol marketing in the same way as junk food p...</v>
      </c>
      <c r="E147" s="14" t="str">
        <f>HYPERLINK("#'Full Results'!A1312", "1312")</f>
        <v>1312</v>
      </c>
      <c r="F147" t="s">
        <v>329</v>
      </c>
    </row>
    <row r="148" spans="3:6" x14ac:dyDescent="0.3">
      <c r="C148">
        <v>140</v>
      </c>
      <c r="D148" s="8" t="str">
        <f>HYPERLINK("#'Table 140'!A1", "We are now going to show you a selection of policies the government could choose to implement to improve public health. Please rate each policy on the scales below. Read the policy below...Restrict alcohol marketing in the same way as junk food p...")</f>
        <v>We are now going to show you a selection of policies the government could choose to implement to improve public health. Please rate each policy on the scales below. Read the policy below...Restrict alcohol marketing in the same way as junk food p...</v>
      </c>
      <c r="E148" s="14" t="str">
        <f>HYPERLINK("#'Full Results'!A1322", "1322")</f>
        <v>1322</v>
      </c>
      <c r="F148" t="s">
        <v>329</v>
      </c>
    </row>
    <row r="149" spans="3:6" x14ac:dyDescent="0.3">
      <c r="C149">
        <v>141</v>
      </c>
      <c r="D149" s="8" t="str">
        <f>HYPERLINK("#'Table 141'!A1", "We are now going to show you a selection of policies the government could choose to implement to improve public health. Please rate each policy on the scales below. Read the policy below...Restrict alcohol marketing in the same way as junk food p...")</f>
        <v>We are now going to show you a selection of policies the government could choose to implement to improve public health. Please rate each policy on the scales below. Read the policy below...Restrict alcohol marketing in the same way as junk food p...</v>
      </c>
      <c r="E149" s="14" t="str">
        <f>HYPERLINK("#'Full Results'!A1332", "1332")</f>
        <v>1332</v>
      </c>
      <c r="F149" t="s">
        <v>329</v>
      </c>
    </row>
    <row r="150" spans="3:6" x14ac:dyDescent="0.3">
      <c r="C150">
        <v>142</v>
      </c>
      <c r="D150" s="8" t="str">
        <f>HYPERLINK("#'Table 142'!A1", "We are now going to show you a selection of policies the government could choose to implement to improve public health. Please rate each policy on the scales below. Read the policy below...Restrict alcohol marketing in the same way as junk food p...")</f>
        <v>We are now going to show you a selection of policies the government could choose to implement to improve public health. Please rate each policy on the scales below. Read the policy below...Restrict alcohol marketing in the same way as junk food p...</v>
      </c>
      <c r="E150" s="14" t="str">
        <f>HYPERLINK("#'Full Results'!A1342", "1342")</f>
        <v>1342</v>
      </c>
      <c r="F150" t="s">
        <v>329</v>
      </c>
    </row>
    <row r="151" spans="3:6" x14ac:dyDescent="0.3">
      <c r="C151">
        <v>143</v>
      </c>
      <c r="D151" s="8" t="str">
        <f>HYPERLINK("#'Table 143'!A1", "Grid Summary: We are now going to show you a selection of policies the government could choose to implement to improve public health. Please rate each policy on the scales below. Read the policy below...Increasing the age at which tobacco can be ...")</f>
        <v>Grid Summary: We are now going to show you a selection of policies the government could choose to implement to improve public health. Please rate each policy on the scales below. Read the policy below...Increasing the age at which tobacco can be ...</v>
      </c>
      <c r="E151" s="7"/>
      <c r="F151" t="s">
        <v>329</v>
      </c>
    </row>
    <row r="152" spans="3:6" x14ac:dyDescent="0.3">
      <c r="C152">
        <v>144</v>
      </c>
      <c r="D152" s="8" t="str">
        <f>HYPERLINK("#'Table 144'!A1", "We are now going to show you a selection of policies the government could choose to implement to improve public health. Please rate each policy on the scales below. Read the policy below...Increasing the age at which tobacco can be bought so no o...")</f>
        <v>We are now going to show you a selection of policies the government could choose to implement to improve public health. Please rate each policy on the scales below. Read the policy below...Increasing the age at which tobacco can be bought so no o...</v>
      </c>
      <c r="E152" s="14" t="str">
        <f>HYPERLINK("#'Full Results'!A1352", "1352")</f>
        <v>1352</v>
      </c>
      <c r="F152" t="s">
        <v>329</v>
      </c>
    </row>
    <row r="153" spans="3:6" x14ac:dyDescent="0.3">
      <c r="C153">
        <v>145</v>
      </c>
      <c r="D153" s="8" t="str">
        <f>HYPERLINK("#'Table 145'!A1", "We are now going to show you a selection of policies the government could choose to implement to improve public health. Please rate each policy on the scales below. Read the policy below...Increasing the age at which tobacco can be bought so no o...")</f>
        <v>We are now going to show you a selection of policies the government could choose to implement to improve public health. Please rate each policy on the scales below. Read the policy below...Increasing the age at which tobacco can be bought so no o...</v>
      </c>
      <c r="E153" s="14" t="str">
        <f>HYPERLINK("#'Full Results'!A1362", "1362")</f>
        <v>1362</v>
      </c>
      <c r="F153" t="s">
        <v>329</v>
      </c>
    </row>
    <row r="154" spans="3:6" x14ac:dyDescent="0.3">
      <c r="C154">
        <v>146</v>
      </c>
      <c r="D154" s="8" t="str">
        <f>HYPERLINK("#'Table 146'!A1", "We are now going to show you a selection of policies the government could choose to implement to improve public health. Please rate each policy on the scales below. Read the policy below...Increasing the age at which tobacco can be bought so no o...")</f>
        <v>We are now going to show you a selection of policies the government could choose to implement to improve public health. Please rate each policy on the scales below. Read the policy below...Increasing the age at which tobacco can be bought so no o...</v>
      </c>
      <c r="E154" s="14" t="str">
        <f>HYPERLINK("#'Full Results'!A1372", "1372")</f>
        <v>1372</v>
      </c>
      <c r="F154" t="s">
        <v>329</v>
      </c>
    </row>
    <row r="155" spans="3:6" x14ac:dyDescent="0.3">
      <c r="C155">
        <v>147</v>
      </c>
      <c r="D155" s="8" t="str">
        <f>HYPERLINK("#'Table 147'!A1", "We are now going to show you a selection of policies the government could choose to implement to improve public health. Please rate each policy on the scales below. Read the policy below...Increasing the age at which tobacco can be bought so no o...")</f>
        <v>We are now going to show you a selection of policies the government could choose to implement to improve public health. Please rate each policy on the scales below. Read the policy below...Increasing the age at which tobacco can be bought so no o...</v>
      </c>
      <c r="E155" s="14" t="str">
        <f>HYPERLINK("#'Full Results'!A1382", "1382")</f>
        <v>1382</v>
      </c>
      <c r="F155" t="s">
        <v>329</v>
      </c>
    </row>
    <row r="156" spans="3:6" x14ac:dyDescent="0.3">
      <c r="C156">
        <v>148</v>
      </c>
      <c r="D156" s="8" t="str">
        <f>HYPERLINK("#'Table 148'!A1", "We are now going to show you a selection of policies the government could choose to implement to improve public health. Please rate each policy on the scales below. Read the policy below...Increasing the age at which tobacco can be bought so no o...")</f>
        <v>We are now going to show you a selection of policies the government could choose to implement to improve public health. Please rate each policy on the scales below. Read the policy below...Increasing the age at which tobacco can be bought so no o...</v>
      </c>
      <c r="E156" s="14" t="str">
        <f>HYPERLINK("#'Full Results'!A1392", "1392")</f>
        <v>1392</v>
      </c>
      <c r="F156" t="s">
        <v>329</v>
      </c>
    </row>
    <row r="157" spans="3:6" x14ac:dyDescent="0.3">
      <c r="C157">
        <v>149</v>
      </c>
      <c r="D157" s="8" t="str">
        <f>HYPERLINK("#'Table 149'!A1", "We are now going to show you a selection of policies the government could choose to implement to improve public health. Please rate each policy on the scales below. Read the policy below...Increasing the age at which tobacco can be bought so no o...")</f>
        <v>We are now going to show you a selection of policies the government could choose to implement to improve public health. Please rate each policy on the scales below. Read the policy below...Increasing the age at which tobacco can be bought so no o...</v>
      </c>
      <c r="E157" s="14" t="str">
        <f>HYPERLINK("#'Full Results'!A1402", "1402")</f>
        <v>1402</v>
      </c>
      <c r="F157" t="s">
        <v>329</v>
      </c>
    </row>
    <row r="158" spans="3:6" x14ac:dyDescent="0.3">
      <c r="C158">
        <v>150</v>
      </c>
      <c r="D158" s="8" t="str">
        <f>HYPERLINK("#'Table 150'!A1", "We are now going to show you a selection of policies the government could choose to implement to improve public health. Please rate each policy on the scales below. Read the policy below...Increasing the age at which tobacco can be bought so no o...")</f>
        <v>We are now going to show you a selection of policies the government could choose to implement to improve public health. Please rate each policy on the scales below. Read the policy below...Increasing the age at which tobacco can be bought so no o...</v>
      </c>
      <c r="E158" s="14" t="str">
        <f>HYPERLINK("#'Full Results'!A1412", "1412")</f>
        <v>1412</v>
      </c>
      <c r="F158" t="s">
        <v>329</v>
      </c>
    </row>
    <row r="159" spans="3:6" x14ac:dyDescent="0.3">
      <c r="C159">
        <v>151</v>
      </c>
      <c r="D159" s="8" t="str">
        <f>HYPERLINK("#'Table 151'!A1", "We are now going to show you a selection of policies the government could choose to implement to improve public health. Please rate each policy on the scales below. Read the policy below...Increasing the age at which tobacco can be bought so no o...")</f>
        <v>We are now going to show you a selection of policies the government could choose to implement to improve public health. Please rate each policy on the scales below. Read the policy below...Increasing the age at which tobacco can be bought so no o...</v>
      </c>
      <c r="E159" s="14" t="str">
        <f>HYPERLINK("#'Full Results'!A1422", "1422")</f>
        <v>1422</v>
      </c>
      <c r="F159" t="s">
        <v>329</v>
      </c>
    </row>
    <row r="160" spans="3:6" x14ac:dyDescent="0.3">
      <c r="C160">
        <v>152</v>
      </c>
      <c r="D160" s="8" t="str">
        <f>HYPERLINK("#'Table 152'!A1", "We are now going to show you a selection of policies the government could choose to implement to improve public health. Please rate each policy on the scales below. Read the policy below...Increasing the age at which tobacco can be bought so no o...")</f>
        <v>We are now going to show you a selection of policies the government could choose to implement to improve public health. Please rate each policy on the scales below. Read the policy below...Increasing the age at which tobacco can be bought so no o...</v>
      </c>
      <c r="E160" s="14" t="str">
        <f>HYPERLINK("#'Full Results'!A1432", "1432")</f>
        <v>1432</v>
      </c>
      <c r="F160" t="s">
        <v>329</v>
      </c>
    </row>
    <row r="161" spans="3:6" x14ac:dyDescent="0.3">
      <c r="C161">
        <v>153</v>
      </c>
      <c r="D161" s="8" t="str">
        <f>HYPERLINK("#'Table 153'!A1", "Grid Summary: We are now going to show you a selection of policies the government could choose to implement to improve public health. Please rate each policy on the scales below. Read the policy below...Extending smoking ban to outdoors in cafes,...")</f>
        <v>Grid Summary: We are now going to show you a selection of policies the government could choose to implement to improve public health. Please rate each policy on the scales below. Read the policy below...Extending smoking ban to outdoors in cafes,...</v>
      </c>
      <c r="E161" s="7"/>
      <c r="F161" t="s">
        <v>329</v>
      </c>
    </row>
    <row r="162" spans="3:6" x14ac:dyDescent="0.3">
      <c r="C162">
        <v>154</v>
      </c>
      <c r="D162" s="8" t="str">
        <f>HYPERLINK("#'Table 154'!A1", "We are now going to show you a selection of policies the government could choose to implement to improve public health. Please rate each policy on the scales below. Read the policy below...Extending smoking ban to outdoors in cafes, bars and rest...")</f>
        <v>We are now going to show you a selection of policies the government could choose to implement to improve public health. Please rate each policy on the scales below. Read the policy below...Extending smoking ban to outdoors in cafes, bars and rest...</v>
      </c>
      <c r="E162" s="14" t="str">
        <f>HYPERLINK("#'Full Results'!A1442", "1442")</f>
        <v>1442</v>
      </c>
      <c r="F162" t="s">
        <v>329</v>
      </c>
    </row>
    <row r="163" spans="3:6" x14ac:dyDescent="0.3">
      <c r="C163">
        <v>155</v>
      </c>
      <c r="D163" s="8" t="str">
        <f>HYPERLINK("#'Table 155'!A1", "We are now going to show you a selection of policies the government could choose to implement to improve public health. Please rate each policy on the scales below. Read the policy below...Extending smoking ban to outdoors in cafes, bars and rest...")</f>
        <v>We are now going to show you a selection of policies the government could choose to implement to improve public health. Please rate each policy on the scales below. Read the policy below...Extending smoking ban to outdoors in cafes, bars and rest...</v>
      </c>
      <c r="E163" s="14" t="str">
        <f>HYPERLINK("#'Full Results'!A1452", "1452")</f>
        <v>1452</v>
      </c>
      <c r="F163" t="s">
        <v>329</v>
      </c>
    </row>
    <row r="164" spans="3:6" x14ac:dyDescent="0.3">
      <c r="C164">
        <v>156</v>
      </c>
      <c r="D164" s="8" t="str">
        <f>HYPERLINK("#'Table 156'!A1", "We are now going to show you a selection of policies the government could choose to implement to improve public health. Please rate each policy on the scales below. Read the policy below...Extending smoking ban to outdoors in cafes, bars and rest...")</f>
        <v>We are now going to show you a selection of policies the government could choose to implement to improve public health. Please rate each policy on the scales below. Read the policy below...Extending smoking ban to outdoors in cafes, bars and rest...</v>
      </c>
      <c r="E164" s="14" t="str">
        <f>HYPERLINK("#'Full Results'!A1462", "1462")</f>
        <v>1462</v>
      </c>
      <c r="F164" t="s">
        <v>329</v>
      </c>
    </row>
    <row r="165" spans="3:6" x14ac:dyDescent="0.3">
      <c r="C165">
        <v>157</v>
      </c>
      <c r="D165" s="8" t="str">
        <f>HYPERLINK("#'Table 157'!A1", "We are now going to show you a selection of policies the government could choose to implement to improve public health. Please rate each policy on the scales below. Read the policy below...Extending smoking ban to outdoors in cafes, bars and rest...")</f>
        <v>We are now going to show you a selection of policies the government could choose to implement to improve public health. Please rate each policy on the scales below. Read the policy below...Extending smoking ban to outdoors in cafes, bars and rest...</v>
      </c>
      <c r="E165" s="14" t="str">
        <f>HYPERLINK("#'Full Results'!A1472", "1472")</f>
        <v>1472</v>
      </c>
      <c r="F165" t="s">
        <v>329</v>
      </c>
    </row>
    <row r="166" spans="3:6" x14ac:dyDescent="0.3">
      <c r="C166">
        <v>158</v>
      </c>
      <c r="D166" s="8" t="str">
        <f>HYPERLINK("#'Table 158'!A1", "We are now going to show you a selection of policies the government could choose to implement to improve public health. Please rate each policy on the scales below. Read the policy below...Extending smoking ban to outdoors in cafes, bars and rest...")</f>
        <v>We are now going to show you a selection of policies the government could choose to implement to improve public health. Please rate each policy on the scales below. Read the policy below...Extending smoking ban to outdoors in cafes, bars and rest...</v>
      </c>
      <c r="E166" s="14" t="str">
        <f>HYPERLINK("#'Full Results'!A1482", "1482")</f>
        <v>1482</v>
      </c>
      <c r="F166" t="s">
        <v>329</v>
      </c>
    </row>
    <row r="167" spans="3:6" x14ac:dyDescent="0.3">
      <c r="C167">
        <v>159</v>
      </c>
      <c r="D167" s="8" t="str">
        <f>HYPERLINK("#'Table 159'!A1", "We are now going to show you a selection of policies the government could choose to implement to improve public health. Please rate each policy on the scales below. Read the policy below...Extending smoking ban to outdoors in cafes, bars and rest...")</f>
        <v>We are now going to show you a selection of policies the government could choose to implement to improve public health. Please rate each policy on the scales below. Read the policy below...Extending smoking ban to outdoors in cafes, bars and rest...</v>
      </c>
      <c r="E167" s="14" t="str">
        <f>HYPERLINK("#'Full Results'!A1492", "1492")</f>
        <v>1492</v>
      </c>
      <c r="F167" t="s">
        <v>329</v>
      </c>
    </row>
    <row r="168" spans="3:6" x14ac:dyDescent="0.3">
      <c r="C168">
        <v>160</v>
      </c>
      <c r="D168" s="8" t="str">
        <f>HYPERLINK("#'Table 160'!A1", "We are now going to show you a selection of policies the government could choose to implement to improve public health. Please rate each policy on the scales below. Read the policy below...Extending smoking ban to outdoors in cafes, bars and rest...")</f>
        <v>We are now going to show you a selection of policies the government could choose to implement to improve public health. Please rate each policy on the scales below. Read the policy below...Extending smoking ban to outdoors in cafes, bars and rest...</v>
      </c>
      <c r="E168" s="14" t="str">
        <f>HYPERLINK("#'Full Results'!A1502", "1502")</f>
        <v>1502</v>
      </c>
      <c r="F168" t="s">
        <v>329</v>
      </c>
    </row>
    <row r="169" spans="3:6" x14ac:dyDescent="0.3">
      <c r="C169">
        <v>161</v>
      </c>
      <c r="D169" s="8" t="str">
        <f>HYPERLINK("#'Table 161'!A1", "We are now going to show you a selection of policies the government could choose to implement to improve public health. Please rate each policy on the scales below. Read the policy below...Extending smoking ban to outdoors in cafes, bars and rest...")</f>
        <v>We are now going to show you a selection of policies the government could choose to implement to improve public health. Please rate each policy on the scales below. Read the policy below...Extending smoking ban to outdoors in cafes, bars and rest...</v>
      </c>
      <c r="E169" s="14" t="str">
        <f>HYPERLINK("#'Full Results'!A1512", "1512")</f>
        <v>1512</v>
      </c>
      <c r="F169" t="s">
        <v>329</v>
      </c>
    </row>
    <row r="170" spans="3:6" x14ac:dyDescent="0.3">
      <c r="C170">
        <v>162</v>
      </c>
      <c r="D170" s="8" t="str">
        <f>HYPERLINK("#'Table 162'!A1", "We are now going to show you a selection of policies the government could choose to implement to improve public health. Please rate each policy on the scales below. Read the policy below...Extending smoking ban to outdoors in cafes, bars and rest...")</f>
        <v>We are now going to show you a selection of policies the government could choose to implement to improve public health. Please rate each policy on the scales below. Read the policy below...Extending smoking ban to outdoors in cafes, bars and rest...</v>
      </c>
      <c r="E170" s="14" t="str">
        <f>HYPERLINK("#'Full Results'!A1522", "1522")</f>
        <v>1522</v>
      </c>
      <c r="F170" t="s">
        <v>329</v>
      </c>
    </row>
    <row r="171" spans="3:6" x14ac:dyDescent="0.3">
      <c r="C171">
        <v>163</v>
      </c>
      <c r="D171" s="8" t="str">
        <f>HYPERLINK("#'Table 163'!A1", "Grid Summary: We are now going to show you a selection of policies the government could choose to implement to improve public health. Please rate each policy on the scales below. Read the policy below...Requiring tobacco manufacturers to pay a le...")</f>
        <v>Grid Summary: We are now going to show you a selection of policies the government could choose to implement to improve public health. Please rate each policy on the scales below. Read the policy below...Requiring tobacco manufacturers to pay a le...</v>
      </c>
      <c r="E171" s="7"/>
      <c r="F171" t="s">
        <v>329</v>
      </c>
    </row>
    <row r="172" spans="3:6" x14ac:dyDescent="0.3">
      <c r="C172">
        <v>164</v>
      </c>
      <c r="D172" s="8" t="str">
        <f>HYPERLINK("#'Table 164'!A1", "We are now going to show you a selection of policies the government could choose to implement to improve public health. Please rate each policy on the scales below. Read the policy below...Requiring tobacco manufacturers to pay a levy to Governme...")</f>
        <v>We are now going to show you a selection of policies the government could choose to implement to improve public health. Please rate each policy on the scales below. Read the policy below...Requiring tobacco manufacturers to pay a levy to Governme...</v>
      </c>
      <c r="E172" s="14" t="str">
        <f>HYPERLINK("#'Full Results'!A1532", "1532")</f>
        <v>1532</v>
      </c>
      <c r="F172" t="s">
        <v>329</v>
      </c>
    </row>
    <row r="173" spans="3:6" x14ac:dyDescent="0.3">
      <c r="C173">
        <v>165</v>
      </c>
      <c r="D173" s="8" t="str">
        <f>HYPERLINK("#'Table 165'!A1", "We are now going to show you a selection of policies the government could choose to implement to improve public health. Please rate each policy on the scales below. Read the policy below...Requiring tobacco manufacturers to pay a levy to Governme...")</f>
        <v>We are now going to show you a selection of policies the government could choose to implement to improve public health. Please rate each policy on the scales below. Read the policy below...Requiring tobacco manufacturers to pay a levy to Governme...</v>
      </c>
      <c r="E173" s="14" t="str">
        <f>HYPERLINK("#'Full Results'!A1542", "1542")</f>
        <v>1542</v>
      </c>
      <c r="F173" t="s">
        <v>329</v>
      </c>
    </row>
    <row r="174" spans="3:6" x14ac:dyDescent="0.3">
      <c r="C174">
        <v>166</v>
      </c>
      <c r="D174" s="8" t="str">
        <f>HYPERLINK("#'Table 166'!A1", "We are now going to show you a selection of policies the government could choose to implement to improve public health. Please rate each policy on the scales below. Read the policy below...Requiring tobacco manufacturers to pay a levy to Governme...")</f>
        <v>We are now going to show you a selection of policies the government could choose to implement to improve public health. Please rate each policy on the scales below. Read the policy below...Requiring tobacco manufacturers to pay a levy to Governme...</v>
      </c>
      <c r="E174" s="14" t="str">
        <f>HYPERLINK("#'Full Results'!A1552", "1552")</f>
        <v>1552</v>
      </c>
      <c r="F174" t="s">
        <v>329</v>
      </c>
    </row>
    <row r="175" spans="3:6" x14ac:dyDescent="0.3">
      <c r="C175">
        <v>167</v>
      </c>
      <c r="D175" s="8" t="str">
        <f>HYPERLINK("#'Table 167'!A1", "We are now going to show you a selection of policies the government could choose to implement to improve public health. Please rate each policy on the scales below. Read the policy below...Requiring tobacco manufacturers to pay a levy to Governme...")</f>
        <v>We are now going to show you a selection of policies the government could choose to implement to improve public health. Please rate each policy on the scales below. Read the policy below...Requiring tobacco manufacturers to pay a levy to Governme...</v>
      </c>
      <c r="E175" s="14" t="str">
        <f>HYPERLINK("#'Full Results'!A1562", "1562")</f>
        <v>1562</v>
      </c>
      <c r="F175" t="s">
        <v>329</v>
      </c>
    </row>
    <row r="176" spans="3:6" x14ac:dyDescent="0.3">
      <c r="C176">
        <v>168</v>
      </c>
      <c r="D176" s="8" t="str">
        <f>HYPERLINK("#'Table 168'!A1", "We are now going to show you a selection of policies the government could choose to implement to improve public health. Please rate each policy on the scales below. Read the policy below...Requiring tobacco manufacturers to pay a levy to Governme...")</f>
        <v>We are now going to show you a selection of policies the government could choose to implement to improve public health. Please rate each policy on the scales below. Read the policy below...Requiring tobacco manufacturers to pay a levy to Governme...</v>
      </c>
      <c r="E176" s="14" t="str">
        <f>HYPERLINK("#'Full Results'!A1572", "1572")</f>
        <v>1572</v>
      </c>
      <c r="F176" t="s">
        <v>329</v>
      </c>
    </row>
    <row r="177" spans="3:6" x14ac:dyDescent="0.3">
      <c r="C177">
        <v>169</v>
      </c>
      <c r="D177" s="8" t="str">
        <f>HYPERLINK("#'Table 169'!A1", "We are now going to show you a selection of policies the government could choose to implement to improve public health. Please rate each policy on the scales below. Read the policy below...Requiring tobacco manufacturers to pay a levy to Governme...")</f>
        <v>We are now going to show you a selection of policies the government could choose to implement to improve public health. Please rate each policy on the scales below. Read the policy below...Requiring tobacco manufacturers to pay a levy to Governme...</v>
      </c>
      <c r="E177" s="14" t="str">
        <f>HYPERLINK("#'Full Results'!A1582", "1582")</f>
        <v>1582</v>
      </c>
      <c r="F177" t="s">
        <v>329</v>
      </c>
    </row>
    <row r="178" spans="3:6" x14ac:dyDescent="0.3">
      <c r="C178">
        <v>170</v>
      </c>
      <c r="D178" s="8" t="str">
        <f>HYPERLINK("#'Table 170'!A1", "We are now going to show you a selection of policies the government could choose to implement to improve public health. Please rate each policy on the scales below. Read the policy below...Requiring tobacco manufacturers to pay a levy to Governme...")</f>
        <v>We are now going to show you a selection of policies the government could choose to implement to improve public health. Please rate each policy on the scales below. Read the policy below...Requiring tobacco manufacturers to pay a levy to Governme...</v>
      </c>
      <c r="E178" s="14" t="str">
        <f>HYPERLINK("#'Full Results'!A1592", "1592")</f>
        <v>1592</v>
      </c>
      <c r="F178" t="s">
        <v>329</v>
      </c>
    </row>
    <row r="179" spans="3:6" x14ac:dyDescent="0.3">
      <c r="C179">
        <v>171</v>
      </c>
      <c r="D179" s="8" t="str">
        <f>HYPERLINK("#'Table 171'!A1", "We are now going to show you a selection of policies the government could choose to implement to improve public health. Please rate each policy on the scales below. Read the policy below...Requiring tobacco manufacturers to pay a levy to Governme...")</f>
        <v>We are now going to show you a selection of policies the government could choose to implement to improve public health. Please rate each policy on the scales below. Read the policy below...Requiring tobacco manufacturers to pay a levy to Governme...</v>
      </c>
      <c r="E179" s="14" t="str">
        <f>HYPERLINK("#'Full Results'!A1602", "1602")</f>
        <v>1602</v>
      </c>
      <c r="F179" t="s">
        <v>329</v>
      </c>
    </row>
    <row r="180" spans="3:6" x14ac:dyDescent="0.3">
      <c r="C180">
        <v>172</v>
      </c>
      <c r="D180" s="8" t="str">
        <f>HYPERLINK("#'Table 172'!A1", "We are now going to show you a selection of policies the government could choose to implement to improve public health. Please rate each policy on the scales below. Read the policy below...Requiring tobacco manufacturers to pay a levy to Governme...")</f>
        <v>We are now going to show you a selection of policies the government could choose to implement to improve public health. Please rate each policy on the scales below. Read the policy below...Requiring tobacco manufacturers to pay a levy to Governme...</v>
      </c>
      <c r="E180" s="14" t="str">
        <f>HYPERLINK("#'Full Results'!A1612", "1612")</f>
        <v>1612</v>
      </c>
      <c r="F180" t="s">
        <v>329</v>
      </c>
    </row>
    <row r="181" spans="3:6" x14ac:dyDescent="0.3">
      <c r="C181">
        <v>173</v>
      </c>
      <c r="D181" s="8" t="str">
        <f>HYPERLINK("#'Table 173'!A1", " To what extent do you agree with the following statement?""People only oppose government regulation of unhealthy products when it directly impacts their own interests or activities.""")</f>
        <v xml:space="preserve"> To what extent do you agree with the following statement?"People only oppose government regulation of unhealthy products when it directly impacts their own interests or activities."</v>
      </c>
      <c r="E181" s="14" t="str">
        <f>HYPERLINK("#'Full Results'!A1622", "1622")</f>
        <v>1622</v>
      </c>
      <c r="F181" t="s">
        <v>329</v>
      </c>
    </row>
    <row r="182" spans="3:6" x14ac:dyDescent="0.3">
      <c r="C182">
        <v>174</v>
      </c>
      <c r="D182" s="8" t="str">
        <f>HYPERLINK("#'Table 174'!A1", " To what extent do you agree with the following statement?""I would only oppose government regulation of unhealthy products if it directly impacted my own interests or activities.""")</f>
        <v xml:space="preserve"> To what extent do you agree with the following statement?"I would only oppose government regulation of unhealthy products if it directly impacted my own interests or activities."</v>
      </c>
      <c r="E182" s="14" t="str">
        <f>HYPERLINK("#'Full Results'!A1634", "1634")</f>
        <v>1634</v>
      </c>
      <c r="F182" t="s">
        <v>329</v>
      </c>
    </row>
    <row r="183" spans="3:6" x14ac:dyDescent="0.3">
      <c r="C183">
        <v>175</v>
      </c>
      <c r="D183" s="8" t="str">
        <f>HYPERLINK("#'Table 175'!A1", "Grid Summary: And to what extent do you agree with the following statements?")</f>
        <v>Grid Summary: And to what extent do you agree with the following statements?</v>
      </c>
      <c r="E183" s="7"/>
      <c r="F183" t="s">
        <v>107</v>
      </c>
    </row>
    <row r="184" spans="3:6" x14ac:dyDescent="0.3">
      <c r="C184">
        <v>176</v>
      </c>
      <c r="D184" s="8" t="str">
        <f>HYPERLINK("#'Table 176'!A1", "And to what extent do you agree with the following statements?: Where there is a choice between business growth and health, the Government should generally prioritise the public’s health")</f>
        <v>And to what extent do you agree with the following statements?: Where there is a choice between business growth and health, the Government should generally prioritise the public’s health</v>
      </c>
      <c r="E184" s="14" t="str">
        <f>HYPERLINK("#'Full Results'!A1646", "1646")</f>
        <v>1646</v>
      </c>
      <c r="F184" t="s">
        <v>107</v>
      </c>
    </row>
    <row r="185" spans="3:6" x14ac:dyDescent="0.3">
      <c r="C185">
        <v>177</v>
      </c>
      <c r="D185" s="8" t="str">
        <f>HYPERLINK("#'Table 177'!A1", "And to what extent do you agree with the following statements?: The government should play an active role in making it easier for people to live healthier lives, even if it means regulating companies ")</f>
        <v xml:space="preserve">And to what extent do you agree with the following statements?: The government should play an active role in making it easier for people to live healthier lives, even if it means regulating companies </v>
      </c>
      <c r="E185" s="14" t="str">
        <f>HYPERLINK("#'Full Results'!A1658", "1658")</f>
        <v>1658</v>
      </c>
      <c r="F185" t="s">
        <v>107</v>
      </c>
    </row>
    <row r="186" spans="3:6" x14ac:dyDescent="0.3">
      <c r="C186">
        <v>178</v>
      </c>
      <c r="D186" s="8" t="str">
        <f>HYPERLINK("#'Table 178'!A1", "And to what extent do you agree with the following statements?: The government has a responsibility to protect the public from business practices that negatively impact people’s health")</f>
        <v>And to what extent do you agree with the following statements?: The government has a responsibility to protect the public from business practices that negatively impact people’s health</v>
      </c>
      <c r="E186" s="14" t="str">
        <f>HYPERLINK("#'Full Results'!A1670", "1670")</f>
        <v>1670</v>
      </c>
      <c r="F186" t="s">
        <v>107</v>
      </c>
    </row>
    <row r="187" spans="3:6" x14ac:dyDescent="0.3">
      <c r="C187">
        <v>179</v>
      </c>
      <c r="D187" s="8" t="str">
        <f>HYPERLINK("#'Table 179'!A1", "And to what extent do you agree with the following statements?: Individuals are entirely responsible for consumption of products that have a negative impact on their health")</f>
        <v>And to what extent do you agree with the following statements?: Individuals are entirely responsible for consumption of products that have a negative impact on their health</v>
      </c>
      <c r="E187" s="14" t="str">
        <f>HYPERLINK("#'Full Results'!A1682", "1682")</f>
        <v>1682</v>
      </c>
      <c r="F187" t="s">
        <v>107</v>
      </c>
    </row>
    <row r="188" spans="3:6" x14ac:dyDescent="0.3">
      <c r="C188">
        <v>180</v>
      </c>
      <c r="D188" s="8" t="str">
        <f>HYPERLINK("#'Table 180'!A1", "And to what extent do you agree with the following statements?: Government policy should help companies to make profits regardless of any impact on people’s health")</f>
        <v>And to what extent do you agree with the following statements?: Government policy should help companies to make profits regardless of any impact on people’s health</v>
      </c>
      <c r="E188" s="14" t="str">
        <f>HYPERLINK("#'Full Results'!A1694", "1694")</f>
        <v>1694</v>
      </c>
      <c r="F188" t="s">
        <v>107</v>
      </c>
    </row>
    <row r="189" spans="3:6" x14ac:dyDescent="0.3">
      <c r="C189">
        <v>181</v>
      </c>
      <c r="D189" s="8" t="str">
        <f>HYPERLINK("#'Table 181'!A1", "And to what extent do you agree with the following statements?: Companies tend to prioritise profits over the health of their consumers")</f>
        <v>And to what extent do you agree with the following statements?: Companies tend to prioritise profits over the health of their consumers</v>
      </c>
      <c r="E189" s="14" t="str">
        <f>HYPERLINK("#'Full Results'!A1706", "1706")</f>
        <v>1706</v>
      </c>
      <c r="F189" t="s">
        <v>107</v>
      </c>
    </row>
    <row r="190" spans="3:6" x14ac:dyDescent="0.3">
      <c r="C190">
        <v>182</v>
      </c>
      <c r="D190" s="8" t="str">
        <f>HYPERLINK("#'Table 182'!A1", "And to what extent do you agree with the following statements?: Companies are generally honest about the health impact of their products")</f>
        <v>And to what extent do you agree with the following statements?: Companies are generally honest about the health impact of their products</v>
      </c>
      <c r="E190" s="14" t="str">
        <f>HYPERLINK("#'Full Results'!A1718", "1718")</f>
        <v>1718</v>
      </c>
      <c r="F190" t="s">
        <v>107</v>
      </c>
    </row>
    <row r="191" spans="3:6" x14ac:dyDescent="0.3">
      <c r="C191">
        <v>183</v>
      </c>
      <c r="D191" s="8" t="str">
        <f>HYPERLINK("#'Table 183'!A1", " Which of the following comes closest to your view? Please select the option which comes closest to your view, even if neither is exactly right")</f>
        <v xml:space="preserve"> Which of the following comes closest to your view? Please select the option which comes closest to your view, even if neither is exactly right</v>
      </c>
      <c r="E191" s="14" t="str">
        <f>HYPERLINK("#'Full Results'!A1730", "1730")</f>
        <v>1730</v>
      </c>
      <c r="F191" t="s">
        <v>107</v>
      </c>
    </row>
    <row r="192" spans="3:6" x14ac:dyDescent="0.3">
      <c r="C192">
        <v>184</v>
      </c>
      <c r="D192" s="8" t="str">
        <f>HYPERLINK("#'Table 184'!A1", " Which of the following comes closest to your view regarding tobacco manufacturers? Examples of these products include cigarettes, heated tobacco products, chewing tobacco, cigars and nicotine pouches.")</f>
        <v xml:space="preserve"> Which of the following comes closest to your view regarding tobacco manufacturers? Examples of these products include cigarettes, heated tobacco products, chewing tobacco, cigars and nicotine pouches.</v>
      </c>
      <c r="E192" s="14" t="str">
        <f>HYPERLINK("#'Full Results'!A1736", "1736")</f>
        <v>1736</v>
      </c>
      <c r="F192" t="s">
        <v>329</v>
      </c>
    </row>
    <row r="193" spans="3:6" x14ac:dyDescent="0.3">
      <c r="C193">
        <v>185</v>
      </c>
      <c r="D193" s="8" t="str">
        <f>HYPERLINK("#'Table 185'!A1", " Which of the following comes closest to your view regarding companies that produce alcoholic drinks?")</f>
        <v xml:space="preserve"> Which of the following comes closest to your view regarding companies that produce alcoholic drinks?</v>
      </c>
      <c r="E193" s="14" t="str">
        <f>HYPERLINK("#'Full Results'!A1743", "1743")</f>
        <v>1743</v>
      </c>
      <c r="F193" t="s">
        <v>329</v>
      </c>
    </row>
    <row r="194" spans="3:6" x14ac:dyDescent="0.3">
      <c r="C194">
        <v>186</v>
      </c>
      <c r="D194" s="8" t="str">
        <f>HYPERLINK("#'Table 186'!A1", " Which of the following comes closest to your view regarding companies that produce food and drinks?")</f>
        <v xml:space="preserve"> Which of the following comes closest to your view regarding companies that produce food and drinks?</v>
      </c>
      <c r="E194" s="14" t="str">
        <f>HYPERLINK("#'Full Results'!A1750", "1750")</f>
        <v>1750</v>
      </c>
      <c r="F194" t="s">
        <v>329</v>
      </c>
    </row>
    <row r="195" spans="3:6" x14ac:dyDescent="0.3">
      <c r="C195">
        <v>187</v>
      </c>
      <c r="D195" s="8" t="str">
        <f>HYPERLINK("#'Table 187'!A1", " Which of the following comes closest to your view? Please select the option which comes closest to your view, even if neither is exactly right")</f>
        <v xml:space="preserve"> Which of the following comes closest to your view? Please select the option which comes closest to your view, even if neither is exactly right</v>
      </c>
      <c r="E195" s="14" t="str">
        <f>HYPERLINK("#'Full Results'!A1757", "1757")</f>
        <v>1757</v>
      </c>
      <c r="F195" t="s">
        <v>107</v>
      </c>
    </row>
    <row r="196" spans="3:6" x14ac:dyDescent="0.3">
      <c r="C196">
        <v>188</v>
      </c>
      <c r="D196" s="8" t="str">
        <f>HYPERLINK("#'Table 188'!A1", " Which of the following comes closest to your view?")</f>
        <v xml:space="preserve"> Which of the following comes closest to your view?</v>
      </c>
      <c r="E196" s="14" t="str">
        <f>HYPERLINK("#'Full Results'!A1763", "1763")</f>
        <v>1763</v>
      </c>
      <c r="F196" t="s">
        <v>107</v>
      </c>
    </row>
    <row r="197" spans="3:6" x14ac:dyDescent="0.3">
      <c r="C197">
        <v>189</v>
      </c>
      <c r="D197" s="8" t="str">
        <f>HYPERLINK("#'Table 189'!A1", "Which of the following reasons, if any, might lead you to oppose increased taxes on products that have a negative impact on health? Select all that apply")</f>
        <v>Which of the following reasons, if any, might lead you to oppose increased taxes on products that have a negative impact on health? Select all that apply</v>
      </c>
      <c r="E197" s="14" t="str">
        <f>HYPERLINK("#'Full Results'!A1770", "1770")</f>
        <v>1770</v>
      </c>
      <c r="F197" t="s">
        <v>107</v>
      </c>
    </row>
    <row r="198" spans="3:6" x14ac:dyDescent="0.3">
      <c r="C198">
        <v>190</v>
      </c>
      <c r="D198" s="8" t="str">
        <f>HYPERLINK("#'Table 190'!A1", "And which of the following reasons, if any, might lead you to support increased taxes on products that have a negative impact on health? Select all that apply")</f>
        <v>And which of the following reasons, if any, might lead you to support increased taxes on products that have a negative impact on health? Select all that apply</v>
      </c>
      <c r="E198" s="14" t="str">
        <f>HYPERLINK("#'Full Results'!A1784", "1784")</f>
        <v>1784</v>
      </c>
      <c r="F198" t="s">
        <v>107</v>
      </c>
    </row>
    <row r="199" spans="3:6" x14ac:dyDescent="0.3">
      <c r="C199">
        <v>191</v>
      </c>
      <c r="D199" s="8" t="str">
        <f>HYPERLINK("#'Table 191'!A1", "Which of the following reasons would you oppose advertising and marketing restrictions on products that have a negative impact on health? Select all that apply")</f>
        <v>Which of the following reasons would you oppose advertising and marketing restrictions on products that have a negative impact on health? Select all that apply</v>
      </c>
      <c r="E199" s="14" t="str">
        <f>HYPERLINK("#'Full Results'!A1796", "1796")</f>
        <v>1796</v>
      </c>
      <c r="F199" t="s">
        <v>107</v>
      </c>
    </row>
    <row r="200" spans="3:6" x14ac:dyDescent="0.3">
      <c r="C200">
        <v>192</v>
      </c>
      <c r="D200" s="8" t="str">
        <f>HYPERLINK("#'Table 192'!A1", "And which of the following reasons would you support advertising and marketing restrictions on unhealthy products? Select all that apply")</f>
        <v>And which of the following reasons would you support advertising and marketing restrictions on unhealthy products? Select all that apply</v>
      </c>
      <c r="E200" s="14" t="str">
        <f>HYPERLINK("#'Full Results'!A1809", "1809")</f>
        <v>1809</v>
      </c>
      <c r="F200" t="s">
        <v>107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A1823"/>
  <sheetViews>
    <sheetView showGridLines="0" zoomScale="93"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25" t="s">
        <v>497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3"/>
      <c r="C5" s="13"/>
      <c r="D5" s="28" t="s">
        <v>75</v>
      </c>
      <c r="E5" s="28"/>
      <c r="F5" s="13"/>
      <c r="G5" s="28" t="s">
        <v>76</v>
      </c>
      <c r="H5" s="28"/>
      <c r="I5" s="28"/>
      <c r="J5" s="28"/>
      <c r="K5" s="28"/>
      <c r="L5" s="28"/>
      <c r="M5" s="13"/>
      <c r="N5" s="28" t="s">
        <v>77</v>
      </c>
      <c r="O5" s="28"/>
      <c r="P5" s="28"/>
      <c r="Q5" s="28"/>
      <c r="R5" s="13"/>
      <c r="S5" s="28" t="s">
        <v>78</v>
      </c>
      <c r="T5" s="28"/>
      <c r="U5" s="28"/>
      <c r="V5" s="28"/>
      <c r="W5" s="28"/>
      <c r="X5" s="28"/>
      <c r="Y5" s="28"/>
      <c r="Z5" s="28"/>
      <c r="AA5" s="28"/>
      <c r="AB5" s="28"/>
      <c r="AC5" s="28"/>
      <c r="AD5" s="28"/>
      <c r="AE5" s="13"/>
      <c r="AF5" s="28" t="s">
        <v>79</v>
      </c>
      <c r="AG5" s="28"/>
      <c r="AH5" s="28"/>
      <c r="AI5" s="28"/>
      <c r="AJ5" s="28"/>
      <c r="AK5" s="13"/>
      <c r="AL5" s="28" t="s">
        <v>80</v>
      </c>
      <c r="AM5" s="28"/>
      <c r="AN5" s="28"/>
      <c r="AO5" s="28"/>
      <c r="AP5" s="28"/>
      <c r="AQ5" s="28"/>
      <c r="AR5" s="13"/>
      <c r="AS5" s="28" t="s">
        <v>81</v>
      </c>
      <c r="AT5" s="28"/>
      <c r="AU5" s="28"/>
      <c r="AV5" s="28"/>
      <c r="AW5" s="28"/>
      <c r="AX5" s="13"/>
      <c r="AY5" s="28" t="s">
        <v>82</v>
      </c>
      <c r="AZ5" s="28"/>
      <c r="BA5" s="28"/>
      <c r="BB5" s="28"/>
      <c r="BC5" s="28"/>
      <c r="BD5" s="13"/>
      <c r="BE5" s="28" t="s">
        <v>83</v>
      </c>
      <c r="BF5" s="28"/>
      <c r="BG5" s="28"/>
      <c r="BH5" s="28"/>
      <c r="BI5" s="13"/>
      <c r="BJ5" s="28" t="s">
        <v>84</v>
      </c>
      <c r="BK5" s="28"/>
      <c r="BL5" s="28"/>
      <c r="BM5" s="28"/>
      <c r="BN5" s="13"/>
      <c r="BO5" s="28" t="s">
        <v>85</v>
      </c>
      <c r="BP5" s="28"/>
      <c r="BQ5" s="28"/>
      <c r="BR5" s="13"/>
      <c r="BS5" s="28" t="s">
        <v>86</v>
      </c>
      <c r="BT5" s="28"/>
      <c r="BU5" s="13"/>
      <c r="BV5" s="28" t="s">
        <v>87</v>
      </c>
      <c r="BW5" s="28"/>
      <c r="BX5" s="28"/>
      <c r="BY5" s="13"/>
      <c r="BZ5" s="28" t="s">
        <v>88</v>
      </c>
      <c r="CA5" s="28"/>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19.95"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19.95"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11" spans="2:79" x14ac:dyDescent="0.3">
      <c r="B11" s="6" t="s">
        <v>106</v>
      </c>
    </row>
    <row r="12" spans="2:79" x14ac:dyDescent="0.3">
      <c r="B12" s="24" t="s">
        <v>107</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row>
    <row r="13" spans="2:79" x14ac:dyDescent="0.3">
      <c r="B13" t="s">
        <v>89</v>
      </c>
      <c r="C13" s="17">
        <v>0.63625408834580399</v>
      </c>
      <c r="D13" s="17">
        <v>0.60000414136581204</v>
      </c>
      <c r="E13" s="17">
        <v>0.67166123544935896</v>
      </c>
      <c r="F13" s="17"/>
      <c r="G13" s="17">
        <v>0.71341211658713199</v>
      </c>
      <c r="H13" s="17">
        <v>0.66545371908849105</v>
      </c>
      <c r="I13" s="17">
        <v>0.74113860928537201</v>
      </c>
      <c r="J13" s="17">
        <v>0.71217791383449802</v>
      </c>
      <c r="K13" s="17">
        <v>0.60643201111878298</v>
      </c>
      <c r="L13" s="17">
        <v>0.43391655632982101</v>
      </c>
      <c r="M13" s="17"/>
      <c r="N13" s="17">
        <v>0.54835346315301203</v>
      </c>
      <c r="O13" s="17">
        <v>0.65314855158862895</v>
      </c>
      <c r="P13" s="17">
        <v>0.65405146925637103</v>
      </c>
      <c r="Q13" s="17">
        <v>0.69868140912808097</v>
      </c>
      <c r="R13" s="17"/>
      <c r="S13" s="17">
        <v>0.63771019978808197</v>
      </c>
      <c r="T13" s="17">
        <v>0.54477544117059495</v>
      </c>
      <c r="U13" s="17">
        <v>0.62037964511404897</v>
      </c>
      <c r="V13" s="17">
        <v>0.67326741014569502</v>
      </c>
      <c r="W13" s="17">
        <v>0.688399761955651</v>
      </c>
      <c r="X13" s="17">
        <v>0.567889277639269</v>
      </c>
      <c r="Y13" s="17">
        <v>0.65238149813954305</v>
      </c>
      <c r="Z13" s="17">
        <v>0.62415033694293098</v>
      </c>
      <c r="AA13" s="17">
        <v>0.69723507713624899</v>
      </c>
      <c r="AB13" s="17">
        <v>0.64744450271615095</v>
      </c>
      <c r="AC13" s="17">
        <v>0.66023827555270798</v>
      </c>
      <c r="AD13" s="17">
        <v>0.71609894376702399</v>
      </c>
      <c r="AE13" s="17"/>
      <c r="AF13" s="17">
        <v>0.56094682662822404</v>
      </c>
      <c r="AG13" s="17">
        <v>0.656625163572641</v>
      </c>
      <c r="AH13" s="17">
        <v>0.52275277676848098</v>
      </c>
      <c r="AI13" s="17">
        <v>0.56712698136180795</v>
      </c>
      <c r="AJ13" s="17">
        <v>0.68781439141035705</v>
      </c>
      <c r="AK13" s="17"/>
      <c r="AL13" s="17">
        <v>0.655895727991337</v>
      </c>
      <c r="AM13" s="17">
        <v>0.57534965010193395</v>
      </c>
      <c r="AN13" s="17">
        <v>0.59918425114125096</v>
      </c>
      <c r="AO13" s="17">
        <v>0.57932564906415995</v>
      </c>
      <c r="AP13" s="17">
        <v>0.69260607730408996</v>
      </c>
      <c r="AQ13" s="17">
        <v>0.70957530131499402</v>
      </c>
      <c r="AR13" s="17"/>
      <c r="AS13" s="17">
        <v>0.60746470551179699</v>
      </c>
      <c r="AT13" s="17">
        <v>0.64349855300743697</v>
      </c>
      <c r="AU13" s="17">
        <v>0.62340977419119703</v>
      </c>
      <c r="AV13" s="17">
        <v>0.64031003812119403</v>
      </c>
      <c r="AW13" s="17">
        <v>0.83011436925225601</v>
      </c>
      <c r="AX13" s="17"/>
      <c r="AY13" s="17">
        <v>0.52835734309889504</v>
      </c>
      <c r="AZ13" s="17">
        <v>0.63851990262213398</v>
      </c>
      <c r="BA13" s="17">
        <v>0.66705632687753702</v>
      </c>
      <c r="BB13" s="17">
        <v>0.75557759557002002</v>
      </c>
      <c r="BC13" s="17">
        <v>0.77315795721288805</v>
      </c>
      <c r="BD13" s="17"/>
      <c r="BE13" s="17">
        <v>0.51648276270485904</v>
      </c>
      <c r="BF13" s="17">
        <v>0.55628662737397006</v>
      </c>
      <c r="BG13" s="17">
        <v>0.65728168634773099</v>
      </c>
      <c r="BH13" s="17">
        <v>0.66926509789746702</v>
      </c>
      <c r="BI13" s="17"/>
      <c r="BJ13" s="17">
        <v>0.67227178372916596</v>
      </c>
      <c r="BK13" s="17">
        <v>0.63622040447230699</v>
      </c>
      <c r="BL13" s="17">
        <v>0.60667373197133301</v>
      </c>
      <c r="BM13" s="17">
        <v>0.64284307179352096</v>
      </c>
      <c r="BN13" s="17"/>
      <c r="BO13" s="17">
        <v>0.67209659226215901</v>
      </c>
      <c r="BP13" s="17">
        <v>0.720384722662469</v>
      </c>
      <c r="BQ13" s="17">
        <v>0.61482811170351703</v>
      </c>
      <c r="BR13" s="17"/>
      <c r="BS13" s="17">
        <v>0.62004114523846399</v>
      </c>
      <c r="BT13" s="17">
        <v>0.65656494323962999</v>
      </c>
      <c r="BU13" s="17"/>
      <c r="BV13" s="17">
        <v>0.67039335724707105</v>
      </c>
      <c r="BW13" s="17">
        <v>0.67760290065661499</v>
      </c>
      <c r="BX13" s="17">
        <v>0.53417371118077905</v>
      </c>
      <c r="BY13" s="17"/>
      <c r="BZ13" s="17">
        <v>0.662087504240775</v>
      </c>
      <c r="CA13" s="17">
        <v>0.67112819523132505</v>
      </c>
    </row>
    <row r="14" spans="2:79" x14ac:dyDescent="0.3">
      <c r="B14" t="s">
        <v>90</v>
      </c>
      <c r="C14" s="17">
        <v>0.49427285547489502</v>
      </c>
      <c r="D14" s="17">
        <v>0.429183310448498</v>
      </c>
      <c r="E14" s="17">
        <v>0.55723571530115501</v>
      </c>
      <c r="F14" s="17"/>
      <c r="G14" s="17">
        <v>0.403433978667398</v>
      </c>
      <c r="H14" s="17">
        <v>0.41292661765927202</v>
      </c>
      <c r="I14" s="17">
        <v>0.49046109556642198</v>
      </c>
      <c r="J14" s="17">
        <v>0.50673904870470099</v>
      </c>
      <c r="K14" s="17">
        <v>0.55731358311763102</v>
      </c>
      <c r="L14" s="17">
        <v>0.57205010246326804</v>
      </c>
      <c r="M14" s="17"/>
      <c r="N14" s="17">
        <v>0.48305821992411502</v>
      </c>
      <c r="O14" s="17">
        <v>0.49366269778223998</v>
      </c>
      <c r="P14" s="17">
        <v>0.536437168424307</v>
      </c>
      <c r="Q14" s="17">
        <v>0.47137668053659398</v>
      </c>
      <c r="R14" s="17"/>
      <c r="S14" s="17">
        <v>0.37952104806665798</v>
      </c>
      <c r="T14" s="17">
        <v>0.54249518234915906</v>
      </c>
      <c r="U14" s="17">
        <v>0.53034018658533499</v>
      </c>
      <c r="V14" s="17">
        <v>0.56917998103363199</v>
      </c>
      <c r="W14" s="17">
        <v>0.487337532161151</v>
      </c>
      <c r="X14" s="17">
        <v>0.44101465587717997</v>
      </c>
      <c r="Y14" s="17">
        <v>0.42395725016184299</v>
      </c>
      <c r="Z14" s="17">
        <v>0.43739160563340101</v>
      </c>
      <c r="AA14" s="17">
        <v>0.51983042672095503</v>
      </c>
      <c r="AB14" s="17">
        <v>0.54839417125773704</v>
      </c>
      <c r="AC14" s="17">
        <v>0.53023521806857399</v>
      </c>
      <c r="AD14" s="17">
        <v>0.62268528614423801</v>
      </c>
      <c r="AE14" s="17"/>
      <c r="AF14" s="17">
        <v>0.441916263621148</v>
      </c>
      <c r="AG14" s="17">
        <v>0.53981169852532296</v>
      </c>
      <c r="AH14" s="17">
        <v>0.60538686209890202</v>
      </c>
      <c r="AI14" s="17">
        <v>0.31717392965285501</v>
      </c>
      <c r="AJ14" s="17">
        <v>0.55490975497810602</v>
      </c>
      <c r="AK14" s="17"/>
      <c r="AL14" s="17">
        <v>0.54385503250740097</v>
      </c>
      <c r="AM14" s="17">
        <v>0.46866598931582898</v>
      </c>
      <c r="AN14" s="17">
        <v>0.53781704312466405</v>
      </c>
      <c r="AO14" s="17">
        <v>0.38605855422935798</v>
      </c>
      <c r="AP14" s="17">
        <v>0.61545243677959105</v>
      </c>
      <c r="AQ14" s="17">
        <v>0.48602523856690599</v>
      </c>
      <c r="AR14" s="17"/>
      <c r="AS14" s="17">
        <v>0.43614317905560401</v>
      </c>
      <c r="AT14" s="17">
        <v>0.48646390819441598</v>
      </c>
      <c r="AU14" s="17">
        <v>0.515364217739952</v>
      </c>
      <c r="AV14" s="17">
        <v>0.54589347724292003</v>
      </c>
      <c r="AW14" s="17">
        <v>0.68643938871238497</v>
      </c>
      <c r="AX14" s="17"/>
      <c r="AY14" s="17">
        <v>0.49144569345113898</v>
      </c>
      <c r="AZ14" s="17">
        <v>0.49428574099107597</v>
      </c>
      <c r="BA14" s="17">
        <v>0.48175796200662302</v>
      </c>
      <c r="BB14" s="17">
        <v>0.50560088948953297</v>
      </c>
      <c r="BC14" s="17">
        <v>0.58894198165836598</v>
      </c>
      <c r="BD14" s="17"/>
      <c r="BE14" s="17">
        <v>0.45075488915022399</v>
      </c>
      <c r="BF14" s="17">
        <v>0.47524429115445099</v>
      </c>
      <c r="BG14" s="17">
        <v>0.48735359259347699</v>
      </c>
      <c r="BH14" s="17">
        <v>0.52632869880861999</v>
      </c>
      <c r="BI14" s="17"/>
      <c r="BJ14" s="17">
        <v>0.45084438296085599</v>
      </c>
      <c r="BK14" s="17">
        <v>0.38664482245305398</v>
      </c>
      <c r="BL14" s="17">
        <v>0.47493681827081702</v>
      </c>
      <c r="BM14" s="17">
        <v>0.53297371517844405</v>
      </c>
      <c r="BN14" s="17"/>
      <c r="BO14" s="17">
        <v>0.434253928249341</v>
      </c>
      <c r="BP14" s="17">
        <v>0.456663161187009</v>
      </c>
      <c r="BQ14" s="17">
        <v>0.51594626062152005</v>
      </c>
      <c r="BR14" s="17"/>
      <c r="BS14" s="17">
        <v>0.50480840205011901</v>
      </c>
      <c r="BT14" s="17">
        <v>0.480726375260915</v>
      </c>
      <c r="BU14" s="17"/>
      <c r="BV14" s="17">
        <v>0.60160402095453702</v>
      </c>
      <c r="BW14" s="17">
        <v>0.53577795396466299</v>
      </c>
      <c r="BX14" s="17">
        <v>0.36074944564683298</v>
      </c>
      <c r="BY14" s="17"/>
      <c r="BZ14" s="17">
        <v>0.57191576978652603</v>
      </c>
      <c r="CA14" s="17">
        <v>0.38598729034960799</v>
      </c>
    </row>
    <row r="15" spans="2:79" x14ac:dyDescent="0.3">
      <c r="B15" t="s">
        <v>91</v>
      </c>
      <c r="C15" s="17">
        <v>0.3666962553816</v>
      </c>
      <c r="D15" s="17">
        <v>0.39495958260440001</v>
      </c>
      <c r="E15" s="17">
        <v>0.34117774078753799</v>
      </c>
      <c r="F15" s="17"/>
      <c r="G15" s="17">
        <v>0.219850391029561</v>
      </c>
      <c r="H15" s="17">
        <v>0.22985859258379501</v>
      </c>
      <c r="I15" s="17">
        <v>0.32200388785329898</v>
      </c>
      <c r="J15" s="17">
        <v>0.42695314547867302</v>
      </c>
      <c r="K15" s="17">
        <v>0.49538915669077499</v>
      </c>
      <c r="L15" s="17">
        <v>0.47759322606625498</v>
      </c>
      <c r="M15" s="17"/>
      <c r="N15" s="17">
        <v>0.29437622482981701</v>
      </c>
      <c r="O15" s="17">
        <v>0.32573281532625098</v>
      </c>
      <c r="P15" s="17">
        <v>0.437083144371953</v>
      </c>
      <c r="Q15" s="17">
        <v>0.42111472400026001</v>
      </c>
      <c r="R15" s="17"/>
      <c r="S15" s="17">
        <v>0.26423118411487301</v>
      </c>
      <c r="T15" s="17">
        <v>0.36423192564908702</v>
      </c>
      <c r="U15" s="17">
        <v>0.40983738043747697</v>
      </c>
      <c r="V15" s="17">
        <v>0.421090569477169</v>
      </c>
      <c r="W15" s="17">
        <v>0.345566014328337</v>
      </c>
      <c r="X15" s="17">
        <v>0.40927077821448998</v>
      </c>
      <c r="Y15" s="17">
        <v>0.46372435635277798</v>
      </c>
      <c r="Z15" s="17">
        <v>0.47808189861630301</v>
      </c>
      <c r="AA15" s="17">
        <v>0.346410130852424</v>
      </c>
      <c r="AB15" s="17">
        <v>0.29494232303657603</v>
      </c>
      <c r="AC15" s="17">
        <v>0.41693996967930402</v>
      </c>
      <c r="AD15" s="17">
        <v>0.29634313376475202</v>
      </c>
      <c r="AE15" s="17"/>
      <c r="AF15" s="17">
        <v>0.55110340750717102</v>
      </c>
      <c r="AG15" s="17">
        <v>0.24296994097699401</v>
      </c>
      <c r="AH15" s="17">
        <v>0.15622270271468899</v>
      </c>
      <c r="AI15" s="17">
        <v>0.73564777818076799</v>
      </c>
      <c r="AJ15" s="17">
        <v>0.174687433704733</v>
      </c>
      <c r="AK15" s="17"/>
      <c r="AL15" s="17">
        <v>0.190934079965182</v>
      </c>
      <c r="AM15" s="17">
        <v>0.45141129625961701</v>
      </c>
      <c r="AN15" s="17">
        <v>0.17108490111313199</v>
      </c>
      <c r="AO15" s="17">
        <v>0.75113417648199898</v>
      </c>
      <c r="AP15" s="17">
        <v>0.12906681499379899</v>
      </c>
      <c r="AQ15" s="17">
        <v>0.32744876983879501</v>
      </c>
      <c r="AR15" s="17"/>
      <c r="AS15" s="17">
        <v>0.32286998486277801</v>
      </c>
      <c r="AT15" s="17">
        <v>0.36435341461742299</v>
      </c>
      <c r="AU15" s="17">
        <v>0.40295125310747198</v>
      </c>
      <c r="AV15" s="17">
        <v>0.38929148647253298</v>
      </c>
      <c r="AW15" s="17">
        <v>0.30787805765356002</v>
      </c>
      <c r="AX15" s="17"/>
      <c r="AY15" s="17">
        <v>0.45138407739474801</v>
      </c>
      <c r="AZ15" s="17">
        <v>0.33163062820456501</v>
      </c>
      <c r="BA15" s="17">
        <v>0.34563935068962198</v>
      </c>
      <c r="BB15" s="17">
        <v>0.34212959031388301</v>
      </c>
      <c r="BC15" s="17">
        <v>0.370100649673749</v>
      </c>
      <c r="BD15" s="17"/>
      <c r="BE15" s="17">
        <v>0.427316686404491</v>
      </c>
      <c r="BF15" s="17">
        <v>0.406215414541722</v>
      </c>
      <c r="BG15" s="17">
        <v>0.36739254016775702</v>
      </c>
      <c r="BH15" s="17">
        <v>0.33114531065633901</v>
      </c>
      <c r="BI15" s="17"/>
      <c r="BJ15" s="17">
        <v>0.448081178324991</v>
      </c>
      <c r="BK15" s="17">
        <v>0.237969953301577</v>
      </c>
      <c r="BL15" s="17">
        <v>0.42122593033634897</v>
      </c>
      <c r="BM15" s="17">
        <v>0.34041618139705698</v>
      </c>
      <c r="BN15" s="17"/>
      <c r="BO15" s="17">
        <v>0.38269739120819601</v>
      </c>
      <c r="BP15" s="17">
        <v>0.35914198132980701</v>
      </c>
      <c r="BQ15" s="17">
        <v>0.36653821980586299</v>
      </c>
      <c r="BR15" s="17"/>
      <c r="BS15" s="17">
        <v>0.39680203091075</v>
      </c>
      <c r="BT15" s="17">
        <v>0.327386981752819</v>
      </c>
      <c r="BU15" s="17"/>
      <c r="BV15" s="17">
        <v>0.11718204951215699</v>
      </c>
      <c r="BW15" s="17">
        <v>0.37703714183889597</v>
      </c>
      <c r="BX15" s="17">
        <v>0.54728705034683001</v>
      </c>
      <c r="BY15" s="17"/>
      <c r="BZ15" s="17">
        <v>0.31788828912246597</v>
      </c>
      <c r="CA15" s="17">
        <v>0.413917479254096</v>
      </c>
    </row>
    <row r="16" spans="2:79" x14ac:dyDescent="0.3">
      <c r="B16" t="s">
        <v>92</v>
      </c>
      <c r="C16" s="17">
        <v>0.36243644276791698</v>
      </c>
      <c r="D16" s="17">
        <v>0.39042348190771697</v>
      </c>
      <c r="E16" s="17">
        <v>0.33530910514932699</v>
      </c>
      <c r="F16" s="17"/>
      <c r="G16" s="17">
        <v>0.25891326470048298</v>
      </c>
      <c r="H16" s="17">
        <v>0.36269275960118602</v>
      </c>
      <c r="I16" s="17">
        <v>0.347912440677489</v>
      </c>
      <c r="J16" s="17">
        <v>0.40151783219868697</v>
      </c>
      <c r="K16" s="17">
        <v>0.38349439916950401</v>
      </c>
      <c r="L16" s="17">
        <v>0.39728368547271797</v>
      </c>
      <c r="M16" s="17"/>
      <c r="N16" s="17">
        <v>0.414013547554619</v>
      </c>
      <c r="O16" s="17">
        <v>0.40779518907356899</v>
      </c>
      <c r="P16" s="17">
        <v>0.27511078017371399</v>
      </c>
      <c r="Q16" s="17">
        <v>0.33585857973260203</v>
      </c>
      <c r="R16" s="17"/>
      <c r="S16" s="17">
        <v>0.35183457486389103</v>
      </c>
      <c r="T16" s="17">
        <v>0.36775413799076601</v>
      </c>
      <c r="U16" s="17">
        <v>0.350516034881867</v>
      </c>
      <c r="V16" s="17">
        <v>0.361818158056671</v>
      </c>
      <c r="W16" s="17">
        <v>0.34609339511326298</v>
      </c>
      <c r="X16" s="17">
        <v>0.34994348996059899</v>
      </c>
      <c r="Y16" s="17">
        <v>0.31955668911931301</v>
      </c>
      <c r="Z16" s="17">
        <v>0.385815193736399</v>
      </c>
      <c r="AA16" s="17">
        <v>0.37877594402296699</v>
      </c>
      <c r="AB16" s="17">
        <v>0.43268443224002501</v>
      </c>
      <c r="AC16" s="17">
        <v>0.355711387892584</v>
      </c>
      <c r="AD16" s="17">
        <v>0.32201373567206298</v>
      </c>
      <c r="AE16" s="17"/>
      <c r="AF16" s="17">
        <v>0.39014511942694402</v>
      </c>
      <c r="AG16" s="17">
        <v>0.35353756357052402</v>
      </c>
      <c r="AH16" s="17">
        <v>0.450229013222265</v>
      </c>
      <c r="AI16" s="17">
        <v>0.28970293306665501</v>
      </c>
      <c r="AJ16" s="17">
        <v>0.37059518945278502</v>
      </c>
      <c r="AK16" s="17"/>
      <c r="AL16" s="17">
        <v>0.32697132697341003</v>
      </c>
      <c r="AM16" s="17">
        <v>0.38660115682267499</v>
      </c>
      <c r="AN16" s="17">
        <v>0.46584884483625699</v>
      </c>
      <c r="AO16" s="17">
        <v>0.31724206413372202</v>
      </c>
      <c r="AP16" s="17">
        <v>0.32841223939803699</v>
      </c>
      <c r="AQ16" s="17">
        <v>0.42980245344254198</v>
      </c>
      <c r="AR16" s="17"/>
      <c r="AS16" s="17">
        <v>0.37265853938785498</v>
      </c>
      <c r="AT16" s="17">
        <v>0.37345325457825201</v>
      </c>
      <c r="AU16" s="17">
        <v>0.35707602131321198</v>
      </c>
      <c r="AV16" s="17">
        <v>0.32601534433241203</v>
      </c>
      <c r="AW16" s="17">
        <v>0.27061922367818297</v>
      </c>
      <c r="AX16" s="17"/>
      <c r="AY16" s="17">
        <v>0.35161677508281602</v>
      </c>
      <c r="AZ16" s="17">
        <v>0.39303828156020998</v>
      </c>
      <c r="BA16" s="17">
        <v>0.32868930779794397</v>
      </c>
      <c r="BB16" s="17">
        <v>0.35727913879128498</v>
      </c>
      <c r="BC16" s="17">
        <v>0.31585160444631</v>
      </c>
      <c r="BD16" s="17"/>
      <c r="BE16" s="17">
        <v>0.43800017840261901</v>
      </c>
      <c r="BF16" s="17">
        <v>0.351364048521839</v>
      </c>
      <c r="BG16" s="17">
        <v>0.387169770984928</v>
      </c>
      <c r="BH16" s="17">
        <v>0.320033221105268</v>
      </c>
      <c r="BI16" s="17"/>
      <c r="BJ16" s="17">
        <v>0.378726601405938</v>
      </c>
      <c r="BK16" s="17">
        <v>0.41902713025816901</v>
      </c>
      <c r="BL16" s="17">
        <v>0.35326966369356899</v>
      </c>
      <c r="BM16" s="17">
        <v>0.35651985506681999</v>
      </c>
      <c r="BN16" s="17"/>
      <c r="BO16" s="17">
        <v>0.38907011403615299</v>
      </c>
      <c r="BP16" s="17">
        <v>0.34079675588160901</v>
      </c>
      <c r="BQ16" s="17">
        <v>0.36204774082473301</v>
      </c>
      <c r="BR16" s="17"/>
      <c r="BS16" s="17">
        <v>0.37014168351064902</v>
      </c>
      <c r="BT16" s="17">
        <v>0.35289123744011303</v>
      </c>
      <c r="BU16" s="17"/>
      <c r="BV16" s="17">
        <v>0.37613354341686001</v>
      </c>
      <c r="BW16" s="17">
        <v>0.34942883904552702</v>
      </c>
      <c r="BX16" s="17">
        <v>0.379229937922681</v>
      </c>
      <c r="BY16" s="17"/>
      <c r="BZ16" s="17">
        <v>0.38777251859438999</v>
      </c>
      <c r="CA16" s="17">
        <v>0.33327429957257199</v>
      </c>
    </row>
    <row r="17" spans="2:79" x14ac:dyDescent="0.3">
      <c r="B17" t="s">
        <v>93</v>
      </c>
      <c r="C17" s="17">
        <v>0.18853802332505201</v>
      </c>
      <c r="D17" s="17">
        <v>0.18909932696930701</v>
      </c>
      <c r="E17" s="17">
        <v>0.18966553358182101</v>
      </c>
      <c r="F17" s="17"/>
      <c r="G17" s="17">
        <v>0.221789202123757</v>
      </c>
      <c r="H17" s="17">
        <v>0.18503358788682001</v>
      </c>
      <c r="I17" s="17">
        <v>0.17040679822901</v>
      </c>
      <c r="J17" s="17">
        <v>0.194052872741307</v>
      </c>
      <c r="K17" s="17">
        <v>0.17823231456897801</v>
      </c>
      <c r="L17" s="17">
        <v>0.18633026116979401</v>
      </c>
      <c r="M17" s="17"/>
      <c r="N17" s="17">
        <v>0.16871944698743199</v>
      </c>
      <c r="O17" s="17">
        <v>0.15462156830471799</v>
      </c>
      <c r="P17" s="17">
        <v>0.23020077402129699</v>
      </c>
      <c r="Q17" s="17">
        <v>0.21028697833658699</v>
      </c>
      <c r="R17" s="17"/>
      <c r="S17" s="17">
        <v>0.25112699736079303</v>
      </c>
      <c r="T17" s="17">
        <v>0.17494962189191199</v>
      </c>
      <c r="U17" s="17">
        <v>0.186751162996837</v>
      </c>
      <c r="V17" s="17">
        <v>0.15979275558204101</v>
      </c>
      <c r="W17" s="17">
        <v>0.21758238660432999</v>
      </c>
      <c r="X17" s="17">
        <v>0.26285331804531198</v>
      </c>
      <c r="Y17" s="17">
        <v>0.223643671279597</v>
      </c>
      <c r="Z17" s="17">
        <v>0.17396478022116499</v>
      </c>
      <c r="AA17" s="17">
        <v>0.12697453837791101</v>
      </c>
      <c r="AB17" s="17">
        <v>0.13835109796793801</v>
      </c>
      <c r="AC17" s="17">
        <v>0.14150403621205901</v>
      </c>
      <c r="AD17" s="17">
        <v>0.13617155147654</v>
      </c>
      <c r="AE17" s="17"/>
      <c r="AF17" s="17">
        <v>0.20151376258183401</v>
      </c>
      <c r="AG17" s="17">
        <v>0.16665525072879001</v>
      </c>
      <c r="AH17" s="17">
        <v>0.17239074024425</v>
      </c>
      <c r="AI17" s="17">
        <v>0.26415038646044497</v>
      </c>
      <c r="AJ17" s="17">
        <v>0.114253085714956</v>
      </c>
      <c r="AK17" s="17"/>
      <c r="AL17" s="17">
        <v>0.14331673287004301</v>
      </c>
      <c r="AM17" s="17">
        <v>0.20623264429587301</v>
      </c>
      <c r="AN17" s="17">
        <v>0.19780213116417</v>
      </c>
      <c r="AO17" s="17">
        <v>0.256575695142851</v>
      </c>
      <c r="AP17" s="17">
        <v>0.123331596813401</v>
      </c>
      <c r="AQ17" s="17">
        <v>0.20971193557648299</v>
      </c>
      <c r="AR17" s="17"/>
      <c r="AS17" s="17">
        <v>0.17564030765598901</v>
      </c>
      <c r="AT17" s="17">
        <v>0.194705872590796</v>
      </c>
      <c r="AU17" s="17">
        <v>0.17193432539332301</v>
      </c>
      <c r="AV17" s="17">
        <v>0.21973441216412001</v>
      </c>
      <c r="AW17" s="17">
        <v>0.198383716008455</v>
      </c>
      <c r="AX17" s="17"/>
      <c r="AY17" s="17">
        <v>0.193728857871381</v>
      </c>
      <c r="AZ17" s="17">
        <v>0.18685928407310101</v>
      </c>
      <c r="BA17" s="17">
        <v>0.23035742673569001</v>
      </c>
      <c r="BB17" s="17">
        <v>0.112837666800341</v>
      </c>
      <c r="BC17" s="17">
        <v>0.174676247938581</v>
      </c>
      <c r="BD17" s="17"/>
      <c r="BE17" s="17">
        <v>0.15406250261687801</v>
      </c>
      <c r="BF17" s="17">
        <v>0.19335769715068901</v>
      </c>
      <c r="BG17" s="17">
        <v>0.17159562685625501</v>
      </c>
      <c r="BH17" s="17">
        <v>0.219123242438066</v>
      </c>
      <c r="BI17" s="17"/>
      <c r="BJ17" s="17">
        <v>0.198905717638341</v>
      </c>
      <c r="BK17" s="17">
        <v>0.17511458357523799</v>
      </c>
      <c r="BL17" s="17">
        <v>0.19686583759638801</v>
      </c>
      <c r="BM17" s="17">
        <v>0.18346917762713699</v>
      </c>
      <c r="BN17" s="17"/>
      <c r="BO17" s="17">
        <v>0.20490994592158901</v>
      </c>
      <c r="BP17" s="17">
        <v>0.21118872311098699</v>
      </c>
      <c r="BQ17" s="17">
        <v>0.180426436407533</v>
      </c>
      <c r="BR17" s="17"/>
      <c r="BS17" s="17">
        <v>0.18815174978996399</v>
      </c>
      <c r="BT17" s="17">
        <v>0.18924301443240801</v>
      </c>
      <c r="BU17" s="17"/>
      <c r="BV17" s="17">
        <v>9.7226028428018405E-2</v>
      </c>
      <c r="BW17" s="17">
        <v>0.21309372546854599</v>
      </c>
      <c r="BX17" s="17">
        <v>0.22039749407860701</v>
      </c>
      <c r="BY17" s="17"/>
      <c r="BZ17" s="17">
        <v>0.21849658182543699</v>
      </c>
      <c r="CA17" s="17">
        <v>0.223064306342662</v>
      </c>
    </row>
    <row r="18" spans="2:79" x14ac:dyDescent="0.3">
      <c r="B18" t="s">
        <v>94</v>
      </c>
      <c r="C18" s="17">
        <v>0.15385225330289801</v>
      </c>
      <c r="D18" s="17">
        <v>0.159451010135813</v>
      </c>
      <c r="E18" s="17">
        <v>0.14768548405901999</v>
      </c>
      <c r="F18" s="17"/>
      <c r="G18" s="17">
        <v>0.29969356770980998</v>
      </c>
      <c r="H18" s="17">
        <v>0.22168773154764801</v>
      </c>
      <c r="I18" s="17">
        <v>0.13764498896827501</v>
      </c>
      <c r="J18" s="17">
        <v>0.105663746265037</v>
      </c>
      <c r="K18" s="17">
        <v>0.122739954731286</v>
      </c>
      <c r="L18" s="17">
        <v>7.4373036819353103E-2</v>
      </c>
      <c r="M18" s="17"/>
      <c r="N18" s="17">
        <v>0.15527987610708499</v>
      </c>
      <c r="O18" s="17">
        <v>0.149994950625325</v>
      </c>
      <c r="P18" s="17">
        <v>0.15047245112441701</v>
      </c>
      <c r="Q18" s="17">
        <v>0.162373286442172</v>
      </c>
      <c r="R18" s="17"/>
      <c r="S18" s="17">
        <v>0.198895998061143</v>
      </c>
      <c r="T18" s="17">
        <v>0.13877588391231699</v>
      </c>
      <c r="U18" s="17">
        <v>0.12545350203940001</v>
      </c>
      <c r="V18" s="17">
        <v>0.11790271765463201</v>
      </c>
      <c r="W18" s="17">
        <v>0.17775024600953901</v>
      </c>
      <c r="X18" s="17">
        <v>0.15278440729515699</v>
      </c>
      <c r="Y18" s="17">
        <v>0.146012919511644</v>
      </c>
      <c r="Z18" s="17">
        <v>0.107750851089968</v>
      </c>
      <c r="AA18" s="17">
        <v>0.15286000675514799</v>
      </c>
      <c r="AB18" s="17">
        <v>0.17640973408897301</v>
      </c>
      <c r="AC18" s="17">
        <v>0.153054639411072</v>
      </c>
      <c r="AD18" s="17">
        <v>0.15966197025708201</v>
      </c>
      <c r="AE18" s="17"/>
      <c r="AF18" s="17">
        <v>6.6858880837086299E-2</v>
      </c>
      <c r="AG18" s="17">
        <v>0.179492251658767</v>
      </c>
      <c r="AH18" s="17">
        <v>0.1831349729991</v>
      </c>
      <c r="AI18" s="17">
        <v>0.12093063314614</v>
      </c>
      <c r="AJ18" s="17">
        <v>0.171909187643046</v>
      </c>
      <c r="AK18" s="17"/>
      <c r="AL18" s="17">
        <v>0.21143969868527099</v>
      </c>
      <c r="AM18" s="17">
        <v>9.4187092373766504E-2</v>
      </c>
      <c r="AN18" s="17">
        <v>0.19055805119727601</v>
      </c>
      <c r="AO18" s="17">
        <v>8.2421057788620994E-2</v>
      </c>
      <c r="AP18" s="17">
        <v>0.191660550842885</v>
      </c>
      <c r="AQ18" s="17">
        <v>0.18551125723149101</v>
      </c>
      <c r="AR18" s="17"/>
      <c r="AS18" s="17">
        <v>0.183580263688503</v>
      </c>
      <c r="AT18" s="17">
        <v>0.15207908356411001</v>
      </c>
      <c r="AU18" s="17">
        <v>0.14630413745958801</v>
      </c>
      <c r="AV18" s="17">
        <v>0.14111814706461301</v>
      </c>
      <c r="AW18" s="17">
        <v>0.117716691973027</v>
      </c>
      <c r="AX18" s="17"/>
      <c r="AY18" s="17">
        <v>0.13166311749849799</v>
      </c>
      <c r="AZ18" s="17">
        <v>0.13766623113161999</v>
      </c>
      <c r="BA18" s="17">
        <v>0.206655962007952</v>
      </c>
      <c r="BB18" s="17">
        <v>0.16971262911562701</v>
      </c>
      <c r="BC18" s="17">
        <v>0.117308966951719</v>
      </c>
      <c r="BD18" s="17"/>
      <c r="BE18" s="17">
        <v>0.111587977529693</v>
      </c>
      <c r="BF18" s="17">
        <v>0.14767533220053</v>
      </c>
      <c r="BG18" s="17">
        <v>0.15863187076069299</v>
      </c>
      <c r="BH18" s="17">
        <v>0.15882012178055699</v>
      </c>
      <c r="BI18" s="17"/>
      <c r="BJ18" s="17">
        <v>0.13372377533727201</v>
      </c>
      <c r="BK18" s="17">
        <v>0.20249420063934501</v>
      </c>
      <c r="BL18" s="17">
        <v>0.16282636711884399</v>
      </c>
      <c r="BM18" s="17">
        <v>0.14540652897348399</v>
      </c>
      <c r="BN18" s="17"/>
      <c r="BO18" s="17">
        <v>0.23326319674406701</v>
      </c>
      <c r="BP18" s="17">
        <v>0.172359309370585</v>
      </c>
      <c r="BQ18" s="17">
        <v>0.13334768190214399</v>
      </c>
      <c r="BR18" s="17"/>
      <c r="BS18" s="17">
        <v>0.140073997880685</v>
      </c>
      <c r="BT18" s="17">
        <v>0.17022686671191301</v>
      </c>
      <c r="BU18" s="17"/>
      <c r="BV18" s="17">
        <v>0.21190829581506301</v>
      </c>
      <c r="BW18" s="17">
        <v>0.151594073259605</v>
      </c>
      <c r="BX18" s="17">
        <v>0.11305501940499001</v>
      </c>
      <c r="BY18" s="17"/>
      <c r="BZ18" s="17">
        <v>0.12620353132128601</v>
      </c>
      <c r="CA18" s="17">
        <v>0.17689541243745999</v>
      </c>
    </row>
    <row r="19" spans="2:79" x14ac:dyDescent="0.3">
      <c r="B19" t="s">
        <v>95</v>
      </c>
      <c r="C19" s="17">
        <v>0.14431999538773499</v>
      </c>
      <c r="D19" s="17">
        <v>0.143438544361184</v>
      </c>
      <c r="E19" s="17">
        <v>0.143698460390844</v>
      </c>
      <c r="F19" s="17"/>
      <c r="G19" s="17">
        <v>0.153332837864807</v>
      </c>
      <c r="H19" s="17">
        <v>0.13721778083731201</v>
      </c>
      <c r="I19" s="17">
        <v>0.14763163096489501</v>
      </c>
      <c r="J19" s="17">
        <v>0.12051490785999899</v>
      </c>
      <c r="K19" s="17">
        <v>0.155720540947512</v>
      </c>
      <c r="L19" s="17">
        <v>0.15314611849877699</v>
      </c>
      <c r="M19" s="17"/>
      <c r="N19" s="17">
        <v>0.164283556010307</v>
      </c>
      <c r="O19" s="17">
        <v>0.17725541591520899</v>
      </c>
      <c r="P19" s="17">
        <v>0.101985547318773</v>
      </c>
      <c r="Q19" s="17">
        <v>0.124819662692885</v>
      </c>
      <c r="R19" s="17"/>
      <c r="S19" s="17">
        <v>0.155744502203852</v>
      </c>
      <c r="T19" s="17">
        <v>0.17334428827506199</v>
      </c>
      <c r="U19" s="17">
        <v>0.114831121225004</v>
      </c>
      <c r="V19" s="17">
        <v>0.11880832954913</v>
      </c>
      <c r="W19" s="17">
        <v>0.17987991072245799</v>
      </c>
      <c r="X19" s="17">
        <v>0.11060039578057999</v>
      </c>
      <c r="Y19" s="17">
        <v>0.123748739520242</v>
      </c>
      <c r="Z19" s="17">
        <v>0.109940239624013</v>
      </c>
      <c r="AA19" s="17">
        <v>0.15008892648983899</v>
      </c>
      <c r="AB19" s="17">
        <v>0.167454414552617</v>
      </c>
      <c r="AC19" s="17">
        <v>0.16435873082355101</v>
      </c>
      <c r="AD19" s="17">
        <v>0.11509143510080699</v>
      </c>
      <c r="AE19" s="17"/>
      <c r="AF19" s="17">
        <v>9.2824543448487395E-2</v>
      </c>
      <c r="AG19" s="17">
        <v>0.17157500842345699</v>
      </c>
      <c r="AH19" s="17">
        <v>0.23806067998952399</v>
      </c>
      <c r="AI19" s="17">
        <v>4.8801509012643303E-2</v>
      </c>
      <c r="AJ19" s="17">
        <v>0.32967883086088101</v>
      </c>
      <c r="AK19" s="17"/>
      <c r="AL19" s="17">
        <v>0.194204337290031</v>
      </c>
      <c r="AM19" s="17">
        <v>0.11118849171378301</v>
      </c>
      <c r="AN19" s="17">
        <v>0.187640685502246</v>
      </c>
      <c r="AO19" s="17">
        <v>3.1929252488949303E-2</v>
      </c>
      <c r="AP19" s="17">
        <v>0.36852117564528802</v>
      </c>
      <c r="AQ19" s="17">
        <v>0.124940612612258</v>
      </c>
      <c r="AR19" s="17"/>
      <c r="AS19" s="17">
        <v>0.15286308843284399</v>
      </c>
      <c r="AT19" s="17">
        <v>0.150963398340734</v>
      </c>
      <c r="AU19" s="17">
        <v>0.12853086608940101</v>
      </c>
      <c r="AV19" s="17">
        <v>0.143905310163813</v>
      </c>
      <c r="AW19" s="17">
        <v>0.11127317723986099</v>
      </c>
      <c r="AX19" s="17"/>
      <c r="AY19" s="17">
        <v>0.13041047982958801</v>
      </c>
      <c r="AZ19" s="17">
        <v>0.14370542910387099</v>
      </c>
      <c r="BA19" s="17">
        <v>0.13934168003507899</v>
      </c>
      <c r="BB19" s="17">
        <v>0.19433714012883199</v>
      </c>
      <c r="BC19" s="17">
        <v>8.7739269603737693E-2</v>
      </c>
      <c r="BD19" s="17"/>
      <c r="BE19" s="17">
        <v>0.13663019072841001</v>
      </c>
      <c r="BF19" s="17">
        <v>0.154896500830734</v>
      </c>
      <c r="BG19" s="17">
        <v>0.15181372737330101</v>
      </c>
      <c r="BH19" s="17">
        <v>0.12811065524781501</v>
      </c>
      <c r="BI19" s="17"/>
      <c r="BJ19" s="17">
        <v>0.13205967385762399</v>
      </c>
      <c r="BK19" s="17">
        <v>0.177869549203205</v>
      </c>
      <c r="BL19" s="17">
        <v>0.13572166568537899</v>
      </c>
      <c r="BM19" s="17">
        <v>0.14723761766509499</v>
      </c>
      <c r="BN19" s="17"/>
      <c r="BO19" s="17">
        <v>0.13150726930164899</v>
      </c>
      <c r="BP19" s="17">
        <v>0.10641871876248001</v>
      </c>
      <c r="BQ19" s="17">
        <v>0.15451340853093801</v>
      </c>
      <c r="BR19" s="17"/>
      <c r="BS19" s="17">
        <v>0.13615691269774899</v>
      </c>
      <c r="BT19" s="17">
        <v>0.155675639693032</v>
      </c>
      <c r="BU19" s="17"/>
      <c r="BV19" s="17">
        <v>0.26810471693705101</v>
      </c>
      <c r="BW19" s="17">
        <v>0.10792094361505999</v>
      </c>
      <c r="BX19" s="17">
        <v>0.113248558453565</v>
      </c>
      <c r="BY19" s="17"/>
      <c r="BZ19" s="17">
        <v>0.10076169977963401</v>
      </c>
      <c r="CA19" s="17">
        <v>0.106543584442593</v>
      </c>
    </row>
    <row r="20" spans="2:79" x14ac:dyDescent="0.3">
      <c r="B20" t="s">
        <v>96</v>
      </c>
      <c r="C20" s="17">
        <v>0.14262555675755401</v>
      </c>
      <c r="D20" s="17">
        <v>0.164113016050142</v>
      </c>
      <c r="E20" s="17">
        <v>0.121957506190181</v>
      </c>
      <c r="F20" s="17"/>
      <c r="G20" s="17">
        <v>0.15781941683819101</v>
      </c>
      <c r="H20" s="17">
        <v>0.222724905134913</v>
      </c>
      <c r="I20" s="17">
        <v>0.16442885505861499</v>
      </c>
      <c r="J20" s="17">
        <v>0.12711711722437999</v>
      </c>
      <c r="K20" s="17">
        <v>6.8228052296806396E-2</v>
      </c>
      <c r="L20" s="17">
        <v>0.111785258426082</v>
      </c>
      <c r="M20" s="17"/>
      <c r="N20" s="17">
        <v>0.17484168999284699</v>
      </c>
      <c r="O20" s="17">
        <v>0.13000789914908201</v>
      </c>
      <c r="P20" s="17">
        <v>0.15242449570095601</v>
      </c>
      <c r="Q20" s="17">
        <v>0.110737262867286</v>
      </c>
      <c r="R20" s="17"/>
      <c r="S20" s="17">
        <v>0.18692112724748899</v>
      </c>
      <c r="T20" s="17">
        <v>0.144544914272451</v>
      </c>
      <c r="U20" s="17">
        <v>0.120792890551236</v>
      </c>
      <c r="V20" s="17">
        <v>0.14219153955615699</v>
      </c>
      <c r="W20" s="17">
        <v>0.13982551733068099</v>
      </c>
      <c r="X20" s="17">
        <v>0.152496174831945</v>
      </c>
      <c r="Y20" s="17">
        <v>0.12111963971204601</v>
      </c>
      <c r="Z20" s="17">
        <v>0.16660963879096499</v>
      </c>
      <c r="AA20" s="17">
        <v>0.12682525413773901</v>
      </c>
      <c r="AB20" s="17">
        <v>0.123480718444584</v>
      </c>
      <c r="AC20" s="17">
        <v>0.13264740464515101</v>
      </c>
      <c r="AD20" s="17">
        <v>0.122024909264564</v>
      </c>
      <c r="AE20" s="17"/>
      <c r="AF20" s="17">
        <v>0.185038317797903</v>
      </c>
      <c r="AG20" s="17">
        <v>0.14676775276648299</v>
      </c>
      <c r="AH20" s="17">
        <v>9.0113576587692701E-2</v>
      </c>
      <c r="AI20" s="17">
        <v>0.141170395354243</v>
      </c>
      <c r="AJ20" s="17">
        <v>8.2603467519758098E-2</v>
      </c>
      <c r="AK20" s="17"/>
      <c r="AL20" s="17">
        <v>0.16342463634241899</v>
      </c>
      <c r="AM20" s="17">
        <v>0.191580291577299</v>
      </c>
      <c r="AN20" s="17">
        <v>0.10792489649057301</v>
      </c>
      <c r="AO20" s="17">
        <v>0.13013654258744101</v>
      </c>
      <c r="AP20" s="17">
        <v>5.6768915161270299E-2</v>
      </c>
      <c r="AQ20" s="17">
        <v>0.12532722253365999</v>
      </c>
      <c r="AR20" s="17"/>
      <c r="AS20" s="17">
        <v>0.19649400005715101</v>
      </c>
      <c r="AT20" s="17">
        <v>0.139301988910143</v>
      </c>
      <c r="AU20" s="17">
        <v>0.13287122465694501</v>
      </c>
      <c r="AV20" s="17">
        <v>9.9031053311076894E-2</v>
      </c>
      <c r="AW20" s="17">
        <v>0.12119919974438401</v>
      </c>
      <c r="AX20" s="17"/>
      <c r="AY20" s="17">
        <v>0.16260890333710001</v>
      </c>
      <c r="AZ20" s="17">
        <v>0.15019478966063299</v>
      </c>
      <c r="BA20" s="17">
        <v>0.124034621880146</v>
      </c>
      <c r="BB20" s="17">
        <v>0.114414319007453</v>
      </c>
      <c r="BC20" s="17">
        <v>0.14566766627279101</v>
      </c>
      <c r="BD20" s="17"/>
      <c r="BE20" s="17">
        <v>0.163720496337625</v>
      </c>
      <c r="BF20" s="17">
        <v>0.16805683948597799</v>
      </c>
      <c r="BG20" s="17">
        <v>0.13664227850829899</v>
      </c>
      <c r="BH20" s="17">
        <v>0.133915027464484</v>
      </c>
      <c r="BI20" s="17"/>
      <c r="BJ20" s="17">
        <v>0.15173225271352</v>
      </c>
      <c r="BK20" s="17">
        <v>0.213107009695398</v>
      </c>
      <c r="BL20" s="17">
        <v>0.13176671318429101</v>
      </c>
      <c r="BM20" s="17">
        <v>0.13607195615384299</v>
      </c>
      <c r="BN20" s="17"/>
      <c r="BO20" s="17">
        <v>0.141602552120455</v>
      </c>
      <c r="BP20" s="17">
        <v>0.17223921749499299</v>
      </c>
      <c r="BQ20" s="17">
        <v>0.13630749497862299</v>
      </c>
      <c r="BR20" s="17"/>
      <c r="BS20" s="17">
        <v>0.15157134913602799</v>
      </c>
      <c r="BT20" s="17">
        <v>0.130023419399108</v>
      </c>
      <c r="BU20" s="17"/>
      <c r="BV20" s="17">
        <v>0.10148398153501099</v>
      </c>
      <c r="BW20" s="17">
        <v>0.134021707953593</v>
      </c>
      <c r="BX20" s="17">
        <v>0.17916663183846901</v>
      </c>
      <c r="BY20" s="17"/>
      <c r="BZ20" s="17">
        <v>0.14476779906549</v>
      </c>
      <c r="CA20" s="17">
        <v>0.186125819303148</v>
      </c>
    </row>
    <row r="21" spans="2:79" x14ac:dyDescent="0.3">
      <c r="B21" t="s">
        <v>97</v>
      </c>
      <c r="C21" s="17">
        <v>0.102460073664615</v>
      </c>
      <c r="D21" s="17">
        <v>0.117864590724684</v>
      </c>
      <c r="E21" s="17">
        <v>8.8346478376266496E-2</v>
      </c>
      <c r="F21" s="17"/>
      <c r="G21" s="17">
        <v>0.121466452069981</v>
      </c>
      <c r="H21" s="17">
        <v>0.108366578211849</v>
      </c>
      <c r="I21" s="17">
        <v>9.5797235282867502E-2</v>
      </c>
      <c r="J21" s="17">
        <v>0.10288100815531601</v>
      </c>
      <c r="K21" s="17">
        <v>8.3542406282669804E-2</v>
      </c>
      <c r="L21" s="17">
        <v>0.10266406879812801</v>
      </c>
      <c r="M21" s="17"/>
      <c r="N21" s="17">
        <v>0.12883432057694599</v>
      </c>
      <c r="O21" s="17">
        <v>9.6361742827280203E-2</v>
      </c>
      <c r="P21" s="17">
        <v>0.101472608042002</v>
      </c>
      <c r="Q21" s="17">
        <v>8.3236322291318998E-2</v>
      </c>
      <c r="R21" s="17"/>
      <c r="S21" s="17">
        <v>0.121150113144885</v>
      </c>
      <c r="T21" s="17">
        <v>0.137274982294536</v>
      </c>
      <c r="U21" s="17">
        <v>5.9386937775194402E-2</v>
      </c>
      <c r="V21" s="17">
        <v>8.0947079391710405E-2</v>
      </c>
      <c r="W21" s="17">
        <v>7.6208246498537899E-2</v>
      </c>
      <c r="X21" s="17">
        <v>8.36903981950846E-2</v>
      </c>
      <c r="Y21" s="17">
        <v>9.8432728254938998E-2</v>
      </c>
      <c r="Z21" s="17">
        <v>0.117180349820764</v>
      </c>
      <c r="AA21" s="17">
        <v>0.114085559960343</v>
      </c>
      <c r="AB21" s="17">
        <v>0.12653317093449201</v>
      </c>
      <c r="AC21" s="17">
        <v>8.8563598234067398E-2</v>
      </c>
      <c r="AD21" s="17">
        <v>6.1426367960753903E-2</v>
      </c>
      <c r="AE21" s="17"/>
      <c r="AF21" s="17">
        <v>4.3885996848611199E-2</v>
      </c>
      <c r="AG21" s="17">
        <v>0.13681921116200599</v>
      </c>
      <c r="AH21" s="17">
        <v>0.19192926297569299</v>
      </c>
      <c r="AI21" s="17">
        <v>3.8367587708304403E-2</v>
      </c>
      <c r="AJ21" s="17">
        <v>0.10310227737750199</v>
      </c>
      <c r="AK21" s="17"/>
      <c r="AL21" s="17">
        <v>0.151020329428773</v>
      </c>
      <c r="AM21" s="17">
        <v>5.96767798287898E-2</v>
      </c>
      <c r="AN21" s="17">
        <v>0.17876950737866401</v>
      </c>
      <c r="AO21" s="17">
        <v>3.4702515446272002E-2</v>
      </c>
      <c r="AP21" s="17">
        <v>0.13412705022286001</v>
      </c>
      <c r="AQ21" s="17">
        <v>6.4964888390051295E-2</v>
      </c>
      <c r="AR21" s="17"/>
      <c r="AS21" s="17">
        <v>0.12614312613674</v>
      </c>
      <c r="AT21" s="17">
        <v>9.9117092221848904E-2</v>
      </c>
      <c r="AU21" s="17">
        <v>8.5899916018251699E-2</v>
      </c>
      <c r="AV21" s="17">
        <v>0.121273174691781</v>
      </c>
      <c r="AW21" s="17">
        <v>6.2890230148872003E-2</v>
      </c>
      <c r="AX21" s="17"/>
      <c r="AY21" s="17">
        <v>0.11247021523550001</v>
      </c>
      <c r="AZ21" s="17">
        <v>8.9956507765455607E-2</v>
      </c>
      <c r="BA21" s="17">
        <v>0.113125158068097</v>
      </c>
      <c r="BB21" s="17">
        <v>9.8172349511841506E-2</v>
      </c>
      <c r="BC21" s="17">
        <v>0.125620667427183</v>
      </c>
      <c r="BD21" s="17"/>
      <c r="BE21" s="17">
        <v>0.127027293935879</v>
      </c>
      <c r="BF21" s="17">
        <v>9.75018214809317E-2</v>
      </c>
      <c r="BG21" s="17">
        <v>0.110420877013025</v>
      </c>
      <c r="BH21" s="17">
        <v>8.9800136223476504E-2</v>
      </c>
      <c r="BI21" s="17"/>
      <c r="BJ21" s="17">
        <v>9.6373802765451794E-2</v>
      </c>
      <c r="BK21" s="17">
        <v>0.107185149931613</v>
      </c>
      <c r="BL21" s="17">
        <v>0.10662146780305599</v>
      </c>
      <c r="BM21" s="17">
        <v>0.101246915269374</v>
      </c>
      <c r="BN21" s="17"/>
      <c r="BO21" s="17">
        <v>8.3639803596538803E-2</v>
      </c>
      <c r="BP21" s="17">
        <v>8.6751567020787596E-2</v>
      </c>
      <c r="BQ21" s="17">
        <v>0.109295703675138</v>
      </c>
      <c r="BR21" s="17"/>
      <c r="BS21" s="17">
        <v>9.5508470429402997E-2</v>
      </c>
      <c r="BT21" s="17">
        <v>0.11199006680159999</v>
      </c>
      <c r="BU21" s="17"/>
      <c r="BV21" s="17">
        <v>0.200069419168726</v>
      </c>
      <c r="BW21" s="17">
        <v>8.0393550669958097E-2</v>
      </c>
      <c r="BX21" s="17">
        <v>6.2610697938537102E-2</v>
      </c>
      <c r="BY21" s="17"/>
      <c r="BZ21" s="17">
        <v>0.120868247683819</v>
      </c>
      <c r="CA21" s="17">
        <v>8.5994736661825194E-2</v>
      </c>
    </row>
    <row r="22" spans="2:79" x14ac:dyDescent="0.3">
      <c r="B22" t="s">
        <v>98</v>
      </c>
      <c r="C22" s="17">
        <v>8.6161370512253005E-2</v>
      </c>
      <c r="D22" s="17">
        <v>8.0692752709332793E-2</v>
      </c>
      <c r="E22" s="17">
        <v>9.2260290101366799E-2</v>
      </c>
      <c r="F22" s="17"/>
      <c r="G22" s="17">
        <v>4.9787861215686298E-2</v>
      </c>
      <c r="H22" s="17">
        <v>5.5829155145991897E-2</v>
      </c>
      <c r="I22" s="17">
        <v>7.7158570108093599E-2</v>
      </c>
      <c r="J22" s="17">
        <v>7.22795657817598E-2</v>
      </c>
      <c r="K22" s="17">
        <v>0.11280426482722</v>
      </c>
      <c r="L22" s="17">
        <v>0.13596640481176001</v>
      </c>
      <c r="M22" s="17"/>
      <c r="N22" s="17">
        <v>0.11816050661548901</v>
      </c>
      <c r="O22" s="17">
        <v>8.4035033086985206E-2</v>
      </c>
      <c r="P22" s="17">
        <v>8.1227646081129007E-2</v>
      </c>
      <c r="Q22" s="17">
        <v>5.9878599352671202E-2</v>
      </c>
      <c r="R22" s="17"/>
      <c r="S22" s="17">
        <v>5.22922022536631E-2</v>
      </c>
      <c r="T22" s="17">
        <v>8.3661686288101E-2</v>
      </c>
      <c r="U22" s="17">
        <v>0.11183621312012799</v>
      </c>
      <c r="V22" s="17">
        <v>8.0949406151770306E-2</v>
      </c>
      <c r="W22" s="17">
        <v>6.08291173329297E-2</v>
      </c>
      <c r="X22" s="17">
        <v>9.4318878099100695E-2</v>
      </c>
      <c r="Y22" s="17">
        <v>0.13381918001511001</v>
      </c>
      <c r="Z22" s="17">
        <v>9.2373089334851194E-2</v>
      </c>
      <c r="AA22" s="17">
        <v>4.7401347677102003E-2</v>
      </c>
      <c r="AB22" s="17">
        <v>8.1565648406368693E-2</v>
      </c>
      <c r="AC22" s="17">
        <v>0.148888996528557</v>
      </c>
      <c r="AD22" s="17">
        <v>0.15226035470594901</v>
      </c>
      <c r="AE22" s="17"/>
      <c r="AF22" s="17">
        <v>0.13098169904224699</v>
      </c>
      <c r="AG22" s="17">
        <v>6.5793603234533093E-2</v>
      </c>
      <c r="AH22" s="17">
        <v>7.7885084102025895E-2</v>
      </c>
      <c r="AI22" s="17">
        <v>0.10003104478762199</v>
      </c>
      <c r="AJ22" s="17">
        <v>3.8324396099179599E-2</v>
      </c>
      <c r="AK22" s="17"/>
      <c r="AL22" s="17">
        <v>6.3739822290374504E-2</v>
      </c>
      <c r="AM22" s="17">
        <v>0.114428561098287</v>
      </c>
      <c r="AN22" s="17">
        <v>5.7714605200945998E-2</v>
      </c>
      <c r="AO22" s="17">
        <v>0.112765663685268</v>
      </c>
      <c r="AP22" s="17">
        <v>6.3211563228388695E-2</v>
      </c>
      <c r="AQ22" s="17">
        <v>7.6305846892689905E-2</v>
      </c>
      <c r="AR22" s="17"/>
      <c r="AS22" s="17">
        <v>0.106362246598574</v>
      </c>
      <c r="AT22" s="17">
        <v>8.5565558850638906E-2</v>
      </c>
      <c r="AU22" s="17">
        <v>9.1275240849951506E-2</v>
      </c>
      <c r="AV22" s="17">
        <v>5.9428035786026102E-2</v>
      </c>
      <c r="AW22" s="17">
        <v>2.1880865866448902E-2</v>
      </c>
      <c r="AX22" s="17"/>
      <c r="AY22" s="17">
        <v>0.121633996702132</v>
      </c>
      <c r="AZ22" s="17">
        <v>8.9855148803741597E-2</v>
      </c>
      <c r="BA22" s="17">
        <v>6.4024463494062794E-2</v>
      </c>
      <c r="BB22" s="17">
        <v>6.3101608472066001E-2</v>
      </c>
      <c r="BC22" s="17">
        <v>2.8474343855112001E-2</v>
      </c>
      <c r="BD22" s="17"/>
      <c r="BE22" s="17">
        <v>6.8597521542161005E-2</v>
      </c>
      <c r="BF22" s="17">
        <v>8.9744980905561794E-2</v>
      </c>
      <c r="BG22" s="17">
        <v>8.5574506491407604E-2</v>
      </c>
      <c r="BH22" s="17">
        <v>8.9170610355224597E-2</v>
      </c>
      <c r="BI22" s="17"/>
      <c r="BJ22" s="17">
        <v>2.6849131141645201E-2</v>
      </c>
      <c r="BK22" s="17">
        <v>4.1934167883729702E-2</v>
      </c>
      <c r="BL22" s="17">
        <v>9.6395700688684596E-2</v>
      </c>
      <c r="BM22" s="17">
        <v>0.101426607910792</v>
      </c>
      <c r="BN22" s="17"/>
      <c r="BO22" s="17">
        <v>4.7799022351177299E-2</v>
      </c>
      <c r="BP22" s="17">
        <v>6.8365621088466999E-2</v>
      </c>
      <c r="BQ22" s="17">
        <v>9.7973010639709604E-2</v>
      </c>
      <c r="BR22" s="17"/>
      <c r="BS22" s="17">
        <v>8.7855723392774199E-2</v>
      </c>
      <c r="BT22" s="17">
        <v>8.3540672602763502E-2</v>
      </c>
      <c r="BU22" s="17"/>
      <c r="BV22" s="17">
        <v>7.5195239973665104E-2</v>
      </c>
      <c r="BW22" s="17">
        <v>6.6601659369578306E-2</v>
      </c>
      <c r="BX22" s="17">
        <v>0.11783520927108</v>
      </c>
      <c r="BY22" s="17"/>
      <c r="BZ22" s="17">
        <v>5.0192134456911001E-2</v>
      </c>
      <c r="CA22" s="17">
        <v>5.8149100215041903E-2</v>
      </c>
    </row>
    <row r="23" spans="2:79" x14ac:dyDescent="0.3">
      <c r="B23" t="s">
        <v>99</v>
      </c>
      <c r="C23" s="17">
        <v>7.36264260648722E-2</v>
      </c>
      <c r="D23" s="17">
        <v>9.3901166145244006E-2</v>
      </c>
      <c r="E23" s="17">
        <v>5.4506808869755702E-2</v>
      </c>
      <c r="F23" s="17"/>
      <c r="G23" s="17">
        <v>1.5905590088343101E-2</v>
      </c>
      <c r="H23" s="17">
        <v>4.6397253537058598E-2</v>
      </c>
      <c r="I23" s="17">
        <v>3.4207193549296397E-2</v>
      </c>
      <c r="J23" s="17">
        <v>6.1861768847592598E-2</v>
      </c>
      <c r="K23" s="17">
        <v>8.9310312025012703E-2</v>
      </c>
      <c r="L23" s="17">
        <v>0.16546035930136899</v>
      </c>
      <c r="M23" s="17"/>
      <c r="N23" s="17">
        <v>9.7174774727807306E-2</v>
      </c>
      <c r="O23" s="17">
        <v>7.7180340353481605E-2</v>
      </c>
      <c r="P23" s="17">
        <v>5.0291874276660799E-2</v>
      </c>
      <c r="Q23" s="17">
        <v>6.4610736985568004E-2</v>
      </c>
      <c r="R23" s="17"/>
      <c r="S23" s="17">
        <v>4.7820569692795897E-2</v>
      </c>
      <c r="T23" s="17">
        <v>0.101065202189704</v>
      </c>
      <c r="U23" s="17">
        <v>0.11860840128211</v>
      </c>
      <c r="V23" s="17">
        <v>5.6229247189064503E-2</v>
      </c>
      <c r="W23" s="17">
        <v>5.4098545720827798E-2</v>
      </c>
      <c r="X23" s="17">
        <v>8.1711414692247103E-2</v>
      </c>
      <c r="Y23" s="17">
        <v>5.11818282558077E-2</v>
      </c>
      <c r="Z23" s="17">
        <v>0.108882074447696</v>
      </c>
      <c r="AA23" s="17">
        <v>8.8489850394724706E-2</v>
      </c>
      <c r="AB23" s="17">
        <v>6.8966916273989196E-2</v>
      </c>
      <c r="AC23" s="17">
        <v>5.1510448840011297E-2</v>
      </c>
      <c r="AD23" s="17">
        <v>3.8152842095524803E-2</v>
      </c>
      <c r="AE23" s="17"/>
      <c r="AF23" s="17">
        <v>0.13055491286323301</v>
      </c>
      <c r="AG23" s="17">
        <v>6.5981781115929103E-2</v>
      </c>
      <c r="AH23" s="17">
        <v>0.10731123381088201</v>
      </c>
      <c r="AI23" s="17">
        <v>6.7507667263389901E-2</v>
      </c>
      <c r="AJ23" s="17">
        <v>4.3733332698907203E-2</v>
      </c>
      <c r="AK23" s="17"/>
      <c r="AL23" s="17">
        <v>6.5202585336997507E-2</v>
      </c>
      <c r="AM23" s="17">
        <v>0.11157844953024</v>
      </c>
      <c r="AN23" s="17">
        <v>0.108736819943052</v>
      </c>
      <c r="AO23" s="17">
        <v>8.5462141715585097E-2</v>
      </c>
      <c r="AP23" s="17">
        <v>1.3347615878578099E-2</v>
      </c>
      <c r="AQ23" s="17">
        <v>6.3982878619312997E-2</v>
      </c>
      <c r="AR23" s="17"/>
      <c r="AS23" s="17">
        <v>4.8004002895280402E-2</v>
      </c>
      <c r="AT23" s="17">
        <v>7.8187191669969305E-2</v>
      </c>
      <c r="AU23" s="17">
        <v>7.8354983295917294E-2</v>
      </c>
      <c r="AV23" s="17">
        <v>8.9634292649726402E-2</v>
      </c>
      <c r="AW23" s="17">
        <v>5.1972600726178E-2</v>
      </c>
      <c r="AX23" s="17"/>
      <c r="AY23" s="17">
        <v>9.6554187899308405E-2</v>
      </c>
      <c r="AZ23" s="17">
        <v>7.5588942426215902E-2</v>
      </c>
      <c r="BA23" s="17">
        <v>6.0947280432699001E-2</v>
      </c>
      <c r="BB23" s="17">
        <v>6.0341769475850897E-2</v>
      </c>
      <c r="BC23" s="17">
        <v>2.9095945712340299E-2</v>
      </c>
      <c r="BD23" s="17"/>
      <c r="BE23" s="17">
        <v>3.8931912673101199E-2</v>
      </c>
      <c r="BF23" s="17">
        <v>9.8665278530112602E-2</v>
      </c>
      <c r="BG23" s="17">
        <v>7.2896962679432506E-2</v>
      </c>
      <c r="BH23" s="17">
        <v>6.3924887446873593E-2</v>
      </c>
      <c r="BI23" s="17"/>
      <c r="BJ23" s="17">
        <v>4.2906080918751401E-2</v>
      </c>
      <c r="BK23" s="17">
        <v>2.3090617352730901E-2</v>
      </c>
      <c r="BL23" s="17">
        <v>0.10003531603496001</v>
      </c>
      <c r="BM23" s="17">
        <v>7.53494822113389E-2</v>
      </c>
      <c r="BN23" s="17"/>
      <c r="BO23" s="17">
        <v>3.5722910846940202E-2</v>
      </c>
      <c r="BP23" s="17">
        <v>6.2374181653461397E-2</v>
      </c>
      <c r="BQ23" s="17">
        <v>8.3412080861919299E-2</v>
      </c>
      <c r="BR23" s="17"/>
      <c r="BS23" s="17">
        <v>8.4383746860412806E-2</v>
      </c>
      <c r="BT23" s="17">
        <v>6.0473454399000301E-2</v>
      </c>
      <c r="BU23" s="17"/>
      <c r="BV23" s="17">
        <v>5.5148325009090698E-2</v>
      </c>
      <c r="BW23" s="17">
        <v>7.1469891804439301E-2</v>
      </c>
      <c r="BX23" s="17">
        <v>0.10253590982753</v>
      </c>
      <c r="BY23" s="17"/>
      <c r="BZ23" s="17">
        <v>0.110318226936127</v>
      </c>
      <c r="CA23" s="17">
        <v>5.6841437453221698E-2</v>
      </c>
    </row>
    <row r="24" spans="2:79" x14ac:dyDescent="0.3">
      <c r="B24" t="s">
        <v>100</v>
      </c>
      <c r="C24" s="17">
        <v>6.4609498369495505E-2</v>
      </c>
      <c r="D24" s="17">
        <v>4.7778084248354301E-2</v>
      </c>
      <c r="E24" s="17">
        <v>8.1598949036968002E-2</v>
      </c>
      <c r="F24" s="17"/>
      <c r="G24" s="17">
        <v>5.8391169306885697E-2</v>
      </c>
      <c r="H24" s="17">
        <v>8.9482376978782099E-2</v>
      </c>
      <c r="I24" s="17">
        <v>6.0435000888141799E-2</v>
      </c>
      <c r="J24" s="17">
        <v>4.6412748636609998E-2</v>
      </c>
      <c r="K24" s="17">
        <v>3.06737266552893E-2</v>
      </c>
      <c r="L24" s="17">
        <v>8.9337997092102495E-2</v>
      </c>
      <c r="M24" s="17"/>
      <c r="N24" s="17">
        <v>6.2614379747108595E-2</v>
      </c>
      <c r="O24" s="17">
        <v>6.4010913976141795E-2</v>
      </c>
      <c r="P24" s="17">
        <v>5.3435146801092098E-2</v>
      </c>
      <c r="Q24" s="17">
        <v>7.8512373598346202E-2</v>
      </c>
      <c r="R24" s="17"/>
      <c r="S24" s="17">
        <v>0.100176746064484</v>
      </c>
      <c r="T24" s="17">
        <v>5.9889553733653601E-2</v>
      </c>
      <c r="U24" s="17">
        <v>6.33234751428563E-2</v>
      </c>
      <c r="V24" s="17">
        <v>5.4974311411321898E-2</v>
      </c>
      <c r="W24" s="17">
        <v>3.6716235763944498E-2</v>
      </c>
      <c r="X24" s="17">
        <v>6.9344363269291498E-2</v>
      </c>
      <c r="Y24" s="17">
        <v>7.3438769782267196E-2</v>
      </c>
      <c r="Z24" s="17">
        <v>8.7963499390170202E-2</v>
      </c>
      <c r="AA24" s="17">
        <v>6.5676639004482104E-2</v>
      </c>
      <c r="AB24" s="17">
        <v>3.6060658706198102E-2</v>
      </c>
      <c r="AC24" s="17">
        <v>3.6131972987494702E-2</v>
      </c>
      <c r="AD24" s="17">
        <v>7.7660872097414402E-2</v>
      </c>
      <c r="AE24" s="17"/>
      <c r="AF24" s="17">
        <v>6.3317821118224094E-2</v>
      </c>
      <c r="AG24" s="17">
        <v>5.9744411867688599E-2</v>
      </c>
      <c r="AH24" s="17">
        <v>6.0709678237754298E-2</v>
      </c>
      <c r="AI24" s="17">
        <v>0.113873882135024</v>
      </c>
      <c r="AJ24" s="17">
        <v>7.4557336960748496E-2</v>
      </c>
      <c r="AK24" s="17"/>
      <c r="AL24" s="17">
        <v>6.6193626049275395E-2</v>
      </c>
      <c r="AM24" s="17">
        <v>7.1292352156963806E-2</v>
      </c>
      <c r="AN24" s="17">
        <v>3.5870449860545002E-2</v>
      </c>
      <c r="AO24" s="17">
        <v>8.8388297326938606E-2</v>
      </c>
      <c r="AP24" s="17">
        <v>4.2672537145379399E-2</v>
      </c>
      <c r="AQ24" s="17">
        <v>5.9996472415613698E-2</v>
      </c>
      <c r="AR24" s="17"/>
      <c r="AS24" s="17">
        <v>5.5256328305295303E-2</v>
      </c>
      <c r="AT24" s="17">
        <v>6.2376370500037699E-2</v>
      </c>
      <c r="AU24" s="17">
        <v>7.8644931272770904E-2</v>
      </c>
      <c r="AV24" s="17">
        <v>6.9332598400304798E-2</v>
      </c>
      <c r="AW24" s="17">
        <v>2.3107874026643702E-2</v>
      </c>
      <c r="AX24" s="17"/>
      <c r="AY24" s="17">
        <v>6.5975804207004204E-2</v>
      </c>
      <c r="AZ24" s="17">
        <v>7.351676994122E-2</v>
      </c>
      <c r="BA24" s="17">
        <v>7.8930166527209397E-2</v>
      </c>
      <c r="BB24" s="17">
        <v>1.6304240938722799E-2</v>
      </c>
      <c r="BC24" s="17">
        <v>5.7331700134503498E-2</v>
      </c>
      <c r="BD24" s="17"/>
      <c r="BE24" s="17">
        <v>7.5581594616261405E-2</v>
      </c>
      <c r="BF24" s="17">
        <v>7.3892804638185705E-2</v>
      </c>
      <c r="BG24" s="17">
        <v>6.5111724941447804E-2</v>
      </c>
      <c r="BH24" s="17">
        <v>5.6332506356327403E-2</v>
      </c>
      <c r="BI24" s="17"/>
      <c r="BJ24" s="17">
        <v>4.5215492612419701E-2</v>
      </c>
      <c r="BK24" s="17">
        <v>9.1039984357591905E-2</v>
      </c>
      <c r="BL24" s="17">
        <v>6.5175420737950102E-2</v>
      </c>
      <c r="BM24" s="17">
        <v>6.5852971190564505E-2</v>
      </c>
      <c r="BN24" s="17"/>
      <c r="BO24" s="17">
        <v>4.1626352985740599E-2</v>
      </c>
      <c r="BP24" s="17">
        <v>4.7133364919121297E-2</v>
      </c>
      <c r="BQ24" s="17">
        <v>7.1553152868209305E-2</v>
      </c>
      <c r="BR24" s="17"/>
      <c r="BS24" s="17">
        <v>7.4509184993909003E-2</v>
      </c>
      <c r="BT24" s="17">
        <v>5.2483546085553397E-2</v>
      </c>
      <c r="BU24" s="17"/>
      <c r="BV24" s="17">
        <v>4.2082125787866201E-2</v>
      </c>
      <c r="BW24" s="17">
        <v>7.1262335621954997E-2</v>
      </c>
      <c r="BX24" s="17">
        <v>8.1835004258241903E-2</v>
      </c>
      <c r="BY24" s="17"/>
      <c r="BZ24" s="17">
        <v>5.6609532459075698E-2</v>
      </c>
      <c r="CA24" s="17">
        <v>7.9565999787117106E-2</v>
      </c>
    </row>
    <row r="25" spans="2:79" x14ac:dyDescent="0.3">
      <c r="B25" t="s">
        <v>101</v>
      </c>
      <c r="C25" s="17">
        <v>5.06211312454284E-2</v>
      </c>
      <c r="D25" s="17">
        <v>5.3662098357823297E-2</v>
      </c>
      <c r="E25" s="17">
        <v>4.8105023995755503E-2</v>
      </c>
      <c r="F25" s="17"/>
      <c r="G25" s="17">
        <v>0.103598774420443</v>
      </c>
      <c r="H25" s="17">
        <v>7.0712473316314695E-2</v>
      </c>
      <c r="I25" s="17">
        <v>7.6857070941039496E-2</v>
      </c>
      <c r="J25" s="17">
        <v>2.57116538575284E-2</v>
      </c>
      <c r="K25" s="17">
        <v>2.28706976446835E-2</v>
      </c>
      <c r="L25" s="17">
        <v>1.63569027963518E-2</v>
      </c>
      <c r="M25" s="17"/>
      <c r="N25" s="17">
        <v>6.3080240679091903E-2</v>
      </c>
      <c r="O25" s="17">
        <v>5.85129085434761E-2</v>
      </c>
      <c r="P25" s="17">
        <v>3.9085009062700703E-2</v>
      </c>
      <c r="Q25" s="17">
        <v>4.0122054812811003E-2</v>
      </c>
      <c r="R25" s="17"/>
      <c r="S25" s="17">
        <v>8.2458834558746405E-2</v>
      </c>
      <c r="T25" s="17">
        <v>4.07197413171064E-2</v>
      </c>
      <c r="U25" s="17">
        <v>2.7750772236329099E-2</v>
      </c>
      <c r="V25" s="17">
        <v>5.7988243448603698E-2</v>
      </c>
      <c r="W25" s="17">
        <v>4.4853897557483202E-2</v>
      </c>
      <c r="X25" s="17">
        <v>6.3813374109672694E-2</v>
      </c>
      <c r="Y25" s="17">
        <v>5.5841885599946101E-2</v>
      </c>
      <c r="Z25" s="17">
        <v>6.7652952893637305E-2</v>
      </c>
      <c r="AA25" s="17">
        <v>4.2345133047293898E-2</v>
      </c>
      <c r="AB25" s="17">
        <v>3.0915573065034799E-2</v>
      </c>
      <c r="AC25" s="17">
        <v>4.59133117203104E-2</v>
      </c>
      <c r="AD25" s="17">
        <v>1.8636512573280601E-2</v>
      </c>
      <c r="AE25" s="17"/>
      <c r="AF25" s="17">
        <v>3.5978096397171498E-2</v>
      </c>
      <c r="AG25" s="17">
        <v>6.8178686128543206E-2</v>
      </c>
      <c r="AH25" s="17">
        <v>2.90258394851967E-2</v>
      </c>
      <c r="AI25" s="17">
        <v>3.8115359747095297E-2</v>
      </c>
      <c r="AJ25" s="17">
        <v>7.0337445929057496E-2</v>
      </c>
      <c r="AK25" s="17"/>
      <c r="AL25" s="17">
        <v>7.2706037328503295E-2</v>
      </c>
      <c r="AM25" s="17">
        <v>4.6219278509809801E-2</v>
      </c>
      <c r="AN25" s="17">
        <v>5.1901627555756703E-2</v>
      </c>
      <c r="AO25" s="17">
        <v>3.7713446268048401E-2</v>
      </c>
      <c r="AP25" s="17">
        <v>6.7883099776461703E-2</v>
      </c>
      <c r="AQ25" s="17">
        <v>2.05605035683686E-2</v>
      </c>
      <c r="AR25" s="17"/>
      <c r="AS25" s="17">
        <v>5.2166661738073598E-2</v>
      </c>
      <c r="AT25" s="17">
        <v>5.0421817766977697E-2</v>
      </c>
      <c r="AU25" s="17">
        <v>4.9506089637048799E-2</v>
      </c>
      <c r="AV25" s="17">
        <v>4.2820750686772803E-2</v>
      </c>
      <c r="AW25" s="17">
        <v>9.7639757167655605E-2</v>
      </c>
      <c r="AX25" s="17"/>
      <c r="AY25" s="17">
        <v>4.1961215001880499E-2</v>
      </c>
      <c r="AZ25" s="17">
        <v>5.50269220446582E-2</v>
      </c>
      <c r="BA25" s="17">
        <v>4.5578623953155199E-2</v>
      </c>
      <c r="BB25" s="17">
        <v>6.3872002124646596E-2</v>
      </c>
      <c r="BC25" s="17">
        <v>5.6112971796623001E-2</v>
      </c>
      <c r="BD25" s="17"/>
      <c r="BE25" s="17">
        <v>2.0743632803015201E-2</v>
      </c>
      <c r="BF25" s="17">
        <v>7.2067937539471397E-2</v>
      </c>
      <c r="BG25" s="17">
        <v>3.6295736821022301E-2</v>
      </c>
      <c r="BH25" s="17">
        <v>6.6050163071542906E-2</v>
      </c>
      <c r="BI25" s="17"/>
      <c r="BJ25" s="17">
        <v>5.9721692981576702E-2</v>
      </c>
      <c r="BK25" s="17">
        <v>0.10759633367547</v>
      </c>
      <c r="BL25" s="17">
        <v>3.92613076230061E-2</v>
      </c>
      <c r="BM25" s="17">
        <v>4.6955352369104697E-2</v>
      </c>
      <c r="BN25" s="17"/>
      <c r="BO25" s="17">
        <v>5.7877334520478198E-2</v>
      </c>
      <c r="BP25" s="17">
        <v>6.32332176793656E-2</v>
      </c>
      <c r="BQ25" s="17">
        <v>4.7156498097479897E-2</v>
      </c>
      <c r="BR25" s="17"/>
      <c r="BS25" s="17">
        <v>4.1674452721364802E-2</v>
      </c>
      <c r="BT25" s="17">
        <v>6.23283043339109E-2</v>
      </c>
      <c r="BU25" s="17"/>
      <c r="BV25" s="17">
        <v>5.5879163300017701E-2</v>
      </c>
      <c r="BW25" s="17">
        <v>4.8373354597069103E-2</v>
      </c>
      <c r="BX25" s="17">
        <v>5.2301083572782001E-2</v>
      </c>
      <c r="BY25" s="17"/>
      <c r="BZ25" s="17">
        <v>3.8884021623749397E-2</v>
      </c>
      <c r="CA25" s="17">
        <v>6.4968522382175806E-2</v>
      </c>
    </row>
    <row r="26" spans="2:79" x14ac:dyDescent="0.3">
      <c r="B26" t="s">
        <v>102</v>
      </c>
      <c r="C26" s="17">
        <v>3.5154757082346298E-2</v>
      </c>
      <c r="D26" s="17">
        <v>3.34421064734544E-2</v>
      </c>
      <c r="E26" s="17">
        <v>3.5316004203943097E-2</v>
      </c>
      <c r="F26" s="17"/>
      <c r="G26" s="17">
        <v>8.0802764240903796E-2</v>
      </c>
      <c r="H26" s="17">
        <v>6.8470652763809203E-2</v>
      </c>
      <c r="I26" s="17">
        <v>2.5113113318241301E-2</v>
      </c>
      <c r="J26" s="17">
        <v>2.55491325585913E-2</v>
      </c>
      <c r="K26" s="17">
        <v>1.5564760170001799E-2</v>
      </c>
      <c r="L26" s="17">
        <v>6.5937154767338798E-3</v>
      </c>
      <c r="M26" s="17"/>
      <c r="N26" s="17">
        <v>5.0254034071792603E-2</v>
      </c>
      <c r="O26" s="17">
        <v>4.1369756246911797E-2</v>
      </c>
      <c r="P26" s="17">
        <v>2.7102421083122399E-2</v>
      </c>
      <c r="Q26" s="17">
        <v>2.0173089623560202E-2</v>
      </c>
      <c r="R26" s="17"/>
      <c r="S26" s="17">
        <v>4.5912652009903299E-2</v>
      </c>
      <c r="T26" s="17">
        <v>4.6976176527920202E-2</v>
      </c>
      <c r="U26" s="17">
        <v>5.8051765956078499E-3</v>
      </c>
      <c r="V26" s="17">
        <v>4.2044342121563202E-2</v>
      </c>
      <c r="W26" s="17">
        <v>3.6541438132739003E-2</v>
      </c>
      <c r="X26" s="17">
        <v>1.9891446166249199E-2</v>
      </c>
      <c r="Y26" s="17">
        <v>5.40723129711385E-2</v>
      </c>
      <c r="Z26" s="17">
        <v>2.8499441717003901E-2</v>
      </c>
      <c r="AA26" s="17">
        <v>2.07823602301568E-2</v>
      </c>
      <c r="AB26" s="17">
        <v>4.9332517795836799E-2</v>
      </c>
      <c r="AC26" s="17">
        <v>2.49273401182185E-2</v>
      </c>
      <c r="AD26" s="17">
        <v>1.9612142083721001E-2</v>
      </c>
      <c r="AE26" s="17"/>
      <c r="AF26" s="17">
        <v>2.0586043532797301E-2</v>
      </c>
      <c r="AG26" s="17">
        <v>5.0552573429893499E-2</v>
      </c>
      <c r="AH26" s="17">
        <v>2.7673767271081898E-2</v>
      </c>
      <c r="AI26" s="17">
        <v>2.62010817572263E-2</v>
      </c>
      <c r="AJ26" s="17">
        <v>3.5019687509905598E-2</v>
      </c>
      <c r="AK26" s="17"/>
      <c r="AL26" s="17">
        <v>6.5250019945544302E-2</v>
      </c>
      <c r="AM26" s="17">
        <v>2.6110615085877399E-2</v>
      </c>
      <c r="AN26" s="17">
        <v>3.2339040203014202E-2</v>
      </c>
      <c r="AO26" s="17">
        <v>2.27323853066374E-2</v>
      </c>
      <c r="AP26" s="17">
        <v>6.3530984433788795E-2</v>
      </c>
      <c r="AQ26" s="17">
        <v>1.05220387170966E-2</v>
      </c>
      <c r="AR26" s="17"/>
      <c r="AS26" s="17">
        <v>6.3489743365694698E-2</v>
      </c>
      <c r="AT26" s="17">
        <v>3.0110977196290498E-2</v>
      </c>
      <c r="AU26" s="17">
        <v>2.9071390308983501E-2</v>
      </c>
      <c r="AV26" s="17">
        <v>2.9797347434714402E-2</v>
      </c>
      <c r="AW26" s="17">
        <v>2.1583262775156299E-2</v>
      </c>
      <c r="AX26" s="17"/>
      <c r="AY26" s="17">
        <v>3.3901571858707603E-2</v>
      </c>
      <c r="AZ26" s="17">
        <v>3.9193216836017002E-2</v>
      </c>
      <c r="BA26" s="17">
        <v>2.8554763639349699E-2</v>
      </c>
      <c r="BB26" s="17">
        <v>3.2330899569427002E-2</v>
      </c>
      <c r="BC26" s="17">
        <v>5.5927120717566101E-2</v>
      </c>
      <c r="BD26" s="17"/>
      <c r="BE26" s="17">
        <v>3.40529438444995E-2</v>
      </c>
      <c r="BF26" s="17">
        <v>4.16651070756573E-2</v>
      </c>
      <c r="BG26" s="17">
        <v>3.2202379632090501E-2</v>
      </c>
      <c r="BH26" s="17">
        <v>3.6938621875602103E-2</v>
      </c>
      <c r="BI26" s="17"/>
      <c r="BJ26" s="17">
        <v>3.2934808712713502E-2</v>
      </c>
      <c r="BK26" s="17">
        <v>7.0208338377688098E-2</v>
      </c>
      <c r="BL26" s="17">
        <v>2.7137452942426799E-2</v>
      </c>
      <c r="BM26" s="17">
        <v>3.5201818423236997E-2</v>
      </c>
      <c r="BN26" s="17"/>
      <c r="BO26" s="17">
        <v>3.5271554342675197E-2</v>
      </c>
      <c r="BP26" s="17">
        <v>5.2345860559626603E-2</v>
      </c>
      <c r="BQ26" s="17">
        <v>3.2131540691901397E-2</v>
      </c>
      <c r="BR26" s="17"/>
      <c r="BS26" s="17">
        <v>2.9181897794515799E-2</v>
      </c>
      <c r="BT26" s="17">
        <v>4.2979877145501298E-2</v>
      </c>
      <c r="BU26" s="17"/>
      <c r="BV26" s="17">
        <v>4.6265732070935602E-2</v>
      </c>
      <c r="BW26" s="17">
        <v>2.74268309049336E-2</v>
      </c>
      <c r="BX26" s="17">
        <v>3.8095683810141001E-2</v>
      </c>
      <c r="BY26" s="17"/>
      <c r="BZ26" s="17">
        <v>4.2476423287969398E-2</v>
      </c>
      <c r="CA26" s="17">
        <v>3.9408865813958499E-2</v>
      </c>
    </row>
    <row r="27" spans="2:79" x14ac:dyDescent="0.3">
      <c r="B27" t="s">
        <v>103</v>
      </c>
      <c r="C27" s="17">
        <v>2.82983657939006E-2</v>
      </c>
      <c r="D27" s="17">
        <v>2.7891848348505999E-2</v>
      </c>
      <c r="E27" s="17">
        <v>2.8946235548163401E-2</v>
      </c>
      <c r="F27" s="17"/>
      <c r="G27" s="17">
        <v>3.3391470171171798E-2</v>
      </c>
      <c r="H27" s="17">
        <v>2.63121519849909E-2</v>
      </c>
      <c r="I27" s="17">
        <v>3.04954714716421E-2</v>
      </c>
      <c r="J27" s="17">
        <v>2.01117843429688E-2</v>
      </c>
      <c r="K27" s="17">
        <v>2.6914674997294101E-2</v>
      </c>
      <c r="L27" s="17">
        <v>3.2312708222451199E-2</v>
      </c>
      <c r="M27" s="17"/>
      <c r="N27" s="17">
        <v>2.5539164343500301E-2</v>
      </c>
      <c r="O27" s="17">
        <v>3.2183530504897702E-2</v>
      </c>
      <c r="P27" s="17">
        <v>2.7213073347746499E-2</v>
      </c>
      <c r="Q27" s="17">
        <v>2.6543985564246499E-2</v>
      </c>
      <c r="R27" s="17"/>
      <c r="S27" s="17">
        <v>4.0189950674070399E-2</v>
      </c>
      <c r="T27" s="17">
        <v>2.9310557850081499E-2</v>
      </c>
      <c r="U27" s="17">
        <v>4.5985555416570102E-2</v>
      </c>
      <c r="V27" s="17">
        <v>2.1205920948584402E-2</v>
      </c>
      <c r="W27" s="17">
        <v>3.7408946017364698E-2</v>
      </c>
      <c r="X27" s="17">
        <v>2.65036927848207E-2</v>
      </c>
      <c r="Y27" s="17">
        <v>5.5981047721276296E-3</v>
      </c>
      <c r="Z27" s="17">
        <v>0</v>
      </c>
      <c r="AA27" s="17">
        <v>4.1483904093867201E-2</v>
      </c>
      <c r="AB27" s="17">
        <v>2.3299470059904102E-2</v>
      </c>
      <c r="AC27" s="17">
        <v>0</v>
      </c>
      <c r="AD27" s="17">
        <v>3.89369947982805E-2</v>
      </c>
      <c r="AE27" s="17"/>
      <c r="AF27" s="17">
        <v>4.6465978568762098E-2</v>
      </c>
      <c r="AG27" s="17">
        <v>3.6282726748354997E-2</v>
      </c>
      <c r="AH27" s="17">
        <v>1.7534464517566E-2</v>
      </c>
      <c r="AI27" s="17">
        <v>1.6646186506006799E-2</v>
      </c>
      <c r="AJ27" s="17">
        <v>8.5361468552598695E-3</v>
      </c>
      <c r="AK27" s="17"/>
      <c r="AL27" s="17">
        <v>3.4259223810247E-2</v>
      </c>
      <c r="AM27" s="17">
        <v>4.3986023096818497E-2</v>
      </c>
      <c r="AN27" s="17">
        <v>2.0331167103579299E-2</v>
      </c>
      <c r="AO27" s="17">
        <v>2.1509345485252601E-2</v>
      </c>
      <c r="AP27" s="17">
        <v>6.7891571199547003E-3</v>
      </c>
      <c r="AQ27" s="17">
        <v>3.43475616887167E-2</v>
      </c>
      <c r="AR27" s="17"/>
      <c r="AS27" s="17">
        <v>2.6709096628665399E-2</v>
      </c>
      <c r="AT27" s="17">
        <v>2.5635798191673002E-2</v>
      </c>
      <c r="AU27" s="17">
        <v>4.2065051961588697E-2</v>
      </c>
      <c r="AV27" s="17">
        <v>1.38956753968782E-2</v>
      </c>
      <c r="AW27" s="17">
        <v>0</v>
      </c>
      <c r="AX27" s="17"/>
      <c r="AY27" s="17">
        <v>2.5738348185716901E-2</v>
      </c>
      <c r="AZ27" s="17">
        <v>2.94064721546397E-2</v>
      </c>
      <c r="BA27" s="17">
        <v>2.9368960554990199E-2</v>
      </c>
      <c r="BB27" s="17">
        <v>2.2546703638508601E-2</v>
      </c>
      <c r="BC27" s="17">
        <v>3.94834558394404E-2</v>
      </c>
      <c r="BD27" s="17"/>
      <c r="BE27" s="17">
        <v>2.7713500566231598E-2</v>
      </c>
      <c r="BF27" s="17">
        <v>3.1659669259579602E-2</v>
      </c>
      <c r="BG27" s="17">
        <v>2.8467222461148099E-2</v>
      </c>
      <c r="BH27" s="17">
        <v>2.4969564443572002E-2</v>
      </c>
      <c r="BI27" s="17"/>
      <c r="BJ27" s="17">
        <v>2.0409028805197401E-2</v>
      </c>
      <c r="BK27" s="17">
        <v>4.4696963042077001E-2</v>
      </c>
      <c r="BL27" s="17">
        <v>2.7328547986575701E-2</v>
      </c>
      <c r="BM27" s="17">
        <v>2.6840251061381101E-2</v>
      </c>
      <c r="BN27" s="17"/>
      <c r="BO27" s="17">
        <v>3.74551480709404E-2</v>
      </c>
      <c r="BP27" s="17">
        <v>2.0590104246484001E-2</v>
      </c>
      <c r="BQ27" s="17">
        <v>2.7379412972993799E-2</v>
      </c>
      <c r="BR27" s="17"/>
      <c r="BS27" s="17">
        <v>2.9472241404975098E-2</v>
      </c>
      <c r="BT27" s="17">
        <v>2.7002215100147001E-2</v>
      </c>
      <c r="BU27" s="17"/>
      <c r="BV27" s="17">
        <v>2.0090464129065899E-2</v>
      </c>
      <c r="BW27" s="17">
        <v>3.4636258283075899E-2</v>
      </c>
      <c r="BX27" s="17">
        <v>2.56109605862869E-2</v>
      </c>
      <c r="BY27" s="17"/>
      <c r="BZ27" s="17">
        <v>2.6317387691911501E-2</v>
      </c>
      <c r="CA27" s="17">
        <v>6.5148988525587898E-2</v>
      </c>
    </row>
    <row r="28" spans="2:79" x14ac:dyDescent="0.3">
      <c r="B28" t="s">
        <v>104</v>
      </c>
      <c r="C28" s="17">
        <v>1.5736803268455099E-3</v>
      </c>
      <c r="D28" s="17">
        <v>2.1831654350190802E-3</v>
      </c>
      <c r="E28" s="17">
        <v>9.9323737918330293E-4</v>
      </c>
      <c r="F28" s="17"/>
      <c r="G28" s="17">
        <v>0</v>
      </c>
      <c r="H28" s="17">
        <v>6.76592599884537E-3</v>
      </c>
      <c r="I28" s="17">
        <v>0</v>
      </c>
      <c r="J28" s="17">
        <v>0</v>
      </c>
      <c r="K28" s="17">
        <v>2.9995190377837999E-3</v>
      </c>
      <c r="L28" s="17">
        <v>0</v>
      </c>
      <c r="M28" s="17"/>
      <c r="N28" s="17">
        <v>1.5608222322263099E-3</v>
      </c>
      <c r="O28" s="17">
        <v>0</v>
      </c>
      <c r="P28" s="17">
        <v>0</v>
      </c>
      <c r="Q28" s="17">
        <v>4.6405069031145501E-3</v>
      </c>
      <c r="R28" s="17"/>
      <c r="S28" s="17">
        <v>2.9996791824539199E-3</v>
      </c>
      <c r="T28" s="17">
        <v>0</v>
      </c>
      <c r="U28" s="17">
        <v>8.1615284802356493E-3</v>
      </c>
      <c r="V28" s="17">
        <v>0</v>
      </c>
      <c r="W28" s="17">
        <v>0</v>
      </c>
      <c r="X28" s="17">
        <v>5.5587637551124704E-3</v>
      </c>
      <c r="Y28" s="17">
        <v>0</v>
      </c>
      <c r="Z28" s="17">
        <v>0</v>
      </c>
      <c r="AA28" s="17">
        <v>0</v>
      </c>
      <c r="AB28" s="17">
        <v>0</v>
      </c>
      <c r="AC28" s="17">
        <v>0</v>
      </c>
      <c r="AD28" s="17">
        <v>0</v>
      </c>
      <c r="AE28" s="17"/>
      <c r="AF28" s="17">
        <v>0</v>
      </c>
      <c r="AG28" s="17">
        <v>1.2275896867570599E-3</v>
      </c>
      <c r="AH28" s="17">
        <v>0</v>
      </c>
      <c r="AI28" s="17">
        <v>5.5405880043273899E-3</v>
      </c>
      <c r="AJ28" s="17">
        <v>9.0651399372484696E-3</v>
      </c>
      <c r="AK28" s="17"/>
      <c r="AL28" s="17">
        <v>1.6885254083033199E-3</v>
      </c>
      <c r="AM28" s="17">
        <v>0</v>
      </c>
      <c r="AN28" s="17">
        <v>0</v>
      </c>
      <c r="AO28" s="17">
        <v>0</v>
      </c>
      <c r="AP28" s="17">
        <v>6.9052787872884202E-3</v>
      </c>
      <c r="AQ28" s="17">
        <v>0</v>
      </c>
      <c r="AR28" s="17"/>
      <c r="AS28" s="17">
        <v>2.5187003582444298E-3</v>
      </c>
      <c r="AT28" s="17">
        <v>2.3887465159543298E-3</v>
      </c>
      <c r="AU28" s="17">
        <v>0</v>
      </c>
      <c r="AV28" s="17">
        <v>0</v>
      </c>
      <c r="AW28" s="17">
        <v>0</v>
      </c>
      <c r="AX28" s="17"/>
      <c r="AY28" s="17">
        <v>0</v>
      </c>
      <c r="AZ28" s="17">
        <v>2.4185965926300599E-3</v>
      </c>
      <c r="BA28" s="17">
        <v>0</v>
      </c>
      <c r="BB28" s="17">
        <v>5.2600325683202004E-3</v>
      </c>
      <c r="BC28" s="17">
        <v>0</v>
      </c>
      <c r="BD28" s="17"/>
      <c r="BE28" s="17">
        <v>0</v>
      </c>
      <c r="BF28" s="17">
        <v>2.3233426245506499E-3</v>
      </c>
      <c r="BG28" s="17">
        <v>2.3958511456168099E-3</v>
      </c>
      <c r="BH28" s="17">
        <v>0</v>
      </c>
      <c r="BI28" s="17"/>
      <c r="BJ28" s="17">
        <v>0</v>
      </c>
      <c r="BK28" s="17">
        <v>0</v>
      </c>
      <c r="BL28" s="17">
        <v>2.5101958087316899E-3</v>
      </c>
      <c r="BM28" s="17">
        <v>1.7039796060198901E-3</v>
      </c>
      <c r="BN28" s="17"/>
      <c r="BO28" s="17">
        <v>0</v>
      </c>
      <c r="BP28" s="17">
        <v>4.7979863401093701E-3</v>
      </c>
      <c r="BQ28" s="17">
        <v>1.2880980635205999E-3</v>
      </c>
      <c r="BR28" s="17"/>
      <c r="BS28" s="17">
        <v>7.5184931590999799E-4</v>
      </c>
      <c r="BT28" s="17">
        <v>2.62796291923224E-3</v>
      </c>
      <c r="BU28" s="17"/>
      <c r="BV28" s="17">
        <v>1.7859997967586E-3</v>
      </c>
      <c r="BW28" s="17">
        <v>1.25333199522241E-3</v>
      </c>
      <c r="BX28" s="17">
        <v>2.1191244340338401E-3</v>
      </c>
      <c r="BY28" s="17"/>
      <c r="BZ28" s="17">
        <v>0</v>
      </c>
      <c r="CA28" s="17">
        <v>0</v>
      </c>
    </row>
    <row r="29" spans="2:79" x14ac:dyDescent="0.3">
      <c r="B29" t="s">
        <v>105</v>
      </c>
      <c r="C29" s="17">
        <v>3.2626853067780201E-3</v>
      </c>
      <c r="D29" s="17">
        <v>4.5781856116774104E-3</v>
      </c>
      <c r="E29" s="17">
        <v>2.0086793374765499E-3</v>
      </c>
      <c r="F29" s="17"/>
      <c r="G29" s="17">
        <v>0</v>
      </c>
      <c r="H29" s="17">
        <v>7.2265991279630796E-3</v>
      </c>
      <c r="I29" s="17">
        <v>5.9791188544520198E-3</v>
      </c>
      <c r="J29" s="17">
        <v>0</v>
      </c>
      <c r="K29" s="17">
        <v>3.3687505512074302E-3</v>
      </c>
      <c r="L29" s="17">
        <v>2.5854596638552598E-3</v>
      </c>
      <c r="M29" s="17"/>
      <c r="N29" s="17">
        <v>0</v>
      </c>
      <c r="O29" s="17">
        <v>3.9325721127845999E-3</v>
      </c>
      <c r="P29" s="17">
        <v>5.24775476418274E-3</v>
      </c>
      <c r="Q29" s="17">
        <v>2.5149047538391201E-3</v>
      </c>
      <c r="R29" s="17"/>
      <c r="S29" s="17">
        <v>0</v>
      </c>
      <c r="T29" s="17">
        <v>3.6269525056510802E-3</v>
      </c>
      <c r="U29" s="17">
        <v>6.6210028059859498E-3</v>
      </c>
      <c r="V29" s="17">
        <v>0</v>
      </c>
      <c r="W29" s="17">
        <v>0</v>
      </c>
      <c r="X29" s="17">
        <v>1.3691481776855899E-2</v>
      </c>
      <c r="Y29" s="17">
        <v>0</v>
      </c>
      <c r="Z29" s="17">
        <v>0</v>
      </c>
      <c r="AA29" s="17">
        <v>4.4292641997276004E-3</v>
      </c>
      <c r="AB29" s="17">
        <v>6.0121971192292302E-3</v>
      </c>
      <c r="AC29" s="17">
        <v>0</v>
      </c>
      <c r="AD29" s="17">
        <v>0</v>
      </c>
      <c r="AE29" s="17"/>
      <c r="AF29" s="17">
        <v>0</v>
      </c>
      <c r="AG29" s="17">
        <v>3.01073221115145E-3</v>
      </c>
      <c r="AH29" s="17">
        <v>0</v>
      </c>
      <c r="AI29" s="17">
        <v>0</v>
      </c>
      <c r="AJ29" s="17">
        <v>1.09987226990397E-2</v>
      </c>
      <c r="AK29" s="17"/>
      <c r="AL29" s="17">
        <v>1.9610765035313498E-3</v>
      </c>
      <c r="AM29" s="17">
        <v>0</v>
      </c>
      <c r="AN29" s="17">
        <v>0</v>
      </c>
      <c r="AO29" s="17">
        <v>0</v>
      </c>
      <c r="AP29" s="17">
        <v>8.3781659264710092E-3</v>
      </c>
      <c r="AQ29" s="17">
        <v>5.6999549781644896E-3</v>
      </c>
      <c r="AR29" s="17"/>
      <c r="AS29" s="17">
        <v>3.7576891238743902E-3</v>
      </c>
      <c r="AT29" s="17">
        <v>2.0948942695284099E-3</v>
      </c>
      <c r="AU29" s="17">
        <v>2.3425292587507199E-3</v>
      </c>
      <c r="AV29" s="17">
        <v>0</v>
      </c>
      <c r="AW29" s="17">
        <v>0</v>
      </c>
      <c r="AX29" s="17"/>
      <c r="AY29" s="17">
        <v>2.5521826065074298E-3</v>
      </c>
      <c r="AZ29" s="17">
        <v>2.6616533651108898E-3</v>
      </c>
      <c r="BA29" s="17">
        <v>2.54938989614355E-3</v>
      </c>
      <c r="BB29" s="17">
        <v>0</v>
      </c>
      <c r="BC29" s="17">
        <v>0</v>
      </c>
      <c r="BD29" s="17"/>
      <c r="BE29" s="17">
        <v>0</v>
      </c>
      <c r="BF29" s="17">
        <v>0</v>
      </c>
      <c r="BG29" s="17">
        <v>1.0107844285613E-3</v>
      </c>
      <c r="BH29" s="17">
        <v>5.2719223445689004E-3</v>
      </c>
      <c r="BI29" s="17"/>
      <c r="BJ29" s="17">
        <v>0</v>
      </c>
      <c r="BK29" s="17">
        <v>0</v>
      </c>
      <c r="BL29" s="17">
        <v>2.0363849165550901E-3</v>
      </c>
      <c r="BM29" s="17">
        <v>2.7773301889178E-3</v>
      </c>
      <c r="BN29" s="17"/>
      <c r="BO29" s="17">
        <v>0</v>
      </c>
      <c r="BP29" s="17">
        <v>0</v>
      </c>
      <c r="BQ29" s="17">
        <v>2.84213432661853E-3</v>
      </c>
      <c r="BR29" s="17"/>
      <c r="BS29" s="17">
        <v>2.0597277240618399E-3</v>
      </c>
      <c r="BT29" s="17">
        <v>4.8124811495199203E-3</v>
      </c>
      <c r="BU29" s="17"/>
      <c r="BV29" s="17">
        <v>0</v>
      </c>
      <c r="BW29" s="17">
        <v>2.7400216381289599E-3</v>
      </c>
      <c r="BX29" s="17">
        <v>0</v>
      </c>
      <c r="BY29" s="17"/>
      <c r="BZ29" s="17">
        <v>0</v>
      </c>
      <c r="CA29" s="17">
        <v>0</v>
      </c>
    </row>
    <row r="30" spans="2:79" x14ac:dyDescent="0.3">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row>
    <row r="31" spans="2:79" x14ac:dyDescent="0.3">
      <c r="B31" s="6" t="s">
        <v>115</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row>
    <row r="32" spans="2:79" x14ac:dyDescent="0.3">
      <c r="B32" s="24" t="s">
        <v>107</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row>
    <row r="33" spans="2:79" x14ac:dyDescent="0.3">
      <c r="B33" t="s">
        <v>110</v>
      </c>
      <c r="C33" s="17">
        <v>3.2248973568300997E-2</v>
      </c>
      <c r="D33" s="17">
        <v>4.5200570388568097E-2</v>
      </c>
      <c r="E33" s="17">
        <v>1.990393642896E-2</v>
      </c>
      <c r="F33" s="17"/>
      <c r="G33" s="17">
        <v>6.1216367999173599E-2</v>
      </c>
      <c r="H33" s="17">
        <v>8.0337782064796207E-2</v>
      </c>
      <c r="I33" s="17">
        <v>4.7076537879072199E-2</v>
      </c>
      <c r="J33" s="17">
        <v>6.0684468088285804E-3</v>
      </c>
      <c r="K33" s="17">
        <v>0</v>
      </c>
      <c r="L33" s="17">
        <v>4.5048526917788696E-3</v>
      </c>
      <c r="M33" s="17"/>
      <c r="N33" s="17">
        <v>6.1071300313414699E-2</v>
      </c>
      <c r="O33" s="17">
        <v>2.5857434014253399E-2</v>
      </c>
      <c r="P33" s="17">
        <v>2.4064648970115E-2</v>
      </c>
      <c r="Q33" s="17">
        <v>1.56152469375573E-2</v>
      </c>
      <c r="R33" s="17"/>
      <c r="S33" s="17">
        <v>9.8240488717838498E-2</v>
      </c>
      <c r="T33" s="17">
        <v>6.6774928943553399E-3</v>
      </c>
      <c r="U33" s="17">
        <v>1.22127600680866E-2</v>
      </c>
      <c r="V33" s="17">
        <v>1.20152229877397E-2</v>
      </c>
      <c r="W33" s="17">
        <v>2.3282788187718399E-2</v>
      </c>
      <c r="X33" s="17">
        <v>3.6484049594489303E-2</v>
      </c>
      <c r="Y33" s="17">
        <v>2.3863281062903301E-2</v>
      </c>
      <c r="Z33" s="17">
        <v>5.9983157634091101E-2</v>
      </c>
      <c r="AA33" s="17">
        <v>2.74138431738985E-2</v>
      </c>
      <c r="AB33" s="17">
        <v>1.8506898989421601E-2</v>
      </c>
      <c r="AC33" s="17">
        <v>9.4674641550184391E-3</v>
      </c>
      <c r="AD33" s="17">
        <v>4.0682360516086397E-2</v>
      </c>
      <c r="AE33" s="17"/>
      <c r="AF33" s="17">
        <v>2.0785550377805599E-2</v>
      </c>
      <c r="AG33" s="17">
        <v>5.58716760450148E-2</v>
      </c>
      <c r="AH33" s="17">
        <v>2.5505950362061901E-2</v>
      </c>
      <c r="AI33" s="17">
        <v>1.7098324035199099E-2</v>
      </c>
      <c r="AJ33" s="17">
        <v>2.7623442555478099E-2</v>
      </c>
      <c r="AK33" s="17"/>
      <c r="AL33" s="17">
        <v>7.2297822589194594E-2</v>
      </c>
      <c r="AM33" s="17">
        <v>3.62340769709458E-2</v>
      </c>
      <c r="AN33" s="17">
        <v>2.70354158621064E-2</v>
      </c>
      <c r="AO33" s="17">
        <v>1.4736894479942199E-2</v>
      </c>
      <c r="AP33" s="17">
        <v>2.03669660293485E-2</v>
      </c>
      <c r="AQ33" s="17">
        <v>0</v>
      </c>
      <c r="AR33" s="17"/>
      <c r="AS33" s="17">
        <v>0.136128147127421</v>
      </c>
      <c r="AT33" s="17">
        <v>1.7677864857949002E-2</v>
      </c>
      <c r="AU33" s="17">
        <v>1.9426223924499399E-3</v>
      </c>
      <c r="AV33" s="17">
        <v>5.9948872543080997E-3</v>
      </c>
      <c r="AW33" s="17">
        <v>0</v>
      </c>
      <c r="AX33" s="17"/>
      <c r="AY33" s="17">
        <v>9.0801524546166995E-2</v>
      </c>
      <c r="AZ33" s="17">
        <v>2.23281473242E-2</v>
      </c>
      <c r="BA33" s="17">
        <v>7.2054185769498801E-3</v>
      </c>
      <c r="BB33" s="17">
        <v>0</v>
      </c>
      <c r="BC33" s="17">
        <v>0</v>
      </c>
      <c r="BD33" s="17"/>
      <c r="BE33" s="17">
        <v>7.6641079766071804E-2</v>
      </c>
      <c r="BF33" s="17">
        <v>5.2868473506737297E-2</v>
      </c>
      <c r="BG33" s="17">
        <v>2.4631891079710901E-2</v>
      </c>
      <c r="BH33" s="17">
        <v>2.52832591360748E-2</v>
      </c>
      <c r="BI33" s="17"/>
      <c r="BJ33" s="17">
        <v>5.3054284921587501E-2</v>
      </c>
      <c r="BK33" s="17">
        <v>0.105045717338867</v>
      </c>
      <c r="BL33" s="17">
        <v>1.28344061599377E-2</v>
      </c>
      <c r="BM33" s="17">
        <v>2.6640098239661E-2</v>
      </c>
      <c r="BN33" s="17"/>
      <c r="BO33" s="17">
        <v>5.5186661431368203E-2</v>
      </c>
      <c r="BP33" s="17">
        <v>4.4871659691523298E-2</v>
      </c>
      <c r="BQ33" s="17">
        <v>2.4812014590843302E-2</v>
      </c>
      <c r="BR33" s="17"/>
      <c r="BS33" s="17">
        <v>3.8120528737954601E-2</v>
      </c>
      <c r="BT33" s="17">
        <v>2.39352284819347E-2</v>
      </c>
      <c r="BU33" s="17"/>
      <c r="BV33" s="17">
        <v>1.72212508828898E-2</v>
      </c>
      <c r="BW33" s="17">
        <v>1.52088473160812E-2</v>
      </c>
      <c r="BX33" s="17">
        <v>7.1735638665753595E-2</v>
      </c>
      <c r="BY33" s="17"/>
      <c r="BZ33" s="17">
        <v>3.6763875486173603E-2</v>
      </c>
      <c r="CA33" s="17">
        <v>0.13841439507570999</v>
      </c>
    </row>
    <row r="34" spans="2:79" x14ac:dyDescent="0.3">
      <c r="B34" t="s">
        <v>111</v>
      </c>
      <c r="C34" s="17">
        <v>0.13396183788107899</v>
      </c>
      <c r="D34" s="17">
        <v>0.158745796594949</v>
      </c>
      <c r="E34" s="17">
        <v>0.10782247202543201</v>
      </c>
      <c r="F34" s="17"/>
      <c r="G34" s="17">
        <v>0.22062605342091701</v>
      </c>
      <c r="H34" s="17">
        <v>0.207910481222813</v>
      </c>
      <c r="I34" s="17">
        <v>0.17688440481652701</v>
      </c>
      <c r="J34" s="17">
        <v>9.0653000479476095E-2</v>
      </c>
      <c r="K34" s="17">
        <v>5.8633151619474098E-2</v>
      </c>
      <c r="L34" s="17">
        <v>6.6500098728748194E-2</v>
      </c>
      <c r="M34" s="17"/>
      <c r="N34" s="17">
        <v>0.16467173255315601</v>
      </c>
      <c r="O34" s="17">
        <v>0.14144525026618401</v>
      </c>
      <c r="P34" s="17">
        <v>0.124989978236779</v>
      </c>
      <c r="Q34" s="17">
        <v>0.103586875999333</v>
      </c>
      <c r="R34" s="17"/>
      <c r="S34" s="17">
        <v>0.18526450567021399</v>
      </c>
      <c r="T34" s="17">
        <v>0.112542180971154</v>
      </c>
      <c r="U34" s="17">
        <v>0.11047146041778701</v>
      </c>
      <c r="V34" s="17">
        <v>0.111471828704301</v>
      </c>
      <c r="W34" s="17">
        <v>9.9760213973051307E-2</v>
      </c>
      <c r="X34" s="17">
        <v>0.150563540318983</v>
      </c>
      <c r="Y34" s="17">
        <v>0.13573015178867601</v>
      </c>
      <c r="Z34" s="17">
        <v>5.7436271629463999E-2</v>
      </c>
      <c r="AA34" s="17">
        <v>0.18228283519218899</v>
      </c>
      <c r="AB34" s="17">
        <v>0.102948705853826</v>
      </c>
      <c r="AC34" s="17">
        <v>0.10046722696056901</v>
      </c>
      <c r="AD34" s="17">
        <v>0.217296039206856</v>
      </c>
      <c r="AE34" s="17"/>
      <c r="AF34" s="17">
        <v>0.100582108640787</v>
      </c>
      <c r="AG34" s="17">
        <v>0.20473286879754299</v>
      </c>
      <c r="AH34" s="17">
        <v>0.11941197567609201</v>
      </c>
      <c r="AI34" s="17">
        <v>4.3691718285609402E-2</v>
      </c>
      <c r="AJ34" s="17">
        <v>0.21283111475368099</v>
      </c>
      <c r="AK34" s="17"/>
      <c r="AL34" s="17">
        <v>0.24121584695085199</v>
      </c>
      <c r="AM34" s="17">
        <v>0.14567766912362201</v>
      </c>
      <c r="AN34" s="17">
        <v>0.118400087552189</v>
      </c>
      <c r="AO34" s="17">
        <v>5.72927054565062E-2</v>
      </c>
      <c r="AP34" s="17">
        <v>0.18107444877784901</v>
      </c>
      <c r="AQ34" s="17">
        <v>6.0913710547189602E-2</v>
      </c>
      <c r="AR34" s="17"/>
      <c r="AS34" s="17">
        <v>0.21984640679359899</v>
      </c>
      <c r="AT34" s="17">
        <v>0.13680930817869899</v>
      </c>
      <c r="AU34" s="17">
        <v>8.8509191432382894E-2</v>
      </c>
      <c r="AV34" s="17">
        <v>7.5480131159390798E-2</v>
      </c>
      <c r="AW34" s="17">
        <v>0.171900885192276</v>
      </c>
      <c r="AX34" s="17"/>
      <c r="AY34" s="17">
        <v>0.14951624524995299</v>
      </c>
      <c r="AZ34" s="17">
        <v>0.171457607110576</v>
      </c>
      <c r="BA34" s="17">
        <v>8.2542178269874006E-2</v>
      </c>
      <c r="BB34" s="17">
        <v>9.4616298466472196E-2</v>
      </c>
      <c r="BC34" s="17">
        <v>8.9503090368225902E-2</v>
      </c>
      <c r="BD34" s="17"/>
      <c r="BE34" s="17">
        <v>0.130115192371975</v>
      </c>
      <c r="BF34" s="17">
        <v>0.15931100003950899</v>
      </c>
      <c r="BG34" s="17">
        <v>0.135433764370225</v>
      </c>
      <c r="BH34" s="17">
        <v>0.119432500243371</v>
      </c>
      <c r="BI34" s="17"/>
      <c r="BJ34" s="17">
        <v>0.15166422429665499</v>
      </c>
      <c r="BK34" s="17">
        <v>0.282870936166217</v>
      </c>
      <c r="BL34" s="17">
        <v>0.13266079751453899</v>
      </c>
      <c r="BM34" s="17">
        <v>0.11207515568172099</v>
      </c>
      <c r="BN34" s="17"/>
      <c r="BO34" s="17">
        <v>0.17706227871490501</v>
      </c>
      <c r="BP34" s="17">
        <v>0.165915788599969</v>
      </c>
      <c r="BQ34" s="17">
        <v>0.118743504364644</v>
      </c>
      <c r="BR34" s="17"/>
      <c r="BS34" s="17">
        <v>0.133568980969996</v>
      </c>
      <c r="BT34" s="17">
        <v>0.135380521205894</v>
      </c>
      <c r="BU34" s="17"/>
      <c r="BV34" s="17">
        <v>0.174439379074916</v>
      </c>
      <c r="BW34" s="17">
        <v>0.109226074237902</v>
      </c>
      <c r="BX34" s="17">
        <v>0.15068193830825</v>
      </c>
      <c r="BY34" s="17"/>
      <c r="BZ34" s="17">
        <v>0.207582921834712</v>
      </c>
      <c r="CA34" s="17">
        <v>0.242618019173163</v>
      </c>
    </row>
    <row r="35" spans="2:79" x14ac:dyDescent="0.3">
      <c r="B35" t="s">
        <v>112</v>
      </c>
      <c r="C35" s="17">
        <v>0.44116823723769799</v>
      </c>
      <c r="D35" s="17">
        <v>0.416543937535931</v>
      </c>
      <c r="E35" s="17">
        <v>0.46553884496800402</v>
      </c>
      <c r="F35" s="17"/>
      <c r="G35" s="17">
        <v>0.409777680949169</v>
      </c>
      <c r="H35" s="17">
        <v>0.39764661862488199</v>
      </c>
      <c r="I35" s="17">
        <v>0.34940004779422801</v>
      </c>
      <c r="J35" s="17">
        <v>0.45804548176420401</v>
      </c>
      <c r="K35" s="17">
        <v>0.48325399806879898</v>
      </c>
      <c r="L35" s="17">
        <v>0.53032564977321806</v>
      </c>
      <c r="M35" s="17"/>
      <c r="N35" s="17">
        <v>0.43221251150092599</v>
      </c>
      <c r="O35" s="17">
        <v>0.46573638665273798</v>
      </c>
      <c r="P35" s="17">
        <v>0.40729544346200403</v>
      </c>
      <c r="Q35" s="17">
        <v>0.45389030229294403</v>
      </c>
      <c r="R35" s="17"/>
      <c r="S35" s="17">
        <v>0.35157724683267999</v>
      </c>
      <c r="T35" s="17">
        <v>0.48210965005279499</v>
      </c>
      <c r="U35" s="17">
        <v>0.49290989412975</v>
      </c>
      <c r="V35" s="17">
        <v>0.48361816149202802</v>
      </c>
      <c r="W35" s="17">
        <v>0.44464993145682002</v>
      </c>
      <c r="X35" s="17">
        <v>0.40793047816372102</v>
      </c>
      <c r="Y35" s="17">
        <v>0.41908887394292499</v>
      </c>
      <c r="Z35" s="17">
        <v>0.61845616224488698</v>
      </c>
      <c r="AA35" s="17">
        <v>0.432499628363053</v>
      </c>
      <c r="AB35" s="17">
        <v>0.46323100713248599</v>
      </c>
      <c r="AC35" s="17">
        <v>0.40197881618536202</v>
      </c>
      <c r="AD35" s="17">
        <v>0.36202459610954402</v>
      </c>
      <c r="AE35" s="17"/>
      <c r="AF35" s="17">
        <v>0.47967785458164502</v>
      </c>
      <c r="AG35" s="17">
        <v>0.44463563828025598</v>
      </c>
      <c r="AH35" s="17">
        <v>0.467641189673142</v>
      </c>
      <c r="AI35" s="17">
        <v>0.354603725327787</v>
      </c>
      <c r="AJ35" s="17">
        <v>0.386506340723137</v>
      </c>
      <c r="AK35" s="17"/>
      <c r="AL35" s="17">
        <v>0.432394594216512</v>
      </c>
      <c r="AM35" s="17">
        <v>0.47238125594613001</v>
      </c>
      <c r="AN35" s="17">
        <v>0.45772810177578399</v>
      </c>
      <c r="AO35" s="17">
        <v>0.37403491877136202</v>
      </c>
      <c r="AP35" s="17">
        <v>0.444762624012565</v>
      </c>
      <c r="AQ35" s="17">
        <v>0.50231851163456298</v>
      </c>
      <c r="AR35" s="17"/>
      <c r="AS35" s="17">
        <v>0.362192214289</v>
      </c>
      <c r="AT35" s="17">
        <v>0.47459735154096899</v>
      </c>
      <c r="AU35" s="17">
        <v>0.45066873808097102</v>
      </c>
      <c r="AV35" s="17">
        <v>0.40644360789489797</v>
      </c>
      <c r="AW35" s="17">
        <v>0.354958043263572</v>
      </c>
      <c r="AX35" s="17"/>
      <c r="AY35" s="17">
        <v>0.447569523116776</v>
      </c>
      <c r="AZ35" s="17">
        <v>0.45471503654483503</v>
      </c>
      <c r="BA35" s="17">
        <v>0.456674299674796</v>
      </c>
      <c r="BB35" s="17">
        <v>0.37896414354584101</v>
      </c>
      <c r="BC35" s="17">
        <v>0.39561031093662902</v>
      </c>
      <c r="BD35" s="17"/>
      <c r="BE35" s="17">
        <v>0.39501408342321997</v>
      </c>
      <c r="BF35" s="17">
        <v>0.45296878707113603</v>
      </c>
      <c r="BG35" s="17">
        <v>0.43382949176700503</v>
      </c>
      <c r="BH35" s="17">
        <v>0.45393764128226</v>
      </c>
      <c r="BI35" s="17"/>
      <c r="BJ35" s="17">
        <v>0.41109302975711398</v>
      </c>
      <c r="BK35" s="17">
        <v>0.39144147789064898</v>
      </c>
      <c r="BL35" s="17">
        <v>0.43140853578427701</v>
      </c>
      <c r="BM35" s="17">
        <v>0.46202721448810502</v>
      </c>
      <c r="BN35" s="17"/>
      <c r="BO35" s="17">
        <v>0.38306352145609301</v>
      </c>
      <c r="BP35" s="17">
        <v>0.40997577786100903</v>
      </c>
      <c r="BQ35" s="17">
        <v>0.46098910345759597</v>
      </c>
      <c r="BR35" s="17"/>
      <c r="BS35" s="17">
        <v>0.437407554146514</v>
      </c>
      <c r="BT35" s="17">
        <v>0.44649757984702199</v>
      </c>
      <c r="BU35" s="17"/>
      <c r="BV35" s="17">
        <v>0.494382014616567</v>
      </c>
      <c r="BW35" s="17">
        <v>0.47916647617146901</v>
      </c>
      <c r="BX35" s="17">
        <v>0.36346534276520798</v>
      </c>
      <c r="BY35" s="17"/>
      <c r="BZ35" s="17">
        <v>0.43943977823852998</v>
      </c>
      <c r="CA35" s="17">
        <v>0.383627800759335</v>
      </c>
    </row>
    <row r="36" spans="2:79" x14ac:dyDescent="0.3">
      <c r="B36" t="s">
        <v>113</v>
      </c>
      <c r="C36" s="17">
        <v>0.261657538837617</v>
      </c>
      <c r="D36" s="17">
        <v>0.26577121986449498</v>
      </c>
      <c r="E36" s="17">
        <v>0.25901992209109098</v>
      </c>
      <c r="F36" s="17"/>
      <c r="G36" s="17">
        <v>0.226744986739774</v>
      </c>
      <c r="H36" s="17">
        <v>0.20193698187252401</v>
      </c>
      <c r="I36" s="17">
        <v>0.26608193512913603</v>
      </c>
      <c r="J36" s="17">
        <v>0.28932773429790198</v>
      </c>
      <c r="K36" s="17">
        <v>0.30762927649508498</v>
      </c>
      <c r="L36" s="17">
        <v>0.27683035744767698</v>
      </c>
      <c r="M36" s="17"/>
      <c r="N36" s="17">
        <v>0.242701791904813</v>
      </c>
      <c r="O36" s="17">
        <v>0.25153731541153401</v>
      </c>
      <c r="P36" s="17">
        <v>0.29701418844698002</v>
      </c>
      <c r="Q36" s="17">
        <v>0.26087160712073199</v>
      </c>
      <c r="R36" s="17"/>
      <c r="S36" s="17">
        <v>0.21864012436309499</v>
      </c>
      <c r="T36" s="17">
        <v>0.27174786197448902</v>
      </c>
      <c r="U36" s="17">
        <v>0.259594581005475</v>
      </c>
      <c r="V36" s="17">
        <v>0.27457700772405103</v>
      </c>
      <c r="W36" s="17">
        <v>0.35969184157837503</v>
      </c>
      <c r="X36" s="17">
        <v>0.23055499878750399</v>
      </c>
      <c r="Y36" s="17">
        <v>0.26778813779375699</v>
      </c>
      <c r="Z36" s="17">
        <v>0.19524706414986501</v>
      </c>
      <c r="AA36" s="17">
        <v>0.26226429431904602</v>
      </c>
      <c r="AB36" s="17">
        <v>0.24989562681746699</v>
      </c>
      <c r="AC36" s="17">
        <v>0.33970438015471</v>
      </c>
      <c r="AD36" s="17">
        <v>0.22319210808881901</v>
      </c>
      <c r="AE36" s="17"/>
      <c r="AF36" s="17">
        <v>0.25259979184064302</v>
      </c>
      <c r="AG36" s="17">
        <v>0.21364577368562801</v>
      </c>
      <c r="AH36" s="17">
        <v>0.30804234788036</v>
      </c>
      <c r="AI36" s="17">
        <v>0.37013496810045299</v>
      </c>
      <c r="AJ36" s="17">
        <v>0.22262468607198699</v>
      </c>
      <c r="AK36" s="17"/>
      <c r="AL36" s="17">
        <v>0.201872382288596</v>
      </c>
      <c r="AM36" s="17">
        <v>0.21689726227168701</v>
      </c>
      <c r="AN36" s="17">
        <v>0.29162188537033001</v>
      </c>
      <c r="AO36" s="17">
        <v>0.36178878590987101</v>
      </c>
      <c r="AP36" s="17">
        <v>0.21587986110517801</v>
      </c>
      <c r="AQ36" s="17">
        <v>0.28600304030302198</v>
      </c>
      <c r="AR36" s="17"/>
      <c r="AS36" s="17">
        <v>0.19904432757811399</v>
      </c>
      <c r="AT36" s="17">
        <v>0.24501102291419799</v>
      </c>
      <c r="AU36" s="17">
        <v>0.31664031430172301</v>
      </c>
      <c r="AV36" s="17">
        <v>0.33252514819213003</v>
      </c>
      <c r="AW36" s="17">
        <v>0.21343081486104901</v>
      </c>
      <c r="AX36" s="17"/>
      <c r="AY36" s="17">
        <v>0.215892137944905</v>
      </c>
      <c r="AZ36" s="17">
        <v>0.23010716572022</v>
      </c>
      <c r="BA36" s="17">
        <v>0.30875820098918499</v>
      </c>
      <c r="BB36" s="17">
        <v>0.36036655297985998</v>
      </c>
      <c r="BC36" s="17">
        <v>0.25004551636396499</v>
      </c>
      <c r="BD36" s="17"/>
      <c r="BE36" s="17">
        <v>0.26638046097853202</v>
      </c>
      <c r="BF36" s="17">
        <v>0.24600537184478</v>
      </c>
      <c r="BG36" s="17">
        <v>0.28986640822954302</v>
      </c>
      <c r="BH36" s="17">
        <v>0.224971638287561</v>
      </c>
      <c r="BI36" s="17"/>
      <c r="BJ36" s="17">
        <v>0.25115788448130999</v>
      </c>
      <c r="BK36" s="17">
        <v>0.17095346831785099</v>
      </c>
      <c r="BL36" s="17">
        <v>0.29509296693282999</v>
      </c>
      <c r="BM36" s="17">
        <v>0.26010157215521401</v>
      </c>
      <c r="BN36" s="17"/>
      <c r="BO36" s="17">
        <v>0.25511304308515598</v>
      </c>
      <c r="BP36" s="17">
        <v>0.26894521283364198</v>
      </c>
      <c r="BQ36" s="17">
        <v>0.261596589870559</v>
      </c>
      <c r="BR36" s="17"/>
      <c r="BS36" s="17">
        <v>0.25213330704843501</v>
      </c>
      <c r="BT36" s="17">
        <v>0.27332409677555602</v>
      </c>
      <c r="BU36" s="17"/>
      <c r="BV36" s="17">
        <v>0.237990103695321</v>
      </c>
      <c r="BW36" s="17">
        <v>0.262539968496183</v>
      </c>
      <c r="BX36" s="17">
        <v>0.27240637127272499</v>
      </c>
      <c r="BY36" s="17"/>
      <c r="BZ36" s="17">
        <v>0.25733380489562502</v>
      </c>
      <c r="CA36" s="17">
        <v>0.16493305767765201</v>
      </c>
    </row>
    <row r="37" spans="2:79" x14ac:dyDescent="0.3">
      <c r="B37" t="s">
        <v>114</v>
      </c>
      <c r="C37" s="17">
        <v>0.114543858882819</v>
      </c>
      <c r="D37" s="17">
        <v>9.8878900962829197E-2</v>
      </c>
      <c r="E37" s="17">
        <v>0.12962797396091599</v>
      </c>
      <c r="F37" s="17"/>
      <c r="G37" s="17">
        <v>5.0800353218088297E-2</v>
      </c>
      <c r="H37" s="17">
        <v>8.94716803794771E-2</v>
      </c>
      <c r="I37" s="17">
        <v>0.14592919223304501</v>
      </c>
      <c r="J37" s="17">
        <v>0.13891197819590301</v>
      </c>
      <c r="K37" s="17">
        <v>0.13388367240756999</v>
      </c>
      <c r="L37" s="17">
        <v>0.119285189003938</v>
      </c>
      <c r="M37" s="17"/>
      <c r="N37" s="17">
        <v>8.6472418116842906E-2</v>
      </c>
      <c r="O37" s="17">
        <v>9.95293807940833E-2</v>
      </c>
      <c r="P37" s="17">
        <v>0.12709917864334</v>
      </c>
      <c r="Q37" s="17">
        <v>0.14765140441489899</v>
      </c>
      <c r="R37" s="17"/>
      <c r="S37" s="17">
        <v>0.12922334342176001</v>
      </c>
      <c r="T37" s="17">
        <v>0.10535806181646599</v>
      </c>
      <c r="U37" s="17">
        <v>0.111957102896139</v>
      </c>
      <c r="V37" s="17">
        <v>0.111851427080085</v>
      </c>
      <c r="W37" s="17">
        <v>6.4176357568295594E-2</v>
      </c>
      <c r="X37" s="17">
        <v>0.14269021332659901</v>
      </c>
      <c r="Y37" s="17">
        <v>0.13477648574543899</v>
      </c>
      <c r="Z37" s="17">
        <v>5.7059912996320898E-2</v>
      </c>
      <c r="AA37" s="17">
        <v>7.7561860410722896E-2</v>
      </c>
      <c r="AB37" s="17">
        <v>0.15337773434417201</v>
      </c>
      <c r="AC37" s="17">
        <v>0.13672770106787799</v>
      </c>
      <c r="AD37" s="17">
        <v>0.13835107594960699</v>
      </c>
      <c r="AE37" s="17"/>
      <c r="AF37" s="17">
        <v>0.13384219974193101</v>
      </c>
      <c r="AG37" s="17">
        <v>6.7573911643795503E-2</v>
      </c>
      <c r="AH37" s="17">
        <v>6.7348714736358395E-2</v>
      </c>
      <c r="AI37" s="17">
        <v>0.20673419672031701</v>
      </c>
      <c r="AJ37" s="17">
        <v>0.13941569319667699</v>
      </c>
      <c r="AK37" s="17"/>
      <c r="AL37" s="17">
        <v>4.6332844559281203E-2</v>
      </c>
      <c r="AM37" s="17">
        <v>0.12274043503295699</v>
      </c>
      <c r="AN37" s="17">
        <v>8.37607793223209E-2</v>
      </c>
      <c r="AO37" s="17">
        <v>0.185628387131994</v>
      </c>
      <c r="AP37" s="17">
        <v>0.123213340308596</v>
      </c>
      <c r="AQ37" s="17">
        <v>0.101717790431682</v>
      </c>
      <c r="AR37" s="17"/>
      <c r="AS37" s="17">
        <v>7.2866495866901498E-2</v>
      </c>
      <c r="AT37" s="17">
        <v>0.10817808780907801</v>
      </c>
      <c r="AU37" s="17">
        <v>0.122223028038719</v>
      </c>
      <c r="AV37" s="17">
        <v>0.16899765831614799</v>
      </c>
      <c r="AW37" s="17">
        <v>0.25971025668310299</v>
      </c>
      <c r="AX37" s="17"/>
      <c r="AY37" s="17">
        <v>8.9523592524224593E-2</v>
      </c>
      <c r="AZ37" s="17">
        <v>0.104931718685341</v>
      </c>
      <c r="BA37" s="17">
        <v>0.116327435887335</v>
      </c>
      <c r="BB37" s="17">
        <v>0.15750683601222801</v>
      </c>
      <c r="BC37" s="17">
        <v>0.25188255561811501</v>
      </c>
      <c r="BD37" s="17"/>
      <c r="BE37" s="17">
        <v>0.11993077341951699</v>
      </c>
      <c r="BF37" s="17">
        <v>8.5883274209303306E-2</v>
      </c>
      <c r="BG37" s="17">
        <v>0.102432663798579</v>
      </c>
      <c r="BH37" s="17">
        <v>0.152181440504669</v>
      </c>
      <c r="BI37" s="17"/>
      <c r="BJ37" s="17">
        <v>0.133030576543334</v>
      </c>
      <c r="BK37" s="17">
        <v>4.3435783649601697E-2</v>
      </c>
      <c r="BL37" s="17">
        <v>0.116157392307442</v>
      </c>
      <c r="BM37" s="17">
        <v>0.120306139456997</v>
      </c>
      <c r="BN37" s="17"/>
      <c r="BO37" s="17">
        <v>0.12309747099049401</v>
      </c>
      <c r="BP37" s="17">
        <v>0.103799648086839</v>
      </c>
      <c r="BQ37" s="17">
        <v>0.11578393619529601</v>
      </c>
      <c r="BR37" s="17"/>
      <c r="BS37" s="17">
        <v>0.12949167426094499</v>
      </c>
      <c r="BT37" s="17">
        <v>9.6351194712888902E-2</v>
      </c>
      <c r="BU37" s="17"/>
      <c r="BV37" s="17">
        <v>6.03388398216647E-2</v>
      </c>
      <c r="BW37" s="17">
        <v>0.122276107932397</v>
      </c>
      <c r="BX37" s="17">
        <v>0.13988868096243501</v>
      </c>
      <c r="BY37" s="17"/>
      <c r="BZ37" s="17">
        <v>4.9149429810413502E-2</v>
      </c>
      <c r="CA37" s="17">
        <v>6.2605722487133794E-2</v>
      </c>
    </row>
    <row r="38" spans="2:79" x14ac:dyDescent="0.3">
      <c r="B38" t="s">
        <v>105</v>
      </c>
      <c r="C38" s="17">
        <v>1.64195535924858E-2</v>
      </c>
      <c r="D38" s="17">
        <v>1.48595746532277E-2</v>
      </c>
      <c r="E38" s="17">
        <v>1.8086850525595801E-2</v>
      </c>
      <c r="F38" s="17"/>
      <c r="G38" s="17">
        <v>3.0834557672877301E-2</v>
      </c>
      <c r="H38" s="17">
        <v>2.26964558355074E-2</v>
      </c>
      <c r="I38" s="17">
        <v>1.4627882147991499E-2</v>
      </c>
      <c r="J38" s="17">
        <v>1.6993358453686099E-2</v>
      </c>
      <c r="K38" s="17">
        <v>1.6599901409072401E-2</v>
      </c>
      <c r="L38" s="17">
        <v>2.5538523546396099E-3</v>
      </c>
      <c r="M38" s="17"/>
      <c r="N38" s="17">
        <v>1.2870245610847601E-2</v>
      </c>
      <c r="O38" s="17">
        <v>1.5894232861206999E-2</v>
      </c>
      <c r="P38" s="17">
        <v>1.9536562240781499E-2</v>
      </c>
      <c r="Q38" s="17">
        <v>1.83845632345346E-2</v>
      </c>
      <c r="R38" s="17"/>
      <c r="S38" s="17">
        <v>1.70542909944119E-2</v>
      </c>
      <c r="T38" s="17">
        <v>2.1564752290740001E-2</v>
      </c>
      <c r="U38" s="17">
        <v>1.28542014827624E-2</v>
      </c>
      <c r="V38" s="17">
        <v>6.4663520117958003E-3</v>
      </c>
      <c r="W38" s="17">
        <v>8.4388672357400205E-3</v>
      </c>
      <c r="X38" s="17">
        <v>3.1776719808703197E-2</v>
      </c>
      <c r="Y38" s="17">
        <v>1.8753069666299499E-2</v>
      </c>
      <c r="Z38" s="17">
        <v>1.18174313453721E-2</v>
      </c>
      <c r="AA38" s="17">
        <v>1.7977538541090701E-2</v>
      </c>
      <c r="AB38" s="17">
        <v>1.20400268626276E-2</v>
      </c>
      <c r="AC38" s="17">
        <v>1.16544114764623E-2</v>
      </c>
      <c r="AD38" s="17">
        <v>1.84538201290874E-2</v>
      </c>
      <c r="AE38" s="17"/>
      <c r="AF38" s="17">
        <v>1.25124948171894E-2</v>
      </c>
      <c r="AG38" s="17">
        <v>1.35401315477627E-2</v>
      </c>
      <c r="AH38" s="17">
        <v>1.20498216719862E-2</v>
      </c>
      <c r="AI38" s="17">
        <v>7.7370675306341003E-3</v>
      </c>
      <c r="AJ38" s="17">
        <v>1.09987226990397E-2</v>
      </c>
      <c r="AK38" s="17"/>
      <c r="AL38" s="17">
        <v>5.8865093955638497E-3</v>
      </c>
      <c r="AM38" s="17">
        <v>6.0693006546591903E-3</v>
      </c>
      <c r="AN38" s="17">
        <v>2.1453730117269601E-2</v>
      </c>
      <c r="AO38" s="17">
        <v>6.5183082503238801E-3</v>
      </c>
      <c r="AP38" s="17">
        <v>1.47027597664638E-2</v>
      </c>
      <c r="AQ38" s="17">
        <v>4.9046947083542597E-2</v>
      </c>
      <c r="AR38" s="17"/>
      <c r="AS38" s="17">
        <v>9.9224083449644899E-3</v>
      </c>
      <c r="AT38" s="17">
        <v>1.7726364699106999E-2</v>
      </c>
      <c r="AU38" s="17">
        <v>2.0016105753754499E-2</v>
      </c>
      <c r="AV38" s="17">
        <v>1.0558567183124999E-2</v>
      </c>
      <c r="AW38" s="17">
        <v>0</v>
      </c>
      <c r="AX38" s="17"/>
      <c r="AY38" s="17">
        <v>6.6969766179738998E-3</v>
      </c>
      <c r="AZ38" s="17">
        <v>1.6460324614828398E-2</v>
      </c>
      <c r="BA38" s="17">
        <v>2.8492466601860701E-2</v>
      </c>
      <c r="BB38" s="17">
        <v>8.5461689955982304E-3</v>
      </c>
      <c r="BC38" s="17">
        <v>1.2958526713065899E-2</v>
      </c>
      <c r="BD38" s="17"/>
      <c r="BE38" s="17">
        <v>1.1918410040683799E-2</v>
      </c>
      <c r="BF38" s="17">
        <v>2.96309332853411E-3</v>
      </c>
      <c r="BG38" s="17">
        <v>1.38057807549375E-2</v>
      </c>
      <c r="BH38" s="17">
        <v>2.41935205460641E-2</v>
      </c>
      <c r="BI38" s="17"/>
      <c r="BJ38" s="17">
        <v>0</v>
      </c>
      <c r="BK38" s="17">
        <v>6.2526166368143399E-3</v>
      </c>
      <c r="BL38" s="17">
        <v>1.1845901300973899E-2</v>
      </c>
      <c r="BM38" s="17">
        <v>1.8849819978301201E-2</v>
      </c>
      <c r="BN38" s="17"/>
      <c r="BO38" s="17">
        <v>6.4770243219839999E-3</v>
      </c>
      <c r="BP38" s="17">
        <v>6.49191292701765E-3</v>
      </c>
      <c r="BQ38" s="17">
        <v>1.8074851521062099E-2</v>
      </c>
      <c r="BR38" s="17"/>
      <c r="BS38" s="17">
        <v>9.2779548361561093E-3</v>
      </c>
      <c r="BT38" s="17">
        <v>2.4511378976704402E-2</v>
      </c>
      <c r="BU38" s="17"/>
      <c r="BV38" s="17">
        <v>1.5628411908641799E-2</v>
      </c>
      <c r="BW38" s="17">
        <v>1.1582525845967299E-2</v>
      </c>
      <c r="BX38" s="17">
        <v>1.8220280256273499E-3</v>
      </c>
      <c r="BY38" s="17"/>
      <c r="BZ38" s="17">
        <v>9.7301897345460405E-3</v>
      </c>
      <c r="CA38" s="17">
        <v>7.8010048270065304E-3</v>
      </c>
    </row>
    <row r="39" spans="2:79" x14ac:dyDescent="0.3">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row>
    <row r="40" spans="2:79" x14ac:dyDescent="0.3">
      <c r="B40" s="6" t="s">
        <v>121</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row>
    <row r="41" spans="2:79" x14ac:dyDescent="0.3">
      <c r="B41" s="24" t="s">
        <v>107</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row>
    <row r="42" spans="2:79" x14ac:dyDescent="0.3">
      <c r="B42" t="s">
        <v>116</v>
      </c>
      <c r="C42" s="17">
        <v>0.10573722707866499</v>
      </c>
      <c r="D42" s="17">
        <v>9.4850247798022799E-2</v>
      </c>
      <c r="E42" s="17">
        <v>0.11608320197578301</v>
      </c>
      <c r="F42" s="17"/>
      <c r="G42" s="17">
        <v>6.4157337558663499E-2</v>
      </c>
      <c r="H42" s="17">
        <v>8.0598100079888393E-2</v>
      </c>
      <c r="I42" s="17">
        <v>0.124101793097875</v>
      </c>
      <c r="J42" s="17">
        <v>0.121007175518177</v>
      </c>
      <c r="K42" s="17">
        <v>0.11655955747878501</v>
      </c>
      <c r="L42" s="17">
        <v>0.119405698126864</v>
      </c>
      <c r="M42" s="17"/>
      <c r="N42" s="17">
        <v>8.0294671335851303E-2</v>
      </c>
      <c r="O42" s="17">
        <v>0.103942966053348</v>
      </c>
      <c r="P42" s="17">
        <v>0.11439211375221101</v>
      </c>
      <c r="Q42" s="17">
        <v>0.12551279952022901</v>
      </c>
      <c r="R42" s="17"/>
      <c r="S42" s="17">
        <v>8.8002996415620802E-2</v>
      </c>
      <c r="T42" s="17">
        <v>0.108182022150748</v>
      </c>
      <c r="U42" s="17">
        <v>8.2390275193184703E-2</v>
      </c>
      <c r="V42" s="17">
        <v>0.108755238655892</v>
      </c>
      <c r="W42" s="17">
        <v>7.8235452911208397E-2</v>
      </c>
      <c r="X42" s="17">
        <v>0.14651243261341501</v>
      </c>
      <c r="Y42" s="17">
        <v>0.12928656166468999</v>
      </c>
      <c r="Z42" s="17">
        <v>2.8509642141517601E-2</v>
      </c>
      <c r="AA42" s="17">
        <v>9.6816523197169893E-2</v>
      </c>
      <c r="AB42" s="17">
        <v>0.11725590854866901</v>
      </c>
      <c r="AC42" s="17">
        <v>0.185045474015989</v>
      </c>
      <c r="AD42" s="17">
        <v>7.7705399557313704E-2</v>
      </c>
      <c r="AE42" s="17"/>
      <c r="AF42" s="17">
        <v>0.104083795611428</v>
      </c>
      <c r="AG42" s="17">
        <v>7.1580922783769804E-2</v>
      </c>
      <c r="AH42" s="17">
        <v>9.0587778347312603E-2</v>
      </c>
      <c r="AI42" s="17">
        <v>0.17524210666793899</v>
      </c>
      <c r="AJ42" s="17">
        <v>0.112676434943539</v>
      </c>
      <c r="AK42" s="17"/>
      <c r="AL42" s="17">
        <v>4.5420883946141098E-2</v>
      </c>
      <c r="AM42" s="17">
        <v>8.9796323807212003E-2</v>
      </c>
      <c r="AN42" s="17">
        <v>0.109886695762483</v>
      </c>
      <c r="AO42" s="17">
        <v>0.17542271841833099</v>
      </c>
      <c r="AP42" s="17">
        <v>0.108472906824291</v>
      </c>
      <c r="AQ42" s="17">
        <v>9.9467567012313601E-2</v>
      </c>
      <c r="AR42" s="17"/>
      <c r="AS42" s="17">
        <v>6.9269708695658294E-2</v>
      </c>
      <c r="AT42" s="17">
        <v>9.49544538592106E-2</v>
      </c>
      <c r="AU42" s="17">
        <v>0.114126676514446</v>
      </c>
      <c r="AV42" s="17">
        <v>0.15825288422838099</v>
      </c>
      <c r="AW42" s="17">
        <v>0.28869079154156502</v>
      </c>
      <c r="AX42" s="17"/>
      <c r="AY42" s="17">
        <v>8.4838876282468695E-2</v>
      </c>
      <c r="AZ42" s="17">
        <v>9.2828799549415295E-2</v>
      </c>
      <c r="BA42" s="17">
        <v>0.10212515191413001</v>
      </c>
      <c r="BB42" s="17">
        <v>0.139441272982263</v>
      </c>
      <c r="BC42" s="17">
        <v>0.28548576540495002</v>
      </c>
      <c r="BD42" s="17"/>
      <c r="BE42" s="17">
        <v>0.13092081342568601</v>
      </c>
      <c r="BF42" s="17">
        <v>8.8403023434245095E-2</v>
      </c>
      <c r="BG42" s="17">
        <v>9.2291657860658502E-2</v>
      </c>
      <c r="BH42" s="17">
        <v>0.13764185518796401</v>
      </c>
      <c r="BI42" s="17"/>
      <c r="BJ42" s="17">
        <v>0.131444121392291</v>
      </c>
      <c r="BK42" s="17">
        <v>7.7449514899773197E-2</v>
      </c>
      <c r="BL42" s="17">
        <v>0.118097461887693</v>
      </c>
      <c r="BM42" s="17">
        <v>9.8864697401599297E-2</v>
      </c>
      <c r="BN42" s="17"/>
      <c r="BO42" s="17">
        <v>0.144543387207138</v>
      </c>
      <c r="BP42" s="17">
        <v>8.94246602012327E-2</v>
      </c>
      <c r="BQ42" s="17">
        <v>0.101193840036831</v>
      </c>
      <c r="BR42" s="17"/>
      <c r="BS42" s="17">
        <v>0.11345144687003</v>
      </c>
      <c r="BT42" s="17">
        <v>9.6668567375859896E-2</v>
      </c>
      <c r="BU42" s="17"/>
      <c r="BV42" s="17">
        <v>6.2827086769253193E-2</v>
      </c>
      <c r="BW42" s="17">
        <v>0.11446583274981301</v>
      </c>
      <c r="BX42" s="17">
        <v>0.120842387687425</v>
      </c>
      <c r="BY42" s="17"/>
      <c r="BZ42" s="17">
        <v>6.4064762555662999E-2</v>
      </c>
      <c r="CA42" s="17">
        <v>6.5988345629462097E-2</v>
      </c>
    </row>
    <row r="43" spans="2:79" x14ac:dyDescent="0.3">
      <c r="B43" t="s">
        <v>117</v>
      </c>
      <c r="C43" s="17">
        <v>0.32767949673771202</v>
      </c>
      <c r="D43" s="17">
        <v>0.32121226015812099</v>
      </c>
      <c r="E43" s="17">
        <v>0.33501204563688503</v>
      </c>
      <c r="F43" s="17"/>
      <c r="G43" s="17">
        <v>0.26436344718414601</v>
      </c>
      <c r="H43" s="17">
        <v>0.287796497237438</v>
      </c>
      <c r="I43" s="17">
        <v>0.29594476742760401</v>
      </c>
      <c r="J43" s="17">
        <v>0.34887252382695899</v>
      </c>
      <c r="K43" s="17">
        <v>0.374541171000632</v>
      </c>
      <c r="L43" s="17">
        <v>0.37970031024797002</v>
      </c>
      <c r="M43" s="17"/>
      <c r="N43" s="17">
        <v>0.31059992538232301</v>
      </c>
      <c r="O43" s="17">
        <v>0.31420666597735702</v>
      </c>
      <c r="P43" s="17">
        <v>0.37183877293441098</v>
      </c>
      <c r="Q43" s="17">
        <v>0.32192813478600701</v>
      </c>
      <c r="R43" s="17"/>
      <c r="S43" s="17">
        <v>0.31740322657375702</v>
      </c>
      <c r="T43" s="17">
        <v>0.35041076881872102</v>
      </c>
      <c r="U43" s="17">
        <v>0.35740956284828101</v>
      </c>
      <c r="V43" s="17">
        <v>0.30985961917244098</v>
      </c>
      <c r="W43" s="17">
        <v>0.38111786306137302</v>
      </c>
      <c r="X43" s="17">
        <v>0.27967374332705103</v>
      </c>
      <c r="Y43" s="17">
        <v>0.29403788499630201</v>
      </c>
      <c r="Z43" s="17">
        <v>0.45339653363262999</v>
      </c>
      <c r="AA43" s="17">
        <v>0.31921486791582199</v>
      </c>
      <c r="AB43" s="17">
        <v>0.36388016823792602</v>
      </c>
      <c r="AC43" s="17">
        <v>0.23337305637274999</v>
      </c>
      <c r="AD43" s="17">
        <v>0.27351694517740799</v>
      </c>
      <c r="AE43" s="17"/>
      <c r="AF43" s="17">
        <v>0.33472959414821502</v>
      </c>
      <c r="AG43" s="17">
        <v>0.29679155547598701</v>
      </c>
      <c r="AH43" s="17">
        <v>0.34959663104988498</v>
      </c>
      <c r="AI43" s="17">
        <v>0.44516189950332302</v>
      </c>
      <c r="AJ43" s="17">
        <v>0.30941790472853198</v>
      </c>
      <c r="AK43" s="17"/>
      <c r="AL43" s="17">
        <v>0.28192689512081398</v>
      </c>
      <c r="AM43" s="17">
        <v>0.31082186254244598</v>
      </c>
      <c r="AN43" s="17">
        <v>0.32916437245880698</v>
      </c>
      <c r="AO43" s="17">
        <v>0.40434746839720198</v>
      </c>
      <c r="AP43" s="17">
        <v>0.31100729187698001</v>
      </c>
      <c r="AQ43" s="17">
        <v>0.362505825095843</v>
      </c>
      <c r="AR43" s="17"/>
      <c r="AS43" s="17">
        <v>0.24766073491214999</v>
      </c>
      <c r="AT43" s="17">
        <v>0.35062067154538401</v>
      </c>
      <c r="AU43" s="17">
        <v>0.33510529589134003</v>
      </c>
      <c r="AV43" s="17">
        <v>0.37568212166360698</v>
      </c>
      <c r="AW43" s="17">
        <v>0.15909137226234099</v>
      </c>
      <c r="AX43" s="17"/>
      <c r="AY43" s="17">
        <v>0.284974845438281</v>
      </c>
      <c r="AZ43" s="17">
        <v>0.32984109630304898</v>
      </c>
      <c r="BA43" s="17">
        <v>0.329979455675391</v>
      </c>
      <c r="BB43" s="17">
        <v>0.42475000463756901</v>
      </c>
      <c r="BC43" s="17">
        <v>0.241959604776321</v>
      </c>
      <c r="BD43" s="17"/>
      <c r="BE43" s="17">
        <v>0.34169977391439099</v>
      </c>
      <c r="BF43" s="17">
        <v>0.330122233768672</v>
      </c>
      <c r="BG43" s="17">
        <v>0.35290524698307302</v>
      </c>
      <c r="BH43" s="17">
        <v>0.28658892993010499</v>
      </c>
      <c r="BI43" s="17"/>
      <c r="BJ43" s="17">
        <v>0.31947033555094401</v>
      </c>
      <c r="BK43" s="17">
        <v>0.221553711859095</v>
      </c>
      <c r="BL43" s="17">
        <v>0.355810079571385</v>
      </c>
      <c r="BM43" s="17">
        <v>0.33092021516266801</v>
      </c>
      <c r="BN43" s="17"/>
      <c r="BO43" s="17">
        <v>0.29325917671358798</v>
      </c>
      <c r="BP43" s="17">
        <v>0.35413527905418501</v>
      </c>
      <c r="BQ43" s="17">
        <v>0.33002390921173502</v>
      </c>
      <c r="BR43" s="17"/>
      <c r="BS43" s="17">
        <v>0.34045576337915401</v>
      </c>
      <c r="BT43" s="17">
        <v>0.31010553804789898</v>
      </c>
      <c r="BU43" s="17"/>
      <c r="BV43" s="17">
        <v>0.307187416084448</v>
      </c>
      <c r="BW43" s="17">
        <v>0.33400778884905902</v>
      </c>
      <c r="BX43" s="17">
        <v>0.34037629623697602</v>
      </c>
      <c r="BY43" s="17"/>
      <c r="BZ43" s="17">
        <v>0.31893212088175199</v>
      </c>
      <c r="CA43" s="17">
        <v>0.271145403601117</v>
      </c>
    </row>
    <row r="44" spans="2:79" x14ac:dyDescent="0.3">
      <c r="B44" t="s">
        <v>118</v>
      </c>
      <c r="C44" s="17">
        <v>0.31143171386605001</v>
      </c>
      <c r="D44" s="17">
        <v>0.32187683640967502</v>
      </c>
      <c r="E44" s="17">
        <v>0.30222676762183698</v>
      </c>
      <c r="F44" s="17"/>
      <c r="G44" s="17">
        <v>0.20729598294071699</v>
      </c>
      <c r="H44" s="17">
        <v>0.249448010980241</v>
      </c>
      <c r="I44" s="17">
        <v>0.30799429828966002</v>
      </c>
      <c r="J44" s="17">
        <v>0.34431872256819301</v>
      </c>
      <c r="K44" s="17">
        <v>0.37875419826335199</v>
      </c>
      <c r="L44" s="17">
        <v>0.36254018485596901</v>
      </c>
      <c r="M44" s="17"/>
      <c r="N44" s="17">
        <v>0.29349448264765698</v>
      </c>
      <c r="O44" s="17">
        <v>0.31459054181349999</v>
      </c>
      <c r="P44" s="17">
        <v>0.312610777968376</v>
      </c>
      <c r="Q44" s="17">
        <v>0.324714894275699</v>
      </c>
      <c r="R44" s="17"/>
      <c r="S44" s="17">
        <v>0.21594023472558699</v>
      </c>
      <c r="T44" s="17">
        <v>0.32870820059671102</v>
      </c>
      <c r="U44" s="17">
        <v>0.33360902918499702</v>
      </c>
      <c r="V44" s="17">
        <v>0.40160100209788202</v>
      </c>
      <c r="W44" s="17">
        <v>0.31229692745381299</v>
      </c>
      <c r="X44" s="17">
        <v>0.28303574267239001</v>
      </c>
      <c r="Y44" s="17">
        <v>0.30008899900900199</v>
      </c>
      <c r="Z44" s="17">
        <v>0.40623346191570803</v>
      </c>
      <c r="AA44" s="17">
        <v>0.30810334647089799</v>
      </c>
      <c r="AB44" s="17">
        <v>0.27574688129439401</v>
      </c>
      <c r="AC44" s="17">
        <v>0.414928684502407</v>
      </c>
      <c r="AD44" s="17">
        <v>0.28530451792419398</v>
      </c>
      <c r="AE44" s="17"/>
      <c r="AF44" s="17">
        <v>0.358834590814328</v>
      </c>
      <c r="AG44" s="17">
        <v>0.28594171636847698</v>
      </c>
      <c r="AH44" s="17">
        <v>0.38030055562304599</v>
      </c>
      <c r="AI44" s="17">
        <v>0.243800469444968</v>
      </c>
      <c r="AJ44" s="17">
        <v>0.29776109159496</v>
      </c>
      <c r="AK44" s="17"/>
      <c r="AL44" s="17">
        <v>0.30591985128487298</v>
      </c>
      <c r="AM44" s="17">
        <v>0.34692141867001602</v>
      </c>
      <c r="AN44" s="17">
        <v>0.30506158277671902</v>
      </c>
      <c r="AO44" s="17">
        <v>0.27835296886418298</v>
      </c>
      <c r="AP44" s="17">
        <v>0.26101625305967502</v>
      </c>
      <c r="AQ44" s="17">
        <v>0.35337845525092598</v>
      </c>
      <c r="AR44" s="17"/>
      <c r="AS44" s="17">
        <v>0.26241481761464402</v>
      </c>
      <c r="AT44" s="17">
        <v>0.311088304923339</v>
      </c>
      <c r="AU44" s="17">
        <v>0.36410929080458199</v>
      </c>
      <c r="AV44" s="17">
        <v>0.28177542269132</v>
      </c>
      <c r="AW44" s="17">
        <v>0.26128398463207297</v>
      </c>
      <c r="AX44" s="17"/>
      <c r="AY44" s="17">
        <v>0.33487288394542503</v>
      </c>
      <c r="AZ44" s="17">
        <v>0.31484056538921001</v>
      </c>
      <c r="BA44" s="17">
        <v>0.34324367136880501</v>
      </c>
      <c r="BB44" s="17">
        <v>0.235032017812705</v>
      </c>
      <c r="BC44" s="17">
        <v>0.239904733540205</v>
      </c>
      <c r="BD44" s="17"/>
      <c r="BE44" s="17">
        <v>0.29552573893643203</v>
      </c>
      <c r="BF44" s="17">
        <v>0.34343171842216702</v>
      </c>
      <c r="BG44" s="17">
        <v>0.30227029924861698</v>
      </c>
      <c r="BH44" s="17">
        <v>0.30934189221991198</v>
      </c>
      <c r="BI44" s="17"/>
      <c r="BJ44" s="17">
        <v>0.33394520825399898</v>
      </c>
      <c r="BK44" s="17">
        <v>0.24035024479064801</v>
      </c>
      <c r="BL44" s="17">
        <v>0.31351578346322101</v>
      </c>
      <c r="BM44" s="17">
        <v>0.31620916523049802</v>
      </c>
      <c r="BN44" s="17"/>
      <c r="BO44" s="17">
        <v>0.25241805360060099</v>
      </c>
      <c r="BP44" s="17">
        <v>0.24973513026876401</v>
      </c>
      <c r="BQ44" s="17">
        <v>0.33612584676833501</v>
      </c>
      <c r="BR44" s="17"/>
      <c r="BS44" s="17">
        <v>0.315539335820402</v>
      </c>
      <c r="BT44" s="17">
        <v>0.30835478131400801</v>
      </c>
      <c r="BU44" s="17"/>
      <c r="BV44" s="17">
        <v>0.322533454788552</v>
      </c>
      <c r="BW44" s="17">
        <v>0.34006199240118601</v>
      </c>
      <c r="BX44" s="17">
        <v>0.26942562302820999</v>
      </c>
      <c r="BY44" s="17"/>
      <c r="BZ44" s="17">
        <v>0.32421017385848999</v>
      </c>
      <c r="CA44" s="17">
        <v>0.26544167641477201</v>
      </c>
    </row>
    <row r="45" spans="2:79" x14ac:dyDescent="0.3">
      <c r="B45" t="s">
        <v>119</v>
      </c>
      <c r="C45" s="17">
        <v>0.15929053529877699</v>
      </c>
      <c r="D45" s="17">
        <v>0.17667507741211899</v>
      </c>
      <c r="E45" s="17">
        <v>0.140698887441815</v>
      </c>
      <c r="F45" s="17"/>
      <c r="G45" s="17">
        <v>0.27956802004898701</v>
      </c>
      <c r="H45" s="17">
        <v>0.22212237541326799</v>
      </c>
      <c r="I45" s="17">
        <v>0.166079299613588</v>
      </c>
      <c r="J45" s="17">
        <v>0.1189240836886</v>
      </c>
      <c r="K45" s="17">
        <v>8.9454003313589006E-2</v>
      </c>
      <c r="L45" s="17">
        <v>0.10175505380248499</v>
      </c>
      <c r="M45" s="17"/>
      <c r="N45" s="17">
        <v>0.197420472224692</v>
      </c>
      <c r="O45" s="17">
        <v>0.17009049860714301</v>
      </c>
      <c r="P45" s="17">
        <v>0.129507127971001</v>
      </c>
      <c r="Q45" s="17">
        <v>0.134237690224458</v>
      </c>
      <c r="R45" s="17"/>
      <c r="S45" s="17">
        <v>0.24237626024889999</v>
      </c>
      <c r="T45" s="17">
        <v>0.125646385279817</v>
      </c>
      <c r="U45" s="17">
        <v>0.127628882079241</v>
      </c>
      <c r="V45" s="17">
        <v>0.11425349880279601</v>
      </c>
      <c r="W45" s="17">
        <v>0.16987745221119599</v>
      </c>
      <c r="X45" s="17">
        <v>0.18048964073141899</v>
      </c>
      <c r="Y45" s="17">
        <v>0.172582672193522</v>
      </c>
      <c r="Z45" s="17">
        <v>4.3279059635379202E-2</v>
      </c>
      <c r="AA45" s="17">
        <v>0.18394223903496801</v>
      </c>
      <c r="AB45" s="17">
        <v>0.13401439887483499</v>
      </c>
      <c r="AC45" s="17">
        <v>0.118937474359243</v>
      </c>
      <c r="AD45" s="17">
        <v>0.22092762272598501</v>
      </c>
      <c r="AE45" s="17"/>
      <c r="AF45" s="17">
        <v>0.139352433362911</v>
      </c>
      <c r="AG45" s="17">
        <v>0.230473340236482</v>
      </c>
      <c r="AH45" s="17">
        <v>0.109369961683022</v>
      </c>
      <c r="AI45" s="17">
        <v>9.3957030628767799E-2</v>
      </c>
      <c r="AJ45" s="17">
        <v>0.19160310234866201</v>
      </c>
      <c r="AK45" s="17"/>
      <c r="AL45" s="17">
        <v>0.251636034246777</v>
      </c>
      <c r="AM45" s="17">
        <v>0.16557742796295899</v>
      </c>
      <c r="AN45" s="17">
        <v>0.14215430257990899</v>
      </c>
      <c r="AO45" s="17">
        <v>9.6418961354832106E-2</v>
      </c>
      <c r="AP45" s="17">
        <v>0.204316019480482</v>
      </c>
      <c r="AQ45" s="17">
        <v>8.6099709221823501E-2</v>
      </c>
      <c r="AR45" s="17"/>
      <c r="AS45" s="17">
        <v>0.25263001640853899</v>
      </c>
      <c r="AT45" s="17">
        <v>0.15138257322882601</v>
      </c>
      <c r="AU45" s="17">
        <v>0.12706251535324001</v>
      </c>
      <c r="AV45" s="17">
        <v>0.102820646854886</v>
      </c>
      <c r="AW45" s="17">
        <v>0.23603845252250999</v>
      </c>
      <c r="AX45" s="17"/>
      <c r="AY45" s="17">
        <v>0.176805075747999</v>
      </c>
      <c r="AZ45" s="17">
        <v>0.176056916952951</v>
      </c>
      <c r="BA45" s="17">
        <v>0.12580833478292899</v>
      </c>
      <c r="BB45" s="17">
        <v>0.13643314681221599</v>
      </c>
      <c r="BC45" s="17">
        <v>0.15157898900257</v>
      </c>
      <c r="BD45" s="17"/>
      <c r="BE45" s="17">
        <v>6.4856880811481304E-2</v>
      </c>
      <c r="BF45" s="17">
        <v>0.153707932235051</v>
      </c>
      <c r="BG45" s="17">
        <v>0.16574556387116099</v>
      </c>
      <c r="BH45" s="17">
        <v>0.16317890746431499</v>
      </c>
      <c r="BI45" s="17"/>
      <c r="BJ45" s="17">
        <v>0.12906111572715601</v>
      </c>
      <c r="BK45" s="17">
        <v>0.30642653806842002</v>
      </c>
      <c r="BL45" s="17">
        <v>0.14423062216121099</v>
      </c>
      <c r="BM45" s="17">
        <v>0.15448097864650601</v>
      </c>
      <c r="BN45" s="17"/>
      <c r="BO45" s="17">
        <v>0.20773273153529301</v>
      </c>
      <c r="BP45" s="17">
        <v>0.188639053344172</v>
      </c>
      <c r="BQ45" s="17">
        <v>0.14388683172340899</v>
      </c>
      <c r="BR45" s="17"/>
      <c r="BS45" s="17">
        <v>0.14243116716635401</v>
      </c>
      <c r="BT45" s="17">
        <v>0.17961457220177399</v>
      </c>
      <c r="BU45" s="17"/>
      <c r="BV45" s="17">
        <v>0.223066729363394</v>
      </c>
      <c r="BW45" s="17">
        <v>0.13137868521906301</v>
      </c>
      <c r="BX45" s="17">
        <v>0.16204624868954201</v>
      </c>
      <c r="BY45" s="17"/>
      <c r="BZ45" s="17">
        <v>0.195347753918439</v>
      </c>
      <c r="CA45" s="17">
        <v>0.21002585537619001</v>
      </c>
    </row>
    <row r="46" spans="2:79" x14ac:dyDescent="0.3">
      <c r="B46" t="s">
        <v>120</v>
      </c>
      <c r="C46" s="17">
        <v>4.9008961956941599E-2</v>
      </c>
      <c r="D46" s="17">
        <v>5.5970168113413502E-2</v>
      </c>
      <c r="E46" s="17">
        <v>4.26551718322737E-2</v>
      </c>
      <c r="F46" s="17"/>
      <c r="G46" s="17">
        <v>8.9709996151811994E-2</v>
      </c>
      <c r="H46" s="17">
        <v>0.10473503221274</v>
      </c>
      <c r="I46" s="17">
        <v>5.7050154982112099E-2</v>
      </c>
      <c r="J46" s="17">
        <v>3.2651859067982097E-2</v>
      </c>
      <c r="K46" s="17">
        <v>6.3949245926928503E-3</v>
      </c>
      <c r="L46" s="17">
        <v>1.16577751706785E-2</v>
      </c>
      <c r="M46" s="17"/>
      <c r="N46" s="17">
        <v>8.4163004974018393E-2</v>
      </c>
      <c r="O46" s="17">
        <v>4.05453279183699E-2</v>
      </c>
      <c r="P46" s="17">
        <v>3.8665309855226801E-2</v>
      </c>
      <c r="Q46" s="17">
        <v>2.9927367987260901E-2</v>
      </c>
      <c r="R46" s="17"/>
      <c r="S46" s="17">
        <v>9.1389268536076998E-2</v>
      </c>
      <c r="T46" s="17">
        <v>3.2710597209093403E-2</v>
      </c>
      <c r="U46" s="17">
        <v>1.8590825137025601E-2</v>
      </c>
      <c r="V46" s="17">
        <v>2.90868366190896E-2</v>
      </c>
      <c r="W46" s="17">
        <v>1.44404468427168E-2</v>
      </c>
      <c r="X46" s="17">
        <v>5.26217064265826E-2</v>
      </c>
      <c r="Y46" s="17">
        <v>5.1111073439308402E-2</v>
      </c>
      <c r="Z46" s="17">
        <v>5.6237471602085302E-2</v>
      </c>
      <c r="AA46" s="17">
        <v>4.5258799205262802E-2</v>
      </c>
      <c r="AB46" s="17">
        <v>7.4402683508390105E-2</v>
      </c>
      <c r="AC46" s="17">
        <v>3.53328029071499E-2</v>
      </c>
      <c r="AD46" s="17">
        <v>7.8450176447353498E-2</v>
      </c>
      <c r="AE46" s="17"/>
      <c r="AF46" s="17">
        <v>3.1664656178813699E-2</v>
      </c>
      <c r="AG46" s="17">
        <v>7.7556153018189203E-2</v>
      </c>
      <c r="AH46" s="17">
        <v>2.3371965148199801E-2</v>
      </c>
      <c r="AI46" s="17">
        <v>1.72768016786774E-2</v>
      </c>
      <c r="AJ46" s="17">
        <v>3.5743311855243098E-2</v>
      </c>
      <c r="AK46" s="17"/>
      <c r="AL46" s="17">
        <v>8.8872616677504707E-2</v>
      </c>
      <c r="AM46" s="17">
        <v>5.1804648003580298E-2</v>
      </c>
      <c r="AN46" s="17">
        <v>3.93666809216816E-2</v>
      </c>
      <c r="AO46" s="17">
        <v>2.0373679809207401E-2</v>
      </c>
      <c r="AP46" s="17">
        <v>3.5463799414988902E-2</v>
      </c>
      <c r="AQ46" s="17">
        <v>2.1293700318982998E-2</v>
      </c>
      <c r="AR46" s="17"/>
      <c r="AS46" s="17">
        <v>0.13194924497650901</v>
      </c>
      <c r="AT46" s="17">
        <v>4.3000745613564803E-2</v>
      </c>
      <c r="AU46" s="17">
        <v>1.6622569104641601E-2</v>
      </c>
      <c r="AV46" s="17">
        <v>2.4829707510082101E-2</v>
      </c>
      <c r="AW46" s="17">
        <v>0</v>
      </c>
      <c r="AX46" s="17"/>
      <c r="AY46" s="17">
        <v>9.4213681642666497E-2</v>
      </c>
      <c r="AZ46" s="17">
        <v>3.9290514302951898E-2</v>
      </c>
      <c r="BA46" s="17">
        <v>3.6669265479555402E-2</v>
      </c>
      <c r="BB46" s="17">
        <v>2.2714387558443801E-2</v>
      </c>
      <c r="BC46" s="17">
        <v>1.46744077539664E-2</v>
      </c>
      <c r="BD46" s="17"/>
      <c r="BE46" s="17">
        <v>0.12999106727825099</v>
      </c>
      <c r="BF46" s="17">
        <v>4.4980986072025497E-2</v>
      </c>
      <c r="BG46" s="17">
        <v>4.0244701387186201E-2</v>
      </c>
      <c r="BH46" s="17">
        <v>5.4701884994741601E-2</v>
      </c>
      <c r="BI46" s="17"/>
      <c r="BJ46" s="17">
        <v>4.6872723548220099E-2</v>
      </c>
      <c r="BK46" s="17">
        <v>0.118540148368634</v>
      </c>
      <c r="BL46" s="17">
        <v>3.5328295838303797E-2</v>
      </c>
      <c r="BM46" s="17">
        <v>4.73017350579732E-2</v>
      </c>
      <c r="BN46" s="17"/>
      <c r="BO46" s="17">
        <v>6.5995456619244594E-2</v>
      </c>
      <c r="BP46" s="17">
        <v>5.3057583349950699E-2</v>
      </c>
      <c r="BQ46" s="17">
        <v>4.5204937831670698E-2</v>
      </c>
      <c r="BR46" s="17"/>
      <c r="BS46" s="17">
        <v>5.5951185831344098E-2</v>
      </c>
      <c r="BT46" s="17">
        <v>4.0530968172067097E-2</v>
      </c>
      <c r="BU46" s="17"/>
      <c r="BV46" s="17">
        <v>3.0283582006814701E-2</v>
      </c>
      <c r="BW46" s="17">
        <v>3.2877564449596303E-2</v>
      </c>
      <c r="BX46" s="17">
        <v>8.6666360271840895E-2</v>
      </c>
      <c r="BY46" s="17"/>
      <c r="BZ46" s="17">
        <v>6.3897515761737397E-2</v>
      </c>
      <c r="CA46" s="17">
        <v>0.15502467893478</v>
      </c>
    </row>
    <row r="47" spans="2:79" x14ac:dyDescent="0.3">
      <c r="B47" t="s">
        <v>105</v>
      </c>
      <c r="C47" s="17">
        <v>4.6852065061854797E-2</v>
      </c>
      <c r="D47" s="17">
        <v>2.9415410108648701E-2</v>
      </c>
      <c r="E47" s="17">
        <v>6.3323925491406793E-2</v>
      </c>
      <c r="F47" s="17"/>
      <c r="G47" s="17">
        <v>9.4905216115673902E-2</v>
      </c>
      <c r="H47" s="17">
        <v>5.52999840764241E-2</v>
      </c>
      <c r="I47" s="17">
        <v>4.88296865891613E-2</v>
      </c>
      <c r="J47" s="17">
        <v>3.4225635330088301E-2</v>
      </c>
      <c r="K47" s="17">
        <v>3.4296145350949103E-2</v>
      </c>
      <c r="L47" s="17">
        <v>2.49409777960331E-2</v>
      </c>
      <c r="M47" s="17"/>
      <c r="N47" s="17">
        <v>3.4027443435458098E-2</v>
      </c>
      <c r="O47" s="17">
        <v>5.6623999630283001E-2</v>
      </c>
      <c r="P47" s="17">
        <v>3.2985897518773899E-2</v>
      </c>
      <c r="Q47" s="17">
        <v>6.3679113206346297E-2</v>
      </c>
      <c r="R47" s="17"/>
      <c r="S47" s="17">
        <v>4.4888013500058797E-2</v>
      </c>
      <c r="T47" s="17">
        <v>5.4342025944909E-2</v>
      </c>
      <c r="U47" s="17">
        <v>8.0371425557270906E-2</v>
      </c>
      <c r="V47" s="17">
        <v>3.64438046518996E-2</v>
      </c>
      <c r="W47" s="17">
        <v>4.40318575196929E-2</v>
      </c>
      <c r="X47" s="17">
        <v>5.7666734229143098E-2</v>
      </c>
      <c r="Y47" s="17">
        <v>5.2892808697175303E-2</v>
      </c>
      <c r="Z47" s="17">
        <v>1.23438310726799E-2</v>
      </c>
      <c r="AA47" s="17">
        <v>4.6664224175879197E-2</v>
      </c>
      <c r="AB47" s="17">
        <v>3.4699959535785599E-2</v>
      </c>
      <c r="AC47" s="17">
        <v>1.23825078424602E-2</v>
      </c>
      <c r="AD47" s="17">
        <v>6.4095338167745597E-2</v>
      </c>
      <c r="AE47" s="17"/>
      <c r="AF47" s="17">
        <v>3.1334929884303801E-2</v>
      </c>
      <c r="AG47" s="17">
        <v>3.7656312117094901E-2</v>
      </c>
      <c r="AH47" s="17">
        <v>4.6773108148534102E-2</v>
      </c>
      <c r="AI47" s="17">
        <v>2.4561692076324099E-2</v>
      </c>
      <c r="AJ47" s="17">
        <v>5.2798154529063203E-2</v>
      </c>
      <c r="AK47" s="17"/>
      <c r="AL47" s="17">
        <v>2.6223718723889199E-2</v>
      </c>
      <c r="AM47" s="17">
        <v>3.5078319013787197E-2</v>
      </c>
      <c r="AN47" s="17">
        <v>7.43663655004001E-2</v>
      </c>
      <c r="AO47" s="17">
        <v>2.5084203156244302E-2</v>
      </c>
      <c r="AP47" s="17">
        <v>7.9723729343581906E-2</v>
      </c>
      <c r="AQ47" s="17">
        <v>7.7254743100111004E-2</v>
      </c>
      <c r="AR47" s="17"/>
      <c r="AS47" s="17">
        <v>3.6075477392499403E-2</v>
      </c>
      <c r="AT47" s="17">
        <v>4.8953250829674999E-2</v>
      </c>
      <c r="AU47" s="17">
        <v>4.2973652331750101E-2</v>
      </c>
      <c r="AV47" s="17">
        <v>5.6639217051723798E-2</v>
      </c>
      <c r="AW47" s="17">
        <v>5.4895399041511202E-2</v>
      </c>
      <c r="AX47" s="17"/>
      <c r="AY47" s="17">
        <v>2.4294636943159999E-2</v>
      </c>
      <c r="AZ47" s="17">
        <v>4.7142107502422502E-2</v>
      </c>
      <c r="BA47" s="17">
        <v>6.2174120779189497E-2</v>
      </c>
      <c r="BB47" s="17">
        <v>4.16291701968034E-2</v>
      </c>
      <c r="BC47" s="17">
        <v>6.6396499521986493E-2</v>
      </c>
      <c r="BD47" s="17"/>
      <c r="BE47" s="17">
        <v>3.7005725633758799E-2</v>
      </c>
      <c r="BF47" s="17">
        <v>3.9354106067839997E-2</v>
      </c>
      <c r="BG47" s="17">
        <v>4.6542530649304602E-2</v>
      </c>
      <c r="BH47" s="17">
        <v>4.8546530202962998E-2</v>
      </c>
      <c r="BI47" s="17"/>
      <c r="BJ47" s="17">
        <v>3.92064955273888E-2</v>
      </c>
      <c r="BK47" s="17">
        <v>3.5679842013429303E-2</v>
      </c>
      <c r="BL47" s="17">
        <v>3.3017757078186501E-2</v>
      </c>
      <c r="BM47" s="17">
        <v>5.2223208500756201E-2</v>
      </c>
      <c r="BN47" s="17"/>
      <c r="BO47" s="17">
        <v>3.6051194324135102E-2</v>
      </c>
      <c r="BP47" s="17">
        <v>6.5008293781695897E-2</v>
      </c>
      <c r="BQ47" s="17">
        <v>4.3564634428018903E-2</v>
      </c>
      <c r="BR47" s="17"/>
      <c r="BS47" s="17">
        <v>3.2171100932714802E-2</v>
      </c>
      <c r="BT47" s="17">
        <v>6.4725572888392396E-2</v>
      </c>
      <c r="BU47" s="17"/>
      <c r="BV47" s="17">
        <v>5.41017309875386E-2</v>
      </c>
      <c r="BW47" s="17">
        <v>4.7208136331283498E-2</v>
      </c>
      <c r="BX47" s="17">
        <v>2.0643084086006E-2</v>
      </c>
      <c r="BY47" s="17"/>
      <c r="BZ47" s="17">
        <v>3.3547673023918603E-2</v>
      </c>
      <c r="CA47" s="17">
        <v>3.2374040043678699E-2</v>
      </c>
    </row>
    <row r="48" spans="2:79" x14ac:dyDescent="0.3">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row>
    <row r="49" spans="2:79" x14ac:dyDescent="0.3">
      <c r="B49" s="6" t="s">
        <v>123</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row>
    <row r="50" spans="2:79" x14ac:dyDescent="0.3">
      <c r="B50" s="24" t="s">
        <v>107</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row>
    <row r="51" spans="2:79" x14ac:dyDescent="0.3">
      <c r="B51" t="s">
        <v>52</v>
      </c>
      <c r="C51" s="17">
        <v>0.16648482001815801</v>
      </c>
      <c r="D51" s="17">
        <v>0.18787119261664101</v>
      </c>
      <c r="E51" s="17">
        <v>0.144413984703989</v>
      </c>
      <c r="F51" s="17"/>
      <c r="G51" s="17">
        <v>0.22309774540195099</v>
      </c>
      <c r="H51" s="17">
        <v>0.22562881922655401</v>
      </c>
      <c r="I51" s="17">
        <v>0.194756269350322</v>
      </c>
      <c r="J51" s="17">
        <v>0.112604848723578</v>
      </c>
      <c r="K51" s="17">
        <v>0.140180335041696</v>
      </c>
      <c r="L51" s="17">
        <v>0.118913641842742</v>
      </c>
      <c r="M51" s="17"/>
      <c r="N51" s="17">
        <v>0.24190058990654401</v>
      </c>
      <c r="O51" s="17">
        <v>0.16206415257673501</v>
      </c>
      <c r="P51" s="17">
        <v>0.150907254668529</v>
      </c>
      <c r="Q51" s="17">
        <v>0.10463547607776701</v>
      </c>
      <c r="R51" s="17"/>
      <c r="S51" s="17">
        <v>0.27645897250034301</v>
      </c>
      <c r="T51" s="17">
        <v>0.12706638220198899</v>
      </c>
      <c r="U51" s="17">
        <v>0.163770994971564</v>
      </c>
      <c r="V51" s="17">
        <v>0.16514560884392199</v>
      </c>
      <c r="W51" s="17">
        <v>8.6334612487497506E-2</v>
      </c>
      <c r="X51" s="17">
        <v>0.1653910509049</v>
      </c>
      <c r="Y51" s="17">
        <v>0.12940419424343899</v>
      </c>
      <c r="Z51" s="17">
        <v>0.213899425359938</v>
      </c>
      <c r="AA51" s="17">
        <v>0.14158120244758499</v>
      </c>
      <c r="AB51" s="17">
        <v>0.15509363534381501</v>
      </c>
      <c r="AC51" s="17">
        <v>0.183556749275021</v>
      </c>
      <c r="AD51" s="17">
        <v>0.15956210627917999</v>
      </c>
      <c r="AE51" s="17"/>
      <c r="AF51" s="17">
        <v>0.16457279654125401</v>
      </c>
      <c r="AG51" s="17">
        <v>0.19284865460741801</v>
      </c>
      <c r="AH51" s="17">
        <v>0.201871140064109</v>
      </c>
      <c r="AI51" s="17">
        <v>0.13264306753420099</v>
      </c>
      <c r="AJ51" s="17">
        <v>0.159428994611373</v>
      </c>
      <c r="AK51" s="17"/>
      <c r="AL51" s="17">
        <v>0.22303523826451699</v>
      </c>
      <c r="AM51" s="17">
        <v>0.205026518140007</v>
      </c>
      <c r="AN51" s="17">
        <v>0.169633230142857</v>
      </c>
      <c r="AO51" s="17">
        <v>0.131559007622537</v>
      </c>
      <c r="AP51" s="17">
        <v>0.13707175400402499</v>
      </c>
      <c r="AQ51" s="17">
        <v>7.1230261872044606E-2</v>
      </c>
      <c r="AR51" s="17"/>
      <c r="AS51" s="17">
        <v>1</v>
      </c>
      <c r="AT51" s="17">
        <v>0</v>
      </c>
      <c r="AU51" s="17">
        <v>0</v>
      </c>
      <c r="AV51" s="17">
        <v>0</v>
      </c>
      <c r="AW51" s="17">
        <v>0</v>
      </c>
      <c r="AX51" s="17"/>
      <c r="AY51" s="17">
        <v>0.44213540472788299</v>
      </c>
      <c r="AZ51" s="17">
        <v>0.11918365061244</v>
      </c>
      <c r="BA51" s="17">
        <v>2.70402217423194E-2</v>
      </c>
      <c r="BB51" s="17">
        <v>5.7532708816933398E-2</v>
      </c>
      <c r="BC51" s="17">
        <v>0</v>
      </c>
      <c r="BD51" s="17"/>
      <c r="BE51" s="17">
        <v>0.17661875801507801</v>
      </c>
      <c r="BF51" s="17">
        <v>0.162933919886732</v>
      </c>
      <c r="BG51" s="17">
        <v>0.171293201204227</v>
      </c>
      <c r="BH51" s="17">
        <v>0.15936287495892401</v>
      </c>
      <c r="BI51" s="17"/>
      <c r="BJ51" s="17">
        <v>0.11593704433789601</v>
      </c>
      <c r="BK51" s="17">
        <v>0.272432857744899</v>
      </c>
      <c r="BL51" s="17">
        <v>0.13859390594759899</v>
      </c>
      <c r="BM51" s="17">
        <v>0.17775595524517099</v>
      </c>
      <c r="BN51" s="17"/>
      <c r="BO51" s="17">
        <v>0.16925176013960999</v>
      </c>
      <c r="BP51" s="17">
        <v>0.19200419531141</v>
      </c>
      <c r="BQ51" s="17">
        <v>0.161509967396958</v>
      </c>
      <c r="BR51" s="17"/>
      <c r="BS51" s="17">
        <v>0.172217868693996</v>
      </c>
      <c r="BT51" s="17">
        <v>0.16034878263334101</v>
      </c>
      <c r="BU51" s="17"/>
      <c r="BV51" s="17">
        <v>0.161062653587315</v>
      </c>
      <c r="BW51" s="17">
        <v>0.14526510523788499</v>
      </c>
      <c r="BX51" s="17">
        <v>0.20609153792725299</v>
      </c>
      <c r="BY51" s="17"/>
      <c r="BZ51" s="17">
        <v>0.19600877017613999</v>
      </c>
      <c r="CA51" s="17">
        <v>0.27496830306345499</v>
      </c>
    </row>
    <row r="52" spans="2:79" x14ac:dyDescent="0.3">
      <c r="B52" t="s">
        <v>53</v>
      </c>
      <c r="C52" s="17">
        <v>0.48324715214177599</v>
      </c>
      <c r="D52" s="17">
        <v>0.47853579498888599</v>
      </c>
      <c r="E52" s="17">
        <v>0.48919107893285302</v>
      </c>
      <c r="F52" s="17"/>
      <c r="G52" s="17">
        <v>0.47072666255617102</v>
      </c>
      <c r="H52" s="17">
        <v>0.51801417705889996</v>
      </c>
      <c r="I52" s="17">
        <v>0.46832958777420702</v>
      </c>
      <c r="J52" s="17">
        <v>0.49188428830516601</v>
      </c>
      <c r="K52" s="17">
        <v>0.46839905933071202</v>
      </c>
      <c r="L52" s="17">
        <v>0.47828771142700899</v>
      </c>
      <c r="M52" s="17"/>
      <c r="N52" s="17">
        <v>0.50942631812160999</v>
      </c>
      <c r="O52" s="17">
        <v>0.51360510758294597</v>
      </c>
      <c r="P52" s="17">
        <v>0.48799399695057</v>
      </c>
      <c r="Q52" s="17">
        <v>0.41865569044607798</v>
      </c>
      <c r="R52" s="17"/>
      <c r="S52" s="17">
        <v>0.43723727251362898</v>
      </c>
      <c r="T52" s="17">
        <v>0.50979175945594801</v>
      </c>
      <c r="U52" s="17">
        <v>0.48333215757634002</v>
      </c>
      <c r="V52" s="17">
        <v>0.47536960786784499</v>
      </c>
      <c r="W52" s="17">
        <v>0.45687539009614098</v>
      </c>
      <c r="X52" s="17">
        <v>0.50014955123455895</v>
      </c>
      <c r="Y52" s="17">
        <v>0.49777024582422602</v>
      </c>
      <c r="Z52" s="17">
        <v>0.46642829066378699</v>
      </c>
      <c r="AA52" s="17">
        <v>0.497840426568112</v>
      </c>
      <c r="AB52" s="17">
        <v>0.52641764436949001</v>
      </c>
      <c r="AC52" s="17">
        <v>0.46221160267494799</v>
      </c>
      <c r="AD52" s="17">
        <v>0.45264074113123498</v>
      </c>
      <c r="AE52" s="17"/>
      <c r="AF52" s="17">
        <v>0.496754102432304</v>
      </c>
      <c r="AG52" s="17">
        <v>0.475361040384772</v>
      </c>
      <c r="AH52" s="17">
        <v>0.46364202320124998</v>
      </c>
      <c r="AI52" s="17">
        <v>0.47344296039059602</v>
      </c>
      <c r="AJ52" s="17">
        <v>0.48443986092484298</v>
      </c>
      <c r="AK52" s="17"/>
      <c r="AL52" s="17">
        <v>0.48691084582542299</v>
      </c>
      <c r="AM52" s="17">
        <v>0.50563472428362799</v>
      </c>
      <c r="AN52" s="17">
        <v>0.44951363256695298</v>
      </c>
      <c r="AO52" s="17">
        <v>0.47667955196647299</v>
      </c>
      <c r="AP52" s="17">
        <v>0.45985990166955498</v>
      </c>
      <c r="AQ52" s="17">
        <v>0.503372208248829</v>
      </c>
      <c r="AR52" s="17"/>
      <c r="AS52" s="17">
        <v>0</v>
      </c>
      <c r="AT52" s="17">
        <v>1</v>
      </c>
      <c r="AU52" s="17">
        <v>0</v>
      </c>
      <c r="AV52" s="17">
        <v>0</v>
      </c>
      <c r="AW52" s="17">
        <v>0</v>
      </c>
      <c r="AX52" s="17"/>
      <c r="AY52" s="17">
        <v>0.43596153069858301</v>
      </c>
      <c r="AZ52" s="17">
        <v>0.65283939185495099</v>
      </c>
      <c r="BA52" s="17">
        <v>0.38921633009119799</v>
      </c>
      <c r="BB52" s="17">
        <v>0.308601416401869</v>
      </c>
      <c r="BC52" s="17">
        <v>0.18090909704508201</v>
      </c>
      <c r="BD52" s="17"/>
      <c r="BE52" s="17">
        <v>0.38847191358309302</v>
      </c>
      <c r="BF52" s="17">
        <v>0.53048263070537904</v>
      </c>
      <c r="BG52" s="17">
        <v>0.510383464001538</v>
      </c>
      <c r="BH52" s="17">
        <v>0.42778818774570898</v>
      </c>
      <c r="BI52" s="17"/>
      <c r="BJ52" s="17">
        <v>0.45293319135341897</v>
      </c>
      <c r="BK52" s="17">
        <v>0.45048803915498098</v>
      </c>
      <c r="BL52" s="17">
        <v>0.48462794934658598</v>
      </c>
      <c r="BM52" s="17">
        <v>0.494441003273491</v>
      </c>
      <c r="BN52" s="17"/>
      <c r="BO52" s="17">
        <v>0.454070976390409</v>
      </c>
      <c r="BP52" s="17">
        <v>0.47720985135573302</v>
      </c>
      <c r="BQ52" s="17">
        <v>0.49080925492192901</v>
      </c>
      <c r="BR52" s="17"/>
      <c r="BS52" s="17">
        <v>0.48801800590482303</v>
      </c>
      <c r="BT52" s="17">
        <v>0.47727083734276499</v>
      </c>
      <c r="BU52" s="17"/>
      <c r="BV52" s="17">
        <v>0.46686927622080598</v>
      </c>
      <c r="BW52" s="17">
        <v>0.492896758301065</v>
      </c>
      <c r="BX52" s="17">
        <v>0.48373874212302498</v>
      </c>
      <c r="BY52" s="17"/>
      <c r="BZ52" s="17">
        <v>0.49077431884814698</v>
      </c>
      <c r="CA52" s="17">
        <v>0.488491380771779</v>
      </c>
    </row>
    <row r="53" spans="2:79" x14ac:dyDescent="0.3">
      <c r="B53" t="s">
        <v>54</v>
      </c>
      <c r="C53" s="17">
        <v>0.22640981386185</v>
      </c>
      <c r="D53" s="17">
        <v>0.21954887364463799</v>
      </c>
      <c r="E53" s="17">
        <v>0.23307615347275301</v>
      </c>
      <c r="F53" s="17"/>
      <c r="G53" s="17">
        <v>0.181342275854943</v>
      </c>
      <c r="H53" s="17">
        <v>0.16906722500106999</v>
      </c>
      <c r="I53" s="17">
        <v>0.20232435359793</v>
      </c>
      <c r="J53" s="17">
        <v>0.24925410762337599</v>
      </c>
      <c r="K53" s="17">
        <v>0.24360664972899199</v>
      </c>
      <c r="L53" s="17">
        <v>0.29272273107158098</v>
      </c>
      <c r="M53" s="17"/>
      <c r="N53" s="17">
        <v>0.16443946840603599</v>
      </c>
      <c r="O53" s="17">
        <v>0.214705160314279</v>
      </c>
      <c r="P53" s="17">
        <v>0.230988268601686</v>
      </c>
      <c r="Q53" s="17">
        <v>0.30012280100899902</v>
      </c>
      <c r="R53" s="17"/>
      <c r="S53" s="17">
        <v>0.17519380990382399</v>
      </c>
      <c r="T53" s="17">
        <v>0.25281164056937699</v>
      </c>
      <c r="U53" s="17">
        <v>0.22961799262223201</v>
      </c>
      <c r="V53" s="17">
        <v>0.23574663773384699</v>
      </c>
      <c r="W53" s="17">
        <v>0.29558802157188802</v>
      </c>
      <c r="X53" s="17">
        <v>0.213001487153585</v>
      </c>
      <c r="Y53" s="17">
        <v>0.254428248267346</v>
      </c>
      <c r="Z53" s="17">
        <v>0.188854765208961</v>
      </c>
      <c r="AA53" s="17">
        <v>0.234488773485823</v>
      </c>
      <c r="AB53" s="17">
        <v>0.19355463429595901</v>
      </c>
      <c r="AC53" s="17">
        <v>0.240896999680768</v>
      </c>
      <c r="AD53" s="17">
        <v>0.21237173436760301</v>
      </c>
      <c r="AE53" s="17"/>
      <c r="AF53" s="17">
        <v>0.25651693916860202</v>
      </c>
      <c r="AG53" s="17">
        <v>0.20491781287133601</v>
      </c>
      <c r="AH53" s="17">
        <v>0.22734987047319899</v>
      </c>
      <c r="AI53" s="17">
        <v>0.24529480199554701</v>
      </c>
      <c r="AJ53" s="17">
        <v>0.174904826681341</v>
      </c>
      <c r="AK53" s="17"/>
      <c r="AL53" s="17">
        <v>0.176984915193932</v>
      </c>
      <c r="AM53" s="17">
        <v>0.20124607923782201</v>
      </c>
      <c r="AN53" s="17">
        <v>0.234589945106187</v>
      </c>
      <c r="AO53" s="17">
        <v>0.28124850001863</v>
      </c>
      <c r="AP53" s="17">
        <v>0.23037610622385299</v>
      </c>
      <c r="AQ53" s="17">
        <v>0.28066914190301101</v>
      </c>
      <c r="AR53" s="17"/>
      <c r="AS53" s="17">
        <v>0</v>
      </c>
      <c r="AT53" s="17">
        <v>0</v>
      </c>
      <c r="AU53" s="17">
        <v>1</v>
      </c>
      <c r="AV53" s="17">
        <v>0</v>
      </c>
      <c r="AW53" s="17">
        <v>0</v>
      </c>
      <c r="AX53" s="17"/>
      <c r="AY53" s="17">
        <v>9.3296785226272105E-2</v>
      </c>
      <c r="AZ53" s="17">
        <v>0.18151868399993601</v>
      </c>
      <c r="BA53" s="17">
        <v>0.43612148381757199</v>
      </c>
      <c r="BB53" s="17">
        <v>0.26879878377146899</v>
      </c>
      <c r="BC53" s="17">
        <v>0.21066121194238099</v>
      </c>
      <c r="BD53" s="17"/>
      <c r="BE53" s="17">
        <v>0.23458110535831</v>
      </c>
      <c r="BF53" s="17">
        <v>0.195550188513469</v>
      </c>
      <c r="BG53" s="17">
        <v>0.216987258786285</v>
      </c>
      <c r="BH53" s="17">
        <v>0.25333131893150701</v>
      </c>
      <c r="BI53" s="17"/>
      <c r="BJ53" s="17">
        <v>0.21392548727710001</v>
      </c>
      <c r="BK53" s="17">
        <v>0.22344320626815001</v>
      </c>
      <c r="BL53" s="17">
        <v>0.24859734671918499</v>
      </c>
      <c r="BM53" s="17">
        <v>0.21752754017635201</v>
      </c>
      <c r="BN53" s="17"/>
      <c r="BO53" s="17">
        <v>0.217491084478519</v>
      </c>
      <c r="BP53" s="17">
        <v>0.18451631723690801</v>
      </c>
      <c r="BQ53" s="17">
        <v>0.23566419609071701</v>
      </c>
      <c r="BR53" s="17"/>
      <c r="BS53" s="17">
        <v>0.22515180037989799</v>
      </c>
      <c r="BT53" s="17">
        <v>0.22731117606439799</v>
      </c>
      <c r="BU53" s="17"/>
      <c r="BV53" s="17">
        <v>0.201287296008237</v>
      </c>
      <c r="BW53" s="17">
        <v>0.24053485539157499</v>
      </c>
      <c r="BX53" s="17">
        <v>0.212577911579686</v>
      </c>
      <c r="BY53" s="17"/>
      <c r="BZ53" s="17">
        <v>0.162093378236813</v>
      </c>
      <c r="CA53" s="17">
        <v>0.14993027185220301</v>
      </c>
    </row>
    <row r="54" spans="2:79" x14ac:dyDescent="0.3">
      <c r="B54" t="s">
        <v>55</v>
      </c>
      <c r="C54" s="17">
        <v>0.100601870556287</v>
      </c>
      <c r="D54" s="17">
        <v>9.46162439713574E-2</v>
      </c>
      <c r="E54" s="17">
        <v>0.10612199512649</v>
      </c>
      <c r="F54" s="17"/>
      <c r="G54" s="17">
        <v>9.6077061485671703E-2</v>
      </c>
      <c r="H54" s="17">
        <v>7.5303932266725798E-2</v>
      </c>
      <c r="I54" s="17">
        <v>8.7171533948331006E-2</v>
      </c>
      <c r="J54" s="17">
        <v>0.12529521638563401</v>
      </c>
      <c r="K54" s="17">
        <v>0.14057041594438299</v>
      </c>
      <c r="L54" s="17">
        <v>8.8384699540879103E-2</v>
      </c>
      <c r="M54" s="17"/>
      <c r="N54" s="17">
        <v>6.8156777028630197E-2</v>
      </c>
      <c r="O54" s="17">
        <v>9.1394608580985998E-2</v>
      </c>
      <c r="P54" s="17">
        <v>9.7927806276758705E-2</v>
      </c>
      <c r="Q54" s="17">
        <v>0.147739488636176</v>
      </c>
      <c r="R54" s="17"/>
      <c r="S54" s="17">
        <v>9.8111969380552194E-2</v>
      </c>
      <c r="T54" s="17">
        <v>9.9178540848739005E-2</v>
      </c>
      <c r="U54" s="17">
        <v>9.5585552422323403E-2</v>
      </c>
      <c r="V54" s="17">
        <v>9.0119289471723402E-2</v>
      </c>
      <c r="W54" s="17">
        <v>0.13905912915628801</v>
      </c>
      <c r="X54" s="17">
        <v>8.8103976972020201E-2</v>
      </c>
      <c r="Y54" s="17">
        <v>0.10077724844996</v>
      </c>
      <c r="Z54" s="17">
        <v>0.13081751876731501</v>
      </c>
      <c r="AA54" s="17">
        <v>0.10979617344029401</v>
      </c>
      <c r="AB54" s="17">
        <v>0.100170015279286</v>
      </c>
      <c r="AC54" s="17">
        <v>8.8063922572416603E-2</v>
      </c>
      <c r="AD54" s="17">
        <v>5.8649848276242499E-2</v>
      </c>
      <c r="AE54" s="17"/>
      <c r="AF54" s="17">
        <v>6.18183247053046E-2</v>
      </c>
      <c r="AG54" s="17">
        <v>0.102758307849035</v>
      </c>
      <c r="AH54" s="17">
        <v>9.4899003635045096E-2</v>
      </c>
      <c r="AI54" s="17">
        <v>0.1266827656807</v>
      </c>
      <c r="AJ54" s="17">
        <v>0.151072527538408</v>
      </c>
      <c r="AK54" s="17"/>
      <c r="AL54" s="17">
        <v>8.5754847364720804E-2</v>
      </c>
      <c r="AM54" s="17">
        <v>6.2704273215776998E-2</v>
      </c>
      <c r="AN54" s="17">
        <v>0.13170842907203301</v>
      </c>
      <c r="AO54" s="17">
        <v>0.10028591232311999</v>
      </c>
      <c r="AP54" s="17">
        <v>0.135786998009399</v>
      </c>
      <c r="AQ54" s="17">
        <v>0.12163551306536501</v>
      </c>
      <c r="AR54" s="17"/>
      <c r="AS54" s="17">
        <v>0</v>
      </c>
      <c r="AT54" s="17">
        <v>0</v>
      </c>
      <c r="AU54" s="17">
        <v>0</v>
      </c>
      <c r="AV54" s="17">
        <v>1</v>
      </c>
      <c r="AW54" s="17">
        <v>0</v>
      </c>
      <c r="AX54" s="17"/>
      <c r="AY54" s="17">
        <v>2.2801760470510999E-2</v>
      </c>
      <c r="AZ54" s="17">
        <v>4.0003180235968501E-2</v>
      </c>
      <c r="BA54" s="17">
        <v>0.130341258180802</v>
      </c>
      <c r="BB54" s="17">
        <v>0.30863560709486798</v>
      </c>
      <c r="BC54" s="17">
        <v>0.39150494901475302</v>
      </c>
      <c r="BD54" s="17"/>
      <c r="BE54" s="17">
        <v>0.139158140882747</v>
      </c>
      <c r="BF54" s="17">
        <v>9.91327625602475E-2</v>
      </c>
      <c r="BG54" s="17">
        <v>8.7073806131825499E-2</v>
      </c>
      <c r="BH54" s="17">
        <v>0.120983477271251</v>
      </c>
      <c r="BI54" s="17"/>
      <c r="BJ54" s="17">
        <v>0.16701923793951701</v>
      </c>
      <c r="BK54" s="17">
        <v>5.3635896831970703E-2</v>
      </c>
      <c r="BL54" s="17">
        <v>0.105840715201852</v>
      </c>
      <c r="BM54" s="17">
        <v>9.0423795960242595E-2</v>
      </c>
      <c r="BN54" s="17"/>
      <c r="BO54" s="17">
        <v>0.109959740188185</v>
      </c>
      <c r="BP54" s="17">
        <v>0.119322143536802</v>
      </c>
      <c r="BQ54" s="17">
        <v>9.53618622251209E-2</v>
      </c>
      <c r="BR54" s="17"/>
      <c r="BS54" s="17">
        <v>9.3569368616201701E-2</v>
      </c>
      <c r="BT54" s="17">
        <v>0.108842834976755</v>
      </c>
      <c r="BU54" s="17"/>
      <c r="BV54" s="17">
        <v>0.13707039607316701</v>
      </c>
      <c r="BW54" s="17">
        <v>0.100093422950286</v>
      </c>
      <c r="BX54" s="17">
        <v>7.8544766167882293E-2</v>
      </c>
      <c r="BY54" s="17"/>
      <c r="BZ54" s="17">
        <v>0.13549669280367399</v>
      </c>
      <c r="CA54" s="17">
        <v>8.6610044312563403E-2</v>
      </c>
    </row>
    <row r="55" spans="2:79" x14ac:dyDescent="0.3">
      <c r="B55" t="s">
        <v>56</v>
      </c>
      <c r="C55" s="17">
        <v>2.10310022824148E-2</v>
      </c>
      <c r="D55" s="17">
        <v>1.6002022542558302E-2</v>
      </c>
      <c r="E55" s="17">
        <v>2.6122540153619301E-2</v>
      </c>
      <c r="F55" s="17"/>
      <c r="G55" s="17">
        <v>2.4537682793235E-2</v>
      </c>
      <c r="H55" s="17">
        <v>8.42601472456358E-3</v>
      </c>
      <c r="I55" s="17">
        <v>4.4556112607729702E-2</v>
      </c>
      <c r="J55" s="17">
        <v>2.0961538962246999E-2</v>
      </c>
      <c r="K55" s="17">
        <v>7.2435399542177797E-3</v>
      </c>
      <c r="L55" s="17">
        <v>1.91057564539341E-2</v>
      </c>
      <c r="M55" s="17"/>
      <c r="N55" s="17">
        <v>1.6076846537180001E-2</v>
      </c>
      <c r="O55" s="17">
        <v>1.4069579417781501E-2</v>
      </c>
      <c r="P55" s="17">
        <v>2.6934918738273701E-2</v>
      </c>
      <c r="Q55" s="17">
        <v>2.8846543830979399E-2</v>
      </c>
      <c r="R55" s="17"/>
      <c r="S55" s="17">
        <v>1.2997975701652099E-2</v>
      </c>
      <c r="T55" s="17">
        <v>1.11516769239462E-2</v>
      </c>
      <c r="U55" s="17">
        <v>2.7693302407540199E-2</v>
      </c>
      <c r="V55" s="17">
        <v>3.3618856082662102E-2</v>
      </c>
      <c r="W55" s="17">
        <v>2.21428466881851E-2</v>
      </c>
      <c r="X55" s="17">
        <v>2.6609492775923001E-2</v>
      </c>
      <c r="Y55" s="17">
        <v>1.76200632150291E-2</v>
      </c>
      <c r="Z55" s="17">
        <v>0</v>
      </c>
      <c r="AA55" s="17">
        <v>1.18641598584583E-2</v>
      </c>
      <c r="AB55" s="17">
        <v>1.8751873592221E-2</v>
      </c>
      <c r="AC55" s="17">
        <v>2.5270725796846999E-2</v>
      </c>
      <c r="AD55" s="17">
        <v>9.7025565507372805E-2</v>
      </c>
      <c r="AE55" s="17"/>
      <c r="AF55" s="17">
        <v>1.7514575726878399E-2</v>
      </c>
      <c r="AG55" s="17">
        <v>2.26884448352285E-2</v>
      </c>
      <c r="AH55" s="17">
        <v>1.22379626263973E-2</v>
      </c>
      <c r="AI55" s="17">
        <v>2.1936404398956E-2</v>
      </c>
      <c r="AJ55" s="17">
        <v>1.9155067544994998E-2</v>
      </c>
      <c r="AK55" s="17"/>
      <c r="AL55" s="17">
        <v>2.53530768478759E-2</v>
      </c>
      <c r="AM55" s="17">
        <v>2.21984146505134E-2</v>
      </c>
      <c r="AN55" s="17">
        <v>1.45547631119704E-2</v>
      </c>
      <c r="AO55" s="17">
        <v>1.02270280692397E-2</v>
      </c>
      <c r="AP55" s="17">
        <v>2.85270741666976E-2</v>
      </c>
      <c r="AQ55" s="17">
        <v>1.68858908473704E-2</v>
      </c>
      <c r="AR55" s="17"/>
      <c r="AS55" s="17">
        <v>0</v>
      </c>
      <c r="AT55" s="17">
        <v>0</v>
      </c>
      <c r="AU55" s="17">
        <v>0</v>
      </c>
      <c r="AV55" s="17">
        <v>0</v>
      </c>
      <c r="AW55" s="17">
        <v>1</v>
      </c>
      <c r="AX55" s="17"/>
      <c r="AY55" s="17">
        <v>5.8045188767509599E-3</v>
      </c>
      <c r="AZ55" s="17">
        <v>6.4550932967041997E-3</v>
      </c>
      <c r="BA55" s="17">
        <v>1.7280706168108399E-2</v>
      </c>
      <c r="BB55" s="17">
        <v>5.2075506401764102E-2</v>
      </c>
      <c r="BC55" s="17">
        <v>0.20026129860067701</v>
      </c>
      <c r="BD55" s="17"/>
      <c r="BE55" s="17">
        <v>6.1170082160772597E-2</v>
      </c>
      <c r="BF55" s="17">
        <v>1.1900498334171899E-2</v>
      </c>
      <c r="BG55" s="17">
        <v>1.21277976674168E-2</v>
      </c>
      <c r="BH55" s="17">
        <v>3.6519417992489103E-2</v>
      </c>
      <c r="BI55" s="17"/>
      <c r="BJ55" s="17">
        <v>5.0185039092068298E-2</v>
      </c>
      <c r="BK55" s="17">
        <v>0</v>
      </c>
      <c r="BL55" s="17">
        <v>2.2340082784778802E-2</v>
      </c>
      <c r="BM55" s="17">
        <v>1.6854639962032399E-2</v>
      </c>
      <c r="BN55" s="17"/>
      <c r="BO55" s="17">
        <v>4.9226438803277199E-2</v>
      </c>
      <c r="BP55" s="17">
        <v>2.6947492559146101E-2</v>
      </c>
      <c r="BQ55" s="17">
        <v>1.4389132322992E-2</v>
      </c>
      <c r="BR55" s="17"/>
      <c r="BS55" s="17">
        <v>1.8983228681019901E-2</v>
      </c>
      <c r="BT55" s="17">
        <v>2.37754682150925E-2</v>
      </c>
      <c r="BU55" s="17"/>
      <c r="BV55" s="17">
        <v>3.14043985345051E-2</v>
      </c>
      <c r="BW55" s="17">
        <v>1.6993699459585301E-2</v>
      </c>
      <c r="BX55" s="17">
        <v>1.9047042202153398E-2</v>
      </c>
      <c r="BY55" s="17"/>
      <c r="BZ55" s="17">
        <v>1.5626839935225501E-2</v>
      </c>
      <c r="CA55" s="17">
        <v>0</v>
      </c>
    </row>
    <row r="56" spans="2:79" x14ac:dyDescent="0.3">
      <c r="B56" t="s">
        <v>122</v>
      </c>
      <c r="C56" s="17">
        <v>2.22534113951341E-3</v>
      </c>
      <c r="D56" s="17">
        <v>3.42587223591898E-3</v>
      </c>
      <c r="E56" s="17">
        <v>1.0742476102959999E-3</v>
      </c>
      <c r="F56" s="17"/>
      <c r="G56" s="17">
        <v>4.2185719080290096E-3</v>
      </c>
      <c r="H56" s="17">
        <v>3.55983172218687E-3</v>
      </c>
      <c r="I56" s="17">
        <v>2.8621427214803401E-3</v>
      </c>
      <c r="J56" s="17">
        <v>0</v>
      </c>
      <c r="K56" s="17">
        <v>0</v>
      </c>
      <c r="L56" s="17">
        <v>2.5854596638552598E-3</v>
      </c>
      <c r="M56" s="17"/>
      <c r="N56" s="17">
        <v>0</v>
      </c>
      <c r="O56" s="17">
        <v>4.1613915272722098E-3</v>
      </c>
      <c r="P56" s="17">
        <v>5.24775476418274E-3</v>
      </c>
      <c r="Q56" s="17">
        <v>0</v>
      </c>
      <c r="R56" s="17"/>
      <c r="S56" s="17">
        <v>0</v>
      </c>
      <c r="T56" s="17">
        <v>0</v>
      </c>
      <c r="U56" s="17">
        <v>0</v>
      </c>
      <c r="V56" s="17">
        <v>0</v>
      </c>
      <c r="W56" s="17">
        <v>0</v>
      </c>
      <c r="X56" s="17">
        <v>6.7444409590120798E-3</v>
      </c>
      <c r="Y56" s="17">
        <v>0</v>
      </c>
      <c r="Z56" s="17">
        <v>0</v>
      </c>
      <c r="AA56" s="17">
        <v>4.4292641997276004E-3</v>
      </c>
      <c r="AB56" s="17">
        <v>6.0121971192292302E-3</v>
      </c>
      <c r="AC56" s="17">
        <v>0</v>
      </c>
      <c r="AD56" s="17">
        <v>1.9750004438367001E-2</v>
      </c>
      <c r="AE56" s="17"/>
      <c r="AF56" s="17">
        <v>2.8232614256575601E-3</v>
      </c>
      <c r="AG56" s="17">
        <v>1.4257394522097901E-3</v>
      </c>
      <c r="AH56" s="17">
        <v>0</v>
      </c>
      <c r="AI56" s="17">
        <v>0</v>
      </c>
      <c r="AJ56" s="17">
        <v>1.09987226990397E-2</v>
      </c>
      <c r="AK56" s="17"/>
      <c r="AL56" s="17">
        <v>1.9610765035313498E-3</v>
      </c>
      <c r="AM56" s="17">
        <v>3.1899904722519899E-3</v>
      </c>
      <c r="AN56" s="17">
        <v>0</v>
      </c>
      <c r="AO56" s="17">
        <v>0</v>
      </c>
      <c r="AP56" s="17">
        <v>8.3781659264710092E-3</v>
      </c>
      <c r="AQ56" s="17">
        <v>6.20698406337967E-3</v>
      </c>
      <c r="AR56" s="17"/>
      <c r="AS56" s="17">
        <v>0</v>
      </c>
      <c r="AT56" s="17">
        <v>0</v>
      </c>
      <c r="AU56" s="17">
        <v>0</v>
      </c>
      <c r="AV56" s="17">
        <v>0</v>
      </c>
      <c r="AW56" s="17">
        <v>0</v>
      </c>
      <c r="AX56" s="17"/>
      <c r="AY56" s="17">
        <v>0</v>
      </c>
      <c r="AZ56" s="17">
        <v>0</v>
      </c>
      <c r="BA56" s="17">
        <v>0</v>
      </c>
      <c r="BB56" s="17">
        <v>4.3559775130957903E-3</v>
      </c>
      <c r="BC56" s="17">
        <v>1.6663443397107399E-2</v>
      </c>
      <c r="BD56" s="17"/>
      <c r="BE56" s="17">
        <v>0</v>
      </c>
      <c r="BF56" s="17">
        <v>0</v>
      </c>
      <c r="BG56" s="17">
        <v>2.1344722087076298E-3</v>
      </c>
      <c r="BH56" s="17">
        <v>2.0147231001192202E-3</v>
      </c>
      <c r="BI56" s="17"/>
      <c r="BJ56" s="17">
        <v>0</v>
      </c>
      <c r="BK56" s="17">
        <v>0</v>
      </c>
      <c r="BL56" s="17">
        <v>0</v>
      </c>
      <c r="BM56" s="17">
        <v>2.9970653827110002E-3</v>
      </c>
      <c r="BN56" s="17"/>
      <c r="BO56" s="17">
        <v>0</v>
      </c>
      <c r="BP56" s="17">
        <v>0</v>
      </c>
      <c r="BQ56" s="17">
        <v>2.2655870422838799E-3</v>
      </c>
      <c r="BR56" s="17"/>
      <c r="BS56" s="17">
        <v>2.0597277240618399E-3</v>
      </c>
      <c r="BT56" s="17">
        <v>2.45090076764853E-3</v>
      </c>
      <c r="BU56" s="17"/>
      <c r="BV56" s="17">
        <v>2.30597957597039E-3</v>
      </c>
      <c r="BW56" s="17">
        <v>4.2161586596029003E-3</v>
      </c>
      <c r="BX56" s="17">
        <v>0</v>
      </c>
      <c r="BY56" s="17"/>
      <c r="BZ56" s="17">
        <v>0</v>
      </c>
      <c r="CA56" s="17">
        <v>0</v>
      </c>
    </row>
    <row r="57" spans="2:79" x14ac:dyDescent="0.3">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row>
    <row r="58" spans="2:79" x14ac:dyDescent="0.3">
      <c r="B58" s="6" t="s">
        <v>124</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row>
    <row r="59" spans="2:79" x14ac:dyDescent="0.3">
      <c r="B59" s="24" t="s">
        <v>107</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row>
    <row r="60" spans="2:79" x14ac:dyDescent="0.3">
      <c r="B60" t="s">
        <v>52</v>
      </c>
      <c r="C60" s="17">
        <v>0.24512281992569701</v>
      </c>
      <c r="D60" s="17">
        <v>0.28595886873182202</v>
      </c>
      <c r="E60" s="17">
        <v>0.207473560398892</v>
      </c>
      <c r="F60" s="17"/>
      <c r="G60" s="17">
        <v>0.16310425771604201</v>
      </c>
      <c r="H60" s="17">
        <v>0.19422105303428699</v>
      </c>
      <c r="I60" s="17">
        <v>0.19009623210441301</v>
      </c>
      <c r="J60" s="17">
        <v>0.19414444791534699</v>
      </c>
      <c r="K60" s="17">
        <v>0.22496781557593101</v>
      </c>
      <c r="L60" s="17">
        <v>0.44095369747625301</v>
      </c>
      <c r="M60" s="17"/>
      <c r="N60" s="17">
        <v>0.323745945120954</v>
      </c>
      <c r="O60" s="17">
        <v>0.21452519483454599</v>
      </c>
      <c r="P60" s="17">
        <v>0.23126960588238599</v>
      </c>
      <c r="Q60" s="17">
        <v>0.204957317540444</v>
      </c>
      <c r="R60" s="17"/>
      <c r="S60" s="17">
        <v>0.29127209836280099</v>
      </c>
      <c r="T60" s="17">
        <v>0.260304676459298</v>
      </c>
      <c r="U60" s="17">
        <v>0.28992347504497001</v>
      </c>
      <c r="V60" s="17">
        <v>0.258318973597569</v>
      </c>
      <c r="W60" s="17">
        <v>0.12411591110034</v>
      </c>
      <c r="X60" s="17">
        <v>0.22767193582915399</v>
      </c>
      <c r="Y60" s="17">
        <v>0.23036665913363299</v>
      </c>
      <c r="Z60" s="17">
        <v>0.32354029675053902</v>
      </c>
      <c r="AA60" s="17">
        <v>0.214062147542776</v>
      </c>
      <c r="AB60" s="17">
        <v>0.245821896524722</v>
      </c>
      <c r="AC60" s="17">
        <v>0.202426008749266</v>
      </c>
      <c r="AD60" s="17">
        <v>0.259164858629018</v>
      </c>
      <c r="AE60" s="17"/>
      <c r="AF60" s="17">
        <v>0.35110471362113299</v>
      </c>
      <c r="AG60" s="17">
        <v>0.21620043072871101</v>
      </c>
      <c r="AH60" s="17">
        <v>0.29479105381012</v>
      </c>
      <c r="AI60" s="17">
        <v>0.27475482290272502</v>
      </c>
      <c r="AJ60" s="17">
        <v>0.156114394736971</v>
      </c>
      <c r="AK60" s="17"/>
      <c r="AL60" s="17">
        <v>0.25565110598531499</v>
      </c>
      <c r="AM60" s="17">
        <v>0.33454137514287902</v>
      </c>
      <c r="AN60" s="17">
        <v>0.22923886681856501</v>
      </c>
      <c r="AO60" s="17">
        <v>0.28097025684522298</v>
      </c>
      <c r="AP60" s="17">
        <v>0.120203997507748</v>
      </c>
      <c r="AQ60" s="17">
        <v>0.14344453536420201</v>
      </c>
      <c r="AR60" s="17"/>
      <c r="AS60" s="17">
        <v>0.65097512904820898</v>
      </c>
      <c r="AT60" s="17">
        <v>0.22113760900676399</v>
      </c>
      <c r="AU60" s="17">
        <v>0.101007861340411</v>
      </c>
      <c r="AV60" s="17">
        <v>5.55579314270776E-2</v>
      </c>
      <c r="AW60" s="17">
        <v>6.7653458274351402E-2</v>
      </c>
      <c r="AX60" s="17"/>
      <c r="AY60" s="17">
        <v>1</v>
      </c>
      <c r="AZ60" s="17">
        <v>0</v>
      </c>
      <c r="BA60" s="17">
        <v>0</v>
      </c>
      <c r="BB60" s="17">
        <v>0</v>
      </c>
      <c r="BC60" s="17">
        <v>0</v>
      </c>
      <c r="BD60" s="17"/>
      <c r="BE60" s="17">
        <v>0.259642927632384</v>
      </c>
      <c r="BF60" s="17">
        <v>0.289659985131619</v>
      </c>
      <c r="BG60" s="17">
        <v>0.25839729213636697</v>
      </c>
      <c r="BH60" s="17">
        <v>0.19560044913017399</v>
      </c>
      <c r="BI60" s="17"/>
      <c r="BJ60" s="17">
        <v>0.21258252550355999</v>
      </c>
      <c r="BK60" s="17">
        <v>0.23168448756728899</v>
      </c>
      <c r="BL60" s="17">
        <v>0.22836771672237399</v>
      </c>
      <c r="BM60" s="17">
        <v>0.26287479060206798</v>
      </c>
      <c r="BN60" s="17"/>
      <c r="BO60" s="17">
        <v>0.167661328197066</v>
      </c>
      <c r="BP60" s="17">
        <v>0.14849227434676099</v>
      </c>
      <c r="BQ60" s="17">
        <v>0.27958092875014601</v>
      </c>
      <c r="BR60" s="17"/>
      <c r="BS60" s="17">
        <v>0.28365153122950798</v>
      </c>
      <c r="BT60" s="17">
        <v>0.196806109585352</v>
      </c>
      <c r="BU60" s="17"/>
      <c r="BV60" s="17">
        <v>0.18217605042856</v>
      </c>
      <c r="BW60" s="17">
        <v>0.23381947028012201</v>
      </c>
      <c r="BX60" s="17">
        <v>0.31494949948767198</v>
      </c>
      <c r="BY60" s="17"/>
      <c r="BZ60" s="17">
        <v>0.25027781266768701</v>
      </c>
      <c r="CA60" s="17">
        <v>0.25644121507111101</v>
      </c>
    </row>
    <row r="61" spans="2:79" x14ac:dyDescent="0.3">
      <c r="B61" t="s">
        <v>53</v>
      </c>
      <c r="C61" s="17">
        <v>0.38034693136893699</v>
      </c>
      <c r="D61" s="17">
        <v>0.37567126118077099</v>
      </c>
      <c r="E61" s="17">
        <v>0.38646527124915397</v>
      </c>
      <c r="F61" s="17"/>
      <c r="G61" s="17">
        <v>0.35308892495210498</v>
      </c>
      <c r="H61" s="17">
        <v>0.39859861654933398</v>
      </c>
      <c r="I61" s="17">
        <v>0.38764565506925103</v>
      </c>
      <c r="J61" s="17">
        <v>0.36552429584186102</v>
      </c>
      <c r="K61" s="17">
        <v>0.405015240002427</v>
      </c>
      <c r="L61" s="17">
        <v>0.373321730879836</v>
      </c>
      <c r="M61" s="17"/>
      <c r="N61" s="17">
        <v>0.41154745337075299</v>
      </c>
      <c r="O61" s="17">
        <v>0.402999184908718</v>
      </c>
      <c r="P61" s="17">
        <v>0.39603157055960297</v>
      </c>
      <c r="Q61" s="17">
        <v>0.30879465319318999</v>
      </c>
      <c r="R61" s="17"/>
      <c r="S61" s="17">
        <v>0.40298007828163601</v>
      </c>
      <c r="T61" s="17">
        <v>0.42910965970609999</v>
      </c>
      <c r="U61" s="17">
        <v>0.340026886663231</v>
      </c>
      <c r="V61" s="17">
        <v>0.33960783067345901</v>
      </c>
      <c r="W61" s="17">
        <v>0.31094407541207297</v>
      </c>
      <c r="X61" s="17">
        <v>0.43212617136509501</v>
      </c>
      <c r="Y61" s="17">
        <v>0.40906578485994299</v>
      </c>
      <c r="Z61" s="17">
        <v>0.30349254171334</v>
      </c>
      <c r="AA61" s="17">
        <v>0.38920837467240399</v>
      </c>
      <c r="AB61" s="17">
        <v>0.34795659095653603</v>
      </c>
      <c r="AC61" s="17">
        <v>0.43281216756058299</v>
      </c>
      <c r="AD61" s="17">
        <v>0.30239979413554602</v>
      </c>
      <c r="AE61" s="17"/>
      <c r="AF61" s="17">
        <v>0.39156069575761199</v>
      </c>
      <c r="AG61" s="17">
        <v>0.39328236061729199</v>
      </c>
      <c r="AH61" s="17">
        <v>0.39148922826594001</v>
      </c>
      <c r="AI61" s="17">
        <v>0.331316742130842</v>
      </c>
      <c r="AJ61" s="17">
        <v>0.42108283498360799</v>
      </c>
      <c r="AK61" s="17"/>
      <c r="AL61" s="17">
        <v>0.40245842994681502</v>
      </c>
      <c r="AM61" s="17">
        <v>0.40102921223716698</v>
      </c>
      <c r="AN61" s="17">
        <v>0.343576731629265</v>
      </c>
      <c r="AO61" s="17">
        <v>0.34431315541306701</v>
      </c>
      <c r="AP61" s="17">
        <v>0.41105357140860199</v>
      </c>
      <c r="AQ61" s="17">
        <v>0.39277781765608899</v>
      </c>
      <c r="AR61" s="17"/>
      <c r="AS61" s="17">
        <v>0.27228389816467902</v>
      </c>
      <c r="AT61" s="17">
        <v>0.51382705157866204</v>
      </c>
      <c r="AU61" s="17">
        <v>0.30493410717448</v>
      </c>
      <c r="AV61" s="17">
        <v>0.15124059586184599</v>
      </c>
      <c r="AW61" s="17">
        <v>0.11674074749897</v>
      </c>
      <c r="AX61" s="17"/>
      <c r="AY61" s="17">
        <v>0</v>
      </c>
      <c r="AZ61" s="17">
        <v>1</v>
      </c>
      <c r="BA61" s="17">
        <v>0</v>
      </c>
      <c r="BB61" s="17">
        <v>0</v>
      </c>
      <c r="BC61" s="17">
        <v>0</v>
      </c>
      <c r="BD61" s="17"/>
      <c r="BE61" s="17">
        <v>0.28701470087891201</v>
      </c>
      <c r="BF61" s="17">
        <v>0.40069464242184499</v>
      </c>
      <c r="BG61" s="17">
        <v>0.38687772203609</v>
      </c>
      <c r="BH61" s="17">
        <v>0.37459447371665999</v>
      </c>
      <c r="BI61" s="17"/>
      <c r="BJ61" s="17">
        <v>0.335766678870906</v>
      </c>
      <c r="BK61" s="17">
        <v>0.39785593709442302</v>
      </c>
      <c r="BL61" s="17">
        <v>0.38987030207930701</v>
      </c>
      <c r="BM61" s="17">
        <v>0.38476357272192102</v>
      </c>
      <c r="BN61" s="17"/>
      <c r="BO61" s="17">
        <v>0.34754364130894499</v>
      </c>
      <c r="BP61" s="17">
        <v>0.37718168007143299</v>
      </c>
      <c r="BQ61" s="17">
        <v>0.38772603250922399</v>
      </c>
      <c r="BR61" s="17"/>
      <c r="BS61" s="17">
        <v>0.40634770988371999</v>
      </c>
      <c r="BT61" s="17">
        <v>0.348849571314576</v>
      </c>
      <c r="BU61" s="17"/>
      <c r="BV61" s="17">
        <v>0.34322700806773598</v>
      </c>
      <c r="BW61" s="17">
        <v>0.37930484013876598</v>
      </c>
      <c r="BX61" s="17">
        <v>0.40979772875824599</v>
      </c>
      <c r="BY61" s="17"/>
      <c r="BZ61" s="17">
        <v>0.38262164755141398</v>
      </c>
      <c r="CA61" s="17">
        <v>0.44372174572365403</v>
      </c>
    </row>
    <row r="62" spans="2:79" x14ac:dyDescent="0.3">
      <c r="B62" t="s">
        <v>54</v>
      </c>
      <c r="C62" s="17">
        <v>0.208038642595226</v>
      </c>
      <c r="D62" s="17">
        <v>0.189978612435658</v>
      </c>
      <c r="E62" s="17">
        <v>0.22750054969637901</v>
      </c>
      <c r="F62" s="17"/>
      <c r="G62" s="17">
        <v>0.24176797489497701</v>
      </c>
      <c r="H62" s="17">
        <v>0.215426124373085</v>
      </c>
      <c r="I62" s="17">
        <v>0.21049046531353299</v>
      </c>
      <c r="J62" s="17">
        <v>0.24014113871123199</v>
      </c>
      <c r="K62" s="17">
        <v>0.22772478505386101</v>
      </c>
      <c r="L62" s="17">
        <v>0.138270965162301</v>
      </c>
      <c r="M62" s="17"/>
      <c r="N62" s="17">
        <v>0.14780117003571899</v>
      </c>
      <c r="O62" s="17">
        <v>0.20690129725116799</v>
      </c>
      <c r="P62" s="17">
        <v>0.20835173566509499</v>
      </c>
      <c r="Q62" s="17">
        <v>0.27412007068835198</v>
      </c>
      <c r="R62" s="17"/>
      <c r="S62" s="17">
        <v>0.18865474848573</v>
      </c>
      <c r="T62" s="17">
        <v>0.19702174163435199</v>
      </c>
      <c r="U62" s="17">
        <v>0.20901842042090699</v>
      </c>
      <c r="V62" s="17">
        <v>0.19477224208757199</v>
      </c>
      <c r="W62" s="17">
        <v>0.34122233932318402</v>
      </c>
      <c r="X62" s="17">
        <v>0.17864666095284601</v>
      </c>
      <c r="Y62" s="17">
        <v>0.184563574354593</v>
      </c>
      <c r="Z62" s="17">
        <v>0.21225085190465401</v>
      </c>
      <c r="AA62" s="17">
        <v>0.189364283286996</v>
      </c>
      <c r="AB62" s="17">
        <v>0.24541731308595</v>
      </c>
      <c r="AC62" s="17">
        <v>0.154358041752787</v>
      </c>
      <c r="AD62" s="17">
        <v>0.26357231233581002</v>
      </c>
      <c r="AE62" s="17"/>
      <c r="AF62" s="17">
        <v>0.17144273266696</v>
      </c>
      <c r="AG62" s="17">
        <v>0.20330317922427399</v>
      </c>
      <c r="AH62" s="17">
        <v>0.202276349786709</v>
      </c>
      <c r="AI62" s="17">
        <v>0.18583102313065</v>
      </c>
      <c r="AJ62" s="17">
        <v>0.19106348339915699</v>
      </c>
      <c r="AK62" s="17"/>
      <c r="AL62" s="17">
        <v>0.17096685914486701</v>
      </c>
      <c r="AM62" s="17">
        <v>0.17754312519402801</v>
      </c>
      <c r="AN62" s="17">
        <v>0.23977467735764399</v>
      </c>
      <c r="AO62" s="17">
        <v>0.20910529706952799</v>
      </c>
      <c r="AP62" s="17">
        <v>0.20056781365680401</v>
      </c>
      <c r="AQ62" s="17">
        <v>0.279892120656421</v>
      </c>
      <c r="AR62" s="17"/>
      <c r="AS62" s="17">
        <v>3.3789333022268997E-2</v>
      </c>
      <c r="AT62" s="17">
        <v>0.16755822901220699</v>
      </c>
      <c r="AU62" s="17">
        <v>0.40073404925541301</v>
      </c>
      <c r="AV62" s="17">
        <v>0.26953791491298801</v>
      </c>
      <c r="AW62" s="17">
        <v>0.17094071913568501</v>
      </c>
      <c r="AX62" s="17"/>
      <c r="AY62" s="17">
        <v>0</v>
      </c>
      <c r="AZ62" s="17">
        <v>0</v>
      </c>
      <c r="BA62" s="17">
        <v>1</v>
      </c>
      <c r="BB62" s="17">
        <v>0</v>
      </c>
      <c r="BC62" s="17">
        <v>0</v>
      </c>
      <c r="BD62" s="17"/>
      <c r="BE62" s="17">
        <v>0.14014241868254601</v>
      </c>
      <c r="BF62" s="17">
        <v>0.179917323657379</v>
      </c>
      <c r="BG62" s="17">
        <v>0.20255282175223699</v>
      </c>
      <c r="BH62" s="17">
        <v>0.23793771002983799</v>
      </c>
      <c r="BI62" s="17"/>
      <c r="BJ62" s="17">
        <v>0.21875539623829199</v>
      </c>
      <c r="BK62" s="17">
        <v>0.25561138655875698</v>
      </c>
      <c r="BL62" s="17">
        <v>0.19350015562773701</v>
      </c>
      <c r="BM62" s="17">
        <v>0.205595341946997</v>
      </c>
      <c r="BN62" s="17"/>
      <c r="BO62" s="17">
        <v>0.20972859006864999</v>
      </c>
      <c r="BP62" s="17">
        <v>0.24430647512201001</v>
      </c>
      <c r="BQ62" s="17">
        <v>0.20095216744675201</v>
      </c>
      <c r="BR62" s="17"/>
      <c r="BS62" s="17">
        <v>0.183048918314068</v>
      </c>
      <c r="BT62" s="17">
        <v>0.237884919303052</v>
      </c>
      <c r="BU62" s="17"/>
      <c r="BV62" s="17">
        <v>0.222922994194824</v>
      </c>
      <c r="BW62" s="17">
        <v>0.23311812281661801</v>
      </c>
      <c r="BX62" s="17">
        <v>0.161213974415259</v>
      </c>
      <c r="BY62" s="17"/>
      <c r="BZ62" s="17">
        <v>0.199202428252504</v>
      </c>
      <c r="CA62" s="17">
        <v>0.1373816355669</v>
      </c>
    </row>
    <row r="63" spans="2:79" x14ac:dyDescent="0.3">
      <c r="B63" t="s">
        <v>55</v>
      </c>
      <c r="C63" s="17">
        <v>0.124290967047774</v>
      </c>
      <c r="D63" s="17">
        <v>0.109262383384232</v>
      </c>
      <c r="E63" s="17">
        <v>0.13536453500844101</v>
      </c>
      <c r="F63" s="17"/>
      <c r="G63" s="17">
        <v>0.144202334967134</v>
      </c>
      <c r="H63" s="17">
        <v>0.16035260912052099</v>
      </c>
      <c r="I63" s="17">
        <v>0.14984487433521601</v>
      </c>
      <c r="J63" s="17">
        <v>0.15549258631450399</v>
      </c>
      <c r="K63" s="17">
        <v>0.12277144508656999</v>
      </c>
      <c r="L63" s="17">
        <v>3.65003007837695E-2</v>
      </c>
      <c r="M63" s="17"/>
      <c r="N63" s="17">
        <v>9.7405362476480295E-2</v>
      </c>
      <c r="O63" s="17">
        <v>0.13298260553079599</v>
      </c>
      <c r="P63" s="17">
        <v>0.114871911150722</v>
      </c>
      <c r="Q63" s="17">
        <v>0.153218855131384</v>
      </c>
      <c r="R63" s="17"/>
      <c r="S63" s="17">
        <v>8.9417471917025398E-2</v>
      </c>
      <c r="T63" s="17">
        <v>9.4344727384023705E-2</v>
      </c>
      <c r="U63" s="17">
        <v>0.13598081032164799</v>
      </c>
      <c r="V63" s="17">
        <v>0.12576100411489599</v>
      </c>
      <c r="W63" s="17">
        <v>0.18055257100769001</v>
      </c>
      <c r="X63" s="17">
        <v>0.121640859752012</v>
      </c>
      <c r="Y63" s="17">
        <v>0.136255231863007</v>
      </c>
      <c r="Z63" s="17">
        <v>0.12249842892955499</v>
      </c>
      <c r="AA63" s="17">
        <v>0.14778503635697701</v>
      </c>
      <c r="AB63" s="17">
        <v>0.118953935422612</v>
      </c>
      <c r="AC63" s="17">
        <v>0.16158674612054599</v>
      </c>
      <c r="AD63" s="17">
        <v>9.4904895619061305E-2</v>
      </c>
      <c r="AE63" s="17"/>
      <c r="AF63" s="17">
        <v>6.54373037729018E-2</v>
      </c>
      <c r="AG63" s="17">
        <v>0.13810254062772001</v>
      </c>
      <c r="AH63" s="17">
        <v>8.5454657113834001E-2</v>
      </c>
      <c r="AI63" s="17">
        <v>0.17518869130550599</v>
      </c>
      <c r="AJ63" s="17">
        <v>0.18180876710437599</v>
      </c>
      <c r="AK63" s="17"/>
      <c r="AL63" s="17">
        <v>0.12949444538250399</v>
      </c>
      <c r="AM63" s="17">
        <v>6.6000260207301598E-2</v>
      </c>
      <c r="AN63" s="17">
        <v>0.146105078518904</v>
      </c>
      <c r="AO63" s="17">
        <v>0.13987764447756801</v>
      </c>
      <c r="AP63" s="17">
        <v>0.18795243516488799</v>
      </c>
      <c r="AQ63" s="17">
        <v>0.10491263818268901</v>
      </c>
      <c r="AR63" s="17"/>
      <c r="AS63" s="17">
        <v>4.2951639764842897E-2</v>
      </c>
      <c r="AT63" s="17">
        <v>7.9372156270148E-2</v>
      </c>
      <c r="AU63" s="17">
        <v>0.147561009862438</v>
      </c>
      <c r="AV63" s="17">
        <v>0.38131118098579397</v>
      </c>
      <c r="AW63" s="17">
        <v>0.30776065559128502</v>
      </c>
      <c r="AX63" s="17"/>
      <c r="AY63" s="17">
        <v>0</v>
      </c>
      <c r="AZ63" s="17">
        <v>0</v>
      </c>
      <c r="BA63" s="17">
        <v>0</v>
      </c>
      <c r="BB63" s="17">
        <v>1</v>
      </c>
      <c r="BC63" s="17">
        <v>0</v>
      </c>
      <c r="BD63" s="17"/>
      <c r="BE63" s="17">
        <v>0.22386246862187201</v>
      </c>
      <c r="BF63" s="17">
        <v>9.8692825382560995E-2</v>
      </c>
      <c r="BG63" s="17">
        <v>0.118197797888535</v>
      </c>
      <c r="BH63" s="17">
        <v>0.139826573149962</v>
      </c>
      <c r="BI63" s="17"/>
      <c r="BJ63" s="17">
        <v>0.16083454549172699</v>
      </c>
      <c r="BK63" s="17">
        <v>8.7564857913528499E-2</v>
      </c>
      <c r="BL63" s="17">
        <v>0.14381632932406299</v>
      </c>
      <c r="BM63" s="17">
        <v>0.11283955758608299</v>
      </c>
      <c r="BN63" s="17"/>
      <c r="BO63" s="17">
        <v>0.17177936261107801</v>
      </c>
      <c r="BP63" s="17">
        <v>0.18279606389647399</v>
      </c>
      <c r="BQ63" s="17">
        <v>0.10396657358668</v>
      </c>
      <c r="BR63" s="17"/>
      <c r="BS63" s="17">
        <v>9.5944181435440798E-2</v>
      </c>
      <c r="BT63" s="17">
        <v>0.161136271570021</v>
      </c>
      <c r="BU63" s="17"/>
      <c r="BV63" s="17">
        <v>0.180312615672999</v>
      </c>
      <c r="BW63" s="17">
        <v>0.11770036822419</v>
      </c>
      <c r="BX63" s="17">
        <v>9.2118753862996103E-2</v>
      </c>
      <c r="BY63" s="17"/>
      <c r="BZ63" s="17">
        <v>0.131474562798504</v>
      </c>
      <c r="CA63" s="17">
        <v>0.14522861656113301</v>
      </c>
    </row>
    <row r="64" spans="2:79" x14ac:dyDescent="0.3">
      <c r="B64" t="s">
        <v>56</v>
      </c>
      <c r="C64" s="17">
        <v>3.5380963096531298E-2</v>
      </c>
      <c r="D64" s="17">
        <v>3.3032600699535702E-2</v>
      </c>
      <c r="E64" s="17">
        <v>3.5610297326978499E-2</v>
      </c>
      <c r="F64" s="17"/>
      <c r="G64" s="17">
        <v>8.0456232793660695E-2</v>
      </c>
      <c r="H64" s="17">
        <v>1.96709459576354E-2</v>
      </c>
      <c r="I64" s="17">
        <v>5.6074015650998399E-2</v>
      </c>
      <c r="J64" s="17">
        <v>4.46975312170571E-2</v>
      </c>
      <c r="K64" s="17">
        <v>1.29173684912493E-2</v>
      </c>
      <c r="L64" s="17">
        <v>8.7042992283881404E-3</v>
      </c>
      <c r="M64" s="17"/>
      <c r="N64" s="17">
        <v>1.61073664944319E-2</v>
      </c>
      <c r="O64" s="17">
        <v>3.8810200357298097E-2</v>
      </c>
      <c r="P64" s="17">
        <v>4.0061877496104299E-2</v>
      </c>
      <c r="Q64" s="17">
        <v>4.7374605904502903E-2</v>
      </c>
      <c r="R64" s="17"/>
      <c r="S64" s="17">
        <v>1.76197589943837E-2</v>
      </c>
      <c r="T64" s="17">
        <v>1.2050309461783201E-2</v>
      </c>
      <c r="U64" s="17">
        <v>2.50504075492444E-2</v>
      </c>
      <c r="V64" s="17">
        <v>7.6310017740873995E-2</v>
      </c>
      <c r="W64" s="17">
        <v>3.5920733208300797E-2</v>
      </c>
      <c r="X64" s="17">
        <v>2.76680846213238E-2</v>
      </c>
      <c r="Y64" s="17">
        <v>3.9748749788823701E-2</v>
      </c>
      <c r="Z64" s="17">
        <v>2.5874049629231399E-2</v>
      </c>
      <c r="AA64" s="17">
        <v>4.6606873235992399E-2</v>
      </c>
      <c r="AB64" s="17">
        <v>3.6481928482831202E-2</v>
      </c>
      <c r="AC64" s="17">
        <v>4.8817035816818198E-2</v>
      </c>
      <c r="AD64" s="17">
        <v>7.9958139280564403E-2</v>
      </c>
      <c r="AE64" s="17"/>
      <c r="AF64" s="17">
        <v>1.30610220996604E-2</v>
      </c>
      <c r="AG64" s="17">
        <v>4.3465277207998997E-2</v>
      </c>
      <c r="AH64" s="17">
        <v>2.0746165766883699E-2</v>
      </c>
      <c r="AI64" s="17">
        <v>3.2908720530276499E-2</v>
      </c>
      <c r="AJ64" s="17">
        <v>3.8931797076847997E-2</v>
      </c>
      <c r="AK64" s="17"/>
      <c r="AL64" s="17">
        <v>3.35873367797105E-2</v>
      </c>
      <c r="AM64" s="17">
        <v>1.7891762464420501E-2</v>
      </c>
      <c r="AN64" s="17">
        <v>4.1304645675622399E-2</v>
      </c>
      <c r="AO64" s="17">
        <v>2.5733646194614501E-2</v>
      </c>
      <c r="AP64" s="17">
        <v>7.18440163354859E-2</v>
      </c>
      <c r="AQ64" s="17">
        <v>4.4511763313643697E-2</v>
      </c>
      <c r="AR64" s="17"/>
      <c r="AS64" s="17">
        <v>0</v>
      </c>
      <c r="AT64" s="17">
        <v>1.32452680952395E-2</v>
      </c>
      <c r="AU64" s="17">
        <v>3.2919935927123001E-2</v>
      </c>
      <c r="AV64" s="17">
        <v>0.137689508918725</v>
      </c>
      <c r="AW64" s="17">
        <v>0.33690441949970801</v>
      </c>
      <c r="AX64" s="17"/>
      <c r="AY64" s="17">
        <v>0</v>
      </c>
      <c r="AZ64" s="17">
        <v>0</v>
      </c>
      <c r="BA64" s="17">
        <v>0</v>
      </c>
      <c r="BB64" s="17">
        <v>0</v>
      </c>
      <c r="BC64" s="17">
        <v>1</v>
      </c>
      <c r="BD64" s="17"/>
      <c r="BE64" s="17">
        <v>8.9337484184285804E-2</v>
      </c>
      <c r="BF64" s="17">
        <v>2.83567104455262E-2</v>
      </c>
      <c r="BG64" s="17">
        <v>2.9081347285282399E-2</v>
      </c>
      <c r="BH64" s="17">
        <v>4.3790923672620802E-2</v>
      </c>
      <c r="BI64" s="17"/>
      <c r="BJ64" s="17">
        <v>7.2060853895515906E-2</v>
      </c>
      <c r="BK64" s="17">
        <v>2.72833308660024E-2</v>
      </c>
      <c r="BL64" s="17">
        <v>4.2543175654050601E-2</v>
      </c>
      <c r="BM64" s="17">
        <v>2.5102513466842301E-2</v>
      </c>
      <c r="BN64" s="17"/>
      <c r="BO64" s="17">
        <v>9.6429253874215803E-2</v>
      </c>
      <c r="BP64" s="17">
        <v>4.3675677852562302E-2</v>
      </c>
      <c r="BQ64" s="17">
        <v>2.1780676729244199E-2</v>
      </c>
      <c r="BR64" s="17"/>
      <c r="BS64" s="17">
        <v>2.6422623142074698E-2</v>
      </c>
      <c r="BT64" s="17">
        <v>4.5619307326903197E-2</v>
      </c>
      <c r="BU64" s="17"/>
      <c r="BV64" s="17">
        <v>6.5211808548320704E-2</v>
      </c>
      <c r="BW64" s="17">
        <v>2.6234098353042998E-2</v>
      </c>
      <c r="BX64" s="17">
        <v>2.1920043475826399E-2</v>
      </c>
      <c r="BY64" s="17"/>
      <c r="BZ64" s="17">
        <v>3.64235487298918E-2</v>
      </c>
      <c r="CA64" s="17">
        <v>1.72267870772022E-2</v>
      </c>
    </row>
    <row r="65" spans="2:79" x14ac:dyDescent="0.3">
      <c r="B65" t="s">
        <v>122</v>
      </c>
      <c r="C65" s="17">
        <v>6.8196759658340003E-3</v>
      </c>
      <c r="D65" s="17">
        <v>6.0962735679816098E-3</v>
      </c>
      <c r="E65" s="17">
        <v>7.58578632015563E-3</v>
      </c>
      <c r="F65" s="17"/>
      <c r="G65" s="17">
        <v>1.7380274676082101E-2</v>
      </c>
      <c r="H65" s="17">
        <v>1.1730650965136501E-2</v>
      </c>
      <c r="I65" s="17">
        <v>5.8487575265886898E-3</v>
      </c>
      <c r="J65" s="17">
        <v>0</v>
      </c>
      <c r="K65" s="17">
        <v>6.6033457899617202E-3</v>
      </c>
      <c r="L65" s="17">
        <v>2.24900646945161E-3</v>
      </c>
      <c r="M65" s="17"/>
      <c r="N65" s="17">
        <v>3.3927025016610799E-3</v>
      </c>
      <c r="O65" s="17">
        <v>3.7815171174739801E-3</v>
      </c>
      <c r="P65" s="17">
        <v>9.4132992460904692E-3</v>
      </c>
      <c r="Q65" s="17">
        <v>1.1534497542126199E-2</v>
      </c>
      <c r="R65" s="17"/>
      <c r="S65" s="17">
        <v>1.0055843958424199E-2</v>
      </c>
      <c r="T65" s="17">
        <v>7.1688853544435802E-3</v>
      </c>
      <c r="U65" s="17">
        <v>0</v>
      </c>
      <c r="V65" s="17">
        <v>5.2299317856300898E-3</v>
      </c>
      <c r="W65" s="17">
        <v>7.24436994841135E-3</v>
      </c>
      <c r="X65" s="17">
        <v>1.22462874795691E-2</v>
      </c>
      <c r="Y65" s="17">
        <v>0</v>
      </c>
      <c r="Z65" s="17">
        <v>1.23438310726799E-2</v>
      </c>
      <c r="AA65" s="17">
        <v>1.2973284904853499E-2</v>
      </c>
      <c r="AB65" s="17">
        <v>5.3683355273485599E-3</v>
      </c>
      <c r="AC65" s="17">
        <v>0</v>
      </c>
      <c r="AD65" s="17">
        <v>0</v>
      </c>
      <c r="AE65" s="17"/>
      <c r="AF65" s="17">
        <v>7.3935320817331103E-3</v>
      </c>
      <c r="AG65" s="17">
        <v>5.6462115940039102E-3</v>
      </c>
      <c r="AH65" s="17">
        <v>5.2425452565125902E-3</v>
      </c>
      <c r="AI65" s="17">
        <v>0</v>
      </c>
      <c r="AJ65" s="17">
        <v>1.09987226990397E-2</v>
      </c>
      <c r="AK65" s="17"/>
      <c r="AL65" s="17">
        <v>7.8418227607890308E-3</v>
      </c>
      <c r="AM65" s="17">
        <v>2.99426475420349E-3</v>
      </c>
      <c r="AN65" s="17">
        <v>0</v>
      </c>
      <c r="AO65" s="17">
        <v>0</v>
      </c>
      <c r="AP65" s="17">
        <v>8.3781659264710092E-3</v>
      </c>
      <c r="AQ65" s="17">
        <v>3.4461124826955902E-2</v>
      </c>
      <c r="AR65" s="17"/>
      <c r="AS65" s="17">
        <v>0</v>
      </c>
      <c r="AT65" s="17">
        <v>4.8596860369804597E-3</v>
      </c>
      <c r="AU65" s="17">
        <v>1.2843036440134801E-2</v>
      </c>
      <c r="AV65" s="17">
        <v>4.6628678935699301E-3</v>
      </c>
      <c r="AW65" s="17">
        <v>0</v>
      </c>
      <c r="AX65" s="17"/>
      <c r="AY65" s="17">
        <v>0</v>
      </c>
      <c r="AZ65" s="17">
        <v>0</v>
      </c>
      <c r="BA65" s="17">
        <v>0</v>
      </c>
      <c r="BB65" s="17">
        <v>0</v>
      </c>
      <c r="BC65" s="17">
        <v>0</v>
      </c>
      <c r="BD65" s="17"/>
      <c r="BE65" s="17">
        <v>0</v>
      </c>
      <c r="BF65" s="17">
        <v>2.6785129610706199E-3</v>
      </c>
      <c r="BG65" s="17">
        <v>4.8930189014887299E-3</v>
      </c>
      <c r="BH65" s="17">
        <v>8.2498703007459206E-3</v>
      </c>
      <c r="BI65" s="17"/>
      <c r="BJ65" s="17">
        <v>0</v>
      </c>
      <c r="BK65" s="17">
        <v>0</v>
      </c>
      <c r="BL65" s="17">
        <v>1.9023205924678401E-3</v>
      </c>
      <c r="BM65" s="17">
        <v>8.8242236760883701E-3</v>
      </c>
      <c r="BN65" s="17"/>
      <c r="BO65" s="17">
        <v>6.85782394004519E-3</v>
      </c>
      <c r="BP65" s="17">
        <v>3.5478287107589099E-3</v>
      </c>
      <c r="BQ65" s="17">
        <v>5.99362097795339E-3</v>
      </c>
      <c r="BR65" s="17"/>
      <c r="BS65" s="17">
        <v>4.5850359951880399E-3</v>
      </c>
      <c r="BT65" s="17">
        <v>9.7038209000963205E-3</v>
      </c>
      <c r="BU65" s="17"/>
      <c r="BV65" s="17">
        <v>6.14952308756054E-3</v>
      </c>
      <c r="BW65" s="17">
        <v>9.8231001872612096E-3</v>
      </c>
      <c r="BX65" s="17">
        <v>0</v>
      </c>
      <c r="BY65" s="17"/>
      <c r="BZ65" s="17">
        <v>0</v>
      </c>
      <c r="CA65" s="17">
        <v>0</v>
      </c>
    </row>
    <row r="66" spans="2:79" x14ac:dyDescent="0.3">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row>
    <row r="67" spans="2:79" x14ac:dyDescent="0.3">
      <c r="B67" s="6" t="s">
        <v>125</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row>
    <row r="68" spans="2:79" x14ac:dyDescent="0.3">
      <c r="B68" s="24" t="s">
        <v>107</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row>
    <row r="69" spans="2:79" x14ac:dyDescent="0.3">
      <c r="B69" t="s">
        <v>68</v>
      </c>
      <c r="C69" s="17">
        <v>0.65811697365099997</v>
      </c>
      <c r="D69" s="17">
        <v>0.70066335094524201</v>
      </c>
      <c r="E69" s="17">
        <v>0.61570831452479102</v>
      </c>
      <c r="F69" s="17"/>
      <c r="G69" s="17">
        <v>0.73542098101269704</v>
      </c>
      <c r="H69" s="17">
        <v>0.71716266833033304</v>
      </c>
      <c r="I69" s="17">
        <v>0.64292354081506597</v>
      </c>
      <c r="J69" s="17">
        <v>0.62657495157998</v>
      </c>
      <c r="K69" s="17">
        <v>0.65809906669589102</v>
      </c>
      <c r="L69" s="17">
        <v>0.59642262247398903</v>
      </c>
      <c r="M69" s="17"/>
      <c r="N69" s="17">
        <v>0.71778687381500805</v>
      </c>
      <c r="O69" s="17">
        <v>0.66637203816504298</v>
      </c>
      <c r="P69" s="17">
        <v>0.66289173258258005</v>
      </c>
      <c r="Q69" s="17">
        <v>0.57821610801829704</v>
      </c>
      <c r="R69" s="17"/>
      <c r="S69" s="17">
        <v>0.723550078322719</v>
      </c>
      <c r="T69" s="17">
        <v>0.65382358988750799</v>
      </c>
      <c r="U69" s="17">
        <v>0.57573884153048305</v>
      </c>
      <c r="V69" s="17">
        <v>0.71734586080621798</v>
      </c>
      <c r="W69" s="17">
        <v>0.61956879634788697</v>
      </c>
      <c r="X69" s="17">
        <v>0.67933117088875505</v>
      </c>
      <c r="Y69" s="17">
        <v>0.62522094147795804</v>
      </c>
      <c r="Z69" s="17">
        <v>0.62741257833227104</v>
      </c>
      <c r="AA69" s="17">
        <v>0.68866438804444696</v>
      </c>
      <c r="AB69" s="17">
        <v>0.63785055330276896</v>
      </c>
      <c r="AC69" s="17">
        <v>0.62224453515732603</v>
      </c>
      <c r="AD69" s="17">
        <v>0.57757016521553906</v>
      </c>
      <c r="AE69" s="17"/>
      <c r="AF69" s="17">
        <v>0.62942297558242699</v>
      </c>
      <c r="AG69" s="17">
        <v>0.69302816414891999</v>
      </c>
      <c r="AH69" s="17">
        <v>0.69275911431741599</v>
      </c>
      <c r="AI69" s="17">
        <v>0.59839136117368397</v>
      </c>
      <c r="AJ69" s="17">
        <v>0.63064026620782998</v>
      </c>
      <c r="AK69" s="17"/>
      <c r="AL69" s="17">
        <v>0.71256740817465203</v>
      </c>
      <c r="AM69" s="17">
        <v>0.65255489316265902</v>
      </c>
      <c r="AN69" s="17">
        <v>0.66037701112065195</v>
      </c>
      <c r="AO69" s="17">
        <v>0.62520070894845403</v>
      </c>
      <c r="AP69" s="17">
        <v>0.65915968406997505</v>
      </c>
      <c r="AQ69" s="17">
        <v>0.59627579475926795</v>
      </c>
      <c r="AR69" s="17"/>
      <c r="AS69" s="17">
        <v>0.86109224451619304</v>
      </c>
      <c r="AT69" s="17">
        <v>0.73091416006433996</v>
      </c>
      <c r="AU69" s="17">
        <v>0.489467071090045</v>
      </c>
      <c r="AV69" s="17">
        <v>0.43564125653303298</v>
      </c>
      <c r="AW69" s="17">
        <v>0.32806454700219501</v>
      </c>
      <c r="AX69" s="17"/>
      <c r="AY69" s="17">
        <v>0.74675499126787903</v>
      </c>
      <c r="AZ69" s="17">
        <v>0.70405398227862204</v>
      </c>
      <c r="BA69" s="17">
        <v>0.58178408416800997</v>
      </c>
      <c r="BB69" s="17">
        <v>0.55989777096420201</v>
      </c>
      <c r="BC69" s="17">
        <v>0.38976166099670501</v>
      </c>
      <c r="BD69" s="17"/>
      <c r="BE69" s="17">
        <v>0.60403292036742695</v>
      </c>
      <c r="BF69" s="17">
        <v>0.68030334691913397</v>
      </c>
      <c r="BG69" s="17">
        <v>0.68703716644135404</v>
      </c>
      <c r="BH69" s="17">
        <v>0.60822495640655005</v>
      </c>
      <c r="BI69" s="17"/>
      <c r="BJ69" s="17">
        <v>0.63548276440421603</v>
      </c>
      <c r="BK69" s="17">
        <v>0.71397926693305303</v>
      </c>
      <c r="BL69" s="17">
        <v>0.62078065675322502</v>
      </c>
      <c r="BM69" s="17">
        <v>0.67407151383508601</v>
      </c>
      <c r="BN69" s="17"/>
      <c r="BO69" s="17">
        <v>0.62217383801714898</v>
      </c>
      <c r="BP69" s="17">
        <v>0.64896840626827001</v>
      </c>
      <c r="BQ69" s="17">
        <v>0.66944742418637404</v>
      </c>
      <c r="BR69" s="17"/>
      <c r="BS69" s="17">
        <v>0.633932418589923</v>
      </c>
      <c r="BT69" s="17">
        <v>0.68647643451319795</v>
      </c>
      <c r="BU69" s="17"/>
      <c r="BV69" s="17">
        <v>0.71858166189175299</v>
      </c>
      <c r="BW69" s="17">
        <v>0.61775686510024297</v>
      </c>
      <c r="BX69" s="17">
        <v>0.68738319325798503</v>
      </c>
      <c r="BY69" s="17"/>
      <c r="BZ69" s="17">
        <v>0.684705752308441</v>
      </c>
      <c r="CA69" s="17">
        <v>0.74555199543004003</v>
      </c>
    </row>
    <row r="70" spans="2:79" x14ac:dyDescent="0.3">
      <c r="B70" t="s">
        <v>69</v>
      </c>
      <c r="C70" s="17">
        <v>0.32178828944422</v>
      </c>
      <c r="D70" s="17">
        <v>0.28536886053606297</v>
      </c>
      <c r="E70" s="17">
        <v>0.35895511075201803</v>
      </c>
      <c r="F70" s="17"/>
      <c r="G70" s="17">
        <v>0.24738352359437599</v>
      </c>
      <c r="H70" s="17">
        <v>0.258547376371356</v>
      </c>
      <c r="I70" s="17">
        <v>0.34309214475759803</v>
      </c>
      <c r="J70" s="17">
        <v>0.34211577692934297</v>
      </c>
      <c r="K70" s="17">
        <v>0.32777503269618102</v>
      </c>
      <c r="L70" s="17">
        <v>0.38513471607871402</v>
      </c>
      <c r="M70" s="17"/>
      <c r="N70" s="17">
        <v>0.266371067073991</v>
      </c>
      <c r="O70" s="17">
        <v>0.31038042530272297</v>
      </c>
      <c r="P70" s="17">
        <v>0.31818797724901299</v>
      </c>
      <c r="Q70" s="17">
        <v>0.39893976680609</v>
      </c>
      <c r="R70" s="17"/>
      <c r="S70" s="17">
        <v>0.25777917598877498</v>
      </c>
      <c r="T70" s="17">
        <v>0.31763227445766001</v>
      </c>
      <c r="U70" s="17">
        <v>0.41264738784538002</v>
      </c>
      <c r="V70" s="17">
        <v>0.260639650648813</v>
      </c>
      <c r="W70" s="17">
        <v>0.373877393148705</v>
      </c>
      <c r="X70" s="17">
        <v>0.29730480533447501</v>
      </c>
      <c r="Y70" s="17">
        <v>0.36277503946387901</v>
      </c>
      <c r="Z70" s="17">
        <v>0.34368828271295898</v>
      </c>
      <c r="AA70" s="17">
        <v>0.28833512186082799</v>
      </c>
      <c r="AB70" s="17">
        <v>0.33732581799740702</v>
      </c>
      <c r="AC70" s="17">
        <v>0.362853665324681</v>
      </c>
      <c r="AD70" s="17">
        <v>0.39974942583227402</v>
      </c>
      <c r="AE70" s="17"/>
      <c r="AF70" s="17">
        <v>0.35512251385801402</v>
      </c>
      <c r="AG70" s="17">
        <v>0.28850177845640801</v>
      </c>
      <c r="AH70" s="17">
        <v>0.30173053473502498</v>
      </c>
      <c r="AI70" s="17">
        <v>0.37743907945550098</v>
      </c>
      <c r="AJ70" s="17">
        <v>0.33296373250157502</v>
      </c>
      <c r="AK70" s="17"/>
      <c r="AL70" s="17">
        <v>0.26838486100283498</v>
      </c>
      <c r="AM70" s="17">
        <v>0.33217558742863201</v>
      </c>
      <c r="AN70" s="17">
        <v>0.32867469828332102</v>
      </c>
      <c r="AO70" s="17">
        <v>0.36129721885814198</v>
      </c>
      <c r="AP70" s="17">
        <v>0.31311602955454598</v>
      </c>
      <c r="AQ70" s="17">
        <v>0.37351436221441098</v>
      </c>
      <c r="AR70" s="17"/>
      <c r="AS70" s="17">
        <v>0.13056593945512701</v>
      </c>
      <c r="AT70" s="17">
        <v>0.25347151804797302</v>
      </c>
      <c r="AU70" s="17">
        <v>0.47249876887704001</v>
      </c>
      <c r="AV70" s="17">
        <v>0.55469562306161502</v>
      </c>
      <c r="AW70" s="17">
        <v>0.64898953318005104</v>
      </c>
      <c r="AX70" s="17"/>
      <c r="AY70" s="17">
        <v>0.24755356436151699</v>
      </c>
      <c r="AZ70" s="17">
        <v>0.27850570670338098</v>
      </c>
      <c r="BA70" s="17">
        <v>0.379615722323765</v>
      </c>
      <c r="BB70" s="17">
        <v>0.42417230896727898</v>
      </c>
      <c r="BC70" s="17">
        <v>0.59611009235768098</v>
      </c>
      <c r="BD70" s="17"/>
      <c r="BE70" s="17">
        <v>0.39596707963257399</v>
      </c>
      <c r="BF70" s="17">
        <v>0.30202210198933299</v>
      </c>
      <c r="BG70" s="17">
        <v>0.29922316611268202</v>
      </c>
      <c r="BH70" s="17">
        <v>0.36189772229637002</v>
      </c>
      <c r="BI70" s="17"/>
      <c r="BJ70" s="17">
        <v>0.35103248934866499</v>
      </c>
      <c r="BK70" s="17">
        <v>0.27331927348591201</v>
      </c>
      <c r="BL70" s="17">
        <v>0.36791507610121099</v>
      </c>
      <c r="BM70" s="17">
        <v>0.30190147026523401</v>
      </c>
      <c r="BN70" s="17"/>
      <c r="BO70" s="17">
        <v>0.36799986384322703</v>
      </c>
      <c r="BP70" s="17">
        <v>0.33998494477213098</v>
      </c>
      <c r="BQ70" s="17">
        <v>0.309450336555391</v>
      </c>
      <c r="BR70" s="17"/>
      <c r="BS70" s="17">
        <v>0.34777074232775101</v>
      </c>
      <c r="BT70" s="17">
        <v>0.29100805829430898</v>
      </c>
      <c r="BU70" s="17"/>
      <c r="BV70" s="17">
        <v>0.26659855297745999</v>
      </c>
      <c r="BW70" s="17">
        <v>0.35995638460371399</v>
      </c>
      <c r="BX70" s="17">
        <v>0.302143291604276</v>
      </c>
      <c r="BY70" s="17"/>
      <c r="BZ70" s="17">
        <v>0.315294247691559</v>
      </c>
      <c r="CA70" s="17">
        <v>0.25444800456995897</v>
      </c>
    </row>
    <row r="71" spans="2:79" x14ac:dyDescent="0.3">
      <c r="B71" t="s">
        <v>122</v>
      </c>
      <c r="C71" s="17">
        <v>2.0094736904779899E-2</v>
      </c>
      <c r="D71" s="17">
        <v>1.39677885186953E-2</v>
      </c>
      <c r="E71" s="17">
        <v>2.53365747231903E-2</v>
      </c>
      <c r="F71" s="17"/>
      <c r="G71" s="17">
        <v>1.7195495392926901E-2</v>
      </c>
      <c r="H71" s="17">
        <v>2.4289955298310899E-2</v>
      </c>
      <c r="I71" s="17">
        <v>1.3984314427336501E-2</v>
      </c>
      <c r="J71" s="17">
        <v>3.1309271490675999E-2</v>
      </c>
      <c r="K71" s="17">
        <v>1.41259006079281E-2</v>
      </c>
      <c r="L71" s="17">
        <v>1.8442661447296699E-2</v>
      </c>
      <c r="M71" s="17"/>
      <c r="N71" s="17">
        <v>1.5842059111000801E-2</v>
      </c>
      <c r="O71" s="17">
        <v>2.3247536532233999E-2</v>
      </c>
      <c r="P71" s="17">
        <v>1.8920290168406802E-2</v>
      </c>
      <c r="Q71" s="17">
        <v>2.2844125175612899E-2</v>
      </c>
      <c r="R71" s="17"/>
      <c r="S71" s="17">
        <v>1.8670745688505401E-2</v>
      </c>
      <c r="T71" s="17">
        <v>2.8544135654831802E-2</v>
      </c>
      <c r="U71" s="17">
        <v>1.16137706241374E-2</v>
      </c>
      <c r="V71" s="17">
        <v>2.20144885449697E-2</v>
      </c>
      <c r="W71" s="17">
        <v>6.5538105034077896E-3</v>
      </c>
      <c r="X71" s="17">
        <v>2.3364023776770201E-2</v>
      </c>
      <c r="Y71" s="17">
        <v>1.20040190581636E-2</v>
      </c>
      <c r="Z71" s="17">
        <v>2.88991389547694E-2</v>
      </c>
      <c r="AA71" s="17">
        <v>2.3000490094725198E-2</v>
      </c>
      <c r="AB71" s="17">
        <v>2.4823628699824098E-2</v>
      </c>
      <c r="AC71" s="17">
        <v>1.49017995179928E-2</v>
      </c>
      <c r="AD71" s="17">
        <v>2.2680408952186999E-2</v>
      </c>
      <c r="AE71" s="17"/>
      <c r="AF71" s="17">
        <v>1.54545105595592E-2</v>
      </c>
      <c r="AG71" s="17">
        <v>1.8470057394672501E-2</v>
      </c>
      <c r="AH71" s="17">
        <v>5.5103509475594101E-3</v>
      </c>
      <c r="AI71" s="17">
        <v>2.4169559370814601E-2</v>
      </c>
      <c r="AJ71" s="17">
        <v>3.6396001290594698E-2</v>
      </c>
      <c r="AK71" s="17"/>
      <c r="AL71" s="17">
        <v>1.9047730822513199E-2</v>
      </c>
      <c r="AM71" s="17">
        <v>1.5269519408709501E-2</v>
      </c>
      <c r="AN71" s="17">
        <v>1.09482905960271E-2</v>
      </c>
      <c r="AO71" s="17">
        <v>1.3502072193403301E-2</v>
      </c>
      <c r="AP71" s="17">
        <v>2.7724286375478701E-2</v>
      </c>
      <c r="AQ71" s="17">
        <v>3.0209843026321299E-2</v>
      </c>
      <c r="AR71" s="17"/>
      <c r="AS71" s="17">
        <v>8.3418160286793594E-3</v>
      </c>
      <c r="AT71" s="17">
        <v>1.56143218876874E-2</v>
      </c>
      <c r="AU71" s="17">
        <v>3.80341600329153E-2</v>
      </c>
      <c r="AV71" s="17">
        <v>9.6631204053516401E-3</v>
      </c>
      <c r="AW71" s="17">
        <v>2.2945919817754599E-2</v>
      </c>
      <c r="AX71" s="17"/>
      <c r="AY71" s="17">
        <v>5.6914443706038501E-3</v>
      </c>
      <c r="AZ71" s="17">
        <v>1.7440311017996701E-2</v>
      </c>
      <c r="BA71" s="17">
        <v>3.8600193508225897E-2</v>
      </c>
      <c r="BB71" s="17">
        <v>1.5929920068518899E-2</v>
      </c>
      <c r="BC71" s="17">
        <v>1.41282466456143E-2</v>
      </c>
      <c r="BD71" s="17"/>
      <c r="BE71" s="17">
        <v>0</v>
      </c>
      <c r="BF71" s="17">
        <v>1.7674551091533399E-2</v>
      </c>
      <c r="BG71" s="17">
        <v>1.3739667445964301E-2</v>
      </c>
      <c r="BH71" s="17">
        <v>2.9877321297080199E-2</v>
      </c>
      <c r="BI71" s="17"/>
      <c r="BJ71" s="17">
        <v>1.34847462471191E-2</v>
      </c>
      <c r="BK71" s="17">
        <v>1.27014595810348E-2</v>
      </c>
      <c r="BL71" s="17">
        <v>1.13042671455634E-2</v>
      </c>
      <c r="BM71" s="17">
        <v>2.4027015899679701E-2</v>
      </c>
      <c r="BN71" s="17"/>
      <c r="BO71" s="17">
        <v>9.8262981396238097E-3</v>
      </c>
      <c r="BP71" s="17">
        <v>1.1046648959598599E-2</v>
      </c>
      <c r="BQ71" s="17">
        <v>2.1102239258234901E-2</v>
      </c>
      <c r="BR71" s="17"/>
      <c r="BS71" s="17">
        <v>1.8296839082325499E-2</v>
      </c>
      <c r="BT71" s="17">
        <v>2.2515507192492901E-2</v>
      </c>
      <c r="BU71" s="17"/>
      <c r="BV71" s="17">
        <v>1.48197851307863E-2</v>
      </c>
      <c r="BW71" s="17">
        <v>2.2286750296042698E-2</v>
      </c>
      <c r="BX71" s="17">
        <v>1.04735151377385E-2</v>
      </c>
      <c r="BY71" s="17"/>
      <c r="BZ71" s="17">
        <v>0</v>
      </c>
      <c r="CA71" s="17">
        <v>0</v>
      </c>
    </row>
    <row r="72" spans="2:79" x14ac:dyDescent="0.3">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row>
    <row r="73" spans="2:79" x14ac:dyDescent="0.3">
      <c r="B73" s="6" t="s">
        <v>131</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row>
    <row r="74" spans="2:79" x14ac:dyDescent="0.3">
      <c r="B74" s="24" t="s">
        <v>107</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row>
    <row r="75" spans="2:79" x14ac:dyDescent="0.3">
      <c r="B75" t="s">
        <v>126</v>
      </c>
      <c r="C75" s="17">
        <v>0.292630126621028</v>
      </c>
      <c r="D75" s="17">
        <v>0.22326810711453299</v>
      </c>
      <c r="E75" s="17">
        <v>0.361018435135953</v>
      </c>
      <c r="F75" s="17"/>
      <c r="G75" s="17">
        <v>0.37683129137992599</v>
      </c>
      <c r="H75" s="17">
        <v>0.27977264207236202</v>
      </c>
      <c r="I75" s="17">
        <v>0.333986675468532</v>
      </c>
      <c r="J75" s="17">
        <v>0.264203672277253</v>
      </c>
      <c r="K75" s="17">
        <v>0.26290151950088603</v>
      </c>
      <c r="L75" s="17">
        <v>0.25626647194047603</v>
      </c>
      <c r="M75" s="17"/>
      <c r="N75" s="17">
        <v>0.229943686032481</v>
      </c>
      <c r="O75" s="17">
        <v>0.27014692867700102</v>
      </c>
      <c r="P75" s="17">
        <v>0.31430885652604901</v>
      </c>
      <c r="Q75" s="17">
        <v>0.36010632639151202</v>
      </c>
      <c r="R75" s="17"/>
      <c r="S75" s="17">
        <v>0.30265205763722502</v>
      </c>
      <c r="T75" s="17">
        <v>0.28410015123497701</v>
      </c>
      <c r="U75" s="17">
        <v>0.272629250761173</v>
      </c>
      <c r="V75" s="17">
        <v>0.315029351262406</v>
      </c>
      <c r="W75" s="17">
        <v>0.31170744988932397</v>
      </c>
      <c r="X75" s="17">
        <v>0.30190076499675</v>
      </c>
      <c r="Y75" s="17">
        <v>0.277157957229135</v>
      </c>
      <c r="Z75" s="17">
        <v>0.23355603072856099</v>
      </c>
      <c r="AA75" s="17">
        <v>0.296271987264484</v>
      </c>
      <c r="AB75" s="17">
        <v>0.26963389467304</v>
      </c>
      <c r="AC75" s="17">
        <v>0.32535111894103502</v>
      </c>
      <c r="AD75" s="17">
        <v>0.31726657460555402</v>
      </c>
      <c r="AE75" s="17"/>
      <c r="AF75" s="17">
        <v>0.25298931443473599</v>
      </c>
      <c r="AG75" s="17">
        <v>0.28575651733646701</v>
      </c>
      <c r="AH75" s="17">
        <v>0.27207787225544</v>
      </c>
      <c r="AI75" s="17">
        <v>0.22273867730694799</v>
      </c>
      <c r="AJ75" s="17">
        <v>0.30836611570981198</v>
      </c>
      <c r="AK75" s="17"/>
      <c r="AL75" s="17">
        <v>0.285239286293896</v>
      </c>
      <c r="AM75" s="17">
        <v>0.27896975682639402</v>
      </c>
      <c r="AN75" s="17">
        <v>0.29165687432977899</v>
      </c>
      <c r="AO75" s="17">
        <v>0.238620821178293</v>
      </c>
      <c r="AP75" s="17">
        <v>0.254534338782547</v>
      </c>
      <c r="AQ75" s="17">
        <v>0.35313820463892898</v>
      </c>
      <c r="AR75" s="17"/>
      <c r="AS75" s="17">
        <v>0.28011189412244702</v>
      </c>
      <c r="AT75" s="17">
        <v>0.25904697211806899</v>
      </c>
      <c r="AU75" s="17">
        <v>0.32742562997393998</v>
      </c>
      <c r="AV75" s="17">
        <v>0.35191602379928</v>
      </c>
      <c r="AW75" s="17">
        <v>0.50813944897928498</v>
      </c>
      <c r="AX75" s="17"/>
      <c r="AY75" s="17">
        <v>0.23350981444095301</v>
      </c>
      <c r="AZ75" s="17">
        <v>0.28820431883257103</v>
      </c>
      <c r="BA75" s="17">
        <v>0.33468658199919799</v>
      </c>
      <c r="BB75" s="17">
        <v>0.32920709185672598</v>
      </c>
      <c r="BC75" s="17">
        <v>0.36218752734933601</v>
      </c>
      <c r="BD75" s="17"/>
      <c r="BE75" s="17">
        <v>0</v>
      </c>
      <c r="BF75" s="17">
        <v>0</v>
      </c>
      <c r="BG75" s="17">
        <v>0</v>
      </c>
      <c r="BH75" s="17">
        <v>1</v>
      </c>
      <c r="BI75" s="17"/>
      <c r="BJ75" s="17">
        <v>0.22838168909426201</v>
      </c>
      <c r="BK75" s="17">
        <v>7.6483392936362402E-2</v>
      </c>
      <c r="BL75" s="17">
        <v>0.24853465979345801</v>
      </c>
      <c r="BM75" s="17">
        <v>0.35777979797669601</v>
      </c>
      <c r="BN75" s="17"/>
      <c r="BO75" s="17">
        <v>0.167292483987171</v>
      </c>
      <c r="BP75" s="17">
        <v>0.29511123499734598</v>
      </c>
      <c r="BQ75" s="17">
        <v>0.318493600001099</v>
      </c>
      <c r="BR75" s="17"/>
      <c r="BS75" s="17">
        <v>0.279720725348718</v>
      </c>
      <c r="BT75" s="17">
        <v>0.30886187590137398</v>
      </c>
      <c r="BU75" s="17"/>
      <c r="BV75" s="17">
        <v>0.26746763721811301</v>
      </c>
      <c r="BW75" s="17">
        <v>0.33214565526928702</v>
      </c>
      <c r="BX75" s="17">
        <v>0.230524399907236</v>
      </c>
      <c r="BY75" s="17"/>
      <c r="BZ75" s="17">
        <v>0.30693245124616397</v>
      </c>
      <c r="CA75" s="17">
        <v>0.256698090753188</v>
      </c>
    </row>
    <row r="76" spans="2:79" x14ac:dyDescent="0.3">
      <c r="B76" t="s">
        <v>127</v>
      </c>
      <c r="C76" s="17">
        <v>0.481814136548259</v>
      </c>
      <c r="D76" s="17">
        <v>0.47757123419948799</v>
      </c>
      <c r="E76" s="17">
        <v>0.48558330832424601</v>
      </c>
      <c r="F76" s="17"/>
      <c r="G76" s="17">
        <v>0.42964709492028402</v>
      </c>
      <c r="H76" s="17">
        <v>0.49580012744463198</v>
      </c>
      <c r="I76" s="17">
        <v>0.44953632394430698</v>
      </c>
      <c r="J76" s="17">
        <v>0.52591571552953298</v>
      </c>
      <c r="K76" s="17">
        <v>0.47597340357123702</v>
      </c>
      <c r="L76" s="17">
        <v>0.499501909673567</v>
      </c>
      <c r="M76" s="17"/>
      <c r="N76" s="17">
        <v>0.49843669913826699</v>
      </c>
      <c r="O76" s="17">
        <v>0.50052581701936205</v>
      </c>
      <c r="P76" s="17">
        <v>0.47951925691519898</v>
      </c>
      <c r="Q76" s="17">
        <v>0.44843960308019798</v>
      </c>
      <c r="R76" s="17"/>
      <c r="S76" s="17">
        <v>0.47847728195425898</v>
      </c>
      <c r="T76" s="17">
        <v>0.46637947391870899</v>
      </c>
      <c r="U76" s="17">
        <v>0.55620428948475398</v>
      </c>
      <c r="V76" s="17">
        <v>0.51737362677374299</v>
      </c>
      <c r="W76" s="17">
        <v>0.42829464223797498</v>
      </c>
      <c r="X76" s="17">
        <v>0.47268551668523301</v>
      </c>
      <c r="Y76" s="17">
        <v>0.46697755861027501</v>
      </c>
      <c r="Z76" s="17">
        <v>0.411244481277455</v>
      </c>
      <c r="AA76" s="17">
        <v>0.50685788509018403</v>
      </c>
      <c r="AB76" s="17">
        <v>0.53551560064197901</v>
      </c>
      <c r="AC76" s="17">
        <v>0.43222766322932699</v>
      </c>
      <c r="AD76" s="17">
        <v>0.374120165196965</v>
      </c>
      <c r="AE76" s="17"/>
      <c r="AF76" s="17">
        <v>0.49435120158256901</v>
      </c>
      <c r="AG76" s="17">
        <v>0.49351140878237998</v>
      </c>
      <c r="AH76" s="17">
        <v>0.52618593912342604</v>
      </c>
      <c r="AI76" s="17">
        <v>0.50097278340395501</v>
      </c>
      <c r="AJ76" s="17">
        <v>0.506345280988449</v>
      </c>
      <c r="AK76" s="17"/>
      <c r="AL76" s="17">
        <v>0.47198173531460003</v>
      </c>
      <c r="AM76" s="17">
        <v>0.48315735851970998</v>
      </c>
      <c r="AN76" s="17">
        <v>0.50004571226156702</v>
      </c>
      <c r="AO76" s="17">
        <v>0.50249130857410695</v>
      </c>
      <c r="AP76" s="17">
        <v>0.60548426511007702</v>
      </c>
      <c r="AQ76" s="17">
        <v>0.46083081844775697</v>
      </c>
      <c r="AR76" s="17"/>
      <c r="AS76" s="17">
        <v>0.49572979582042598</v>
      </c>
      <c r="AT76" s="17">
        <v>0.50886997869832196</v>
      </c>
      <c r="AU76" s="17">
        <v>0.46176235451472197</v>
      </c>
      <c r="AV76" s="17">
        <v>0.41702396272942899</v>
      </c>
      <c r="AW76" s="17">
        <v>0.27784431207277199</v>
      </c>
      <c r="AX76" s="17"/>
      <c r="AY76" s="17">
        <v>0.50790647820888701</v>
      </c>
      <c r="AZ76" s="17">
        <v>0.49008718151524799</v>
      </c>
      <c r="BA76" s="17">
        <v>0.46910906406869102</v>
      </c>
      <c r="BB76" s="17">
        <v>0.45819395636112797</v>
      </c>
      <c r="BC76" s="17">
        <v>0.39602664838968499</v>
      </c>
      <c r="BD76" s="17"/>
      <c r="BE76" s="17">
        <v>0</v>
      </c>
      <c r="BF76" s="17">
        <v>0</v>
      </c>
      <c r="BG76" s="17">
        <v>1</v>
      </c>
      <c r="BH76" s="17">
        <v>0</v>
      </c>
      <c r="BI76" s="17"/>
      <c r="BJ76" s="17">
        <v>0.34630331346103799</v>
      </c>
      <c r="BK76" s="17">
        <v>0.51634193346753299</v>
      </c>
      <c r="BL76" s="17">
        <v>0.50798679369198396</v>
      </c>
      <c r="BM76" s="17">
        <v>0.49742788682137201</v>
      </c>
      <c r="BN76" s="17"/>
      <c r="BO76" s="17">
        <v>0.45106209910240602</v>
      </c>
      <c r="BP76" s="17">
        <v>0.43727830488807001</v>
      </c>
      <c r="BQ76" s="17">
        <v>0.49898870494618303</v>
      </c>
      <c r="BR76" s="17"/>
      <c r="BS76" s="17">
        <v>0.49262951600446497</v>
      </c>
      <c r="BT76" s="17">
        <v>0.46785436867590602</v>
      </c>
      <c r="BU76" s="17"/>
      <c r="BV76" s="17">
        <v>0.50655722641030698</v>
      </c>
      <c r="BW76" s="17">
        <v>0.49051339123482901</v>
      </c>
      <c r="BX76" s="17">
        <v>0.46851556597118299</v>
      </c>
      <c r="BY76" s="17"/>
      <c r="BZ76" s="17">
        <v>0.46481820256990702</v>
      </c>
      <c r="CA76" s="17">
        <v>0.485102347724295</v>
      </c>
    </row>
    <row r="77" spans="2:79" x14ac:dyDescent="0.3">
      <c r="B77" t="s">
        <v>128</v>
      </c>
      <c r="C77" s="17">
        <v>0.180483658067047</v>
      </c>
      <c r="D77" s="17">
        <v>0.23523051750047799</v>
      </c>
      <c r="E77" s="17">
        <v>0.12869311278055701</v>
      </c>
      <c r="F77" s="17"/>
      <c r="G77" s="17">
        <v>0.15536257816038501</v>
      </c>
      <c r="H77" s="17">
        <v>0.179108778687215</v>
      </c>
      <c r="I77" s="17">
        <v>0.167478209861741</v>
      </c>
      <c r="J77" s="17">
        <v>0.17322324498549399</v>
      </c>
      <c r="K77" s="17">
        <v>0.19636677966822799</v>
      </c>
      <c r="L77" s="17">
        <v>0.204237439433509</v>
      </c>
      <c r="M77" s="17"/>
      <c r="N77" s="17">
        <v>0.235290040531659</v>
      </c>
      <c r="O77" s="17">
        <v>0.179797625218347</v>
      </c>
      <c r="P77" s="17">
        <v>0.16606260601409201</v>
      </c>
      <c r="Q77" s="17">
        <v>0.13630723526775401</v>
      </c>
      <c r="R77" s="17"/>
      <c r="S77" s="17">
        <v>0.185512746198645</v>
      </c>
      <c r="T77" s="17">
        <v>0.204568256957013</v>
      </c>
      <c r="U77" s="17">
        <v>0.14301895196754499</v>
      </c>
      <c r="V77" s="17">
        <v>0.13555318624454099</v>
      </c>
      <c r="W77" s="17">
        <v>0.191554159844431</v>
      </c>
      <c r="X77" s="17">
        <v>0.156844920187827</v>
      </c>
      <c r="Y77" s="17">
        <v>0.20448422684433201</v>
      </c>
      <c r="Z77" s="17">
        <v>0.28013144968287901</v>
      </c>
      <c r="AA77" s="17">
        <v>0.15983991953850901</v>
      </c>
      <c r="AB77" s="17">
        <v>0.15949839800580501</v>
      </c>
      <c r="AC77" s="17">
        <v>0.19398255056899</v>
      </c>
      <c r="AD77" s="17">
        <v>0.25289630999454299</v>
      </c>
      <c r="AE77" s="17"/>
      <c r="AF77" s="17">
        <v>0.21081108749170299</v>
      </c>
      <c r="AG77" s="17">
        <v>0.18624099858691401</v>
      </c>
      <c r="AH77" s="17">
        <v>0.16128730603836899</v>
      </c>
      <c r="AI77" s="17">
        <v>0.196119833888309</v>
      </c>
      <c r="AJ77" s="17">
        <v>0.14715494227633699</v>
      </c>
      <c r="AK77" s="17"/>
      <c r="AL77" s="17">
        <v>0.208330439184541</v>
      </c>
      <c r="AM77" s="17">
        <v>0.203276351465733</v>
      </c>
      <c r="AN77" s="17">
        <v>0.15582231789223899</v>
      </c>
      <c r="AO77" s="17">
        <v>0.198872755366656</v>
      </c>
      <c r="AP77" s="17">
        <v>0.111599631672163</v>
      </c>
      <c r="AQ77" s="17">
        <v>0.14307059320375101</v>
      </c>
      <c r="AR77" s="17"/>
      <c r="AS77" s="17">
        <v>0.17663418130946301</v>
      </c>
      <c r="AT77" s="17">
        <v>0.19812521461615901</v>
      </c>
      <c r="AU77" s="17">
        <v>0.155883761205452</v>
      </c>
      <c r="AV77" s="17">
        <v>0.17784802133629199</v>
      </c>
      <c r="AW77" s="17">
        <v>0.102127584949581</v>
      </c>
      <c r="AX77" s="17"/>
      <c r="AY77" s="17">
        <v>0.21327632297983501</v>
      </c>
      <c r="AZ77" s="17">
        <v>0.190139130535044</v>
      </c>
      <c r="BA77" s="17">
        <v>0.156087043821453</v>
      </c>
      <c r="BB77" s="17">
        <v>0.14331244315743699</v>
      </c>
      <c r="BC77" s="17">
        <v>0.144651880108328</v>
      </c>
      <c r="BD77" s="17"/>
      <c r="BE77" s="17">
        <v>0</v>
      </c>
      <c r="BF77" s="17">
        <v>1</v>
      </c>
      <c r="BG77" s="17">
        <v>0</v>
      </c>
      <c r="BH77" s="17">
        <v>0</v>
      </c>
      <c r="BI77" s="17"/>
      <c r="BJ77" s="17">
        <v>0.31743162684204002</v>
      </c>
      <c r="BK77" s="17">
        <v>0.32158627624073999</v>
      </c>
      <c r="BL77" s="17">
        <v>0.19706212585033001</v>
      </c>
      <c r="BM77" s="17">
        <v>0.12357558526852599</v>
      </c>
      <c r="BN77" s="17"/>
      <c r="BO77" s="17">
        <v>0.30647092934367098</v>
      </c>
      <c r="BP77" s="17">
        <v>0.20662524371709401</v>
      </c>
      <c r="BQ77" s="17">
        <v>0.14927506135767499</v>
      </c>
      <c r="BR77" s="17"/>
      <c r="BS77" s="17">
        <v>0.18571733114609701</v>
      </c>
      <c r="BT77" s="17">
        <v>0.175077802167629</v>
      </c>
      <c r="BU77" s="17"/>
      <c r="BV77" s="17">
        <v>0.18357042150847999</v>
      </c>
      <c r="BW77" s="17">
        <v>0.13989531746983599</v>
      </c>
      <c r="BX77" s="17">
        <v>0.24584332508689399</v>
      </c>
      <c r="BY77" s="17"/>
      <c r="BZ77" s="17">
        <v>0.20242628560676601</v>
      </c>
      <c r="CA77" s="17">
        <v>0.20560850630118699</v>
      </c>
    </row>
    <row r="78" spans="2:79" x14ac:dyDescent="0.3">
      <c r="B78" t="s">
        <v>129</v>
      </c>
      <c r="C78" s="17">
        <v>2.89054700643528E-2</v>
      </c>
      <c r="D78" s="17">
        <v>4.1742952682717702E-2</v>
      </c>
      <c r="E78" s="17">
        <v>1.5478024814685701E-2</v>
      </c>
      <c r="F78" s="17"/>
      <c r="G78" s="17">
        <v>2.7825356441380601E-2</v>
      </c>
      <c r="H78" s="17">
        <v>2.61880374007433E-2</v>
      </c>
      <c r="I78" s="17">
        <v>3.0498971679436399E-2</v>
      </c>
      <c r="J78" s="17">
        <v>2.31407536992231E-2</v>
      </c>
      <c r="K78" s="17">
        <v>5.1344279444643301E-2</v>
      </c>
      <c r="L78" s="17">
        <v>2.0252974475591198E-2</v>
      </c>
      <c r="M78" s="17"/>
      <c r="N78" s="17">
        <v>2.6612145842512501E-2</v>
      </c>
      <c r="O78" s="17">
        <v>2.9599185819374499E-2</v>
      </c>
      <c r="P78" s="17">
        <v>2.8301978260332501E-2</v>
      </c>
      <c r="Q78" s="17">
        <v>3.17699780275425E-2</v>
      </c>
      <c r="R78" s="17"/>
      <c r="S78" s="17">
        <v>2.7688033436706099E-2</v>
      </c>
      <c r="T78" s="17">
        <v>3.11381451052417E-2</v>
      </c>
      <c r="U78" s="17">
        <v>3.9701037083314803E-3</v>
      </c>
      <c r="V78" s="17">
        <v>2.15913201144808E-2</v>
      </c>
      <c r="W78" s="17">
        <v>3.0665970334550201E-2</v>
      </c>
      <c r="X78" s="17">
        <v>3.3018358953178999E-2</v>
      </c>
      <c r="Y78" s="17">
        <v>4.5863087046431897E-2</v>
      </c>
      <c r="Z78" s="17">
        <v>6.0205391382843303E-2</v>
      </c>
      <c r="AA78" s="17">
        <v>2.4174120892949302E-2</v>
      </c>
      <c r="AB78" s="17">
        <v>2.8980451823401698E-2</v>
      </c>
      <c r="AC78" s="17">
        <v>2.2832369685393601E-2</v>
      </c>
      <c r="AD78" s="17">
        <v>3.75143354234002E-2</v>
      </c>
      <c r="AE78" s="17"/>
      <c r="AF78" s="17">
        <v>2.4443577860693701E-2</v>
      </c>
      <c r="AG78" s="17">
        <v>2.8024417221409099E-2</v>
      </c>
      <c r="AH78" s="17">
        <v>2.7662033522075202E-2</v>
      </c>
      <c r="AI78" s="17">
        <v>5.5030251744774099E-2</v>
      </c>
      <c r="AJ78" s="17">
        <v>1.8574837895648299E-2</v>
      </c>
      <c r="AK78" s="17"/>
      <c r="AL78" s="17">
        <v>2.7480377291484798E-2</v>
      </c>
      <c r="AM78" s="17">
        <v>2.62123809844431E-2</v>
      </c>
      <c r="AN78" s="17">
        <v>3.4611395193872803E-2</v>
      </c>
      <c r="AO78" s="17">
        <v>3.3455795702882297E-2</v>
      </c>
      <c r="AP78" s="17">
        <v>2.0003598508742299E-2</v>
      </c>
      <c r="AQ78" s="17">
        <v>1.891153516757E-2</v>
      </c>
      <c r="AR78" s="17"/>
      <c r="AS78" s="17">
        <v>3.3276755697396201E-2</v>
      </c>
      <c r="AT78" s="17">
        <v>2.2381941371047601E-2</v>
      </c>
      <c r="AU78" s="17">
        <v>3.1203718333567401E-2</v>
      </c>
      <c r="AV78" s="17">
        <v>3.6830386745949302E-2</v>
      </c>
      <c r="AW78" s="17">
        <v>8.4606148141300103E-2</v>
      </c>
      <c r="AX78" s="17"/>
      <c r="AY78" s="17">
        <v>2.9514096440284798E-2</v>
      </c>
      <c r="AZ78" s="17">
        <v>2.2533796190231999E-2</v>
      </c>
      <c r="BA78" s="17">
        <v>1.78155540274887E-2</v>
      </c>
      <c r="BB78" s="17">
        <v>5.2841361458128101E-2</v>
      </c>
      <c r="BC78" s="17">
        <v>7.9879218773105998E-2</v>
      </c>
      <c r="BD78" s="17"/>
      <c r="BE78" s="17">
        <v>0.75140326916315303</v>
      </c>
      <c r="BF78" s="17">
        <v>0</v>
      </c>
      <c r="BG78" s="17">
        <v>0</v>
      </c>
      <c r="BH78" s="17">
        <v>0</v>
      </c>
      <c r="BI78" s="17"/>
      <c r="BJ78" s="17">
        <v>6.4684673849089394E-2</v>
      </c>
      <c r="BK78" s="17">
        <v>6.4638677426846605E-2</v>
      </c>
      <c r="BL78" s="17">
        <v>3.2090928325856097E-2</v>
      </c>
      <c r="BM78" s="17">
        <v>1.4817048753009199E-2</v>
      </c>
      <c r="BN78" s="17"/>
      <c r="BO78" s="17">
        <v>5.7580034585260099E-2</v>
      </c>
      <c r="BP78" s="17">
        <v>4.4951614280228001E-2</v>
      </c>
      <c r="BQ78" s="17">
        <v>2.0297142506771101E-2</v>
      </c>
      <c r="BR78" s="17"/>
      <c r="BS78" s="17">
        <v>2.5207963769932399E-2</v>
      </c>
      <c r="BT78" s="17">
        <v>3.3798668659982899E-2</v>
      </c>
      <c r="BU78" s="17"/>
      <c r="BV78" s="17">
        <v>3.4659636853627503E-2</v>
      </c>
      <c r="BW78" s="17">
        <v>1.9821332041294298E-2</v>
      </c>
      <c r="BX78" s="17">
        <v>4.0215610537476298E-2</v>
      </c>
      <c r="BY78" s="17"/>
      <c r="BZ78" s="17">
        <v>2.5823060577163399E-2</v>
      </c>
      <c r="CA78" s="17">
        <v>3.9007583598104502E-2</v>
      </c>
    </row>
    <row r="79" spans="2:79" x14ac:dyDescent="0.3">
      <c r="B79" t="s">
        <v>130</v>
      </c>
      <c r="C79" s="17">
        <v>9.5631808593318393E-3</v>
      </c>
      <c r="D79" s="17">
        <v>1.4669377548676499E-2</v>
      </c>
      <c r="E79" s="17">
        <v>3.4568138011242398E-3</v>
      </c>
      <c r="F79" s="17"/>
      <c r="G79" s="17">
        <v>0</v>
      </c>
      <c r="H79" s="17">
        <v>6.3861739204322896E-3</v>
      </c>
      <c r="I79" s="17">
        <v>1.55000351083046E-2</v>
      </c>
      <c r="J79" s="17">
        <v>1.04353545289348E-2</v>
      </c>
      <c r="K79" s="17">
        <v>9.52713488965941E-3</v>
      </c>
      <c r="L79" s="17">
        <v>1.30248296931143E-2</v>
      </c>
      <c r="M79" s="17"/>
      <c r="N79" s="17">
        <v>4.5697044173471698E-3</v>
      </c>
      <c r="O79" s="17">
        <v>1.25336890593998E-2</v>
      </c>
      <c r="P79" s="17">
        <v>6.7694727369249997E-3</v>
      </c>
      <c r="Q79" s="17">
        <v>1.45165336535093E-2</v>
      </c>
      <c r="R79" s="17"/>
      <c r="S79" s="17">
        <v>5.66988077316427E-3</v>
      </c>
      <c r="T79" s="17">
        <v>1.0257793760520601E-2</v>
      </c>
      <c r="U79" s="17">
        <v>1.1904391155772199E-2</v>
      </c>
      <c r="V79" s="17">
        <v>5.1262556288695698E-3</v>
      </c>
      <c r="W79" s="17">
        <v>2.3503188201646898E-2</v>
      </c>
      <c r="X79" s="17">
        <v>6.5725009886138802E-3</v>
      </c>
      <c r="Y79" s="17">
        <v>5.5171702698255699E-3</v>
      </c>
      <c r="Z79" s="17">
        <v>1.4862646928262399E-2</v>
      </c>
      <c r="AA79" s="17">
        <v>8.0844505783765203E-3</v>
      </c>
      <c r="AB79" s="17">
        <v>6.37165485577325E-3</v>
      </c>
      <c r="AC79" s="17">
        <v>2.5606297575254101E-2</v>
      </c>
      <c r="AD79" s="17">
        <v>0</v>
      </c>
      <c r="AE79" s="17"/>
      <c r="AF79" s="17">
        <v>7.2676548096293802E-3</v>
      </c>
      <c r="AG79" s="17">
        <v>3.52551132140795E-3</v>
      </c>
      <c r="AH79" s="17">
        <v>7.2764981131304201E-3</v>
      </c>
      <c r="AI79" s="17">
        <v>2.5138453656014501E-2</v>
      </c>
      <c r="AJ79" s="17">
        <v>8.5601004307142795E-3</v>
      </c>
      <c r="AK79" s="17"/>
      <c r="AL79" s="17">
        <v>4.9730807692771198E-3</v>
      </c>
      <c r="AM79" s="17">
        <v>2.6583439661628499E-3</v>
      </c>
      <c r="AN79" s="17">
        <v>1.7863700322541601E-2</v>
      </c>
      <c r="AO79" s="17">
        <v>2.1653675123058599E-2</v>
      </c>
      <c r="AP79" s="17">
        <v>0</v>
      </c>
      <c r="AQ79" s="17">
        <v>4.9344733603981401E-3</v>
      </c>
      <c r="AR79" s="17"/>
      <c r="AS79" s="17">
        <v>7.5334836260190696E-3</v>
      </c>
      <c r="AT79" s="17">
        <v>8.5421734862283303E-3</v>
      </c>
      <c r="AU79" s="17">
        <v>8.6532936103898093E-3</v>
      </c>
      <c r="AV79" s="17">
        <v>1.6381605389049501E-2</v>
      </c>
      <c r="AW79" s="17">
        <v>2.7282505857061899E-2</v>
      </c>
      <c r="AX79" s="17"/>
      <c r="AY79" s="17">
        <v>1.1233285426981999E-2</v>
      </c>
      <c r="AZ79" s="17">
        <v>6.4951440416184704E-3</v>
      </c>
      <c r="BA79" s="17">
        <v>8.0983325305436695E-3</v>
      </c>
      <c r="BB79" s="17">
        <v>1.6445147166581801E-2</v>
      </c>
      <c r="BC79" s="17">
        <v>1.7254725379545199E-2</v>
      </c>
      <c r="BD79" s="17"/>
      <c r="BE79" s="17">
        <v>0.248596730836847</v>
      </c>
      <c r="BF79" s="17">
        <v>0</v>
      </c>
      <c r="BG79" s="17">
        <v>0</v>
      </c>
      <c r="BH79" s="17">
        <v>0</v>
      </c>
      <c r="BI79" s="17"/>
      <c r="BJ79" s="17">
        <v>3.8891848427544402E-2</v>
      </c>
      <c r="BK79" s="17">
        <v>2.0949719928517799E-2</v>
      </c>
      <c r="BL79" s="17">
        <v>8.7185711606176004E-3</v>
      </c>
      <c r="BM79" s="17">
        <v>1.9293744784618101E-3</v>
      </c>
      <c r="BN79" s="17"/>
      <c r="BO79" s="17">
        <v>1.05047631855558E-2</v>
      </c>
      <c r="BP79" s="17">
        <v>1.6033602117261701E-2</v>
      </c>
      <c r="BQ79" s="17">
        <v>8.2151918819376793E-3</v>
      </c>
      <c r="BR79" s="17"/>
      <c r="BS79" s="17">
        <v>9.4504313360576405E-3</v>
      </c>
      <c r="BT79" s="17">
        <v>9.7720059918008396E-3</v>
      </c>
      <c r="BU79" s="17"/>
      <c r="BV79" s="17">
        <v>7.7450780094731903E-3</v>
      </c>
      <c r="BW79" s="17">
        <v>8.7074966725911897E-3</v>
      </c>
      <c r="BX79" s="17">
        <v>9.9898830915945407E-3</v>
      </c>
      <c r="BY79" s="17"/>
      <c r="BZ79" s="17">
        <v>0</v>
      </c>
      <c r="CA79" s="17">
        <v>5.3141430444173304E-3</v>
      </c>
    </row>
    <row r="80" spans="2:79" x14ac:dyDescent="0.3">
      <c r="B80" t="s">
        <v>122</v>
      </c>
      <c r="C80" s="17">
        <v>6.6034278399815004E-3</v>
      </c>
      <c r="D80" s="17">
        <v>7.5178109541061801E-3</v>
      </c>
      <c r="E80" s="17">
        <v>5.7703051434334898E-3</v>
      </c>
      <c r="F80" s="17"/>
      <c r="G80" s="17">
        <v>1.0333679098024399E-2</v>
      </c>
      <c r="H80" s="17">
        <v>1.27442404746155E-2</v>
      </c>
      <c r="I80" s="17">
        <v>2.9997839376788901E-3</v>
      </c>
      <c r="J80" s="17">
        <v>3.0812589795612701E-3</v>
      </c>
      <c r="K80" s="17">
        <v>3.88688292534594E-3</v>
      </c>
      <c r="L80" s="17">
        <v>6.7163747837428898E-3</v>
      </c>
      <c r="M80" s="17"/>
      <c r="N80" s="17">
        <v>5.1477240377324398E-3</v>
      </c>
      <c r="O80" s="17">
        <v>7.39675420651522E-3</v>
      </c>
      <c r="P80" s="17">
        <v>5.0378295474027002E-3</v>
      </c>
      <c r="Q80" s="17">
        <v>8.86032357948437E-3</v>
      </c>
      <c r="R80" s="17"/>
      <c r="S80" s="17">
        <v>0</v>
      </c>
      <c r="T80" s="17">
        <v>3.5561790235389798E-3</v>
      </c>
      <c r="U80" s="17">
        <v>1.2273012922424701E-2</v>
      </c>
      <c r="V80" s="17">
        <v>5.3262599759596897E-3</v>
      </c>
      <c r="W80" s="17">
        <v>1.4274589492072699E-2</v>
      </c>
      <c r="X80" s="17">
        <v>2.8977938188396699E-2</v>
      </c>
      <c r="Y80" s="17">
        <v>0</v>
      </c>
      <c r="Z80" s="17">
        <v>0</v>
      </c>
      <c r="AA80" s="17">
        <v>4.7716366354973901E-3</v>
      </c>
      <c r="AB80" s="17">
        <v>0</v>
      </c>
      <c r="AC80" s="17">
        <v>0</v>
      </c>
      <c r="AD80" s="17">
        <v>1.82026147795382E-2</v>
      </c>
      <c r="AE80" s="17"/>
      <c r="AF80" s="17">
        <v>1.0137163820668E-2</v>
      </c>
      <c r="AG80" s="17">
        <v>2.94114675142255E-3</v>
      </c>
      <c r="AH80" s="17">
        <v>5.5103509475594101E-3</v>
      </c>
      <c r="AI80" s="17">
        <v>0</v>
      </c>
      <c r="AJ80" s="17">
        <v>1.09987226990397E-2</v>
      </c>
      <c r="AK80" s="17"/>
      <c r="AL80" s="17">
        <v>1.9950811462009499E-3</v>
      </c>
      <c r="AM80" s="17">
        <v>5.72580823755764E-3</v>
      </c>
      <c r="AN80" s="17">
        <v>0</v>
      </c>
      <c r="AO80" s="17">
        <v>4.9056440550030904E-3</v>
      </c>
      <c r="AP80" s="17">
        <v>8.3781659264710092E-3</v>
      </c>
      <c r="AQ80" s="17">
        <v>1.9114375181595301E-2</v>
      </c>
      <c r="AR80" s="17"/>
      <c r="AS80" s="17">
        <v>6.7138894242490896E-3</v>
      </c>
      <c r="AT80" s="17">
        <v>3.0337197101740301E-3</v>
      </c>
      <c r="AU80" s="17">
        <v>1.5071242361928699E-2</v>
      </c>
      <c r="AV80" s="17">
        <v>0</v>
      </c>
      <c r="AW80" s="17">
        <v>0</v>
      </c>
      <c r="AX80" s="17"/>
      <c r="AY80" s="17">
        <v>4.5600025030584504E-3</v>
      </c>
      <c r="AZ80" s="17">
        <v>2.5404288852863802E-3</v>
      </c>
      <c r="BA80" s="17">
        <v>1.42034235526259E-2</v>
      </c>
      <c r="BB80" s="17">
        <v>0</v>
      </c>
      <c r="BC80" s="17">
        <v>0</v>
      </c>
      <c r="BD80" s="17"/>
      <c r="BE80" s="17">
        <v>0</v>
      </c>
      <c r="BF80" s="17">
        <v>0</v>
      </c>
      <c r="BG80" s="17">
        <v>0</v>
      </c>
      <c r="BH80" s="17">
        <v>0</v>
      </c>
      <c r="BI80" s="17"/>
      <c r="BJ80" s="17">
        <v>4.3068483260269297E-3</v>
      </c>
      <c r="BK80" s="17">
        <v>0</v>
      </c>
      <c r="BL80" s="17">
        <v>5.6069211777537899E-3</v>
      </c>
      <c r="BM80" s="17">
        <v>4.4703067019339401E-3</v>
      </c>
      <c r="BN80" s="17"/>
      <c r="BO80" s="17">
        <v>7.0896897959362602E-3</v>
      </c>
      <c r="BP80" s="17">
        <v>0</v>
      </c>
      <c r="BQ80" s="17">
        <v>4.7302993063345396E-3</v>
      </c>
      <c r="BR80" s="17"/>
      <c r="BS80" s="17">
        <v>7.2740323947290504E-3</v>
      </c>
      <c r="BT80" s="17">
        <v>4.63527860330765E-3</v>
      </c>
      <c r="BU80" s="17"/>
      <c r="BV80" s="17">
        <v>0</v>
      </c>
      <c r="BW80" s="17">
        <v>8.9168073121627094E-3</v>
      </c>
      <c r="BX80" s="17">
        <v>4.9112154056163799E-3</v>
      </c>
      <c r="BY80" s="17"/>
      <c r="BZ80" s="17">
        <v>0</v>
      </c>
      <c r="CA80" s="17">
        <v>8.2693285788088804E-3</v>
      </c>
    </row>
    <row r="81" spans="2:79" x14ac:dyDescent="0.3">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row>
    <row r="82" spans="2:79" x14ac:dyDescent="0.3">
      <c r="B82" s="6" t="s">
        <v>136</v>
      </c>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row>
    <row r="83" spans="2:79" x14ac:dyDescent="0.3">
      <c r="B83" s="24" t="s">
        <v>107</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row>
    <row r="84" spans="2:79" x14ac:dyDescent="0.3">
      <c r="B84" t="s">
        <v>132</v>
      </c>
      <c r="C84" s="17">
        <v>0.53985727820704499</v>
      </c>
      <c r="D84" s="17">
        <v>0.49564342044107101</v>
      </c>
      <c r="E84" s="17">
        <v>0.58402930276396303</v>
      </c>
      <c r="F84" s="17"/>
      <c r="G84" s="17">
        <v>0.55830912361073404</v>
      </c>
      <c r="H84" s="17">
        <v>0.492380410989467</v>
      </c>
      <c r="I84" s="17">
        <v>0.53098979427378301</v>
      </c>
      <c r="J84" s="17">
        <v>0.548368417376214</v>
      </c>
      <c r="K84" s="17">
        <v>0.52636752611342497</v>
      </c>
      <c r="L84" s="17">
        <v>0.57551492021042505</v>
      </c>
      <c r="M84" s="17"/>
      <c r="N84" s="17">
        <v>0.58666450586485497</v>
      </c>
      <c r="O84" s="17">
        <v>0.578433457335222</v>
      </c>
      <c r="P84" s="17">
        <v>0.48592917123031898</v>
      </c>
      <c r="Q84" s="17">
        <v>0.49337759388445301</v>
      </c>
      <c r="R84" s="17"/>
      <c r="S84" s="17">
        <v>0.50003051248833597</v>
      </c>
      <c r="T84" s="17">
        <v>0.53985954340841902</v>
      </c>
      <c r="U84" s="17">
        <v>0.52750630007736798</v>
      </c>
      <c r="V84" s="17">
        <v>0.61576639918535203</v>
      </c>
      <c r="W84" s="17">
        <v>0.54494250661660104</v>
      </c>
      <c r="X84" s="17">
        <v>0.53692399341156605</v>
      </c>
      <c r="Y84" s="17">
        <v>0.52008674076713202</v>
      </c>
      <c r="Z84" s="17">
        <v>0.52933053974879496</v>
      </c>
      <c r="AA84" s="17">
        <v>0.55472527490803802</v>
      </c>
      <c r="AB84" s="17">
        <v>0.56219948399685105</v>
      </c>
      <c r="AC84" s="17">
        <v>0.52239308934170203</v>
      </c>
      <c r="AD84" s="17">
        <v>0.50172734534451102</v>
      </c>
      <c r="AE84" s="17"/>
      <c r="AF84" s="17">
        <v>0.57740729709898497</v>
      </c>
      <c r="AG84" s="17">
        <v>0.51934284684187704</v>
      </c>
      <c r="AH84" s="17">
        <v>0.59851003210359699</v>
      </c>
      <c r="AI84" s="17">
        <v>0.46720478841402002</v>
      </c>
      <c r="AJ84" s="17">
        <v>0.474429569697847</v>
      </c>
      <c r="AK84" s="17"/>
      <c r="AL84" s="17">
        <v>0.52404408883352804</v>
      </c>
      <c r="AM84" s="17">
        <v>0.592747286571083</v>
      </c>
      <c r="AN84" s="17">
        <v>0.56358525709114504</v>
      </c>
      <c r="AO84" s="17">
        <v>0.49213333270042398</v>
      </c>
      <c r="AP84" s="17">
        <v>0.465463212033148</v>
      </c>
      <c r="AQ84" s="17">
        <v>0.61252966322479097</v>
      </c>
      <c r="AR84" s="17"/>
      <c r="AS84" s="17">
        <v>0.57640598207863603</v>
      </c>
      <c r="AT84" s="17">
        <v>0.55236243623609704</v>
      </c>
      <c r="AU84" s="17">
        <v>0.51867816050736504</v>
      </c>
      <c r="AV84" s="17">
        <v>0.48523893345435398</v>
      </c>
      <c r="AW84" s="17">
        <v>0.43265175538831901</v>
      </c>
      <c r="AX84" s="17"/>
      <c r="AY84" s="17">
        <v>0.57895413004263496</v>
      </c>
      <c r="AZ84" s="17">
        <v>0.54612617584493806</v>
      </c>
      <c r="BA84" s="17">
        <v>0.53351694825036</v>
      </c>
      <c r="BB84" s="17">
        <v>0.49011813070128701</v>
      </c>
      <c r="BC84" s="17">
        <v>0.383024468819329</v>
      </c>
      <c r="BD84" s="17"/>
      <c r="BE84" s="17">
        <v>0.235014180335577</v>
      </c>
      <c r="BF84" s="17">
        <v>0.36963556606951298</v>
      </c>
      <c r="BG84" s="17">
        <v>0.55735198433052002</v>
      </c>
      <c r="BH84" s="17">
        <v>0.66004833529428697</v>
      </c>
      <c r="BI84" s="17"/>
      <c r="BJ84" s="17">
        <v>0</v>
      </c>
      <c r="BK84" s="17">
        <v>0</v>
      </c>
      <c r="BL84" s="17">
        <v>0</v>
      </c>
      <c r="BM84" s="17">
        <v>1</v>
      </c>
      <c r="BN84" s="17"/>
      <c r="BO84" s="17">
        <v>3.8933402250387397E-2</v>
      </c>
      <c r="BP84" s="17">
        <v>0.21153678854131</v>
      </c>
      <c r="BQ84" s="17">
        <v>0.70551303753797701</v>
      </c>
      <c r="BR84" s="17"/>
      <c r="BS84" s="17">
        <v>0.52431361640699303</v>
      </c>
      <c r="BT84" s="17">
        <v>0.56111549851012099</v>
      </c>
      <c r="BU84" s="17"/>
      <c r="BV84" s="17">
        <v>0.54729720736315501</v>
      </c>
      <c r="BW84" s="17">
        <v>0.57556671226310896</v>
      </c>
      <c r="BX84" s="17">
        <v>0.48517816310370698</v>
      </c>
      <c r="BY84" s="17"/>
      <c r="BZ84" s="17">
        <v>0.51894695062573404</v>
      </c>
      <c r="CA84" s="17">
        <v>0.46906434904146399</v>
      </c>
    </row>
    <row r="85" spans="2:79" x14ac:dyDescent="0.3">
      <c r="B85" t="s">
        <v>133</v>
      </c>
      <c r="C85" s="17">
        <v>0.260447624183402</v>
      </c>
      <c r="D85" s="17">
        <v>0.27070126608510398</v>
      </c>
      <c r="E85" s="17">
        <v>0.25276115073373701</v>
      </c>
      <c r="F85" s="17"/>
      <c r="G85" s="17">
        <v>0.14471518576394801</v>
      </c>
      <c r="H85" s="17">
        <v>0.23600980449706599</v>
      </c>
      <c r="I85" s="17">
        <v>0.225027858936825</v>
      </c>
      <c r="J85" s="17">
        <v>0.25005519904795498</v>
      </c>
      <c r="K85" s="17">
        <v>0.33273659347468598</v>
      </c>
      <c r="L85" s="17">
        <v>0.34656900644843702</v>
      </c>
      <c r="M85" s="17"/>
      <c r="N85" s="17">
        <v>0.22800563342663199</v>
      </c>
      <c r="O85" s="17">
        <v>0.25386966351650098</v>
      </c>
      <c r="P85" s="17">
        <v>0.29288364504661901</v>
      </c>
      <c r="Q85" s="17">
        <v>0.27305383928084298</v>
      </c>
      <c r="R85" s="17"/>
      <c r="S85" s="17">
        <v>0.24798170598647001</v>
      </c>
      <c r="T85" s="17">
        <v>0.27693607078064503</v>
      </c>
      <c r="U85" s="17">
        <v>0.32150743408343002</v>
      </c>
      <c r="V85" s="17">
        <v>0.24626297316170401</v>
      </c>
      <c r="W85" s="17">
        <v>0.23761632821619899</v>
      </c>
      <c r="X85" s="17">
        <v>0.25712152029579899</v>
      </c>
      <c r="Y85" s="17">
        <v>0.248444131471768</v>
      </c>
      <c r="Z85" s="17">
        <v>0.20504282177163199</v>
      </c>
      <c r="AA85" s="17">
        <v>0.246540531170057</v>
      </c>
      <c r="AB85" s="17">
        <v>0.27170817835048799</v>
      </c>
      <c r="AC85" s="17">
        <v>0.25397610846012197</v>
      </c>
      <c r="AD85" s="17">
        <v>0.32395851623127803</v>
      </c>
      <c r="AE85" s="17"/>
      <c r="AF85" s="17">
        <v>0.27173331196370398</v>
      </c>
      <c r="AG85" s="17">
        <v>0.23015145377691901</v>
      </c>
      <c r="AH85" s="17">
        <v>0.25493634478139399</v>
      </c>
      <c r="AI85" s="17">
        <v>0.297662478956431</v>
      </c>
      <c r="AJ85" s="17">
        <v>0.30664681833093399</v>
      </c>
      <c r="AK85" s="17"/>
      <c r="AL85" s="17">
        <v>0.21920675518211499</v>
      </c>
      <c r="AM85" s="17">
        <v>0.23939937847409801</v>
      </c>
      <c r="AN85" s="17">
        <v>0.26628917198332003</v>
      </c>
      <c r="AO85" s="17">
        <v>0.29601020688022001</v>
      </c>
      <c r="AP85" s="17">
        <v>0.32029946484863497</v>
      </c>
      <c r="AQ85" s="17">
        <v>0.245172519988124</v>
      </c>
      <c r="AR85" s="17"/>
      <c r="AS85" s="17">
        <v>0.21681528397852101</v>
      </c>
      <c r="AT85" s="17">
        <v>0.26119180932733499</v>
      </c>
      <c r="AU85" s="17">
        <v>0.28597076790503501</v>
      </c>
      <c r="AV85" s="17">
        <v>0.27401044000241598</v>
      </c>
      <c r="AW85" s="17">
        <v>0.27665925794802898</v>
      </c>
      <c r="AX85" s="17"/>
      <c r="AY85" s="17">
        <v>0.24264501068713101</v>
      </c>
      <c r="AZ85" s="17">
        <v>0.26696887904618299</v>
      </c>
      <c r="BA85" s="17">
        <v>0.24224660949368901</v>
      </c>
      <c r="BB85" s="17">
        <v>0.30136237717768199</v>
      </c>
      <c r="BC85" s="17">
        <v>0.31317036209794202</v>
      </c>
      <c r="BD85" s="17"/>
      <c r="BE85" s="17">
        <v>0.27629607304013598</v>
      </c>
      <c r="BF85" s="17">
        <v>0.28437124470949598</v>
      </c>
      <c r="BG85" s="17">
        <v>0.27459541656758701</v>
      </c>
      <c r="BH85" s="17">
        <v>0.221201632305841</v>
      </c>
      <c r="BI85" s="17"/>
      <c r="BJ85" s="17">
        <v>0</v>
      </c>
      <c r="BK85" s="17">
        <v>0</v>
      </c>
      <c r="BL85" s="17">
        <v>1</v>
      </c>
      <c r="BM85" s="17">
        <v>0</v>
      </c>
      <c r="BN85" s="17"/>
      <c r="BO85" s="17">
        <v>0.37952856983210598</v>
      </c>
      <c r="BP85" s="17">
        <v>0.36458089698307999</v>
      </c>
      <c r="BQ85" s="17">
        <v>0.21866410400758399</v>
      </c>
      <c r="BR85" s="17"/>
      <c r="BS85" s="17">
        <v>0.279001700167813</v>
      </c>
      <c r="BT85" s="17">
        <v>0.236237964428365</v>
      </c>
      <c r="BU85" s="17"/>
      <c r="BV85" s="17">
        <v>0.23749305593151501</v>
      </c>
      <c r="BW85" s="17">
        <v>0.260268725319518</v>
      </c>
      <c r="BX85" s="17">
        <v>0.27314643401194799</v>
      </c>
      <c r="BY85" s="17"/>
      <c r="BZ85" s="17">
        <v>0.247912611841447</v>
      </c>
      <c r="CA85" s="17">
        <v>0.18957770167589499</v>
      </c>
    </row>
    <row r="86" spans="2:79" x14ac:dyDescent="0.3">
      <c r="B86" t="s">
        <v>134</v>
      </c>
      <c r="C86" s="17">
        <v>7.2225545051720894E-2</v>
      </c>
      <c r="D86" s="17">
        <v>7.9818136138478005E-2</v>
      </c>
      <c r="E86" s="17">
        <v>6.2513567566180303E-2</v>
      </c>
      <c r="F86" s="17"/>
      <c r="G86" s="17">
        <v>0.17290389777922899</v>
      </c>
      <c r="H86" s="17">
        <v>0.128171282646899</v>
      </c>
      <c r="I86" s="17">
        <v>8.1933333706016506E-2</v>
      </c>
      <c r="J86" s="17">
        <v>2.68226058485624E-2</v>
      </c>
      <c r="K86" s="17">
        <v>3.0509069537052499E-2</v>
      </c>
      <c r="L86" s="17">
        <v>1.6331471472768502E-2</v>
      </c>
      <c r="M86" s="17"/>
      <c r="N86" s="17">
        <v>9.9544329068015094E-2</v>
      </c>
      <c r="O86" s="17">
        <v>7.4309160452850298E-2</v>
      </c>
      <c r="P86" s="17">
        <v>6.0628518157769297E-2</v>
      </c>
      <c r="Q86" s="17">
        <v>5.2204192864660597E-2</v>
      </c>
      <c r="R86" s="17"/>
      <c r="S86" s="17">
        <v>0.115662138930422</v>
      </c>
      <c r="T86" s="17">
        <v>7.0511899542232498E-2</v>
      </c>
      <c r="U86" s="17">
        <v>6.4854224823622506E-2</v>
      </c>
      <c r="V86" s="17">
        <v>3.9641020512189401E-2</v>
      </c>
      <c r="W86" s="17">
        <v>6.9893425386876096E-2</v>
      </c>
      <c r="X86" s="17">
        <v>7.7080135899063706E-2</v>
      </c>
      <c r="Y86" s="17">
        <v>8.3067068172516398E-2</v>
      </c>
      <c r="Z86" s="17">
        <v>0.13451476546202501</v>
      </c>
      <c r="AA86" s="17">
        <v>6.12312896154854E-2</v>
      </c>
      <c r="AB86" s="17">
        <v>4.3268532925246898E-2</v>
      </c>
      <c r="AC86" s="17">
        <v>5.0467418898835797E-2</v>
      </c>
      <c r="AD86" s="17">
        <v>3.75143354234002E-2</v>
      </c>
      <c r="AE86" s="17"/>
      <c r="AF86" s="17">
        <v>5.6238735834549497E-2</v>
      </c>
      <c r="AG86" s="17">
        <v>0.104134374163478</v>
      </c>
      <c r="AH86" s="17">
        <v>6.4247054421000996E-2</v>
      </c>
      <c r="AI86" s="17">
        <v>5.6763260023023197E-2</v>
      </c>
      <c r="AJ86" s="17">
        <v>9.5736115664712504E-2</v>
      </c>
      <c r="AK86" s="17"/>
      <c r="AL86" s="17">
        <v>0.115846278595128</v>
      </c>
      <c r="AM86" s="17">
        <v>6.7568419643157102E-2</v>
      </c>
      <c r="AN86" s="17">
        <v>8.1606661205583006E-2</v>
      </c>
      <c r="AO86" s="17">
        <v>6.3771281668376797E-2</v>
      </c>
      <c r="AP86" s="17">
        <v>7.5440004271570799E-2</v>
      </c>
      <c r="AQ86" s="17">
        <v>3.5667816494570202E-2</v>
      </c>
      <c r="AR86" s="17"/>
      <c r="AS86" s="17">
        <v>0.118188623073726</v>
      </c>
      <c r="AT86" s="17">
        <v>6.7329406956761095E-2</v>
      </c>
      <c r="AU86" s="17">
        <v>7.12791865580015E-2</v>
      </c>
      <c r="AV86" s="17">
        <v>3.8507056196927299E-2</v>
      </c>
      <c r="AW86" s="17">
        <v>0</v>
      </c>
      <c r="AX86" s="17"/>
      <c r="AY86" s="17">
        <v>6.8265934602288206E-2</v>
      </c>
      <c r="AZ86" s="17">
        <v>7.5550397646917095E-2</v>
      </c>
      <c r="BA86" s="17">
        <v>8.87415505375731E-2</v>
      </c>
      <c r="BB86" s="17">
        <v>5.0883984093149599E-2</v>
      </c>
      <c r="BC86" s="17">
        <v>5.5695302506241003E-2</v>
      </c>
      <c r="BD86" s="17"/>
      <c r="BE86" s="17">
        <v>0.16069366875791599</v>
      </c>
      <c r="BF86" s="17">
        <v>0.12869167397976999</v>
      </c>
      <c r="BG86" s="17">
        <v>7.7401376897991106E-2</v>
      </c>
      <c r="BH86" s="17">
        <v>1.88772591736177E-2</v>
      </c>
      <c r="BI86" s="17"/>
      <c r="BJ86" s="17">
        <v>0</v>
      </c>
      <c r="BK86" s="17">
        <v>1</v>
      </c>
      <c r="BL86" s="17">
        <v>0</v>
      </c>
      <c r="BM86" s="17">
        <v>0</v>
      </c>
      <c r="BN86" s="17"/>
      <c r="BO86" s="17">
        <v>0.23200183771560401</v>
      </c>
      <c r="BP86" s="17">
        <v>0.14674469954685801</v>
      </c>
      <c r="BQ86" s="17">
        <v>2.57421222923883E-2</v>
      </c>
      <c r="BR86" s="17"/>
      <c r="BS86" s="17">
        <v>7.3069790487814104E-2</v>
      </c>
      <c r="BT86" s="17">
        <v>7.1649559078820105E-2</v>
      </c>
      <c r="BU86" s="17"/>
      <c r="BV86" s="17">
        <v>9.0155008836893494E-2</v>
      </c>
      <c r="BW86" s="17">
        <v>4.4659685177570102E-2</v>
      </c>
      <c r="BX86" s="17">
        <v>0.101361769010522</v>
      </c>
      <c r="BY86" s="17"/>
      <c r="BZ86" s="17">
        <v>9.2620149218143197E-2</v>
      </c>
      <c r="CA86" s="17">
        <v>0.14900306502750901</v>
      </c>
    </row>
    <row r="87" spans="2:79" x14ac:dyDescent="0.3">
      <c r="B87" t="s">
        <v>135</v>
      </c>
      <c r="C87" s="17">
        <v>0.12181879007368</v>
      </c>
      <c r="D87" s="17">
        <v>0.14805258646004399</v>
      </c>
      <c r="E87" s="17">
        <v>9.5125537121867706E-2</v>
      </c>
      <c r="F87" s="17"/>
      <c r="G87" s="17">
        <v>0.11068537820402399</v>
      </c>
      <c r="H87" s="17">
        <v>0.130072571875535</v>
      </c>
      <c r="I87" s="17">
        <v>0.15647000806858699</v>
      </c>
      <c r="J87" s="17">
        <v>0.171522285787505</v>
      </c>
      <c r="K87" s="17">
        <v>0.110386810874836</v>
      </c>
      <c r="L87" s="17">
        <v>6.1584601868370198E-2</v>
      </c>
      <c r="M87" s="17"/>
      <c r="N87" s="17">
        <v>7.6486569868667503E-2</v>
      </c>
      <c r="O87" s="17">
        <v>8.9792284142264103E-2</v>
      </c>
      <c r="P87" s="17">
        <v>0.15778416398669601</v>
      </c>
      <c r="Q87" s="17">
        <v>0.174872000821788</v>
      </c>
      <c r="R87" s="17"/>
      <c r="S87" s="17">
        <v>0.125947374541964</v>
      </c>
      <c r="T87" s="17">
        <v>0.109136307245165</v>
      </c>
      <c r="U87" s="17">
        <v>7.3780413550799701E-2</v>
      </c>
      <c r="V87" s="17">
        <v>9.8329607140753797E-2</v>
      </c>
      <c r="W87" s="17">
        <v>0.14754773978032401</v>
      </c>
      <c r="X87" s="17">
        <v>0.108678924425944</v>
      </c>
      <c r="Y87" s="17">
        <v>0.142923287855202</v>
      </c>
      <c r="Z87" s="17">
        <v>0.11876804194486899</v>
      </c>
      <c r="AA87" s="17">
        <v>0.13750290430641901</v>
      </c>
      <c r="AB87" s="17">
        <v>0.122823804727415</v>
      </c>
      <c r="AC87" s="17">
        <v>0.173163383299341</v>
      </c>
      <c r="AD87" s="17">
        <v>0.13679980300081099</v>
      </c>
      <c r="AE87" s="17"/>
      <c r="AF87" s="17">
        <v>8.4207717637093199E-2</v>
      </c>
      <c r="AG87" s="17">
        <v>0.146371325217725</v>
      </c>
      <c r="AH87" s="17">
        <v>8.2306568694008694E-2</v>
      </c>
      <c r="AI87" s="17">
        <v>0.178369472606526</v>
      </c>
      <c r="AJ87" s="17">
        <v>0.112188773607467</v>
      </c>
      <c r="AK87" s="17"/>
      <c r="AL87" s="17">
        <v>0.13913565250076601</v>
      </c>
      <c r="AM87" s="17">
        <v>9.1425297166373695E-2</v>
      </c>
      <c r="AN87" s="17">
        <v>8.8518909719951799E-2</v>
      </c>
      <c r="AO87" s="17">
        <v>0.145629383446711</v>
      </c>
      <c r="AP87" s="17">
        <v>0.130419152920175</v>
      </c>
      <c r="AQ87" s="17">
        <v>8.5944079301573606E-2</v>
      </c>
      <c r="AR87" s="17"/>
      <c r="AS87" s="17">
        <v>8.4832421745242206E-2</v>
      </c>
      <c r="AT87" s="17">
        <v>0.114177130916018</v>
      </c>
      <c r="AU87" s="17">
        <v>0.115101653861701</v>
      </c>
      <c r="AV87" s="17">
        <v>0.202243570346303</v>
      </c>
      <c r="AW87" s="17">
        <v>0.290688986663653</v>
      </c>
      <c r="AX87" s="17"/>
      <c r="AY87" s="17">
        <v>0.105647226380232</v>
      </c>
      <c r="AZ87" s="17">
        <v>0.10754047737389499</v>
      </c>
      <c r="BA87" s="17">
        <v>0.128094075982251</v>
      </c>
      <c r="BB87" s="17">
        <v>0.15763550802788101</v>
      </c>
      <c r="BC87" s="17">
        <v>0.24810986657648701</v>
      </c>
      <c r="BD87" s="17"/>
      <c r="BE87" s="17">
        <v>0.32799607786637203</v>
      </c>
      <c r="BF87" s="17">
        <v>0.21425284220830801</v>
      </c>
      <c r="BG87" s="17">
        <v>8.7557104377539705E-2</v>
      </c>
      <c r="BH87" s="17">
        <v>9.5072853098534402E-2</v>
      </c>
      <c r="BI87" s="17"/>
      <c r="BJ87" s="17">
        <v>1</v>
      </c>
      <c r="BK87" s="17">
        <v>0</v>
      </c>
      <c r="BL87" s="17">
        <v>0</v>
      </c>
      <c r="BM87" s="17">
        <v>0</v>
      </c>
      <c r="BN87" s="17"/>
      <c r="BO87" s="17">
        <v>0.346121741619692</v>
      </c>
      <c r="BP87" s="17">
        <v>0.27078965961337498</v>
      </c>
      <c r="BQ87" s="17">
        <v>4.8589910218742198E-2</v>
      </c>
      <c r="BR87" s="17"/>
      <c r="BS87" s="17">
        <v>0.120752446603359</v>
      </c>
      <c r="BT87" s="17">
        <v>0.12400921496602201</v>
      </c>
      <c r="BU87" s="17"/>
      <c r="BV87" s="17">
        <v>0.121147331179859</v>
      </c>
      <c r="BW87" s="17">
        <v>0.11560739373314</v>
      </c>
      <c r="BX87" s="17">
        <v>0.13699228510983399</v>
      </c>
      <c r="BY87" s="17"/>
      <c r="BZ87" s="17">
        <v>0.140520288314676</v>
      </c>
      <c r="CA87" s="17">
        <v>0.192354884255131</v>
      </c>
    </row>
    <row r="88" spans="2:79" x14ac:dyDescent="0.3">
      <c r="B88" t="s">
        <v>122</v>
      </c>
      <c r="C88" s="17">
        <v>5.6507624841511299E-3</v>
      </c>
      <c r="D88" s="17">
        <v>5.7845908753028398E-3</v>
      </c>
      <c r="E88" s="17">
        <v>5.5704418142518896E-3</v>
      </c>
      <c r="F88" s="17"/>
      <c r="G88" s="17">
        <v>1.3386414642064901E-2</v>
      </c>
      <c r="H88" s="17">
        <v>1.33659299910337E-2</v>
      </c>
      <c r="I88" s="17">
        <v>5.57900501478833E-3</v>
      </c>
      <c r="J88" s="17">
        <v>3.2314919397631999E-3</v>
      </c>
      <c r="K88" s="17">
        <v>0</v>
      </c>
      <c r="L88" s="17">
        <v>0</v>
      </c>
      <c r="M88" s="17"/>
      <c r="N88" s="17">
        <v>9.2989617718307709E-3</v>
      </c>
      <c r="O88" s="17">
        <v>3.5954345531630698E-3</v>
      </c>
      <c r="P88" s="17">
        <v>2.77450157859757E-3</v>
      </c>
      <c r="Q88" s="17">
        <v>6.4923731482548503E-3</v>
      </c>
      <c r="R88" s="17"/>
      <c r="S88" s="17">
        <v>1.03782680528071E-2</v>
      </c>
      <c r="T88" s="17">
        <v>3.5561790235389798E-3</v>
      </c>
      <c r="U88" s="17">
        <v>1.23516274647798E-2</v>
      </c>
      <c r="V88" s="17">
        <v>0</v>
      </c>
      <c r="W88" s="17">
        <v>0</v>
      </c>
      <c r="X88" s="17">
        <v>2.0195425967627401E-2</v>
      </c>
      <c r="Y88" s="17">
        <v>5.4787717333818799E-3</v>
      </c>
      <c r="Z88" s="17">
        <v>1.23438310726799E-2</v>
      </c>
      <c r="AA88" s="17">
        <v>0</v>
      </c>
      <c r="AB88" s="17">
        <v>0</v>
      </c>
      <c r="AC88" s="17">
        <v>0</v>
      </c>
      <c r="AD88" s="17">
        <v>0</v>
      </c>
      <c r="AE88" s="17"/>
      <c r="AF88" s="17">
        <v>1.0412937465668499E-2</v>
      </c>
      <c r="AG88" s="17">
        <v>0</v>
      </c>
      <c r="AH88" s="17">
        <v>0</v>
      </c>
      <c r="AI88" s="17">
        <v>0</v>
      </c>
      <c r="AJ88" s="17">
        <v>1.09987226990397E-2</v>
      </c>
      <c r="AK88" s="17"/>
      <c r="AL88" s="17">
        <v>1.7672248884626101E-3</v>
      </c>
      <c r="AM88" s="17">
        <v>8.8596181452886905E-3</v>
      </c>
      <c r="AN88" s="17">
        <v>0</v>
      </c>
      <c r="AO88" s="17">
        <v>2.4557953042686998E-3</v>
      </c>
      <c r="AP88" s="17">
        <v>8.3781659264710092E-3</v>
      </c>
      <c r="AQ88" s="17">
        <v>2.0685920990940899E-2</v>
      </c>
      <c r="AR88" s="17"/>
      <c r="AS88" s="17">
        <v>3.7576891238743902E-3</v>
      </c>
      <c r="AT88" s="17">
        <v>4.9392165637891904E-3</v>
      </c>
      <c r="AU88" s="17">
        <v>8.9702311678981992E-3</v>
      </c>
      <c r="AV88" s="17">
        <v>0</v>
      </c>
      <c r="AW88" s="17">
        <v>0</v>
      </c>
      <c r="AX88" s="17"/>
      <c r="AY88" s="17">
        <v>4.4876982877145597E-3</v>
      </c>
      <c r="AZ88" s="17">
        <v>3.81407008806633E-3</v>
      </c>
      <c r="BA88" s="17">
        <v>7.4008157361275901E-3</v>
      </c>
      <c r="BB88" s="17">
        <v>0</v>
      </c>
      <c r="BC88" s="17">
        <v>0</v>
      </c>
      <c r="BD88" s="17"/>
      <c r="BE88" s="17">
        <v>0</v>
      </c>
      <c r="BF88" s="17">
        <v>3.0486730329129801E-3</v>
      </c>
      <c r="BG88" s="17">
        <v>3.09411782636252E-3</v>
      </c>
      <c r="BH88" s="17">
        <v>4.7999201277199597E-3</v>
      </c>
      <c r="BI88" s="17"/>
      <c r="BJ88" s="17">
        <v>0</v>
      </c>
      <c r="BK88" s="17">
        <v>0</v>
      </c>
      <c r="BL88" s="17">
        <v>0</v>
      </c>
      <c r="BM88" s="17">
        <v>0</v>
      </c>
      <c r="BN88" s="17"/>
      <c r="BO88" s="17">
        <v>3.41444858221082E-3</v>
      </c>
      <c r="BP88" s="17">
        <v>6.3479553153774296E-3</v>
      </c>
      <c r="BQ88" s="17">
        <v>1.49082594330865E-3</v>
      </c>
      <c r="BR88" s="17"/>
      <c r="BS88" s="17">
        <v>2.86244633402061E-3</v>
      </c>
      <c r="BT88" s="17">
        <v>6.9877630166718099E-3</v>
      </c>
      <c r="BU88" s="17"/>
      <c r="BV88" s="17">
        <v>3.9073966885770301E-3</v>
      </c>
      <c r="BW88" s="17">
        <v>3.8974835066620901E-3</v>
      </c>
      <c r="BX88" s="17">
        <v>3.3213487639887399E-3</v>
      </c>
      <c r="BY88" s="17"/>
      <c r="BZ88" s="17">
        <v>0</v>
      </c>
      <c r="CA88" s="17">
        <v>0</v>
      </c>
    </row>
    <row r="89" spans="2:79" x14ac:dyDescent="0.3">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row>
    <row r="90" spans="2:79" x14ac:dyDescent="0.3">
      <c r="B90" s="6" t="s">
        <v>141</v>
      </c>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row>
    <row r="91" spans="2:79" x14ac:dyDescent="0.3">
      <c r="B91" s="24" t="s">
        <v>107</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row>
    <row r="92" spans="2:79" x14ac:dyDescent="0.3">
      <c r="B92" t="s">
        <v>137</v>
      </c>
      <c r="C92" s="17">
        <v>8.5492886365981902E-2</v>
      </c>
      <c r="D92" s="17">
        <v>0.1003203027735</v>
      </c>
      <c r="E92" s="17">
        <v>7.1791396322225906E-2</v>
      </c>
      <c r="F92" s="17"/>
      <c r="G92" s="17">
        <v>8.6345185052121395E-2</v>
      </c>
      <c r="H92" s="17">
        <v>8.1127241570497499E-2</v>
      </c>
      <c r="I92" s="17">
        <v>8.0709296452191895E-2</v>
      </c>
      <c r="J92" s="17">
        <v>0.10777412350103199</v>
      </c>
      <c r="K92" s="17">
        <v>8.4058050105923501E-2</v>
      </c>
      <c r="L92" s="17">
        <v>7.5208387392439804E-2</v>
      </c>
      <c r="M92" s="17"/>
      <c r="N92" s="17">
        <v>9.3478668350399904E-2</v>
      </c>
      <c r="O92" s="17">
        <v>6.5867626528268303E-2</v>
      </c>
      <c r="P92" s="17">
        <v>0.10206431407284799</v>
      </c>
      <c r="Q92" s="17">
        <v>8.4405513399310003E-2</v>
      </c>
      <c r="R92" s="17"/>
      <c r="S92" s="17">
        <v>0.10171295329149301</v>
      </c>
      <c r="T92" s="17">
        <v>7.6051177379977394E-2</v>
      </c>
      <c r="U92" s="17">
        <v>8.4401824542796502E-2</v>
      </c>
      <c r="V92" s="17">
        <v>6.8639589186358402E-2</v>
      </c>
      <c r="W92" s="17">
        <v>7.9335682127713206E-2</v>
      </c>
      <c r="X92" s="17">
        <v>0.10854315026508</v>
      </c>
      <c r="Y92" s="17">
        <v>7.2132270603066498E-2</v>
      </c>
      <c r="Z92" s="17">
        <v>3.8580431608064299E-2</v>
      </c>
      <c r="AA92" s="17">
        <v>9.7683344860264004E-2</v>
      </c>
      <c r="AB92" s="17">
        <v>9.7517191304286002E-2</v>
      </c>
      <c r="AC92" s="17">
        <v>8.9915858001974103E-2</v>
      </c>
      <c r="AD92" s="17">
        <v>5.9086692474082103E-2</v>
      </c>
      <c r="AE92" s="17"/>
      <c r="AF92" s="17">
        <v>8.0810531773077302E-2</v>
      </c>
      <c r="AG92" s="17">
        <v>9.6222803964306894E-2</v>
      </c>
      <c r="AH92" s="17">
        <v>9.2676557649249397E-2</v>
      </c>
      <c r="AI92" s="17">
        <v>8.0973060354465595E-2</v>
      </c>
      <c r="AJ92" s="17">
        <v>0.10978945696784401</v>
      </c>
      <c r="AK92" s="17"/>
      <c r="AL92" s="17">
        <v>9.5445792025530996E-2</v>
      </c>
      <c r="AM92" s="17">
        <v>9.5876407504909694E-2</v>
      </c>
      <c r="AN92" s="17">
        <v>6.7311511307070596E-2</v>
      </c>
      <c r="AO92" s="17">
        <v>7.8768279807163499E-2</v>
      </c>
      <c r="AP92" s="17">
        <v>5.748232319603E-2</v>
      </c>
      <c r="AQ92" s="17">
        <v>7.2793902444596395E-2</v>
      </c>
      <c r="AR92" s="17"/>
      <c r="AS92" s="17">
        <v>9.7772769861856901E-2</v>
      </c>
      <c r="AT92" s="17">
        <v>8.6167673387620297E-2</v>
      </c>
      <c r="AU92" s="17">
        <v>7.9596065029372595E-2</v>
      </c>
      <c r="AV92" s="17">
        <v>7.4770242162320893E-2</v>
      </c>
      <c r="AW92" s="17">
        <v>9.6598587333627001E-2</v>
      </c>
      <c r="AX92" s="17"/>
      <c r="AY92" s="17">
        <v>0.103303731995406</v>
      </c>
      <c r="AZ92" s="17">
        <v>9.6419543667635096E-2</v>
      </c>
      <c r="BA92" s="17">
        <v>8.0522465094658602E-2</v>
      </c>
      <c r="BB92" s="17">
        <v>3.8671634668555499E-2</v>
      </c>
      <c r="BC92" s="17">
        <v>4.2160938061055898E-2</v>
      </c>
      <c r="BD92" s="17"/>
      <c r="BE92" s="17">
        <v>8.5893197887905698E-2</v>
      </c>
      <c r="BF92" s="17">
        <v>7.9219527504142601E-2</v>
      </c>
      <c r="BG92" s="17">
        <v>8.8637247857444798E-2</v>
      </c>
      <c r="BH92" s="17">
        <v>8.4321417427668605E-2</v>
      </c>
      <c r="BI92" s="17"/>
      <c r="BJ92" s="17">
        <v>2.7376313979014199E-2</v>
      </c>
      <c r="BK92" s="17">
        <v>3.4605200681130502E-2</v>
      </c>
      <c r="BL92" s="17">
        <v>5.5087493936736599E-2</v>
      </c>
      <c r="BM92" s="17">
        <v>0.119893640196045</v>
      </c>
      <c r="BN92" s="17"/>
      <c r="BO92" s="17">
        <v>0</v>
      </c>
      <c r="BP92" s="17">
        <v>0</v>
      </c>
      <c r="BQ92" s="17">
        <v>0.119711412085258</v>
      </c>
      <c r="BR92" s="17"/>
      <c r="BS92" s="17">
        <v>8.9821838077855001E-2</v>
      </c>
      <c r="BT92" s="17">
        <v>8.0583480888759496E-2</v>
      </c>
      <c r="BU92" s="17"/>
      <c r="BV92" s="17">
        <v>8.19198166041573E-2</v>
      </c>
      <c r="BW92" s="17">
        <v>9.5930525045660298E-2</v>
      </c>
      <c r="BX92" s="17">
        <v>7.2274743903011404E-2</v>
      </c>
      <c r="BY92" s="17"/>
      <c r="BZ92" s="17">
        <v>8.18454196377668E-2</v>
      </c>
      <c r="CA92" s="17">
        <v>9.3648019007453703E-2</v>
      </c>
    </row>
    <row r="93" spans="2:79" x14ac:dyDescent="0.3">
      <c r="B93" t="s">
        <v>138</v>
      </c>
      <c r="C93" s="17">
        <v>0.628665311894131</v>
      </c>
      <c r="D93" s="17">
        <v>0.60393989785065705</v>
      </c>
      <c r="E93" s="17">
        <v>0.654590914267279</v>
      </c>
      <c r="F93" s="17"/>
      <c r="G93" s="17">
        <v>0.41449026582958598</v>
      </c>
      <c r="H93" s="17">
        <v>0.50906644578148497</v>
      </c>
      <c r="I93" s="17">
        <v>0.563520078054773</v>
      </c>
      <c r="J93" s="17">
        <v>0.63343077220819899</v>
      </c>
      <c r="K93" s="17">
        <v>0.75033030204606799</v>
      </c>
      <c r="L93" s="17">
        <v>0.83688465606899298</v>
      </c>
      <c r="M93" s="17"/>
      <c r="N93" s="17">
        <v>0.652360822747171</v>
      </c>
      <c r="O93" s="17">
        <v>0.67800091560696096</v>
      </c>
      <c r="P93" s="17">
        <v>0.55858161764113601</v>
      </c>
      <c r="Q93" s="17">
        <v>0.60784045070626203</v>
      </c>
      <c r="R93" s="17"/>
      <c r="S93" s="17">
        <v>0.56244335674234902</v>
      </c>
      <c r="T93" s="17">
        <v>0.67590726570038095</v>
      </c>
      <c r="U93" s="17">
        <v>0.63461400208495999</v>
      </c>
      <c r="V93" s="17">
        <v>0.74782134499073405</v>
      </c>
      <c r="W93" s="17">
        <v>0.601876785212898</v>
      </c>
      <c r="X93" s="17">
        <v>0.59160839628617701</v>
      </c>
      <c r="Y93" s="17">
        <v>0.61078761988119001</v>
      </c>
      <c r="Z93" s="17">
        <v>0.61272801321058201</v>
      </c>
      <c r="AA93" s="17">
        <v>0.591401567369915</v>
      </c>
      <c r="AB93" s="17">
        <v>0.65929591370357898</v>
      </c>
      <c r="AC93" s="17">
        <v>0.63113508598807999</v>
      </c>
      <c r="AD93" s="17">
        <v>0.64253446018762606</v>
      </c>
      <c r="AE93" s="17"/>
      <c r="AF93" s="17">
        <v>0.72144408258814396</v>
      </c>
      <c r="AG93" s="17">
        <v>0.57221422884835804</v>
      </c>
      <c r="AH93" s="17">
        <v>0.71781135479119595</v>
      </c>
      <c r="AI93" s="17">
        <v>0.60226235417333696</v>
      </c>
      <c r="AJ93" s="17">
        <v>0.57548959980622405</v>
      </c>
      <c r="AK93" s="17"/>
      <c r="AL93" s="17">
        <v>0.577225254934978</v>
      </c>
      <c r="AM93" s="17">
        <v>0.71192723293814797</v>
      </c>
      <c r="AN93" s="17">
        <v>0.64603988267572399</v>
      </c>
      <c r="AO93" s="17">
        <v>0.61717256832184197</v>
      </c>
      <c r="AP93" s="17">
        <v>0.59510238850880204</v>
      </c>
      <c r="AQ93" s="17">
        <v>0.69453274343903404</v>
      </c>
      <c r="AR93" s="17"/>
      <c r="AS93" s="17">
        <v>0.59504515374632005</v>
      </c>
      <c r="AT93" s="17">
        <v>0.63916604380229003</v>
      </c>
      <c r="AU93" s="17">
        <v>0.66375297450147397</v>
      </c>
      <c r="AV93" s="17">
        <v>0.60218989121131505</v>
      </c>
      <c r="AW93" s="17">
        <v>0.39201896290584898</v>
      </c>
      <c r="AX93" s="17"/>
      <c r="AY93" s="17">
        <v>0.71124716295846402</v>
      </c>
      <c r="AZ93" s="17">
        <v>0.63159401963028505</v>
      </c>
      <c r="BA93" s="17">
        <v>0.60930917411413399</v>
      </c>
      <c r="BB93" s="17">
        <v>0.558705492853529</v>
      </c>
      <c r="BC93" s="17">
        <v>0.39747799453114302</v>
      </c>
      <c r="BD93" s="17"/>
      <c r="BE93" s="17">
        <v>0.443429168930353</v>
      </c>
      <c r="BF93" s="17">
        <v>0.51144895742185703</v>
      </c>
      <c r="BG93" s="17">
        <v>0.65097756923669803</v>
      </c>
      <c r="BH93" s="17">
        <v>0.69295609039615502</v>
      </c>
      <c r="BI93" s="17"/>
      <c r="BJ93" s="17">
        <v>0.25748025629597499</v>
      </c>
      <c r="BK93" s="17">
        <v>0.21993005637450999</v>
      </c>
      <c r="BL93" s="17">
        <v>0.54449855731575103</v>
      </c>
      <c r="BM93" s="17">
        <v>0.81340473342318798</v>
      </c>
      <c r="BN93" s="17"/>
      <c r="BO93" s="17">
        <v>0</v>
      </c>
      <c r="BP93" s="17">
        <v>0</v>
      </c>
      <c r="BQ93" s="17">
        <v>0.88028858791474196</v>
      </c>
      <c r="BR93" s="17"/>
      <c r="BS93" s="17">
        <v>0.65314868916943802</v>
      </c>
      <c r="BT93" s="17">
        <v>0.59865009960112503</v>
      </c>
      <c r="BU93" s="17"/>
      <c r="BV93" s="17">
        <v>0.60945100848115596</v>
      </c>
      <c r="BW93" s="17">
        <v>0.64723828704144504</v>
      </c>
      <c r="BX93" s="17">
        <v>0.625172338744864</v>
      </c>
      <c r="BY93" s="17"/>
      <c r="BZ93" s="17">
        <v>0.59546452181694098</v>
      </c>
      <c r="CA93" s="17">
        <v>0.47177576885440897</v>
      </c>
    </row>
    <row r="94" spans="2:79" x14ac:dyDescent="0.3">
      <c r="B94" t="s">
        <v>139</v>
      </c>
      <c r="C94" s="17">
        <v>0.13626019089591601</v>
      </c>
      <c r="D94" s="17">
        <v>0.13692079029767101</v>
      </c>
      <c r="E94" s="17">
        <v>0.135003869944442</v>
      </c>
      <c r="F94" s="17"/>
      <c r="G94" s="17">
        <v>0.27128731449558602</v>
      </c>
      <c r="H94" s="17">
        <v>0.16428657241865499</v>
      </c>
      <c r="I94" s="17">
        <v>0.15272224485112301</v>
      </c>
      <c r="J94" s="17">
        <v>0.125522385711242</v>
      </c>
      <c r="K94" s="17">
        <v>6.9975099322795206E-2</v>
      </c>
      <c r="L94" s="17">
        <v>6.2915713882416902E-2</v>
      </c>
      <c r="M94" s="17"/>
      <c r="N94" s="17">
        <v>0.12822361054218101</v>
      </c>
      <c r="O94" s="17">
        <v>0.123951907273166</v>
      </c>
      <c r="P94" s="17">
        <v>0.152564979634986</v>
      </c>
      <c r="Q94" s="17">
        <v>0.14428894115891</v>
      </c>
      <c r="R94" s="17"/>
      <c r="S94" s="17">
        <v>0.161909924250182</v>
      </c>
      <c r="T94" s="17">
        <v>0.12977477647074201</v>
      </c>
      <c r="U94" s="17">
        <v>0.15647361622283901</v>
      </c>
      <c r="V94" s="17">
        <v>0.12814277732899801</v>
      </c>
      <c r="W94" s="17">
        <v>0.14400809007714099</v>
      </c>
      <c r="X94" s="17">
        <v>0.13509258555948001</v>
      </c>
      <c r="Y94" s="17">
        <v>0.113858621340235</v>
      </c>
      <c r="Z94" s="17">
        <v>0.151052992230405</v>
      </c>
      <c r="AA94" s="17">
        <v>0.13172775897969199</v>
      </c>
      <c r="AB94" s="17">
        <v>9.9336463063836505E-2</v>
      </c>
      <c r="AC94" s="17">
        <v>0.13084375595086001</v>
      </c>
      <c r="AD94" s="17">
        <v>0.177503881629647</v>
      </c>
      <c r="AE94" s="17"/>
      <c r="AF94" s="17">
        <v>0.10101074496722599</v>
      </c>
      <c r="AG94" s="17">
        <v>0.142825582695321</v>
      </c>
      <c r="AH94" s="17">
        <v>8.68433500872519E-2</v>
      </c>
      <c r="AI94" s="17">
        <v>0.14484211756399601</v>
      </c>
      <c r="AJ94" s="17">
        <v>0.18979128467046999</v>
      </c>
      <c r="AK94" s="17"/>
      <c r="AL94" s="17">
        <v>0.15315312391910901</v>
      </c>
      <c r="AM94" s="17">
        <v>0.102631964537731</v>
      </c>
      <c r="AN94" s="17">
        <v>0.15454455324897601</v>
      </c>
      <c r="AO94" s="17">
        <v>0.123822678601254</v>
      </c>
      <c r="AP94" s="17">
        <v>0.17797552352007401</v>
      </c>
      <c r="AQ94" s="17">
        <v>8.7610415626172E-2</v>
      </c>
      <c r="AR94" s="17"/>
      <c r="AS94" s="17">
        <v>0.15714662936294199</v>
      </c>
      <c r="AT94" s="17">
        <v>0.134557865793831</v>
      </c>
      <c r="AU94" s="17">
        <v>0.11104743288846</v>
      </c>
      <c r="AV94" s="17">
        <v>0.161615862275023</v>
      </c>
      <c r="AW94" s="17">
        <v>0.17459322342168199</v>
      </c>
      <c r="AX94" s="17"/>
      <c r="AY94" s="17">
        <v>8.2544683743405803E-2</v>
      </c>
      <c r="AZ94" s="17">
        <v>0.135126232106032</v>
      </c>
      <c r="BA94" s="17">
        <v>0.16001472861944899</v>
      </c>
      <c r="BB94" s="17">
        <v>0.20039933032287</v>
      </c>
      <c r="BC94" s="17">
        <v>0.16820503685729599</v>
      </c>
      <c r="BD94" s="17"/>
      <c r="BE94" s="17">
        <v>0.216016341322603</v>
      </c>
      <c r="BF94" s="17">
        <v>0.15599636806091</v>
      </c>
      <c r="BG94" s="17">
        <v>0.123665166251765</v>
      </c>
      <c r="BH94" s="17">
        <v>0.13741549334168399</v>
      </c>
      <c r="BI94" s="17"/>
      <c r="BJ94" s="17">
        <v>0.30289129196933801</v>
      </c>
      <c r="BK94" s="17">
        <v>0.276847488778381</v>
      </c>
      <c r="BL94" s="17">
        <v>0.19074031784961401</v>
      </c>
      <c r="BM94" s="17">
        <v>5.3391969232826603E-2</v>
      </c>
      <c r="BN94" s="17"/>
      <c r="BO94" s="17">
        <v>0</v>
      </c>
      <c r="BP94" s="17">
        <v>1</v>
      </c>
      <c r="BQ94" s="17">
        <v>0</v>
      </c>
      <c r="BR94" s="17"/>
      <c r="BS94" s="17">
        <v>0.10857225730198899</v>
      </c>
      <c r="BT94" s="17">
        <v>0.17235114169308699</v>
      </c>
      <c r="BU94" s="17"/>
      <c r="BV94" s="17">
        <v>0.15251846058915899</v>
      </c>
      <c r="BW94" s="17">
        <v>0.12574880147255799</v>
      </c>
      <c r="BX94" s="17">
        <v>0.13685529135692701</v>
      </c>
      <c r="BY94" s="17"/>
      <c r="BZ94" s="17">
        <v>0.12878511329818601</v>
      </c>
      <c r="CA94" s="17">
        <v>0.18646777778295301</v>
      </c>
    </row>
    <row r="95" spans="2:79" x14ac:dyDescent="0.3">
      <c r="B95" t="s">
        <v>140</v>
      </c>
      <c r="C95" s="17">
        <v>0.14388639844800899</v>
      </c>
      <c r="D95" s="17">
        <v>0.14921025595206699</v>
      </c>
      <c r="E95" s="17">
        <v>0.13668483950933</v>
      </c>
      <c r="F95" s="17"/>
      <c r="G95" s="17">
        <v>0.214206198431525</v>
      </c>
      <c r="H95" s="17">
        <v>0.23558670363755099</v>
      </c>
      <c r="I95" s="17">
        <v>0.19645546415843501</v>
      </c>
      <c r="J95" s="17">
        <v>0.130041226639765</v>
      </c>
      <c r="K95" s="17">
        <v>9.2647613188486397E-2</v>
      </c>
      <c r="L95" s="17">
        <v>2.49912426561507E-2</v>
      </c>
      <c r="M95" s="17"/>
      <c r="N95" s="17">
        <v>0.12040408248544</v>
      </c>
      <c r="O95" s="17">
        <v>0.12605937792282401</v>
      </c>
      <c r="P95" s="17">
        <v>0.18189391034850599</v>
      </c>
      <c r="Q95" s="17">
        <v>0.157218518530299</v>
      </c>
      <c r="R95" s="17"/>
      <c r="S95" s="17">
        <v>0.156661749857784</v>
      </c>
      <c r="T95" s="17">
        <v>0.11471060142536101</v>
      </c>
      <c r="U95" s="17">
        <v>0.11813849107593501</v>
      </c>
      <c r="V95" s="17">
        <v>5.5396288493909797E-2</v>
      </c>
      <c r="W95" s="17">
        <v>0.17477944258224701</v>
      </c>
      <c r="X95" s="17">
        <v>0.151064386112407</v>
      </c>
      <c r="Y95" s="17">
        <v>0.19742614802824501</v>
      </c>
      <c r="Z95" s="17">
        <v>0.197638562950949</v>
      </c>
      <c r="AA95" s="17">
        <v>0.179187328790129</v>
      </c>
      <c r="AB95" s="17">
        <v>0.14385043192829899</v>
      </c>
      <c r="AC95" s="17">
        <v>0.14810530005908601</v>
      </c>
      <c r="AD95" s="17">
        <v>0.100393886871643</v>
      </c>
      <c r="AE95" s="17"/>
      <c r="AF95" s="17">
        <v>8.3900913928892304E-2</v>
      </c>
      <c r="AG95" s="17">
        <v>0.18873738449201499</v>
      </c>
      <c r="AH95" s="17">
        <v>9.5541502291342104E-2</v>
      </c>
      <c r="AI95" s="17">
        <v>0.16426285555071801</v>
      </c>
      <c r="AJ95" s="17">
        <v>0.113930935856423</v>
      </c>
      <c r="AK95" s="17"/>
      <c r="AL95" s="17">
        <v>0.17417582912038099</v>
      </c>
      <c r="AM95" s="17">
        <v>8.0791752382681506E-2</v>
      </c>
      <c r="AN95" s="17">
        <v>0.13210405276822901</v>
      </c>
      <c r="AO95" s="17">
        <v>0.17343222949161599</v>
      </c>
      <c r="AP95" s="17">
        <v>0.16106159884862201</v>
      </c>
      <c r="AQ95" s="17">
        <v>0.13508532000092</v>
      </c>
      <c r="AR95" s="17"/>
      <c r="AS95" s="17">
        <v>0.14627775790500699</v>
      </c>
      <c r="AT95" s="17">
        <v>0.135199218749703</v>
      </c>
      <c r="AU95" s="17">
        <v>0.13821842925616601</v>
      </c>
      <c r="AV95" s="17">
        <v>0.157270544796724</v>
      </c>
      <c r="AW95" s="17">
        <v>0.33678922633884201</v>
      </c>
      <c r="AX95" s="17"/>
      <c r="AY95" s="17">
        <v>9.8416723015009797E-2</v>
      </c>
      <c r="AZ95" s="17">
        <v>0.13147681426393301</v>
      </c>
      <c r="BA95" s="17">
        <v>0.14505522195350801</v>
      </c>
      <c r="BB95" s="17">
        <v>0.19886170653336499</v>
      </c>
      <c r="BC95" s="17">
        <v>0.39215603055050502</v>
      </c>
      <c r="BD95" s="17"/>
      <c r="BE95" s="17">
        <v>0.25466129185913799</v>
      </c>
      <c r="BF95" s="17">
        <v>0.24432682008192499</v>
      </c>
      <c r="BG95" s="17">
        <v>0.13470277435444999</v>
      </c>
      <c r="BH95" s="17">
        <v>8.2257808812380706E-2</v>
      </c>
      <c r="BI95" s="17"/>
      <c r="BJ95" s="17">
        <v>0.40882207741587101</v>
      </c>
      <c r="BK95" s="17">
        <v>0.46218978116832199</v>
      </c>
      <c r="BL95" s="17">
        <v>0.209673630897899</v>
      </c>
      <c r="BM95" s="17">
        <v>1.03767926362704E-2</v>
      </c>
      <c r="BN95" s="17"/>
      <c r="BO95" s="17">
        <v>1</v>
      </c>
      <c r="BP95" s="17">
        <v>0</v>
      </c>
      <c r="BQ95" s="17">
        <v>0</v>
      </c>
      <c r="BR95" s="17"/>
      <c r="BS95" s="17">
        <v>0.145510321691255</v>
      </c>
      <c r="BT95" s="17">
        <v>0.141433544400341</v>
      </c>
      <c r="BU95" s="17"/>
      <c r="BV95" s="17">
        <v>0.156110714325528</v>
      </c>
      <c r="BW95" s="17">
        <v>0.123327703187556</v>
      </c>
      <c r="BX95" s="17">
        <v>0.16237627723120901</v>
      </c>
      <c r="BY95" s="17"/>
      <c r="BZ95" s="17">
        <v>0.193904945247105</v>
      </c>
      <c r="CA95" s="17">
        <v>0.24810843435518401</v>
      </c>
    </row>
    <row r="96" spans="2:79" x14ac:dyDescent="0.3">
      <c r="B96" t="s">
        <v>122</v>
      </c>
      <c r="C96" s="17">
        <v>5.6952123959614596E-3</v>
      </c>
      <c r="D96" s="17">
        <v>9.6087531261043902E-3</v>
      </c>
      <c r="E96" s="17">
        <v>1.9289799567236E-3</v>
      </c>
      <c r="F96" s="17"/>
      <c r="G96" s="17">
        <v>1.36710361911822E-2</v>
      </c>
      <c r="H96" s="17">
        <v>9.9330365918107802E-3</v>
      </c>
      <c r="I96" s="17">
        <v>6.5929164834770699E-3</v>
      </c>
      <c r="J96" s="17">
        <v>3.2314919397631999E-3</v>
      </c>
      <c r="K96" s="17">
        <v>2.9889353367270402E-3</v>
      </c>
      <c r="L96" s="17">
        <v>0</v>
      </c>
      <c r="M96" s="17"/>
      <c r="N96" s="17">
        <v>5.5328158748088304E-3</v>
      </c>
      <c r="O96" s="17">
        <v>6.1201726687815303E-3</v>
      </c>
      <c r="P96" s="17">
        <v>4.8951783025237804E-3</v>
      </c>
      <c r="Q96" s="17">
        <v>6.24657620521779E-3</v>
      </c>
      <c r="R96" s="17"/>
      <c r="S96" s="17">
        <v>1.7272015858191901E-2</v>
      </c>
      <c r="T96" s="17">
        <v>3.5561790235389798E-3</v>
      </c>
      <c r="U96" s="17">
        <v>6.3720660734696601E-3</v>
      </c>
      <c r="V96" s="17">
        <v>0</v>
      </c>
      <c r="W96" s="17">
        <v>0</v>
      </c>
      <c r="X96" s="17">
        <v>1.3691481776855899E-2</v>
      </c>
      <c r="Y96" s="17">
        <v>5.7953401472636296E-3</v>
      </c>
      <c r="Z96" s="17">
        <v>0</v>
      </c>
      <c r="AA96" s="17">
        <v>0</v>
      </c>
      <c r="AB96" s="17">
        <v>0</v>
      </c>
      <c r="AC96" s="17">
        <v>0</v>
      </c>
      <c r="AD96" s="17">
        <v>2.0481078837001201E-2</v>
      </c>
      <c r="AE96" s="17"/>
      <c r="AF96" s="17">
        <v>1.28337267426604E-2</v>
      </c>
      <c r="AG96" s="17">
        <v>0</v>
      </c>
      <c r="AH96" s="17">
        <v>7.1272351809608201E-3</v>
      </c>
      <c r="AI96" s="17">
        <v>7.6596123574828798E-3</v>
      </c>
      <c r="AJ96" s="17">
        <v>1.09987226990397E-2</v>
      </c>
      <c r="AK96" s="17"/>
      <c r="AL96" s="17">
        <v>0</v>
      </c>
      <c r="AM96" s="17">
        <v>8.7726426365295103E-3</v>
      </c>
      <c r="AN96" s="17">
        <v>0</v>
      </c>
      <c r="AO96" s="17">
        <v>6.8042437781242098E-3</v>
      </c>
      <c r="AP96" s="17">
        <v>8.3781659264710092E-3</v>
      </c>
      <c r="AQ96" s="17">
        <v>9.9776184892775392E-3</v>
      </c>
      <c r="AR96" s="17"/>
      <c r="AS96" s="17">
        <v>3.7576891238743902E-3</v>
      </c>
      <c r="AT96" s="17">
        <v>4.9091982665557298E-3</v>
      </c>
      <c r="AU96" s="17">
        <v>7.3850983245279398E-3</v>
      </c>
      <c r="AV96" s="17">
        <v>4.1534595546165801E-3</v>
      </c>
      <c r="AW96" s="17">
        <v>0</v>
      </c>
      <c r="AX96" s="17"/>
      <c r="AY96" s="17">
        <v>4.4876982877145597E-3</v>
      </c>
      <c r="AZ96" s="17">
        <v>5.3833903321147698E-3</v>
      </c>
      <c r="BA96" s="17">
        <v>5.09841021825134E-3</v>
      </c>
      <c r="BB96" s="17">
        <v>3.3618356216804099E-3</v>
      </c>
      <c r="BC96" s="17">
        <v>0</v>
      </c>
      <c r="BD96" s="17"/>
      <c r="BE96" s="17">
        <v>0</v>
      </c>
      <c r="BF96" s="17">
        <v>9.0083269311655306E-3</v>
      </c>
      <c r="BG96" s="17">
        <v>2.0172422996425602E-3</v>
      </c>
      <c r="BH96" s="17">
        <v>3.0491900221120099E-3</v>
      </c>
      <c r="BI96" s="17"/>
      <c r="BJ96" s="17">
        <v>3.4300603398012999E-3</v>
      </c>
      <c r="BK96" s="17">
        <v>6.4274729976565399E-3</v>
      </c>
      <c r="BL96" s="17">
        <v>0</v>
      </c>
      <c r="BM96" s="17">
        <v>2.9328645116698101E-3</v>
      </c>
      <c r="BN96" s="17"/>
      <c r="BO96" s="17">
        <v>0</v>
      </c>
      <c r="BP96" s="17">
        <v>0</v>
      </c>
      <c r="BQ96" s="17">
        <v>0</v>
      </c>
      <c r="BR96" s="17"/>
      <c r="BS96" s="17">
        <v>2.9468937594634599E-3</v>
      </c>
      <c r="BT96" s="17">
        <v>6.9817334166874401E-3</v>
      </c>
      <c r="BU96" s="17"/>
      <c r="BV96" s="17">
        <v>0</v>
      </c>
      <c r="BW96" s="17">
        <v>7.7546832527804997E-3</v>
      </c>
      <c r="BX96" s="17">
        <v>3.3213487639887399E-3</v>
      </c>
      <c r="BY96" s="17"/>
      <c r="BZ96" s="17">
        <v>0</v>
      </c>
      <c r="CA96" s="17">
        <v>0</v>
      </c>
    </row>
    <row r="97" spans="2:79" x14ac:dyDescent="0.3">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row>
    <row r="98" spans="2:79" x14ac:dyDescent="0.3">
      <c r="B98" s="6" t="s">
        <v>151</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row>
    <row r="99" spans="2:79" x14ac:dyDescent="0.3">
      <c r="B99" s="24" t="s">
        <v>107</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row>
    <row r="100" spans="2:79" x14ac:dyDescent="0.3">
      <c r="B100" t="s">
        <v>145</v>
      </c>
      <c r="C100" s="17">
        <v>0.43007516693873998</v>
      </c>
      <c r="D100" s="17">
        <v>0.39381722625453403</v>
      </c>
      <c r="E100" s="17">
        <v>0.46711514908673402</v>
      </c>
      <c r="F100" s="17"/>
      <c r="G100" s="17">
        <v>0.33414773130876901</v>
      </c>
      <c r="H100" s="17">
        <v>0.407355664892114</v>
      </c>
      <c r="I100" s="17">
        <v>0.44376297017641197</v>
      </c>
      <c r="J100" s="17">
        <v>0.43861590998701599</v>
      </c>
      <c r="K100" s="17">
        <v>0.50524383793511995</v>
      </c>
      <c r="L100" s="17">
        <v>0.44435809120756398</v>
      </c>
      <c r="M100" s="17"/>
      <c r="N100" s="17">
        <v>0.40504151076289202</v>
      </c>
      <c r="O100" s="17">
        <v>0.42191080385906099</v>
      </c>
      <c r="P100" s="17">
        <v>0.44848660126983297</v>
      </c>
      <c r="Q100" s="17">
        <v>0.451935827974977</v>
      </c>
      <c r="R100" s="17"/>
      <c r="S100" s="17">
        <v>0.38368877665803902</v>
      </c>
      <c r="T100" s="17">
        <v>0.42911159462205301</v>
      </c>
      <c r="U100" s="17">
        <v>0.47385139478592497</v>
      </c>
      <c r="V100" s="17">
        <v>0.42479459545958498</v>
      </c>
      <c r="W100" s="17">
        <v>0.32367328753892199</v>
      </c>
      <c r="X100" s="17">
        <v>0.34755036326987898</v>
      </c>
      <c r="Y100" s="17">
        <v>0.48158227473481002</v>
      </c>
      <c r="Z100" s="17">
        <v>0.53799337518132295</v>
      </c>
      <c r="AA100" s="17">
        <v>0.42142825814405499</v>
      </c>
      <c r="AB100" s="17">
        <v>0.55146692611124004</v>
      </c>
      <c r="AC100" s="17">
        <v>0.40156652479255001</v>
      </c>
      <c r="AD100" s="17">
        <v>0.48047537436173599</v>
      </c>
      <c r="AE100" s="17"/>
      <c r="AF100" s="17">
        <v>0.409064689196588</v>
      </c>
      <c r="AG100" s="17">
        <v>0.43208624384370398</v>
      </c>
      <c r="AH100" s="17">
        <v>0.434089479778131</v>
      </c>
      <c r="AI100" s="17">
        <v>0.40944961944807601</v>
      </c>
      <c r="AJ100" s="17">
        <v>0.43891421608935899</v>
      </c>
      <c r="AK100" s="17"/>
      <c r="AL100" s="17">
        <v>0.43349787240357002</v>
      </c>
      <c r="AM100" s="17">
        <v>0.39246142912260501</v>
      </c>
      <c r="AN100" s="17">
        <v>0.48064734335579701</v>
      </c>
      <c r="AO100" s="17">
        <v>0.39813481318428101</v>
      </c>
      <c r="AP100" s="17">
        <v>0.47637376026029998</v>
      </c>
      <c r="AQ100" s="17">
        <v>0.39180329065016001</v>
      </c>
      <c r="AR100" s="17"/>
      <c r="AS100" s="17">
        <v>0.47186685701022502</v>
      </c>
      <c r="AT100" s="17">
        <v>0.40766281261099901</v>
      </c>
      <c r="AU100" s="17">
        <v>0.41316475572251499</v>
      </c>
      <c r="AV100" s="17">
        <v>0.48396076814331401</v>
      </c>
      <c r="AW100" s="17">
        <v>0.58402784589446399</v>
      </c>
      <c r="AX100" s="17"/>
      <c r="AY100" s="17">
        <v>0.46665643859658101</v>
      </c>
      <c r="AZ100" s="17">
        <v>0.39640844000800102</v>
      </c>
      <c r="BA100" s="17">
        <v>0.40967931950549002</v>
      </c>
      <c r="BB100" s="17">
        <v>0.49175243581882599</v>
      </c>
      <c r="BC100" s="17">
        <v>0.45552480190376399</v>
      </c>
      <c r="BD100" s="17"/>
      <c r="BE100" s="17">
        <v>0.27280157514602199</v>
      </c>
      <c r="BF100" s="17">
        <v>0.31414753213754498</v>
      </c>
      <c r="BG100" s="17">
        <v>0.41538444507539501</v>
      </c>
      <c r="BH100" s="17">
        <v>0.55614323357512796</v>
      </c>
      <c r="BI100" s="17"/>
      <c r="BJ100" s="17">
        <v>0.43456647253747599</v>
      </c>
      <c r="BK100" s="17">
        <v>0.300084788479345</v>
      </c>
      <c r="BL100" s="17">
        <v>0.431983231282278</v>
      </c>
      <c r="BM100" s="17">
        <v>0.44831080168871901</v>
      </c>
      <c r="BN100" s="17"/>
      <c r="BO100" s="17">
        <v>0.44050915431873899</v>
      </c>
      <c r="BP100" s="17">
        <v>0.42272046724138401</v>
      </c>
      <c r="BQ100" s="17">
        <v>0.43154038797071598</v>
      </c>
      <c r="BR100" s="17"/>
      <c r="BS100" s="17">
        <v>0.43520638987223098</v>
      </c>
      <c r="BT100" s="17">
        <v>0.424356267899619</v>
      </c>
      <c r="BU100" s="17"/>
      <c r="BV100" s="17">
        <v>0.43817149521721499</v>
      </c>
      <c r="BW100" s="17">
        <v>0.45103902261754603</v>
      </c>
      <c r="BX100" s="17">
        <v>0.40020876322585303</v>
      </c>
      <c r="BY100" s="17"/>
      <c r="BZ100" s="17">
        <v>0.37663872273050097</v>
      </c>
      <c r="CA100" s="17">
        <v>0.33593214306039398</v>
      </c>
    </row>
    <row r="101" spans="2:79" x14ac:dyDescent="0.3">
      <c r="B101" t="s">
        <v>146</v>
      </c>
      <c r="C101" s="17">
        <v>0.40665935191200903</v>
      </c>
      <c r="D101" s="17">
        <v>0.43399615257253099</v>
      </c>
      <c r="E101" s="17">
        <v>0.37903105610272397</v>
      </c>
      <c r="F101" s="17"/>
      <c r="G101" s="17">
        <v>0.45122077838195301</v>
      </c>
      <c r="H101" s="17">
        <v>0.42975787017335398</v>
      </c>
      <c r="I101" s="17">
        <v>0.41384379888855</v>
      </c>
      <c r="J101" s="17">
        <v>0.39265120202081499</v>
      </c>
      <c r="K101" s="17">
        <v>0.34485564148096698</v>
      </c>
      <c r="L101" s="17">
        <v>0.40491215342342102</v>
      </c>
      <c r="M101" s="17"/>
      <c r="N101" s="17">
        <v>0.43368236142605099</v>
      </c>
      <c r="O101" s="17">
        <v>0.41789785805377899</v>
      </c>
      <c r="P101" s="17">
        <v>0.38746369915151802</v>
      </c>
      <c r="Q101" s="17">
        <v>0.378721732442238</v>
      </c>
      <c r="R101" s="17"/>
      <c r="S101" s="17">
        <v>0.44480611278954002</v>
      </c>
      <c r="T101" s="17">
        <v>0.42594507761905198</v>
      </c>
      <c r="U101" s="17">
        <v>0.35733043054283598</v>
      </c>
      <c r="V101" s="17">
        <v>0.40666635309443699</v>
      </c>
      <c r="W101" s="17">
        <v>0.44120950292461297</v>
      </c>
      <c r="X101" s="17">
        <v>0.47779876599551901</v>
      </c>
      <c r="Y101" s="17">
        <v>0.34091947405772399</v>
      </c>
      <c r="Z101" s="17">
        <v>0.32734439763447198</v>
      </c>
      <c r="AA101" s="17">
        <v>0.43955598366838</v>
      </c>
      <c r="AB101" s="17">
        <v>0.34093745138405401</v>
      </c>
      <c r="AC101" s="17">
        <v>0.34510377597657999</v>
      </c>
      <c r="AD101" s="17">
        <v>0.443551705473341</v>
      </c>
      <c r="AE101" s="17"/>
      <c r="AF101" s="17">
        <v>0.43437449752844698</v>
      </c>
      <c r="AG101" s="17">
        <v>0.413408644832367</v>
      </c>
      <c r="AH101" s="17">
        <v>0.43396297057493</v>
      </c>
      <c r="AI101" s="17">
        <v>0.38683008329835999</v>
      </c>
      <c r="AJ101" s="17">
        <v>0.42352635849679598</v>
      </c>
      <c r="AK101" s="17"/>
      <c r="AL101" s="17">
        <v>0.42100240026448998</v>
      </c>
      <c r="AM101" s="17">
        <v>0.42813033968712599</v>
      </c>
      <c r="AN101" s="17">
        <v>0.41214389000125001</v>
      </c>
      <c r="AO101" s="17">
        <v>0.40740115340577798</v>
      </c>
      <c r="AP101" s="17">
        <v>0.37243064077847199</v>
      </c>
      <c r="AQ101" s="17">
        <v>0.45877587902024702</v>
      </c>
      <c r="AR101" s="17"/>
      <c r="AS101" s="17">
        <v>0.39180631611174899</v>
      </c>
      <c r="AT101" s="17">
        <v>0.428590067182958</v>
      </c>
      <c r="AU101" s="17">
        <v>0.393043487668714</v>
      </c>
      <c r="AV101" s="17">
        <v>0.369361243575904</v>
      </c>
      <c r="AW101" s="17">
        <v>0.31141150308793902</v>
      </c>
      <c r="AX101" s="17"/>
      <c r="AY101" s="17">
        <v>0.39769405912605599</v>
      </c>
      <c r="AZ101" s="17">
        <v>0.43933875240271802</v>
      </c>
      <c r="BA101" s="17">
        <v>0.394186465704644</v>
      </c>
      <c r="BB101" s="17">
        <v>0.36337934012753098</v>
      </c>
      <c r="BC101" s="17">
        <v>0.32883591937586498</v>
      </c>
      <c r="BD101" s="17"/>
      <c r="BE101" s="17">
        <v>0.53433537882629401</v>
      </c>
      <c r="BF101" s="17">
        <v>0.47863305390607302</v>
      </c>
      <c r="BG101" s="17">
        <v>0.41639496000814602</v>
      </c>
      <c r="BH101" s="17">
        <v>0.32875841537307399</v>
      </c>
      <c r="BI101" s="17"/>
      <c r="BJ101" s="17">
        <v>0.37730459903098101</v>
      </c>
      <c r="BK101" s="17">
        <v>0.49229505088179998</v>
      </c>
      <c r="BL101" s="17">
        <v>0.42282219180773201</v>
      </c>
      <c r="BM101" s="17">
        <v>0.39664074111158798</v>
      </c>
      <c r="BN101" s="17"/>
      <c r="BO101" s="17">
        <v>0.381011696257958</v>
      </c>
      <c r="BP101" s="17">
        <v>0.40761365309081499</v>
      </c>
      <c r="BQ101" s="17">
        <v>0.41270452955709303</v>
      </c>
      <c r="BR101" s="17"/>
      <c r="BS101" s="17">
        <v>0.41304552629684499</v>
      </c>
      <c r="BT101" s="17">
        <v>0.400254654556083</v>
      </c>
      <c r="BU101" s="17"/>
      <c r="BV101" s="17">
        <v>0.43179719205040201</v>
      </c>
      <c r="BW101" s="17">
        <v>0.38913808111914799</v>
      </c>
      <c r="BX101" s="17">
        <v>0.41924290472154702</v>
      </c>
      <c r="BY101" s="17"/>
      <c r="BZ101" s="17">
        <v>0.44479296333394203</v>
      </c>
      <c r="CA101" s="17">
        <v>0.486234904119075</v>
      </c>
    </row>
    <row r="102" spans="2:79" x14ac:dyDescent="0.3">
      <c r="B102" t="s">
        <v>147</v>
      </c>
      <c r="C102" s="17">
        <v>0.13510620037239801</v>
      </c>
      <c r="D102" s="17">
        <v>0.14222002239480899</v>
      </c>
      <c r="E102" s="17">
        <v>0.128418320657219</v>
      </c>
      <c r="F102" s="17"/>
      <c r="G102" s="17">
        <v>0.183612056524742</v>
      </c>
      <c r="H102" s="17">
        <v>0.115670093024348</v>
      </c>
      <c r="I102" s="17">
        <v>0.121960084450058</v>
      </c>
      <c r="J102" s="17">
        <v>0.144743579014636</v>
      </c>
      <c r="K102" s="17">
        <v>0.117923446107533</v>
      </c>
      <c r="L102" s="17">
        <v>0.13288611116596899</v>
      </c>
      <c r="M102" s="17"/>
      <c r="N102" s="17">
        <v>0.137846676949515</v>
      </c>
      <c r="O102" s="17">
        <v>0.13377724979990999</v>
      </c>
      <c r="P102" s="17">
        <v>0.13438547799900699</v>
      </c>
      <c r="Q102" s="17">
        <v>0.135021104599125</v>
      </c>
      <c r="R102" s="17"/>
      <c r="S102" s="17">
        <v>0.116810207014257</v>
      </c>
      <c r="T102" s="17">
        <v>0.12763275593260101</v>
      </c>
      <c r="U102" s="17">
        <v>0.13984796411853201</v>
      </c>
      <c r="V102" s="17">
        <v>0.14722811096121899</v>
      </c>
      <c r="W102" s="17">
        <v>0.214202639516749</v>
      </c>
      <c r="X102" s="17">
        <v>0.13524270150309101</v>
      </c>
      <c r="Y102" s="17">
        <v>0.14841759637888399</v>
      </c>
      <c r="Z102" s="17">
        <v>0.122802950784816</v>
      </c>
      <c r="AA102" s="17">
        <v>0.121364796536264</v>
      </c>
      <c r="AB102" s="17">
        <v>8.9804594493662002E-2</v>
      </c>
      <c r="AC102" s="17">
        <v>0.20027712424004401</v>
      </c>
      <c r="AD102" s="17">
        <v>7.5972920164923505E-2</v>
      </c>
      <c r="AE102" s="17"/>
      <c r="AF102" s="17">
        <v>0.13845024372880499</v>
      </c>
      <c r="AG102" s="17">
        <v>0.12858779786598901</v>
      </c>
      <c r="AH102" s="17">
        <v>0.10887292686050901</v>
      </c>
      <c r="AI102" s="17">
        <v>0.166004302579909</v>
      </c>
      <c r="AJ102" s="17">
        <v>9.8353535151485302E-2</v>
      </c>
      <c r="AK102" s="17"/>
      <c r="AL102" s="17">
        <v>0.123977990457718</v>
      </c>
      <c r="AM102" s="17">
        <v>0.15281353903466399</v>
      </c>
      <c r="AN102" s="17">
        <v>9.2566205225888196E-2</v>
      </c>
      <c r="AO102" s="17">
        <v>0.16005820391991599</v>
      </c>
      <c r="AP102" s="17">
        <v>0.121330908042006</v>
      </c>
      <c r="AQ102" s="17">
        <v>0.124517740437291</v>
      </c>
      <c r="AR102" s="17"/>
      <c r="AS102" s="17">
        <v>0.10873258147928</v>
      </c>
      <c r="AT102" s="17">
        <v>0.13908297249586099</v>
      </c>
      <c r="AU102" s="17">
        <v>0.16241257653959901</v>
      </c>
      <c r="AV102" s="17">
        <v>0.118116347626462</v>
      </c>
      <c r="AW102" s="17">
        <v>5.4105790667467298E-2</v>
      </c>
      <c r="AX102" s="17"/>
      <c r="AY102" s="17">
        <v>0.108396534500594</v>
      </c>
      <c r="AZ102" s="17">
        <v>0.14008877759695601</v>
      </c>
      <c r="BA102" s="17">
        <v>0.15824052462522001</v>
      </c>
      <c r="BB102" s="17">
        <v>0.13162364546373601</v>
      </c>
      <c r="BC102" s="17">
        <v>0.168837273968059</v>
      </c>
      <c r="BD102" s="17"/>
      <c r="BE102" s="17">
        <v>0.15381072477472299</v>
      </c>
      <c r="BF102" s="17">
        <v>0.175817369931864</v>
      </c>
      <c r="BG102" s="17">
        <v>0.1514452087791</v>
      </c>
      <c r="BH102" s="17">
        <v>7.8293669970882704E-2</v>
      </c>
      <c r="BI102" s="17"/>
      <c r="BJ102" s="17">
        <v>0.16141522856332599</v>
      </c>
      <c r="BK102" s="17">
        <v>0.15832866723809899</v>
      </c>
      <c r="BL102" s="17">
        <v>0.12707456747746601</v>
      </c>
      <c r="BM102" s="17">
        <v>0.126255960029344</v>
      </c>
      <c r="BN102" s="17"/>
      <c r="BO102" s="17">
        <v>0.13911448710410901</v>
      </c>
      <c r="BP102" s="17">
        <v>0.13449408267889801</v>
      </c>
      <c r="BQ102" s="17">
        <v>0.132481621610056</v>
      </c>
      <c r="BR102" s="17"/>
      <c r="BS102" s="17">
        <v>0.117892347801413</v>
      </c>
      <c r="BT102" s="17">
        <v>0.15534930059930799</v>
      </c>
      <c r="BU102" s="17"/>
      <c r="BV102" s="17">
        <v>0.119058677190817</v>
      </c>
      <c r="BW102" s="17">
        <v>0.12899613772618601</v>
      </c>
      <c r="BX102" s="17">
        <v>0.15164826520272401</v>
      </c>
      <c r="BY102" s="17"/>
      <c r="BZ102" s="17">
        <v>0.159445890496071</v>
      </c>
      <c r="CA102" s="17">
        <v>0.14527203405371</v>
      </c>
    </row>
    <row r="103" spans="2:79" x14ac:dyDescent="0.3">
      <c r="B103" t="s">
        <v>148</v>
      </c>
      <c r="C103" s="17">
        <v>1.6657468723871E-2</v>
      </c>
      <c r="D103" s="17">
        <v>2.10597122521788E-2</v>
      </c>
      <c r="E103" s="17">
        <v>1.130068302988E-2</v>
      </c>
      <c r="F103" s="17"/>
      <c r="G103" s="17">
        <v>2.3997007299854899E-2</v>
      </c>
      <c r="H103" s="17">
        <v>3.4742925713811802E-2</v>
      </c>
      <c r="I103" s="17">
        <v>1.1954176174286801E-2</v>
      </c>
      <c r="J103" s="17">
        <v>9.9120668022033894E-3</v>
      </c>
      <c r="K103" s="17">
        <v>1.2521282649754601E-2</v>
      </c>
      <c r="L103" s="17">
        <v>9.0918756462751594E-3</v>
      </c>
      <c r="M103" s="17"/>
      <c r="N103" s="17">
        <v>1.9913334216635398E-2</v>
      </c>
      <c r="O103" s="17">
        <v>1.8171515006424201E-2</v>
      </c>
      <c r="P103" s="17">
        <v>1.14023697307888E-2</v>
      </c>
      <c r="Q103" s="17">
        <v>1.6524162346219801E-2</v>
      </c>
      <c r="R103" s="17"/>
      <c r="S103" s="17">
        <v>4.4335455377119498E-2</v>
      </c>
      <c r="T103" s="17">
        <v>3.2561400645203598E-3</v>
      </c>
      <c r="U103" s="17">
        <v>1.03547690790063E-2</v>
      </c>
      <c r="V103" s="17">
        <v>1.08325579332165E-2</v>
      </c>
      <c r="W103" s="17">
        <v>2.0914570019716E-2</v>
      </c>
      <c r="X103" s="17">
        <v>5.3966508812148201E-3</v>
      </c>
      <c r="Y103" s="17">
        <v>1.67748575097631E-2</v>
      </c>
      <c r="Z103" s="17">
        <v>0</v>
      </c>
      <c r="AA103" s="17">
        <v>1.28793250158035E-2</v>
      </c>
      <c r="AB103" s="17">
        <v>1.7791028011043701E-2</v>
      </c>
      <c r="AC103" s="17">
        <v>3.8150775472834103E-2</v>
      </c>
      <c r="AD103" s="17">
        <v>0</v>
      </c>
      <c r="AE103" s="17"/>
      <c r="AF103" s="17">
        <v>1.25515347890073E-2</v>
      </c>
      <c r="AG103" s="17">
        <v>2.0196573436603801E-2</v>
      </c>
      <c r="AH103" s="17">
        <v>1.1627326433374399E-2</v>
      </c>
      <c r="AI103" s="17">
        <v>2.2241825217815699E-2</v>
      </c>
      <c r="AJ103" s="17">
        <v>1.9142027626071201E-2</v>
      </c>
      <c r="AK103" s="17"/>
      <c r="AL103" s="17">
        <v>1.58860798059287E-2</v>
      </c>
      <c r="AM103" s="17">
        <v>1.7773084417439501E-2</v>
      </c>
      <c r="AN103" s="17">
        <v>9.8078571152199201E-3</v>
      </c>
      <c r="AO103" s="17">
        <v>2.32184065478937E-2</v>
      </c>
      <c r="AP103" s="17">
        <v>1.4581246205463401E-2</v>
      </c>
      <c r="AQ103" s="17">
        <v>8.7325915447635308E-3</v>
      </c>
      <c r="AR103" s="17"/>
      <c r="AS103" s="17">
        <v>2.46085555287602E-2</v>
      </c>
      <c r="AT103" s="17">
        <v>1.52094944693E-2</v>
      </c>
      <c r="AU103" s="17">
        <v>1.3719087923830401E-2</v>
      </c>
      <c r="AV103" s="17">
        <v>1.0370786008378799E-2</v>
      </c>
      <c r="AW103" s="17">
        <v>5.04548603501297E-2</v>
      </c>
      <c r="AX103" s="17"/>
      <c r="AY103" s="17">
        <v>2.1544814809100799E-2</v>
      </c>
      <c r="AZ103" s="17">
        <v>1.33985397044507E-2</v>
      </c>
      <c r="BA103" s="17">
        <v>1.43154559194274E-2</v>
      </c>
      <c r="BB103" s="17">
        <v>1.3244578589907401E-2</v>
      </c>
      <c r="BC103" s="17">
        <v>4.6802004752312401E-2</v>
      </c>
      <c r="BD103" s="17"/>
      <c r="BE103" s="17">
        <v>3.90523212529615E-2</v>
      </c>
      <c r="BF103" s="17">
        <v>2.3021460781930299E-2</v>
      </c>
      <c r="BG103" s="17">
        <v>7.3653937149368099E-3</v>
      </c>
      <c r="BH103" s="17">
        <v>2.3723584842996599E-2</v>
      </c>
      <c r="BI103" s="17"/>
      <c r="BJ103" s="17">
        <v>1.3983572838152099E-2</v>
      </c>
      <c r="BK103" s="17">
        <v>4.2955473986542203E-2</v>
      </c>
      <c r="BL103" s="17">
        <v>1.06141344679024E-2</v>
      </c>
      <c r="BM103" s="17">
        <v>1.59535852514111E-2</v>
      </c>
      <c r="BN103" s="17"/>
      <c r="BO103" s="17">
        <v>2.5143557523317501E-2</v>
      </c>
      <c r="BP103" s="17">
        <v>2.4071281787709699E-2</v>
      </c>
      <c r="BQ103" s="17">
        <v>1.3001679875693201E-2</v>
      </c>
      <c r="BR103" s="17"/>
      <c r="BS103" s="17">
        <v>1.81832650078959E-2</v>
      </c>
      <c r="BT103" s="17">
        <v>1.37544600204635E-2</v>
      </c>
      <c r="BU103" s="17"/>
      <c r="BV103" s="17">
        <v>4.5942665853293298E-3</v>
      </c>
      <c r="BW103" s="17">
        <v>1.8519270927580701E-2</v>
      </c>
      <c r="BX103" s="17">
        <v>2.3004923080467199E-2</v>
      </c>
      <c r="BY103" s="17"/>
      <c r="BZ103" s="17">
        <v>1.9122423439486998E-2</v>
      </c>
      <c r="CA103" s="17">
        <v>3.2560918766820303E-2</v>
      </c>
    </row>
    <row r="104" spans="2:79" x14ac:dyDescent="0.3">
      <c r="B104" t="s">
        <v>149</v>
      </c>
      <c r="C104" s="17">
        <v>1.1501812052982299E-2</v>
      </c>
      <c r="D104" s="17">
        <v>8.9068865259470907E-3</v>
      </c>
      <c r="E104" s="17">
        <v>1.4134791123442699E-2</v>
      </c>
      <c r="F104" s="17"/>
      <c r="G104" s="17">
        <v>7.0224264846800799E-3</v>
      </c>
      <c r="H104" s="17">
        <v>1.24734461963727E-2</v>
      </c>
      <c r="I104" s="17">
        <v>8.4789703106931194E-3</v>
      </c>
      <c r="J104" s="17">
        <v>1.40772421753296E-2</v>
      </c>
      <c r="K104" s="17">
        <v>1.9455791826625699E-2</v>
      </c>
      <c r="L104" s="17">
        <v>8.7517685567716705E-3</v>
      </c>
      <c r="M104" s="17"/>
      <c r="N104" s="17">
        <v>3.5161166449059699E-3</v>
      </c>
      <c r="O104" s="17">
        <v>8.2425732808269099E-3</v>
      </c>
      <c r="P104" s="17">
        <v>1.82618518488523E-2</v>
      </c>
      <c r="Q104" s="17">
        <v>1.77971726374405E-2</v>
      </c>
      <c r="R104" s="17"/>
      <c r="S104" s="17">
        <v>1.03594481610452E-2</v>
      </c>
      <c r="T104" s="17">
        <v>1.40544317617741E-2</v>
      </c>
      <c r="U104" s="17">
        <v>1.8615441473700998E-2</v>
      </c>
      <c r="V104" s="17">
        <v>1.0478382551542599E-2</v>
      </c>
      <c r="W104" s="17">
        <v>0</v>
      </c>
      <c r="X104" s="17">
        <v>3.4011518350297303E-2</v>
      </c>
      <c r="Y104" s="17">
        <v>1.23057973188188E-2</v>
      </c>
      <c r="Z104" s="17">
        <v>1.1859276399388901E-2</v>
      </c>
      <c r="AA104" s="17">
        <v>4.7716366354973901E-3</v>
      </c>
      <c r="AB104" s="17">
        <v>0</v>
      </c>
      <c r="AC104" s="17">
        <v>1.49017995179928E-2</v>
      </c>
      <c r="AD104" s="17">
        <v>0</v>
      </c>
      <c r="AE104" s="17"/>
      <c r="AF104" s="17">
        <v>5.5590347571533002E-3</v>
      </c>
      <c r="AG104" s="17">
        <v>5.7207400213357597E-3</v>
      </c>
      <c r="AH104" s="17">
        <v>1.14472963530546E-2</v>
      </c>
      <c r="AI104" s="17">
        <v>1.54741694558391E-2</v>
      </c>
      <c r="AJ104" s="17">
        <v>2.0063862636288201E-2</v>
      </c>
      <c r="AK104" s="17"/>
      <c r="AL104" s="17">
        <v>5.63565706829414E-3</v>
      </c>
      <c r="AM104" s="17">
        <v>8.8216077381651197E-3</v>
      </c>
      <c r="AN104" s="17">
        <v>4.83470430184428E-3</v>
      </c>
      <c r="AO104" s="17">
        <v>1.11874229421315E-2</v>
      </c>
      <c r="AP104" s="17">
        <v>1.5283444713759401E-2</v>
      </c>
      <c r="AQ104" s="17">
        <v>1.6170498347539398E-2</v>
      </c>
      <c r="AR104" s="17"/>
      <c r="AS104" s="17">
        <v>2.9856898699852099E-3</v>
      </c>
      <c r="AT104" s="17">
        <v>9.4546532408818097E-3</v>
      </c>
      <c r="AU104" s="17">
        <v>1.7660092145342001E-2</v>
      </c>
      <c r="AV104" s="17">
        <v>1.81908546459407E-2</v>
      </c>
      <c r="AW104" s="17">
        <v>0</v>
      </c>
      <c r="AX104" s="17"/>
      <c r="AY104" s="17">
        <v>5.7081529676675097E-3</v>
      </c>
      <c r="AZ104" s="17">
        <v>1.07654902878743E-2</v>
      </c>
      <c r="BA104" s="17">
        <v>2.3578234245217999E-2</v>
      </c>
      <c r="BB104" s="17">
        <v>0</v>
      </c>
      <c r="BC104" s="17">
        <v>0</v>
      </c>
      <c r="BD104" s="17"/>
      <c r="BE104" s="17">
        <v>0</v>
      </c>
      <c r="BF104" s="17">
        <v>8.3805832425871696E-3</v>
      </c>
      <c r="BG104" s="17">
        <v>9.4099924224227798E-3</v>
      </c>
      <c r="BH104" s="17">
        <v>1.30810962379192E-2</v>
      </c>
      <c r="BI104" s="17"/>
      <c r="BJ104" s="17">
        <v>1.27301270300656E-2</v>
      </c>
      <c r="BK104" s="17">
        <v>6.3360194142138898E-3</v>
      </c>
      <c r="BL104" s="17">
        <v>7.5058749646220602E-3</v>
      </c>
      <c r="BM104" s="17">
        <v>1.28389119189375E-2</v>
      </c>
      <c r="BN104" s="17"/>
      <c r="BO104" s="17">
        <v>1.42211047958757E-2</v>
      </c>
      <c r="BP104" s="17">
        <v>1.1100515201192601E-2</v>
      </c>
      <c r="BQ104" s="17">
        <v>1.02717809864422E-2</v>
      </c>
      <c r="BR104" s="17"/>
      <c r="BS104" s="17">
        <v>1.5672471021614801E-2</v>
      </c>
      <c r="BT104" s="17">
        <v>6.28531692452755E-3</v>
      </c>
      <c r="BU104" s="17"/>
      <c r="BV104" s="17">
        <v>6.3783689562368203E-3</v>
      </c>
      <c r="BW104" s="17">
        <v>1.2307487609539E-2</v>
      </c>
      <c r="BX104" s="17">
        <v>5.8951437694085397E-3</v>
      </c>
      <c r="BY104" s="17"/>
      <c r="BZ104" s="17">
        <v>0</v>
      </c>
      <c r="CA104" s="17">
        <v>0</v>
      </c>
    </row>
    <row r="105" spans="2:79" x14ac:dyDescent="0.3">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row>
    <row r="106" spans="2:79" x14ac:dyDescent="0.3">
      <c r="B106" s="6" t="s">
        <v>152</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row>
    <row r="107" spans="2:79" x14ac:dyDescent="0.3">
      <c r="B107" s="24" t="s">
        <v>107</v>
      </c>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row>
    <row r="108" spans="2:79" x14ac:dyDescent="0.3">
      <c r="B108" t="s">
        <v>145</v>
      </c>
      <c r="C108" s="17">
        <v>0.45557374927206001</v>
      </c>
      <c r="D108" s="17">
        <v>0.460919080127209</v>
      </c>
      <c r="E108" s="17">
        <v>0.45342910027668798</v>
      </c>
      <c r="F108" s="17"/>
      <c r="G108" s="17">
        <v>0.33839250839670099</v>
      </c>
      <c r="H108" s="17">
        <v>0.46138152162860002</v>
      </c>
      <c r="I108" s="17">
        <v>0.47479523924962702</v>
      </c>
      <c r="J108" s="17">
        <v>0.41116337688493498</v>
      </c>
      <c r="K108" s="17">
        <v>0.52053912738400598</v>
      </c>
      <c r="L108" s="17">
        <v>0.50616982077133699</v>
      </c>
      <c r="M108" s="17"/>
      <c r="N108" s="17">
        <v>0.54149755563198099</v>
      </c>
      <c r="O108" s="17">
        <v>0.44431090678304802</v>
      </c>
      <c r="P108" s="17">
        <v>0.44752088068747797</v>
      </c>
      <c r="Q108" s="17">
        <v>0.37625394026553899</v>
      </c>
      <c r="R108" s="17"/>
      <c r="S108" s="17">
        <v>0.48885903208127302</v>
      </c>
      <c r="T108" s="17">
        <v>0.50214811144504301</v>
      </c>
      <c r="U108" s="17">
        <v>0.46775575345451598</v>
      </c>
      <c r="V108" s="17">
        <v>0.48531681684588901</v>
      </c>
      <c r="W108" s="17">
        <v>0.44844135885997599</v>
      </c>
      <c r="X108" s="17">
        <v>0.384298397856981</v>
      </c>
      <c r="Y108" s="17">
        <v>0.41940746897724401</v>
      </c>
      <c r="Z108" s="17">
        <v>0.51517345161816797</v>
      </c>
      <c r="AA108" s="17">
        <v>0.44729633092848098</v>
      </c>
      <c r="AB108" s="17">
        <v>0.41966398884098399</v>
      </c>
      <c r="AC108" s="17">
        <v>0.40629211743315002</v>
      </c>
      <c r="AD108" s="17">
        <v>0.44583742826884598</v>
      </c>
      <c r="AE108" s="17"/>
      <c r="AF108" s="17">
        <v>0.47538237272984402</v>
      </c>
      <c r="AG108" s="17">
        <v>0.47075102190020901</v>
      </c>
      <c r="AH108" s="17">
        <v>0.55641614837972397</v>
      </c>
      <c r="AI108" s="17">
        <v>0.39206728635548099</v>
      </c>
      <c r="AJ108" s="17">
        <v>0.48219976507176199</v>
      </c>
      <c r="AK108" s="17"/>
      <c r="AL108" s="17">
        <v>0.45692091811615598</v>
      </c>
      <c r="AM108" s="17">
        <v>0.46656318105933497</v>
      </c>
      <c r="AN108" s="17">
        <v>0.51817897854696504</v>
      </c>
      <c r="AO108" s="17">
        <v>0.42624918768992498</v>
      </c>
      <c r="AP108" s="17">
        <v>0.50176941913548401</v>
      </c>
      <c r="AQ108" s="17">
        <v>0.41875713293139</v>
      </c>
      <c r="AR108" s="17"/>
      <c r="AS108" s="17">
        <v>0.60191671935034896</v>
      </c>
      <c r="AT108" s="17">
        <v>0.46124800539426702</v>
      </c>
      <c r="AU108" s="17">
        <v>0.39661659107355501</v>
      </c>
      <c r="AV108" s="17">
        <v>0.339974253844747</v>
      </c>
      <c r="AW108" s="17">
        <v>0.37944092136718399</v>
      </c>
      <c r="AX108" s="17"/>
      <c r="AY108" s="17">
        <v>0.56625019700451995</v>
      </c>
      <c r="AZ108" s="17">
        <v>0.46638896912455402</v>
      </c>
      <c r="BA108" s="17">
        <v>0.37624621557412802</v>
      </c>
      <c r="BB108" s="17">
        <v>0.37012054571650899</v>
      </c>
      <c r="BC108" s="17">
        <v>0.34613795003421099</v>
      </c>
      <c r="BD108" s="17"/>
      <c r="BE108" s="17">
        <v>0.35918597371241801</v>
      </c>
      <c r="BF108" s="17">
        <v>0.39252476282382198</v>
      </c>
      <c r="BG108" s="17">
        <v>0.47848469309879399</v>
      </c>
      <c r="BH108" s="17">
        <v>0.47643431941671699</v>
      </c>
      <c r="BI108" s="17"/>
      <c r="BJ108" s="17">
        <v>0.402547149840142</v>
      </c>
      <c r="BK108" s="17">
        <v>0.36600805440423301</v>
      </c>
      <c r="BL108" s="17">
        <v>0.47114945451417301</v>
      </c>
      <c r="BM108" s="17">
        <v>0.475963177961295</v>
      </c>
      <c r="BN108" s="17"/>
      <c r="BO108" s="17">
        <v>0.42358796292373402</v>
      </c>
      <c r="BP108" s="17">
        <v>0.387758209594041</v>
      </c>
      <c r="BQ108" s="17">
        <v>0.477324747236542</v>
      </c>
      <c r="BR108" s="17"/>
      <c r="BS108" s="17">
        <v>0.48016840427653701</v>
      </c>
      <c r="BT108" s="17">
        <v>0.42422868242565698</v>
      </c>
      <c r="BU108" s="17"/>
      <c r="BV108" s="17">
        <v>0.48329726781940102</v>
      </c>
      <c r="BW108" s="17">
        <v>0.42050230202792299</v>
      </c>
      <c r="BX108" s="17">
        <v>0.48740168338638101</v>
      </c>
      <c r="BY108" s="17"/>
      <c r="BZ108" s="17">
        <v>0.51141766222554097</v>
      </c>
      <c r="CA108" s="17">
        <v>0.443585761077818</v>
      </c>
    </row>
    <row r="109" spans="2:79" x14ac:dyDescent="0.3">
      <c r="B109" t="s">
        <v>146</v>
      </c>
      <c r="C109" s="17">
        <v>0.37281909191055601</v>
      </c>
      <c r="D109" s="17">
        <v>0.37522437959066701</v>
      </c>
      <c r="E109" s="17">
        <v>0.36905687527819597</v>
      </c>
      <c r="F109" s="17"/>
      <c r="G109" s="17">
        <v>0.44203793416232401</v>
      </c>
      <c r="H109" s="17">
        <v>0.36019869951132499</v>
      </c>
      <c r="I109" s="17">
        <v>0.36354562037915999</v>
      </c>
      <c r="J109" s="17">
        <v>0.37601230553585202</v>
      </c>
      <c r="K109" s="17">
        <v>0.32469854883607702</v>
      </c>
      <c r="L109" s="17">
        <v>0.37396920173847098</v>
      </c>
      <c r="M109" s="17"/>
      <c r="N109" s="17">
        <v>0.35108982587519399</v>
      </c>
      <c r="O109" s="17">
        <v>0.393614059207608</v>
      </c>
      <c r="P109" s="17">
        <v>0.36666102634951397</v>
      </c>
      <c r="Q109" s="17">
        <v>0.38196886643799299</v>
      </c>
      <c r="R109" s="17"/>
      <c r="S109" s="17">
        <v>0.35182731855750699</v>
      </c>
      <c r="T109" s="17">
        <v>0.35323882378768001</v>
      </c>
      <c r="U109" s="17">
        <v>0.390887192318014</v>
      </c>
      <c r="V109" s="17">
        <v>0.31715316726187198</v>
      </c>
      <c r="W109" s="17">
        <v>0.33408308243214502</v>
      </c>
      <c r="X109" s="17">
        <v>0.47610358851547402</v>
      </c>
      <c r="Y109" s="17">
        <v>0.386749979379713</v>
      </c>
      <c r="Z109" s="17">
        <v>0.33097241361379298</v>
      </c>
      <c r="AA109" s="17">
        <v>0.40796782683412802</v>
      </c>
      <c r="AB109" s="17">
        <v>0.35997948127518797</v>
      </c>
      <c r="AC109" s="17">
        <v>0.39186365503391601</v>
      </c>
      <c r="AD109" s="17">
        <v>0.35079986235637001</v>
      </c>
      <c r="AE109" s="17"/>
      <c r="AF109" s="17">
        <v>0.37625553222775199</v>
      </c>
      <c r="AG109" s="17">
        <v>0.360523855768833</v>
      </c>
      <c r="AH109" s="17">
        <v>0.34222559845911399</v>
      </c>
      <c r="AI109" s="17">
        <v>0.42847411553306303</v>
      </c>
      <c r="AJ109" s="17">
        <v>0.36623474701830899</v>
      </c>
      <c r="AK109" s="17"/>
      <c r="AL109" s="17">
        <v>0.40112383252855799</v>
      </c>
      <c r="AM109" s="17">
        <v>0.37030728420082798</v>
      </c>
      <c r="AN109" s="17">
        <v>0.35181336766929699</v>
      </c>
      <c r="AO109" s="17">
        <v>0.38342695511925701</v>
      </c>
      <c r="AP109" s="17">
        <v>0.348952036953038</v>
      </c>
      <c r="AQ109" s="17">
        <v>0.36323172610520399</v>
      </c>
      <c r="AR109" s="17"/>
      <c r="AS109" s="17">
        <v>0.27720329532946197</v>
      </c>
      <c r="AT109" s="17">
        <v>0.38656516304104199</v>
      </c>
      <c r="AU109" s="17">
        <v>0.39864879140058002</v>
      </c>
      <c r="AV109" s="17">
        <v>0.40505026582009002</v>
      </c>
      <c r="AW109" s="17">
        <v>0.39533138673645501</v>
      </c>
      <c r="AX109" s="17"/>
      <c r="AY109" s="17">
        <v>0.30982722032899102</v>
      </c>
      <c r="AZ109" s="17">
        <v>0.39175189120132298</v>
      </c>
      <c r="BA109" s="17">
        <v>0.40341106052093201</v>
      </c>
      <c r="BB109" s="17">
        <v>0.40739237602872402</v>
      </c>
      <c r="BC109" s="17">
        <v>0.29533003423501403</v>
      </c>
      <c r="BD109" s="17"/>
      <c r="BE109" s="17">
        <v>0.40491836975450102</v>
      </c>
      <c r="BF109" s="17">
        <v>0.43229392197643801</v>
      </c>
      <c r="BG109" s="17">
        <v>0.36723759170638498</v>
      </c>
      <c r="BH109" s="17">
        <v>0.34110036203307398</v>
      </c>
      <c r="BI109" s="17"/>
      <c r="BJ109" s="17">
        <v>0.35724115118239902</v>
      </c>
      <c r="BK109" s="17">
        <v>0.45702333621651198</v>
      </c>
      <c r="BL109" s="17">
        <v>0.38668807245772802</v>
      </c>
      <c r="BM109" s="17">
        <v>0.35748191392235801</v>
      </c>
      <c r="BN109" s="17"/>
      <c r="BO109" s="17">
        <v>0.39184735220097899</v>
      </c>
      <c r="BP109" s="17">
        <v>0.44523177911960998</v>
      </c>
      <c r="BQ109" s="17">
        <v>0.35443306731922197</v>
      </c>
      <c r="BR109" s="17"/>
      <c r="BS109" s="17">
        <v>0.35613258901902001</v>
      </c>
      <c r="BT109" s="17">
        <v>0.39656593159871201</v>
      </c>
      <c r="BU109" s="17"/>
      <c r="BV109" s="17">
        <v>0.37831140268876301</v>
      </c>
      <c r="BW109" s="17">
        <v>0.391564112270122</v>
      </c>
      <c r="BX109" s="17">
        <v>0.34415005392525899</v>
      </c>
      <c r="BY109" s="17"/>
      <c r="BZ109" s="17">
        <v>0.32244950314145998</v>
      </c>
      <c r="CA109" s="17">
        <v>0.33386948876547401</v>
      </c>
    </row>
    <row r="110" spans="2:79" x14ac:dyDescent="0.3">
      <c r="B110" t="s">
        <v>147</v>
      </c>
      <c r="C110" s="17">
        <v>0.139856832294735</v>
      </c>
      <c r="D110" s="17">
        <v>0.13872517965022699</v>
      </c>
      <c r="E110" s="17">
        <v>0.14023755187713599</v>
      </c>
      <c r="F110" s="17"/>
      <c r="G110" s="17">
        <v>0.17907980174993701</v>
      </c>
      <c r="H110" s="17">
        <v>0.13007228104795901</v>
      </c>
      <c r="I110" s="17">
        <v>0.130462872770022</v>
      </c>
      <c r="J110" s="17">
        <v>0.185742783361519</v>
      </c>
      <c r="K110" s="17">
        <v>0.13511718276176399</v>
      </c>
      <c r="L110" s="17">
        <v>9.5137965617608206E-2</v>
      </c>
      <c r="M110" s="17"/>
      <c r="N110" s="17">
        <v>7.8945308013555704E-2</v>
      </c>
      <c r="O110" s="17">
        <v>0.12701894890184701</v>
      </c>
      <c r="P110" s="17">
        <v>0.16066236231958</v>
      </c>
      <c r="Q110" s="17">
        <v>0.20348094747104301</v>
      </c>
      <c r="R110" s="17"/>
      <c r="S110" s="17">
        <v>9.8436463307272307E-2</v>
      </c>
      <c r="T110" s="17">
        <v>0.116563773074458</v>
      </c>
      <c r="U110" s="17">
        <v>0.12328000369030299</v>
      </c>
      <c r="V110" s="17">
        <v>0.17104071121127901</v>
      </c>
      <c r="W110" s="17">
        <v>0.20370727846593401</v>
      </c>
      <c r="X110" s="17">
        <v>9.0659651578379893E-2</v>
      </c>
      <c r="Y110" s="17">
        <v>0.168845633285339</v>
      </c>
      <c r="Z110" s="17">
        <v>0.153854134768038</v>
      </c>
      <c r="AA110" s="17">
        <v>0.118001947251618</v>
      </c>
      <c r="AB110" s="17">
        <v>0.19678672100750699</v>
      </c>
      <c r="AC110" s="17">
        <v>0.14615742596613099</v>
      </c>
      <c r="AD110" s="17">
        <v>0.18562479671101001</v>
      </c>
      <c r="AE110" s="17"/>
      <c r="AF110" s="17">
        <v>0.120720605544091</v>
      </c>
      <c r="AG110" s="17">
        <v>0.144320553479967</v>
      </c>
      <c r="AH110" s="17">
        <v>8.9899191484495905E-2</v>
      </c>
      <c r="AI110" s="17">
        <v>0.14580305138427199</v>
      </c>
      <c r="AJ110" s="17">
        <v>0.11223035004082001</v>
      </c>
      <c r="AK110" s="17"/>
      <c r="AL110" s="17">
        <v>0.11679483045675999</v>
      </c>
      <c r="AM110" s="17">
        <v>0.12800320995610301</v>
      </c>
      <c r="AN110" s="17">
        <v>0.11035525997604199</v>
      </c>
      <c r="AO110" s="17">
        <v>0.166795445912338</v>
      </c>
      <c r="AP110" s="17">
        <v>0.105273426337344</v>
      </c>
      <c r="AQ110" s="17">
        <v>0.1921545066092</v>
      </c>
      <c r="AR110" s="17"/>
      <c r="AS110" s="17">
        <v>7.8239207378470801E-2</v>
      </c>
      <c r="AT110" s="17">
        <v>0.13163243523552001</v>
      </c>
      <c r="AU110" s="17">
        <v>0.16422307232688901</v>
      </c>
      <c r="AV110" s="17">
        <v>0.22122686502258099</v>
      </c>
      <c r="AW110" s="17">
        <v>0.15182691172847701</v>
      </c>
      <c r="AX110" s="17"/>
      <c r="AY110" s="17">
        <v>9.0756354651389204E-2</v>
      </c>
      <c r="AZ110" s="17">
        <v>0.116672890783681</v>
      </c>
      <c r="BA110" s="17">
        <v>0.192690982133781</v>
      </c>
      <c r="BB110" s="17">
        <v>0.19327872210942301</v>
      </c>
      <c r="BC110" s="17">
        <v>0.25788537931566302</v>
      </c>
      <c r="BD110" s="17"/>
      <c r="BE110" s="17">
        <v>0.195828566842462</v>
      </c>
      <c r="BF110" s="17">
        <v>0.14490178091693801</v>
      </c>
      <c r="BG110" s="17">
        <v>0.128786052646162</v>
      </c>
      <c r="BH110" s="17">
        <v>0.143748230042793</v>
      </c>
      <c r="BI110" s="17"/>
      <c r="BJ110" s="17">
        <v>0.194940903132265</v>
      </c>
      <c r="BK110" s="17">
        <v>0.15134390923861499</v>
      </c>
      <c r="BL110" s="17">
        <v>0.123394682579204</v>
      </c>
      <c r="BM110" s="17">
        <v>0.13333144824408899</v>
      </c>
      <c r="BN110" s="17"/>
      <c r="BO110" s="17">
        <v>0.14631906569703901</v>
      </c>
      <c r="BP110" s="17">
        <v>0.139412823367532</v>
      </c>
      <c r="BQ110" s="17">
        <v>0.13826967873685</v>
      </c>
      <c r="BR110" s="17"/>
      <c r="BS110" s="17">
        <v>0.13322334035583999</v>
      </c>
      <c r="BT110" s="17">
        <v>0.14669869820373499</v>
      </c>
      <c r="BU110" s="17"/>
      <c r="BV110" s="17">
        <v>0.12319712870261</v>
      </c>
      <c r="BW110" s="17">
        <v>0.14887664469969999</v>
      </c>
      <c r="BX110" s="17">
        <v>0.140039724972681</v>
      </c>
      <c r="BY110" s="17"/>
      <c r="BZ110" s="17">
        <v>0.14881481473170599</v>
      </c>
      <c r="CA110" s="17">
        <v>0.18498238619521801</v>
      </c>
    </row>
    <row r="111" spans="2:79" x14ac:dyDescent="0.3">
      <c r="B111" t="s">
        <v>148</v>
      </c>
      <c r="C111" s="17">
        <v>1.8650402925473899E-2</v>
      </c>
      <c r="D111" s="17">
        <v>1.7104078684187399E-2</v>
      </c>
      <c r="E111" s="17">
        <v>2.0324201122467599E-2</v>
      </c>
      <c r="F111" s="17"/>
      <c r="G111" s="17">
        <v>3.3706006005613E-2</v>
      </c>
      <c r="H111" s="17">
        <v>3.89402075669633E-2</v>
      </c>
      <c r="I111" s="17">
        <v>1.9534063195463199E-2</v>
      </c>
      <c r="J111" s="17">
        <v>9.4576121914476292E-3</v>
      </c>
      <c r="K111" s="17">
        <v>0</v>
      </c>
      <c r="L111" s="17">
        <v>1.1279028835848699E-2</v>
      </c>
      <c r="M111" s="17"/>
      <c r="N111" s="17">
        <v>2.52249702310266E-2</v>
      </c>
      <c r="O111" s="17">
        <v>2.4831165306565799E-2</v>
      </c>
      <c r="P111" s="17">
        <v>8.9675319001065699E-3</v>
      </c>
      <c r="Q111" s="17">
        <v>1.4015811919974201E-2</v>
      </c>
      <c r="R111" s="17"/>
      <c r="S111" s="17">
        <v>5.39941501546706E-2</v>
      </c>
      <c r="T111" s="17">
        <v>6.8899443607751002E-3</v>
      </c>
      <c r="U111" s="17">
        <v>1.2364226761985E-2</v>
      </c>
      <c r="V111" s="17">
        <v>1.57083143371727E-2</v>
      </c>
      <c r="W111" s="17">
        <v>6.9471191277229796E-3</v>
      </c>
      <c r="X111" s="17">
        <v>2.1451587483659901E-2</v>
      </c>
      <c r="Y111" s="17">
        <v>1.807381014214E-2</v>
      </c>
      <c r="Z111" s="17">
        <v>0</v>
      </c>
      <c r="AA111" s="17">
        <v>8.26528778836845E-3</v>
      </c>
      <c r="AB111" s="17">
        <v>1.1758999445544699E-2</v>
      </c>
      <c r="AC111" s="17">
        <v>2.86354693574969E-2</v>
      </c>
      <c r="AD111" s="17">
        <v>1.77379126637741E-2</v>
      </c>
      <c r="AE111" s="17"/>
      <c r="AF111" s="17">
        <v>1.7879324486189299E-2</v>
      </c>
      <c r="AG111" s="17">
        <v>1.8412366642091699E-2</v>
      </c>
      <c r="AH111" s="17">
        <v>5.9620511378403003E-3</v>
      </c>
      <c r="AI111" s="17">
        <v>1.68392877025948E-2</v>
      </c>
      <c r="AJ111" s="17">
        <v>1.9271275232820701E-2</v>
      </c>
      <c r="AK111" s="17"/>
      <c r="AL111" s="17">
        <v>2.1289616577088201E-2</v>
      </c>
      <c r="AM111" s="17">
        <v>2.67705898730046E-2</v>
      </c>
      <c r="AN111" s="17">
        <v>4.9932405103432602E-3</v>
      </c>
      <c r="AO111" s="17">
        <v>1.17784861150356E-2</v>
      </c>
      <c r="AP111" s="17">
        <v>2.8721672860375001E-2</v>
      </c>
      <c r="AQ111" s="17">
        <v>1.02811056834517E-2</v>
      </c>
      <c r="AR111" s="17"/>
      <c r="AS111" s="17">
        <v>3.3784026204927702E-2</v>
      </c>
      <c r="AT111" s="17">
        <v>1.1778889793183899E-2</v>
      </c>
      <c r="AU111" s="17">
        <v>2.1376373763386199E-2</v>
      </c>
      <c r="AV111" s="17">
        <v>9.4456263089735294E-3</v>
      </c>
      <c r="AW111" s="17">
        <v>7.3400780167884302E-2</v>
      </c>
      <c r="AX111" s="17"/>
      <c r="AY111" s="17">
        <v>2.3277429142593901E-2</v>
      </c>
      <c r="AZ111" s="17">
        <v>1.2857635567717299E-2</v>
      </c>
      <c r="BA111" s="17">
        <v>1.3835090566159201E-2</v>
      </c>
      <c r="BB111" s="17">
        <v>2.5579337980099402E-2</v>
      </c>
      <c r="BC111" s="17">
        <v>5.64342327137188E-2</v>
      </c>
      <c r="BD111" s="17"/>
      <c r="BE111" s="17">
        <v>2.4197315543727099E-2</v>
      </c>
      <c r="BF111" s="17">
        <v>1.9879973543498099E-2</v>
      </c>
      <c r="BG111" s="17">
        <v>1.2773707181126999E-2</v>
      </c>
      <c r="BH111" s="17">
        <v>2.7259673804744901E-2</v>
      </c>
      <c r="BI111" s="17"/>
      <c r="BJ111" s="17">
        <v>1.53655646486865E-2</v>
      </c>
      <c r="BK111" s="17">
        <v>1.35279954503048E-2</v>
      </c>
      <c r="BL111" s="17">
        <v>1.5090318133667201E-2</v>
      </c>
      <c r="BM111" s="17">
        <v>2.0223596384697399E-2</v>
      </c>
      <c r="BN111" s="17"/>
      <c r="BO111" s="17">
        <v>2.3225036986373002E-2</v>
      </c>
      <c r="BP111" s="17">
        <v>1.78750140537213E-2</v>
      </c>
      <c r="BQ111" s="17">
        <v>1.7361061093850098E-2</v>
      </c>
      <c r="BR111" s="17"/>
      <c r="BS111" s="17">
        <v>1.56241123193384E-2</v>
      </c>
      <c r="BT111" s="17">
        <v>2.15408515496988E-2</v>
      </c>
      <c r="BU111" s="17"/>
      <c r="BV111" s="17">
        <v>1.06541080300764E-2</v>
      </c>
      <c r="BW111" s="17">
        <v>1.94334429040805E-2</v>
      </c>
      <c r="BX111" s="17">
        <v>2.4092301594369401E-2</v>
      </c>
      <c r="BY111" s="17"/>
      <c r="BZ111" s="17">
        <v>1.7318019901293301E-2</v>
      </c>
      <c r="CA111" s="17">
        <v>3.7562363961489299E-2</v>
      </c>
    </row>
    <row r="112" spans="2:79" x14ac:dyDescent="0.3">
      <c r="B112" t="s">
        <v>149</v>
      </c>
      <c r="C112" s="17">
        <v>1.3099923597175199E-2</v>
      </c>
      <c r="D112" s="17">
        <v>8.0272819477090196E-3</v>
      </c>
      <c r="E112" s="17">
        <v>1.6952271445512802E-2</v>
      </c>
      <c r="F112" s="17"/>
      <c r="G112" s="17">
        <v>6.7837496854244303E-3</v>
      </c>
      <c r="H112" s="17">
        <v>9.4072902451527995E-3</v>
      </c>
      <c r="I112" s="17">
        <v>1.1662204405728099E-2</v>
      </c>
      <c r="J112" s="17">
        <v>1.7623922026246599E-2</v>
      </c>
      <c r="K112" s="17">
        <v>1.9645141018153501E-2</v>
      </c>
      <c r="L112" s="17">
        <v>1.34439830367344E-2</v>
      </c>
      <c r="M112" s="17"/>
      <c r="N112" s="17">
        <v>3.2423402482420101E-3</v>
      </c>
      <c r="O112" s="17">
        <v>1.0224919800931501E-2</v>
      </c>
      <c r="P112" s="17">
        <v>1.6188198743320999E-2</v>
      </c>
      <c r="Q112" s="17">
        <v>2.4280433905451801E-2</v>
      </c>
      <c r="R112" s="17"/>
      <c r="S112" s="17">
        <v>6.8830358992771302E-3</v>
      </c>
      <c r="T112" s="17">
        <v>2.1159347332043402E-2</v>
      </c>
      <c r="U112" s="17">
        <v>5.7128237751823199E-3</v>
      </c>
      <c r="V112" s="17">
        <v>1.07809903437868E-2</v>
      </c>
      <c r="W112" s="17">
        <v>6.8211611142220399E-3</v>
      </c>
      <c r="X112" s="17">
        <v>2.74867745655046E-2</v>
      </c>
      <c r="Y112" s="17">
        <v>6.9231082155646398E-3</v>
      </c>
      <c r="Z112" s="17">
        <v>0</v>
      </c>
      <c r="AA112" s="17">
        <v>1.84686071974055E-2</v>
      </c>
      <c r="AB112" s="17">
        <v>1.18108094307763E-2</v>
      </c>
      <c r="AC112" s="17">
        <v>2.70513322093065E-2</v>
      </c>
      <c r="AD112" s="17">
        <v>0</v>
      </c>
      <c r="AE112" s="17"/>
      <c r="AF112" s="17">
        <v>9.7621650121232206E-3</v>
      </c>
      <c r="AG112" s="17">
        <v>5.9922022088992099E-3</v>
      </c>
      <c r="AH112" s="17">
        <v>5.4970105388259197E-3</v>
      </c>
      <c r="AI112" s="17">
        <v>1.68162590245889E-2</v>
      </c>
      <c r="AJ112" s="17">
        <v>2.0063862636288201E-2</v>
      </c>
      <c r="AK112" s="17"/>
      <c r="AL112" s="17">
        <v>3.87080232143831E-3</v>
      </c>
      <c r="AM112" s="17">
        <v>8.3557349107293497E-3</v>
      </c>
      <c r="AN112" s="17">
        <v>1.4659153297352699E-2</v>
      </c>
      <c r="AO112" s="17">
        <v>1.17499251634452E-2</v>
      </c>
      <c r="AP112" s="17">
        <v>1.5283444713759401E-2</v>
      </c>
      <c r="AQ112" s="17">
        <v>1.55755286707535E-2</v>
      </c>
      <c r="AR112" s="17"/>
      <c r="AS112" s="17">
        <v>8.8567517367905205E-3</v>
      </c>
      <c r="AT112" s="17">
        <v>8.7755065359869395E-3</v>
      </c>
      <c r="AU112" s="17">
        <v>1.91351714355899E-2</v>
      </c>
      <c r="AV112" s="17">
        <v>2.4302989003608801E-2</v>
      </c>
      <c r="AW112" s="17">
        <v>0</v>
      </c>
      <c r="AX112" s="17"/>
      <c r="AY112" s="17">
        <v>9.8887988725058704E-3</v>
      </c>
      <c r="AZ112" s="17">
        <v>1.2328613322724899E-2</v>
      </c>
      <c r="BA112" s="17">
        <v>1.38166512049999E-2</v>
      </c>
      <c r="BB112" s="17">
        <v>3.6290181652443602E-3</v>
      </c>
      <c r="BC112" s="17">
        <v>4.42124037013924E-2</v>
      </c>
      <c r="BD112" s="17"/>
      <c r="BE112" s="17">
        <v>1.58697741468911E-2</v>
      </c>
      <c r="BF112" s="17">
        <v>1.03995607393039E-2</v>
      </c>
      <c r="BG112" s="17">
        <v>1.2717955367531701E-2</v>
      </c>
      <c r="BH112" s="17">
        <v>1.14574147026709E-2</v>
      </c>
      <c r="BI112" s="17"/>
      <c r="BJ112" s="17">
        <v>2.9905231196508099E-2</v>
      </c>
      <c r="BK112" s="17">
        <v>1.2096704690334499E-2</v>
      </c>
      <c r="BL112" s="17">
        <v>3.6774723152281502E-3</v>
      </c>
      <c r="BM112" s="17">
        <v>1.29998634875611E-2</v>
      </c>
      <c r="BN112" s="17"/>
      <c r="BO112" s="17">
        <v>1.50205821918759E-2</v>
      </c>
      <c r="BP112" s="17">
        <v>9.7221738650960805E-3</v>
      </c>
      <c r="BQ112" s="17">
        <v>1.2611445613535799E-2</v>
      </c>
      <c r="BR112" s="17"/>
      <c r="BS112" s="17">
        <v>1.48515540292648E-2</v>
      </c>
      <c r="BT112" s="17">
        <v>1.0965836222197701E-2</v>
      </c>
      <c r="BU112" s="17"/>
      <c r="BV112" s="17">
        <v>4.5400927591496797E-3</v>
      </c>
      <c r="BW112" s="17">
        <v>1.9623498098173899E-2</v>
      </c>
      <c r="BX112" s="17">
        <v>4.3162361213093603E-3</v>
      </c>
      <c r="BY112" s="17"/>
      <c r="BZ112" s="17">
        <v>0</v>
      </c>
      <c r="CA112" s="17">
        <v>0</v>
      </c>
    </row>
    <row r="113" spans="2:79" x14ac:dyDescent="0.3">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row>
    <row r="114" spans="2:79" x14ac:dyDescent="0.3">
      <c r="B114" s="6" t="s">
        <v>153</v>
      </c>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row>
    <row r="115" spans="2:79" x14ac:dyDescent="0.3">
      <c r="B115" s="24" t="s">
        <v>107</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row>
    <row r="116" spans="2:79" x14ac:dyDescent="0.3">
      <c r="B116" t="s">
        <v>145</v>
      </c>
      <c r="C116" s="17">
        <v>0.57712826832213904</v>
      </c>
      <c r="D116" s="17">
        <v>0.58352560609547799</v>
      </c>
      <c r="E116" s="17">
        <v>0.57296431089567101</v>
      </c>
      <c r="F116" s="17"/>
      <c r="G116" s="17">
        <v>0.36711498085328198</v>
      </c>
      <c r="H116" s="17">
        <v>0.49401406904174699</v>
      </c>
      <c r="I116" s="17">
        <v>0.52879845126521097</v>
      </c>
      <c r="J116" s="17">
        <v>0.60686516974000704</v>
      </c>
      <c r="K116" s="17">
        <v>0.67299706617268096</v>
      </c>
      <c r="L116" s="17">
        <v>0.73609694574291495</v>
      </c>
      <c r="M116" s="17"/>
      <c r="N116" s="17">
        <v>0.58212977658292697</v>
      </c>
      <c r="O116" s="17">
        <v>0.58943694643814704</v>
      </c>
      <c r="P116" s="17">
        <v>0.55583620714631199</v>
      </c>
      <c r="Q116" s="17">
        <v>0.57103355457524696</v>
      </c>
      <c r="R116" s="17"/>
      <c r="S116" s="17">
        <v>0.52110852131304897</v>
      </c>
      <c r="T116" s="17">
        <v>0.59867736741224198</v>
      </c>
      <c r="U116" s="17">
        <v>0.59819988791089695</v>
      </c>
      <c r="V116" s="17">
        <v>0.59536046721796898</v>
      </c>
      <c r="W116" s="17">
        <v>0.47772140259683898</v>
      </c>
      <c r="X116" s="17">
        <v>0.57266797794789803</v>
      </c>
      <c r="Y116" s="17">
        <v>0.59668755889844005</v>
      </c>
      <c r="Z116" s="17">
        <v>0.59732348789771905</v>
      </c>
      <c r="AA116" s="17">
        <v>0.59133398008198901</v>
      </c>
      <c r="AB116" s="17">
        <v>0.644677322300929</v>
      </c>
      <c r="AC116" s="17">
        <v>0.57262346843321499</v>
      </c>
      <c r="AD116" s="17">
        <v>0.55331619849593705</v>
      </c>
      <c r="AE116" s="17"/>
      <c r="AF116" s="17">
        <v>0.64429049460875698</v>
      </c>
      <c r="AG116" s="17">
        <v>0.56461688312940395</v>
      </c>
      <c r="AH116" s="17">
        <v>0.63426033599098797</v>
      </c>
      <c r="AI116" s="17">
        <v>0.56306681075591403</v>
      </c>
      <c r="AJ116" s="17">
        <v>0.54696909055820797</v>
      </c>
      <c r="AK116" s="17"/>
      <c r="AL116" s="17">
        <v>0.56297912356623703</v>
      </c>
      <c r="AM116" s="17">
        <v>0.60399077042974703</v>
      </c>
      <c r="AN116" s="17">
        <v>0.63381226411000702</v>
      </c>
      <c r="AO116" s="17">
        <v>0.571509002282514</v>
      </c>
      <c r="AP116" s="17">
        <v>0.56801590477174102</v>
      </c>
      <c r="AQ116" s="17">
        <v>0.51777185045091401</v>
      </c>
      <c r="AR116" s="17"/>
      <c r="AS116" s="17">
        <v>0.62422454232732905</v>
      </c>
      <c r="AT116" s="17">
        <v>0.57916590959299996</v>
      </c>
      <c r="AU116" s="17">
        <v>0.54732836777173899</v>
      </c>
      <c r="AV116" s="17">
        <v>0.56344799626088304</v>
      </c>
      <c r="AW116" s="17">
        <v>0.55590437482106403</v>
      </c>
      <c r="AX116" s="17"/>
      <c r="AY116" s="17">
        <v>0.66759452958485499</v>
      </c>
      <c r="AZ116" s="17">
        <v>0.57416116599481803</v>
      </c>
      <c r="BA116" s="17">
        <v>0.50678345682046899</v>
      </c>
      <c r="BB116" s="17">
        <v>0.58044338006127105</v>
      </c>
      <c r="BC116" s="17">
        <v>0.41429207393282202</v>
      </c>
      <c r="BD116" s="17"/>
      <c r="BE116" s="17">
        <v>0.51629355211782901</v>
      </c>
      <c r="BF116" s="17">
        <v>0.51593664952552998</v>
      </c>
      <c r="BG116" s="17">
        <v>0.59594660419421597</v>
      </c>
      <c r="BH116" s="17">
        <v>0.59482020075930397</v>
      </c>
      <c r="BI116" s="17"/>
      <c r="BJ116" s="17">
        <v>0.33284320974746301</v>
      </c>
      <c r="BK116" s="17">
        <v>0.34004435049271298</v>
      </c>
      <c r="BL116" s="17">
        <v>0.59131265798108501</v>
      </c>
      <c r="BM116" s="17">
        <v>0.66119582433687996</v>
      </c>
      <c r="BN116" s="17"/>
      <c r="BO116" s="17">
        <v>0.41542566512360501</v>
      </c>
      <c r="BP116" s="17">
        <v>0.40269799011046298</v>
      </c>
      <c r="BQ116" s="17">
        <v>0.64603458384560997</v>
      </c>
      <c r="BR116" s="17"/>
      <c r="BS116" s="17">
        <v>0.62568384789583298</v>
      </c>
      <c r="BT116" s="17">
        <v>0.51728334809528298</v>
      </c>
      <c r="BU116" s="17"/>
      <c r="BV116" s="17">
        <v>0.58005764318254904</v>
      </c>
      <c r="BW116" s="17">
        <v>0.59516081899013296</v>
      </c>
      <c r="BX116" s="17">
        <v>0.56672397152093301</v>
      </c>
      <c r="BY116" s="17"/>
      <c r="BZ116" s="17">
        <v>0.53646955768910798</v>
      </c>
      <c r="CA116" s="17">
        <v>0.45301927192104102</v>
      </c>
    </row>
    <row r="117" spans="2:79" x14ac:dyDescent="0.3">
      <c r="B117" t="s">
        <v>146</v>
      </c>
      <c r="C117" s="17">
        <v>0.296311801781864</v>
      </c>
      <c r="D117" s="17">
        <v>0.29174713887881398</v>
      </c>
      <c r="E117" s="17">
        <v>0.29972546946383899</v>
      </c>
      <c r="F117" s="17"/>
      <c r="G117" s="17">
        <v>0.42839490995569601</v>
      </c>
      <c r="H117" s="17">
        <v>0.335105780107532</v>
      </c>
      <c r="I117" s="17">
        <v>0.33437008681269298</v>
      </c>
      <c r="J117" s="17">
        <v>0.26863710213911002</v>
      </c>
      <c r="K117" s="17">
        <v>0.24335216310551899</v>
      </c>
      <c r="L117" s="17">
        <v>0.203486696864244</v>
      </c>
      <c r="M117" s="17"/>
      <c r="N117" s="17">
        <v>0.29875394047085002</v>
      </c>
      <c r="O117" s="17">
        <v>0.30462541192963399</v>
      </c>
      <c r="P117" s="17">
        <v>0.325276413357452</v>
      </c>
      <c r="Q117" s="17">
        <v>0.26363715407896099</v>
      </c>
      <c r="R117" s="17"/>
      <c r="S117" s="17">
        <v>0.33204750513051501</v>
      </c>
      <c r="T117" s="17">
        <v>0.301167692767843</v>
      </c>
      <c r="U117" s="17">
        <v>0.32999066942341199</v>
      </c>
      <c r="V117" s="17">
        <v>0.284714856012936</v>
      </c>
      <c r="W117" s="17">
        <v>0.36631287509677901</v>
      </c>
      <c r="X117" s="17">
        <v>0.237765491584222</v>
      </c>
      <c r="Y117" s="17">
        <v>0.256936510237673</v>
      </c>
      <c r="Z117" s="17">
        <v>0.271837715555791</v>
      </c>
      <c r="AA117" s="17">
        <v>0.28883022233982197</v>
      </c>
      <c r="AB117" s="17">
        <v>0.27535997197760598</v>
      </c>
      <c r="AC117" s="17">
        <v>0.27495808154649198</v>
      </c>
      <c r="AD117" s="17">
        <v>0.329566045733104</v>
      </c>
      <c r="AE117" s="17"/>
      <c r="AF117" s="17">
        <v>0.24617075062779101</v>
      </c>
      <c r="AG117" s="17">
        <v>0.320736829463381</v>
      </c>
      <c r="AH117" s="17">
        <v>0.27156830686478101</v>
      </c>
      <c r="AI117" s="17">
        <v>0.273391124769641</v>
      </c>
      <c r="AJ117" s="17">
        <v>0.30670988595793303</v>
      </c>
      <c r="AK117" s="17"/>
      <c r="AL117" s="17">
        <v>0.31305580931746302</v>
      </c>
      <c r="AM117" s="17">
        <v>0.274910934740972</v>
      </c>
      <c r="AN117" s="17">
        <v>0.27468282670775102</v>
      </c>
      <c r="AO117" s="17">
        <v>0.28037792584529603</v>
      </c>
      <c r="AP117" s="17">
        <v>0.28917201699824702</v>
      </c>
      <c r="AQ117" s="17">
        <v>0.36815638017233199</v>
      </c>
      <c r="AR117" s="17"/>
      <c r="AS117" s="17">
        <v>0.25591994240698301</v>
      </c>
      <c r="AT117" s="17">
        <v>0.306014794501617</v>
      </c>
      <c r="AU117" s="17">
        <v>0.30797429843902502</v>
      </c>
      <c r="AV117" s="17">
        <v>0.28709190264323298</v>
      </c>
      <c r="AW117" s="17">
        <v>0.314977075219178</v>
      </c>
      <c r="AX117" s="17"/>
      <c r="AY117" s="17">
        <v>0.225767384439054</v>
      </c>
      <c r="AZ117" s="17">
        <v>0.31557912384902398</v>
      </c>
      <c r="BA117" s="17">
        <v>0.33162368435078998</v>
      </c>
      <c r="BB117" s="17">
        <v>0.29805286750636001</v>
      </c>
      <c r="BC117" s="17">
        <v>0.36863188117785001</v>
      </c>
      <c r="BD117" s="17"/>
      <c r="BE117" s="17">
        <v>0.34802242046221599</v>
      </c>
      <c r="BF117" s="17">
        <v>0.35768820124503797</v>
      </c>
      <c r="BG117" s="17">
        <v>0.27980499141396897</v>
      </c>
      <c r="BH117" s="17">
        <v>0.28034929139242198</v>
      </c>
      <c r="BI117" s="17"/>
      <c r="BJ117" s="17">
        <v>0.40087872984393402</v>
      </c>
      <c r="BK117" s="17">
        <v>0.42938104234233299</v>
      </c>
      <c r="BL117" s="17">
        <v>0.30658462622490101</v>
      </c>
      <c r="BM117" s="17">
        <v>0.25009950357676702</v>
      </c>
      <c r="BN117" s="17"/>
      <c r="BO117" s="17">
        <v>0.39708744672776902</v>
      </c>
      <c r="BP117" s="17">
        <v>0.40545408275417799</v>
      </c>
      <c r="BQ117" s="17">
        <v>0.25335793382972899</v>
      </c>
      <c r="BR117" s="17"/>
      <c r="BS117" s="17">
        <v>0.257486216929803</v>
      </c>
      <c r="BT117" s="17">
        <v>0.347643222663506</v>
      </c>
      <c r="BU117" s="17"/>
      <c r="BV117" s="17">
        <v>0.314755631112622</v>
      </c>
      <c r="BW117" s="17">
        <v>0.29161702918705901</v>
      </c>
      <c r="BX117" s="17">
        <v>0.27891512934396601</v>
      </c>
      <c r="BY117" s="17"/>
      <c r="BZ117" s="17">
        <v>0.39217132065516402</v>
      </c>
      <c r="CA117" s="17">
        <v>0.40985451456946598</v>
      </c>
    </row>
    <row r="118" spans="2:79" x14ac:dyDescent="0.3">
      <c r="B118" t="s">
        <v>147</v>
      </c>
      <c r="C118" s="17">
        <v>9.4023095795156303E-2</v>
      </c>
      <c r="D118" s="17">
        <v>8.9826667713168495E-2</v>
      </c>
      <c r="E118" s="17">
        <v>9.8000987026532094E-2</v>
      </c>
      <c r="F118" s="17"/>
      <c r="G118" s="17">
        <v>0.15587613241524101</v>
      </c>
      <c r="H118" s="17">
        <v>0.114857042824161</v>
      </c>
      <c r="I118" s="17">
        <v>0.10362675498856599</v>
      </c>
      <c r="J118" s="17">
        <v>0.10134856009924099</v>
      </c>
      <c r="K118" s="17">
        <v>5.99230732147885E-2</v>
      </c>
      <c r="L118" s="17">
        <v>4.4773156021722701E-2</v>
      </c>
      <c r="M118" s="17"/>
      <c r="N118" s="17">
        <v>8.5298654032300303E-2</v>
      </c>
      <c r="O118" s="17">
        <v>8.3760547664734897E-2</v>
      </c>
      <c r="P118" s="17">
        <v>8.4813740636840398E-2</v>
      </c>
      <c r="Q118" s="17">
        <v>0.12410323740989999</v>
      </c>
      <c r="R118" s="17"/>
      <c r="S118" s="17">
        <v>7.6770745029898502E-2</v>
      </c>
      <c r="T118" s="17">
        <v>7.5531131127702794E-2</v>
      </c>
      <c r="U118" s="17">
        <v>4.1222279112164098E-2</v>
      </c>
      <c r="V118" s="17">
        <v>9.1249480626455604E-2</v>
      </c>
      <c r="W118" s="17">
        <v>0.133541114095448</v>
      </c>
      <c r="X118" s="17">
        <v>0.160358284297211</v>
      </c>
      <c r="Y118" s="17">
        <v>0.105896562037311</v>
      </c>
      <c r="Z118" s="17">
        <v>0.11878780451455399</v>
      </c>
      <c r="AA118" s="17">
        <v>9.7625680112214203E-2</v>
      </c>
      <c r="AB118" s="17">
        <v>5.6508852047239301E-2</v>
      </c>
      <c r="AC118" s="17">
        <v>0.11197925426878701</v>
      </c>
      <c r="AD118" s="17">
        <v>0.117117755770959</v>
      </c>
      <c r="AE118" s="17"/>
      <c r="AF118" s="17">
        <v>8.2008743439907994E-2</v>
      </c>
      <c r="AG118" s="17">
        <v>8.6826973474583499E-2</v>
      </c>
      <c r="AH118" s="17">
        <v>7.7058360669463505E-2</v>
      </c>
      <c r="AI118" s="17">
        <v>0.13736985930450801</v>
      </c>
      <c r="AJ118" s="17">
        <v>9.2503175147062799E-2</v>
      </c>
      <c r="AK118" s="17"/>
      <c r="AL118" s="17">
        <v>8.8018712673215496E-2</v>
      </c>
      <c r="AM118" s="17">
        <v>9.3846089747763706E-2</v>
      </c>
      <c r="AN118" s="17">
        <v>7.6765960988965307E-2</v>
      </c>
      <c r="AO118" s="17">
        <v>0.115849866670148</v>
      </c>
      <c r="AP118" s="17">
        <v>0.114789474902788</v>
      </c>
      <c r="AQ118" s="17">
        <v>8.7731726433908405E-2</v>
      </c>
      <c r="AR118" s="17"/>
      <c r="AS118" s="17">
        <v>7.5663744111800005E-2</v>
      </c>
      <c r="AT118" s="17">
        <v>9.1252609502573995E-2</v>
      </c>
      <c r="AU118" s="17">
        <v>0.10855282304349601</v>
      </c>
      <c r="AV118" s="17">
        <v>0.110304774162132</v>
      </c>
      <c r="AW118" s="17">
        <v>7.8663689609628495E-2</v>
      </c>
      <c r="AX118" s="17"/>
      <c r="AY118" s="17">
        <v>6.5135256082390805E-2</v>
      </c>
      <c r="AZ118" s="17">
        <v>8.5208813903760797E-2</v>
      </c>
      <c r="BA118" s="17">
        <v>0.12623832141809499</v>
      </c>
      <c r="BB118" s="17">
        <v>0.104433352095569</v>
      </c>
      <c r="BC118" s="17">
        <v>0.15315378204230801</v>
      </c>
      <c r="BD118" s="17"/>
      <c r="BE118" s="17">
        <v>9.1642597238595594E-2</v>
      </c>
      <c r="BF118" s="17">
        <v>9.8022949453107494E-2</v>
      </c>
      <c r="BG118" s="17">
        <v>9.8793538924780502E-2</v>
      </c>
      <c r="BH118" s="17">
        <v>8.2698863878311296E-2</v>
      </c>
      <c r="BI118" s="17"/>
      <c r="BJ118" s="17">
        <v>0.219547104637519</v>
      </c>
      <c r="BK118" s="17">
        <v>0.172937051413279</v>
      </c>
      <c r="BL118" s="17">
        <v>8.28739466881524E-2</v>
      </c>
      <c r="BM118" s="17">
        <v>5.8859094021164099E-2</v>
      </c>
      <c r="BN118" s="17"/>
      <c r="BO118" s="17">
        <v>0.13723470226847101</v>
      </c>
      <c r="BP118" s="17">
        <v>0.157157104854971</v>
      </c>
      <c r="BQ118" s="17">
        <v>7.3306168133404695E-2</v>
      </c>
      <c r="BR118" s="17"/>
      <c r="BS118" s="17">
        <v>8.2271652009940202E-2</v>
      </c>
      <c r="BT118" s="17">
        <v>0.107338880103846</v>
      </c>
      <c r="BU118" s="17"/>
      <c r="BV118" s="17">
        <v>9.0689174741904993E-2</v>
      </c>
      <c r="BW118" s="17">
        <v>8.1559792824020094E-2</v>
      </c>
      <c r="BX118" s="17">
        <v>0.11269446570722901</v>
      </c>
      <c r="BY118" s="17"/>
      <c r="BZ118" s="17">
        <v>4.2278632939972402E-2</v>
      </c>
      <c r="CA118" s="17">
        <v>8.7209548647817103E-2</v>
      </c>
    </row>
    <row r="119" spans="2:79" x14ac:dyDescent="0.3">
      <c r="B119" t="s">
        <v>148</v>
      </c>
      <c r="C119" s="17">
        <v>2.06381629781635E-2</v>
      </c>
      <c r="D119" s="17">
        <v>2.57290392095413E-2</v>
      </c>
      <c r="E119" s="17">
        <v>1.5856440669531201E-2</v>
      </c>
      <c r="F119" s="17"/>
      <c r="G119" s="17">
        <v>3.8287736997762702E-2</v>
      </c>
      <c r="H119" s="17">
        <v>4.39469023373283E-2</v>
      </c>
      <c r="I119" s="17">
        <v>2.1650642229157999E-2</v>
      </c>
      <c r="J119" s="17">
        <v>9.8841258868710893E-3</v>
      </c>
      <c r="K119" s="17">
        <v>7.1891286683936403E-3</v>
      </c>
      <c r="L119" s="17">
        <v>6.7683296423512599E-3</v>
      </c>
      <c r="M119" s="17"/>
      <c r="N119" s="17">
        <v>3.0292460004097001E-2</v>
      </c>
      <c r="O119" s="17">
        <v>2.0379272430940901E-2</v>
      </c>
      <c r="P119" s="17">
        <v>1.0804085669203101E-2</v>
      </c>
      <c r="Q119" s="17">
        <v>1.95475196507153E-2</v>
      </c>
      <c r="R119" s="17"/>
      <c r="S119" s="17">
        <v>5.6527413414675501E-2</v>
      </c>
      <c r="T119" s="17">
        <v>1.37624096335897E-2</v>
      </c>
      <c r="U119" s="17">
        <v>1.8894778387034E-2</v>
      </c>
      <c r="V119" s="17">
        <v>1.2357506829892499E-2</v>
      </c>
      <c r="W119" s="17">
        <v>1.5603447096712001E-2</v>
      </c>
      <c r="X119" s="17">
        <v>5.5018465205570102E-3</v>
      </c>
      <c r="Y119" s="17">
        <v>2.7871727719042502E-2</v>
      </c>
      <c r="Z119" s="17">
        <v>1.20509920319361E-2</v>
      </c>
      <c r="AA119" s="17">
        <v>4.4292641997276004E-3</v>
      </c>
      <c r="AB119" s="17">
        <v>2.3453853674225301E-2</v>
      </c>
      <c r="AC119" s="17">
        <v>2.8289663060192798E-2</v>
      </c>
      <c r="AD119" s="17">
        <v>0</v>
      </c>
      <c r="AE119" s="17"/>
      <c r="AF119" s="17">
        <v>1.2115012254236401E-2</v>
      </c>
      <c r="AG119" s="17">
        <v>2.48153304625074E-2</v>
      </c>
      <c r="AH119" s="17">
        <v>1.1615985935942E-2</v>
      </c>
      <c r="AI119" s="17">
        <v>1.3178525996838501E-2</v>
      </c>
      <c r="AJ119" s="17">
        <v>3.3753985700507597E-2</v>
      </c>
      <c r="AK119" s="17"/>
      <c r="AL119" s="17">
        <v>3.2075552121646103E-2</v>
      </c>
      <c r="AM119" s="17">
        <v>1.2933053236085601E-2</v>
      </c>
      <c r="AN119" s="17">
        <v>4.9932405103432602E-3</v>
      </c>
      <c r="AO119" s="17">
        <v>1.82187181012144E-2</v>
      </c>
      <c r="AP119" s="17">
        <v>1.2739158613464301E-2</v>
      </c>
      <c r="AQ119" s="17">
        <v>1.00074453967272E-2</v>
      </c>
      <c r="AR119" s="17"/>
      <c r="AS119" s="17">
        <v>3.5593911979028697E-2</v>
      </c>
      <c r="AT119" s="17">
        <v>1.7438220216243999E-2</v>
      </c>
      <c r="AU119" s="17">
        <v>1.4389470216956499E-2</v>
      </c>
      <c r="AV119" s="17">
        <v>1.9545492774881101E-2</v>
      </c>
      <c r="AW119" s="17">
        <v>5.04548603501297E-2</v>
      </c>
      <c r="AX119" s="17"/>
      <c r="AY119" s="17">
        <v>3.1801905316148703E-2</v>
      </c>
      <c r="AZ119" s="17">
        <v>1.48299885999938E-2</v>
      </c>
      <c r="BA119" s="17">
        <v>2.1006148109879001E-2</v>
      </c>
      <c r="BB119" s="17">
        <v>9.5020312416188406E-3</v>
      </c>
      <c r="BC119" s="17">
        <v>4.6667537467474401E-2</v>
      </c>
      <c r="BD119" s="17"/>
      <c r="BE119" s="17">
        <v>2.8171656034468501E-2</v>
      </c>
      <c r="BF119" s="17">
        <v>1.9750767179119999E-2</v>
      </c>
      <c r="BG119" s="17">
        <v>1.83495946275446E-2</v>
      </c>
      <c r="BH119" s="17">
        <v>2.4428969966890101E-2</v>
      </c>
      <c r="BI119" s="17"/>
      <c r="BJ119" s="17">
        <v>2.07449233027329E-2</v>
      </c>
      <c r="BK119" s="17">
        <v>5.1301536337460901E-2</v>
      </c>
      <c r="BL119" s="17">
        <v>1.16742144786113E-2</v>
      </c>
      <c r="BM119" s="17">
        <v>2.0165050640124801E-2</v>
      </c>
      <c r="BN119" s="17"/>
      <c r="BO119" s="17">
        <v>3.5231603688280003E-2</v>
      </c>
      <c r="BP119" s="17">
        <v>2.7156777412241598E-2</v>
      </c>
      <c r="BQ119" s="17">
        <v>1.6618764254914601E-2</v>
      </c>
      <c r="BR119" s="17"/>
      <c r="BS119" s="17">
        <v>2.00898998651221E-2</v>
      </c>
      <c r="BT119" s="17">
        <v>2.00970210892399E-2</v>
      </c>
      <c r="BU119" s="17"/>
      <c r="BV119" s="17">
        <v>1.0095409375740201E-2</v>
      </c>
      <c r="BW119" s="17">
        <v>1.8065139839897298E-2</v>
      </c>
      <c r="BX119" s="17">
        <v>3.2577666039583703E-2</v>
      </c>
      <c r="BY119" s="17"/>
      <c r="BZ119" s="17">
        <v>2.90804887157558E-2</v>
      </c>
      <c r="CA119" s="17">
        <v>4.9916664861676702E-2</v>
      </c>
    </row>
    <row r="120" spans="2:79" x14ac:dyDescent="0.3">
      <c r="B120" t="s">
        <v>149</v>
      </c>
      <c r="C120" s="17">
        <v>1.1898671122677101E-2</v>
      </c>
      <c r="D120" s="17">
        <v>9.1715481029977508E-3</v>
      </c>
      <c r="E120" s="17">
        <v>1.34527919444266E-2</v>
      </c>
      <c r="F120" s="17"/>
      <c r="G120" s="17">
        <v>1.0326239778019299E-2</v>
      </c>
      <c r="H120" s="17">
        <v>1.2076205689231E-2</v>
      </c>
      <c r="I120" s="17">
        <v>1.15540647043724E-2</v>
      </c>
      <c r="J120" s="17">
        <v>1.3265042134772099E-2</v>
      </c>
      <c r="K120" s="17">
        <v>1.6538568838617498E-2</v>
      </c>
      <c r="L120" s="17">
        <v>8.8748717287675909E-3</v>
      </c>
      <c r="M120" s="17"/>
      <c r="N120" s="17">
        <v>3.52516890982519E-3</v>
      </c>
      <c r="O120" s="17">
        <v>1.7978215365431799E-3</v>
      </c>
      <c r="P120" s="17">
        <v>2.32695531901932E-2</v>
      </c>
      <c r="Q120" s="17">
        <v>2.16785342851759E-2</v>
      </c>
      <c r="R120" s="17"/>
      <c r="S120" s="17">
        <v>1.3545815111862E-2</v>
      </c>
      <c r="T120" s="17">
        <v>1.08613990586231E-2</v>
      </c>
      <c r="U120" s="17">
        <v>1.16923851664925E-2</v>
      </c>
      <c r="V120" s="17">
        <v>1.6317689312747199E-2</v>
      </c>
      <c r="W120" s="17">
        <v>6.8211611142220399E-3</v>
      </c>
      <c r="X120" s="17">
        <v>2.3706399650111901E-2</v>
      </c>
      <c r="Y120" s="17">
        <v>1.26076411075334E-2</v>
      </c>
      <c r="Z120" s="17">
        <v>0</v>
      </c>
      <c r="AA120" s="17">
        <v>1.7780853266247499E-2</v>
      </c>
      <c r="AB120" s="17">
        <v>0</v>
      </c>
      <c r="AC120" s="17">
        <v>1.2149532691313801E-2</v>
      </c>
      <c r="AD120" s="17">
        <v>0</v>
      </c>
      <c r="AE120" s="17"/>
      <c r="AF120" s="17">
        <v>1.54149990693081E-2</v>
      </c>
      <c r="AG120" s="17">
        <v>3.00398347012487E-3</v>
      </c>
      <c r="AH120" s="17">
        <v>5.4970105388259197E-3</v>
      </c>
      <c r="AI120" s="17">
        <v>1.2993679173099499E-2</v>
      </c>
      <c r="AJ120" s="17">
        <v>2.0063862636288201E-2</v>
      </c>
      <c r="AK120" s="17"/>
      <c r="AL120" s="17">
        <v>3.87080232143831E-3</v>
      </c>
      <c r="AM120" s="17">
        <v>1.43191518454315E-2</v>
      </c>
      <c r="AN120" s="17">
        <v>9.7457076829334799E-3</v>
      </c>
      <c r="AO120" s="17">
        <v>1.40444871008286E-2</v>
      </c>
      <c r="AP120" s="17">
        <v>1.5283444713759401E-2</v>
      </c>
      <c r="AQ120" s="17">
        <v>1.63325975461188E-2</v>
      </c>
      <c r="AR120" s="17"/>
      <c r="AS120" s="17">
        <v>8.5978591748592792E-3</v>
      </c>
      <c r="AT120" s="17">
        <v>6.1284661865652797E-3</v>
      </c>
      <c r="AU120" s="17">
        <v>2.1755040528783898E-2</v>
      </c>
      <c r="AV120" s="17">
        <v>1.9609834158870101E-2</v>
      </c>
      <c r="AW120" s="17">
        <v>0</v>
      </c>
      <c r="AX120" s="17"/>
      <c r="AY120" s="17">
        <v>9.7009245775511507E-3</v>
      </c>
      <c r="AZ120" s="17">
        <v>1.02209076524032E-2</v>
      </c>
      <c r="BA120" s="17">
        <v>1.4348389300766901E-2</v>
      </c>
      <c r="BB120" s="17">
        <v>7.5683690951813499E-3</v>
      </c>
      <c r="BC120" s="17">
        <v>1.7254725379545199E-2</v>
      </c>
      <c r="BD120" s="17"/>
      <c r="BE120" s="17">
        <v>1.58697741468911E-2</v>
      </c>
      <c r="BF120" s="17">
        <v>8.6014325972044794E-3</v>
      </c>
      <c r="BG120" s="17">
        <v>7.10527083948948E-3</v>
      </c>
      <c r="BH120" s="17">
        <v>1.7702674003072801E-2</v>
      </c>
      <c r="BI120" s="17"/>
      <c r="BJ120" s="17">
        <v>2.5986032468351301E-2</v>
      </c>
      <c r="BK120" s="17">
        <v>6.3360194142138898E-3</v>
      </c>
      <c r="BL120" s="17">
        <v>7.5545546272500399E-3</v>
      </c>
      <c r="BM120" s="17">
        <v>9.6805274250643999E-3</v>
      </c>
      <c r="BN120" s="17"/>
      <c r="BO120" s="17">
        <v>1.50205821918759E-2</v>
      </c>
      <c r="BP120" s="17">
        <v>7.5340448681467604E-3</v>
      </c>
      <c r="BQ120" s="17">
        <v>1.06825499363415E-2</v>
      </c>
      <c r="BR120" s="17"/>
      <c r="BS120" s="17">
        <v>1.4468383299301101E-2</v>
      </c>
      <c r="BT120" s="17">
        <v>7.6375280481250502E-3</v>
      </c>
      <c r="BU120" s="17"/>
      <c r="BV120" s="17">
        <v>4.4021415871837201E-3</v>
      </c>
      <c r="BW120" s="17">
        <v>1.3597219158891E-2</v>
      </c>
      <c r="BX120" s="17">
        <v>9.0887673882876201E-3</v>
      </c>
      <c r="BY120" s="17"/>
      <c r="BZ120" s="17">
        <v>0</v>
      </c>
      <c r="CA120" s="17">
        <v>0</v>
      </c>
    </row>
    <row r="121" spans="2:79" x14ac:dyDescent="0.3">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row>
    <row r="122" spans="2:79" x14ac:dyDescent="0.3">
      <c r="B122" s="6" t="s">
        <v>168</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row>
    <row r="123" spans="2:79" x14ac:dyDescent="0.3">
      <c r="B123" s="24" t="s">
        <v>107</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row>
    <row r="124" spans="2:79" x14ac:dyDescent="0.3">
      <c r="B124" t="s">
        <v>162</v>
      </c>
      <c r="C124" s="17">
        <v>6.1708911598919398E-2</v>
      </c>
      <c r="D124" s="17">
        <v>7.4503235354592703E-2</v>
      </c>
      <c r="E124" s="17">
        <v>4.8906537235018102E-2</v>
      </c>
      <c r="F124" s="17"/>
      <c r="G124" s="17">
        <v>8.2179880118649296E-2</v>
      </c>
      <c r="H124" s="17">
        <v>0.13032823087342399</v>
      </c>
      <c r="I124" s="17">
        <v>9.9251255760559098E-2</v>
      </c>
      <c r="J124" s="17">
        <v>1.8891182534529101E-2</v>
      </c>
      <c r="K124" s="17">
        <v>2.9912094785367299E-2</v>
      </c>
      <c r="L124" s="17">
        <v>1.7677006205947601E-2</v>
      </c>
      <c r="M124" s="17"/>
      <c r="N124" s="17">
        <v>8.3487071004019905E-2</v>
      </c>
      <c r="O124" s="17">
        <v>6.2962858081102996E-2</v>
      </c>
      <c r="P124" s="17">
        <v>5.7455603408802701E-2</v>
      </c>
      <c r="Q124" s="17">
        <v>4.18614845392212E-2</v>
      </c>
      <c r="R124" s="17"/>
      <c r="S124" s="17">
        <v>0.144311876243991</v>
      </c>
      <c r="T124" s="17">
        <v>4.5582451486227901E-2</v>
      </c>
      <c r="U124" s="17">
        <v>1.23573369732069E-2</v>
      </c>
      <c r="V124" s="17">
        <v>2.72883637126238E-2</v>
      </c>
      <c r="W124" s="17">
        <v>2.96212811906954E-2</v>
      </c>
      <c r="X124" s="17">
        <v>7.6232583153429595E-2</v>
      </c>
      <c r="Y124" s="17">
        <v>2.5368497741584499E-2</v>
      </c>
      <c r="Z124" s="17">
        <v>7.2280955269835703E-2</v>
      </c>
      <c r="AA124" s="17">
        <v>9.4063700229580494E-2</v>
      </c>
      <c r="AB124" s="17">
        <v>6.4110548688017896E-2</v>
      </c>
      <c r="AC124" s="17">
        <v>2.21957782947826E-2</v>
      </c>
      <c r="AD124" s="17">
        <v>3.6405639741412803E-2</v>
      </c>
      <c r="AE124" s="17"/>
      <c r="AF124" s="17">
        <v>3.5234666716722797E-2</v>
      </c>
      <c r="AG124" s="17">
        <v>0.101817277872808</v>
      </c>
      <c r="AH124" s="17">
        <v>5.1634627517829802E-2</v>
      </c>
      <c r="AI124" s="17">
        <v>2.9566176738608899E-2</v>
      </c>
      <c r="AJ124" s="17">
        <v>3.9328748516552298E-2</v>
      </c>
      <c r="AK124" s="17"/>
      <c r="AL124" s="17">
        <v>0.132095407134906</v>
      </c>
      <c r="AM124" s="17">
        <v>6.8225597135941798E-2</v>
      </c>
      <c r="AN124" s="17">
        <v>3.8728884118674298E-2</v>
      </c>
      <c r="AO124" s="17">
        <v>3.2275955762021302E-2</v>
      </c>
      <c r="AP124" s="17">
        <v>3.69427406008856E-2</v>
      </c>
      <c r="AQ124" s="17">
        <v>1.11350152688885E-2</v>
      </c>
      <c r="AR124" s="17"/>
      <c r="AS124" s="17">
        <v>0.176887509723715</v>
      </c>
      <c r="AT124" s="17">
        <v>4.4124135770768402E-2</v>
      </c>
      <c r="AU124" s="17">
        <v>1.75560319404988E-2</v>
      </c>
      <c r="AV124" s="17">
        <v>5.4326054853161998E-2</v>
      </c>
      <c r="AW124" s="17">
        <v>7.1171252092187096E-2</v>
      </c>
      <c r="AX124" s="17"/>
      <c r="AY124" s="17">
        <v>0.13396977766437701</v>
      </c>
      <c r="AZ124" s="17">
        <v>4.8669055569188199E-2</v>
      </c>
      <c r="BA124" s="17">
        <v>2.3600534995316499E-2</v>
      </c>
      <c r="BB124" s="17">
        <v>3.20297054032272E-2</v>
      </c>
      <c r="BC124" s="17">
        <v>4.1488685507783001E-2</v>
      </c>
      <c r="BD124" s="17"/>
      <c r="BE124" s="17">
        <v>0.127350629487684</v>
      </c>
      <c r="BF124" s="17">
        <v>7.2464593591333101E-2</v>
      </c>
      <c r="BG124" s="17">
        <v>5.3378218166957599E-2</v>
      </c>
      <c r="BH124" s="17">
        <v>5.9417161394965702E-2</v>
      </c>
      <c r="BI124" s="17"/>
      <c r="BJ124" s="17">
        <v>8.2372222770361797E-2</v>
      </c>
      <c r="BK124" s="17">
        <v>0.188275726062755</v>
      </c>
      <c r="BL124" s="17">
        <v>3.5127272174621499E-2</v>
      </c>
      <c r="BM124" s="17">
        <v>5.2424406437682203E-2</v>
      </c>
      <c r="BN124" s="17"/>
      <c r="BO124" s="17">
        <v>0.106935672359793</v>
      </c>
      <c r="BP124" s="17">
        <v>4.8581765092685997E-2</v>
      </c>
      <c r="BQ124" s="17">
        <v>5.4717517980739303E-2</v>
      </c>
      <c r="BR124" s="17"/>
      <c r="BS124" s="17">
        <v>7.39401080580495E-2</v>
      </c>
      <c r="BT124" s="17">
        <v>4.6602730132428598E-2</v>
      </c>
      <c r="BU124" s="17"/>
      <c r="BV124" s="17">
        <v>4.7501718685824097E-2</v>
      </c>
      <c r="BW124" s="17">
        <v>4.3313814405345701E-2</v>
      </c>
      <c r="BX124" s="17">
        <v>0.100537037565293</v>
      </c>
      <c r="BY124" s="17"/>
      <c r="BZ124" s="17">
        <v>9.8206521102684505E-2</v>
      </c>
      <c r="CA124" s="17">
        <v>0.15156601942449399</v>
      </c>
    </row>
    <row r="125" spans="2:79" x14ac:dyDescent="0.3">
      <c r="B125" t="s">
        <v>163</v>
      </c>
      <c r="C125" s="17">
        <v>0.19679499226243599</v>
      </c>
      <c r="D125" s="17">
        <v>0.23196736225303499</v>
      </c>
      <c r="E125" s="17">
        <v>0.164240111598773</v>
      </c>
      <c r="F125" s="17"/>
      <c r="G125" s="17">
        <v>0.26540640224484502</v>
      </c>
      <c r="H125" s="17">
        <v>0.28804627334840099</v>
      </c>
      <c r="I125" s="17">
        <v>0.17848109971762099</v>
      </c>
      <c r="J125" s="17">
        <v>0.12688082721128499</v>
      </c>
      <c r="K125" s="17">
        <v>0.17594621509611899</v>
      </c>
      <c r="L125" s="17">
        <v>0.16230604801741699</v>
      </c>
      <c r="M125" s="17"/>
      <c r="N125" s="17">
        <v>0.25973218274897902</v>
      </c>
      <c r="O125" s="17">
        <v>0.210276121126203</v>
      </c>
      <c r="P125" s="17">
        <v>0.13884180105277699</v>
      </c>
      <c r="Q125" s="17">
        <v>0.1697371606284</v>
      </c>
      <c r="R125" s="17"/>
      <c r="S125" s="17">
        <v>0.20578543586262399</v>
      </c>
      <c r="T125" s="17">
        <v>0.19303403461113799</v>
      </c>
      <c r="U125" s="17">
        <v>0.187653767483178</v>
      </c>
      <c r="V125" s="17">
        <v>0.167764978075336</v>
      </c>
      <c r="W125" s="17">
        <v>0.20406004368901801</v>
      </c>
      <c r="X125" s="17">
        <v>0.202568940856482</v>
      </c>
      <c r="Y125" s="17">
        <v>0.216563371277567</v>
      </c>
      <c r="Z125" s="17">
        <v>0.21721351505623099</v>
      </c>
      <c r="AA125" s="17">
        <v>0.22475183880567701</v>
      </c>
      <c r="AB125" s="17">
        <v>0.172455051378514</v>
      </c>
      <c r="AC125" s="17">
        <v>0.197381716524476</v>
      </c>
      <c r="AD125" s="17">
        <v>0.137857123438232</v>
      </c>
      <c r="AE125" s="17"/>
      <c r="AF125" s="17">
        <v>0.18121130546028899</v>
      </c>
      <c r="AG125" s="17">
        <v>0.28806877174552997</v>
      </c>
      <c r="AH125" s="17">
        <v>0.20641512162217601</v>
      </c>
      <c r="AI125" s="17">
        <v>8.9437022256118395E-2</v>
      </c>
      <c r="AJ125" s="17">
        <v>0.16562336340819001</v>
      </c>
      <c r="AK125" s="17"/>
      <c r="AL125" s="17">
        <v>0.34773496739867099</v>
      </c>
      <c r="AM125" s="17">
        <v>0.23114764613080499</v>
      </c>
      <c r="AN125" s="17">
        <v>0.20977526491624601</v>
      </c>
      <c r="AO125" s="17">
        <v>5.5176147833851302E-2</v>
      </c>
      <c r="AP125" s="17">
        <v>0.16736344135049799</v>
      </c>
      <c r="AQ125" s="17">
        <v>0.106068474176457</v>
      </c>
      <c r="AR125" s="17"/>
      <c r="AS125" s="17">
        <v>0.22716961553008</v>
      </c>
      <c r="AT125" s="17">
        <v>0.23473274926211801</v>
      </c>
      <c r="AU125" s="17">
        <v>0.13653745108166701</v>
      </c>
      <c r="AV125" s="17">
        <v>0.119750776289545</v>
      </c>
      <c r="AW125" s="17">
        <v>9.4652048889303897E-2</v>
      </c>
      <c r="AX125" s="17"/>
      <c r="AY125" s="17">
        <v>0.20253001653965799</v>
      </c>
      <c r="AZ125" s="17">
        <v>0.25812758463693503</v>
      </c>
      <c r="BA125" s="17">
        <v>0.145840262133272</v>
      </c>
      <c r="BB125" s="17">
        <v>0.109014584092842</v>
      </c>
      <c r="BC125" s="17">
        <v>0.12928140574321501</v>
      </c>
      <c r="BD125" s="17"/>
      <c r="BE125" s="17">
        <v>0.15924293373585799</v>
      </c>
      <c r="BF125" s="17">
        <v>0.231096864240845</v>
      </c>
      <c r="BG125" s="17">
        <v>0.19568386885814501</v>
      </c>
      <c r="BH125" s="17">
        <v>0.186845661885576</v>
      </c>
      <c r="BI125" s="17"/>
      <c r="BJ125" s="17">
        <v>0.16142559237544099</v>
      </c>
      <c r="BK125" s="17">
        <v>0.237656256699846</v>
      </c>
      <c r="BL125" s="17">
        <v>0.19588501161320601</v>
      </c>
      <c r="BM125" s="17">
        <v>0.19991046150778899</v>
      </c>
      <c r="BN125" s="17"/>
      <c r="BO125" s="17">
        <v>0.18651660554493801</v>
      </c>
      <c r="BP125" s="17">
        <v>0.20331000063756499</v>
      </c>
      <c r="BQ125" s="17">
        <v>0.19768604540210299</v>
      </c>
      <c r="BR125" s="17"/>
      <c r="BS125" s="17">
        <v>0.19504881635238899</v>
      </c>
      <c r="BT125" s="17">
        <v>0.198206446166869</v>
      </c>
      <c r="BU125" s="17"/>
      <c r="BV125" s="17">
        <v>0.28175032617104401</v>
      </c>
      <c r="BW125" s="17">
        <v>0.16155527651842599</v>
      </c>
      <c r="BX125" s="17">
        <v>0.18924429306270199</v>
      </c>
      <c r="BY125" s="17"/>
      <c r="BZ125" s="17">
        <v>0.23749125628874801</v>
      </c>
      <c r="CA125" s="17">
        <v>0.28498517495280601</v>
      </c>
    </row>
    <row r="126" spans="2:79" x14ac:dyDescent="0.3">
      <c r="B126" t="s">
        <v>164</v>
      </c>
      <c r="C126" s="17">
        <v>0.35408394696373802</v>
      </c>
      <c r="D126" s="17">
        <v>0.344910198741537</v>
      </c>
      <c r="E126" s="17">
        <v>0.36054052615864901</v>
      </c>
      <c r="F126" s="17"/>
      <c r="G126" s="17">
        <v>0.28317914250487902</v>
      </c>
      <c r="H126" s="17">
        <v>0.26653945604109602</v>
      </c>
      <c r="I126" s="17">
        <v>0.32780923362641301</v>
      </c>
      <c r="J126" s="17">
        <v>0.380675005329909</v>
      </c>
      <c r="K126" s="17">
        <v>0.39968512280215102</v>
      </c>
      <c r="L126" s="17">
        <v>0.44201725673208397</v>
      </c>
      <c r="M126" s="17"/>
      <c r="N126" s="17">
        <v>0.35670686337269503</v>
      </c>
      <c r="O126" s="17">
        <v>0.34968796130207702</v>
      </c>
      <c r="P126" s="17">
        <v>0.34217226013044999</v>
      </c>
      <c r="Q126" s="17">
        <v>0.36316296503078299</v>
      </c>
      <c r="R126" s="17"/>
      <c r="S126" s="17">
        <v>0.37536996370945203</v>
      </c>
      <c r="T126" s="17">
        <v>0.34693178019316501</v>
      </c>
      <c r="U126" s="17">
        <v>0.34046990649662501</v>
      </c>
      <c r="V126" s="17">
        <v>0.42302895797204298</v>
      </c>
      <c r="W126" s="17">
        <v>0.33445146537341403</v>
      </c>
      <c r="X126" s="17">
        <v>0.32776977437117</v>
      </c>
      <c r="Y126" s="17">
        <v>0.341441426708603</v>
      </c>
      <c r="Z126" s="17">
        <v>0.40684121588863598</v>
      </c>
      <c r="AA126" s="17">
        <v>0.35620482274846499</v>
      </c>
      <c r="AB126" s="17">
        <v>0.39565804045638497</v>
      </c>
      <c r="AC126" s="17">
        <v>0.214662766730814</v>
      </c>
      <c r="AD126" s="17">
        <v>0.30462546504244398</v>
      </c>
      <c r="AE126" s="17"/>
      <c r="AF126" s="17">
        <v>0.41589819942547901</v>
      </c>
      <c r="AG126" s="17">
        <v>0.32491210779292801</v>
      </c>
      <c r="AH126" s="17">
        <v>0.38802610250542802</v>
      </c>
      <c r="AI126" s="17">
        <v>0.31392874624702399</v>
      </c>
      <c r="AJ126" s="17">
        <v>0.280437127901278</v>
      </c>
      <c r="AK126" s="17"/>
      <c r="AL126" s="17">
        <v>0.33933731375451398</v>
      </c>
      <c r="AM126" s="17">
        <v>0.40699591677048802</v>
      </c>
      <c r="AN126" s="17">
        <v>0.320939366603123</v>
      </c>
      <c r="AO126" s="17">
        <v>0.33088929916048399</v>
      </c>
      <c r="AP126" s="17">
        <v>0.28084379130352799</v>
      </c>
      <c r="AQ126" s="17">
        <v>0.44595436323750098</v>
      </c>
      <c r="AR126" s="17"/>
      <c r="AS126" s="17">
        <v>0.28718849790435902</v>
      </c>
      <c r="AT126" s="17">
        <v>0.36304963098894499</v>
      </c>
      <c r="AU126" s="17">
        <v>0.41006770743639998</v>
      </c>
      <c r="AV126" s="17">
        <v>0.28585712314956002</v>
      </c>
      <c r="AW126" s="17">
        <v>0.38672635711339398</v>
      </c>
      <c r="AX126" s="17"/>
      <c r="AY126" s="17">
        <v>0.36676627470154799</v>
      </c>
      <c r="AZ126" s="17">
        <v>0.36046713084044801</v>
      </c>
      <c r="BA126" s="17">
        <v>0.36791714582523</v>
      </c>
      <c r="BB126" s="17">
        <v>0.29855120234517202</v>
      </c>
      <c r="BC126" s="17">
        <v>0.28138652911722201</v>
      </c>
      <c r="BD126" s="17"/>
      <c r="BE126" s="17">
        <v>0.25711670644667201</v>
      </c>
      <c r="BF126" s="17">
        <v>0.376606910795938</v>
      </c>
      <c r="BG126" s="17">
        <v>0.35354492761297701</v>
      </c>
      <c r="BH126" s="17">
        <v>0.35161057591587402</v>
      </c>
      <c r="BI126" s="17"/>
      <c r="BJ126" s="17">
        <v>0.31986027767054198</v>
      </c>
      <c r="BK126" s="17">
        <v>0.23663438587711599</v>
      </c>
      <c r="BL126" s="17">
        <v>0.33896112656402499</v>
      </c>
      <c r="BM126" s="17">
        <v>0.38461141139327198</v>
      </c>
      <c r="BN126" s="17"/>
      <c r="BO126" s="17">
        <v>0.30069807370436002</v>
      </c>
      <c r="BP126" s="17">
        <v>0.27740986019448599</v>
      </c>
      <c r="BQ126" s="17">
        <v>0.37864677617820902</v>
      </c>
      <c r="BR126" s="17"/>
      <c r="BS126" s="17">
        <v>0.36081885212485598</v>
      </c>
      <c r="BT126" s="17">
        <v>0.34688394862819599</v>
      </c>
      <c r="BU126" s="17"/>
      <c r="BV126" s="17">
        <v>0.352404145092098</v>
      </c>
      <c r="BW126" s="17">
        <v>0.37446490840609697</v>
      </c>
      <c r="BX126" s="17">
        <v>0.33946963623169801</v>
      </c>
      <c r="BY126" s="17"/>
      <c r="BZ126" s="17">
        <v>0.314834686342359</v>
      </c>
      <c r="CA126" s="17">
        <v>0.26916388675813602</v>
      </c>
    </row>
    <row r="127" spans="2:79" x14ac:dyDescent="0.3">
      <c r="B127" t="s">
        <v>165</v>
      </c>
      <c r="C127" s="17">
        <v>0.22438317282909701</v>
      </c>
      <c r="D127" s="17">
        <v>0.20831880325245899</v>
      </c>
      <c r="E127" s="17">
        <v>0.24087994004753499</v>
      </c>
      <c r="F127" s="17"/>
      <c r="G127" s="17">
        <v>0.24353589140277701</v>
      </c>
      <c r="H127" s="17">
        <v>0.20668443346186799</v>
      </c>
      <c r="I127" s="17">
        <v>0.207438813305512</v>
      </c>
      <c r="J127" s="17">
        <v>0.25164016495265201</v>
      </c>
      <c r="K127" s="17">
        <v>0.22294192049860001</v>
      </c>
      <c r="L127" s="17">
        <v>0.21858806075788501</v>
      </c>
      <c r="M127" s="17"/>
      <c r="N127" s="17">
        <v>0.196778390468207</v>
      </c>
      <c r="O127" s="17">
        <v>0.229637431403652</v>
      </c>
      <c r="P127" s="17">
        <v>0.249389303872598</v>
      </c>
      <c r="Q127" s="17">
        <v>0.22749148002728001</v>
      </c>
      <c r="R127" s="17"/>
      <c r="S127" s="17">
        <v>0.16154974558509999</v>
      </c>
      <c r="T127" s="17">
        <v>0.24362962565433199</v>
      </c>
      <c r="U127" s="17">
        <v>0.27401913205569101</v>
      </c>
      <c r="V127" s="17">
        <v>0.228991182719299</v>
      </c>
      <c r="W127" s="17">
        <v>0.26918779347741401</v>
      </c>
      <c r="X127" s="17">
        <v>0.210863636943833</v>
      </c>
      <c r="Y127" s="17">
        <v>0.25194718043706299</v>
      </c>
      <c r="Z127" s="17">
        <v>0.23124581235706301</v>
      </c>
      <c r="AA127" s="17">
        <v>0.20491525519613801</v>
      </c>
      <c r="AB127" s="17">
        <v>0.15982700163660299</v>
      </c>
      <c r="AC127" s="17">
        <v>0.26516545164681499</v>
      </c>
      <c r="AD127" s="17">
        <v>0.337994088268945</v>
      </c>
      <c r="AE127" s="17"/>
      <c r="AF127" s="17">
        <v>0.22677276964227999</v>
      </c>
      <c r="AG127" s="17">
        <v>0.17177368764892501</v>
      </c>
      <c r="AH127" s="17">
        <v>0.20759822833798</v>
      </c>
      <c r="AI127" s="17">
        <v>0.30137434681499597</v>
      </c>
      <c r="AJ127" s="17">
        <v>0.27249264308554</v>
      </c>
      <c r="AK127" s="17"/>
      <c r="AL127" s="17">
        <v>0.121727836276962</v>
      </c>
      <c r="AM127" s="17">
        <v>0.202512445931878</v>
      </c>
      <c r="AN127" s="17">
        <v>0.292554907481472</v>
      </c>
      <c r="AO127" s="17">
        <v>0.31418475749289898</v>
      </c>
      <c r="AP127" s="17">
        <v>0.30245864943612799</v>
      </c>
      <c r="AQ127" s="17">
        <v>0.21723022030825501</v>
      </c>
      <c r="AR127" s="17"/>
      <c r="AS127" s="17">
        <v>0.17660446068528199</v>
      </c>
      <c r="AT127" s="17">
        <v>0.21130277515156101</v>
      </c>
      <c r="AU127" s="17">
        <v>0.266523563896437</v>
      </c>
      <c r="AV127" s="17">
        <v>0.283075358037439</v>
      </c>
      <c r="AW127" s="17">
        <v>0.19249133127130399</v>
      </c>
      <c r="AX127" s="17"/>
      <c r="AY127" s="17">
        <v>0.18011920733540901</v>
      </c>
      <c r="AZ127" s="17">
        <v>0.195707666103005</v>
      </c>
      <c r="BA127" s="17">
        <v>0.270798100765338</v>
      </c>
      <c r="BB127" s="17">
        <v>0.31975981394689601</v>
      </c>
      <c r="BC127" s="17">
        <v>0.234015230822961</v>
      </c>
      <c r="BD127" s="17"/>
      <c r="BE127" s="17">
        <v>0.30012211476462702</v>
      </c>
      <c r="BF127" s="17">
        <v>0.21589545304329899</v>
      </c>
      <c r="BG127" s="17">
        <v>0.23490215139112899</v>
      </c>
      <c r="BH127" s="17">
        <v>0.20392116456163201</v>
      </c>
      <c r="BI127" s="17"/>
      <c r="BJ127" s="17">
        <v>0.246533248450269</v>
      </c>
      <c r="BK127" s="17">
        <v>0.208020324996673</v>
      </c>
      <c r="BL127" s="17">
        <v>0.24967252501238299</v>
      </c>
      <c r="BM127" s="17">
        <v>0.20986670858456799</v>
      </c>
      <c r="BN127" s="17"/>
      <c r="BO127" s="17">
        <v>0.25362520627595297</v>
      </c>
      <c r="BP127" s="17">
        <v>0.300668727718717</v>
      </c>
      <c r="BQ127" s="17">
        <v>0.205011084075993</v>
      </c>
      <c r="BR127" s="17"/>
      <c r="BS127" s="17">
        <v>0.20632277622796999</v>
      </c>
      <c r="BT127" s="17">
        <v>0.24769315061243199</v>
      </c>
      <c r="BU127" s="17"/>
      <c r="BV127" s="17">
        <v>0.21084693219745601</v>
      </c>
      <c r="BW127" s="17">
        <v>0.24508390223604101</v>
      </c>
      <c r="BX127" s="17">
        <v>0.21314019441102999</v>
      </c>
      <c r="BY127" s="17"/>
      <c r="BZ127" s="17">
        <v>0.209019976072815</v>
      </c>
      <c r="CA127" s="17">
        <v>0.14741918312819099</v>
      </c>
    </row>
    <row r="128" spans="2:79" x14ac:dyDescent="0.3">
      <c r="B128" t="s">
        <v>166</v>
      </c>
      <c r="C128" s="17">
        <v>0.136127346628199</v>
      </c>
      <c r="D128" s="17">
        <v>0.12063647567458</v>
      </c>
      <c r="E128" s="17">
        <v>0.15123342122293901</v>
      </c>
      <c r="F128" s="17"/>
      <c r="G128" s="17">
        <v>9.4727410564775003E-2</v>
      </c>
      <c r="H128" s="17">
        <v>8.4435582497706996E-2</v>
      </c>
      <c r="I128" s="17">
        <v>0.16633916090530701</v>
      </c>
      <c r="J128" s="17">
        <v>0.18784602497618699</v>
      </c>
      <c r="K128" s="17">
        <v>0.151476958081291</v>
      </c>
      <c r="L128" s="17">
        <v>0.129022989201037</v>
      </c>
      <c r="M128" s="17"/>
      <c r="N128" s="17">
        <v>8.7210671736092094E-2</v>
      </c>
      <c r="O128" s="17">
        <v>0.12075139519851701</v>
      </c>
      <c r="P128" s="17">
        <v>0.18160809886023499</v>
      </c>
      <c r="Q128" s="17">
        <v>0.16547415746069299</v>
      </c>
      <c r="R128" s="17"/>
      <c r="S128" s="17">
        <v>9.1636389901441198E-2</v>
      </c>
      <c r="T128" s="17">
        <v>0.12569529894041101</v>
      </c>
      <c r="U128" s="17">
        <v>0.18549985699129901</v>
      </c>
      <c r="V128" s="17">
        <v>0.12523600825651199</v>
      </c>
      <c r="W128" s="17">
        <v>0.11359990670942501</v>
      </c>
      <c r="X128" s="17">
        <v>0.14307464542534101</v>
      </c>
      <c r="Y128" s="17">
        <v>0.15871009437453401</v>
      </c>
      <c r="Z128" s="17">
        <v>7.2418501428233598E-2</v>
      </c>
      <c r="AA128" s="17">
        <v>8.3606914776819197E-2</v>
      </c>
      <c r="AB128" s="17">
        <v>0.189897133858624</v>
      </c>
      <c r="AC128" s="17">
        <v>0.25177573179505103</v>
      </c>
      <c r="AD128" s="17">
        <v>0.18311768350896601</v>
      </c>
      <c r="AE128" s="17"/>
      <c r="AF128" s="17">
        <v>0.12338813672771801</v>
      </c>
      <c r="AG128" s="17">
        <v>9.2312250029850607E-2</v>
      </c>
      <c r="AH128" s="17">
        <v>0.117313818111908</v>
      </c>
      <c r="AI128" s="17">
        <v>0.257774414767033</v>
      </c>
      <c r="AJ128" s="17">
        <v>0.18644519471281101</v>
      </c>
      <c r="AK128" s="17"/>
      <c r="AL128" s="17">
        <v>3.7364164065984702E-2</v>
      </c>
      <c r="AM128" s="17">
        <v>8.2138700403395895E-2</v>
      </c>
      <c r="AN128" s="17">
        <v>0.117096547838463</v>
      </c>
      <c r="AO128" s="17">
        <v>0.25866228431857702</v>
      </c>
      <c r="AP128" s="17">
        <v>0.176994618856192</v>
      </c>
      <c r="AQ128" s="17">
        <v>0.15059742219358699</v>
      </c>
      <c r="AR128" s="17"/>
      <c r="AS128" s="17">
        <v>0.11041939581871001</v>
      </c>
      <c r="AT128" s="17">
        <v>0.115985112087753</v>
      </c>
      <c r="AU128" s="17">
        <v>0.14491172597134899</v>
      </c>
      <c r="AV128" s="17">
        <v>0.22844335854592801</v>
      </c>
      <c r="AW128" s="17">
        <v>0.25495901063381099</v>
      </c>
      <c r="AX128" s="17"/>
      <c r="AY128" s="17">
        <v>0.105175171717313</v>
      </c>
      <c r="AZ128" s="17">
        <v>0.102704282942613</v>
      </c>
      <c r="BA128" s="17">
        <v>0.16801699075733301</v>
      </c>
      <c r="BB128" s="17">
        <v>0.21069253377736799</v>
      </c>
      <c r="BC128" s="17">
        <v>0.28665267263404498</v>
      </c>
      <c r="BD128" s="17"/>
      <c r="BE128" s="17">
        <v>0.14434737824390301</v>
      </c>
      <c r="BF128" s="17">
        <v>9.5028365862315695E-2</v>
      </c>
      <c r="BG128" s="17">
        <v>0.135626199824948</v>
      </c>
      <c r="BH128" s="17">
        <v>0.160926165984588</v>
      </c>
      <c r="BI128" s="17"/>
      <c r="BJ128" s="17">
        <v>0.172798698485993</v>
      </c>
      <c r="BK128" s="17">
        <v>0.123135716203646</v>
      </c>
      <c r="BL128" s="17">
        <v>0.15170217468390099</v>
      </c>
      <c r="BM128" s="17">
        <v>0.123501535953617</v>
      </c>
      <c r="BN128" s="17"/>
      <c r="BO128" s="17">
        <v>0.141632480861971</v>
      </c>
      <c r="BP128" s="17">
        <v>0.15124571005187201</v>
      </c>
      <c r="BQ128" s="17">
        <v>0.132634119667255</v>
      </c>
      <c r="BR128" s="17"/>
      <c r="BS128" s="17">
        <v>0.142075414764465</v>
      </c>
      <c r="BT128" s="17">
        <v>0.12813085847038699</v>
      </c>
      <c r="BU128" s="17"/>
      <c r="BV128" s="17">
        <v>8.5831833178712902E-2</v>
      </c>
      <c r="BW128" s="17">
        <v>0.14608396618403299</v>
      </c>
      <c r="BX128" s="17">
        <v>0.151549014922297</v>
      </c>
      <c r="BY128" s="17"/>
      <c r="BZ128" s="17">
        <v>0.120356582367996</v>
      </c>
      <c r="CA128" s="17">
        <v>0.14686573573637299</v>
      </c>
    </row>
    <row r="129" spans="2:79" x14ac:dyDescent="0.3">
      <c r="B129" t="s">
        <v>149</v>
      </c>
      <c r="C129" s="17">
        <v>2.69016297176101E-2</v>
      </c>
      <c r="D129" s="17">
        <v>1.9663924723796598E-2</v>
      </c>
      <c r="E129" s="17">
        <v>3.4199463737086197E-2</v>
      </c>
      <c r="F129" s="17"/>
      <c r="G129" s="17">
        <v>3.0971273164074501E-2</v>
      </c>
      <c r="H129" s="17">
        <v>2.3966023777504002E-2</v>
      </c>
      <c r="I129" s="17">
        <v>2.0680436684587598E-2</v>
      </c>
      <c r="J129" s="17">
        <v>3.4066794995439097E-2</v>
      </c>
      <c r="K129" s="17">
        <v>2.00376887364716E-2</v>
      </c>
      <c r="L129" s="17">
        <v>3.0388639085629599E-2</v>
      </c>
      <c r="M129" s="17"/>
      <c r="N129" s="17">
        <v>1.6084820670007698E-2</v>
      </c>
      <c r="O129" s="17">
        <v>2.6684232888448199E-2</v>
      </c>
      <c r="P129" s="17">
        <v>3.0532932675137001E-2</v>
      </c>
      <c r="Q129" s="17">
        <v>3.2272752313622602E-2</v>
      </c>
      <c r="R129" s="17"/>
      <c r="S129" s="17">
        <v>2.1346588697392099E-2</v>
      </c>
      <c r="T129" s="17">
        <v>4.5126809114726101E-2</v>
      </c>
      <c r="U129" s="17">
        <v>0</v>
      </c>
      <c r="V129" s="17">
        <v>2.76905092641858E-2</v>
      </c>
      <c r="W129" s="17">
        <v>4.9079509560034602E-2</v>
      </c>
      <c r="X129" s="17">
        <v>3.94904192497443E-2</v>
      </c>
      <c r="Y129" s="17">
        <v>5.9694294606482696E-3</v>
      </c>
      <c r="Z129" s="17">
        <v>0</v>
      </c>
      <c r="AA129" s="17">
        <v>3.6457468243320301E-2</v>
      </c>
      <c r="AB129" s="17">
        <v>1.80522239818568E-2</v>
      </c>
      <c r="AC129" s="17">
        <v>4.8818555008061801E-2</v>
      </c>
      <c r="AD129" s="17">
        <v>0</v>
      </c>
      <c r="AE129" s="17"/>
      <c r="AF129" s="17">
        <v>1.7494922027510702E-2</v>
      </c>
      <c r="AG129" s="17">
        <v>2.1115904909957899E-2</v>
      </c>
      <c r="AH129" s="17">
        <v>2.9012101904678601E-2</v>
      </c>
      <c r="AI129" s="17">
        <v>7.9192931762201296E-3</v>
      </c>
      <c r="AJ129" s="17">
        <v>5.56729223756285E-2</v>
      </c>
      <c r="AK129" s="17"/>
      <c r="AL129" s="17">
        <v>2.1740311368963001E-2</v>
      </c>
      <c r="AM129" s="17">
        <v>8.9796936274923293E-3</v>
      </c>
      <c r="AN129" s="17">
        <v>2.0905029042020799E-2</v>
      </c>
      <c r="AO129" s="17">
        <v>8.8115554321676302E-3</v>
      </c>
      <c r="AP129" s="17">
        <v>3.53967584527691E-2</v>
      </c>
      <c r="AQ129" s="17">
        <v>6.9014504815310906E-2</v>
      </c>
      <c r="AR129" s="17"/>
      <c r="AS129" s="17">
        <v>2.1730520337853099E-2</v>
      </c>
      <c r="AT129" s="17">
        <v>3.0805596738855402E-2</v>
      </c>
      <c r="AU129" s="17">
        <v>2.4403519673648299E-2</v>
      </c>
      <c r="AV129" s="17">
        <v>2.8547329124365101E-2</v>
      </c>
      <c r="AW129" s="17">
        <v>0</v>
      </c>
      <c r="AX129" s="17"/>
      <c r="AY129" s="17">
        <v>1.14395520416949E-2</v>
      </c>
      <c r="AZ129" s="17">
        <v>3.4324279907810798E-2</v>
      </c>
      <c r="BA129" s="17">
        <v>2.3826965523511E-2</v>
      </c>
      <c r="BB129" s="17">
        <v>2.9952160434493599E-2</v>
      </c>
      <c r="BC129" s="17">
        <v>2.71754761747743E-2</v>
      </c>
      <c r="BD129" s="17"/>
      <c r="BE129" s="17">
        <v>1.1820237321255899E-2</v>
      </c>
      <c r="BF129" s="17">
        <v>8.9078124662684503E-3</v>
      </c>
      <c r="BG129" s="17">
        <v>2.68646341458431E-2</v>
      </c>
      <c r="BH129" s="17">
        <v>3.7279270257363599E-2</v>
      </c>
      <c r="BI129" s="17"/>
      <c r="BJ129" s="17">
        <v>1.7009960247393301E-2</v>
      </c>
      <c r="BK129" s="17">
        <v>6.2775901599645802E-3</v>
      </c>
      <c r="BL129" s="17">
        <v>2.86518899518634E-2</v>
      </c>
      <c r="BM129" s="17">
        <v>2.9685476123072201E-2</v>
      </c>
      <c r="BN129" s="17"/>
      <c r="BO129" s="17">
        <v>1.05919612529848E-2</v>
      </c>
      <c r="BP129" s="17">
        <v>1.8783936304673999E-2</v>
      </c>
      <c r="BQ129" s="17">
        <v>3.13044566957002E-2</v>
      </c>
      <c r="BR129" s="17"/>
      <c r="BS129" s="17">
        <v>2.1794032472269902E-2</v>
      </c>
      <c r="BT129" s="17">
        <v>3.2482865989687498E-2</v>
      </c>
      <c r="BU129" s="17"/>
      <c r="BV129" s="17">
        <v>2.16650446748652E-2</v>
      </c>
      <c r="BW129" s="17">
        <v>2.94981322500571E-2</v>
      </c>
      <c r="BX129" s="17">
        <v>6.0598238069789097E-3</v>
      </c>
      <c r="BY129" s="17"/>
      <c r="BZ129" s="17">
        <v>2.0090977825397999E-2</v>
      </c>
      <c r="CA129" s="17">
        <v>0</v>
      </c>
    </row>
    <row r="130" spans="2:79" x14ac:dyDescent="0.3">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row>
    <row r="131" spans="2:79" x14ac:dyDescent="0.3">
      <c r="B131" s="6" t="s">
        <v>169</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row>
    <row r="132" spans="2:79" x14ac:dyDescent="0.3">
      <c r="B132" s="24" t="s">
        <v>107</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row>
    <row r="133" spans="2:79" x14ac:dyDescent="0.3">
      <c r="B133" t="s">
        <v>162</v>
      </c>
      <c r="C133" s="17">
        <v>3.9864768500741998E-2</v>
      </c>
      <c r="D133" s="17">
        <v>5.7031317760839202E-2</v>
      </c>
      <c r="E133" s="17">
        <v>2.3476597972218401E-2</v>
      </c>
      <c r="F133" s="17"/>
      <c r="G133" s="17">
        <v>5.5090169822063301E-2</v>
      </c>
      <c r="H133" s="17">
        <v>8.4854521091185298E-2</v>
      </c>
      <c r="I133" s="17">
        <v>6.3155461960073794E-2</v>
      </c>
      <c r="J133" s="17">
        <v>1.8749013756851701E-2</v>
      </c>
      <c r="K133" s="17">
        <v>1.70081422784613E-2</v>
      </c>
      <c r="L133" s="17">
        <v>6.5514788205611003E-3</v>
      </c>
      <c r="M133" s="17"/>
      <c r="N133" s="17">
        <v>5.9613317774500699E-2</v>
      </c>
      <c r="O133" s="17">
        <v>3.9947226409313898E-2</v>
      </c>
      <c r="P133" s="17">
        <v>3.5285185634429499E-2</v>
      </c>
      <c r="Q133" s="17">
        <v>2.32779073525375E-2</v>
      </c>
      <c r="R133" s="17"/>
      <c r="S133" s="17">
        <v>8.1140830220897797E-2</v>
      </c>
      <c r="T133" s="17">
        <v>3.3416819454589401E-2</v>
      </c>
      <c r="U133" s="17">
        <v>5.8844343352593698E-3</v>
      </c>
      <c r="V133" s="17">
        <v>2.3244094119443701E-2</v>
      </c>
      <c r="W133" s="17">
        <v>4.3535298725027101E-2</v>
      </c>
      <c r="X133" s="17">
        <v>6.0738399051273401E-2</v>
      </c>
      <c r="Y133" s="17">
        <v>2.81316393782878E-2</v>
      </c>
      <c r="Z133" s="17">
        <v>3.14837159170872E-2</v>
      </c>
      <c r="AA133" s="17">
        <v>3.8466959223371802E-2</v>
      </c>
      <c r="AB133" s="17">
        <v>4.7123846373256201E-2</v>
      </c>
      <c r="AC133" s="17">
        <v>2.21957782947826E-2</v>
      </c>
      <c r="AD133" s="17">
        <v>0</v>
      </c>
      <c r="AE133" s="17"/>
      <c r="AF133" s="17">
        <v>3.8850304645899301E-2</v>
      </c>
      <c r="AG133" s="17">
        <v>6.7007703886873798E-2</v>
      </c>
      <c r="AH133" s="17">
        <v>1.5674989038084401E-2</v>
      </c>
      <c r="AI133" s="17">
        <v>7.8030297494144701E-3</v>
      </c>
      <c r="AJ133" s="17">
        <v>1.9068334350178299E-2</v>
      </c>
      <c r="AK133" s="17"/>
      <c r="AL133" s="17">
        <v>8.1320397860536298E-2</v>
      </c>
      <c r="AM133" s="17">
        <v>6.3149595409515993E-2</v>
      </c>
      <c r="AN133" s="17">
        <v>2.3366117514367801E-2</v>
      </c>
      <c r="AO133" s="17">
        <v>7.8755477424768804E-3</v>
      </c>
      <c r="AP133" s="17">
        <v>2.13820645097622E-2</v>
      </c>
      <c r="AQ133" s="17">
        <v>1.01951476440044E-2</v>
      </c>
      <c r="AR133" s="17"/>
      <c r="AS133" s="17">
        <v>0.130072476646587</v>
      </c>
      <c r="AT133" s="17">
        <v>2.5801137307433001E-2</v>
      </c>
      <c r="AU133" s="17">
        <v>1.4163647957128499E-2</v>
      </c>
      <c r="AV133" s="17">
        <v>1.0356801009457101E-2</v>
      </c>
      <c r="AW133" s="17">
        <v>7.0973653035179093E-2</v>
      </c>
      <c r="AX133" s="17"/>
      <c r="AY133" s="17">
        <v>8.5040756470545903E-2</v>
      </c>
      <c r="AZ133" s="17">
        <v>4.0247335059964001E-2</v>
      </c>
      <c r="BA133" s="17">
        <v>8.0086568737255705E-3</v>
      </c>
      <c r="BB133" s="17">
        <v>3.9864013636345501E-3</v>
      </c>
      <c r="BC133" s="17">
        <v>4.3803338265740802E-2</v>
      </c>
      <c r="BD133" s="17"/>
      <c r="BE133" s="17">
        <v>4.7582472294950703E-2</v>
      </c>
      <c r="BF133" s="17">
        <v>4.8148404332683498E-2</v>
      </c>
      <c r="BG133" s="17">
        <v>3.6417183403243E-2</v>
      </c>
      <c r="BH133" s="17">
        <v>4.0317178546054697E-2</v>
      </c>
      <c r="BI133" s="17"/>
      <c r="BJ133" s="17">
        <v>5.1414505085642298E-2</v>
      </c>
      <c r="BK133" s="17">
        <v>8.1079902315044805E-2</v>
      </c>
      <c r="BL133" s="17">
        <v>2.1126675143757E-2</v>
      </c>
      <c r="BM133" s="17">
        <v>4.1201784455540597E-2</v>
      </c>
      <c r="BN133" s="17"/>
      <c r="BO133" s="17">
        <v>6.9940205976819006E-2</v>
      </c>
      <c r="BP133" s="17">
        <v>2.3502155306916898E-2</v>
      </c>
      <c r="BQ133" s="17">
        <v>3.7245131474009499E-2</v>
      </c>
      <c r="BR133" s="17"/>
      <c r="BS133" s="17">
        <v>4.84642542940266E-2</v>
      </c>
      <c r="BT133" s="17">
        <v>2.9219763406788099E-2</v>
      </c>
      <c r="BU133" s="17"/>
      <c r="BV133" s="17">
        <v>3.9994745029835799E-2</v>
      </c>
      <c r="BW133" s="17">
        <v>2.0012076382026699E-2</v>
      </c>
      <c r="BX133" s="17">
        <v>6.9383205143357399E-2</v>
      </c>
      <c r="BY133" s="17"/>
      <c r="BZ133" s="17">
        <v>4.4729737554636197E-2</v>
      </c>
      <c r="CA133" s="17">
        <v>9.1665159149927802E-2</v>
      </c>
    </row>
    <row r="134" spans="2:79" x14ac:dyDescent="0.3">
      <c r="B134" t="s">
        <v>163</v>
      </c>
      <c r="C134" s="17">
        <v>0.20094324455691201</v>
      </c>
      <c r="D134" s="17">
        <v>0.21223594192089701</v>
      </c>
      <c r="E134" s="17">
        <v>0.19084232418761399</v>
      </c>
      <c r="F134" s="17"/>
      <c r="G134" s="17">
        <v>0.30882865873612603</v>
      </c>
      <c r="H134" s="17">
        <v>0.27866107341795399</v>
      </c>
      <c r="I134" s="17">
        <v>0.22043161716324</v>
      </c>
      <c r="J134" s="17">
        <v>0.14903041715808299</v>
      </c>
      <c r="K134" s="17">
        <v>0.14418555752124201</v>
      </c>
      <c r="L134" s="17">
        <v>0.12988780104511799</v>
      </c>
      <c r="M134" s="17"/>
      <c r="N134" s="17">
        <v>0.24805771754244499</v>
      </c>
      <c r="O134" s="17">
        <v>0.234781460107503</v>
      </c>
      <c r="P134" s="17">
        <v>0.157982672853098</v>
      </c>
      <c r="Q134" s="17">
        <v>0.156692037550415</v>
      </c>
      <c r="R134" s="17"/>
      <c r="S134" s="17">
        <v>0.232001013307048</v>
      </c>
      <c r="T134" s="17">
        <v>0.19204334453776001</v>
      </c>
      <c r="U134" s="17">
        <v>0.114634469500718</v>
      </c>
      <c r="V134" s="17">
        <v>0.17580292238641601</v>
      </c>
      <c r="W134" s="17">
        <v>0.18349925242022799</v>
      </c>
      <c r="X134" s="17">
        <v>0.21579515398903701</v>
      </c>
      <c r="Y134" s="17">
        <v>0.20003811411206099</v>
      </c>
      <c r="Z134" s="17">
        <v>0.21138452719025899</v>
      </c>
      <c r="AA134" s="17">
        <v>0.24979133731497399</v>
      </c>
      <c r="AB134" s="17">
        <v>0.18336983256762199</v>
      </c>
      <c r="AC134" s="17">
        <v>0.201285424363747</v>
      </c>
      <c r="AD134" s="17">
        <v>0.25886793553528697</v>
      </c>
      <c r="AE134" s="17"/>
      <c r="AF134" s="17">
        <v>0.16390751677066001</v>
      </c>
      <c r="AG134" s="17">
        <v>0.28333233362492399</v>
      </c>
      <c r="AH134" s="17">
        <v>0.22101291561567299</v>
      </c>
      <c r="AI134" s="17">
        <v>9.2907375871969095E-2</v>
      </c>
      <c r="AJ134" s="17">
        <v>0.17269419832109301</v>
      </c>
      <c r="AK134" s="17"/>
      <c r="AL134" s="17">
        <v>0.37456829786821699</v>
      </c>
      <c r="AM134" s="17">
        <v>0.20761474447386299</v>
      </c>
      <c r="AN134" s="17">
        <v>0.18718523933662101</v>
      </c>
      <c r="AO134" s="17">
        <v>8.2511248873868501E-2</v>
      </c>
      <c r="AP134" s="17">
        <v>0.15029418516020601</v>
      </c>
      <c r="AQ134" s="17">
        <v>0.101757828435632</v>
      </c>
      <c r="AR134" s="17"/>
      <c r="AS134" s="17">
        <v>0.252674941309741</v>
      </c>
      <c r="AT134" s="17">
        <v>0.225971011033473</v>
      </c>
      <c r="AU134" s="17">
        <v>0.129574277363738</v>
      </c>
      <c r="AV134" s="17">
        <v>0.16779403789136499</v>
      </c>
      <c r="AW134" s="17">
        <v>0.164498711740349</v>
      </c>
      <c r="AX134" s="17"/>
      <c r="AY134" s="17">
        <v>0.21861337909673101</v>
      </c>
      <c r="AZ134" s="17">
        <v>0.241854493698163</v>
      </c>
      <c r="BA134" s="17">
        <v>0.148791196867191</v>
      </c>
      <c r="BB134" s="17">
        <v>0.16096649505663799</v>
      </c>
      <c r="BC134" s="17">
        <v>0.110541005757448</v>
      </c>
      <c r="BD134" s="17"/>
      <c r="BE134" s="17">
        <v>0.173259569777577</v>
      </c>
      <c r="BF134" s="17">
        <v>0.23126828259497101</v>
      </c>
      <c r="BG134" s="17">
        <v>0.20223305133709399</v>
      </c>
      <c r="BH134" s="17">
        <v>0.185094749873563</v>
      </c>
      <c r="BI134" s="17"/>
      <c r="BJ134" s="17">
        <v>0.185138125606475</v>
      </c>
      <c r="BK134" s="17">
        <v>0.34020944002683301</v>
      </c>
      <c r="BL134" s="17">
        <v>0.19108699116560701</v>
      </c>
      <c r="BM134" s="17">
        <v>0.191044323449476</v>
      </c>
      <c r="BN134" s="17"/>
      <c r="BO134" s="17">
        <v>0.22700554401692699</v>
      </c>
      <c r="BP134" s="17">
        <v>0.245516127668643</v>
      </c>
      <c r="BQ134" s="17">
        <v>0.18661985692101399</v>
      </c>
      <c r="BR134" s="17"/>
      <c r="BS134" s="17">
        <v>0.195235474644125</v>
      </c>
      <c r="BT134" s="17">
        <v>0.206333117567013</v>
      </c>
      <c r="BU134" s="17"/>
      <c r="BV134" s="17">
        <v>0.248241236952262</v>
      </c>
      <c r="BW134" s="17">
        <v>0.17406186300653501</v>
      </c>
      <c r="BX134" s="17">
        <v>0.213337578111987</v>
      </c>
      <c r="BY134" s="17"/>
      <c r="BZ134" s="17">
        <v>0.25456729822610902</v>
      </c>
      <c r="CA134" s="17">
        <v>0.33616718713144</v>
      </c>
    </row>
    <row r="135" spans="2:79" x14ac:dyDescent="0.3">
      <c r="B135" t="s">
        <v>164</v>
      </c>
      <c r="C135" s="17">
        <v>0.44317877524049598</v>
      </c>
      <c r="D135" s="17">
        <v>0.44176964611347802</v>
      </c>
      <c r="E135" s="17">
        <v>0.44285412227766702</v>
      </c>
      <c r="F135" s="17"/>
      <c r="G135" s="17">
        <v>0.35297977610001002</v>
      </c>
      <c r="H135" s="17">
        <v>0.40303056237818002</v>
      </c>
      <c r="I135" s="17">
        <v>0.37638391433118901</v>
      </c>
      <c r="J135" s="17">
        <v>0.44308838259468197</v>
      </c>
      <c r="K135" s="17">
        <v>0.50989945843999696</v>
      </c>
      <c r="L135" s="17">
        <v>0.54589424848808599</v>
      </c>
      <c r="M135" s="17"/>
      <c r="N135" s="17">
        <v>0.46352067446325201</v>
      </c>
      <c r="O135" s="17">
        <v>0.430930607318876</v>
      </c>
      <c r="P135" s="17">
        <v>0.41330770264856698</v>
      </c>
      <c r="Q135" s="17">
        <v>0.45919415285917098</v>
      </c>
      <c r="R135" s="17"/>
      <c r="S135" s="17">
        <v>0.42085362584151498</v>
      </c>
      <c r="T135" s="17">
        <v>0.47464430415304998</v>
      </c>
      <c r="U135" s="17">
        <v>0.53159270856483498</v>
      </c>
      <c r="V135" s="17">
        <v>0.50566125746682899</v>
      </c>
      <c r="W135" s="17">
        <v>0.44118057179127101</v>
      </c>
      <c r="X135" s="17">
        <v>0.41023091268994399</v>
      </c>
      <c r="Y135" s="17">
        <v>0.41934696390229897</v>
      </c>
      <c r="Z135" s="17">
        <v>0.48705208534033601</v>
      </c>
      <c r="AA135" s="17">
        <v>0.39998447313073698</v>
      </c>
      <c r="AB135" s="17">
        <v>0.43188910982018403</v>
      </c>
      <c r="AC135" s="17">
        <v>0.379346508056847</v>
      </c>
      <c r="AD135" s="17">
        <v>0.39526750477697697</v>
      </c>
      <c r="AE135" s="17"/>
      <c r="AF135" s="17">
        <v>0.50454314661125499</v>
      </c>
      <c r="AG135" s="17">
        <v>0.39185031903596101</v>
      </c>
      <c r="AH135" s="17">
        <v>0.46607633680208999</v>
      </c>
      <c r="AI135" s="17">
        <v>0.463495731289363</v>
      </c>
      <c r="AJ135" s="17">
        <v>0.43312574939999698</v>
      </c>
      <c r="AK135" s="17"/>
      <c r="AL135" s="17">
        <v>0.37246728019139203</v>
      </c>
      <c r="AM135" s="17">
        <v>0.48854141736565498</v>
      </c>
      <c r="AN135" s="17">
        <v>0.44830671017743101</v>
      </c>
      <c r="AO135" s="17">
        <v>0.44863978844423302</v>
      </c>
      <c r="AP135" s="17">
        <v>0.44514478771340799</v>
      </c>
      <c r="AQ135" s="17">
        <v>0.52835802239540597</v>
      </c>
      <c r="AR135" s="17"/>
      <c r="AS135" s="17">
        <v>0.35724008617748498</v>
      </c>
      <c r="AT135" s="17">
        <v>0.46277068845304897</v>
      </c>
      <c r="AU135" s="17">
        <v>0.49920626223018999</v>
      </c>
      <c r="AV135" s="17">
        <v>0.37330358004021003</v>
      </c>
      <c r="AW135" s="17">
        <v>0.37121096588367603</v>
      </c>
      <c r="AX135" s="17"/>
      <c r="AY135" s="17">
        <v>0.466750466897009</v>
      </c>
      <c r="AZ135" s="17">
        <v>0.43957554049129</v>
      </c>
      <c r="BA135" s="17">
        <v>0.47900318936505698</v>
      </c>
      <c r="BB135" s="17">
        <v>0.36782659506863502</v>
      </c>
      <c r="BC135" s="17">
        <v>0.34563738927611598</v>
      </c>
      <c r="BD135" s="17"/>
      <c r="BE135" s="17">
        <v>0.43343059536058998</v>
      </c>
      <c r="BF135" s="17">
        <v>0.48446087839223301</v>
      </c>
      <c r="BG135" s="17">
        <v>0.440127602775645</v>
      </c>
      <c r="BH135" s="17">
        <v>0.42162049367639998</v>
      </c>
      <c r="BI135" s="17"/>
      <c r="BJ135" s="17">
        <v>0.40680233521606401</v>
      </c>
      <c r="BK135" s="17">
        <v>0.31554274911885499</v>
      </c>
      <c r="BL135" s="17">
        <v>0.42941513492959699</v>
      </c>
      <c r="BM135" s="17">
        <v>0.47261122919898901</v>
      </c>
      <c r="BN135" s="17"/>
      <c r="BO135" s="17">
        <v>0.38291204293723402</v>
      </c>
      <c r="BP135" s="17">
        <v>0.34810122875316202</v>
      </c>
      <c r="BQ135" s="17">
        <v>0.47242340342233102</v>
      </c>
      <c r="BR135" s="17"/>
      <c r="BS135" s="17">
        <v>0.44201956851630197</v>
      </c>
      <c r="BT135" s="17">
        <v>0.44544316729922001</v>
      </c>
      <c r="BU135" s="17"/>
      <c r="BV135" s="17">
        <v>0.47107581818897798</v>
      </c>
      <c r="BW135" s="17">
        <v>0.45310465929015598</v>
      </c>
      <c r="BX135" s="17">
        <v>0.42548017609938399</v>
      </c>
      <c r="BY135" s="17"/>
      <c r="BZ135" s="17">
        <v>0.39376757159791498</v>
      </c>
      <c r="CA135" s="17">
        <v>0.32912431950711002</v>
      </c>
    </row>
    <row r="136" spans="2:79" x14ac:dyDescent="0.3">
      <c r="B136" t="s">
        <v>165</v>
      </c>
      <c r="C136" s="17">
        <v>0.19927966169411299</v>
      </c>
      <c r="D136" s="17">
        <v>0.18878020897800701</v>
      </c>
      <c r="E136" s="17">
        <v>0.21012601866064001</v>
      </c>
      <c r="F136" s="17"/>
      <c r="G136" s="17">
        <v>0.188206552563908</v>
      </c>
      <c r="H136" s="17">
        <v>0.15831968191901999</v>
      </c>
      <c r="I136" s="17">
        <v>0.20134998921205999</v>
      </c>
      <c r="J136" s="17">
        <v>0.23306690254555301</v>
      </c>
      <c r="K136" s="17">
        <v>0.17142805455381499</v>
      </c>
      <c r="L136" s="17">
        <v>0.22947990674141899</v>
      </c>
      <c r="M136" s="17"/>
      <c r="N136" s="17">
        <v>0.153732490287704</v>
      </c>
      <c r="O136" s="17">
        <v>0.19623316751855399</v>
      </c>
      <c r="P136" s="17">
        <v>0.23833367422950399</v>
      </c>
      <c r="Q136" s="17">
        <v>0.21504021807275001</v>
      </c>
      <c r="R136" s="17"/>
      <c r="S136" s="17">
        <v>0.16043108143085</v>
      </c>
      <c r="T136" s="17">
        <v>0.185195444309597</v>
      </c>
      <c r="U136" s="17">
        <v>0.22783040575716701</v>
      </c>
      <c r="V136" s="17">
        <v>0.16936121607304699</v>
      </c>
      <c r="W136" s="17">
        <v>0.23236326233389601</v>
      </c>
      <c r="X136" s="17">
        <v>0.186125715014228</v>
      </c>
      <c r="Y136" s="17">
        <v>0.24613721001927899</v>
      </c>
      <c r="Z136" s="17">
        <v>0.22130754818177201</v>
      </c>
      <c r="AA136" s="17">
        <v>0.20012906913665601</v>
      </c>
      <c r="AB136" s="17">
        <v>0.18190215405495999</v>
      </c>
      <c r="AC136" s="17">
        <v>0.238475659364731</v>
      </c>
      <c r="AD136" s="17">
        <v>0.24624679724595</v>
      </c>
      <c r="AE136" s="17"/>
      <c r="AF136" s="17">
        <v>0.20055882719218601</v>
      </c>
      <c r="AG136" s="17">
        <v>0.16497011768701</v>
      </c>
      <c r="AH136" s="17">
        <v>0.21012429205349101</v>
      </c>
      <c r="AI136" s="17">
        <v>0.25290053870537199</v>
      </c>
      <c r="AJ136" s="17">
        <v>0.248916465793214</v>
      </c>
      <c r="AK136" s="17"/>
      <c r="AL136" s="17">
        <v>0.123212969544053</v>
      </c>
      <c r="AM136" s="17">
        <v>0.16594815882000399</v>
      </c>
      <c r="AN136" s="17">
        <v>0.22635649839597499</v>
      </c>
      <c r="AO136" s="17">
        <v>0.29282964674804302</v>
      </c>
      <c r="AP136" s="17">
        <v>0.26619108495875299</v>
      </c>
      <c r="AQ136" s="17">
        <v>0.20042042163085899</v>
      </c>
      <c r="AR136" s="17"/>
      <c r="AS136" s="17">
        <v>0.15216524885770599</v>
      </c>
      <c r="AT136" s="17">
        <v>0.17806981408431599</v>
      </c>
      <c r="AU136" s="17">
        <v>0.22640253281700601</v>
      </c>
      <c r="AV136" s="17">
        <v>0.302045373977682</v>
      </c>
      <c r="AW136" s="17">
        <v>0.27137239700705101</v>
      </c>
      <c r="AX136" s="17"/>
      <c r="AY136" s="17">
        <v>0.158149794102034</v>
      </c>
      <c r="AZ136" s="17">
        <v>0.16206143109590701</v>
      </c>
      <c r="BA136" s="17">
        <v>0.22681846816158499</v>
      </c>
      <c r="BB136" s="17">
        <v>0.33331177080286201</v>
      </c>
      <c r="BC136" s="17">
        <v>0.26327688709899699</v>
      </c>
      <c r="BD136" s="17"/>
      <c r="BE136" s="17">
        <v>0.22477695980487</v>
      </c>
      <c r="BF136" s="17">
        <v>0.17667853622662999</v>
      </c>
      <c r="BG136" s="17">
        <v>0.20448002662753301</v>
      </c>
      <c r="BH136" s="17">
        <v>0.20406184860710799</v>
      </c>
      <c r="BI136" s="17"/>
      <c r="BJ136" s="17">
        <v>0.199300509215596</v>
      </c>
      <c r="BK136" s="17">
        <v>0.19506652945718</v>
      </c>
      <c r="BL136" s="17">
        <v>0.24316055496118999</v>
      </c>
      <c r="BM136" s="17">
        <v>0.18075469849796899</v>
      </c>
      <c r="BN136" s="17"/>
      <c r="BO136" s="17">
        <v>0.221220587882097</v>
      </c>
      <c r="BP136" s="17">
        <v>0.24783731076082999</v>
      </c>
      <c r="BQ136" s="17">
        <v>0.187183552735912</v>
      </c>
      <c r="BR136" s="17"/>
      <c r="BS136" s="17">
        <v>0.19440378068185901</v>
      </c>
      <c r="BT136" s="17">
        <v>0.205459959796677</v>
      </c>
      <c r="BU136" s="17"/>
      <c r="BV136" s="17">
        <v>0.168642008152592</v>
      </c>
      <c r="BW136" s="17">
        <v>0.22243593318591601</v>
      </c>
      <c r="BX136" s="17">
        <v>0.195817693503503</v>
      </c>
      <c r="BY136" s="17"/>
      <c r="BZ136" s="17">
        <v>0.192749260265275</v>
      </c>
      <c r="CA136" s="17">
        <v>0.158353375425519</v>
      </c>
    </row>
    <row r="137" spans="2:79" x14ac:dyDescent="0.3">
      <c r="B137" t="s">
        <v>166</v>
      </c>
      <c r="C137" s="17">
        <v>7.9505311475167095E-2</v>
      </c>
      <c r="D137" s="17">
        <v>7.1679141544216798E-2</v>
      </c>
      <c r="E137" s="17">
        <v>8.6633076606127304E-2</v>
      </c>
      <c r="F137" s="17"/>
      <c r="G137" s="17">
        <v>5.35337798947636E-2</v>
      </c>
      <c r="H137" s="17">
        <v>3.9896503155155597E-2</v>
      </c>
      <c r="I137" s="17">
        <v>0.1094367786533</v>
      </c>
      <c r="J137" s="17">
        <v>0.118810011411775</v>
      </c>
      <c r="K137" s="17">
        <v>0.120415544441987</v>
      </c>
      <c r="L137" s="17">
        <v>4.55173861621163E-2</v>
      </c>
      <c r="M137" s="17"/>
      <c r="N137" s="17">
        <v>5.0390367706766297E-2</v>
      </c>
      <c r="O137" s="17">
        <v>6.4624591838813805E-2</v>
      </c>
      <c r="P137" s="17">
        <v>0.11168940341554399</v>
      </c>
      <c r="Q137" s="17">
        <v>9.9693504488818793E-2</v>
      </c>
      <c r="R137" s="17"/>
      <c r="S137" s="17">
        <v>6.6642340549054893E-2</v>
      </c>
      <c r="T137" s="17">
        <v>6.9481084757151299E-2</v>
      </c>
      <c r="U137" s="17">
        <v>0.102789934824011</v>
      </c>
      <c r="V137" s="17">
        <v>6.6590568254352001E-2</v>
      </c>
      <c r="W137" s="17">
        <v>4.96832872886332E-2</v>
      </c>
      <c r="X137" s="17">
        <v>8.2241959639099194E-2</v>
      </c>
      <c r="Y137" s="17">
        <v>9.5520247758606402E-2</v>
      </c>
      <c r="Z137" s="17">
        <v>3.5028075629811799E-2</v>
      </c>
      <c r="AA137" s="17">
        <v>5.0369395556776199E-2</v>
      </c>
      <c r="AB137" s="17">
        <v>0.13200000753893901</v>
      </c>
      <c r="AC137" s="17">
        <v>0.13137541113088999</v>
      </c>
      <c r="AD137" s="17">
        <v>9.9617762441785801E-2</v>
      </c>
      <c r="AE137" s="17"/>
      <c r="AF137" s="17">
        <v>5.7147311227634903E-2</v>
      </c>
      <c r="AG137" s="17">
        <v>7.0500992568418602E-2</v>
      </c>
      <c r="AH137" s="17">
        <v>3.6297921162426798E-2</v>
      </c>
      <c r="AI137" s="17">
        <v>0.17074313597318799</v>
      </c>
      <c r="AJ137" s="17">
        <v>6.3064283376438005E-2</v>
      </c>
      <c r="AK137" s="17"/>
      <c r="AL137" s="17">
        <v>2.8501099589109301E-2</v>
      </c>
      <c r="AM137" s="17">
        <v>4.9270247913452497E-2</v>
      </c>
      <c r="AN137" s="17">
        <v>7.4483238017542502E-2</v>
      </c>
      <c r="AO137" s="17">
        <v>0.147601188179179</v>
      </c>
      <c r="AP137" s="17">
        <v>6.8885918736834001E-2</v>
      </c>
      <c r="AQ137" s="17">
        <v>8.6687361204468003E-2</v>
      </c>
      <c r="AR137" s="17"/>
      <c r="AS137" s="17">
        <v>6.6458164450997601E-2</v>
      </c>
      <c r="AT137" s="17">
        <v>7.1578266984060002E-2</v>
      </c>
      <c r="AU137" s="17">
        <v>9.4219245668126894E-2</v>
      </c>
      <c r="AV137" s="17">
        <v>9.8947167222327104E-2</v>
      </c>
      <c r="AW137" s="17">
        <v>0.121944272333745</v>
      </c>
      <c r="AX137" s="17"/>
      <c r="AY137" s="17">
        <v>5.2256965180819202E-2</v>
      </c>
      <c r="AZ137" s="17">
        <v>6.8163628418750594E-2</v>
      </c>
      <c r="BA137" s="17">
        <v>0.111684977715352</v>
      </c>
      <c r="BB137" s="17">
        <v>9.6992844200464598E-2</v>
      </c>
      <c r="BC137" s="17">
        <v>0.15488510953533199</v>
      </c>
      <c r="BD137" s="17"/>
      <c r="BE137" s="17">
        <v>9.58739906922874E-2</v>
      </c>
      <c r="BF137" s="17">
        <v>4.2464777139184597E-2</v>
      </c>
      <c r="BG137" s="17">
        <v>7.9593903471602903E-2</v>
      </c>
      <c r="BH137" s="17">
        <v>9.9990133884393498E-2</v>
      </c>
      <c r="BI137" s="17"/>
      <c r="BJ137" s="17">
        <v>0.13648752154463201</v>
      </c>
      <c r="BK137" s="17">
        <v>5.4249982922798902E-2</v>
      </c>
      <c r="BL137" s="17">
        <v>7.7853830167328594E-2</v>
      </c>
      <c r="BM137" s="17">
        <v>7.1655025533071098E-2</v>
      </c>
      <c r="BN137" s="17"/>
      <c r="BO137" s="17">
        <v>8.1826550302914497E-2</v>
      </c>
      <c r="BP137" s="17">
        <v>9.8829615112266095E-2</v>
      </c>
      <c r="BQ137" s="17">
        <v>7.5399534674531296E-2</v>
      </c>
      <c r="BR137" s="17"/>
      <c r="BS137" s="17">
        <v>8.2921927792166603E-2</v>
      </c>
      <c r="BT137" s="17">
        <v>7.5713180992867002E-2</v>
      </c>
      <c r="BU137" s="17"/>
      <c r="BV137" s="17">
        <v>4.41713812438356E-2</v>
      </c>
      <c r="BW137" s="17">
        <v>9.4127762568515003E-2</v>
      </c>
      <c r="BX137" s="17">
        <v>8.2219803296682298E-2</v>
      </c>
      <c r="BY137" s="17"/>
      <c r="BZ137" s="17">
        <v>8.9578713246374606E-2</v>
      </c>
      <c r="CA137" s="17">
        <v>7.6888953958997502E-2</v>
      </c>
    </row>
    <row r="138" spans="2:79" x14ac:dyDescent="0.3">
      <c r="B138" t="s">
        <v>149</v>
      </c>
      <c r="C138" s="17">
        <v>3.7228238532570498E-2</v>
      </c>
      <c r="D138" s="17">
        <v>2.85037436825629E-2</v>
      </c>
      <c r="E138" s="17">
        <v>4.60678602957326E-2</v>
      </c>
      <c r="F138" s="17"/>
      <c r="G138" s="17">
        <v>4.1361062883129199E-2</v>
      </c>
      <c r="H138" s="17">
        <v>3.5237658038505801E-2</v>
      </c>
      <c r="I138" s="17">
        <v>2.9242238680136201E-2</v>
      </c>
      <c r="J138" s="17">
        <v>3.7255272533055599E-2</v>
      </c>
      <c r="K138" s="17">
        <v>3.7063242764496601E-2</v>
      </c>
      <c r="L138" s="17">
        <v>4.2669178742698703E-2</v>
      </c>
      <c r="M138" s="17"/>
      <c r="N138" s="17">
        <v>2.46854322253326E-2</v>
      </c>
      <c r="O138" s="17">
        <v>3.3482946806939501E-2</v>
      </c>
      <c r="P138" s="17">
        <v>4.3401361218857397E-2</v>
      </c>
      <c r="Q138" s="17">
        <v>4.6102179676307697E-2</v>
      </c>
      <c r="R138" s="17"/>
      <c r="S138" s="17">
        <v>3.8931108650634101E-2</v>
      </c>
      <c r="T138" s="17">
        <v>4.5219002787852298E-2</v>
      </c>
      <c r="U138" s="17">
        <v>1.7268047018009498E-2</v>
      </c>
      <c r="V138" s="17">
        <v>5.9339941699912302E-2</v>
      </c>
      <c r="W138" s="17">
        <v>4.9738327440943801E-2</v>
      </c>
      <c r="X138" s="17">
        <v>4.4867859616418503E-2</v>
      </c>
      <c r="Y138" s="17">
        <v>1.0825824829466301E-2</v>
      </c>
      <c r="Z138" s="17">
        <v>1.37440477407339E-2</v>
      </c>
      <c r="AA138" s="17">
        <v>6.12587656374841E-2</v>
      </c>
      <c r="AB138" s="17">
        <v>2.37150496450384E-2</v>
      </c>
      <c r="AC138" s="17">
        <v>2.7321218789002101E-2</v>
      </c>
      <c r="AD138" s="17">
        <v>0</v>
      </c>
      <c r="AE138" s="17"/>
      <c r="AF138" s="17">
        <v>3.49928935523647E-2</v>
      </c>
      <c r="AG138" s="17">
        <v>2.2338533196812501E-2</v>
      </c>
      <c r="AH138" s="17">
        <v>5.0813545328233602E-2</v>
      </c>
      <c r="AI138" s="17">
        <v>1.21501884106927E-2</v>
      </c>
      <c r="AJ138" s="17">
        <v>6.31309687590801E-2</v>
      </c>
      <c r="AK138" s="17"/>
      <c r="AL138" s="17">
        <v>1.9929954946692599E-2</v>
      </c>
      <c r="AM138" s="17">
        <v>2.5475836017509398E-2</v>
      </c>
      <c r="AN138" s="17">
        <v>4.0302196558063198E-2</v>
      </c>
      <c r="AO138" s="17">
        <v>2.0542580012199101E-2</v>
      </c>
      <c r="AP138" s="17">
        <v>4.8101958921035699E-2</v>
      </c>
      <c r="AQ138" s="17">
        <v>7.2581218689630397E-2</v>
      </c>
      <c r="AR138" s="17"/>
      <c r="AS138" s="17">
        <v>4.13890825574839E-2</v>
      </c>
      <c r="AT138" s="17">
        <v>3.5809082137669201E-2</v>
      </c>
      <c r="AU138" s="17">
        <v>3.6434033963810397E-2</v>
      </c>
      <c r="AV138" s="17">
        <v>4.7553039858957903E-2</v>
      </c>
      <c r="AW138" s="17">
        <v>0</v>
      </c>
      <c r="AX138" s="17"/>
      <c r="AY138" s="17">
        <v>1.9188638252861E-2</v>
      </c>
      <c r="AZ138" s="17">
        <v>4.8097571235925299E-2</v>
      </c>
      <c r="BA138" s="17">
        <v>2.5693511017089599E-2</v>
      </c>
      <c r="BB138" s="17">
        <v>3.6915893507765599E-2</v>
      </c>
      <c r="BC138" s="17">
        <v>8.1856270066365602E-2</v>
      </c>
      <c r="BD138" s="17"/>
      <c r="BE138" s="17">
        <v>2.5076412069724999E-2</v>
      </c>
      <c r="BF138" s="17">
        <v>1.6979121314297501E-2</v>
      </c>
      <c r="BG138" s="17">
        <v>3.7148232384881602E-2</v>
      </c>
      <c r="BH138" s="17">
        <v>4.8915595412480903E-2</v>
      </c>
      <c r="BI138" s="17"/>
      <c r="BJ138" s="17">
        <v>2.0857003331589699E-2</v>
      </c>
      <c r="BK138" s="17">
        <v>1.3851396159288E-2</v>
      </c>
      <c r="BL138" s="17">
        <v>3.7356813632519199E-2</v>
      </c>
      <c r="BM138" s="17">
        <v>4.2732938864954703E-2</v>
      </c>
      <c r="BN138" s="17"/>
      <c r="BO138" s="17">
        <v>1.7095068884008201E-2</v>
      </c>
      <c r="BP138" s="17">
        <v>3.6213562398181701E-2</v>
      </c>
      <c r="BQ138" s="17">
        <v>4.1128520772202602E-2</v>
      </c>
      <c r="BR138" s="17"/>
      <c r="BS138" s="17">
        <v>3.6954994071521002E-2</v>
      </c>
      <c r="BT138" s="17">
        <v>3.7830810937434803E-2</v>
      </c>
      <c r="BU138" s="17"/>
      <c r="BV138" s="17">
        <v>2.7874810432497201E-2</v>
      </c>
      <c r="BW138" s="17">
        <v>3.6257705566851803E-2</v>
      </c>
      <c r="BX138" s="17">
        <v>1.3761543845087E-2</v>
      </c>
      <c r="BY138" s="17"/>
      <c r="BZ138" s="17">
        <v>2.4607419109690502E-2</v>
      </c>
      <c r="CA138" s="17">
        <v>7.8010048270065304E-3</v>
      </c>
    </row>
    <row r="139" spans="2:79" x14ac:dyDescent="0.3">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row>
    <row r="140" spans="2:79" x14ac:dyDescent="0.3">
      <c r="B140" s="6" t="s">
        <v>170</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row>
    <row r="141" spans="2:79" x14ac:dyDescent="0.3">
      <c r="B141" s="24" t="s">
        <v>107</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row>
    <row r="142" spans="2:79" x14ac:dyDescent="0.3">
      <c r="B142" t="s">
        <v>162</v>
      </c>
      <c r="C142" s="17">
        <v>3.6867259641437798E-2</v>
      </c>
      <c r="D142" s="17">
        <v>4.3525438937044698E-2</v>
      </c>
      <c r="E142" s="17">
        <v>3.0701142850233301E-2</v>
      </c>
      <c r="F142" s="17"/>
      <c r="G142" s="17">
        <v>6.7270212375363805E-2</v>
      </c>
      <c r="H142" s="17">
        <v>7.4320756440936706E-2</v>
      </c>
      <c r="I142" s="17">
        <v>5.2705763448051703E-2</v>
      </c>
      <c r="J142" s="17">
        <v>2.0375851740157099E-2</v>
      </c>
      <c r="K142" s="17">
        <v>1.29239195134703E-2</v>
      </c>
      <c r="L142" s="17">
        <v>2.5854596638552598E-3</v>
      </c>
      <c r="M142" s="17"/>
      <c r="N142" s="17">
        <v>5.1055237793357598E-2</v>
      </c>
      <c r="O142" s="17">
        <v>3.7072437446153801E-2</v>
      </c>
      <c r="P142" s="17">
        <v>3.0448952031146399E-2</v>
      </c>
      <c r="Q142" s="17">
        <v>2.7716314210344799E-2</v>
      </c>
      <c r="R142" s="17"/>
      <c r="S142" s="17">
        <v>6.48443154287177E-2</v>
      </c>
      <c r="T142" s="17">
        <v>1.9867570553000001E-2</v>
      </c>
      <c r="U142" s="17">
        <v>3.3782777423702101E-2</v>
      </c>
      <c r="V142" s="17">
        <v>1.11655667371643E-2</v>
      </c>
      <c r="W142" s="17">
        <v>3.7468319710350702E-2</v>
      </c>
      <c r="X142" s="17">
        <v>6.7798776355885396E-2</v>
      </c>
      <c r="Y142" s="17">
        <v>2.43176284531238E-2</v>
      </c>
      <c r="Z142" s="17">
        <v>4.8028006739370799E-2</v>
      </c>
      <c r="AA142" s="17">
        <v>3.2159085444496298E-2</v>
      </c>
      <c r="AB142" s="17">
        <v>4.0739760442753299E-2</v>
      </c>
      <c r="AC142" s="17">
        <v>3.4098299788578298E-2</v>
      </c>
      <c r="AD142" s="17">
        <v>0</v>
      </c>
      <c r="AE142" s="17"/>
      <c r="AF142" s="17">
        <v>4.9469847952992099E-2</v>
      </c>
      <c r="AG142" s="17">
        <v>5.3405017822028E-2</v>
      </c>
      <c r="AH142" s="17">
        <v>1.2795241583826099E-2</v>
      </c>
      <c r="AI142" s="17">
        <v>3.1951547107575001E-2</v>
      </c>
      <c r="AJ142" s="17">
        <v>1.1807931318173299E-2</v>
      </c>
      <c r="AK142" s="17"/>
      <c r="AL142" s="17">
        <v>6.66123531106282E-2</v>
      </c>
      <c r="AM142" s="17">
        <v>5.8686785754318301E-2</v>
      </c>
      <c r="AN142" s="17">
        <v>1.7582430742115001E-2</v>
      </c>
      <c r="AO142" s="17">
        <v>2.97526864784846E-2</v>
      </c>
      <c r="AP142" s="17">
        <v>6.93974085407832E-3</v>
      </c>
      <c r="AQ142" s="17">
        <v>1.00363522315792E-2</v>
      </c>
      <c r="AR142" s="17"/>
      <c r="AS142" s="17">
        <v>8.8900417586513195E-2</v>
      </c>
      <c r="AT142" s="17">
        <v>3.1037944946220301E-2</v>
      </c>
      <c r="AU142" s="17">
        <v>1.1679576609306099E-2</v>
      </c>
      <c r="AV142" s="17">
        <v>2.5263157774356702E-2</v>
      </c>
      <c r="AW142" s="17">
        <v>6.3734041132051694E-2</v>
      </c>
      <c r="AX142" s="17"/>
      <c r="AY142" s="17">
        <v>5.4605638362969597E-2</v>
      </c>
      <c r="AZ142" s="17">
        <v>3.8685473056869903E-2</v>
      </c>
      <c r="BA142" s="17">
        <v>2.2817805291876599E-2</v>
      </c>
      <c r="BB142" s="17">
        <v>2.2236336896993902E-2</v>
      </c>
      <c r="BC142" s="17">
        <v>3.5541982179657101E-2</v>
      </c>
      <c r="BD142" s="17"/>
      <c r="BE142" s="17">
        <v>0.122604407215337</v>
      </c>
      <c r="BF142" s="17">
        <v>5.9918868597096199E-2</v>
      </c>
      <c r="BG142" s="17">
        <v>2.9168604329282199E-2</v>
      </c>
      <c r="BH142" s="17">
        <v>2.4886743828408199E-2</v>
      </c>
      <c r="BI142" s="17"/>
      <c r="BJ142" s="17">
        <v>6.9484997337032506E-2</v>
      </c>
      <c r="BK142" s="17">
        <v>0.10753331400489</v>
      </c>
      <c r="BL142" s="17">
        <v>3.2464490477483898E-2</v>
      </c>
      <c r="BM142" s="17">
        <v>2.2562870223062199E-2</v>
      </c>
      <c r="BN142" s="17"/>
      <c r="BO142" s="17">
        <v>8.9250382817716495E-2</v>
      </c>
      <c r="BP142" s="17">
        <v>3.28289777364624E-2</v>
      </c>
      <c r="BQ142" s="17">
        <v>2.73777725608087E-2</v>
      </c>
      <c r="BR142" s="17"/>
      <c r="BS142" s="17">
        <v>4.0023208850879899E-2</v>
      </c>
      <c r="BT142" s="17">
        <v>3.3113315343259703E-2</v>
      </c>
      <c r="BU142" s="17"/>
      <c r="BV142" s="17">
        <v>3.2369644354700397E-2</v>
      </c>
      <c r="BW142" s="17">
        <v>2.2344717056963299E-2</v>
      </c>
      <c r="BX142" s="17">
        <v>6.04919968737185E-2</v>
      </c>
      <c r="BY142" s="17"/>
      <c r="BZ142" s="17">
        <v>4.0711846171050198E-2</v>
      </c>
      <c r="CA142" s="17">
        <v>8.9211479639677904E-2</v>
      </c>
    </row>
    <row r="143" spans="2:79" x14ac:dyDescent="0.3">
      <c r="B143" t="s">
        <v>163</v>
      </c>
      <c r="C143" s="17">
        <v>0.147889399632783</v>
      </c>
      <c r="D143" s="17">
        <v>0.16013841605711099</v>
      </c>
      <c r="E143" s="17">
        <v>0.136045597724129</v>
      </c>
      <c r="F143" s="17"/>
      <c r="G143" s="17">
        <v>0.175302859297334</v>
      </c>
      <c r="H143" s="17">
        <v>0.20638065615187201</v>
      </c>
      <c r="I143" s="17">
        <v>0.16570374788032999</v>
      </c>
      <c r="J143" s="17">
        <v>0.12805168376319201</v>
      </c>
      <c r="K143" s="17">
        <v>0.143518951484535</v>
      </c>
      <c r="L143" s="17">
        <v>8.6510968590004997E-2</v>
      </c>
      <c r="M143" s="17"/>
      <c r="N143" s="17">
        <v>0.15506392360340401</v>
      </c>
      <c r="O143" s="17">
        <v>0.14615835542967401</v>
      </c>
      <c r="P143" s="17">
        <v>0.152347526626917</v>
      </c>
      <c r="Q143" s="17">
        <v>0.13914747473932401</v>
      </c>
      <c r="R143" s="17"/>
      <c r="S143" s="17">
        <v>0.18220743712592299</v>
      </c>
      <c r="T143" s="17">
        <v>0.12215472146395</v>
      </c>
      <c r="U143" s="17">
        <v>0.111559232292865</v>
      </c>
      <c r="V143" s="17">
        <v>0.14366973562472399</v>
      </c>
      <c r="W143" s="17">
        <v>0.17361689345721501</v>
      </c>
      <c r="X143" s="17">
        <v>0.14902413320232499</v>
      </c>
      <c r="Y143" s="17">
        <v>0.200417673567092</v>
      </c>
      <c r="Z143" s="17">
        <v>0.142867062561335</v>
      </c>
      <c r="AA143" s="17">
        <v>0.12326344496467199</v>
      </c>
      <c r="AB143" s="17">
        <v>0.17019542109795899</v>
      </c>
      <c r="AC143" s="17">
        <v>7.8561267138377397E-2</v>
      </c>
      <c r="AD143" s="17">
        <v>0.15131351914423299</v>
      </c>
      <c r="AE143" s="17"/>
      <c r="AF143" s="17">
        <v>0.13651970904437499</v>
      </c>
      <c r="AG143" s="17">
        <v>0.174098848086014</v>
      </c>
      <c r="AH143" s="17">
        <v>0.12648007489680901</v>
      </c>
      <c r="AI143" s="17">
        <v>0.22873654227288401</v>
      </c>
      <c r="AJ143" s="17">
        <v>0.131874597408903</v>
      </c>
      <c r="AK143" s="17"/>
      <c r="AL143" s="17">
        <v>0.16373449207570101</v>
      </c>
      <c r="AM143" s="17">
        <v>0.13348219610918799</v>
      </c>
      <c r="AN143" s="17">
        <v>0.13981822808018199</v>
      </c>
      <c r="AO143" s="17">
        <v>0.19810979219970201</v>
      </c>
      <c r="AP143" s="17">
        <v>0.14579882511435199</v>
      </c>
      <c r="AQ143" s="17">
        <v>0.12123897586266801</v>
      </c>
      <c r="AR143" s="17"/>
      <c r="AS143" s="17">
        <v>0.123492763908797</v>
      </c>
      <c r="AT143" s="17">
        <v>0.16852562325939899</v>
      </c>
      <c r="AU143" s="17">
        <v>0.12287768285124299</v>
      </c>
      <c r="AV143" s="17">
        <v>0.14919802670601701</v>
      </c>
      <c r="AW143" s="17">
        <v>0.14549414448783099</v>
      </c>
      <c r="AX143" s="17"/>
      <c r="AY143" s="17">
        <v>0.12978109087095199</v>
      </c>
      <c r="AZ143" s="17">
        <v>0.164983689283798</v>
      </c>
      <c r="BA143" s="17">
        <v>0.13767788410855999</v>
      </c>
      <c r="BB143" s="17">
        <v>0.13983336085908599</v>
      </c>
      <c r="BC143" s="17">
        <v>0.19311954045500099</v>
      </c>
      <c r="BD143" s="17"/>
      <c r="BE143" s="17">
        <v>0.15095908287606799</v>
      </c>
      <c r="BF143" s="17">
        <v>0.23368616200959699</v>
      </c>
      <c r="BG143" s="17">
        <v>0.156158507426951</v>
      </c>
      <c r="BH143" s="17">
        <v>8.0807374411408395E-2</v>
      </c>
      <c r="BI143" s="17"/>
      <c r="BJ143" s="17">
        <v>0.19025931280272201</v>
      </c>
      <c r="BK143" s="17">
        <v>0.229861601864188</v>
      </c>
      <c r="BL143" s="17">
        <v>0.16118751638329901</v>
      </c>
      <c r="BM143" s="17">
        <v>0.12154883734032899</v>
      </c>
      <c r="BN143" s="17"/>
      <c r="BO143" s="17">
        <v>0.21639876195760199</v>
      </c>
      <c r="BP143" s="17">
        <v>0.18123526069736601</v>
      </c>
      <c r="BQ143" s="17">
        <v>0.12674746473635101</v>
      </c>
      <c r="BR143" s="17"/>
      <c r="BS143" s="17">
        <v>0.15323590135624901</v>
      </c>
      <c r="BT143" s="17">
        <v>0.138797452347626</v>
      </c>
      <c r="BU143" s="17"/>
      <c r="BV143" s="17">
        <v>0.13625973618567899</v>
      </c>
      <c r="BW143" s="17">
        <v>0.137724984204524</v>
      </c>
      <c r="BX143" s="17">
        <v>0.18140327918463101</v>
      </c>
      <c r="BY143" s="17"/>
      <c r="BZ143" s="17">
        <v>0.145491668928592</v>
      </c>
      <c r="CA143" s="17">
        <v>0.23969159218752301</v>
      </c>
    </row>
    <row r="144" spans="2:79" x14ac:dyDescent="0.3">
      <c r="B144" t="s">
        <v>164</v>
      </c>
      <c r="C144" s="17">
        <v>0.35242996236593899</v>
      </c>
      <c r="D144" s="17">
        <v>0.35297033844832398</v>
      </c>
      <c r="E144" s="17">
        <v>0.35219717053204502</v>
      </c>
      <c r="F144" s="17"/>
      <c r="G144" s="17">
        <v>0.20835164028063999</v>
      </c>
      <c r="H144" s="17">
        <v>0.29598499742909301</v>
      </c>
      <c r="I144" s="17">
        <v>0.29457783287800698</v>
      </c>
      <c r="J144" s="17">
        <v>0.42955979532824301</v>
      </c>
      <c r="K144" s="17">
        <v>0.428506863745029</v>
      </c>
      <c r="L144" s="17">
        <v>0.42807934655277702</v>
      </c>
      <c r="M144" s="17"/>
      <c r="N144" s="17">
        <v>0.33378149117306999</v>
      </c>
      <c r="O144" s="17">
        <v>0.32570363588764201</v>
      </c>
      <c r="P144" s="17">
        <v>0.39462506075069698</v>
      </c>
      <c r="Q144" s="17">
        <v>0.35622782030374001</v>
      </c>
      <c r="R144" s="17"/>
      <c r="S144" s="17">
        <v>0.32188909642664898</v>
      </c>
      <c r="T144" s="17">
        <v>0.37584180840646503</v>
      </c>
      <c r="U144" s="17">
        <v>0.33821077719316001</v>
      </c>
      <c r="V144" s="17">
        <v>0.35900154220752101</v>
      </c>
      <c r="W144" s="17">
        <v>0.33867320118789601</v>
      </c>
      <c r="X144" s="17">
        <v>0.31805980679099199</v>
      </c>
      <c r="Y144" s="17">
        <v>0.34540088097511101</v>
      </c>
      <c r="Z144" s="17">
        <v>0.38696668664716199</v>
      </c>
      <c r="AA144" s="17">
        <v>0.362096156904615</v>
      </c>
      <c r="AB144" s="17">
        <v>0.35067617502963799</v>
      </c>
      <c r="AC144" s="17">
        <v>0.429454873064815</v>
      </c>
      <c r="AD144" s="17">
        <v>0.36080554494302097</v>
      </c>
      <c r="AE144" s="17"/>
      <c r="AF144" s="17">
        <v>0.37531474637735901</v>
      </c>
      <c r="AG144" s="17">
        <v>0.30818397504067602</v>
      </c>
      <c r="AH144" s="17">
        <v>0.375707411480733</v>
      </c>
      <c r="AI144" s="17">
        <v>0.38676790283371998</v>
      </c>
      <c r="AJ144" s="17">
        <v>0.38010521890608701</v>
      </c>
      <c r="AK144" s="17"/>
      <c r="AL144" s="17">
        <v>0.28371788175059198</v>
      </c>
      <c r="AM144" s="17">
        <v>0.37420013512532402</v>
      </c>
      <c r="AN144" s="17">
        <v>0.34973801635408502</v>
      </c>
      <c r="AO144" s="17">
        <v>0.392275446210545</v>
      </c>
      <c r="AP144" s="17">
        <v>0.317343557767506</v>
      </c>
      <c r="AQ144" s="17">
        <v>0.38935212457524299</v>
      </c>
      <c r="AR144" s="17"/>
      <c r="AS144" s="17">
        <v>0.32726925821557501</v>
      </c>
      <c r="AT144" s="17">
        <v>0.34576553032526097</v>
      </c>
      <c r="AU144" s="17">
        <v>0.40304423909410497</v>
      </c>
      <c r="AV144" s="17">
        <v>0.34608232906297298</v>
      </c>
      <c r="AW144" s="17">
        <v>0.19862755559061199</v>
      </c>
      <c r="AX144" s="17"/>
      <c r="AY144" s="17">
        <v>0.34819872818360897</v>
      </c>
      <c r="AZ144" s="17">
        <v>0.37792621487040001</v>
      </c>
      <c r="BA144" s="17">
        <v>0.36363898422544699</v>
      </c>
      <c r="BB144" s="17">
        <v>0.29022574952115798</v>
      </c>
      <c r="BC144" s="17">
        <v>0.28350868680643498</v>
      </c>
      <c r="BD144" s="17"/>
      <c r="BE144" s="17">
        <v>0.419393977676146</v>
      </c>
      <c r="BF144" s="17">
        <v>0.373443395722594</v>
      </c>
      <c r="BG144" s="17">
        <v>0.35220448597655002</v>
      </c>
      <c r="BH144" s="17">
        <v>0.33025218070814599</v>
      </c>
      <c r="BI144" s="17"/>
      <c r="BJ144" s="17">
        <v>0.33302337414934002</v>
      </c>
      <c r="BK144" s="17">
        <v>0.29937324961823097</v>
      </c>
      <c r="BL144" s="17">
        <v>0.35926292522363401</v>
      </c>
      <c r="BM144" s="17">
        <v>0.358484033753529</v>
      </c>
      <c r="BN144" s="17"/>
      <c r="BO144" s="17">
        <v>0.306902108816066</v>
      </c>
      <c r="BP144" s="17">
        <v>0.29967844624095102</v>
      </c>
      <c r="BQ144" s="17">
        <v>0.37152678033653602</v>
      </c>
      <c r="BR144" s="17"/>
      <c r="BS144" s="17">
        <v>0.366721998117362</v>
      </c>
      <c r="BT144" s="17">
        <v>0.33532444326525401</v>
      </c>
      <c r="BU144" s="17"/>
      <c r="BV144" s="17">
        <v>0.29599850332900601</v>
      </c>
      <c r="BW144" s="17">
        <v>0.37686192318644401</v>
      </c>
      <c r="BX144" s="17">
        <v>0.363082160781733</v>
      </c>
      <c r="BY144" s="17"/>
      <c r="BZ144" s="17">
        <v>0.35170924378612101</v>
      </c>
      <c r="CA144" s="17">
        <v>0.28613892339750802</v>
      </c>
    </row>
    <row r="145" spans="2:79" x14ac:dyDescent="0.3">
      <c r="B145" t="s">
        <v>165</v>
      </c>
      <c r="C145" s="17">
        <v>0.352298468135053</v>
      </c>
      <c r="D145" s="17">
        <v>0.335476907227303</v>
      </c>
      <c r="E145" s="17">
        <v>0.36816226442299299</v>
      </c>
      <c r="F145" s="17"/>
      <c r="G145" s="17">
        <v>0.39919983124883102</v>
      </c>
      <c r="H145" s="17">
        <v>0.30588871045336702</v>
      </c>
      <c r="I145" s="17">
        <v>0.34547124330678503</v>
      </c>
      <c r="J145" s="17">
        <v>0.320363216840577</v>
      </c>
      <c r="K145" s="17">
        <v>0.35347089931440601</v>
      </c>
      <c r="L145" s="17">
        <v>0.38954149318625703</v>
      </c>
      <c r="M145" s="17"/>
      <c r="N145" s="17">
        <v>0.36200191400209197</v>
      </c>
      <c r="O145" s="17">
        <v>0.37599230342373302</v>
      </c>
      <c r="P145" s="17">
        <v>0.325661854742887</v>
      </c>
      <c r="Q145" s="17">
        <v>0.34354649141712901</v>
      </c>
      <c r="R145" s="17"/>
      <c r="S145" s="17">
        <v>0.32150507588416599</v>
      </c>
      <c r="T145" s="17">
        <v>0.39301282349294198</v>
      </c>
      <c r="U145" s="17">
        <v>0.40398023408634498</v>
      </c>
      <c r="V145" s="17">
        <v>0.37579166404616099</v>
      </c>
      <c r="W145" s="17">
        <v>0.35000607808989997</v>
      </c>
      <c r="X145" s="17">
        <v>0.29613103272931202</v>
      </c>
      <c r="Y145" s="17">
        <v>0.32729073100608302</v>
      </c>
      <c r="Z145" s="17">
        <v>0.35782851222140799</v>
      </c>
      <c r="AA145" s="17">
        <v>0.37547587402062899</v>
      </c>
      <c r="AB145" s="17">
        <v>0.353426165047239</v>
      </c>
      <c r="AC145" s="17">
        <v>0.28419154508248001</v>
      </c>
      <c r="AD145" s="17">
        <v>0.37027887096623602</v>
      </c>
      <c r="AE145" s="17"/>
      <c r="AF145" s="17">
        <v>0.35598549834983201</v>
      </c>
      <c r="AG145" s="17">
        <v>0.35876189032817202</v>
      </c>
      <c r="AH145" s="17">
        <v>0.39727259526251202</v>
      </c>
      <c r="AI145" s="17">
        <v>0.26811196268392701</v>
      </c>
      <c r="AJ145" s="17">
        <v>0.322298393827602</v>
      </c>
      <c r="AK145" s="17"/>
      <c r="AL145" s="17">
        <v>0.39354742679575899</v>
      </c>
      <c r="AM145" s="17">
        <v>0.338842579900902</v>
      </c>
      <c r="AN145" s="17">
        <v>0.358277667039827</v>
      </c>
      <c r="AO145" s="17">
        <v>0.30145954065295399</v>
      </c>
      <c r="AP145" s="17">
        <v>0.39165701376691198</v>
      </c>
      <c r="AQ145" s="17">
        <v>0.35702174376578899</v>
      </c>
      <c r="AR145" s="17"/>
      <c r="AS145" s="17">
        <v>0.345425576918927</v>
      </c>
      <c r="AT145" s="17">
        <v>0.352766867088045</v>
      </c>
      <c r="AU145" s="17">
        <v>0.34231174879308801</v>
      </c>
      <c r="AV145" s="17">
        <v>0.36544749136059701</v>
      </c>
      <c r="AW145" s="17">
        <v>0.426643945483344</v>
      </c>
      <c r="AX145" s="17"/>
      <c r="AY145" s="17">
        <v>0.36685485213819102</v>
      </c>
      <c r="AZ145" s="17">
        <v>0.32201399739047998</v>
      </c>
      <c r="BA145" s="17">
        <v>0.36151199437953302</v>
      </c>
      <c r="BB145" s="17">
        <v>0.39933643719816198</v>
      </c>
      <c r="BC145" s="17">
        <v>0.35778974876022901</v>
      </c>
      <c r="BD145" s="17"/>
      <c r="BE145" s="17">
        <v>0.239340612453046</v>
      </c>
      <c r="BF145" s="17">
        <v>0.27893423087042402</v>
      </c>
      <c r="BG145" s="17">
        <v>0.38215054314887698</v>
      </c>
      <c r="BH145" s="17">
        <v>0.36805365058126999</v>
      </c>
      <c r="BI145" s="17"/>
      <c r="BJ145" s="17">
        <v>0.294483160668294</v>
      </c>
      <c r="BK145" s="17">
        <v>0.29935417401208197</v>
      </c>
      <c r="BL145" s="17">
        <v>0.33704219176612099</v>
      </c>
      <c r="BM145" s="17">
        <v>0.38347548080918498</v>
      </c>
      <c r="BN145" s="17"/>
      <c r="BO145" s="17">
        <v>0.29616227955513802</v>
      </c>
      <c r="BP145" s="17">
        <v>0.36541983804712502</v>
      </c>
      <c r="BQ145" s="17">
        <v>0.36323408481179098</v>
      </c>
      <c r="BR145" s="17"/>
      <c r="BS145" s="17">
        <v>0.345467279124124</v>
      </c>
      <c r="BT145" s="17">
        <v>0.363391133620452</v>
      </c>
      <c r="BU145" s="17"/>
      <c r="BV145" s="17">
        <v>0.43522621145861901</v>
      </c>
      <c r="BW145" s="17">
        <v>0.33746834386923602</v>
      </c>
      <c r="BX145" s="17">
        <v>0.31514967359512402</v>
      </c>
      <c r="BY145" s="17"/>
      <c r="BZ145" s="17">
        <v>0.33528041991261598</v>
      </c>
      <c r="CA145" s="17">
        <v>0.29620231598196201</v>
      </c>
    </row>
    <row r="146" spans="2:79" x14ac:dyDescent="0.3">
      <c r="B146" t="s">
        <v>166</v>
      </c>
      <c r="C146" s="17">
        <v>8.8650028257990399E-2</v>
      </c>
      <c r="D146" s="17">
        <v>9.0533429969016005E-2</v>
      </c>
      <c r="E146" s="17">
        <v>8.6436723968321402E-2</v>
      </c>
      <c r="F146" s="17"/>
      <c r="G146" s="17">
        <v>0.139463378437302</v>
      </c>
      <c r="H146" s="17">
        <v>9.56102708418681E-2</v>
      </c>
      <c r="I146" s="17">
        <v>0.113810065339313</v>
      </c>
      <c r="J146" s="17">
        <v>6.4301552430107003E-2</v>
      </c>
      <c r="K146" s="17">
        <v>5.4930063497878101E-2</v>
      </c>
      <c r="L146" s="17">
        <v>7.0932102863847102E-2</v>
      </c>
      <c r="M146" s="17"/>
      <c r="N146" s="17">
        <v>8.7708800930486996E-2</v>
      </c>
      <c r="O146" s="17">
        <v>9.5440009093871306E-2</v>
      </c>
      <c r="P146" s="17">
        <v>7.3686624434963002E-2</v>
      </c>
      <c r="Q146" s="17">
        <v>9.7545769631801907E-2</v>
      </c>
      <c r="R146" s="17"/>
      <c r="S146" s="17">
        <v>9.6179086145848594E-2</v>
      </c>
      <c r="T146" s="17">
        <v>7.0044361160860394E-2</v>
      </c>
      <c r="U146" s="17">
        <v>9.1471646215328398E-2</v>
      </c>
      <c r="V146" s="17">
        <v>8.1013685302137803E-2</v>
      </c>
      <c r="W146" s="17">
        <v>7.8956696124995396E-2</v>
      </c>
      <c r="X146" s="17">
        <v>0.122976834120352</v>
      </c>
      <c r="Y146" s="17">
        <v>8.9680548322377596E-2</v>
      </c>
      <c r="Z146" s="17">
        <v>6.4309731830723305E-2</v>
      </c>
      <c r="AA146" s="17">
        <v>7.6515736345799099E-2</v>
      </c>
      <c r="AB146" s="17">
        <v>7.2499768729957295E-2</v>
      </c>
      <c r="AC146" s="17">
        <v>0.13291603125280699</v>
      </c>
      <c r="AD146" s="17">
        <v>0.11760206494651</v>
      </c>
      <c r="AE146" s="17"/>
      <c r="AF146" s="17">
        <v>6.52677550060691E-2</v>
      </c>
      <c r="AG146" s="17">
        <v>9.0251142969483E-2</v>
      </c>
      <c r="AH146" s="17">
        <v>7.6627315136432506E-2</v>
      </c>
      <c r="AI146" s="17">
        <v>7.2581545042086401E-2</v>
      </c>
      <c r="AJ146" s="17">
        <v>0.117344168608845</v>
      </c>
      <c r="AK146" s="17"/>
      <c r="AL146" s="17">
        <v>8.4715498164794595E-2</v>
      </c>
      <c r="AM146" s="17">
        <v>7.0619164997551997E-2</v>
      </c>
      <c r="AN146" s="17">
        <v>0.11011558344734</v>
      </c>
      <c r="AO146" s="17">
        <v>6.4174151876350005E-2</v>
      </c>
      <c r="AP146" s="17">
        <v>0.117365172927083</v>
      </c>
      <c r="AQ146" s="17">
        <v>7.5767124546734094E-2</v>
      </c>
      <c r="AR146" s="17"/>
      <c r="AS146" s="17">
        <v>0.102177694500169</v>
      </c>
      <c r="AT146" s="17">
        <v>7.6501411634647701E-2</v>
      </c>
      <c r="AU146" s="17">
        <v>9.7749558380036905E-2</v>
      </c>
      <c r="AV146" s="17">
        <v>9.4578345055064905E-2</v>
      </c>
      <c r="AW146" s="17">
        <v>0.143772802019936</v>
      </c>
      <c r="AX146" s="17"/>
      <c r="AY146" s="17">
        <v>8.3825566308625393E-2</v>
      </c>
      <c r="AZ146" s="17">
        <v>7.1214068778162207E-2</v>
      </c>
      <c r="BA146" s="17">
        <v>9.1485596646381104E-2</v>
      </c>
      <c r="BB146" s="17">
        <v>0.135698996229737</v>
      </c>
      <c r="BC146" s="17">
        <v>0.11721061012244401</v>
      </c>
      <c r="BD146" s="17"/>
      <c r="BE146" s="17">
        <v>3.8304395752410299E-2</v>
      </c>
      <c r="BF146" s="17">
        <v>4.55734822886322E-2</v>
      </c>
      <c r="BG146" s="17">
        <v>5.8441326061438599E-2</v>
      </c>
      <c r="BH146" s="17">
        <v>0.171882265444289</v>
      </c>
      <c r="BI146" s="17"/>
      <c r="BJ146" s="17">
        <v>8.2491599266125801E-2</v>
      </c>
      <c r="BK146" s="17">
        <v>5.5745845393021902E-2</v>
      </c>
      <c r="BL146" s="17">
        <v>9.55556001603384E-2</v>
      </c>
      <c r="BM146" s="17">
        <v>9.0346452257734897E-2</v>
      </c>
      <c r="BN146" s="17"/>
      <c r="BO146" s="17">
        <v>8.3785958729409304E-2</v>
      </c>
      <c r="BP146" s="17">
        <v>0.105035738375062</v>
      </c>
      <c r="BQ146" s="17">
        <v>8.6546285882897506E-2</v>
      </c>
      <c r="BR146" s="17"/>
      <c r="BS146" s="17">
        <v>7.4263150726911004E-2</v>
      </c>
      <c r="BT146" s="17">
        <v>0.10644564901692601</v>
      </c>
      <c r="BU146" s="17"/>
      <c r="BV146" s="17">
        <v>8.8590759563073093E-2</v>
      </c>
      <c r="BW146" s="17">
        <v>0.10303272001517599</v>
      </c>
      <c r="BX146" s="17">
        <v>6.7060475612642806E-2</v>
      </c>
      <c r="BY146" s="17"/>
      <c r="BZ146" s="17">
        <v>0.10979137392674899</v>
      </c>
      <c r="CA146" s="17">
        <v>7.9920540701402004E-2</v>
      </c>
    </row>
    <row r="147" spans="2:79" x14ac:dyDescent="0.3">
      <c r="B147" t="s">
        <v>149</v>
      </c>
      <c r="C147" s="17">
        <v>2.1864881966796999E-2</v>
      </c>
      <c r="D147" s="17">
        <v>1.7355469361200599E-2</v>
      </c>
      <c r="E147" s="17">
        <v>2.64571005022783E-2</v>
      </c>
      <c r="F147" s="17"/>
      <c r="G147" s="17">
        <v>1.0412078360529899E-2</v>
      </c>
      <c r="H147" s="17">
        <v>2.1814608682863099E-2</v>
      </c>
      <c r="I147" s="17">
        <v>2.77313471475139E-2</v>
      </c>
      <c r="J147" s="17">
        <v>3.7347899897723802E-2</v>
      </c>
      <c r="K147" s="17">
        <v>6.6493024446817699E-3</v>
      </c>
      <c r="L147" s="17">
        <v>2.2350629143258999E-2</v>
      </c>
      <c r="M147" s="17"/>
      <c r="N147" s="17">
        <v>1.0388632497590099E-2</v>
      </c>
      <c r="O147" s="17">
        <v>1.9633258718926599E-2</v>
      </c>
      <c r="P147" s="17">
        <v>2.3229981413389299E-2</v>
      </c>
      <c r="Q147" s="17">
        <v>3.5816129697660397E-2</v>
      </c>
      <c r="R147" s="17"/>
      <c r="S147" s="17">
        <v>1.3374988988695401E-2</v>
      </c>
      <c r="T147" s="17">
        <v>1.9078714922782802E-2</v>
      </c>
      <c r="U147" s="17">
        <v>2.0995332788599198E-2</v>
      </c>
      <c r="V147" s="17">
        <v>2.9357806082291601E-2</v>
      </c>
      <c r="W147" s="17">
        <v>2.1278811429643201E-2</v>
      </c>
      <c r="X147" s="17">
        <v>4.6009416801133497E-2</v>
      </c>
      <c r="Y147" s="17">
        <v>1.2892537676212901E-2</v>
      </c>
      <c r="Z147" s="17">
        <v>0</v>
      </c>
      <c r="AA147" s="17">
        <v>3.0489702319788401E-2</v>
      </c>
      <c r="AB147" s="17">
        <v>1.24627096524543E-2</v>
      </c>
      <c r="AC147" s="17">
        <v>4.07779836729424E-2</v>
      </c>
      <c r="AD147" s="17">
        <v>0</v>
      </c>
      <c r="AE147" s="17"/>
      <c r="AF147" s="17">
        <v>1.74424432693727E-2</v>
      </c>
      <c r="AG147" s="17">
        <v>1.52991257536262E-2</v>
      </c>
      <c r="AH147" s="17">
        <v>1.11173616396875E-2</v>
      </c>
      <c r="AI147" s="17">
        <v>1.18505000598077E-2</v>
      </c>
      <c r="AJ147" s="17">
        <v>3.6569689930389601E-2</v>
      </c>
      <c r="AK147" s="17"/>
      <c r="AL147" s="17">
        <v>7.6723481025248999E-3</v>
      </c>
      <c r="AM147" s="17">
        <v>2.4169138112715899E-2</v>
      </c>
      <c r="AN147" s="17">
        <v>2.44680743364507E-2</v>
      </c>
      <c r="AO147" s="17">
        <v>1.42283825819648E-2</v>
      </c>
      <c r="AP147" s="17">
        <v>2.0895689570069601E-2</v>
      </c>
      <c r="AQ147" s="17">
        <v>4.6583679017987101E-2</v>
      </c>
      <c r="AR147" s="17"/>
      <c r="AS147" s="17">
        <v>1.2734288870018999E-2</v>
      </c>
      <c r="AT147" s="17">
        <v>2.5402622746427399E-2</v>
      </c>
      <c r="AU147" s="17">
        <v>2.2337194272221E-2</v>
      </c>
      <c r="AV147" s="17">
        <v>1.94306500409917E-2</v>
      </c>
      <c r="AW147" s="17">
        <v>2.17275112862255E-2</v>
      </c>
      <c r="AX147" s="17"/>
      <c r="AY147" s="17">
        <v>1.67341241356527E-2</v>
      </c>
      <c r="AZ147" s="17">
        <v>2.5176556620289201E-2</v>
      </c>
      <c r="BA147" s="17">
        <v>2.28677353482022E-2</v>
      </c>
      <c r="BB147" s="17">
        <v>1.26691192948628E-2</v>
      </c>
      <c r="BC147" s="17">
        <v>1.2829431676233001E-2</v>
      </c>
      <c r="BD147" s="17"/>
      <c r="BE147" s="17">
        <v>2.9397524026993201E-2</v>
      </c>
      <c r="BF147" s="17">
        <v>8.4438605116564005E-3</v>
      </c>
      <c r="BG147" s="17">
        <v>2.18765330569019E-2</v>
      </c>
      <c r="BH147" s="17">
        <v>2.41177850264787E-2</v>
      </c>
      <c r="BI147" s="17"/>
      <c r="BJ147" s="17">
        <v>3.02575557764862E-2</v>
      </c>
      <c r="BK147" s="17">
        <v>8.1318151075872695E-3</v>
      </c>
      <c r="BL147" s="17">
        <v>1.44872759891234E-2</v>
      </c>
      <c r="BM147" s="17">
        <v>2.3582325616158799E-2</v>
      </c>
      <c r="BN147" s="17"/>
      <c r="BO147" s="17">
        <v>7.50050812406721E-3</v>
      </c>
      <c r="BP147" s="17">
        <v>1.5801738903032801E-2</v>
      </c>
      <c r="BQ147" s="17">
        <v>2.45676116716157E-2</v>
      </c>
      <c r="BR147" s="17"/>
      <c r="BS147" s="17">
        <v>2.0288461824473601E-2</v>
      </c>
      <c r="BT147" s="17">
        <v>2.2928006406482501E-2</v>
      </c>
      <c r="BU147" s="17"/>
      <c r="BV147" s="17">
        <v>1.1555145108923101E-2</v>
      </c>
      <c r="BW147" s="17">
        <v>2.25673116676566E-2</v>
      </c>
      <c r="BX147" s="17">
        <v>1.28124139521506E-2</v>
      </c>
      <c r="BY147" s="17"/>
      <c r="BZ147" s="17">
        <v>1.7015447274871601E-2</v>
      </c>
      <c r="CA147" s="17">
        <v>8.8351480919263495E-3</v>
      </c>
    </row>
    <row r="148" spans="2:79" x14ac:dyDescent="0.3">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row>
    <row r="149" spans="2:79" x14ac:dyDescent="0.3">
      <c r="B149" s="6" t="s">
        <v>171</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row>
    <row r="150" spans="2:79" x14ac:dyDescent="0.3">
      <c r="B150" s="24" t="s">
        <v>107</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row>
    <row r="151" spans="2:79" x14ac:dyDescent="0.3">
      <c r="B151" t="s">
        <v>162</v>
      </c>
      <c r="C151" s="17">
        <v>5.7443588857942401E-2</v>
      </c>
      <c r="D151" s="17">
        <v>6.2338405767130199E-2</v>
      </c>
      <c r="E151" s="17">
        <v>5.3180054512441899E-2</v>
      </c>
      <c r="F151" s="17"/>
      <c r="G151" s="17">
        <v>9.35321176523084E-2</v>
      </c>
      <c r="H151" s="17">
        <v>9.2766211101506901E-2</v>
      </c>
      <c r="I151" s="17">
        <v>9.7814828518449304E-2</v>
      </c>
      <c r="J151" s="17">
        <v>3.2740191611683199E-2</v>
      </c>
      <c r="K151" s="17">
        <v>2.1279533277328601E-2</v>
      </c>
      <c r="L151" s="17">
        <v>1.6004765631524798E-2</v>
      </c>
      <c r="M151" s="17"/>
      <c r="N151" s="17">
        <v>7.6292469135141705E-2</v>
      </c>
      <c r="O151" s="17">
        <v>4.9151353986206001E-2</v>
      </c>
      <c r="P151" s="17">
        <v>5.7404069733747398E-2</v>
      </c>
      <c r="Q151" s="17">
        <v>4.50660098173849E-2</v>
      </c>
      <c r="R151" s="17"/>
      <c r="S151" s="17">
        <v>0.100898193132359</v>
      </c>
      <c r="T151" s="17">
        <v>3.3550281741808102E-2</v>
      </c>
      <c r="U151" s="17">
        <v>5.1186102223667401E-2</v>
      </c>
      <c r="V151" s="17">
        <v>2.1896893231992801E-2</v>
      </c>
      <c r="W151" s="17">
        <v>4.16065378151836E-2</v>
      </c>
      <c r="X151" s="17">
        <v>9.1249870659427496E-2</v>
      </c>
      <c r="Y151" s="17">
        <v>2.2012839114423401E-2</v>
      </c>
      <c r="Z151" s="17">
        <v>7.2130614385397002E-2</v>
      </c>
      <c r="AA151" s="17">
        <v>5.4359798621210702E-2</v>
      </c>
      <c r="AB151" s="17">
        <v>9.0931160211199194E-2</v>
      </c>
      <c r="AC151" s="17">
        <v>4.7555064672518702E-2</v>
      </c>
      <c r="AD151" s="17">
        <v>1.9612142083721001E-2</v>
      </c>
      <c r="AE151" s="17"/>
      <c r="AF151" s="17">
        <v>6.3982097141861802E-2</v>
      </c>
      <c r="AG151" s="17">
        <v>7.8919562479980401E-2</v>
      </c>
      <c r="AH151" s="17">
        <v>2.05888786159262E-2</v>
      </c>
      <c r="AI151" s="17">
        <v>6.4103644037937599E-2</v>
      </c>
      <c r="AJ151" s="17">
        <v>4.0551026275456398E-2</v>
      </c>
      <c r="AK151" s="17"/>
      <c r="AL151" s="17">
        <v>8.2595464981937705E-2</v>
      </c>
      <c r="AM151" s="17">
        <v>6.8265309585689105E-2</v>
      </c>
      <c r="AN151" s="17">
        <v>3.6101326182086203E-2</v>
      </c>
      <c r="AO151" s="17">
        <v>6.22836960172099E-2</v>
      </c>
      <c r="AP151" s="17">
        <v>4.6411592711446702E-2</v>
      </c>
      <c r="AQ151" s="17">
        <v>2.0736740441537602E-2</v>
      </c>
      <c r="AR151" s="17"/>
      <c r="AS151" s="17">
        <v>0.119432268027778</v>
      </c>
      <c r="AT151" s="17">
        <v>4.5455468391982799E-2</v>
      </c>
      <c r="AU151" s="17">
        <v>2.9121189137466599E-2</v>
      </c>
      <c r="AV151" s="17">
        <v>6.1259893141990297E-2</v>
      </c>
      <c r="AW151" s="17">
        <v>0.109177490482617</v>
      </c>
      <c r="AX151" s="17"/>
      <c r="AY151" s="17">
        <v>8.7014728414290296E-2</v>
      </c>
      <c r="AZ151" s="17">
        <v>4.3752439297140303E-2</v>
      </c>
      <c r="BA151" s="17">
        <v>4.5356818659165597E-2</v>
      </c>
      <c r="BB151" s="17">
        <v>5.7930371406848397E-2</v>
      </c>
      <c r="BC151" s="17">
        <v>8.0184203854628294E-2</v>
      </c>
      <c r="BD151" s="17"/>
      <c r="BE151" s="17">
        <v>8.9900684673944603E-2</v>
      </c>
      <c r="BF151" s="17">
        <v>6.7432798308390302E-2</v>
      </c>
      <c r="BG151" s="17">
        <v>6.0975531493288097E-2</v>
      </c>
      <c r="BH151" s="17">
        <v>4.0752499032646397E-2</v>
      </c>
      <c r="BI151" s="17"/>
      <c r="BJ151" s="17">
        <v>8.7996857733581402E-2</v>
      </c>
      <c r="BK151" s="17">
        <v>0.13553900145918299</v>
      </c>
      <c r="BL151" s="17">
        <v>5.0204805824458403E-2</v>
      </c>
      <c r="BM151" s="17">
        <v>4.3249184044350998E-2</v>
      </c>
      <c r="BN151" s="17"/>
      <c r="BO151" s="17">
        <v>0.113893373588295</v>
      </c>
      <c r="BP151" s="17">
        <v>6.5182836309924996E-2</v>
      </c>
      <c r="BQ151" s="17">
        <v>4.43369903246571E-2</v>
      </c>
      <c r="BR151" s="17"/>
      <c r="BS151" s="17">
        <v>6.4504343842122405E-2</v>
      </c>
      <c r="BT151" s="17">
        <v>4.6649960524901397E-2</v>
      </c>
      <c r="BU151" s="17"/>
      <c r="BV151" s="17">
        <v>2.50288515493454E-2</v>
      </c>
      <c r="BW151" s="17">
        <v>4.7328696725806502E-2</v>
      </c>
      <c r="BX151" s="17">
        <v>9.39771600458012E-2</v>
      </c>
      <c r="BY151" s="17"/>
      <c r="BZ151" s="17">
        <v>5.3793368278572999E-2</v>
      </c>
      <c r="CA151" s="17">
        <v>0.115593363576873</v>
      </c>
    </row>
    <row r="152" spans="2:79" x14ac:dyDescent="0.3">
      <c r="B152" t="s">
        <v>163</v>
      </c>
      <c r="C152" s="17">
        <v>0.23164734348497801</v>
      </c>
      <c r="D152" s="17">
        <v>0.22734454366381401</v>
      </c>
      <c r="E152" s="17">
        <v>0.23571175475275799</v>
      </c>
      <c r="F152" s="17"/>
      <c r="G152" s="17">
        <v>0.29043881222400297</v>
      </c>
      <c r="H152" s="17">
        <v>0.29242864105462502</v>
      </c>
      <c r="I152" s="17">
        <v>0.257160013439935</v>
      </c>
      <c r="J152" s="17">
        <v>0.247584514231836</v>
      </c>
      <c r="K152" s="17">
        <v>0.18072204387669999</v>
      </c>
      <c r="L152" s="17">
        <v>0.14319643787053399</v>
      </c>
      <c r="M152" s="17"/>
      <c r="N152" s="17">
        <v>0.240261275488698</v>
      </c>
      <c r="O152" s="17">
        <v>0.21887181612270501</v>
      </c>
      <c r="P152" s="17">
        <v>0.26024030309714502</v>
      </c>
      <c r="Q152" s="17">
        <v>0.21306622728066599</v>
      </c>
      <c r="R152" s="17"/>
      <c r="S152" s="17">
        <v>0.27927174255620602</v>
      </c>
      <c r="T152" s="17">
        <v>0.203746440731122</v>
      </c>
      <c r="U152" s="17">
        <v>0.19167838562242701</v>
      </c>
      <c r="V152" s="17">
        <v>0.217440809293582</v>
      </c>
      <c r="W152" s="17">
        <v>0.25646728153106702</v>
      </c>
      <c r="X152" s="17">
        <v>0.26463396564859398</v>
      </c>
      <c r="Y152" s="17">
        <v>0.28275193854747699</v>
      </c>
      <c r="Z152" s="17">
        <v>0.187658990641908</v>
      </c>
      <c r="AA152" s="17">
        <v>0.21523305600728801</v>
      </c>
      <c r="AB152" s="17">
        <v>0.21610760543381599</v>
      </c>
      <c r="AC152" s="17">
        <v>0.154306696675171</v>
      </c>
      <c r="AD152" s="17">
        <v>0.28130034217594502</v>
      </c>
      <c r="AE152" s="17"/>
      <c r="AF152" s="17">
        <v>0.19158912399502301</v>
      </c>
      <c r="AG152" s="17">
        <v>0.26373194791049998</v>
      </c>
      <c r="AH152" s="17">
        <v>0.21060272154638601</v>
      </c>
      <c r="AI152" s="17">
        <v>0.264760828959415</v>
      </c>
      <c r="AJ152" s="17">
        <v>0.268930682660668</v>
      </c>
      <c r="AK152" s="17"/>
      <c r="AL152" s="17">
        <v>0.28102669631571903</v>
      </c>
      <c r="AM152" s="17">
        <v>0.20798859016311899</v>
      </c>
      <c r="AN152" s="17">
        <v>0.23008031530838799</v>
      </c>
      <c r="AO152" s="17">
        <v>0.25083080631364202</v>
      </c>
      <c r="AP152" s="17">
        <v>0.238411316536289</v>
      </c>
      <c r="AQ152" s="17">
        <v>0.18350294974520201</v>
      </c>
      <c r="AR152" s="17"/>
      <c r="AS152" s="17">
        <v>0.237514235728044</v>
      </c>
      <c r="AT152" s="17">
        <v>0.25295775179190799</v>
      </c>
      <c r="AU152" s="17">
        <v>0.18644591966725599</v>
      </c>
      <c r="AV152" s="17">
        <v>0.22267515888789</v>
      </c>
      <c r="AW152" s="17">
        <v>0.24958354263039001</v>
      </c>
      <c r="AX152" s="17"/>
      <c r="AY152" s="17">
        <v>0.21581962799138801</v>
      </c>
      <c r="AZ152" s="17">
        <v>0.25980105819173299</v>
      </c>
      <c r="BA152" s="17">
        <v>0.20752978131091099</v>
      </c>
      <c r="BB152" s="17">
        <v>0.22469040050163699</v>
      </c>
      <c r="BC152" s="17">
        <v>0.23554577524071499</v>
      </c>
      <c r="BD152" s="17"/>
      <c r="BE152" s="17">
        <v>0.28330353858581098</v>
      </c>
      <c r="BF152" s="17">
        <v>0.27917726122057701</v>
      </c>
      <c r="BG152" s="17">
        <v>0.225344537337128</v>
      </c>
      <c r="BH152" s="17">
        <v>0.20795168396609601</v>
      </c>
      <c r="BI152" s="17"/>
      <c r="BJ152" s="17">
        <v>0.30969185991391002</v>
      </c>
      <c r="BK152" s="17">
        <v>0.31781831580452402</v>
      </c>
      <c r="BL152" s="17">
        <v>0.226603004124973</v>
      </c>
      <c r="BM152" s="17">
        <v>0.20655342756068401</v>
      </c>
      <c r="BN152" s="17"/>
      <c r="BO152" s="17">
        <v>0.35058822723820898</v>
      </c>
      <c r="BP152" s="17">
        <v>0.26531698600377801</v>
      </c>
      <c r="BQ152" s="17">
        <v>0.201665520501182</v>
      </c>
      <c r="BR152" s="17"/>
      <c r="BS152" s="17">
        <v>0.23708050949877699</v>
      </c>
      <c r="BT152" s="17">
        <v>0.22524355219441899</v>
      </c>
      <c r="BU152" s="17"/>
      <c r="BV152" s="17">
        <v>0.218765899960944</v>
      </c>
      <c r="BW152" s="17">
        <v>0.22705829369974301</v>
      </c>
      <c r="BX152" s="17">
        <v>0.26353891403476798</v>
      </c>
      <c r="BY152" s="17"/>
      <c r="BZ152" s="17">
        <v>0.28591001040257302</v>
      </c>
      <c r="CA152" s="17">
        <v>0.35184962153273702</v>
      </c>
    </row>
    <row r="153" spans="2:79" x14ac:dyDescent="0.3">
      <c r="B153" t="s">
        <v>164</v>
      </c>
      <c r="C153" s="17">
        <v>0.40095528508637301</v>
      </c>
      <c r="D153" s="17">
        <v>0.398613192342331</v>
      </c>
      <c r="E153" s="17">
        <v>0.40313094418935502</v>
      </c>
      <c r="F153" s="17"/>
      <c r="G153" s="17">
        <v>0.30578553426056598</v>
      </c>
      <c r="H153" s="17">
        <v>0.37274951785867799</v>
      </c>
      <c r="I153" s="17">
        <v>0.35682982076638398</v>
      </c>
      <c r="J153" s="17">
        <v>0.416012094172307</v>
      </c>
      <c r="K153" s="17">
        <v>0.45935111490305702</v>
      </c>
      <c r="L153" s="17">
        <v>0.47207869947671099</v>
      </c>
      <c r="M153" s="17"/>
      <c r="N153" s="17">
        <v>0.37372838560774302</v>
      </c>
      <c r="O153" s="17">
        <v>0.40787189701002302</v>
      </c>
      <c r="P153" s="17">
        <v>0.408625854448945</v>
      </c>
      <c r="Q153" s="17">
        <v>0.41441624500485302</v>
      </c>
      <c r="R153" s="17"/>
      <c r="S153" s="17">
        <v>0.354247065266595</v>
      </c>
      <c r="T153" s="17">
        <v>0.412264417231825</v>
      </c>
      <c r="U153" s="17">
        <v>0.43465271011231799</v>
      </c>
      <c r="V153" s="17">
        <v>0.44730948321411601</v>
      </c>
      <c r="W153" s="17">
        <v>0.32518011489112802</v>
      </c>
      <c r="X153" s="17">
        <v>0.31445156069184999</v>
      </c>
      <c r="Y153" s="17">
        <v>0.40742025713345997</v>
      </c>
      <c r="Z153" s="17">
        <v>0.39234599847385299</v>
      </c>
      <c r="AA153" s="17">
        <v>0.42512201093421897</v>
      </c>
      <c r="AB153" s="17">
        <v>0.46754313541916898</v>
      </c>
      <c r="AC153" s="17">
        <v>0.450170310479239</v>
      </c>
      <c r="AD153" s="17">
        <v>0.40065957997784002</v>
      </c>
      <c r="AE153" s="17"/>
      <c r="AF153" s="17">
        <v>0.43940760266906698</v>
      </c>
      <c r="AG153" s="17">
        <v>0.347957371432145</v>
      </c>
      <c r="AH153" s="17">
        <v>0.41849978885255901</v>
      </c>
      <c r="AI153" s="17">
        <v>0.38156341221886397</v>
      </c>
      <c r="AJ153" s="17">
        <v>0.39111407545110999</v>
      </c>
      <c r="AK153" s="17"/>
      <c r="AL153" s="17">
        <v>0.33243233104500503</v>
      </c>
      <c r="AM153" s="17">
        <v>0.45128166997656899</v>
      </c>
      <c r="AN153" s="17">
        <v>0.40367386805970901</v>
      </c>
      <c r="AO153" s="17">
        <v>0.38449321723669799</v>
      </c>
      <c r="AP153" s="17">
        <v>0.39533190096205101</v>
      </c>
      <c r="AQ153" s="17">
        <v>0.44821592828549001</v>
      </c>
      <c r="AR153" s="17"/>
      <c r="AS153" s="17">
        <v>0.30974661233690598</v>
      </c>
      <c r="AT153" s="17">
        <v>0.38636353431267401</v>
      </c>
      <c r="AU153" s="17">
        <v>0.49822249405388702</v>
      </c>
      <c r="AV153" s="17">
        <v>0.43171605068659102</v>
      </c>
      <c r="AW153" s="17">
        <v>0.24950174593080901</v>
      </c>
      <c r="AX153" s="17"/>
      <c r="AY153" s="17">
        <v>0.371998713020886</v>
      </c>
      <c r="AZ153" s="17">
        <v>0.38053729789230401</v>
      </c>
      <c r="BA153" s="17">
        <v>0.47275036072792698</v>
      </c>
      <c r="BB153" s="17">
        <v>0.40836899588317599</v>
      </c>
      <c r="BC153" s="17">
        <v>0.39280113274349798</v>
      </c>
      <c r="BD153" s="17"/>
      <c r="BE153" s="17">
        <v>0.38701627215485102</v>
      </c>
      <c r="BF153" s="17">
        <v>0.36285128478043599</v>
      </c>
      <c r="BG153" s="17">
        <v>0.41501351752098098</v>
      </c>
      <c r="BH153" s="17">
        <v>0.40171125615444397</v>
      </c>
      <c r="BI153" s="17"/>
      <c r="BJ153" s="17">
        <v>0.338105130528567</v>
      </c>
      <c r="BK153" s="17">
        <v>0.37479662339080599</v>
      </c>
      <c r="BL153" s="17">
        <v>0.37451644839881199</v>
      </c>
      <c r="BM153" s="17">
        <v>0.42977330354520399</v>
      </c>
      <c r="BN153" s="17"/>
      <c r="BO153" s="17">
        <v>0.30247765065229798</v>
      </c>
      <c r="BP153" s="17">
        <v>0.36571255090203098</v>
      </c>
      <c r="BQ153" s="17">
        <v>0.42776659171417403</v>
      </c>
      <c r="BR153" s="17"/>
      <c r="BS153" s="17">
        <v>0.41172408478453798</v>
      </c>
      <c r="BT153" s="17">
        <v>0.38756782624011799</v>
      </c>
      <c r="BU153" s="17"/>
      <c r="BV153" s="17">
        <v>0.39863052596287202</v>
      </c>
      <c r="BW153" s="17">
        <v>0.43020043083111897</v>
      </c>
      <c r="BX153" s="17">
        <v>0.36652250291448102</v>
      </c>
      <c r="BY153" s="17"/>
      <c r="BZ153" s="17">
        <v>0.323917640330247</v>
      </c>
      <c r="CA153" s="17">
        <v>0.26326919866912102</v>
      </c>
    </row>
    <row r="154" spans="2:79" x14ac:dyDescent="0.3">
      <c r="B154" t="s">
        <v>165</v>
      </c>
      <c r="C154" s="17">
        <v>0.25089260847816902</v>
      </c>
      <c r="D154" s="17">
        <v>0.26393717180432302</v>
      </c>
      <c r="E154" s="17">
        <v>0.238285179688071</v>
      </c>
      <c r="F154" s="17"/>
      <c r="G154" s="17">
        <v>0.24367376892065901</v>
      </c>
      <c r="H154" s="17">
        <v>0.19383503658262899</v>
      </c>
      <c r="I154" s="17">
        <v>0.21576800465462301</v>
      </c>
      <c r="J154" s="17">
        <v>0.24802840368476201</v>
      </c>
      <c r="K154" s="17">
        <v>0.29287993663869499</v>
      </c>
      <c r="L154" s="17">
        <v>0.30503770238801098</v>
      </c>
      <c r="M154" s="17"/>
      <c r="N154" s="17">
        <v>0.26428527505362998</v>
      </c>
      <c r="O154" s="17">
        <v>0.25637832938918198</v>
      </c>
      <c r="P154" s="17">
        <v>0.22408208381603101</v>
      </c>
      <c r="Q154" s="17">
        <v>0.25321843420425699</v>
      </c>
      <c r="R154" s="17"/>
      <c r="S154" s="17">
        <v>0.206593091386438</v>
      </c>
      <c r="T154" s="17">
        <v>0.31381763173056998</v>
      </c>
      <c r="U154" s="17">
        <v>0.26556519120862898</v>
      </c>
      <c r="V154" s="17">
        <v>0.25713658939720002</v>
      </c>
      <c r="W154" s="17">
        <v>0.299588256988642</v>
      </c>
      <c r="X154" s="17">
        <v>0.25743485362512503</v>
      </c>
      <c r="Y154" s="17">
        <v>0.204856283291904</v>
      </c>
      <c r="Z154" s="17">
        <v>0.33516163284577999</v>
      </c>
      <c r="AA154" s="17">
        <v>0.252925537316046</v>
      </c>
      <c r="AB154" s="17">
        <v>0.17764192022825301</v>
      </c>
      <c r="AC154" s="17">
        <v>0.214472147070213</v>
      </c>
      <c r="AD154" s="17">
        <v>0.27822665408340902</v>
      </c>
      <c r="AE154" s="17"/>
      <c r="AF154" s="17">
        <v>0.26600421912876099</v>
      </c>
      <c r="AG154" s="17">
        <v>0.261371541056729</v>
      </c>
      <c r="AH154" s="17">
        <v>0.278627829551991</v>
      </c>
      <c r="AI154" s="17">
        <v>0.23204615361122399</v>
      </c>
      <c r="AJ154" s="17">
        <v>0.23807071282105199</v>
      </c>
      <c r="AK154" s="17"/>
      <c r="AL154" s="17">
        <v>0.27253088736658498</v>
      </c>
      <c r="AM154" s="17">
        <v>0.22714713580455501</v>
      </c>
      <c r="AN154" s="17">
        <v>0.25595492284556198</v>
      </c>
      <c r="AO154" s="17">
        <v>0.24318888599604599</v>
      </c>
      <c r="AP154" s="17">
        <v>0.26644015971421398</v>
      </c>
      <c r="AQ154" s="17">
        <v>0.24532008728769</v>
      </c>
      <c r="AR154" s="17"/>
      <c r="AS154" s="17">
        <v>0.26726261941712098</v>
      </c>
      <c r="AT154" s="17">
        <v>0.25748749183664799</v>
      </c>
      <c r="AU154" s="17">
        <v>0.22685899722833799</v>
      </c>
      <c r="AV154" s="17">
        <v>0.233144116350646</v>
      </c>
      <c r="AW154" s="17">
        <v>0.31679395870753202</v>
      </c>
      <c r="AX154" s="17"/>
      <c r="AY154" s="17">
        <v>0.26408891132437901</v>
      </c>
      <c r="AZ154" s="17">
        <v>0.25965190932473697</v>
      </c>
      <c r="BA154" s="17">
        <v>0.22171975129080099</v>
      </c>
      <c r="BB154" s="17">
        <v>0.24118141173896401</v>
      </c>
      <c r="BC154" s="17">
        <v>0.25095306487353702</v>
      </c>
      <c r="BD154" s="17"/>
      <c r="BE154" s="17">
        <v>0.189989272521916</v>
      </c>
      <c r="BF154" s="17">
        <v>0.23338468152241901</v>
      </c>
      <c r="BG154" s="17">
        <v>0.255435428396382</v>
      </c>
      <c r="BH154" s="17">
        <v>0.266239942563335</v>
      </c>
      <c r="BI154" s="17"/>
      <c r="BJ154" s="17">
        <v>0.18997397891575701</v>
      </c>
      <c r="BK154" s="17">
        <v>0.15888954061148899</v>
      </c>
      <c r="BL154" s="17">
        <v>0.28637096649301902</v>
      </c>
      <c r="BM154" s="17">
        <v>0.26245767614701598</v>
      </c>
      <c r="BN154" s="17"/>
      <c r="BO154" s="17">
        <v>0.19795487896699099</v>
      </c>
      <c r="BP154" s="17">
        <v>0.25930722875755702</v>
      </c>
      <c r="BQ154" s="17">
        <v>0.26127316597832401</v>
      </c>
      <c r="BR154" s="17"/>
      <c r="BS154" s="17">
        <v>0.22887623243493599</v>
      </c>
      <c r="BT154" s="17">
        <v>0.28056954280767699</v>
      </c>
      <c r="BU154" s="17"/>
      <c r="BV154" s="17">
        <v>0.30314301188495602</v>
      </c>
      <c r="BW154" s="17">
        <v>0.23813572038374101</v>
      </c>
      <c r="BX154" s="17">
        <v>0.23215121386210899</v>
      </c>
      <c r="BY154" s="17"/>
      <c r="BZ154" s="17">
        <v>0.22230775682951501</v>
      </c>
      <c r="CA154" s="17">
        <v>0.21747109369161099</v>
      </c>
    </row>
    <row r="155" spans="2:79" x14ac:dyDescent="0.3">
      <c r="B155" t="s">
        <v>166</v>
      </c>
      <c r="C155" s="17">
        <v>3.8047258035670203E-2</v>
      </c>
      <c r="D155" s="17">
        <v>3.2257366498398402E-2</v>
      </c>
      <c r="E155" s="17">
        <v>4.40320735581912E-2</v>
      </c>
      <c r="F155" s="17"/>
      <c r="G155" s="17">
        <v>4.1575454625601797E-2</v>
      </c>
      <c r="H155" s="17">
        <v>3.3224781695992002E-2</v>
      </c>
      <c r="I155" s="17">
        <v>5.1844805737603902E-2</v>
      </c>
      <c r="J155" s="17">
        <v>2.7188625182742902E-2</v>
      </c>
      <c r="K155" s="17">
        <v>3.5744993915011201E-2</v>
      </c>
      <c r="L155" s="17">
        <v>3.87766648484082E-2</v>
      </c>
      <c r="M155" s="17"/>
      <c r="N155" s="17">
        <v>3.3455094820129198E-2</v>
      </c>
      <c r="O155" s="17">
        <v>4.9026747166864199E-2</v>
      </c>
      <c r="P155" s="17">
        <v>2.9226612958665799E-2</v>
      </c>
      <c r="Q155" s="17">
        <v>4.0111238440490103E-2</v>
      </c>
      <c r="R155" s="17"/>
      <c r="S155" s="17">
        <v>4.5722874257406503E-2</v>
      </c>
      <c r="T155" s="17">
        <v>1.81843098012517E-2</v>
      </c>
      <c r="U155" s="17">
        <v>4.4498805051686602E-2</v>
      </c>
      <c r="V155" s="17">
        <v>3.3968376837668998E-2</v>
      </c>
      <c r="W155" s="17">
        <v>4.1967219331099898E-2</v>
      </c>
      <c r="X155" s="17">
        <v>2.6449865584513899E-2</v>
      </c>
      <c r="Y155" s="17">
        <v>7.0502562234987506E-2</v>
      </c>
      <c r="Z155" s="17">
        <v>1.2702763653061999E-2</v>
      </c>
      <c r="AA155" s="17">
        <v>3.0394801876450099E-2</v>
      </c>
      <c r="AB155" s="17">
        <v>3.58252837296308E-2</v>
      </c>
      <c r="AC155" s="17">
        <v>8.0023207458077505E-2</v>
      </c>
      <c r="AD155" s="17">
        <v>2.0201281679085199E-2</v>
      </c>
      <c r="AE155" s="17"/>
      <c r="AF155" s="17">
        <v>2.403370992033E-2</v>
      </c>
      <c r="AG155" s="17">
        <v>3.4365118314342698E-2</v>
      </c>
      <c r="AH155" s="17">
        <v>4.97248539852864E-2</v>
      </c>
      <c r="AI155" s="17">
        <v>4.1873168531126603E-2</v>
      </c>
      <c r="AJ155" s="17">
        <v>3.5110866662580002E-2</v>
      </c>
      <c r="AK155" s="17"/>
      <c r="AL155" s="17">
        <v>2.1427069051352599E-2</v>
      </c>
      <c r="AM155" s="17">
        <v>3.0992862177543899E-2</v>
      </c>
      <c r="AN155" s="17">
        <v>5.8588533138308703E-2</v>
      </c>
      <c r="AO155" s="17">
        <v>4.5659772188071102E-2</v>
      </c>
      <c r="AP155" s="17">
        <v>3.2509340505929803E-2</v>
      </c>
      <c r="AQ155" s="17">
        <v>4.2045077002310798E-2</v>
      </c>
      <c r="AR155" s="17"/>
      <c r="AS155" s="17">
        <v>5.1003706134023399E-2</v>
      </c>
      <c r="AT155" s="17">
        <v>3.6705268131935503E-2</v>
      </c>
      <c r="AU155" s="17">
        <v>3.46865569333819E-2</v>
      </c>
      <c r="AV155" s="17">
        <v>2.9045318129164398E-2</v>
      </c>
      <c r="AW155" s="17">
        <v>4.9584354508406099E-2</v>
      </c>
      <c r="AX155" s="17"/>
      <c r="AY155" s="17">
        <v>4.5286893347429399E-2</v>
      </c>
      <c r="AZ155" s="17">
        <v>3.28097791259125E-2</v>
      </c>
      <c r="BA155" s="17">
        <v>3.4193614892234402E-2</v>
      </c>
      <c r="BB155" s="17">
        <v>5.16652596594264E-2</v>
      </c>
      <c r="BC155" s="17">
        <v>1.2915175265441E-2</v>
      </c>
      <c r="BD155" s="17"/>
      <c r="BE155" s="17">
        <v>3.7969994742221597E-2</v>
      </c>
      <c r="BF155" s="17">
        <v>4.1710968949065202E-2</v>
      </c>
      <c r="BG155" s="17">
        <v>2.8321617956994099E-2</v>
      </c>
      <c r="BH155" s="17">
        <v>5.2669557920366698E-2</v>
      </c>
      <c r="BI155" s="17"/>
      <c r="BJ155" s="17">
        <v>4.9488116429684703E-2</v>
      </c>
      <c r="BK155" s="17">
        <v>1.29565187339975E-2</v>
      </c>
      <c r="BL155" s="17">
        <v>3.9535830028585503E-2</v>
      </c>
      <c r="BM155" s="17">
        <v>3.7623706669752802E-2</v>
      </c>
      <c r="BN155" s="17"/>
      <c r="BO155" s="17">
        <v>2.7585361430138899E-2</v>
      </c>
      <c r="BP155" s="17">
        <v>3.00940141235298E-2</v>
      </c>
      <c r="BQ155" s="17">
        <v>4.1311637436066702E-2</v>
      </c>
      <c r="BR155" s="17"/>
      <c r="BS155" s="17">
        <v>3.9875284170152001E-2</v>
      </c>
      <c r="BT155" s="17">
        <v>3.4907385885008399E-2</v>
      </c>
      <c r="BU155" s="17"/>
      <c r="BV155" s="17">
        <v>3.53417788231771E-2</v>
      </c>
      <c r="BW155" s="17">
        <v>4.0078550336828403E-2</v>
      </c>
      <c r="BX155" s="17">
        <v>3.6156417243212502E-2</v>
      </c>
      <c r="BY155" s="17"/>
      <c r="BZ155" s="17">
        <v>8.91845716781208E-2</v>
      </c>
      <c r="CA155" s="17">
        <v>4.2981574437732602E-2</v>
      </c>
    </row>
    <row r="156" spans="2:79" x14ac:dyDescent="0.3">
      <c r="B156" t="s">
        <v>149</v>
      </c>
      <c r="C156" s="17">
        <v>2.1013916056868798E-2</v>
      </c>
      <c r="D156" s="17">
        <v>1.5509319924003799E-2</v>
      </c>
      <c r="E156" s="17">
        <v>2.5659993299182698E-2</v>
      </c>
      <c r="F156" s="17"/>
      <c r="G156" s="17">
        <v>2.49943123168615E-2</v>
      </c>
      <c r="H156" s="17">
        <v>1.49958117065689E-2</v>
      </c>
      <c r="I156" s="17">
        <v>2.0582526883004899E-2</v>
      </c>
      <c r="J156" s="17">
        <v>2.84461711166696E-2</v>
      </c>
      <c r="K156" s="17">
        <v>1.0022377389207899E-2</v>
      </c>
      <c r="L156" s="17">
        <v>2.4905729784810399E-2</v>
      </c>
      <c r="M156" s="17"/>
      <c r="N156" s="17">
        <v>1.19774998946592E-2</v>
      </c>
      <c r="O156" s="17">
        <v>1.8699856325020602E-2</v>
      </c>
      <c r="P156" s="17">
        <v>2.0421075945466001E-2</v>
      </c>
      <c r="Q156" s="17">
        <v>3.4121845252349001E-2</v>
      </c>
      <c r="R156" s="17"/>
      <c r="S156" s="17">
        <v>1.32670334009952E-2</v>
      </c>
      <c r="T156" s="17">
        <v>1.8436918763423599E-2</v>
      </c>
      <c r="U156" s="17">
        <v>1.24188057812728E-2</v>
      </c>
      <c r="V156" s="17">
        <v>2.2247848025440699E-2</v>
      </c>
      <c r="W156" s="17">
        <v>3.5190589442879498E-2</v>
      </c>
      <c r="X156" s="17">
        <v>4.5779883790489799E-2</v>
      </c>
      <c r="Y156" s="17">
        <v>1.24561196777477E-2</v>
      </c>
      <c r="Z156" s="17">
        <v>0</v>
      </c>
      <c r="AA156" s="17">
        <v>2.19647952447862E-2</v>
      </c>
      <c r="AB156" s="17">
        <v>1.19508949779326E-2</v>
      </c>
      <c r="AC156" s="17">
        <v>5.3472573644780898E-2</v>
      </c>
      <c r="AD156" s="17">
        <v>0</v>
      </c>
      <c r="AE156" s="17"/>
      <c r="AF156" s="17">
        <v>1.4983247144958099E-2</v>
      </c>
      <c r="AG156" s="17">
        <v>1.3654458806302601E-2</v>
      </c>
      <c r="AH156" s="17">
        <v>2.19559274478506E-2</v>
      </c>
      <c r="AI156" s="17">
        <v>1.56527926414332E-2</v>
      </c>
      <c r="AJ156" s="17">
        <v>2.6222636129133298E-2</v>
      </c>
      <c r="AK156" s="17"/>
      <c r="AL156" s="17">
        <v>9.9875512394008506E-3</v>
      </c>
      <c r="AM156" s="17">
        <v>1.43244322925241E-2</v>
      </c>
      <c r="AN156" s="17">
        <v>1.5601034465946E-2</v>
      </c>
      <c r="AO156" s="17">
        <v>1.35436222483325E-2</v>
      </c>
      <c r="AP156" s="17">
        <v>2.0895689570069601E-2</v>
      </c>
      <c r="AQ156" s="17">
        <v>6.0179217237769402E-2</v>
      </c>
      <c r="AR156" s="17"/>
      <c r="AS156" s="17">
        <v>1.50405583561276E-2</v>
      </c>
      <c r="AT156" s="17">
        <v>2.1030485534851699E-2</v>
      </c>
      <c r="AU156" s="17">
        <v>2.4664842979671499E-2</v>
      </c>
      <c r="AV156" s="17">
        <v>2.2159462803718499E-2</v>
      </c>
      <c r="AW156" s="17">
        <v>2.5358907740246E-2</v>
      </c>
      <c r="AX156" s="17"/>
      <c r="AY156" s="17">
        <v>1.57911259016267E-2</v>
      </c>
      <c r="AZ156" s="17">
        <v>2.3447516168173099E-2</v>
      </c>
      <c r="BA156" s="17">
        <v>1.8449673118961701E-2</v>
      </c>
      <c r="BB156" s="17">
        <v>1.6163560809948199E-2</v>
      </c>
      <c r="BC156" s="17">
        <v>2.7600648022181599E-2</v>
      </c>
      <c r="BD156" s="17"/>
      <c r="BE156" s="17">
        <v>1.1820237321255899E-2</v>
      </c>
      <c r="BF156" s="17">
        <v>1.5443005219112901E-2</v>
      </c>
      <c r="BG156" s="17">
        <v>1.49093672952272E-2</v>
      </c>
      <c r="BH156" s="17">
        <v>3.0675060363111701E-2</v>
      </c>
      <c r="BI156" s="17"/>
      <c r="BJ156" s="17">
        <v>2.4744056478499001E-2</v>
      </c>
      <c r="BK156" s="17">
        <v>0</v>
      </c>
      <c r="BL156" s="17">
        <v>2.2768945130152402E-2</v>
      </c>
      <c r="BM156" s="17">
        <v>2.0342702032991499E-2</v>
      </c>
      <c r="BN156" s="17"/>
      <c r="BO156" s="17">
        <v>7.50050812406721E-3</v>
      </c>
      <c r="BP156" s="17">
        <v>1.4386383903179501E-2</v>
      </c>
      <c r="BQ156" s="17">
        <v>2.3646094045596699E-2</v>
      </c>
      <c r="BR156" s="17"/>
      <c r="BS156" s="17">
        <v>1.7939545269474E-2</v>
      </c>
      <c r="BT156" s="17">
        <v>2.5061732347877199E-2</v>
      </c>
      <c r="BU156" s="17"/>
      <c r="BV156" s="17">
        <v>1.9089931818705101E-2</v>
      </c>
      <c r="BW156" s="17">
        <v>1.71983080227627E-2</v>
      </c>
      <c r="BX156" s="17">
        <v>7.6537918996276103E-3</v>
      </c>
      <c r="BY156" s="17"/>
      <c r="BZ156" s="17">
        <v>2.48866524809719E-2</v>
      </c>
      <c r="CA156" s="17">
        <v>8.8351480919263495E-3</v>
      </c>
    </row>
    <row r="157" spans="2:79" x14ac:dyDescent="0.3">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row>
    <row r="158" spans="2:79" x14ac:dyDescent="0.3">
      <c r="B158" s="6" t="s">
        <v>172</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row>
    <row r="159" spans="2:79" x14ac:dyDescent="0.3">
      <c r="B159" s="24" t="s">
        <v>107</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row>
    <row r="160" spans="2:79" x14ac:dyDescent="0.3">
      <c r="B160" t="s">
        <v>162</v>
      </c>
      <c r="C160" s="17">
        <v>8.2353562895315896E-2</v>
      </c>
      <c r="D160" s="17">
        <v>9.1489625460969795E-2</v>
      </c>
      <c r="E160" s="17">
        <v>7.3196229551066402E-2</v>
      </c>
      <c r="F160" s="17"/>
      <c r="G160" s="17">
        <v>0.14788797597285999</v>
      </c>
      <c r="H160" s="17">
        <v>0.135066167464687</v>
      </c>
      <c r="I160" s="17">
        <v>0.12281883293431101</v>
      </c>
      <c r="J160" s="17">
        <v>6.0452642427695498E-2</v>
      </c>
      <c r="K160" s="17">
        <v>1.9506791960262702E-2</v>
      </c>
      <c r="L160" s="17">
        <v>2.25523021028009E-2</v>
      </c>
      <c r="M160" s="17"/>
      <c r="N160" s="17">
        <v>9.9347360015440395E-2</v>
      </c>
      <c r="O160" s="17">
        <v>6.3265478551870397E-2</v>
      </c>
      <c r="P160" s="17">
        <v>8.8493774058432895E-2</v>
      </c>
      <c r="Q160" s="17">
        <v>7.8059794649078001E-2</v>
      </c>
      <c r="R160" s="17"/>
      <c r="S160" s="17">
        <v>0.14143614522898701</v>
      </c>
      <c r="T160" s="17">
        <v>5.4825638049243598E-2</v>
      </c>
      <c r="U160" s="17">
        <v>4.53652417924598E-2</v>
      </c>
      <c r="V160" s="17">
        <v>7.3196181573095195E-2</v>
      </c>
      <c r="W160" s="17">
        <v>6.0901414129736903E-2</v>
      </c>
      <c r="X160" s="17">
        <v>0.103645766293975</v>
      </c>
      <c r="Y160" s="17">
        <v>5.6634158073944701E-2</v>
      </c>
      <c r="Z160" s="17">
        <v>0.101986789740541</v>
      </c>
      <c r="AA160" s="17">
        <v>7.6532523001394695E-2</v>
      </c>
      <c r="AB160" s="17">
        <v>8.1836270668523101E-2</v>
      </c>
      <c r="AC160" s="17">
        <v>9.8821590255144698E-2</v>
      </c>
      <c r="AD160" s="17">
        <v>7.6596684787572103E-2</v>
      </c>
      <c r="AE160" s="17"/>
      <c r="AF160" s="17">
        <v>8.3187280498526403E-2</v>
      </c>
      <c r="AG160" s="17">
        <v>0.111782261110408</v>
      </c>
      <c r="AH160" s="17">
        <v>6.3172919470418296E-2</v>
      </c>
      <c r="AI160" s="17">
        <v>6.9162080218027805E-2</v>
      </c>
      <c r="AJ160" s="17">
        <v>8.3450836076232396E-2</v>
      </c>
      <c r="AK160" s="17"/>
      <c r="AL160" s="17">
        <v>0.119455251162598</v>
      </c>
      <c r="AM160" s="17">
        <v>8.7350892879600503E-2</v>
      </c>
      <c r="AN160" s="17">
        <v>7.3220584859513604E-2</v>
      </c>
      <c r="AO160" s="17">
        <v>9.1408476551989706E-2</v>
      </c>
      <c r="AP160" s="17">
        <v>6.3139333884665402E-2</v>
      </c>
      <c r="AQ160" s="17">
        <v>3.21638688608347E-2</v>
      </c>
      <c r="AR160" s="17"/>
      <c r="AS160" s="17">
        <v>0.169875260479078</v>
      </c>
      <c r="AT160" s="17">
        <v>7.2827388702053297E-2</v>
      </c>
      <c r="AU160" s="17">
        <v>3.53691985681601E-2</v>
      </c>
      <c r="AV160" s="17">
        <v>7.1929570471110205E-2</v>
      </c>
      <c r="AW160" s="17">
        <v>0.144763945245584</v>
      </c>
      <c r="AX160" s="17"/>
      <c r="AY160" s="17">
        <v>0.136041141396057</v>
      </c>
      <c r="AZ160" s="17">
        <v>6.5412637538374105E-2</v>
      </c>
      <c r="BA160" s="17">
        <v>5.3023162307122E-2</v>
      </c>
      <c r="BB160" s="17">
        <v>8.4082178868421703E-2</v>
      </c>
      <c r="BC160" s="17">
        <v>7.4779103304684097E-2</v>
      </c>
      <c r="BD160" s="17"/>
      <c r="BE160" s="17">
        <v>0.10092046013761501</v>
      </c>
      <c r="BF160" s="17">
        <v>7.8883592268045005E-2</v>
      </c>
      <c r="BG160" s="17">
        <v>8.22341100711724E-2</v>
      </c>
      <c r="BH160" s="17">
        <v>8.4107993919355806E-2</v>
      </c>
      <c r="BI160" s="17"/>
      <c r="BJ160" s="17">
        <v>0.136381736891932</v>
      </c>
      <c r="BK160" s="17">
        <v>0.16365551963152</v>
      </c>
      <c r="BL160" s="17">
        <v>6.6350085905083706E-2</v>
      </c>
      <c r="BM160" s="17">
        <v>6.6988879788489594E-2</v>
      </c>
      <c r="BN160" s="17"/>
      <c r="BO160" s="17">
        <v>0.14452319171205899</v>
      </c>
      <c r="BP160" s="17">
        <v>7.9968117529107902E-2</v>
      </c>
      <c r="BQ160" s="17">
        <v>7.0275369586229597E-2</v>
      </c>
      <c r="BR160" s="17"/>
      <c r="BS160" s="17">
        <v>8.7139166525684902E-2</v>
      </c>
      <c r="BT160" s="17">
        <v>7.5762700069677794E-2</v>
      </c>
      <c r="BU160" s="17"/>
      <c r="BV160" s="17">
        <v>5.2463411935538898E-2</v>
      </c>
      <c r="BW160" s="17">
        <v>6.6221808159577802E-2</v>
      </c>
      <c r="BX160" s="17">
        <v>0.13446708705787799</v>
      </c>
      <c r="BY160" s="17"/>
      <c r="BZ160" s="17">
        <v>8.3403616362305297E-2</v>
      </c>
      <c r="CA160" s="17">
        <v>0.225958421777677</v>
      </c>
    </row>
    <row r="161" spans="2:79" x14ac:dyDescent="0.3">
      <c r="B161" t="s">
        <v>163</v>
      </c>
      <c r="C161" s="17">
        <v>0.31440487630622699</v>
      </c>
      <c r="D161" s="17">
        <v>0.30353176508948299</v>
      </c>
      <c r="E161" s="17">
        <v>0.326890193917514</v>
      </c>
      <c r="F161" s="17"/>
      <c r="G161" s="17">
        <v>0.39327028114875201</v>
      </c>
      <c r="H161" s="17">
        <v>0.39802518139766302</v>
      </c>
      <c r="I161" s="17">
        <v>0.330995483197706</v>
      </c>
      <c r="J161" s="17">
        <v>0.269831947053632</v>
      </c>
      <c r="K161" s="17">
        <v>0.27218765438043602</v>
      </c>
      <c r="L161" s="17">
        <v>0.244587374584988</v>
      </c>
      <c r="M161" s="17"/>
      <c r="N161" s="17">
        <v>0.32317131674658001</v>
      </c>
      <c r="O161" s="17">
        <v>0.31703451677070998</v>
      </c>
      <c r="P161" s="17">
        <v>0.34085154992125699</v>
      </c>
      <c r="Q161" s="17">
        <v>0.27525458058150998</v>
      </c>
      <c r="R161" s="17"/>
      <c r="S161" s="17">
        <v>0.29033696859345198</v>
      </c>
      <c r="T161" s="17">
        <v>0.30430894390683999</v>
      </c>
      <c r="U161" s="17">
        <v>0.30535564840219498</v>
      </c>
      <c r="V161" s="17">
        <v>0.28127354599347598</v>
      </c>
      <c r="W161" s="17">
        <v>0.31897611432893502</v>
      </c>
      <c r="X161" s="17">
        <v>0.36177795678378899</v>
      </c>
      <c r="Y161" s="17">
        <v>0.348291114519095</v>
      </c>
      <c r="Z161" s="17">
        <v>0.35378806161579701</v>
      </c>
      <c r="AA161" s="17">
        <v>0.32822949084349801</v>
      </c>
      <c r="AB161" s="17">
        <v>0.28816678334606999</v>
      </c>
      <c r="AC161" s="17">
        <v>0.30533645150847699</v>
      </c>
      <c r="AD161" s="17">
        <v>0.34165607453393998</v>
      </c>
      <c r="AE161" s="17"/>
      <c r="AF161" s="17">
        <v>0.32999656960208901</v>
      </c>
      <c r="AG161" s="17">
        <v>0.31947767752640099</v>
      </c>
      <c r="AH161" s="17">
        <v>0.273415881998396</v>
      </c>
      <c r="AI161" s="17">
        <v>0.32984561128216899</v>
      </c>
      <c r="AJ161" s="17">
        <v>0.35103379012687902</v>
      </c>
      <c r="AK161" s="17"/>
      <c r="AL161" s="17">
        <v>0.35637560511459998</v>
      </c>
      <c r="AM161" s="17">
        <v>0.32550388639467498</v>
      </c>
      <c r="AN161" s="17">
        <v>0.30930242988161499</v>
      </c>
      <c r="AO161" s="17">
        <v>0.30668475930998801</v>
      </c>
      <c r="AP161" s="17">
        <v>0.32483192683918599</v>
      </c>
      <c r="AQ161" s="17">
        <v>0.24059182936103701</v>
      </c>
      <c r="AR161" s="17"/>
      <c r="AS161" s="17">
        <v>0.31091236306117898</v>
      </c>
      <c r="AT161" s="17">
        <v>0.35946535262333901</v>
      </c>
      <c r="AU161" s="17">
        <v>0.26964532243160699</v>
      </c>
      <c r="AV161" s="17">
        <v>0.22868812623905699</v>
      </c>
      <c r="AW161" s="17">
        <v>0.20607055725826701</v>
      </c>
      <c r="AX161" s="17"/>
      <c r="AY161" s="17">
        <v>0.29134644802295601</v>
      </c>
      <c r="AZ161" s="17">
        <v>0.36319282106077599</v>
      </c>
      <c r="BA161" s="17">
        <v>0.28610294951590598</v>
      </c>
      <c r="BB161" s="17">
        <v>0.294504942575601</v>
      </c>
      <c r="BC161" s="17">
        <v>0.218716981330428</v>
      </c>
      <c r="BD161" s="17"/>
      <c r="BE161" s="17">
        <v>0.321128600942717</v>
      </c>
      <c r="BF161" s="17">
        <v>0.33470946818224101</v>
      </c>
      <c r="BG161" s="17">
        <v>0.310716728253145</v>
      </c>
      <c r="BH161" s="17">
        <v>0.31247205163202202</v>
      </c>
      <c r="BI161" s="17"/>
      <c r="BJ161" s="17">
        <v>0.37682510822355197</v>
      </c>
      <c r="BK161" s="17">
        <v>0.42398242483819898</v>
      </c>
      <c r="BL161" s="17">
        <v>0.29699443211894699</v>
      </c>
      <c r="BM161" s="17">
        <v>0.29562717009719802</v>
      </c>
      <c r="BN161" s="17"/>
      <c r="BO161" s="17">
        <v>0.39592097007580201</v>
      </c>
      <c r="BP161" s="17">
        <v>0.38336614714925099</v>
      </c>
      <c r="BQ161" s="17">
        <v>0.28588966948712602</v>
      </c>
      <c r="BR161" s="17"/>
      <c r="BS161" s="17">
        <v>0.313820141234531</v>
      </c>
      <c r="BT161" s="17">
        <v>0.31406065085823698</v>
      </c>
      <c r="BU161" s="17"/>
      <c r="BV161" s="17">
        <v>0.317040862433351</v>
      </c>
      <c r="BW161" s="17">
        <v>0.31203548402307402</v>
      </c>
      <c r="BX161" s="17">
        <v>0.32093536478729301</v>
      </c>
      <c r="BY161" s="17"/>
      <c r="BZ161" s="17">
        <v>0.35192782748900298</v>
      </c>
      <c r="CA161" s="17">
        <v>0.29662400149365198</v>
      </c>
    </row>
    <row r="162" spans="2:79" x14ac:dyDescent="0.3">
      <c r="B162" t="s">
        <v>164</v>
      </c>
      <c r="C162" s="17">
        <v>0.40040555159549102</v>
      </c>
      <c r="D162" s="17">
        <v>0.40349643384804001</v>
      </c>
      <c r="E162" s="17">
        <v>0.397280659717406</v>
      </c>
      <c r="F162" s="17"/>
      <c r="G162" s="17">
        <v>0.28620353157339001</v>
      </c>
      <c r="H162" s="17">
        <v>0.27877176410830601</v>
      </c>
      <c r="I162" s="17">
        <v>0.341183456919046</v>
      </c>
      <c r="J162" s="17">
        <v>0.47015000987236</v>
      </c>
      <c r="K162" s="17">
        <v>0.488655980137708</v>
      </c>
      <c r="L162" s="17">
        <v>0.50821980716464299</v>
      </c>
      <c r="M162" s="17"/>
      <c r="N162" s="17">
        <v>0.37524952602879103</v>
      </c>
      <c r="O162" s="17">
        <v>0.40378631346098798</v>
      </c>
      <c r="P162" s="17">
        <v>0.38938512460081598</v>
      </c>
      <c r="Q162" s="17">
        <v>0.437655046731385</v>
      </c>
      <c r="R162" s="17"/>
      <c r="S162" s="17">
        <v>0.39001212988865303</v>
      </c>
      <c r="T162" s="17">
        <v>0.42155900711819499</v>
      </c>
      <c r="U162" s="17">
        <v>0.37321801792891302</v>
      </c>
      <c r="V162" s="17">
        <v>0.42766893027862901</v>
      </c>
      <c r="W162" s="17">
        <v>0.44091086274656399</v>
      </c>
      <c r="X162" s="17">
        <v>0.37240478014353301</v>
      </c>
      <c r="Y162" s="17">
        <v>0.38049943346556703</v>
      </c>
      <c r="Z162" s="17">
        <v>0.33061087041674098</v>
      </c>
      <c r="AA162" s="17">
        <v>0.39482027551469501</v>
      </c>
      <c r="AB162" s="17">
        <v>0.418847074689703</v>
      </c>
      <c r="AC162" s="17">
        <v>0.41393317075140001</v>
      </c>
      <c r="AD162" s="17">
        <v>0.42570495017833598</v>
      </c>
      <c r="AE162" s="17"/>
      <c r="AF162" s="17">
        <v>0.41475949761430903</v>
      </c>
      <c r="AG162" s="17">
        <v>0.37346518807527501</v>
      </c>
      <c r="AH162" s="17">
        <v>0.41181900546927502</v>
      </c>
      <c r="AI162" s="17">
        <v>0.41868653918919002</v>
      </c>
      <c r="AJ162" s="17">
        <v>0.35486827270997401</v>
      </c>
      <c r="AK162" s="17"/>
      <c r="AL162" s="17">
        <v>0.34001407371213299</v>
      </c>
      <c r="AM162" s="17">
        <v>0.40714491018468002</v>
      </c>
      <c r="AN162" s="17">
        <v>0.39842325101776699</v>
      </c>
      <c r="AO162" s="17">
        <v>0.42497507035085602</v>
      </c>
      <c r="AP162" s="17">
        <v>0.33791254589686898</v>
      </c>
      <c r="AQ162" s="17">
        <v>0.49579836116890702</v>
      </c>
      <c r="AR162" s="17"/>
      <c r="AS162" s="17">
        <v>0.29391432648909099</v>
      </c>
      <c r="AT162" s="17">
        <v>0.38217099438053997</v>
      </c>
      <c r="AU162" s="17">
        <v>0.49898932985855898</v>
      </c>
      <c r="AV162" s="17">
        <v>0.44841230239187602</v>
      </c>
      <c r="AW162" s="17">
        <v>0.38494037526609998</v>
      </c>
      <c r="AX162" s="17"/>
      <c r="AY162" s="17">
        <v>0.38541896890455701</v>
      </c>
      <c r="AZ162" s="17">
        <v>0.38082456338868298</v>
      </c>
      <c r="BA162" s="17">
        <v>0.47025116702013198</v>
      </c>
      <c r="BB162" s="17">
        <v>0.35707400284332202</v>
      </c>
      <c r="BC162" s="17">
        <v>0.475612077562518</v>
      </c>
      <c r="BD162" s="17"/>
      <c r="BE162" s="17">
        <v>0.38643958248292898</v>
      </c>
      <c r="BF162" s="17">
        <v>0.41672643646579599</v>
      </c>
      <c r="BG162" s="17">
        <v>0.39866234254360899</v>
      </c>
      <c r="BH162" s="17">
        <v>0.39033234600986</v>
      </c>
      <c r="BI162" s="17"/>
      <c r="BJ162" s="17">
        <v>0.33728329187100298</v>
      </c>
      <c r="BK162" s="17">
        <v>0.28459698715930898</v>
      </c>
      <c r="BL162" s="17">
        <v>0.40696283084701501</v>
      </c>
      <c r="BM162" s="17">
        <v>0.425319123710027</v>
      </c>
      <c r="BN162" s="17"/>
      <c r="BO162" s="17">
        <v>0.30230568362425903</v>
      </c>
      <c r="BP162" s="17">
        <v>0.309168329217894</v>
      </c>
      <c r="BQ162" s="17">
        <v>0.43642481068143701</v>
      </c>
      <c r="BR162" s="17"/>
      <c r="BS162" s="17">
        <v>0.401075214526178</v>
      </c>
      <c r="BT162" s="17">
        <v>0.39976372783154601</v>
      </c>
      <c r="BU162" s="17"/>
      <c r="BV162" s="17">
        <v>0.39295294832045902</v>
      </c>
      <c r="BW162" s="17">
        <v>0.42255761300330302</v>
      </c>
      <c r="BX162" s="17">
        <v>0.37600617461397301</v>
      </c>
      <c r="BY162" s="17"/>
      <c r="BZ162" s="17">
        <v>0.36469659459092302</v>
      </c>
      <c r="CA162" s="17">
        <v>0.33450547146163501</v>
      </c>
    </row>
    <row r="163" spans="2:79" x14ac:dyDescent="0.3">
      <c r="B163" t="s">
        <v>165</v>
      </c>
      <c r="C163" s="17">
        <v>0.156663397231705</v>
      </c>
      <c r="D163" s="17">
        <v>0.153692633150013</v>
      </c>
      <c r="E163" s="17">
        <v>0.15762708675298001</v>
      </c>
      <c r="F163" s="17"/>
      <c r="G163" s="17">
        <v>0.13841647652324299</v>
      </c>
      <c r="H163" s="17">
        <v>0.141884525272305</v>
      </c>
      <c r="I163" s="17">
        <v>0.15333646444784599</v>
      </c>
      <c r="J163" s="17">
        <v>0.147730129449095</v>
      </c>
      <c r="K163" s="17">
        <v>0.17452592337049599</v>
      </c>
      <c r="L163" s="17">
        <v>0.17892468513530099</v>
      </c>
      <c r="M163" s="17"/>
      <c r="N163" s="17">
        <v>0.168230694734154</v>
      </c>
      <c r="O163" s="17">
        <v>0.17006940691464201</v>
      </c>
      <c r="P163" s="17">
        <v>0.13255830131389601</v>
      </c>
      <c r="Q163" s="17">
        <v>0.15068182435338001</v>
      </c>
      <c r="R163" s="17"/>
      <c r="S163" s="17">
        <v>0.15459865194005901</v>
      </c>
      <c r="T163" s="17">
        <v>0.185906614597529</v>
      </c>
      <c r="U163" s="17">
        <v>0.212049635347</v>
      </c>
      <c r="V163" s="17">
        <v>0.14622717168136201</v>
      </c>
      <c r="W163" s="17">
        <v>0.113544942535888</v>
      </c>
      <c r="X163" s="17">
        <v>0.110792504070314</v>
      </c>
      <c r="Y163" s="17">
        <v>0.169567870162186</v>
      </c>
      <c r="Z163" s="17">
        <v>0.200911514573859</v>
      </c>
      <c r="AA163" s="17">
        <v>0.15319612296475299</v>
      </c>
      <c r="AB163" s="17">
        <v>0.16150832164234799</v>
      </c>
      <c r="AC163" s="17">
        <v>0.103304884037225</v>
      </c>
      <c r="AD163" s="17">
        <v>0.156042290500152</v>
      </c>
      <c r="AE163" s="17"/>
      <c r="AF163" s="17">
        <v>0.134445363656024</v>
      </c>
      <c r="AG163" s="17">
        <v>0.152801233945282</v>
      </c>
      <c r="AH163" s="17">
        <v>0.21655589648165599</v>
      </c>
      <c r="AI163" s="17">
        <v>0.15679354945086699</v>
      </c>
      <c r="AJ163" s="17">
        <v>0.16871155066648799</v>
      </c>
      <c r="AK163" s="17"/>
      <c r="AL163" s="17">
        <v>0.15548805421182199</v>
      </c>
      <c r="AM163" s="17">
        <v>0.13916432609697299</v>
      </c>
      <c r="AN163" s="17">
        <v>0.154728450101496</v>
      </c>
      <c r="AO163" s="17">
        <v>0.14116537210668501</v>
      </c>
      <c r="AP163" s="17">
        <v>0.22190737800504501</v>
      </c>
      <c r="AQ163" s="17">
        <v>0.180878339166786</v>
      </c>
      <c r="AR163" s="17"/>
      <c r="AS163" s="17">
        <v>0.18924818626581799</v>
      </c>
      <c r="AT163" s="17">
        <v>0.14497848971414201</v>
      </c>
      <c r="AU163" s="17">
        <v>0.14406924303459401</v>
      </c>
      <c r="AV163" s="17">
        <v>0.17910859278622099</v>
      </c>
      <c r="AW163" s="17">
        <v>0.18884713531993</v>
      </c>
      <c r="AX163" s="17"/>
      <c r="AY163" s="17">
        <v>0.14936965389799001</v>
      </c>
      <c r="AZ163" s="17">
        <v>0.14714951104202401</v>
      </c>
      <c r="BA163" s="17">
        <v>0.14400511368194199</v>
      </c>
      <c r="BB163" s="17">
        <v>0.20674667251290901</v>
      </c>
      <c r="BC163" s="17">
        <v>0.18439163401276501</v>
      </c>
      <c r="BD163" s="17"/>
      <c r="BE163" s="17">
        <v>0.153913655658514</v>
      </c>
      <c r="BF163" s="17">
        <v>0.132391095723397</v>
      </c>
      <c r="BG163" s="17">
        <v>0.161932585932475</v>
      </c>
      <c r="BH163" s="17">
        <v>0.16523936489500601</v>
      </c>
      <c r="BI163" s="17"/>
      <c r="BJ163" s="17">
        <v>0.106537413069064</v>
      </c>
      <c r="BK163" s="17">
        <v>9.8279993781013403E-2</v>
      </c>
      <c r="BL163" s="17">
        <v>0.17359422403055899</v>
      </c>
      <c r="BM163" s="17">
        <v>0.16925697369180301</v>
      </c>
      <c r="BN163" s="17"/>
      <c r="BO163" s="17">
        <v>0.119885559536252</v>
      </c>
      <c r="BP163" s="17">
        <v>0.17940851648650399</v>
      </c>
      <c r="BQ163" s="17">
        <v>0.160982899054296</v>
      </c>
      <c r="BR163" s="17"/>
      <c r="BS163" s="17">
        <v>0.152834102149461</v>
      </c>
      <c r="BT163" s="17">
        <v>0.162601201347886</v>
      </c>
      <c r="BU163" s="17"/>
      <c r="BV163" s="17">
        <v>0.18452138238351701</v>
      </c>
      <c r="BW163" s="17">
        <v>0.15686660721799101</v>
      </c>
      <c r="BX163" s="17">
        <v>0.135078295018175</v>
      </c>
      <c r="BY163" s="17"/>
      <c r="BZ163" s="17">
        <v>0.141061328615742</v>
      </c>
      <c r="CA163" s="17">
        <v>0.11251991990379499</v>
      </c>
    </row>
    <row r="164" spans="2:79" x14ac:dyDescent="0.3">
      <c r="B164" t="s">
        <v>166</v>
      </c>
      <c r="C164" s="17">
        <v>2.9511820313641E-2</v>
      </c>
      <c r="D164" s="17">
        <v>3.4512645978693898E-2</v>
      </c>
      <c r="E164" s="17">
        <v>2.4896755412293199E-2</v>
      </c>
      <c r="F164" s="17"/>
      <c r="G164" s="17">
        <v>2.3399680594050901E-2</v>
      </c>
      <c r="H164" s="17">
        <v>2.8329112735815499E-2</v>
      </c>
      <c r="I164" s="17">
        <v>3.6952395395220397E-2</v>
      </c>
      <c r="J164" s="17">
        <v>2.01585226639753E-2</v>
      </c>
      <c r="K164" s="17">
        <v>3.89314471894842E-2</v>
      </c>
      <c r="L164" s="17">
        <v>2.9825596297587E-2</v>
      </c>
      <c r="M164" s="17"/>
      <c r="N164" s="17">
        <v>2.69521340708695E-2</v>
      </c>
      <c r="O164" s="17">
        <v>3.3115591534718998E-2</v>
      </c>
      <c r="P164" s="17">
        <v>3.0280853117988699E-2</v>
      </c>
      <c r="Q164" s="17">
        <v>2.8441846924360002E-2</v>
      </c>
      <c r="R164" s="17"/>
      <c r="S164" s="17">
        <v>2.0363308429037E-2</v>
      </c>
      <c r="T164" s="17">
        <v>1.9582525723538399E-2</v>
      </c>
      <c r="U164" s="17">
        <v>5.7353606406003801E-2</v>
      </c>
      <c r="V164" s="17">
        <v>4.4363051464329097E-2</v>
      </c>
      <c r="W164" s="17">
        <v>4.4089108587525801E-2</v>
      </c>
      <c r="X164" s="17">
        <v>5.2528029568355301E-3</v>
      </c>
      <c r="Y164" s="17">
        <v>3.8084315563642598E-2</v>
      </c>
      <c r="Z164" s="17">
        <v>1.2702763653061999E-2</v>
      </c>
      <c r="AA164" s="17">
        <v>2.3955158599169801E-2</v>
      </c>
      <c r="AB164" s="17">
        <v>4.3629352534127197E-2</v>
      </c>
      <c r="AC164" s="17">
        <v>3.6785741279434202E-2</v>
      </c>
      <c r="AD164" s="17">
        <v>0</v>
      </c>
      <c r="AE164" s="17"/>
      <c r="AF164" s="17">
        <v>2.5029235197599701E-2</v>
      </c>
      <c r="AG164" s="17">
        <v>3.0308363704889801E-2</v>
      </c>
      <c r="AH164" s="17">
        <v>2.97937513237416E-2</v>
      </c>
      <c r="AI164" s="17">
        <v>1.7720136028531602E-2</v>
      </c>
      <c r="AJ164" s="17">
        <v>2.3935858655000801E-2</v>
      </c>
      <c r="AK164" s="17"/>
      <c r="AL164" s="17">
        <v>2.0996908650468198E-2</v>
      </c>
      <c r="AM164" s="17">
        <v>2.9340238739215398E-2</v>
      </c>
      <c r="AN164" s="17">
        <v>5.2805157316000398E-2</v>
      </c>
      <c r="AO164" s="17">
        <v>2.8990047492596399E-2</v>
      </c>
      <c r="AP164" s="17">
        <v>3.1313125804164801E-2</v>
      </c>
      <c r="AQ164" s="17">
        <v>6.2598875739662604E-3</v>
      </c>
      <c r="AR164" s="17"/>
      <c r="AS164" s="17">
        <v>2.6747528445753298E-2</v>
      </c>
      <c r="AT164" s="17">
        <v>2.3067932803711399E-2</v>
      </c>
      <c r="AU164" s="17">
        <v>3.6543427131265203E-2</v>
      </c>
      <c r="AV164" s="17">
        <v>4.5580744105672699E-2</v>
      </c>
      <c r="AW164" s="17">
        <v>5.0019079169872901E-2</v>
      </c>
      <c r="AX164" s="17"/>
      <c r="AY164" s="17">
        <v>2.7768743502627601E-2</v>
      </c>
      <c r="AZ164" s="17">
        <v>2.50556193472758E-2</v>
      </c>
      <c r="BA164" s="17">
        <v>2.8520128136340601E-2</v>
      </c>
      <c r="BB164" s="17">
        <v>4.9201214200142798E-2</v>
      </c>
      <c r="BC164" s="17">
        <v>1.8180867831760001E-2</v>
      </c>
      <c r="BD164" s="17"/>
      <c r="BE164" s="17">
        <v>2.5777463456968901E-2</v>
      </c>
      <c r="BF164" s="17">
        <v>2.4890160886329199E-2</v>
      </c>
      <c r="BG164" s="17">
        <v>3.14383178518719E-2</v>
      </c>
      <c r="BH164" s="17">
        <v>3.0347192600391999E-2</v>
      </c>
      <c r="BI164" s="17"/>
      <c r="BJ164" s="17">
        <v>2.6563508348794101E-2</v>
      </c>
      <c r="BK164" s="17">
        <v>2.9485074589958901E-2</v>
      </c>
      <c r="BL164" s="17">
        <v>3.4737281693519501E-2</v>
      </c>
      <c r="BM164" s="17">
        <v>2.7968628756489401E-2</v>
      </c>
      <c r="BN164" s="17"/>
      <c r="BO164" s="17">
        <v>2.5955567590598701E-2</v>
      </c>
      <c r="BP164" s="17">
        <v>3.3498251626015302E-2</v>
      </c>
      <c r="BQ164" s="17">
        <v>2.9703067280884801E-2</v>
      </c>
      <c r="BR164" s="17"/>
      <c r="BS164" s="17">
        <v>3.2213877826878498E-2</v>
      </c>
      <c r="BT164" s="17">
        <v>2.62836735835861E-2</v>
      </c>
      <c r="BU164" s="17"/>
      <c r="BV164" s="17">
        <v>3.9977785023953299E-2</v>
      </c>
      <c r="BW164" s="17">
        <v>2.6315698066175501E-2</v>
      </c>
      <c r="BX164" s="17">
        <v>2.74755983644198E-2</v>
      </c>
      <c r="BY164" s="17"/>
      <c r="BZ164" s="17">
        <v>4.9180443207480898E-2</v>
      </c>
      <c r="CA164" s="17">
        <v>3.0392185363240998E-2</v>
      </c>
    </row>
    <row r="165" spans="2:79" x14ac:dyDescent="0.3">
      <c r="B165" t="s">
        <v>149</v>
      </c>
      <c r="C165" s="17">
        <v>1.6660791657620501E-2</v>
      </c>
      <c r="D165" s="17">
        <v>1.32768964728005E-2</v>
      </c>
      <c r="E165" s="17">
        <v>2.0109074648740798E-2</v>
      </c>
      <c r="F165" s="17"/>
      <c r="G165" s="17">
        <v>1.0822054187703E-2</v>
      </c>
      <c r="H165" s="17">
        <v>1.7923249021224798E-2</v>
      </c>
      <c r="I165" s="17">
        <v>1.47133671058709E-2</v>
      </c>
      <c r="J165" s="17">
        <v>3.1676748533242302E-2</v>
      </c>
      <c r="K165" s="17">
        <v>6.1922029616131996E-3</v>
      </c>
      <c r="L165" s="17">
        <v>1.5890234714679902E-2</v>
      </c>
      <c r="M165" s="17"/>
      <c r="N165" s="17">
        <v>7.0489684041646402E-3</v>
      </c>
      <c r="O165" s="17">
        <v>1.27286927670707E-2</v>
      </c>
      <c r="P165" s="17">
        <v>1.8430396987609E-2</v>
      </c>
      <c r="Q165" s="17">
        <v>2.9906906760287299E-2</v>
      </c>
      <c r="R165" s="17"/>
      <c r="S165" s="17">
        <v>3.2527959198124798E-3</v>
      </c>
      <c r="T165" s="17">
        <v>1.38172706046543E-2</v>
      </c>
      <c r="U165" s="17">
        <v>6.6578501234279899E-3</v>
      </c>
      <c r="V165" s="17">
        <v>2.7271119009108499E-2</v>
      </c>
      <c r="W165" s="17">
        <v>2.15775576713499E-2</v>
      </c>
      <c r="X165" s="17">
        <v>4.6126189751553401E-2</v>
      </c>
      <c r="Y165" s="17">
        <v>6.9231082155646398E-3</v>
      </c>
      <c r="Z165" s="17">
        <v>0</v>
      </c>
      <c r="AA165" s="17">
        <v>2.3266429076489199E-2</v>
      </c>
      <c r="AB165" s="17">
        <v>6.0121971192292302E-3</v>
      </c>
      <c r="AC165" s="17">
        <v>4.1818162168318601E-2</v>
      </c>
      <c r="AD165" s="17">
        <v>0</v>
      </c>
      <c r="AE165" s="17"/>
      <c r="AF165" s="17">
        <v>1.2582053431451299E-2</v>
      </c>
      <c r="AG165" s="17">
        <v>1.2165275637744499E-2</v>
      </c>
      <c r="AH165" s="17">
        <v>5.2425452565125902E-3</v>
      </c>
      <c r="AI165" s="17">
        <v>7.7920838312147602E-3</v>
      </c>
      <c r="AJ165" s="17">
        <v>1.7999691765425901E-2</v>
      </c>
      <c r="AK165" s="17"/>
      <c r="AL165" s="17">
        <v>7.6701071483784803E-3</v>
      </c>
      <c r="AM165" s="17">
        <v>1.1495745704856E-2</v>
      </c>
      <c r="AN165" s="17">
        <v>1.1520126823608499E-2</v>
      </c>
      <c r="AO165" s="17">
        <v>6.7762741878854898E-3</v>
      </c>
      <c r="AP165" s="17">
        <v>2.0895689570069601E-2</v>
      </c>
      <c r="AQ165" s="17">
        <v>4.43077138684684E-2</v>
      </c>
      <c r="AR165" s="17"/>
      <c r="AS165" s="17">
        <v>9.3023352590810102E-3</v>
      </c>
      <c r="AT165" s="17">
        <v>1.74898417762148E-2</v>
      </c>
      <c r="AU165" s="17">
        <v>1.53834789758148E-2</v>
      </c>
      <c r="AV165" s="17">
        <v>2.62806640060631E-2</v>
      </c>
      <c r="AW165" s="17">
        <v>2.5358907740246E-2</v>
      </c>
      <c r="AX165" s="17"/>
      <c r="AY165" s="17">
        <v>1.00550442758121E-2</v>
      </c>
      <c r="AZ165" s="17">
        <v>1.8364847622868101E-2</v>
      </c>
      <c r="BA165" s="17">
        <v>1.80974793385567E-2</v>
      </c>
      <c r="BB165" s="17">
        <v>8.3909889996027394E-3</v>
      </c>
      <c r="BC165" s="17">
        <v>2.8319335957844801E-2</v>
      </c>
      <c r="BD165" s="17"/>
      <c r="BE165" s="17">
        <v>1.1820237321255899E-2</v>
      </c>
      <c r="BF165" s="17">
        <v>1.23992464741919E-2</v>
      </c>
      <c r="BG165" s="17">
        <v>1.50159153477265E-2</v>
      </c>
      <c r="BH165" s="17">
        <v>1.7501050943364599E-2</v>
      </c>
      <c r="BI165" s="17"/>
      <c r="BJ165" s="17">
        <v>1.6408941595654699E-2</v>
      </c>
      <c r="BK165" s="17">
        <v>0</v>
      </c>
      <c r="BL165" s="17">
        <v>2.1361145404876301E-2</v>
      </c>
      <c r="BM165" s="17">
        <v>1.4839223955992501E-2</v>
      </c>
      <c r="BN165" s="17"/>
      <c r="BO165" s="17">
        <v>1.1409027461028599E-2</v>
      </c>
      <c r="BP165" s="17">
        <v>1.4590637991228599E-2</v>
      </c>
      <c r="BQ165" s="17">
        <v>1.6724183910026901E-2</v>
      </c>
      <c r="BR165" s="17"/>
      <c r="BS165" s="17">
        <v>1.2917497737266401E-2</v>
      </c>
      <c r="BT165" s="17">
        <v>2.1528046309067302E-2</v>
      </c>
      <c r="BU165" s="17"/>
      <c r="BV165" s="17">
        <v>1.3043609903179499E-2</v>
      </c>
      <c r="BW165" s="17">
        <v>1.6002789529878401E-2</v>
      </c>
      <c r="BX165" s="17">
        <v>6.0374801582617097E-3</v>
      </c>
      <c r="BY165" s="17"/>
      <c r="BZ165" s="17">
        <v>9.7301897345460405E-3</v>
      </c>
      <c r="CA165" s="17">
        <v>0</v>
      </c>
    </row>
    <row r="166" spans="2:79" x14ac:dyDescent="0.3">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row>
    <row r="167" spans="2:79" x14ac:dyDescent="0.3">
      <c r="B167" s="6" t="s">
        <v>173</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row>
    <row r="168" spans="2:79" x14ac:dyDescent="0.3">
      <c r="B168" s="24" t="s">
        <v>107</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row>
    <row r="169" spans="2:79" x14ac:dyDescent="0.3">
      <c r="B169" t="s">
        <v>162</v>
      </c>
      <c r="C169" s="17">
        <v>0.300576310676262</v>
      </c>
      <c r="D169" s="17">
        <v>0.34085179028296703</v>
      </c>
      <c r="E169" s="17">
        <v>0.26127257710815099</v>
      </c>
      <c r="F169" s="17"/>
      <c r="G169" s="17">
        <v>0.38333743272847998</v>
      </c>
      <c r="H169" s="17">
        <v>0.35872625341547798</v>
      </c>
      <c r="I169" s="17">
        <v>0.28770296770862702</v>
      </c>
      <c r="J169" s="17">
        <v>0.22073698386812801</v>
      </c>
      <c r="K169" s="17">
        <v>0.26964052462819399</v>
      </c>
      <c r="L169" s="17">
        <v>0.29399690894818298</v>
      </c>
      <c r="M169" s="17"/>
      <c r="N169" s="17">
        <v>0.35550262739197502</v>
      </c>
      <c r="O169" s="17">
        <v>0.29890224892317901</v>
      </c>
      <c r="P169" s="17">
        <v>0.237946492157245</v>
      </c>
      <c r="Q169" s="17">
        <v>0.29791957682290399</v>
      </c>
      <c r="R169" s="17"/>
      <c r="S169" s="17">
        <v>0.317357760509967</v>
      </c>
      <c r="T169" s="17">
        <v>0.34251479319274297</v>
      </c>
      <c r="U169" s="17">
        <v>0.26195402621095198</v>
      </c>
      <c r="V169" s="17">
        <v>0.34160094935169599</v>
      </c>
      <c r="W169" s="17">
        <v>0.208044990123947</v>
      </c>
      <c r="X169" s="17">
        <v>0.26320982639558499</v>
      </c>
      <c r="Y169" s="17">
        <v>0.26002349966327598</v>
      </c>
      <c r="Z169" s="17">
        <v>0.29434015035815903</v>
      </c>
      <c r="AA169" s="17">
        <v>0.33564769936974997</v>
      </c>
      <c r="AB169" s="17">
        <v>0.36174204632840301</v>
      </c>
      <c r="AC169" s="17">
        <v>0.27460515712539102</v>
      </c>
      <c r="AD169" s="17">
        <v>0.196779199395129</v>
      </c>
      <c r="AE169" s="17"/>
      <c r="AF169" s="17">
        <v>0.27235114540083599</v>
      </c>
      <c r="AG169" s="17">
        <v>0.37088107437259499</v>
      </c>
      <c r="AH169" s="17">
        <v>0.33067919305384103</v>
      </c>
      <c r="AI169" s="17">
        <v>0.16970076919244201</v>
      </c>
      <c r="AJ169" s="17">
        <v>0.28177254132711299</v>
      </c>
      <c r="AK169" s="17"/>
      <c r="AL169" s="17">
        <v>0.40876325146639803</v>
      </c>
      <c r="AM169" s="17">
        <v>0.31015382738837799</v>
      </c>
      <c r="AN169" s="17">
        <v>0.295238579089108</v>
      </c>
      <c r="AO169" s="17">
        <v>0.202030761510544</v>
      </c>
      <c r="AP169" s="17">
        <v>0.32184151912494002</v>
      </c>
      <c r="AQ169" s="17">
        <v>0.19673090366363899</v>
      </c>
      <c r="AR169" s="17"/>
      <c r="AS169" s="17">
        <v>0.46597062886927598</v>
      </c>
      <c r="AT169" s="17">
        <v>0.28325367447701899</v>
      </c>
      <c r="AU169" s="17">
        <v>0.215358866784679</v>
      </c>
      <c r="AV169" s="17">
        <v>0.29556078623529403</v>
      </c>
      <c r="AW169" s="17">
        <v>0.28559867614234002</v>
      </c>
      <c r="AX169" s="17"/>
      <c r="AY169" s="17">
        <v>0.43172592593144998</v>
      </c>
      <c r="AZ169" s="17">
        <v>0.25417046520445602</v>
      </c>
      <c r="BA169" s="17">
        <v>0.24570446318039699</v>
      </c>
      <c r="BB169" s="17">
        <v>0.28360452438087902</v>
      </c>
      <c r="BC169" s="17">
        <v>0.28901082648516502</v>
      </c>
      <c r="BD169" s="17"/>
      <c r="BE169" s="17">
        <v>0.31278623763698399</v>
      </c>
      <c r="BF169" s="17">
        <v>0.30927077208140902</v>
      </c>
      <c r="BG169" s="17">
        <v>0.29500315887463602</v>
      </c>
      <c r="BH169" s="17">
        <v>0.309567694147654</v>
      </c>
      <c r="BI169" s="17"/>
      <c r="BJ169" s="17">
        <v>0.32795149442728599</v>
      </c>
      <c r="BK169" s="17">
        <v>0.37945847534034199</v>
      </c>
      <c r="BL169" s="17">
        <v>0.27875663492433</v>
      </c>
      <c r="BM169" s="17">
        <v>0.294940400810142</v>
      </c>
      <c r="BN169" s="17"/>
      <c r="BO169" s="17">
        <v>0.297190160935147</v>
      </c>
      <c r="BP169" s="17">
        <v>0.31732396748741698</v>
      </c>
      <c r="BQ169" s="17">
        <v>0.29979579572041198</v>
      </c>
      <c r="BR169" s="17"/>
      <c r="BS169" s="17">
        <v>0.29507670918732398</v>
      </c>
      <c r="BT169" s="17">
        <v>0.30854301233531201</v>
      </c>
      <c r="BU169" s="17"/>
      <c r="BV169" s="17">
        <v>0.42049151852602901</v>
      </c>
      <c r="BW169" s="17">
        <v>0.25682342993535701</v>
      </c>
      <c r="BX169" s="17">
        <v>0.27939130422124903</v>
      </c>
      <c r="BY169" s="17"/>
      <c r="BZ169" s="17">
        <v>0.32998263648619103</v>
      </c>
      <c r="CA169" s="17">
        <v>0.39323726827559702</v>
      </c>
    </row>
    <row r="170" spans="2:79" x14ac:dyDescent="0.3">
      <c r="B170" t="s">
        <v>163</v>
      </c>
      <c r="C170" s="17">
        <v>0.43090732514452101</v>
      </c>
      <c r="D170" s="17">
        <v>0.43310735799355299</v>
      </c>
      <c r="E170" s="17">
        <v>0.42848168075390503</v>
      </c>
      <c r="F170" s="17"/>
      <c r="G170" s="17">
        <v>0.38656396871048498</v>
      </c>
      <c r="H170" s="17">
        <v>0.37842646465951502</v>
      </c>
      <c r="I170" s="17">
        <v>0.408580639525435</v>
      </c>
      <c r="J170" s="17">
        <v>0.47163334679721602</v>
      </c>
      <c r="K170" s="17">
        <v>0.43709635339452702</v>
      </c>
      <c r="L170" s="17">
        <v>0.48415533988201698</v>
      </c>
      <c r="M170" s="17"/>
      <c r="N170" s="17">
        <v>0.40814566852266199</v>
      </c>
      <c r="O170" s="17">
        <v>0.44618325003433301</v>
      </c>
      <c r="P170" s="17">
        <v>0.44565623360227902</v>
      </c>
      <c r="Q170" s="17">
        <v>0.42328901136604302</v>
      </c>
      <c r="R170" s="17"/>
      <c r="S170" s="17">
        <v>0.40037737185557998</v>
      </c>
      <c r="T170" s="17">
        <v>0.44336643066894499</v>
      </c>
      <c r="U170" s="17">
        <v>0.47864961900785102</v>
      </c>
      <c r="V170" s="17">
        <v>0.36221092179306003</v>
      </c>
      <c r="W170" s="17">
        <v>0.51412491138216598</v>
      </c>
      <c r="X170" s="17">
        <v>0.41280866399052002</v>
      </c>
      <c r="Y170" s="17">
        <v>0.46778477520466999</v>
      </c>
      <c r="Z170" s="17">
        <v>0.44261218299232902</v>
      </c>
      <c r="AA170" s="17">
        <v>0.42138206099658199</v>
      </c>
      <c r="AB170" s="17">
        <v>0.41216633538950798</v>
      </c>
      <c r="AC170" s="17">
        <v>0.38689466677107498</v>
      </c>
      <c r="AD170" s="17">
        <v>0.50897849437303</v>
      </c>
      <c r="AE170" s="17"/>
      <c r="AF170" s="17">
        <v>0.460297889726072</v>
      </c>
      <c r="AG170" s="17">
        <v>0.43429141621436201</v>
      </c>
      <c r="AH170" s="17">
        <v>0.44153334268748701</v>
      </c>
      <c r="AI170" s="17">
        <v>0.40302737204311001</v>
      </c>
      <c r="AJ170" s="17">
        <v>0.37051534570523298</v>
      </c>
      <c r="AK170" s="17"/>
      <c r="AL170" s="17">
        <v>0.44104099502616001</v>
      </c>
      <c r="AM170" s="17">
        <v>0.44624014912307303</v>
      </c>
      <c r="AN170" s="17">
        <v>0.462018533504581</v>
      </c>
      <c r="AO170" s="17">
        <v>0.42896965220187899</v>
      </c>
      <c r="AP170" s="17">
        <v>0.41219516265454398</v>
      </c>
      <c r="AQ170" s="17">
        <v>0.42257155650534201</v>
      </c>
      <c r="AR170" s="17"/>
      <c r="AS170" s="17">
        <v>0.34805891543574602</v>
      </c>
      <c r="AT170" s="17">
        <v>0.47809893691488098</v>
      </c>
      <c r="AU170" s="17">
        <v>0.43201849601739201</v>
      </c>
      <c r="AV170" s="17">
        <v>0.37767563610000898</v>
      </c>
      <c r="AW170" s="17">
        <v>0.29065408965785799</v>
      </c>
      <c r="AX170" s="17"/>
      <c r="AY170" s="17">
        <v>0.39793586148379201</v>
      </c>
      <c r="AZ170" s="17">
        <v>0.48647709737324202</v>
      </c>
      <c r="BA170" s="17">
        <v>0.41992815331349698</v>
      </c>
      <c r="BB170" s="17">
        <v>0.38657826733121697</v>
      </c>
      <c r="BC170" s="17">
        <v>0.28626407671763698</v>
      </c>
      <c r="BD170" s="17"/>
      <c r="BE170" s="17">
        <v>0.35920514027961797</v>
      </c>
      <c r="BF170" s="17">
        <v>0.44192553269818202</v>
      </c>
      <c r="BG170" s="17">
        <v>0.45250640257211999</v>
      </c>
      <c r="BH170" s="17">
        <v>0.401128539232532</v>
      </c>
      <c r="BI170" s="17"/>
      <c r="BJ170" s="17">
        <v>0.38317066108717401</v>
      </c>
      <c r="BK170" s="17">
        <v>0.38781550763146799</v>
      </c>
      <c r="BL170" s="17">
        <v>0.44276998923169397</v>
      </c>
      <c r="BM170" s="17">
        <v>0.44541863357050498</v>
      </c>
      <c r="BN170" s="17"/>
      <c r="BO170" s="17">
        <v>0.41789697534390402</v>
      </c>
      <c r="BP170" s="17">
        <v>0.39736825713815499</v>
      </c>
      <c r="BQ170" s="17">
        <v>0.44059247204285901</v>
      </c>
      <c r="BR170" s="17"/>
      <c r="BS170" s="17">
        <v>0.43562584799291398</v>
      </c>
      <c r="BT170" s="17">
        <v>0.42540018432527998</v>
      </c>
      <c r="BU170" s="17"/>
      <c r="BV170" s="17">
        <v>0.39931260337320901</v>
      </c>
      <c r="BW170" s="17">
        <v>0.45962145908076601</v>
      </c>
      <c r="BX170" s="17">
        <v>0.429023071746304</v>
      </c>
      <c r="BY170" s="17"/>
      <c r="BZ170" s="17">
        <v>0.44987203751402999</v>
      </c>
      <c r="CA170" s="17">
        <v>0.42429929835994901</v>
      </c>
    </row>
    <row r="171" spans="2:79" x14ac:dyDescent="0.3">
      <c r="B171" t="s">
        <v>164</v>
      </c>
      <c r="C171" s="17">
        <v>0.178349295799442</v>
      </c>
      <c r="D171" s="17">
        <v>0.156838421934692</v>
      </c>
      <c r="E171" s="17">
        <v>0.200042405377198</v>
      </c>
      <c r="F171" s="17"/>
      <c r="G171" s="17">
        <v>0.14894980375643699</v>
      </c>
      <c r="H171" s="17">
        <v>0.156489191952256</v>
      </c>
      <c r="I171" s="17">
        <v>0.20062032314521799</v>
      </c>
      <c r="J171" s="17">
        <v>0.19175467981806599</v>
      </c>
      <c r="K171" s="17">
        <v>0.20028563580134301</v>
      </c>
      <c r="L171" s="17">
        <v>0.172139294946273</v>
      </c>
      <c r="M171" s="17"/>
      <c r="N171" s="17">
        <v>0.16419264643870299</v>
      </c>
      <c r="O171" s="17">
        <v>0.18309400355692901</v>
      </c>
      <c r="P171" s="17">
        <v>0.19655516180161101</v>
      </c>
      <c r="Q171" s="17">
        <v>0.17440595551393001</v>
      </c>
      <c r="R171" s="17"/>
      <c r="S171" s="17">
        <v>0.18187558266600101</v>
      </c>
      <c r="T171" s="17">
        <v>0.16425929169327</v>
      </c>
      <c r="U171" s="17">
        <v>0.17386311900672599</v>
      </c>
      <c r="V171" s="17">
        <v>0.19812516878115999</v>
      </c>
      <c r="W171" s="17">
        <v>0.188322172383624</v>
      </c>
      <c r="X171" s="17">
        <v>0.19388596802755301</v>
      </c>
      <c r="Y171" s="17">
        <v>0.17890016338461101</v>
      </c>
      <c r="Z171" s="17">
        <v>0.213548228972464</v>
      </c>
      <c r="AA171" s="17">
        <v>0.16493764537658301</v>
      </c>
      <c r="AB171" s="17">
        <v>0.137641575889597</v>
      </c>
      <c r="AC171" s="17">
        <v>0.23553016026621301</v>
      </c>
      <c r="AD171" s="17">
        <v>0.13274320295001299</v>
      </c>
      <c r="AE171" s="17"/>
      <c r="AF171" s="17">
        <v>0.198389870181224</v>
      </c>
      <c r="AG171" s="17">
        <v>0.121499866105448</v>
      </c>
      <c r="AH171" s="17">
        <v>0.166039906539798</v>
      </c>
      <c r="AI171" s="17">
        <v>0.27898757718925299</v>
      </c>
      <c r="AJ171" s="17">
        <v>0.156192539437947</v>
      </c>
      <c r="AK171" s="17"/>
      <c r="AL171" s="17">
        <v>0.107947195127424</v>
      </c>
      <c r="AM171" s="17">
        <v>0.18732655874707199</v>
      </c>
      <c r="AN171" s="17">
        <v>0.13193162525028901</v>
      </c>
      <c r="AO171" s="17">
        <v>0.249360615719079</v>
      </c>
      <c r="AP171" s="17">
        <v>0.129351533773952</v>
      </c>
      <c r="AQ171" s="17">
        <v>0.25483928170333398</v>
      </c>
      <c r="AR171" s="17"/>
      <c r="AS171" s="17">
        <v>0.122935681428889</v>
      </c>
      <c r="AT171" s="17">
        <v>0.156947857512897</v>
      </c>
      <c r="AU171" s="17">
        <v>0.25238187911833598</v>
      </c>
      <c r="AV171" s="17">
        <v>0.207178322491231</v>
      </c>
      <c r="AW171" s="17">
        <v>0.163860530506065</v>
      </c>
      <c r="AX171" s="17"/>
      <c r="AY171" s="17">
        <v>0.12443142194328</v>
      </c>
      <c r="AZ171" s="17">
        <v>0.17542212817411501</v>
      </c>
      <c r="BA171" s="17">
        <v>0.23688147848270399</v>
      </c>
      <c r="BB171" s="17">
        <v>0.18331687986093501</v>
      </c>
      <c r="BC171" s="17">
        <v>0.21131502090330501</v>
      </c>
      <c r="BD171" s="17"/>
      <c r="BE171" s="17">
        <v>0.202048283820183</v>
      </c>
      <c r="BF171" s="17">
        <v>0.17996278825883499</v>
      </c>
      <c r="BG171" s="17">
        <v>0.16461531012043701</v>
      </c>
      <c r="BH171" s="17">
        <v>0.18825129426915899</v>
      </c>
      <c r="BI171" s="17"/>
      <c r="BJ171" s="17">
        <v>0.187527825357794</v>
      </c>
      <c r="BK171" s="17">
        <v>0.17079137003976499</v>
      </c>
      <c r="BL171" s="17">
        <v>0.16984553967107499</v>
      </c>
      <c r="BM171" s="17">
        <v>0.177037924842356</v>
      </c>
      <c r="BN171" s="17"/>
      <c r="BO171" s="17">
        <v>0.163522087095365</v>
      </c>
      <c r="BP171" s="17">
        <v>0.17736860575510499</v>
      </c>
      <c r="BQ171" s="17">
        <v>0.17905392083507299</v>
      </c>
      <c r="BR171" s="17"/>
      <c r="BS171" s="17">
        <v>0.18449910677342199</v>
      </c>
      <c r="BT171" s="17">
        <v>0.16954251222672501</v>
      </c>
      <c r="BU171" s="17"/>
      <c r="BV171" s="17">
        <v>0.12727981190868001</v>
      </c>
      <c r="BW171" s="17">
        <v>0.182189267604313</v>
      </c>
      <c r="BX171" s="17">
        <v>0.20015390076355</v>
      </c>
      <c r="BY171" s="17"/>
      <c r="BZ171" s="17">
        <v>0.142259374313112</v>
      </c>
      <c r="CA171" s="17">
        <v>0.12329360853173101</v>
      </c>
    </row>
    <row r="172" spans="2:79" x14ac:dyDescent="0.3">
      <c r="B172" t="s">
        <v>165</v>
      </c>
      <c r="C172" s="17">
        <v>5.5790868752118798E-2</v>
      </c>
      <c r="D172" s="17">
        <v>4.4342917819279098E-2</v>
      </c>
      <c r="E172" s="17">
        <v>6.7451551066530405E-2</v>
      </c>
      <c r="F172" s="17"/>
      <c r="G172" s="17">
        <v>4.6931035487464898E-2</v>
      </c>
      <c r="H172" s="17">
        <v>6.4932032890205799E-2</v>
      </c>
      <c r="I172" s="17">
        <v>6.4111778672294201E-2</v>
      </c>
      <c r="J172" s="17">
        <v>6.1158197528088702E-2</v>
      </c>
      <c r="K172" s="17">
        <v>6.6324786890231399E-2</v>
      </c>
      <c r="L172" s="17">
        <v>3.6098095312266397E-2</v>
      </c>
      <c r="M172" s="17"/>
      <c r="N172" s="17">
        <v>5.4162362491982599E-2</v>
      </c>
      <c r="O172" s="17">
        <v>4.3394447591695598E-2</v>
      </c>
      <c r="P172" s="17">
        <v>7.8888876397571403E-2</v>
      </c>
      <c r="Q172" s="17">
        <v>5.1231504166949902E-2</v>
      </c>
      <c r="R172" s="17"/>
      <c r="S172" s="17">
        <v>6.4263044084261603E-2</v>
      </c>
      <c r="T172" s="17">
        <v>2.8544013831590501E-2</v>
      </c>
      <c r="U172" s="17">
        <v>5.1084871178692898E-2</v>
      </c>
      <c r="V172" s="17">
        <v>5.8273665309457601E-2</v>
      </c>
      <c r="W172" s="17">
        <v>6.1234039195144301E-2</v>
      </c>
      <c r="X172" s="17">
        <v>7.4736319862749603E-2</v>
      </c>
      <c r="Y172" s="17">
        <v>5.2826657150994299E-2</v>
      </c>
      <c r="Z172" s="17">
        <v>3.94719233360427E-2</v>
      </c>
      <c r="AA172" s="17">
        <v>4.6580609321680601E-2</v>
      </c>
      <c r="AB172" s="17">
        <v>6.2278716293786E-2</v>
      </c>
      <c r="AC172" s="17">
        <v>6.3499264357004995E-2</v>
      </c>
      <c r="AD172" s="17">
        <v>0.100917403283452</v>
      </c>
      <c r="AE172" s="17"/>
      <c r="AF172" s="17">
        <v>4.3861313308651798E-2</v>
      </c>
      <c r="AG172" s="17">
        <v>4.48229784880197E-2</v>
      </c>
      <c r="AH172" s="17">
        <v>4.9399249533414499E-2</v>
      </c>
      <c r="AI172" s="17">
        <v>0.109517189036468</v>
      </c>
      <c r="AJ172" s="17">
        <v>8.9171347669614903E-2</v>
      </c>
      <c r="AK172" s="17"/>
      <c r="AL172" s="17">
        <v>2.7871987924493E-2</v>
      </c>
      <c r="AM172" s="17">
        <v>4.1594440011822803E-2</v>
      </c>
      <c r="AN172" s="17">
        <v>7.3113688622368597E-2</v>
      </c>
      <c r="AO172" s="17">
        <v>7.9790436938075499E-2</v>
      </c>
      <c r="AP172" s="17">
        <v>6.0632742000627203E-2</v>
      </c>
      <c r="AQ172" s="17">
        <v>7.22728837055409E-2</v>
      </c>
      <c r="AR172" s="17"/>
      <c r="AS172" s="17">
        <v>4.5348539286890699E-2</v>
      </c>
      <c r="AT172" s="17">
        <v>4.7712990474098597E-2</v>
      </c>
      <c r="AU172" s="17">
        <v>6.4599043201747502E-2</v>
      </c>
      <c r="AV172" s="17">
        <v>7.2184912340050103E-2</v>
      </c>
      <c r="AW172" s="17">
        <v>0.15672405839272099</v>
      </c>
      <c r="AX172" s="17"/>
      <c r="AY172" s="17">
        <v>3.5843652912922998E-2</v>
      </c>
      <c r="AZ172" s="17">
        <v>5.0318035962833102E-2</v>
      </c>
      <c r="BA172" s="17">
        <v>5.6383728438107801E-2</v>
      </c>
      <c r="BB172" s="17">
        <v>9.6260206482087995E-2</v>
      </c>
      <c r="BC172" s="17">
        <v>0.117921957373169</v>
      </c>
      <c r="BD172" s="17"/>
      <c r="BE172" s="17">
        <v>8.3354845509068798E-2</v>
      </c>
      <c r="BF172" s="17">
        <v>5.0153856770260401E-2</v>
      </c>
      <c r="BG172" s="17">
        <v>5.67859658919352E-2</v>
      </c>
      <c r="BH172" s="17">
        <v>5.5264602533653402E-2</v>
      </c>
      <c r="BI172" s="17"/>
      <c r="BJ172" s="17">
        <v>5.4636191712618402E-2</v>
      </c>
      <c r="BK172" s="17">
        <v>4.9020690511365803E-2</v>
      </c>
      <c r="BL172" s="17">
        <v>6.7730962468108794E-2</v>
      </c>
      <c r="BM172" s="17">
        <v>5.1780796077854699E-2</v>
      </c>
      <c r="BN172" s="17"/>
      <c r="BO172" s="17">
        <v>7.6397828603682702E-2</v>
      </c>
      <c r="BP172" s="17">
        <v>6.7094513266703903E-2</v>
      </c>
      <c r="BQ172" s="17">
        <v>4.9927241955864503E-2</v>
      </c>
      <c r="BR172" s="17"/>
      <c r="BS172" s="17">
        <v>5.1571173727885597E-2</v>
      </c>
      <c r="BT172" s="17">
        <v>6.1531702580496499E-2</v>
      </c>
      <c r="BU172" s="17"/>
      <c r="BV172" s="17">
        <v>3.0812918433076601E-2</v>
      </c>
      <c r="BW172" s="17">
        <v>6.2046314674735502E-2</v>
      </c>
      <c r="BX172" s="17">
        <v>6.88291457392676E-2</v>
      </c>
      <c r="BY172" s="17"/>
      <c r="BZ172" s="17">
        <v>5.1100456650678201E-2</v>
      </c>
      <c r="CA172" s="17">
        <v>5.1743608701963997E-2</v>
      </c>
    </row>
    <row r="173" spans="2:79" x14ac:dyDescent="0.3">
      <c r="B173" t="s">
        <v>166</v>
      </c>
      <c r="C173" s="17">
        <v>1.89673286207626E-2</v>
      </c>
      <c r="D173" s="17">
        <v>1.2805307030209099E-2</v>
      </c>
      <c r="E173" s="17">
        <v>2.39342603625942E-2</v>
      </c>
      <c r="F173" s="17"/>
      <c r="G173" s="17">
        <v>1.3095006241578701E-2</v>
      </c>
      <c r="H173" s="17">
        <v>2.7108588030093701E-2</v>
      </c>
      <c r="I173" s="17">
        <v>3.2564052682839802E-2</v>
      </c>
      <c r="J173" s="17">
        <v>2.7294279648627202E-2</v>
      </c>
      <c r="K173" s="17">
        <v>1.33159210146842E-2</v>
      </c>
      <c r="L173" s="17">
        <v>2.20710082012107E-3</v>
      </c>
      <c r="M173" s="17"/>
      <c r="N173" s="17">
        <v>1.6277946304436498E-2</v>
      </c>
      <c r="O173" s="17">
        <v>9.7952042655147994E-3</v>
      </c>
      <c r="P173" s="17">
        <v>2.9539899991246801E-2</v>
      </c>
      <c r="Q173" s="17">
        <v>2.2486354618241701E-2</v>
      </c>
      <c r="R173" s="17"/>
      <c r="S173" s="17">
        <v>2.5513270033334999E-2</v>
      </c>
      <c r="T173" s="17">
        <v>6.8877484118386803E-3</v>
      </c>
      <c r="U173" s="17">
        <v>2.7790514472350002E-2</v>
      </c>
      <c r="V173" s="17">
        <v>2.3031421691469399E-2</v>
      </c>
      <c r="W173" s="17">
        <v>1.37294281823562E-2</v>
      </c>
      <c r="X173" s="17">
        <v>1.6180072789882701E-2</v>
      </c>
      <c r="Y173" s="17">
        <v>2.1806097693344899E-2</v>
      </c>
      <c r="Z173" s="17">
        <v>1.00275143410051E-2</v>
      </c>
      <c r="AA173" s="17">
        <v>1.2787648914157601E-2</v>
      </c>
      <c r="AB173" s="17">
        <v>2.0159128979477099E-2</v>
      </c>
      <c r="AC173" s="17">
        <v>1.2149532691313801E-2</v>
      </c>
      <c r="AD173" s="17">
        <v>6.0581699998375899E-2</v>
      </c>
      <c r="AE173" s="17"/>
      <c r="AF173" s="17">
        <v>1.4882089106371E-2</v>
      </c>
      <c r="AG173" s="17">
        <v>1.6228525980805202E-2</v>
      </c>
      <c r="AH173" s="17">
        <v>1.23483081854588E-2</v>
      </c>
      <c r="AI173" s="17">
        <v>2.2459471842949299E-2</v>
      </c>
      <c r="AJ173" s="17">
        <v>5.7128863623540402E-2</v>
      </c>
      <c r="AK173" s="17"/>
      <c r="AL173" s="17">
        <v>8.6028835807572205E-3</v>
      </c>
      <c r="AM173" s="17">
        <v>8.6051620967501803E-3</v>
      </c>
      <c r="AN173" s="17">
        <v>2.67265893737786E-2</v>
      </c>
      <c r="AO173" s="17">
        <v>2.8237892955752901E-2</v>
      </c>
      <c r="AP173" s="17">
        <v>3.4349043819155697E-2</v>
      </c>
      <c r="AQ173" s="17">
        <v>1.6777575046934199E-2</v>
      </c>
      <c r="AR173" s="17"/>
      <c r="AS173" s="17">
        <v>1.2141588843991099E-2</v>
      </c>
      <c r="AT173" s="17">
        <v>1.9746223992875601E-2</v>
      </c>
      <c r="AU173" s="17">
        <v>1.8124982579619E-2</v>
      </c>
      <c r="AV173" s="17">
        <v>2.2254473495993E-2</v>
      </c>
      <c r="AW173" s="17">
        <v>5.04548603501297E-2</v>
      </c>
      <c r="AX173" s="17"/>
      <c r="AY173" s="17">
        <v>4.3983237787556398E-3</v>
      </c>
      <c r="AZ173" s="17">
        <v>1.55090199647227E-2</v>
      </c>
      <c r="BA173" s="17">
        <v>2.1721722603347898E-2</v>
      </c>
      <c r="BB173" s="17">
        <v>3.7221489338504297E-2</v>
      </c>
      <c r="BC173" s="17">
        <v>8.0414383950255505E-2</v>
      </c>
      <c r="BD173" s="17"/>
      <c r="BE173" s="17">
        <v>3.0785255432890599E-2</v>
      </c>
      <c r="BF173" s="17">
        <v>4.9970209128478099E-3</v>
      </c>
      <c r="BG173" s="17">
        <v>1.9986803139712499E-2</v>
      </c>
      <c r="BH173" s="17">
        <v>2.4779596512289899E-2</v>
      </c>
      <c r="BI173" s="17"/>
      <c r="BJ173" s="17">
        <v>2.9695215191336801E-2</v>
      </c>
      <c r="BK173" s="17">
        <v>6.3312634623656E-3</v>
      </c>
      <c r="BL173" s="17">
        <v>2.4548633630911299E-2</v>
      </c>
      <c r="BM173" s="17">
        <v>1.5743014899878501E-2</v>
      </c>
      <c r="BN173" s="17"/>
      <c r="BO173" s="17">
        <v>3.4188176284160203E-2</v>
      </c>
      <c r="BP173" s="17">
        <v>2.6126866077121402E-2</v>
      </c>
      <c r="BQ173" s="17">
        <v>1.4685910393664001E-2</v>
      </c>
      <c r="BR173" s="17"/>
      <c r="BS173" s="17">
        <v>1.9912836023669001E-2</v>
      </c>
      <c r="BT173" s="17">
        <v>1.7897063118018499E-2</v>
      </c>
      <c r="BU173" s="17"/>
      <c r="BV173" s="17">
        <v>1.109804515034E-2</v>
      </c>
      <c r="BW173" s="17">
        <v>2.45320485052932E-2</v>
      </c>
      <c r="BX173" s="17">
        <v>1.4620063893783499E-2</v>
      </c>
      <c r="BY173" s="17"/>
      <c r="BZ173" s="17">
        <v>1.7055305301443498E-2</v>
      </c>
      <c r="CA173" s="17">
        <v>7.4262161307582404E-3</v>
      </c>
    </row>
    <row r="174" spans="2:79" x14ac:dyDescent="0.3">
      <c r="B174" t="s">
        <v>149</v>
      </c>
      <c r="C174" s="17">
        <v>1.5408871006894E-2</v>
      </c>
      <c r="D174" s="17">
        <v>1.20542049392993E-2</v>
      </c>
      <c r="E174" s="17">
        <v>1.8817525331621301E-2</v>
      </c>
      <c r="F174" s="17"/>
      <c r="G174" s="17">
        <v>2.1122753075554099E-2</v>
      </c>
      <c r="H174" s="17">
        <v>1.4317469052451501E-2</v>
      </c>
      <c r="I174" s="17">
        <v>6.4202382655855596E-3</v>
      </c>
      <c r="J174" s="17">
        <v>2.7422512339873601E-2</v>
      </c>
      <c r="K174" s="17">
        <v>1.3336778271020399E-2</v>
      </c>
      <c r="L174" s="17">
        <v>1.1403260091139299E-2</v>
      </c>
      <c r="M174" s="17"/>
      <c r="N174" s="17">
        <v>1.7187488502403701E-3</v>
      </c>
      <c r="O174" s="17">
        <v>1.86308456283487E-2</v>
      </c>
      <c r="P174" s="17">
        <v>1.14133360500472E-2</v>
      </c>
      <c r="Q174" s="17">
        <v>3.0667597511930201E-2</v>
      </c>
      <c r="R174" s="17"/>
      <c r="S174" s="17">
        <v>1.06129708508555E-2</v>
      </c>
      <c r="T174" s="17">
        <v>1.44277222016128E-2</v>
      </c>
      <c r="U174" s="17">
        <v>6.6578501234279899E-3</v>
      </c>
      <c r="V174" s="17">
        <v>1.6757873073156598E-2</v>
      </c>
      <c r="W174" s="17">
        <v>1.4544458732762401E-2</v>
      </c>
      <c r="X174" s="17">
        <v>3.9179148933709503E-2</v>
      </c>
      <c r="Y174" s="17">
        <v>1.86588069031043E-2</v>
      </c>
      <c r="Z174" s="17">
        <v>0</v>
      </c>
      <c r="AA174" s="17">
        <v>1.86643360212458E-2</v>
      </c>
      <c r="AB174" s="17">
        <v>6.0121971192292302E-3</v>
      </c>
      <c r="AC174" s="17">
        <v>2.7321218789002101E-2</v>
      </c>
      <c r="AD174" s="17">
        <v>0</v>
      </c>
      <c r="AE174" s="17"/>
      <c r="AF174" s="17">
        <v>1.02176922768452E-2</v>
      </c>
      <c r="AG174" s="17">
        <v>1.22761388387691E-2</v>
      </c>
      <c r="AH174" s="17">
        <v>0</v>
      </c>
      <c r="AI174" s="17">
        <v>1.63076206957769E-2</v>
      </c>
      <c r="AJ174" s="17">
        <v>4.5219362236551902E-2</v>
      </c>
      <c r="AK174" s="17"/>
      <c r="AL174" s="17">
        <v>5.77368687476846E-3</v>
      </c>
      <c r="AM174" s="17">
        <v>6.0798626329036697E-3</v>
      </c>
      <c r="AN174" s="17">
        <v>1.0970984159873499E-2</v>
      </c>
      <c r="AO174" s="17">
        <v>1.16106406746687E-2</v>
      </c>
      <c r="AP174" s="17">
        <v>4.1629998626780997E-2</v>
      </c>
      <c r="AQ174" s="17">
        <v>3.6807799375209199E-2</v>
      </c>
      <c r="AR174" s="17"/>
      <c r="AS174" s="17">
        <v>5.5446461352066196E-3</v>
      </c>
      <c r="AT174" s="17">
        <v>1.4240316628228901E-2</v>
      </c>
      <c r="AU174" s="17">
        <v>1.7516732298226E-2</v>
      </c>
      <c r="AV174" s="17">
        <v>2.51458693374223E-2</v>
      </c>
      <c r="AW174" s="17">
        <v>5.2707784950886301E-2</v>
      </c>
      <c r="AX174" s="17"/>
      <c r="AY174" s="17">
        <v>5.6648139497994798E-3</v>
      </c>
      <c r="AZ174" s="17">
        <v>1.8103253320630099E-2</v>
      </c>
      <c r="BA174" s="17">
        <v>1.9380453981946801E-2</v>
      </c>
      <c r="BB174" s="17">
        <v>1.30186326063773E-2</v>
      </c>
      <c r="BC174" s="17">
        <v>1.50737345704686E-2</v>
      </c>
      <c r="BD174" s="17"/>
      <c r="BE174" s="17">
        <v>1.1820237321255899E-2</v>
      </c>
      <c r="BF174" s="17">
        <v>1.3690029278465901E-2</v>
      </c>
      <c r="BG174" s="17">
        <v>1.11023594011592E-2</v>
      </c>
      <c r="BH174" s="17">
        <v>2.1008273304711701E-2</v>
      </c>
      <c r="BI174" s="17"/>
      <c r="BJ174" s="17">
        <v>1.7018612223790901E-2</v>
      </c>
      <c r="BK174" s="17">
        <v>6.5826930146939801E-3</v>
      </c>
      <c r="BL174" s="17">
        <v>1.63482400738813E-2</v>
      </c>
      <c r="BM174" s="17">
        <v>1.50792297992642E-2</v>
      </c>
      <c r="BN174" s="17"/>
      <c r="BO174" s="17">
        <v>1.0804771737741701E-2</v>
      </c>
      <c r="BP174" s="17">
        <v>1.47177902754975E-2</v>
      </c>
      <c r="BQ174" s="17">
        <v>1.5944659052128E-2</v>
      </c>
      <c r="BR174" s="17"/>
      <c r="BS174" s="17">
        <v>1.3314326294784899E-2</v>
      </c>
      <c r="BT174" s="17">
        <v>1.7085525414167999E-2</v>
      </c>
      <c r="BU174" s="17"/>
      <c r="BV174" s="17">
        <v>1.10051026086656E-2</v>
      </c>
      <c r="BW174" s="17">
        <v>1.4787480199535699E-2</v>
      </c>
      <c r="BX174" s="17">
        <v>7.9825136358459697E-3</v>
      </c>
      <c r="BY174" s="17"/>
      <c r="BZ174" s="17">
        <v>9.7301897345460405E-3</v>
      </c>
      <c r="CA174" s="17">
        <v>0</v>
      </c>
    </row>
    <row r="175" spans="2:79" x14ac:dyDescent="0.3">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row>
    <row r="176" spans="2:79" x14ac:dyDescent="0.3">
      <c r="B176" s="6" t="s">
        <v>174</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row>
    <row r="177" spans="2:79" x14ac:dyDescent="0.3">
      <c r="B177" s="24" t="s">
        <v>107</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row>
    <row r="178" spans="2:79" x14ac:dyDescent="0.3">
      <c r="B178" t="s">
        <v>162</v>
      </c>
      <c r="C178" s="17">
        <v>0.130142951254126</v>
      </c>
      <c r="D178" s="17">
        <v>0.14124556361423499</v>
      </c>
      <c r="E178" s="17">
        <v>0.119598439537993</v>
      </c>
      <c r="F178" s="17"/>
      <c r="G178" s="17">
        <v>0.22765591886247999</v>
      </c>
      <c r="H178" s="17">
        <v>0.21087704772655799</v>
      </c>
      <c r="I178" s="17">
        <v>0.14037914055644499</v>
      </c>
      <c r="J178" s="17">
        <v>9.1259756579761403E-2</v>
      </c>
      <c r="K178" s="17">
        <v>7.9626308972302801E-2</v>
      </c>
      <c r="L178" s="17">
        <v>5.6309296769328901E-2</v>
      </c>
      <c r="M178" s="17"/>
      <c r="N178" s="17">
        <v>0.160454694465096</v>
      </c>
      <c r="O178" s="17">
        <v>0.116071750658493</v>
      </c>
      <c r="P178" s="17">
        <v>0.12634162999568899</v>
      </c>
      <c r="Q178" s="17">
        <v>0.11595257843019199</v>
      </c>
      <c r="R178" s="17"/>
      <c r="S178" s="17">
        <v>0.21143130080973799</v>
      </c>
      <c r="T178" s="17">
        <v>0.10548312106461501</v>
      </c>
      <c r="U178" s="17">
        <v>7.1278890182850302E-2</v>
      </c>
      <c r="V178" s="17">
        <v>9.3837995811239097E-2</v>
      </c>
      <c r="W178" s="17">
        <v>0.14396574509898599</v>
      </c>
      <c r="X178" s="17">
        <v>0.174195479402696</v>
      </c>
      <c r="Y178" s="17">
        <v>0.10452570637135</v>
      </c>
      <c r="Z178" s="17">
        <v>0.130105302828675</v>
      </c>
      <c r="AA178" s="17">
        <v>0.140082379785574</v>
      </c>
      <c r="AB178" s="17">
        <v>0.118811127560251</v>
      </c>
      <c r="AC178" s="17">
        <v>9.7966001984163706E-2</v>
      </c>
      <c r="AD178" s="17">
        <v>7.9372346399565696E-2</v>
      </c>
      <c r="AE178" s="17"/>
      <c r="AF178" s="17">
        <v>0.120284070949831</v>
      </c>
      <c r="AG178" s="17">
        <v>0.18159035962638301</v>
      </c>
      <c r="AH178" s="17">
        <v>0.117121207499583</v>
      </c>
      <c r="AI178" s="17">
        <v>5.6487491694662703E-2</v>
      </c>
      <c r="AJ178" s="17">
        <v>0.14377342380116201</v>
      </c>
      <c r="AK178" s="17"/>
      <c r="AL178" s="17">
        <v>0.21037845132904801</v>
      </c>
      <c r="AM178" s="17">
        <v>0.14208304252937801</v>
      </c>
      <c r="AN178" s="17">
        <v>0.14604153917564899</v>
      </c>
      <c r="AO178" s="17">
        <v>7.5303937469227603E-2</v>
      </c>
      <c r="AP178" s="17">
        <v>0.14487278680099799</v>
      </c>
      <c r="AQ178" s="17">
        <v>6.0191411703409803E-2</v>
      </c>
      <c r="AR178" s="17"/>
      <c r="AS178" s="17">
        <v>0.26012396775691699</v>
      </c>
      <c r="AT178" s="17">
        <v>0.121107051129994</v>
      </c>
      <c r="AU178" s="17">
        <v>6.9207686719128095E-2</v>
      </c>
      <c r="AV178" s="17">
        <v>0.101362956300158</v>
      </c>
      <c r="AW178" s="17">
        <v>0.11625785719656299</v>
      </c>
      <c r="AX178" s="17"/>
      <c r="AY178" s="17">
        <v>0.21602311366573501</v>
      </c>
      <c r="AZ178" s="17">
        <v>0.112533275316651</v>
      </c>
      <c r="BA178" s="17">
        <v>9.2310156093390106E-2</v>
      </c>
      <c r="BB178" s="17">
        <v>9.4415050263207206E-2</v>
      </c>
      <c r="BC178" s="17">
        <v>8.3508132900791204E-2</v>
      </c>
      <c r="BD178" s="17"/>
      <c r="BE178" s="17">
        <v>0.14813924486498001</v>
      </c>
      <c r="BF178" s="17">
        <v>0.11906224426321201</v>
      </c>
      <c r="BG178" s="17">
        <v>0.123354370489885</v>
      </c>
      <c r="BH178" s="17">
        <v>0.14703240258976899</v>
      </c>
      <c r="BI178" s="17"/>
      <c r="BJ178" s="17">
        <v>0.13400343255185099</v>
      </c>
      <c r="BK178" s="17">
        <v>0.246322018595306</v>
      </c>
      <c r="BL178" s="17">
        <v>0.107326628022966</v>
      </c>
      <c r="BM178" s="17">
        <v>0.12609834237957099</v>
      </c>
      <c r="BN178" s="17"/>
      <c r="BO178" s="17">
        <v>0.158140932304667</v>
      </c>
      <c r="BP178" s="17">
        <v>0.15626360917979701</v>
      </c>
      <c r="BQ178" s="17">
        <v>0.120556079941988</v>
      </c>
      <c r="BR178" s="17"/>
      <c r="BS178" s="17">
        <v>0.14229078021326899</v>
      </c>
      <c r="BT178" s="17">
        <v>0.11561253638365999</v>
      </c>
      <c r="BU178" s="17"/>
      <c r="BV178" s="17">
        <v>0.105931809366583</v>
      </c>
      <c r="BW178" s="17">
        <v>0.12886240892519399</v>
      </c>
      <c r="BX178" s="17">
        <v>0.15876689022375601</v>
      </c>
      <c r="BY178" s="17"/>
      <c r="BZ178" s="17">
        <v>0.17684677003668101</v>
      </c>
      <c r="CA178" s="17">
        <v>0.27037407492431997</v>
      </c>
    </row>
    <row r="179" spans="2:79" x14ac:dyDescent="0.3">
      <c r="B179" t="s">
        <v>163</v>
      </c>
      <c r="C179" s="17">
        <v>0.41528639379090099</v>
      </c>
      <c r="D179" s="17">
        <v>0.41994963645524103</v>
      </c>
      <c r="E179" s="17">
        <v>0.41162768104275199</v>
      </c>
      <c r="F179" s="17"/>
      <c r="G179" s="17">
        <v>0.41144457450831301</v>
      </c>
      <c r="H179" s="17">
        <v>0.424173613638683</v>
      </c>
      <c r="I179" s="17">
        <v>0.44419717784967599</v>
      </c>
      <c r="J179" s="17">
        <v>0.408760595592912</v>
      </c>
      <c r="K179" s="17">
        <v>0.38655206814420101</v>
      </c>
      <c r="L179" s="17">
        <v>0.41160671896314699</v>
      </c>
      <c r="M179" s="17"/>
      <c r="N179" s="17">
        <v>0.44970123985369997</v>
      </c>
      <c r="O179" s="17">
        <v>0.43110136444890801</v>
      </c>
      <c r="P179" s="17">
        <v>0.368697937400844</v>
      </c>
      <c r="Q179" s="17">
        <v>0.40464273326357603</v>
      </c>
      <c r="R179" s="17"/>
      <c r="S179" s="17">
        <v>0.387673556199987</v>
      </c>
      <c r="T179" s="17">
        <v>0.41012442387320902</v>
      </c>
      <c r="U179" s="17">
        <v>0.39579169130590203</v>
      </c>
      <c r="V179" s="17">
        <v>0.463402241870216</v>
      </c>
      <c r="W179" s="17">
        <v>0.40452585940795399</v>
      </c>
      <c r="X179" s="17">
        <v>0.39451336679697702</v>
      </c>
      <c r="Y179" s="17">
        <v>0.39604526898509801</v>
      </c>
      <c r="Z179" s="17">
        <v>0.45204332753245502</v>
      </c>
      <c r="AA179" s="17">
        <v>0.42975145625417499</v>
      </c>
      <c r="AB179" s="17">
        <v>0.41570318329878098</v>
      </c>
      <c r="AC179" s="17">
        <v>0.37442701352705399</v>
      </c>
      <c r="AD179" s="17">
        <v>0.57902950509865303</v>
      </c>
      <c r="AE179" s="17"/>
      <c r="AF179" s="17">
        <v>0.382329683423832</v>
      </c>
      <c r="AG179" s="17">
        <v>0.45928907324768198</v>
      </c>
      <c r="AH179" s="17">
        <v>0.43351812787597199</v>
      </c>
      <c r="AI179" s="17">
        <v>0.35992929888684599</v>
      </c>
      <c r="AJ179" s="17">
        <v>0.35265999193480102</v>
      </c>
      <c r="AK179" s="17"/>
      <c r="AL179" s="17">
        <v>0.47772987304687298</v>
      </c>
      <c r="AM179" s="17">
        <v>0.41942588177534401</v>
      </c>
      <c r="AN179" s="17">
        <v>0.44329892826911399</v>
      </c>
      <c r="AO179" s="17">
        <v>0.337687216449369</v>
      </c>
      <c r="AP179" s="17">
        <v>0.42321401068147402</v>
      </c>
      <c r="AQ179" s="17">
        <v>0.376072279757593</v>
      </c>
      <c r="AR179" s="17"/>
      <c r="AS179" s="17">
        <v>0.39842686140162098</v>
      </c>
      <c r="AT179" s="17">
        <v>0.45192007509633197</v>
      </c>
      <c r="AU179" s="17">
        <v>0.36965104541657601</v>
      </c>
      <c r="AV179" s="17">
        <v>0.35278402494299699</v>
      </c>
      <c r="AW179" s="17">
        <v>0.51804058707331502</v>
      </c>
      <c r="AX179" s="17"/>
      <c r="AY179" s="17">
        <v>0.38910246564868001</v>
      </c>
      <c r="AZ179" s="17">
        <v>0.44326266944105303</v>
      </c>
      <c r="BA179" s="17">
        <v>0.39720470302080502</v>
      </c>
      <c r="BB179" s="17">
        <v>0.43500370711637298</v>
      </c>
      <c r="BC179" s="17">
        <v>0.37331060192274301</v>
      </c>
      <c r="BD179" s="17"/>
      <c r="BE179" s="17">
        <v>0.37855289495740602</v>
      </c>
      <c r="BF179" s="17">
        <v>0.45180004397698198</v>
      </c>
      <c r="BG179" s="17">
        <v>0.44041509032204001</v>
      </c>
      <c r="BH179" s="17">
        <v>0.36076908854563799</v>
      </c>
      <c r="BI179" s="17"/>
      <c r="BJ179" s="17">
        <v>0.41522245098120802</v>
      </c>
      <c r="BK179" s="17">
        <v>0.40659423248445098</v>
      </c>
      <c r="BL179" s="17">
        <v>0.42972801190451998</v>
      </c>
      <c r="BM179" s="17">
        <v>0.41224116591580601</v>
      </c>
      <c r="BN179" s="17"/>
      <c r="BO179" s="17">
        <v>0.45423566011621402</v>
      </c>
      <c r="BP179" s="17">
        <v>0.40664707713482401</v>
      </c>
      <c r="BQ179" s="17">
        <v>0.410212562008552</v>
      </c>
      <c r="BR179" s="17"/>
      <c r="BS179" s="17">
        <v>0.431095238088607</v>
      </c>
      <c r="BT179" s="17">
        <v>0.39696962352120102</v>
      </c>
      <c r="BU179" s="17"/>
      <c r="BV179" s="17">
        <v>0.52797756090134895</v>
      </c>
      <c r="BW179" s="17">
        <v>0.39936984310837897</v>
      </c>
      <c r="BX179" s="17">
        <v>0.36284552032315398</v>
      </c>
      <c r="BY179" s="17"/>
      <c r="BZ179" s="17">
        <v>0.45682708887977602</v>
      </c>
      <c r="CA179" s="17">
        <v>0.39521303723579698</v>
      </c>
    </row>
    <row r="180" spans="2:79" x14ac:dyDescent="0.3">
      <c r="B180" t="s">
        <v>164</v>
      </c>
      <c r="C180" s="17">
        <v>0.33543383575261998</v>
      </c>
      <c r="D180" s="17">
        <v>0.33026653498832498</v>
      </c>
      <c r="E180" s="17">
        <v>0.34250326291427802</v>
      </c>
      <c r="F180" s="17"/>
      <c r="G180" s="17">
        <v>0.20312151275968901</v>
      </c>
      <c r="H180" s="17">
        <v>0.25505037988638901</v>
      </c>
      <c r="I180" s="17">
        <v>0.30661973569717499</v>
      </c>
      <c r="J180" s="17">
        <v>0.37349682741297602</v>
      </c>
      <c r="K180" s="17">
        <v>0.39938201185107203</v>
      </c>
      <c r="L180" s="17">
        <v>0.43900257279517402</v>
      </c>
      <c r="M180" s="17"/>
      <c r="N180" s="17">
        <v>0.29670045878244999</v>
      </c>
      <c r="O180" s="17">
        <v>0.32416264674186301</v>
      </c>
      <c r="P180" s="17">
        <v>0.37550231514074101</v>
      </c>
      <c r="Q180" s="17">
        <v>0.35063208282163</v>
      </c>
      <c r="R180" s="17"/>
      <c r="S180" s="17">
        <v>0.274318991098568</v>
      </c>
      <c r="T180" s="17">
        <v>0.35571842356489503</v>
      </c>
      <c r="U180" s="17">
        <v>0.38697699796045298</v>
      </c>
      <c r="V180" s="17">
        <v>0.34534524456599403</v>
      </c>
      <c r="W180" s="17">
        <v>0.38287488392057201</v>
      </c>
      <c r="X180" s="17">
        <v>0.32256038870056902</v>
      </c>
      <c r="Y180" s="17">
        <v>0.37357407784306701</v>
      </c>
      <c r="Z180" s="17">
        <v>0.30988001688540101</v>
      </c>
      <c r="AA180" s="17">
        <v>0.31465615664105001</v>
      </c>
      <c r="AB180" s="17">
        <v>0.32840029873195098</v>
      </c>
      <c r="AC180" s="17">
        <v>0.358293666785297</v>
      </c>
      <c r="AD180" s="17">
        <v>0.283527809354089</v>
      </c>
      <c r="AE180" s="17"/>
      <c r="AF180" s="17">
        <v>0.38027940760745399</v>
      </c>
      <c r="AG180" s="17">
        <v>0.266088450340974</v>
      </c>
      <c r="AH180" s="17">
        <v>0.34137805625052697</v>
      </c>
      <c r="AI180" s="17">
        <v>0.43742518325681201</v>
      </c>
      <c r="AJ180" s="17">
        <v>0.36447862228706102</v>
      </c>
      <c r="AK180" s="17"/>
      <c r="AL180" s="17">
        <v>0.240601586231833</v>
      </c>
      <c r="AM180" s="17">
        <v>0.34319679650090301</v>
      </c>
      <c r="AN180" s="17">
        <v>0.31648650760441999</v>
      </c>
      <c r="AO180" s="17">
        <v>0.42557404316271602</v>
      </c>
      <c r="AP180" s="17">
        <v>0.30376003895609999</v>
      </c>
      <c r="AQ180" s="17">
        <v>0.40851721217083697</v>
      </c>
      <c r="AR180" s="17"/>
      <c r="AS180" s="17">
        <v>0.25045408774821099</v>
      </c>
      <c r="AT180" s="17">
        <v>0.32363016919091803</v>
      </c>
      <c r="AU180" s="17">
        <v>0.41484509382603701</v>
      </c>
      <c r="AV180" s="17">
        <v>0.37436748570419098</v>
      </c>
      <c r="AW180" s="17">
        <v>0.19106429848825299</v>
      </c>
      <c r="AX180" s="17"/>
      <c r="AY180" s="17">
        <v>0.301935605502753</v>
      </c>
      <c r="AZ180" s="17">
        <v>0.33819056783267298</v>
      </c>
      <c r="BA180" s="17">
        <v>0.39332704965793103</v>
      </c>
      <c r="BB180" s="17">
        <v>0.30784773629626599</v>
      </c>
      <c r="BC180" s="17">
        <v>0.25962250227668199</v>
      </c>
      <c r="BD180" s="17"/>
      <c r="BE180" s="17">
        <v>0.31135698151355101</v>
      </c>
      <c r="BF180" s="17">
        <v>0.33561425531941402</v>
      </c>
      <c r="BG180" s="17">
        <v>0.32038702154758802</v>
      </c>
      <c r="BH180" s="17">
        <v>0.35989263628616602</v>
      </c>
      <c r="BI180" s="17"/>
      <c r="BJ180" s="17">
        <v>0.32265185716426598</v>
      </c>
      <c r="BK180" s="17">
        <v>0.23376342257553201</v>
      </c>
      <c r="BL180" s="17">
        <v>0.34466244018126202</v>
      </c>
      <c r="BM180" s="17">
        <v>0.34384824229539201</v>
      </c>
      <c r="BN180" s="17"/>
      <c r="BO180" s="17">
        <v>0.26115204892058902</v>
      </c>
      <c r="BP180" s="17">
        <v>0.309430438672674</v>
      </c>
      <c r="BQ180" s="17">
        <v>0.35355909392593898</v>
      </c>
      <c r="BR180" s="17"/>
      <c r="BS180" s="17">
        <v>0.31971041542970802</v>
      </c>
      <c r="BT180" s="17">
        <v>0.35301050824858599</v>
      </c>
      <c r="BU180" s="17"/>
      <c r="BV180" s="17">
        <v>0.27637597111054402</v>
      </c>
      <c r="BW180" s="17">
        <v>0.35291072251526701</v>
      </c>
      <c r="BX180" s="17">
        <v>0.35466064165509298</v>
      </c>
      <c r="BY180" s="17"/>
      <c r="BZ180" s="17">
        <v>0.245673884824643</v>
      </c>
      <c r="CA180" s="17">
        <v>0.228848727932251</v>
      </c>
    </row>
    <row r="181" spans="2:79" x14ac:dyDescent="0.3">
      <c r="B181" t="s">
        <v>165</v>
      </c>
      <c r="C181" s="17">
        <v>6.8615852496597698E-2</v>
      </c>
      <c r="D181" s="17">
        <v>6.6163496415584097E-2</v>
      </c>
      <c r="E181" s="17">
        <v>6.8567257532947901E-2</v>
      </c>
      <c r="F181" s="17"/>
      <c r="G181" s="17">
        <v>0.11719307250183</v>
      </c>
      <c r="H181" s="17">
        <v>7.4721541857563495E-2</v>
      </c>
      <c r="I181" s="17">
        <v>5.4548128344474499E-2</v>
      </c>
      <c r="J181" s="17">
        <v>6.2326922635555802E-2</v>
      </c>
      <c r="K181" s="17">
        <v>7.1746599650331894E-2</v>
      </c>
      <c r="L181" s="17">
        <v>4.5675755290597898E-2</v>
      </c>
      <c r="M181" s="17"/>
      <c r="N181" s="17">
        <v>7.1312744182916402E-2</v>
      </c>
      <c r="O181" s="17">
        <v>6.3547806804770193E-2</v>
      </c>
      <c r="P181" s="17">
        <v>8.1308120216972493E-2</v>
      </c>
      <c r="Q181" s="17">
        <v>5.9348737236637403E-2</v>
      </c>
      <c r="R181" s="17"/>
      <c r="S181" s="17">
        <v>7.82403718608735E-2</v>
      </c>
      <c r="T181" s="17">
        <v>5.8460811524421001E-2</v>
      </c>
      <c r="U181" s="17">
        <v>9.5088715983359801E-2</v>
      </c>
      <c r="V181" s="17">
        <v>6.8588031913890998E-2</v>
      </c>
      <c r="W181" s="17">
        <v>4.0290848319208997E-2</v>
      </c>
      <c r="X181" s="17">
        <v>5.0701109023581603E-2</v>
      </c>
      <c r="Y181" s="17">
        <v>7.4788883994991603E-2</v>
      </c>
      <c r="Z181" s="17">
        <v>6.4083151449713202E-2</v>
      </c>
      <c r="AA181" s="17">
        <v>6.3658046746919994E-2</v>
      </c>
      <c r="AB181" s="17">
        <v>8.6013157969697204E-2</v>
      </c>
      <c r="AC181" s="17">
        <v>8.8973620465067502E-2</v>
      </c>
      <c r="AD181" s="17">
        <v>3.83593087449677E-2</v>
      </c>
      <c r="AE181" s="17"/>
      <c r="AF181" s="17">
        <v>7.1710871371515994E-2</v>
      </c>
      <c r="AG181" s="17">
        <v>6.4718375573221507E-2</v>
      </c>
      <c r="AH181" s="17">
        <v>5.5358385545902902E-2</v>
      </c>
      <c r="AI181" s="17">
        <v>6.9199114437230994E-2</v>
      </c>
      <c r="AJ181" s="17">
        <v>6.0906064797084401E-2</v>
      </c>
      <c r="AK181" s="17"/>
      <c r="AL181" s="17">
        <v>4.8175905651548001E-2</v>
      </c>
      <c r="AM181" s="17">
        <v>6.0670754964599699E-2</v>
      </c>
      <c r="AN181" s="17">
        <v>6.2348836784717601E-2</v>
      </c>
      <c r="AO181" s="17">
        <v>8.4434928581760493E-2</v>
      </c>
      <c r="AP181" s="17">
        <v>7.88150318633032E-2</v>
      </c>
      <c r="AQ181" s="17">
        <v>8.09353754669737E-2</v>
      </c>
      <c r="AR181" s="17"/>
      <c r="AS181" s="17">
        <v>5.6601193274374802E-2</v>
      </c>
      <c r="AT181" s="17">
        <v>5.8211118987670098E-2</v>
      </c>
      <c r="AU181" s="17">
        <v>8.8881686978074401E-2</v>
      </c>
      <c r="AV181" s="17">
        <v>8.3227821022186094E-2</v>
      </c>
      <c r="AW181" s="17">
        <v>0.12199584364456099</v>
      </c>
      <c r="AX181" s="17"/>
      <c r="AY181" s="17">
        <v>4.6815342848051597E-2</v>
      </c>
      <c r="AZ181" s="17">
        <v>6.3606368200792907E-2</v>
      </c>
      <c r="BA181" s="17">
        <v>5.9044533867931202E-2</v>
      </c>
      <c r="BB181" s="17">
        <v>0.111741878718831</v>
      </c>
      <c r="BC181" s="17">
        <v>0.17879917311079399</v>
      </c>
      <c r="BD181" s="17"/>
      <c r="BE181" s="17">
        <v>9.2283877523902699E-2</v>
      </c>
      <c r="BF181" s="17">
        <v>4.6564406446631498E-2</v>
      </c>
      <c r="BG181" s="17">
        <v>7.2637014598326305E-2</v>
      </c>
      <c r="BH181" s="17">
        <v>7.2292510975974805E-2</v>
      </c>
      <c r="BI181" s="17"/>
      <c r="BJ181" s="17">
        <v>5.8554609994179101E-2</v>
      </c>
      <c r="BK181" s="17">
        <v>9.1069185593524199E-2</v>
      </c>
      <c r="BL181" s="17">
        <v>7.2779267986497004E-2</v>
      </c>
      <c r="BM181" s="17">
        <v>6.6591844180498599E-2</v>
      </c>
      <c r="BN181" s="17"/>
      <c r="BO181" s="17">
        <v>8.8559587198377102E-2</v>
      </c>
      <c r="BP181" s="17">
        <v>8.4291271812195298E-2</v>
      </c>
      <c r="BQ181" s="17">
        <v>6.2153998605256403E-2</v>
      </c>
      <c r="BR181" s="17"/>
      <c r="BS181" s="17">
        <v>5.7356727138540599E-2</v>
      </c>
      <c r="BT181" s="17">
        <v>8.3382697218463198E-2</v>
      </c>
      <c r="BU181" s="17"/>
      <c r="BV181" s="17">
        <v>6.0769081769958003E-2</v>
      </c>
      <c r="BW181" s="17">
        <v>7.0146564152199997E-2</v>
      </c>
      <c r="BX181" s="17">
        <v>7.3893821332268295E-2</v>
      </c>
      <c r="BY181" s="17"/>
      <c r="BZ181" s="17">
        <v>8.3463203016333407E-2</v>
      </c>
      <c r="CA181" s="17">
        <v>8.8518411004796294E-2</v>
      </c>
    </row>
    <row r="182" spans="2:79" x14ac:dyDescent="0.3">
      <c r="B182" t="s">
        <v>166</v>
      </c>
      <c r="C182" s="17">
        <v>1.5574241295565E-2</v>
      </c>
      <c r="D182" s="17">
        <v>1.5940051807802301E-2</v>
      </c>
      <c r="E182" s="17">
        <v>1.5355829991586399E-2</v>
      </c>
      <c r="F182" s="17"/>
      <c r="G182" s="17">
        <v>2.2890816281147801E-2</v>
      </c>
      <c r="H182" s="17">
        <v>1.6138586880547499E-2</v>
      </c>
      <c r="I182" s="17">
        <v>2.30701449805699E-2</v>
      </c>
      <c r="J182" s="17">
        <v>1.7004899053171901E-2</v>
      </c>
      <c r="K182" s="17">
        <v>1.6417304172888701E-2</v>
      </c>
      <c r="L182" s="17">
        <v>2.4143550544383201E-3</v>
      </c>
      <c r="M182" s="17"/>
      <c r="N182" s="17">
        <v>1.13736717587575E-2</v>
      </c>
      <c r="O182" s="17">
        <v>1.8645284482295899E-2</v>
      </c>
      <c r="P182" s="17">
        <v>1.6024033483483802E-2</v>
      </c>
      <c r="Q182" s="17">
        <v>1.6832639181659701E-2</v>
      </c>
      <c r="R182" s="17"/>
      <c r="S182" s="17">
        <v>2.0804920125029401E-2</v>
      </c>
      <c r="T182" s="17">
        <v>6.53834459217543E-3</v>
      </c>
      <c r="U182" s="17">
        <v>2.55142046371967E-2</v>
      </c>
      <c r="V182" s="17">
        <v>1.19895614500288E-2</v>
      </c>
      <c r="W182" s="17">
        <v>6.7823090546332704E-3</v>
      </c>
      <c r="X182" s="17">
        <v>1.8850507142467401E-2</v>
      </c>
      <c r="Y182" s="17">
        <v>2.7077404673962701E-2</v>
      </c>
      <c r="Z182" s="17">
        <v>2.27302779940671E-2</v>
      </c>
      <c r="AA182" s="17">
        <v>4.3240224012489996E-3</v>
      </c>
      <c r="AB182" s="17">
        <v>3.2992833165888399E-2</v>
      </c>
      <c r="AC182" s="17">
        <v>0</v>
      </c>
      <c r="AD182" s="17">
        <v>0</v>
      </c>
      <c r="AE182" s="17"/>
      <c r="AF182" s="17">
        <v>9.3781493122282109E-3</v>
      </c>
      <c r="AG182" s="17">
        <v>9.5603406192175198E-3</v>
      </c>
      <c r="AH182" s="17">
        <v>6.25926457487469E-3</v>
      </c>
      <c r="AI182" s="17">
        <v>3.1058741976104601E-2</v>
      </c>
      <c r="AJ182" s="17">
        <v>5.7815673986708498E-2</v>
      </c>
      <c r="AK182" s="17"/>
      <c r="AL182" s="17">
        <v>1.1042927470135201E-2</v>
      </c>
      <c r="AM182" s="17">
        <v>9.7300780846010706E-3</v>
      </c>
      <c r="AN182" s="17">
        <v>5.5051183098134603E-3</v>
      </c>
      <c r="AO182" s="17">
        <v>3.2339049158084499E-2</v>
      </c>
      <c r="AP182" s="17">
        <v>1.98506035954964E-2</v>
      </c>
      <c r="AQ182" s="17">
        <v>4.4868172051256497E-3</v>
      </c>
      <c r="AR182" s="17"/>
      <c r="AS182" s="17">
        <v>1.2171604009000201E-2</v>
      </c>
      <c r="AT182" s="17">
        <v>1.6572710173503001E-2</v>
      </c>
      <c r="AU182" s="17">
        <v>1.35031567268464E-2</v>
      </c>
      <c r="AV182" s="17">
        <v>1.8966976892221599E-2</v>
      </c>
      <c r="AW182" s="17">
        <v>2.7282505857061899E-2</v>
      </c>
      <c r="AX182" s="17"/>
      <c r="AY182" s="17">
        <v>1.7701457586789201E-2</v>
      </c>
      <c r="AZ182" s="17">
        <v>1.29344467382347E-2</v>
      </c>
      <c r="BA182" s="17">
        <v>9.0201854915182497E-3</v>
      </c>
      <c r="BB182" s="17">
        <v>2.7335732644857801E-2</v>
      </c>
      <c r="BC182" s="17">
        <v>2.9436767320623801E-2</v>
      </c>
      <c r="BD182" s="17"/>
      <c r="BE182" s="17">
        <v>3.0301255048377201E-2</v>
      </c>
      <c r="BF182" s="17">
        <v>2.2509707512310202E-2</v>
      </c>
      <c r="BG182" s="17">
        <v>1.08388228016147E-2</v>
      </c>
      <c r="BH182" s="17">
        <v>1.7508998641121699E-2</v>
      </c>
      <c r="BI182" s="17"/>
      <c r="BJ182" s="17">
        <v>2.6468705123950401E-2</v>
      </c>
      <c r="BK182" s="17">
        <v>1.59735505912217E-2</v>
      </c>
      <c r="BL182" s="17">
        <v>1.46428727382754E-2</v>
      </c>
      <c r="BM182" s="17">
        <v>1.36748287867873E-2</v>
      </c>
      <c r="BN182" s="17"/>
      <c r="BO182" s="17">
        <v>1.9904473945870801E-2</v>
      </c>
      <c r="BP182" s="17">
        <v>1.69371002657559E-2</v>
      </c>
      <c r="BQ182" s="17">
        <v>1.4565968347628499E-2</v>
      </c>
      <c r="BR182" s="17"/>
      <c r="BS182" s="17">
        <v>1.46474215241952E-2</v>
      </c>
      <c r="BT182" s="17">
        <v>1.68579652994338E-2</v>
      </c>
      <c r="BU182" s="17"/>
      <c r="BV182" s="17">
        <v>4.2123971542516797E-3</v>
      </c>
      <c r="BW182" s="17">
        <v>1.8199124284447098E-2</v>
      </c>
      <c r="BX182" s="17">
        <v>2.3715508919609999E-2</v>
      </c>
      <c r="BY182" s="17"/>
      <c r="BZ182" s="17">
        <v>8.31157978053974E-3</v>
      </c>
      <c r="CA182" s="17">
        <v>8.2106008109085402E-3</v>
      </c>
    </row>
    <row r="183" spans="2:79" x14ac:dyDescent="0.3">
      <c r="B183" t="s">
        <v>149</v>
      </c>
      <c r="C183" s="17">
        <v>3.4946725410190498E-2</v>
      </c>
      <c r="D183" s="17">
        <v>2.6434716718812899E-2</v>
      </c>
      <c r="E183" s="17">
        <v>4.2347528980442202E-2</v>
      </c>
      <c r="F183" s="17"/>
      <c r="G183" s="17">
        <v>1.7694105086539201E-2</v>
      </c>
      <c r="H183" s="17">
        <v>1.9038830010259401E-2</v>
      </c>
      <c r="I183" s="17">
        <v>3.1185672571660099E-2</v>
      </c>
      <c r="J183" s="17">
        <v>4.7150998725622603E-2</v>
      </c>
      <c r="K183" s="17">
        <v>4.6275707209203099E-2</v>
      </c>
      <c r="L183" s="17">
        <v>4.49913011273134E-2</v>
      </c>
      <c r="M183" s="17"/>
      <c r="N183" s="17">
        <v>1.04571909570808E-2</v>
      </c>
      <c r="O183" s="17">
        <v>4.6471146863669099E-2</v>
      </c>
      <c r="P183" s="17">
        <v>3.2125963762269602E-2</v>
      </c>
      <c r="Q183" s="17">
        <v>5.2591229066305499E-2</v>
      </c>
      <c r="R183" s="17"/>
      <c r="S183" s="17">
        <v>2.7530859905803801E-2</v>
      </c>
      <c r="T183" s="17">
        <v>6.3674875380685295E-2</v>
      </c>
      <c r="U183" s="17">
        <v>2.5349499930237999E-2</v>
      </c>
      <c r="V183" s="17">
        <v>1.6836924388631099E-2</v>
      </c>
      <c r="W183" s="17">
        <v>2.15603541986455E-2</v>
      </c>
      <c r="X183" s="17">
        <v>3.9179148933709503E-2</v>
      </c>
      <c r="Y183" s="17">
        <v>2.3988658131530501E-2</v>
      </c>
      <c r="Z183" s="17">
        <v>2.11579233096881E-2</v>
      </c>
      <c r="AA183" s="17">
        <v>4.7527938171032E-2</v>
      </c>
      <c r="AB183" s="17">
        <v>1.80793992734305E-2</v>
      </c>
      <c r="AC183" s="17">
        <v>8.0339697238418203E-2</v>
      </c>
      <c r="AD183" s="17">
        <v>1.97110304027244E-2</v>
      </c>
      <c r="AE183" s="17"/>
      <c r="AF183" s="17">
        <v>3.6017817335139E-2</v>
      </c>
      <c r="AG183" s="17">
        <v>1.8753400592521698E-2</v>
      </c>
      <c r="AH183" s="17">
        <v>4.6364958253140902E-2</v>
      </c>
      <c r="AI183" s="17">
        <v>4.5900169748343697E-2</v>
      </c>
      <c r="AJ183" s="17">
        <v>2.0366223193182698E-2</v>
      </c>
      <c r="AK183" s="17"/>
      <c r="AL183" s="17">
        <v>1.20712562705627E-2</v>
      </c>
      <c r="AM183" s="17">
        <v>2.4893446145174102E-2</v>
      </c>
      <c r="AN183" s="17">
        <v>2.6319069856286001E-2</v>
      </c>
      <c r="AO183" s="17">
        <v>4.4660825178842602E-2</v>
      </c>
      <c r="AP183" s="17">
        <v>2.94875281026293E-2</v>
      </c>
      <c r="AQ183" s="17">
        <v>6.9796903696060494E-2</v>
      </c>
      <c r="AR183" s="17"/>
      <c r="AS183" s="17">
        <v>2.22222858098758E-2</v>
      </c>
      <c r="AT183" s="17">
        <v>2.85588754215826E-2</v>
      </c>
      <c r="AU183" s="17">
        <v>4.3911330333337897E-2</v>
      </c>
      <c r="AV183" s="17">
        <v>6.9290735138246004E-2</v>
      </c>
      <c r="AW183" s="17">
        <v>2.5358907740246E-2</v>
      </c>
      <c r="AX183" s="17"/>
      <c r="AY183" s="17">
        <v>2.8422014747991799E-2</v>
      </c>
      <c r="AZ183" s="17">
        <v>2.9472672470595099E-2</v>
      </c>
      <c r="BA183" s="17">
        <v>4.9093371868424801E-2</v>
      </c>
      <c r="BB183" s="17">
        <v>2.3655894960464701E-2</v>
      </c>
      <c r="BC183" s="17">
        <v>7.5322822468365705E-2</v>
      </c>
      <c r="BD183" s="17"/>
      <c r="BE183" s="17">
        <v>3.9365746091782797E-2</v>
      </c>
      <c r="BF183" s="17">
        <v>2.4449342481450601E-2</v>
      </c>
      <c r="BG183" s="17">
        <v>3.2367680240546301E-2</v>
      </c>
      <c r="BH183" s="17">
        <v>4.25043629613297E-2</v>
      </c>
      <c r="BI183" s="17"/>
      <c r="BJ183" s="17">
        <v>4.3098944184545303E-2</v>
      </c>
      <c r="BK183" s="17">
        <v>6.2775901599645802E-3</v>
      </c>
      <c r="BL183" s="17">
        <v>3.0860779166479401E-2</v>
      </c>
      <c r="BM183" s="17">
        <v>3.7545576441944402E-2</v>
      </c>
      <c r="BN183" s="17"/>
      <c r="BO183" s="17">
        <v>1.80072975142824E-2</v>
      </c>
      <c r="BP183" s="17">
        <v>2.6430502934754602E-2</v>
      </c>
      <c r="BQ183" s="17">
        <v>3.8952297170635301E-2</v>
      </c>
      <c r="BR183" s="17"/>
      <c r="BS183" s="17">
        <v>3.4899417605680501E-2</v>
      </c>
      <c r="BT183" s="17">
        <v>3.4166669328656099E-2</v>
      </c>
      <c r="BU183" s="17"/>
      <c r="BV183" s="17">
        <v>2.4733179697313801E-2</v>
      </c>
      <c r="BW183" s="17">
        <v>3.05113370145133E-2</v>
      </c>
      <c r="BX183" s="17">
        <v>2.61176175461178E-2</v>
      </c>
      <c r="BY183" s="17"/>
      <c r="BZ183" s="17">
        <v>2.8877473462027601E-2</v>
      </c>
      <c r="CA183" s="17">
        <v>8.8351480919263495E-3</v>
      </c>
    </row>
    <row r="184" spans="2:79" x14ac:dyDescent="0.3">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row>
    <row r="185" spans="2:79" x14ac:dyDescent="0.3">
      <c r="B185" s="6" t="s">
        <v>175</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row>
    <row r="186" spans="2:79" x14ac:dyDescent="0.3">
      <c r="B186" s="24" t="s">
        <v>107</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row>
    <row r="187" spans="2:79" x14ac:dyDescent="0.3">
      <c r="B187" t="s">
        <v>162</v>
      </c>
      <c r="C187" s="17">
        <v>0.15720590657877001</v>
      </c>
      <c r="D187" s="17">
        <v>0.16705609873626601</v>
      </c>
      <c r="E187" s="17">
        <v>0.148995729156782</v>
      </c>
      <c r="F187" s="17"/>
      <c r="G187" s="17">
        <v>0.22605897707558201</v>
      </c>
      <c r="H187" s="17">
        <v>0.22888975486926799</v>
      </c>
      <c r="I187" s="17">
        <v>0.196046290379781</v>
      </c>
      <c r="J187" s="17">
        <v>0.13684663786513099</v>
      </c>
      <c r="K187" s="17">
        <v>0.10734790009317099</v>
      </c>
      <c r="L187" s="17">
        <v>7.1128521933445196E-2</v>
      </c>
      <c r="M187" s="17"/>
      <c r="N187" s="17">
        <v>0.19398876641047499</v>
      </c>
      <c r="O187" s="17">
        <v>0.14297777770701001</v>
      </c>
      <c r="P187" s="17">
        <v>0.13853734150178201</v>
      </c>
      <c r="Q187" s="17">
        <v>0.147970517517028</v>
      </c>
      <c r="R187" s="17"/>
      <c r="S187" s="17">
        <v>0.26486410373498098</v>
      </c>
      <c r="T187" s="17">
        <v>0.118768193800772</v>
      </c>
      <c r="U187" s="17">
        <v>0.110250933878263</v>
      </c>
      <c r="V187" s="17">
        <v>0.122597572004858</v>
      </c>
      <c r="W187" s="17">
        <v>0.12875640196604199</v>
      </c>
      <c r="X187" s="17">
        <v>0.18738588313568899</v>
      </c>
      <c r="Y187" s="17">
        <v>0.12979506053859199</v>
      </c>
      <c r="Z187" s="17">
        <v>0.16598642301959801</v>
      </c>
      <c r="AA187" s="17">
        <v>0.16832650902295801</v>
      </c>
      <c r="AB187" s="17">
        <v>0.108260048185359</v>
      </c>
      <c r="AC187" s="17">
        <v>0.189996486399722</v>
      </c>
      <c r="AD187" s="17">
        <v>0.139807106312348</v>
      </c>
      <c r="AE187" s="17"/>
      <c r="AF187" s="17">
        <v>0.164217055082307</v>
      </c>
      <c r="AG187" s="17">
        <v>0.18998997794620601</v>
      </c>
      <c r="AH187" s="17">
        <v>0.10517266214794201</v>
      </c>
      <c r="AI187" s="17">
        <v>0.127252346116317</v>
      </c>
      <c r="AJ187" s="17">
        <v>0.15250729059128301</v>
      </c>
      <c r="AK187" s="17"/>
      <c r="AL187" s="17">
        <v>0.216145229804173</v>
      </c>
      <c r="AM187" s="17">
        <v>0.190213120168191</v>
      </c>
      <c r="AN187" s="17">
        <v>0.147066559412176</v>
      </c>
      <c r="AO187" s="17">
        <v>0.13600949949995</v>
      </c>
      <c r="AP187" s="17">
        <v>9.0358481613474706E-2</v>
      </c>
      <c r="AQ187" s="17">
        <v>0.102304075734015</v>
      </c>
      <c r="AR187" s="17"/>
      <c r="AS187" s="17">
        <v>0.28575903108681699</v>
      </c>
      <c r="AT187" s="17">
        <v>0.14840642918670799</v>
      </c>
      <c r="AU187" s="17">
        <v>0.102413414099642</v>
      </c>
      <c r="AV187" s="17">
        <v>0.110359749415032</v>
      </c>
      <c r="AW187" s="17">
        <v>0.14431140706130699</v>
      </c>
      <c r="AX187" s="17"/>
      <c r="AY187" s="17">
        <v>0.24975573364433101</v>
      </c>
      <c r="AZ187" s="17">
        <v>0.15065339838679201</v>
      </c>
      <c r="BA187" s="17">
        <v>0.104815081448997</v>
      </c>
      <c r="BB187" s="17">
        <v>0.10318661349394601</v>
      </c>
      <c r="BC187" s="17">
        <v>0.101915680226055</v>
      </c>
      <c r="BD187" s="17"/>
      <c r="BE187" s="17">
        <v>0.12475160519648699</v>
      </c>
      <c r="BF187" s="17">
        <v>0.16555885859842501</v>
      </c>
      <c r="BG187" s="17">
        <v>0.15314395947210299</v>
      </c>
      <c r="BH187" s="17">
        <v>0.16505391680082601</v>
      </c>
      <c r="BI187" s="17"/>
      <c r="BJ187" s="17">
        <v>0.16943532898481101</v>
      </c>
      <c r="BK187" s="17">
        <v>0.30758327614769598</v>
      </c>
      <c r="BL187" s="17">
        <v>0.12963130109813401</v>
      </c>
      <c r="BM187" s="17">
        <v>0.14839760399454599</v>
      </c>
      <c r="BN187" s="17"/>
      <c r="BO187" s="17">
        <v>0.209516130896297</v>
      </c>
      <c r="BP187" s="17">
        <v>0.15047025097794001</v>
      </c>
      <c r="BQ187" s="17">
        <v>0.148541095182533</v>
      </c>
      <c r="BR187" s="17"/>
      <c r="BS187" s="17">
        <v>0.18749981828644999</v>
      </c>
      <c r="BT187" s="17">
        <v>0.118741201228435</v>
      </c>
      <c r="BU187" s="17"/>
      <c r="BV187" s="17">
        <v>9.2672138355059996E-2</v>
      </c>
      <c r="BW187" s="17">
        <v>0.16155792645852299</v>
      </c>
      <c r="BX187" s="17">
        <v>0.20576142887162599</v>
      </c>
      <c r="BY187" s="17"/>
      <c r="BZ187" s="17">
        <v>0.16153006693729699</v>
      </c>
      <c r="CA187" s="17">
        <v>0.29379304088126001</v>
      </c>
    </row>
    <row r="188" spans="2:79" x14ac:dyDescent="0.3">
      <c r="B188" t="s">
        <v>163</v>
      </c>
      <c r="C188" s="17">
        <v>0.341072935702388</v>
      </c>
      <c r="D188" s="17">
        <v>0.34206993918811102</v>
      </c>
      <c r="E188" s="17">
        <v>0.341345951066161</v>
      </c>
      <c r="F188" s="17"/>
      <c r="G188" s="17">
        <v>0.33321463839631599</v>
      </c>
      <c r="H188" s="17">
        <v>0.34504236303807401</v>
      </c>
      <c r="I188" s="17">
        <v>0.32307016068628402</v>
      </c>
      <c r="J188" s="17">
        <v>0.37520140508890998</v>
      </c>
      <c r="K188" s="17">
        <v>0.32602699477198299</v>
      </c>
      <c r="L188" s="17">
        <v>0.340005682628714</v>
      </c>
      <c r="M188" s="17"/>
      <c r="N188" s="17">
        <v>0.32792180688795303</v>
      </c>
      <c r="O188" s="17">
        <v>0.34672923800382099</v>
      </c>
      <c r="P188" s="17">
        <v>0.38004281195212097</v>
      </c>
      <c r="Q188" s="17">
        <v>0.31186724427618401</v>
      </c>
      <c r="R188" s="17"/>
      <c r="S188" s="17">
        <v>0.28626928070130703</v>
      </c>
      <c r="T188" s="17">
        <v>0.34236967395881501</v>
      </c>
      <c r="U188" s="17">
        <v>0.31830422685891802</v>
      </c>
      <c r="V188" s="17">
        <v>0.32559608466219098</v>
      </c>
      <c r="W188" s="17">
        <v>0.37359083041012697</v>
      </c>
      <c r="X188" s="17">
        <v>0.370731797359938</v>
      </c>
      <c r="Y188" s="17">
        <v>0.407683029461896</v>
      </c>
      <c r="Z188" s="17">
        <v>0.28456258069644602</v>
      </c>
      <c r="AA188" s="17">
        <v>0.30657657250868398</v>
      </c>
      <c r="AB188" s="17">
        <v>0.38672005386074298</v>
      </c>
      <c r="AC188" s="17">
        <v>0.34326833585278699</v>
      </c>
      <c r="AD188" s="17">
        <v>0.416235374516912</v>
      </c>
      <c r="AE188" s="17"/>
      <c r="AF188" s="17">
        <v>0.31129559504468002</v>
      </c>
      <c r="AG188" s="17">
        <v>0.366531319650792</v>
      </c>
      <c r="AH188" s="17">
        <v>0.35162976318033801</v>
      </c>
      <c r="AI188" s="17">
        <v>0.35945492742369101</v>
      </c>
      <c r="AJ188" s="17">
        <v>0.26821025577527202</v>
      </c>
      <c r="AK188" s="17"/>
      <c r="AL188" s="17">
        <v>0.37626532468113999</v>
      </c>
      <c r="AM188" s="17">
        <v>0.34240527925108399</v>
      </c>
      <c r="AN188" s="17">
        <v>0.35316695534159098</v>
      </c>
      <c r="AO188" s="17">
        <v>0.34956196649098598</v>
      </c>
      <c r="AP188" s="17">
        <v>0.30342906259536401</v>
      </c>
      <c r="AQ188" s="17">
        <v>0.292093239741893</v>
      </c>
      <c r="AR188" s="17"/>
      <c r="AS188" s="17">
        <v>0.33470684312014098</v>
      </c>
      <c r="AT188" s="17">
        <v>0.37116842971234199</v>
      </c>
      <c r="AU188" s="17">
        <v>0.30944053632665097</v>
      </c>
      <c r="AV188" s="17">
        <v>0.28006822084607902</v>
      </c>
      <c r="AW188" s="17">
        <v>0.34264038667480501</v>
      </c>
      <c r="AX188" s="17"/>
      <c r="AY188" s="17">
        <v>0.31178290087467803</v>
      </c>
      <c r="AZ188" s="17">
        <v>0.377058031334771</v>
      </c>
      <c r="BA188" s="17">
        <v>0.318962794769451</v>
      </c>
      <c r="BB188" s="17">
        <v>0.34036292725636602</v>
      </c>
      <c r="BC188" s="17">
        <v>0.31408481501347102</v>
      </c>
      <c r="BD188" s="17"/>
      <c r="BE188" s="17">
        <v>0.36607493744793501</v>
      </c>
      <c r="BF188" s="17">
        <v>0.360264800891897</v>
      </c>
      <c r="BG188" s="17">
        <v>0.35367121301590698</v>
      </c>
      <c r="BH188" s="17">
        <v>0.30796673653065199</v>
      </c>
      <c r="BI188" s="17"/>
      <c r="BJ188" s="17">
        <v>0.34157145140633399</v>
      </c>
      <c r="BK188" s="17">
        <v>0.36027088788162798</v>
      </c>
      <c r="BL188" s="17">
        <v>0.34917174802713302</v>
      </c>
      <c r="BM188" s="17">
        <v>0.33536776991593897</v>
      </c>
      <c r="BN188" s="17"/>
      <c r="BO188" s="17">
        <v>0.440241530180425</v>
      </c>
      <c r="BP188" s="17">
        <v>0.30762412176729398</v>
      </c>
      <c r="BQ188" s="17">
        <v>0.32800807780014002</v>
      </c>
      <c r="BR188" s="17"/>
      <c r="BS188" s="17">
        <v>0.37295334997302798</v>
      </c>
      <c r="BT188" s="17">
        <v>0.30046154984606299</v>
      </c>
      <c r="BU188" s="17"/>
      <c r="BV188" s="17">
        <v>0.34361033706028299</v>
      </c>
      <c r="BW188" s="17">
        <v>0.35329659795289098</v>
      </c>
      <c r="BX188" s="17">
        <v>0.33520858367547701</v>
      </c>
      <c r="BY188" s="17"/>
      <c r="BZ188" s="17">
        <v>0.36653931945142898</v>
      </c>
      <c r="CA188" s="17">
        <v>0.34189247323817901</v>
      </c>
    </row>
    <row r="189" spans="2:79" x14ac:dyDescent="0.3">
      <c r="B189" t="s">
        <v>164</v>
      </c>
      <c r="C189" s="17">
        <v>0.33164899470901299</v>
      </c>
      <c r="D189" s="17">
        <v>0.32739782218468899</v>
      </c>
      <c r="E189" s="17">
        <v>0.33601153068772999</v>
      </c>
      <c r="F189" s="17"/>
      <c r="G189" s="17">
        <v>0.31020434220072801</v>
      </c>
      <c r="H189" s="17">
        <v>0.29032096340384</v>
      </c>
      <c r="I189" s="17">
        <v>0.32165564408881497</v>
      </c>
      <c r="J189" s="17">
        <v>0.337542882847015</v>
      </c>
      <c r="K189" s="17">
        <v>0.37187242555219502</v>
      </c>
      <c r="L189" s="17">
        <v>0.35610793221849601</v>
      </c>
      <c r="M189" s="17"/>
      <c r="N189" s="17">
        <v>0.319464016325755</v>
      </c>
      <c r="O189" s="17">
        <v>0.326154375639859</v>
      </c>
      <c r="P189" s="17">
        <v>0.33750325942814202</v>
      </c>
      <c r="Q189" s="17">
        <v>0.34793753864034299</v>
      </c>
      <c r="R189" s="17"/>
      <c r="S189" s="17">
        <v>0.31578885805762402</v>
      </c>
      <c r="T189" s="17">
        <v>0.33640876471039699</v>
      </c>
      <c r="U189" s="17">
        <v>0.37488178989285897</v>
      </c>
      <c r="V189" s="17">
        <v>0.35498257613574202</v>
      </c>
      <c r="W189" s="17">
        <v>0.327243216923983</v>
      </c>
      <c r="X189" s="17">
        <v>0.336491728171528</v>
      </c>
      <c r="Y189" s="17">
        <v>0.261581551646274</v>
      </c>
      <c r="Z189" s="17">
        <v>0.39530869130831098</v>
      </c>
      <c r="AA189" s="17">
        <v>0.37851728887118602</v>
      </c>
      <c r="AB189" s="17">
        <v>0.32655740099269098</v>
      </c>
      <c r="AC189" s="17">
        <v>0.26931144062546503</v>
      </c>
      <c r="AD189" s="17">
        <v>0.24536188863667799</v>
      </c>
      <c r="AE189" s="17"/>
      <c r="AF189" s="17">
        <v>0.33203281884768199</v>
      </c>
      <c r="AG189" s="17">
        <v>0.312747087695879</v>
      </c>
      <c r="AH189" s="17">
        <v>0.34786296460662403</v>
      </c>
      <c r="AI189" s="17">
        <v>0.36128163432884303</v>
      </c>
      <c r="AJ189" s="17">
        <v>0.36015121737978101</v>
      </c>
      <c r="AK189" s="17"/>
      <c r="AL189" s="17">
        <v>0.28768194630712401</v>
      </c>
      <c r="AM189" s="17">
        <v>0.31289630821006698</v>
      </c>
      <c r="AN189" s="17">
        <v>0.334576016001016</v>
      </c>
      <c r="AO189" s="17">
        <v>0.33797328552600397</v>
      </c>
      <c r="AP189" s="17">
        <v>0.37174959117364098</v>
      </c>
      <c r="AQ189" s="17">
        <v>0.387526194854517</v>
      </c>
      <c r="AR189" s="17"/>
      <c r="AS189" s="17">
        <v>0.24643848347171099</v>
      </c>
      <c r="AT189" s="17">
        <v>0.31470531461108597</v>
      </c>
      <c r="AU189" s="17">
        <v>0.40832650099309198</v>
      </c>
      <c r="AV189" s="17">
        <v>0.38474854958279597</v>
      </c>
      <c r="AW189" s="17">
        <v>0.32225647432442001</v>
      </c>
      <c r="AX189" s="17"/>
      <c r="AY189" s="17">
        <v>0.28653546403416802</v>
      </c>
      <c r="AZ189" s="17">
        <v>0.32816771679865098</v>
      </c>
      <c r="BA189" s="17">
        <v>0.40414080923281898</v>
      </c>
      <c r="BB189" s="17">
        <v>0.33473678199784601</v>
      </c>
      <c r="BC189" s="17">
        <v>0.23670732177811299</v>
      </c>
      <c r="BD189" s="17"/>
      <c r="BE189" s="17">
        <v>0.28732636116424498</v>
      </c>
      <c r="BF189" s="17">
        <v>0.33402467505040301</v>
      </c>
      <c r="BG189" s="17">
        <v>0.32413771097222599</v>
      </c>
      <c r="BH189" s="17">
        <v>0.34310483963501898</v>
      </c>
      <c r="BI189" s="17"/>
      <c r="BJ189" s="17">
        <v>0.28856897330891301</v>
      </c>
      <c r="BK189" s="17">
        <v>0.25053985165954701</v>
      </c>
      <c r="BL189" s="17">
        <v>0.34003948015577501</v>
      </c>
      <c r="BM189" s="17">
        <v>0.34559897001491402</v>
      </c>
      <c r="BN189" s="17"/>
      <c r="BO189" s="17">
        <v>0.23383745045937099</v>
      </c>
      <c r="BP189" s="17">
        <v>0.350296309277211</v>
      </c>
      <c r="BQ189" s="17">
        <v>0.34596549185166198</v>
      </c>
      <c r="BR189" s="17"/>
      <c r="BS189" s="17">
        <v>0.29902374307134499</v>
      </c>
      <c r="BT189" s="17">
        <v>0.37309989925318598</v>
      </c>
      <c r="BU189" s="17"/>
      <c r="BV189" s="17">
        <v>0.37224153764170997</v>
      </c>
      <c r="BW189" s="17">
        <v>0.33096973242239303</v>
      </c>
      <c r="BX189" s="17">
        <v>0.29612992548898798</v>
      </c>
      <c r="BY189" s="17"/>
      <c r="BZ189" s="17">
        <v>0.32086970162946599</v>
      </c>
      <c r="CA189" s="17">
        <v>0.26629472953517103</v>
      </c>
    </row>
    <row r="190" spans="2:79" x14ac:dyDescent="0.3">
      <c r="B190" t="s">
        <v>165</v>
      </c>
      <c r="C190" s="17">
        <v>0.110906442552433</v>
      </c>
      <c r="D190" s="17">
        <v>0.111283129384216</v>
      </c>
      <c r="E190" s="17">
        <v>0.10836636624787301</v>
      </c>
      <c r="F190" s="17"/>
      <c r="G190" s="17">
        <v>8.7204138745106893E-2</v>
      </c>
      <c r="H190" s="17">
        <v>8.8973491460770396E-2</v>
      </c>
      <c r="I190" s="17">
        <v>9.9883913131457197E-2</v>
      </c>
      <c r="J190" s="17">
        <v>9.32295173008863E-2</v>
      </c>
      <c r="K190" s="17">
        <v>0.13573442947339301</v>
      </c>
      <c r="L190" s="17">
        <v>0.15135019991148399</v>
      </c>
      <c r="M190" s="17"/>
      <c r="N190" s="17">
        <v>0.116374325794355</v>
      </c>
      <c r="O190" s="17">
        <v>0.110967776638912</v>
      </c>
      <c r="P190" s="17">
        <v>7.7450758220226804E-2</v>
      </c>
      <c r="Q190" s="17">
        <v>0.13459726939650801</v>
      </c>
      <c r="R190" s="17"/>
      <c r="S190" s="17">
        <v>8.9392188736324305E-2</v>
      </c>
      <c r="T190" s="17">
        <v>0.132603034192015</v>
      </c>
      <c r="U190" s="17">
        <v>0.14604613522704901</v>
      </c>
      <c r="V190" s="17">
        <v>0.13608556646855699</v>
      </c>
      <c r="W190" s="17">
        <v>0.103074175439656</v>
      </c>
      <c r="X190" s="17">
        <v>5.0963632843422799E-2</v>
      </c>
      <c r="Y190" s="17">
        <v>0.13301096144313601</v>
      </c>
      <c r="Z190" s="17">
        <v>8.01991042299771E-2</v>
      </c>
      <c r="AA190" s="17">
        <v>8.6101042228741903E-2</v>
      </c>
      <c r="AB190" s="17">
        <v>0.121367974185162</v>
      </c>
      <c r="AC190" s="17">
        <v>0.13039141894751499</v>
      </c>
      <c r="AD190" s="17">
        <v>0.154899962102722</v>
      </c>
      <c r="AE190" s="17"/>
      <c r="AF190" s="17">
        <v>0.13827555122825499</v>
      </c>
      <c r="AG190" s="17">
        <v>8.8835177286136796E-2</v>
      </c>
      <c r="AH190" s="17">
        <v>0.13461915511557801</v>
      </c>
      <c r="AI190" s="17">
        <v>0.10307483504474201</v>
      </c>
      <c r="AJ190" s="17">
        <v>0.14071610311323601</v>
      </c>
      <c r="AK190" s="17"/>
      <c r="AL190" s="17">
        <v>8.1036399478033205E-2</v>
      </c>
      <c r="AM190" s="17">
        <v>0.103968400517874</v>
      </c>
      <c r="AN190" s="17">
        <v>0.112617545434227</v>
      </c>
      <c r="AO190" s="17">
        <v>0.12791084366848199</v>
      </c>
      <c r="AP190" s="17">
        <v>0.151196103966764</v>
      </c>
      <c r="AQ190" s="17">
        <v>0.127931379313418</v>
      </c>
      <c r="AR190" s="17"/>
      <c r="AS190" s="17">
        <v>0.10029487411265101</v>
      </c>
      <c r="AT190" s="17">
        <v>0.10111820441352901</v>
      </c>
      <c r="AU190" s="17">
        <v>0.119938343779733</v>
      </c>
      <c r="AV190" s="17">
        <v>0.15191692102313001</v>
      </c>
      <c r="AW190" s="17">
        <v>0.13815031834215999</v>
      </c>
      <c r="AX190" s="17"/>
      <c r="AY190" s="17">
        <v>0.116475440876572</v>
      </c>
      <c r="AZ190" s="17">
        <v>7.4886825378491395E-2</v>
      </c>
      <c r="BA190" s="17">
        <v>0.101394371283062</v>
      </c>
      <c r="BB190" s="17">
        <v>0.183067439142754</v>
      </c>
      <c r="BC190" s="17">
        <v>0.25697312568471098</v>
      </c>
      <c r="BD190" s="17"/>
      <c r="BE190" s="17">
        <v>0.16663846489043199</v>
      </c>
      <c r="BF190" s="17">
        <v>9.4175561146932804E-2</v>
      </c>
      <c r="BG190" s="17">
        <v>0.112344973051931</v>
      </c>
      <c r="BH190" s="17">
        <v>0.11403316547940701</v>
      </c>
      <c r="BI190" s="17"/>
      <c r="BJ190" s="17">
        <v>0.127929181081997</v>
      </c>
      <c r="BK190" s="17">
        <v>8.1605984311129295E-2</v>
      </c>
      <c r="BL190" s="17">
        <v>0.119249268275214</v>
      </c>
      <c r="BM190" s="17">
        <v>0.108121241576147</v>
      </c>
      <c r="BN190" s="17"/>
      <c r="BO190" s="17">
        <v>7.9211788479458894E-2</v>
      </c>
      <c r="BP190" s="17">
        <v>0.13274410216462701</v>
      </c>
      <c r="BQ190" s="17">
        <v>0.11401004299972201</v>
      </c>
      <c r="BR190" s="17"/>
      <c r="BS190" s="17">
        <v>9.8157558300464506E-2</v>
      </c>
      <c r="BT190" s="17">
        <v>0.12785522636200999</v>
      </c>
      <c r="BU190" s="17"/>
      <c r="BV190" s="17">
        <v>0.123561668979463</v>
      </c>
      <c r="BW190" s="17">
        <v>0.103639421541193</v>
      </c>
      <c r="BX190" s="17">
        <v>0.117257213900764</v>
      </c>
      <c r="BY190" s="17"/>
      <c r="BZ190" s="17">
        <v>0.10958362709396401</v>
      </c>
      <c r="CA190" s="17">
        <v>8.3113443498497405E-2</v>
      </c>
    </row>
    <row r="191" spans="2:79" x14ac:dyDescent="0.3">
      <c r="B191" t="s">
        <v>166</v>
      </c>
      <c r="C191" s="17">
        <v>2.0375032879395402E-2</v>
      </c>
      <c r="D191" s="17">
        <v>2.8170208039837701E-2</v>
      </c>
      <c r="E191" s="17">
        <v>1.2953503694254799E-2</v>
      </c>
      <c r="F191" s="17"/>
      <c r="G191" s="17">
        <v>8.9358426925844701E-3</v>
      </c>
      <c r="H191" s="17">
        <v>2.30010153775967E-2</v>
      </c>
      <c r="I191" s="17">
        <v>2.1205206538800599E-2</v>
      </c>
      <c r="J191" s="17">
        <v>8.98000532102145E-3</v>
      </c>
      <c r="K191" s="17">
        <v>2.18905598308483E-2</v>
      </c>
      <c r="L191" s="17">
        <v>3.3449218502380501E-2</v>
      </c>
      <c r="M191" s="17"/>
      <c r="N191" s="17">
        <v>2.2534154286995501E-2</v>
      </c>
      <c r="O191" s="17">
        <v>2.6496865330995701E-2</v>
      </c>
      <c r="P191" s="17">
        <v>1.8446065447483499E-2</v>
      </c>
      <c r="Q191" s="17">
        <v>1.37814680071933E-2</v>
      </c>
      <c r="R191" s="17"/>
      <c r="S191" s="17">
        <v>1.05320709395054E-2</v>
      </c>
      <c r="T191" s="17">
        <v>1.7373775760730101E-2</v>
      </c>
      <c r="U191" s="17">
        <v>1.74772237398442E-2</v>
      </c>
      <c r="V191" s="17">
        <v>2.2148888576954101E-2</v>
      </c>
      <c r="W191" s="17">
        <v>3.1653808988431099E-2</v>
      </c>
      <c r="X191" s="17">
        <v>5.317813358476E-3</v>
      </c>
      <c r="Y191" s="17">
        <v>2.67164014497396E-2</v>
      </c>
      <c r="Z191" s="17">
        <v>7.3943200745667098E-2</v>
      </c>
      <c r="AA191" s="17">
        <v>2.5461758371386999E-2</v>
      </c>
      <c r="AB191" s="17">
        <v>1.39035470794061E-2</v>
      </c>
      <c r="AC191" s="17">
        <v>1.5907155217732699E-2</v>
      </c>
      <c r="AD191" s="17">
        <v>2.0734559344868099E-2</v>
      </c>
      <c r="AE191" s="17"/>
      <c r="AF191" s="17">
        <v>3.2445875936901902E-2</v>
      </c>
      <c r="AG191" s="17">
        <v>1.3114193711118501E-2</v>
      </c>
      <c r="AH191" s="17">
        <v>5.3796260635145697E-3</v>
      </c>
      <c r="AI191" s="17">
        <v>2.3694624009580102E-2</v>
      </c>
      <c r="AJ191" s="17">
        <v>4.1497342623424797E-2</v>
      </c>
      <c r="AK191" s="17"/>
      <c r="AL191" s="17">
        <v>5.8084926372915296E-3</v>
      </c>
      <c r="AM191" s="17">
        <v>3.4146787479022001E-2</v>
      </c>
      <c r="AN191" s="17">
        <v>1.41642544082146E-2</v>
      </c>
      <c r="AO191" s="17">
        <v>2.5331414369725198E-2</v>
      </c>
      <c r="AP191" s="17">
        <v>3.3257549516766703E-2</v>
      </c>
      <c r="AQ191" s="17">
        <v>1.60205646476217E-2</v>
      </c>
      <c r="AR191" s="17"/>
      <c r="AS191" s="17">
        <v>1.25291564108246E-2</v>
      </c>
      <c r="AT191" s="17">
        <v>2.0058039430170899E-2</v>
      </c>
      <c r="AU191" s="17">
        <v>2.4697569146312201E-2</v>
      </c>
      <c r="AV191" s="17">
        <v>1.93193961856271E-2</v>
      </c>
      <c r="AW191" s="17">
        <v>2.7282505857061899E-2</v>
      </c>
      <c r="AX191" s="17"/>
      <c r="AY191" s="17">
        <v>1.4749606148895899E-2</v>
      </c>
      <c r="AZ191" s="17">
        <v>2.5342596761029099E-2</v>
      </c>
      <c r="BA191" s="17">
        <v>1.76558986820342E-2</v>
      </c>
      <c r="BB191" s="17">
        <v>1.8988872700746399E-2</v>
      </c>
      <c r="BC191" s="17">
        <v>1.6967433626754999E-2</v>
      </c>
      <c r="BD191" s="17"/>
      <c r="BE191" s="17">
        <v>1.4915481285999401E-2</v>
      </c>
      <c r="BF191" s="17">
        <v>1.75635979076708E-2</v>
      </c>
      <c r="BG191" s="17">
        <v>1.4565498880777201E-2</v>
      </c>
      <c r="BH191" s="17">
        <v>3.28518764681534E-2</v>
      </c>
      <c r="BI191" s="17"/>
      <c r="BJ191" s="17">
        <v>2.2242239451018601E-2</v>
      </c>
      <c r="BK191" s="17">
        <v>0</v>
      </c>
      <c r="BL191" s="17">
        <v>2.0644886471009798E-2</v>
      </c>
      <c r="BM191" s="17">
        <v>2.2762680145473099E-2</v>
      </c>
      <c r="BN191" s="17"/>
      <c r="BO191" s="17">
        <v>1.5290637234623801E-2</v>
      </c>
      <c r="BP191" s="17">
        <v>2.77401513984727E-2</v>
      </c>
      <c r="BQ191" s="17">
        <v>2.0156654180772698E-2</v>
      </c>
      <c r="BR191" s="17"/>
      <c r="BS191" s="17">
        <v>1.6951759424657601E-2</v>
      </c>
      <c r="BT191" s="17">
        <v>2.4861462937516999E-2</v>
      </c>
      <c r="BU191" s="17"/>
      <c r="BV191" s="17">
        <v>1.00255174038665E-2</v>
      </c>
      <c r="BW191" s="17">
        <v>1.87689509428563E-2</v>
      </c>
      <c r="BX191" s="17">
        <v>2.8070581817204499E-2</v>
      </c>
      <c r="BY191" s="17"/>
      <c r="BZ191" s="17">
        <v>2.4643640710326199E-2</v>
      </c>
      <c r="CA191" s="17">
        <v>1.49063128468924E-2</v>
      </c>
    </row>
    <row r="192" spans="2:79" x14ac:dyDescent="0.3">
      <c r="B192" t="s">
        <v>149</v>
      </c>
      <c r="C192" s="17">
        <v>3.8790687578000298E-2</v>
      </c>
      <c r="D192" s="17">
        <v>2.4022802466879899E-2</v>
      </c>
      <c r="E192" s="17">
        <v>5.2326919147199301E-2</v>
      </c>
      <c r="F192" s="17"/>
      <c r="G192" s="17">
        <v>3.4382060889682202E-2</v>
      </c>
      <c r="H192" s="17">
        <v>2.37724118504519E-2</v>
      </c>
      <c r="I192" s="17">
        <v>3.8138785174862598E-2</v>
      </c>
      <c r="J192" s="17">
        <v>4.8199551577036003E-2</v>
      </c>
      <c r="K192" s="17">
        <v>3.7127690278408801E-2</v>
      </c>
      <c r="L192" s="17">
        <v>4.7958444805480102E-2</v>
      </c>
      <c r="M192" s="17"/>
      <c r="N192" s="17">
        <v>1.97169302944665E-2</v>
      </c>
      <c r="O192" s="17">
        <v>4.6673966679401997E-2</v>
      </c>
      <c r="P192" s="17">
        <v>4.8019763450244703E-2</v>
      </c>
      <c r="Q192" s="17">
        <v>4.38459621627438E-2</v>
      </c>
      <c r="R192" s="17"/>
      <c r="S192" s="17">
        <v>3.3153497830257901E-2</v>
      </c>
      <c r="T192" s="17">
        <v>5.2476557577271703E-2</v>
      </c>
      <c r="U192" s="17">
        <v>3.3039690403067999E-2</v>
      </c>
      <c r="V192" s="17">
        <v>3.8589312151698502E-2</v>
      </c>
      <c r="W192" s="17">
        <v>3.56815662717598E-2</v>
      </c>
      <c r="X192" s="17">
        <v>4.9109145130945997E-2</v>
      </c>
      <c r="Y192" s="17">
        <v>4.12129954603625E-2</v>
      </c>
      <c r="Z192" s="17">
        <v>0</v>
      </c>
      <c r="AA192" s="17">
        <v>3.5016828997043399E-2</v>
      </c>
      <c r="AB192" s="17">
        <v>4.31909756966391E-2</v>
      </c>
      <c r="AC192" s="17">
        <v>5.11251629567782E-2</v>
      </c>
      <c r="AD192" s="17">
        <v>2.2961109086471101E-2</v>
      </c>
      <c r="AE192" s="17"/>
      <c r="AF192" s="17">
        <v>2.1733103860174099E-2</v>
      </c>
      <c r="AG192" s="17">
        <v>2.87822437098686E-2</v>
      </c>
      <c r="AH192" s="17">
        <v>5.5335828886003198E-2</v>
      </c>
      <c r="AI192" s="17">
        <v>2.5241633076826399E-2</v>
      </c>
      <c r="AJ192" s="17">
        <v>3.6917790517002697E-2</v>
      </c>
      <c r="AK192" s="17"/>
      <c r="AL192" s="17">
        <v>3.3062607092237302E-2</v>
      </c>
      <c r="AM192" s="17">
        <v>1.6370104373761501E-2</v>
      </c>
      <c r="AN192" s="17">
        <v>3.8408669402774598E-2</v>
      </c>
      <c r="AO192" s="17">
        <v>2.3212990444852401E-2</v>
      </c>
      <c r="AP192" s="17">
        <v>5.00092111339892E-2</v>
      </c>
      <c r="AQ192" s="17">
        <v>7.4124545708536299E-2</v>
      </c>
      <c r="AR192" s="17"/>
      <c r="AS192" s="17">
        <v>2.02716117978562E-2</v>
      </c>
      <c r="AT192" s="17">
        <v>4.4543582646165002E-2</v>
      </c>
      <c r="AU192" s="17">
        <v>3.5183635654568501E-2</v>
      </c>
      <c r="AV192" s="17">
        <v>5.35871629473346E-2</v>
      </c>
      <c r="AW192" s="17">
        <v>2.5358907740246E-2</v>
      </c>
      <c r="AX192" s="17"/>
      <c r="AY192" s="17">
        <v>2.0700854421355601E-2</v>
      </c>
      <c r="AZ192" s="17">
        <v>4.3891431340265602E-2</v>
      </c>
      <c r="BA192" s="17">
        <v>5.3031044583637603E-2</v>
      </c>
      <c r="BB192" s="17">
        <v>1.96573654083411E-2</v>
      </c>
      <c r="BC192" s="17">
        <v>7.3351623670895802E-2</v>
      </c>
      <c r="BD192" s="17"/>
      <c r="BE192" s="17">
        <v>4.0293150014901601E-2</v>
      </c>
      <c r="BF192" s="17">
        <v>2.8412506404670902E-2</v>
      </c>
      <c r="BG192" s="17">
        <v>4.2136644607055497E-2</v>
      </c>
      <c r="BH192" s="17">
        <v>3.6989465085942898E-2</v>
      </c>
      <c r="BI192" s="17"/>
      <c r="BJ192" s="17">
        <v>5.0252825766926398E-2</v>
      </c>
      <c r="BK192" s="17">
        <v>0</v>
      </c>
      <c r="BL192" s="17">
        <v>4.1263315972734103E-2</v>
      </c>
      <c r="BM192" s="17">
        <v>3.9751734352980503E-2</v>
      </c>
      <c r="BN192" s="17"/>
      <c r="BO192" s="17">
        <v>2.1902462749824901E-2</v>
      </c>
      <c r="BP192" s="17">
        <v>3.1125064414455301E-2</v>
      </c>
      <c r="BQ192" s="17">
        <v>4.3318637985171597E-2</v>
      </c>
      <c r="BR192" s="17"/>
      <c r="BS192" s="17">
        <v>2.54137709440545E-2</v>
      </c>
      <c r="BT192" s="17">
        <v>5.4980660372789598E-2</v>
      </c>
      <c r="BU192" s="17"/>
      <c r="BV192" s="17">
        <v>5.7888800559617697E-2</v>
      </c>
      <c r="BW192" s="17">
        <v>3.1767370682143699E-2</v>
      </c>
      <c r="BX192" s="17">
        <v>1.7572266245940799E-2</v>
      </c>
      <c r="BY192" s="17"/>
      <c r="BZ192" s="17">
        <v>1.68336441775183E-2</v>
      </c>
      <c r="CA192" s="17">
        <v>0</v>
      </c>
    </row>
    <row r="193" spans="2:79" x14ac:dyDescent="0.3">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row>
    <row r="194" spans="2:79" x14ac:dyDescent="0.3">
      <c r="B194" s="6" t="s">
        <v>193</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row>
    <row r="195" spans="2:79" x14ac:dyDescent="0.3">
      <c r="B195" s="24" t="s">
        <v>107</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row>
    <row r="196" spans="2:79" x14ac:dyDescent="0.3">
      <c r="B196" t="s">
        <v>184</v>
      </c>
      <c r="C196" s="17">
        <v>0.17146342882174401</v>
      </c>
      <c r="D196" s="17">
        <v>0.18015136522573499</v>
      </c>
      <c r="E196" s="17">
        <v>0.162654155234321</v>
      </c>
      <c r="F196" s="17"/>
      <c r="G196" s="17">
        <v>0.28245730101412603</v>
      </c>
      <c r="H196" s="17">
        <v>0.28207404287561899</v>
      </c>
      <c r="I196" s="17">
        <v>0.18252098737609701</v>
      </c>
      <c r="J196" s="17">
        <v>0.1027877417784</v>
      </c>
      <c r="K196" s="17">
        <v>0.121410033910619</v>
      </c>
      <c r="L196" s="17">
        <v>8.7539197192952903E-2</v>
      </c>
      <c r="M196" s="17"/>
      <c r="N196" s="17">
        <v>0.218028327145285</v>
      </c>
      <c r="O196" s="17">
        <v>0.17252216863377901</v>
      </c>
      <c r="P196" s="17">
        <v>0.162025297375578</v>
      </c>
      <c r="Q196" s="17">
        <v>0.13180707347686499</v>
      </c>
      <c r="R196" s="17"/>
      <c r="S196" s="17">
        <v>0.24761171179243099</v>
      </c>
      <c r="T196" s="17">
        <v>0.169424390996992</v>
      </c>
      <c r="U196" s="17">
        <v>0.13229458612144199</v>
      </c>
      <c r="V196" s="17">
        <v>0.15501030789914899</v>
      </c>
      <c r="W196" s="17">
        <v>0.13720099129155</v>
      </c>
      <c r="X196" s="17">
        <v>0.174168787484418</v>
      </c>
      <c r="Y196" s="17">
        <v>0.11689837880112899</v>
      </c>
      <c r="Z196" s="17">
        <v>0.21516249444990901</v>
      </c>
      <c r="AA196" s="17">
        <v>0.16355517618538001</v>
      </c>
      <c r="AB196" s="17">
        <v>0.13166832976589199</v>
      </c>
      <c r="AC196" s="17">
        <v>0.17850453948731701</v>
      </c>
      <c r="AD196" s="17">
        <v>0.27631590003836998</v>
      </c>
      <c r="AE196" s="17"/>
      <c r="AF196" s="17">
        <v>0.12758859551365501</v>
      </c>
      <c r="AG196" s="17">
        <v>0.20631141321973301</v>
      </c>
      <c r="AH196" s="17">
        <v>0.126089775498962</v>
      </c>
      <c r="AI196" s="17">
        <v>0.113381488830517</v>
      </c>
      <c r="AJ196" s="17">
        <v>0.28766517640160699</v>
      </c>
      <c r="AK196" s="17"/>
      <c r="AL196" s="17">
        <v>0.23365975384226301</v>
      </c>
      <c r="AM196" s="17">
        <v>0.133880605967792</v>
      </c>
      <c r="AN196" s="17">
        <v>0.204435993850377</v>
      </c>
      <c r="AO196" s="17">
        <v>0.114601580019868</v>
      </c>
      <c r="AP196" s="17">
        <v>0.28516336952928101</v>
      </c>
      <c r="AQ196" s="17">
        <v>8.0906018370834498E-2</v>
      </c>
      <c r="AR196" s="17"/>
      <c r="AS196" s="17">
        <v>0.32161578080769399</v>
      </c>
      <c r="AT196" s="17">
        <v>0.14322000963156301</v>
      </c>
      <c r="AU196" s="17">
        <v>0.122648733420025</v>
      </c>
      <c r="AV196" s="17">
        <v>0.15227076997705499</v>
      </c>
      <c r="AW196" s="17">
        <v>0.239239752656045</v>
      </c>
      <c r="AX196" s="17"/>
      <c r="AY196" s="17">
        <v>0.238275456517446</v>
      </c>
      <c r="AZ196" s="17">
        <v>0.137444397061768</v>
      </c>
      <c r="BA196" s="17">
        <v>0.13536345841051001</v>
      </c>
      <c r="BB196" s="17">
        <v>0.188228569342481</v>
      </c>
      <c r="BC196" s="17">
        <v>0.23378844205801</v>
      </c>
      <c r="BD196" s="17"/>
      <c r="BE196" s="17">
        <v>0.139694887856883</v>
      </c>
      <c r="BF196" s="17">
        <v>0.16789413866813899</v>
      </c>
      <c r="BG196" s="17">
        <v>0.16774257950681501</v>
      </c>
      <c r="BH196" s="17">
        <v>0.18458332088913901</v>
      </c>
      <c r="BI196" s="17"/>
      <c r="BJ196" s="17">
        <v>0.15874885130390901</v>
      </c>
      <c r="BK196" s="17">
        <v>0.30298093816309901</v>
      </c>
      <c r="BL196" s="17">
        <v>0.12738292018566399</v>
      </c>
      <c r="BM196" s="17">
        <v>0.177160812982667</v>
      </c>
      <c r="BN196" s="17"/>
      <c r="BO196" s="17">
        <v>0.210961004259722</v>
      </c>
      <c r="BP196" s="17">
        <v>0.164877577182719</v>
      </c>
      <c r="BQ196" s="17">
        <v>0.164750457404753</v>
      </c>
      <c r="BR196" s="17"/>
      <c r="BS196" s="17">
        <v>0.17159450899633499</v>
      </c>
      <c r="BT196" s="17">
        <v>0.169171237569471</v>
      </c>
      <c r="BU196" s="17"/>
      <c r="BV196" s="17">
        <v>0.205465771224005</v>
      </c>
      <c r="BW196" s="17">
        <v>0.16097564606947201</v>
      </c>
      <c r="BX196" s="17">
        <v>0.166399439402734</v>
      </c>
      <c r="BY196" s="17"/>
      <c r="BZ196" s="17">
        <v>0.20795131095275499</v>
      </c>
      <c r="CA196" s="17">
        <v>0.20171583873211901</v>
      </c>
    </row>
    <row r="197" spans="2:79" x14ac:dyDescent="0.3">
      <c r="B197" t="s">
        <v>185</v>
      </c>
      <c r="C197" s="17">
        <v>0.43814083562234601</v>
      </c>
      <c r="D197" s="17">
        <v>0.44241489955324498</v>
      </c>
      <c r="E197" s="17">
        <v>0.43390263186272399</v>
      </c>
      <c r="F197" s="17"/>
      <c r="G197" s="17">
        <v>0.42465404012567598</v>
      </c>
      <c r="H197" s="17">
        <v>0.42981426986570498</v>
      </c>
      <c r="I197" s="17">
        <v>0.44163425466086897</v>
      </c>
      <c r="J197" s="17">
        <v>0.421302830433334</v>
      </c>
      <c r="K197" s="17">
        <v>0.42710300144289198</v>
      </c>
      <c r="L197" s="17">
        <v>0.47214748013677499</v>
      </c>
      <c r="M197" s="17"/>
      <c r="N197" s="17">
        <v>0.480668123806199</v>
      </c>
      <c r="O197" s="17">
        <v>0.44561971321021598</v>
      </c>
      <c r="P197" s="17">
        <v>0.409462796230676</v>
      </c>
      <c r="Q197" s="17">
        <v>0.408636814555357</v>
      </c>
      <c r="R197" s="17"/>
      <c r="S197" s="17">
        <v>0.40888602199820101</v>
      </c>
      <c r="T197" s="17">
        <v>0.454030621620851</v>
      </c>
      <c r="U197" s="17">
        <v>0.45505168240840099</v>
      </c>
      <c r="V197" s="17">
        <v>0.366377717487328</v>
      </c>
      <c r="W197" s="17">
        <v>0.42596697224185698</v>
      </c>
      <c r="X197" s="17">
        <v>0.45511668965131602</v>
      </c>
      <c r="Y197" s="17">
        <v>0.51471336943789303</v>
      </c>
      <c r="Z197" s="17">
        <v>0.39681957540986201</v>
      </c>
      <c r="AA197" s="17">
        <v>0.48710927232714601</v>
      </c>
      <c r="AB197" s="17">
        <v>0.46922505824198302</v>
      </c>
      <c r="AC197" s="17">
        <v>0.35531223258679101</v>
      </c>
      <c r="AD197" s="17">
        <v>0.36942210487329602</v>
      </c>
      <c r="AE197" s="17"/>
      <c r="AF197" s="17">
        <v>0.42140882073102698</v>
      </c>
      <c r="AG197" s="17">
        <v>0.50804164112483796</v>
      </c>
      <c r="AH197" s="17">
        <v>0.46911620923889402</v>
      </c>
      <c r="AI197" s="17">
        <v>0.31873186238457801</v>
      </c>
      <c r="AJ197" s="17">
        <v>0.415745786451724</v>
      </c>
      <c r="AK197" s="17"/>
      <c r="AL197" s="17">
        <v>0.52340022664350005</v>
      </c>
      <c r="AM197" s="17">
        <v>0.42289966554377401</v>
      </c>
      <c r="AN197" s="17">
        <v>0.42478555736180601</v>
      </c>
      <c r="AO197" s="17">
        <v>0.38518624185462602</v>
      </c>
      <c r="AP197" s="17">
        <v>0.45736950250158098</v>
      </c>
      <c r="AQ197" s="17">
        <v>0.43250661027279402</v>
      </c>
      <c r="AR197" s="17"/>
      <c r="AS197" s="17">
        <v>0.39827960915652</v>
      </c>
      <c r="AT197" s="17">
        <v>0.48013228037595002</v>
      </c>
      <c r="AU197" s="17">
        <v>0.39359876138668698</v>
      </c>
      <c r="AV197" s="17">
        <v>0.44211108158637902</v>
      </c>
      <c r="AW197" s="17">
        <v>0.29570370662447898</v>
      </c>
      <c r="AX197" s="17"/>
      <c r="AY197" s="17">
        <v>0.40743333388983899</v>
      </c>
      <c r="AZ197" s="17">
        <v>0.490813958900369</v>
      </c>
      <c r="BA197" s="17">
        <v>0.40137622067110401</v>
      </c>
      <c r="BB197" s="17">
        <v>0.43332045441722999</v>
      </c>
      <c r="BC197" s="17">
        <v>0.32209108386005703</v>
      </c>
      <c r="BD197" s="17"/>
      <c r="BE197" s="17">
        <v>0.34910227301744201</v>
      </c>
      <c r="BF197" s="17">
        <v>0.41653859023096801</v>
      </c>
      <c r="BG197" s="17">
        <v>0.44728242926690898</v>
      </c>
      <c r="BH197" s="17">
        <v>0.454364697557542</v>
      </c>
      <c r="BI197" s="17"/>
      <c r="BJ197" s="17">
        <v>0.37622120574505702</v>
      </c>
      <c r="BK197" s="17">
        <v>0.39422497034076798</v>
      </c>
      <c r="BL197" s="17">
        <v>0.45008775570368198</v>
      </c>
      <c r="BM197" s="17">
        <v>0.45486266669272102</v>
      </c>
      <c r="BN197" s="17"/>
      <c r="BO197" s="17">
        <v>0.42979517312043602</v>
      </c>
      <c r="BP197" s="17">
        <v>0.43446626941192001</v>
      </c>
      <c r="BQ197" s="17">
        <v>0.44163531514215698</v>
      </c>
      <c r="BR197" s="17"/>
      <c r="BS197" s="17">
        <v>0.42912653504461701</v>
      </c>
      <c r="BT197" s="17">
        <v>0.451498879882474</v>
      </c>
      <c r="BU197" s="17"/>
      <c r="BV197" s="17">
        <v>0.47314317654361598</v>
      </c>
      <c r="BW197" s="17">
        <v>0.44171693109525101</v>
      </c>
      <c r="BX197" s="17">
        <v>0.42123180399432097</v>
      </c>
      <c r="BY197" s="17"/>
      <c r="BZ197" s="17">
        <v>0.436905548467931</v>
      </c>
      <c r="CA197" s="17">
        <v>0.54957506005346402</v>
      </c>
    </row>
    <row r="198" spans="2:79" x14ac:dyDescent="0.3">
      <c r="B198" t="s">
        <v>186</v>
      </c>
      <c r="C198" s="17">
        <v>0.25444770775614101</v>
      </c>
      <c r="D198" s="17">
        <v>0.24874450945648199</v>
      </c>
      <c r="E198" s="17">
        <v>0.26139799944502901</v>
      </c>
      <c r="F198" s="17"/>
      <c r="G198" s="17">
        <v>0.18500572321492501</v>
      </c>
      <c r="H198" s="17">
        <v>0.19451711120902099</v>
      </c>
      <c r="I198" s="17">
        <v>0.25130012269650598</v>
      </c>
      <c r="J198" s="17">
        <v>0.27209781993960702</v>
      </c>
      <c r="K198" s="17">
        <v>0.29613907874401302</v>
      </c>
      <c r="L198" s="17">
        <v>0.30999423781176699</v>
      </c>
      <c r="M198" s="17"/>
      <c r="N198" s="17">
        <v>0.18681999370303201</v>
      </c>
      <c r="O198" s="17">
        <v>0.28464850792353802</v>
      </c>
      <c r="P198" s="17">
        <v>0.27274854747340799</v>
      </c>
      <c r="Q198" s="17">
        <v>0.27675022146712402</v>
      </c>
      <c r="R198" s="17"/>
      <c r="S198" s="17">
        <v>0.20829805296505099</v>
      </c>
      <c r="T198" s="17">
        <v>0.23872625545944701</v>
      </c>
      <c r="U198" s="17">
        <v>0.28347586849240802</v>
      </c>
      <c r="V198" s="17">
        <v>0.30392198613982302</v>
      </c>
      <c r="W198" s="17">
        <v>0.32833833194805701</v>
      </c>
      <c r="X198" s="17">
        <v>0.22746539656463899</v>
      </c>
      <c r="Y198" s="17">
        <v>0.22434102460870101</v>
      </c>
      <c r="Z198" s="17">
        <v>0.30769470680730199</v>
      </c>
      <c r="AA198" s="17">
        <v>0.22376236953991999</v>
      </c>
      <c r="AB198" s="17">
        <v>0.27984626652947597</v>
      </c>
      <c r="AC198" s="17">
        <v>0.27742872390794099</v>
      </c>
      <c r="AD198" s="17">
        <v>0.22707949129793001</v>
      </c>
      <c r="AE198" s="17"/>
      <c r="AF198" s="17">
        <v>0.31769361419069903</v>
      </c>
      <c r="AG198" s="17">
        <v>0.17440330827506501</v>
      </c>
      <c r="AH198" s="17">
        <v>0.30381715962185302</v>
      </c>
      <c r="AI198" s="17">
        <v>0.33607993025574001</v>
      </c>
      <c r="AJ198" s="17">
        <v>0.217043327014209</v>
      </c>
      <c r="AK198" s="17"/>
      <c r="AL198" s="17">
        <v>0.13883796836988799</v>
      </c>
      <c r="AM198" s="17">
        <v>0.31768823280271602</v>
      </c>
      <c r="AN198" s="17">
        <v>0.26114110315037098</v>
      </c>
      <c r="AO198" s="17">
        <v>0.27852269628763798</v>
      </c>
      <c r="AP198" s="17">
        <v>0.22224376210199701</v>
      </c>
      <c r="AQ198" s="17">
        <v>0.381830419623301</v>
      </c>
      <c r="AR198" s="17"/>
      <c r="AS198" s="17">
        <v>0.17954889906007401</v>
      </c>
      <c r="AT198" s="17">
        <v>0.24251991235579801</v>
      </c>
      <c r="AU198" s="17">
        <v>0.33651834291209198</v>
      </c>
      <c r="AV198" s="17">
        <v>0.234217584924236</v>
      </c>
      <c r="AW198" s="17">
        <v>0.28381574705291701</v>
      </c>
      <c r="AX198" s="17"/>
      <c r="AY198" s="17">
        <v>0.229779223185199</v>
      </c>
      <c r="AZ198" s="17">
        <v>0.24478903039224501</v>
      </c>
      <c r="BA198" s="17">
        <v>0.32999912354852401</v>
      </c>
      <c r="BB198" s="17">
        <v>0.20930095909170801</v>
      </c>
      <c r="BC198" s="17">
        <v>0.24777096080795</v>
      </c>
      <c r="BD198" s="17"/>
      <c r="BE198" s="17">
        <v>0.279889356516898</v>
      </c>
      <c r="BF198" s="17">
        <v>0.23129501758264601</v>
      </c>
      <c r="BG198" s="17">
        <v>0.26530348734639297</v>
      </c>
      <c r="BH198" s="17">
        <v>0.24264211540726899</v>
      </c>
      <c r="BI198" s="17"/>
      <c r="BJ198" s="17">
        <v>0.26499669566618</v>
      </c>
      <c r="BK198" s="17">
        <v>0.228795014867299</v>
      </c>
      <c r="BL198" s="17">
        <v>0.25987480807696101</v>
      </c>
      <c r="BM198" s="17">
        <v>0.251405208732014</v>
      </c>
      <c r="BN198" s="17"/>
      <c r="BO198" s="17">
        <v>0.20593907559598401</v>
      </c>
      <c r="BP198" s="17">
        <v>0.23398632755895299</v>
      </c>
      <c r="BQ198" s="17">
        <v>0.26717235701574099</v>
      </c>
      <c r="BR198" s="17"/>
      <c r="BS198" s="17">
        <v>0.26565006749299802</v>
      </c>
      <c r="BT198" s="17">
        <v>0.24197131442306299</v>
      </c>
      <c r="BU198" s="17"/>
      <c r="BV198" s="17">
        <v>0.22629074903089499</v>
      </c>
      <c r="BW198" s="17">
        <v>0.27411125131756803</v>
      </c>
      <c r="BX198" s="17">
        <v>0.248891595329784</v>
      </c>
      <c r="BY198" s="17"/>
      <c r="BZ198" s="17">
        <v>0.19743615717167001</v>
      </c>
      <c r="CA198" s="17">
        <v>0.17284582007982699</v>
      </c>
    </row>
    <row r="199" spans="2:79" x14ac:dyDescent="0.3">
      <c r="B199" t="s">
        <v>187</v>
      </c>
      <c r="C199" s="17">
        <v>9.5679998647809406E-2</v>
      </c>
      <c r="D199" s="17">
        <v>9.5883523253073297E-2</v>
      </c>
      <c r="E199" s="17">
        <v>9.5352849003391804E-2</v>
      </c>
      <c r="F199" s="17"/>
      <c r="G199" s="17">
        <v>7.29170202827851E-2</v>
      </c>
      <c r="H199" s="17">
        <v>7.8638408230594495E-2</v>
      </c>
      <c r="I199" s="17">
        <v>8.8720887099280804E-2</v>
      </c>
      <c r="J199" s="17">
        <v>0.126047990966734</v>
      </c>
      <c r="K199" s="17">
        <v>0.115377171643657</v>
      </c>
      <c r="L199" s="17">
        <v>9.2568509378927896E-2</v>
      </c>
      <c r="M199" s="17"/>
      <c r="N199" s="17">
        <v>8.6334939363835295E-2</v>
      </c>
      <c r="O199" s="17">
        <v>7.6180693967310004E-2</v>
      </c>
      <c r="P199" s="17">
        <v>0.11338898510640701</v>
      </c>
      <c r="Q199" s="17">
        <v>0.110488440441979</v>
      </c>
      <c r="R199" s="17"/>
      <c r="S199" s="17">
        <v>0.10629330796761299</v>
      </c>
      <c r="T199" s="17">
        <v>8.9060392470228705E-2</v>
      </c>
      <c r="U199" s="17">
        <v>9.6885355626122605E-2</v>
      </c>
      <c r="V199" s="17">
        <v>0.122025955466467</v>
      </c>
      <c r="W199" s="17">
        <v>7.2336046249760394E-2</v>
      </c>
      <c r="X199" s="17">
        <v>9.8180912202059503E-2</v>
      </c>
      <c r="Y199" s="17">
        <v>9.5672758433094099E-2</v>
      </c>
      <c r="Z199" s="17">
        <v>5.27578127516031E-2</v>
      </c>
      <c r="AA199" s="17">
        <v>8.9905325467150701E-2</v>
      </c>
      <c r="AB199" s="17">
        <v>7.7111208924205504E-2</v>
      </c>
      <c r="AC199" s="17">
        <v>0.137629341061173</v>
      </c>
      <c r="AD199" s="17">
        <v>0.103297167111913</v>
      </c>
      <c r="AE199" s="17"/>
      <c r="AF199" s="17">
        <v>9.7220899650943104E-2</v>
      </c>
      <c r="AG199" s="17">
        <v>8.6024683240616295E-2</v>
      </c>
      <c r="AH199" s="17">
        <v>8.9572334090221695E-2</v>
      </c>
      <c r="AI199" s="17">
        <v>0.160236760460746</v>
      </c>
      <c r="AJ199" s="17">
        <v>6.1870730064059201E-2</v>
      </c>
      <c r="AK199" s="17"/>
      <c r="AL199" s="17">
        <v>9.5207058363367195E-2</v>
      </c>
      <c r="AM199" s="17">
        <v>9.30293853169607E-2</v>
      </c>
      <c r="AN199" s="17">
        <v>9.9900008309810204E-2</v>
      </c>
      <c r="AO199" s="17">
        <v>0.147681432684207</v>
      </c>
      <c r="AP199" s="17">
        <v>2.1759628321229001E-2</v>
      </c>
      <c r="AQ199" s="17">
        <v>5.0180260999076902E-2</v>
      </c>
      <c r="AR199" s="17"/>
      <c r="AS199" s="17">
        <v>8.2762898472223206E-2</v>
      </c>
      <c r="AT199" s="17">
        <v>9.3382276106673906E-2</v>
      </c>
      <c r="AU199" s="17">
        <v>9.1187860987393704E-2</v>
      </c>
      <c r="AV199" s="17">
        <v>0.125685898791801</v>
      </c>
      <c r="AW199" s="17">
        <v>0.165681606706261</v>
      </c>
      <c r="AX199" s="17"/>
      <c r="AY199" s="17">
        <v>8.5645725931627795E-2</v>
      </c>
      <c r="AZ199" s="17">
        <v>0.102419950177042</v>
      </c>
      <c r="BA199" s="17">
        <v>7.42674662198992E-2</v>
      </c>
      <c r="BB199" s="17">
        <v>0.13205058007433901</v>
      </c>
      <c r="BC199" s="17">
        <v>9.5319931967073807E-2</v>
      </c>
      <c r="BD199" s="17"/>
      <c r="BE199" s="17">
        <v>0.15469160197444901</v>
      </c>
      <c r="BF199" s="17">
        <v>0.144002762841453</v>
      </c>
      <c r="BG199" s="17">
        <v>8.0488156032169494E-2</v>
      </c>
      <c r="BH199" s="17">
        <v>8.35979876849062E-2</v>
      </c>
      <c r="BI199" s="17"/>
      <c r="BJ199" s="17">
        <v>0.13288019132130199</v>
      </c>
      <c r="BK199" s="17">
        <v>5.3383000098504899E-2</v>
      </c>
      <c r="BL199" s="17">
        <v>0.126796473648596</v>
      </c>
      <c r="BM199" s="17">
        <v>7.89342658537346E-2</v>
      </c>
      <c r="BN199" s="17"/>
      <c r="BO199" s="17">
        <v>0.106931547177643</v>
      </c>
      <c r="BP199" s="17">
        <v>0.13587321467841099</v>
      </c>
      <c r="BQ199" s="17">
        <v>8.6507294076768604E-2</v>
      </c>
      <c r="BR199" s="17"/>
      <c r="BS199" s="17">
        <v>9.4837826552299401E-2</v>
      </c>
      <c r="BT199" s="17">
        <v>9.7406306859075906E-2</v>
      </c>
      <c r="BU199" s="17"/>
      <c r="BV199" s="17">
        <v>7.6334340894711805E-2</v>
      </c>
      <c r="BW199" s="17">
        <v>8.82103180430827E-2</v>
      </c>
      <c r="BX199" s="17">
        <v>0.121567136588476</v>
      </c>
      <c r="BY199" s="17"/>
      <c r="BZ199" s="17">
        <v>0.113966631241615</v>
      </c>
      <c r="CA199" s="17">
        <v>3.4228127519771397E-2</v>
      </c>
    </row>
    <row r="200" spans="2:79" x14ac:dyDescent="0.3">
      <c r="B200" t="s">
        <v>188</v>
      </c>
      <c r="C200" s="17">
        <v>2.5392537935411699E-2</v>
      </c>
      <c r="D200" s="17">
        <v>2.6246942798947799E-2</v>
      </c>
      <c r="E200" s="17">
        <v>2.3573516381937901E-2</v>
      </c>
      <c r="F200" s="17"/>
      <c r="G200" s="17">
        <v>1.7368892137621599E-2</v>
      </c>
      <c r="H200" s="17">
        <v>2.8479039021980799E-3</v>
      </c>
      <c r="I200" s="17">
        <v>1.8626424422497598E-2</v>
      </c>
      <c r="J200" s="17">
        <v>5.3596312315188202E-2</v>
      </c>
      <c r="K200" s="17">
        <v>3.32935821609113E-2</v>
      </c>
      <c r="L200" s="17">
        <v>2.6405710723719701E-2</v>
      </c>
      <c r="M200" s="17"/>
      <c r="N200" s="17">
        <v>2.35379082097763E-2</v>
      </c>
      <c r="O200" s="17">
        <v>1.34587749143836E-2</v>
      </c>
      <c r="P200" s="17">
        <v>2.5709826604248E-2</v>
      </c>
      <c r="Q200" s="17">
        <v>4.00352883110996E-2</v>
      </c>
      <c r="R200" s="17"/>
      <c r="S200" s="17">
        <v>2.3301232059232801E-2</v>
      </c>
      <c r="T200" s="17">
        <v>3.01631228386827E-2</v>
      </c>
      <c r="U200" s="17">
        <v>1.76958294733096E-2</v>
      </c>
      <c r="V200" s="17">
        <v>3.5416690651650297E-2</v>
      </c>
      <c r="W200" s="17">
        <v>2.77187910330348E-2</v>
      </c>
      <c r="X200" s="17">
        <v>1.7498209376906899E-2</v>
      </c>
      <c r="Y200" s="17">
        <v>2.9715661816078501E-2</v>
      </c>
      <c r="Z200" s="17">
        <v>2.75654105813244E-2</v>
      </c>
      <c r="AA200" s="17">
        <v>1.8620393682384401E-2</v>
      </c>
      <c r="AB200" s="17">
        <v>3.60170434208225E-2</v>
      </c>
      <c r="AC200" s="17">
        <v>1.2149532691313801E-2</v>
      </c>
      <c r="AD200" s="17">
        <v>2.38853366784911E-2</v>
      </c>
      <c r="AE200" s="17"/>
      <c r="AF200" s="17">
        <v>2.84364974135086E-2</v>
      </c>
      <c r="AG200" s="17">
        <v>1.5634531814488099E-2</v>
      </c>
      <c r="AH200" s="17">
        <v>5.9075110112438104E-3</v>
      </c>
      <c r="AI200" s="17">
        <v>5.8109294418556598E-2</v>
      </c>
      <c r="AJ200" s="17">
        <v>8.6098401311528201E-3</v>
      </c>
      <c r="AK200" s="17"/>
      <c r="AL200" s="17">
        <v>3.7944295729965502E-3</v>
      </c>
      <c r="AM200" s="17">
        <v>2.92487487401317E-2</v>
      </c>
      <c r="AN200" s="17">
        <v>0</v>
      </c>
      <c r="AO200" s="17">
        <v>6.2410880546398803E-2</v>
      </c>
      <c r="AP200" s="17">
        <v>6.5584587586234198E-3</v>
      </c>
      <c r="AQ200" s="17">
        <v>1.67740538796687E-2</v>
      </c>
      <c r="AR200" s="17"/>
      <c r="AS200" s="17">
        <v>1.7792812503488901E-2</v>
      </c>
      <c r="AT200" s="17">
        <v>2.5320362430076598E-2</v>
      </c>
      <c r="AU200" s="17">
        <v>2.8904171899244401E-2</v>
      </c>
      <c r="AV200" s="17">
        <v>3.62828594826008E-2</v>
      </c>
      <c r="AW200" s="17">
        <v>0</v>
      </c>
      <c r="AX200" s="17"/>
      <c r="AY200" s="17">
        <v>3.4905696592758002E-2</v>
      </c>
      <c r="AZ200" s="17">
        <v>1.3985843560834E-2</v>
      </c>
      <c r="BA200" s="17">
        <v>2.6356098202143002E-2</v>
      </c>
      <c r="BB200" s="17">
        <v>2.9396914871647001E-2</v>
      </c>
      <c r="BC200" s="17">
        <v>6.7268508094676299E-2</v>
      </c>
      <c r="BD200" s="17"/>
      <c r="BE200" s="17">
        <v>6.8115595942316101E-2</v>
      </c>
      <c r="BF200" s="17">
        <v>2.7764506622580801E-2</v>
      </c>
      <c r="BG200" s="17">
        <v>2.6423666252724302E-2</v>
      </c>
      <c r="BH200" s="17">
        <v>1.71885487357771E-2</v>
      </c>
      <c r="BI200" s="17"/>
      <c r="BJ200" s="17">
        <v>3.4504433430121599E-2</v>
      </c>
      <c r="BK200" s="17">
        <v>1.43384863703642E-2</v>
      </c>
      <c r="BL200" s="17">
        <v>2.1019900922365799E-2</v>
      </c>
      <c r="BM200" s="17">
        <v>2.6303381668165302E-2</v>
      </c>
      <c r="BN200" s="17"/>
      <c r="BO200" s="17">
        <v>2.6481431985252699E-2</v>
      </c>
      <c r="BP200" s="17">
        <v>1.4579896349532301E-2</v>
      </c>
      <c r="BQ200" s="17">
        <v>2.6853594690540199E-2</v>
      </c>
      <c r="BR200" s="17"/>
      <c r="BS200" s="17">
        <v>2.4062372029047801E-2</v>
      </c>
      <c r="BT200" s="17">
        <v>2.5876822721751399E-2</v>
      </c>
      <c r="BU200" s="17"/>
      <c r="BV200" s="17">
        <v>1.13471096463267E-2</v>
      </c>
      <c r="BW200" s="17">
        <v>1.8368781467212599E-2</v>
      </c>
      <c r="BX200" s="17">
        <v>3.8238666266320102E-2</v>
      </c>
      <c r="BY200" s="17"/>
      <c r="BZ200" s="17">
        <v>2.6414795681831402E-2</v>
      </c>
      <c r="CA200" s="17">
        <v>3.41339069989023E-2</v>
      </c>
    </row>
    <row r="201" spans="2:79" x14ac:dyDescent="0.3">
      <c r="B201" t="s">
        <v>149</v>
      </c>
      <c r="C201" s="17">
        <v>1.48754912165478E-2</v>
      </c>
      <c r="D201" s="17">
        <v>6.5587597125164303E-3</v>
      </c>
      <c r="E201" s="17">
        <v>2.3118848072596499E-2</v>
      </c>
      <c r="F201" s="17"/>
      <c r="G201" s="17">
        <v>1.75970232248665E-2</v>
      </c>
      <c r="H201" s="17">
        <v>1.21082639168613E-2</v>
      </c>
      <c r="I201" s="17">
        <v>1.71973237447491E-2</v>
      </c>
      <c r="J201" s="17">
        <v>2.4167304566737002E-2</v>
      </c>
      <c r="K201" s="17">
        <v>6.6771320979076504E-3</v>
      </c>
      <c r="L201" s="17">
        <v>1.1344864755857E-2</v>
      </c>
      <c r="M201" s="17"/>
      <c r="N201" s="17">
        <v>4.6107077718718402E-3</v>
      </c>
      <c r="O201" s="17">
        <v>7.5701413507739297E-3</v>
      </c>
      <c r="P201" s="17">
        <v>1.6664547209683099E-2</v>
      </c>
      <c r="Q201" s="17">
        <v>3.2282161747574298E-2</v>
      </c>
      <c r="R201" s="17"/>
      <c r="S201" s="17">
        <v>5.6096732174718599E-3</v>
      </c>
      <c r="T201" s="17">
        <v>1.8595216613798499E-2</v>
      </c>
      <c r="U201" s="17">
        <v>1.4596677878316699E-2</v>
      </c>
      <c r="V201" s="17">
        <v>1.72473423555826E-2</v>
      </c>
      <c r="W201" s="17">
        <v>8.4388672357400205E-3</v>
      </c>
      <c r="X201" s="17">
        <v>2.7570004720661099E-2</v>
      </c>
      <c r="Y201" s="17">
        <v>1.86588069031043E-2</v>
      </c>
      <c r="Z201" s="17">
        <v>0</v>
      </c>
      <c r="AA201" s="17">
        <v>1.7047462798018099E-2</v>
      </c>
      <c r="AB201" s="17">
        <v>6.1320931176202702E-3</v>
      </c>
      <c r="AC201" s="17">
        <v>3.8975630265464398E-2</v>
      </c>
      <c r="AD201" s="17">
        <v>0</v>
      </c>
      <c r="AE201" s="17"/>
      <c r="AF201" s="17">
        <v>7.65157250016716E-3</v>
      </c>
      <c r="AG201" s="17">
        <v>9.58442232525843E-3</v>
      </c>
      <c r="AH201" s="17">
        <v>5.4970105388259197E-3</v>
      </c>
      <c r="AI201" s="17">
        <v>1.34606636498631E-2</v>
      </c>
      <c r="AJ201" s="17">
        <v>9.0651399372484696E-3</v>
      </c>
      <c r="AK201" s="17"/>
      <c r="AL201" s="17">
        <v>5.1005632079842503E-3</v>
      </c>
      <c r="AM201" s="17">
        <v>3.25336162862686E-3</v>
      </c>
      <c r="AN201" s="17">
        <v>9.73733732763612E-3</v>
      </c>
      <c r="AO201" s="17">
        <v>1.1597168607261499E-2</v>
      </c>
      <c r="AP201" s="17">
        <v>6.9052787872884202E-3</v>
      </c>
      <c r="AQ201" s="17">
        <v>3.7802636854325597E-2</v>
      </c>
      <c r="AR201" s="17"/>
      <c r="AS201" s="17">
        <v>0</v>
      </c>
      <c r="AT201" s="17">
        <v>1.5425159099938E-2</v>
      </c>
      <c r="AU201" s="17">
        <v>2.7142129394558401E-2</v>
      </c>
      <c r="AV201" s="17">
        <v>9.4318052379282896E-3</v>
      </c>
      <c r="AW201" s="17">
        <v>1.55591869602974E-2</v>
      </c>
      <c r="AX201" s="17"/>
      <c r="AY201" s="17">
        <v>3.9605638831300598E-3</v>
      </c>
      <c r="AZ201" s="17">
        <v>1.05468199077425E-2</v>
      </c>
      <c r="BA201" s="17">
        <v>3.2637632947819302E-2</v>
      </c>
      <c r="BB201" s="17">
        <v>7.7025222025943604E-3</v>
      </c>
      <c r="BC201" s="17">
        <v>3.3761073212231797E-2</v>
      </c>
      <c r="BD201" s="17"/>
      <c r="BE201" s="17">
        <v>8.50628469201304E-3</v>
      </c>
      <c r="BF201" s="17">
        <v>1.2504984054214E-2</v>
      </c>
      <c r="BG201" s="17">
        <v>1.2759681594988999E-2</v>
      </c>
      <c r="BH201" s="17">
        <v>1.76233297253666E-2</v>
      </c>
      <c r="BI201" s="17"/>
      <c r="BJ201" s="17">
        <v>3.2648622533430503E-2</v>
      </c>
      <c r="BK201" s="17">
        <v>6.2775901599645802E-3</v>
      </c>
      <c r="BL201" s="17">
        <v>1.4838141462730501E-2</v>
      </c>
      <c r="BM201" s="17">
        <v>1.13336640706983E-2</v>
      </c>
      <c r="BN201" s="17"/>
      <c r="BO201" s="17">
        <v>1.9891767860962199E-2</v>
      </c>
      <c r="BP201" s="17">
        <v>1.6216714818463401E-2</v>
      </c>
      <c r="BQ201" s="17">
        <v>1.30809816700395E-2</v>
      </c>
      <c r="BR201" s="17"/>
      <c r="BS201" s="17">
        <v>1.4728689884703E-2</v>
      </c>
      <c r="BT201" s="17">
        <v>1.40754385441644E-2</v>
      </c>
      <c r="BU201" s="17"/>
      <c r="BV201" s="17">
        <v>7.4188526604455299E-3</v>
      </c>
      <c r="BW201" s="17">
        <v>1.6617072007414399E-2</v>
      </c>
      <c r="BX201" s="17">
        <v>3.6713584183643202E-3</v>
      </c>
      <c r="BY201" s="17"/>
      <c r="BZ201" s="17">
        <v>1.73255564841975E-2</v>
      </c>
      <c r="CA201" s="17">
        <v>7.5012466159157104E-3</v>
      </c>
    </row>
    <row r="202" spans="2:79" x14ac:dyDescent="0.3">
      <c r="B202" t="s">
        <v>189</v>
      </c>
      <c r="C202" s="17">
        <v>0.60960426444408999</v>
      </c>
      <c r="D202" s="17">
        <v>0.62256626477898003</v>
      </c>
      <c r="E202" s="17">
        <v>0.59655678709704496</v>
      </c>
      <c r="F202" s="17"/>
      <c r="G202" s="17">
        <v>0.70711134113980201</v>
      </c>
      <c r="H202" s="17">
        <v>0.71188831274132502</v>
      </c>
      <c r="I202" s="17">
        <v>0.62415524203696604</v>
      </c>
      <c r="J202" s="17">
        <v>0.52409057221173405</v>
      </c>
      <c r="K202" s="17">
        <v>0.54851303535351004</v>
      </c>
      <c r="L202" s="17">
        <v>0.55968667732972799</v>
      </c>
      <c r="M202" s="17"/>
      <c r="N202" s="17">
        <v>0.69869645095148403</v>
      </c>
      <c r="O202" s="17">
        <v>0.61814188184399499</v>
      </c>
      <c r="P202" s="17">
        <v>0.57148809360625397</v>
      </c>
      <c r="Q202" s="17">
        <v>0.54044388803222199</v>
      </c>
      <c r="R202" s="17"/>
      <c r="S202" s="17">
        <v>0.65649773379063103</v>
      </c>
      <c r="T202" s="17">
        <v>0.62345501261784297</v>
      </c>
      <c r="U202" s="17">
        <v>0.58734626852984295</v>
      </c>
      <c r="V202" s="17">
        <v>0.52138802538647699</v>
      </c>
      <c r="W202" s="17">
        <v>0.56316796353340703</v>
      </c>
      <c r="X202" s="17">
        <v>0.62928547713573402</v>
      </c>
      <c r="Y202" s="17">
        <v>0.631611748239022</v>
      </c>
      <c r="Z202" s="17">
        <v>0.61198206985977099</v>
      </c>
      <c r="AA202" s="17">
        <v>0.65066444851252603</v>
      </c>
      <c r="AB202" s="17">
        <v>0.60089338800787595</v>
      </c>
      <c r="AC202" s="17">
        <v>0.53381677207410905</v>
      </c>
      <c r="AD202" s="17">
        <v>0.645738004911666</v>
      </c>
      <c r="AE202" s="17"/>
      <c r="AF202" s="17">
        <v>0.54899741624468301</v>
      </c>
      <c r="AG202" s="17">
        <v>0.71435305434457197</v>
      </c>
      <c r="AH202" s="17">
        <v>0.59520598473785602</v>
      </c>
      <c r="AI202" s="17">
        <v>0.43211335121509498</v>
      </c>
      <c r="AJ202" s="17">
        <v>0.70341096285333105</v>
      </c>
      <c r="AK202" s="17"/>
      <c r="AL202" s="17">
        <v>0.75705998048576395</v>
      </c>
      <c r="AM202" s="17">
        <v>0.55678027151156495</v>
      </c>
      <c r="AN202" s="17">
        <v>0.62922155121218304</v>
      </c>
      <c r="AO202" s="17">
        <v>0.499787821874494</v>
      </c>
      <c r="AP202" s="17">
        <v>0.74253287203086205</v>
      </c>
      <c r="AQ202" s="17">
        <v>0.51341262864362802</v>
      </c>
      <c r="AR202" s="17"/>
      <c r="AS202" s="17">
        <v>0.71989538996421398</v>
      </c>
      <c r="AT202" s="17">
        <v>0.62335229000751302</v>
      </c>
      <c r="AU202" s="17">
        <v>0.51624749480671195</v>
      </c>
      <c r="AV202" s="17">
        <v>0.59438185156343404</v>
      </c>
      <c r="AW202" s="17">
        <v>0.534943459280525</v>
      </c>
      <c r="AX202" s="17"/>
      <c r="AY202" s="17">
        <v>0.64570879040728502</v>
      </c>
      <c r="AZ202" s="17">
        <v>0.62825835596213697</v>
      </c>
      <c r="BA202" s="17">
        <v>0.53673967908161402</v>
      </c>
      <c r="BB202" s="17">
        <v>0.62154902375971099</v>
      </c>
      <c r="BC202" s="17">
        <v>0.555879525918068</v>
      </c>
      <c r="BD202" s="17"/>
      <c r="BE202" s="17">
        <v>0.48879716087432401</v>
      </c>
      <c r="BF202" s="17">
        <v>0.58443272889910602</v>
      </c>
      <c r="BG202" s="17">
        <v>0.61502500877372401</v>
      </c>
      <c r="BH202" s="17">
        <v>0.63894801844668103</v>
      </c>
      <c r="BI202" s="17"/>
      <c r="BJ202" s="17">
        <v>0.53497005704896505</v>
      </c>
      <c r="BK202" s="17">
        <v>0.69720590850386799</v>
      </c>
      <c r="BL202" s="17">
        <v>0.57747067588934697</v>
      </c>
      <c r="BM202" s="17">
        <v>0.63202347967538797</v>
      </c>
      <c r="BN202" s="17"/>
      <c r="BO202" s="17">
        <v>0.640756177380157</v>
      </c>
      <c r="BP202" s="17">
        <v>0.59934384659464002</v>
      </c>
      <c r="BQ202" s="17">
        <v>0.60638577254691095</v>
      </c>
      <c r="BR202" s="17"/>
      <c r="BS202" s="17">
        <v>0.60072104404095195</v>
      </c>
      <c r="BT202" s="17">
        <v>0.620670117451945</v>
      </c>
      <c r="BU202" s="17"/>
      <c r="BV202" s="17">
        <v>0.67860894776762004</v>
      </c>
      <c r="BW202" s="17">
        <v>0.60269257716472302</v>
      </c>
      <c r="BX202" s="17">
        <v>0.58763124339705497</v>
      </c>
      <c r="BY202" s="17"/>
      <c r="BZ202" s="17">
        <v>0.64485685942068605</v>
      </c>
      <c r="CA202" s="17">
        <v>0.75129089878558397</v>
      </c>
    </row>
    <row r="203" spans="2:79" x14ac:dyDescent="0.3">
      <c r="B203" t="s">
        <v>190</v>
      </c>
      <c r="C203" s="17">
        <v>0.12107253658322099</v>
      </c>
      <c r="D203" s="17">
        <v>0.12213046605202101</v>
      </c>
      <c r="E203" s="17">
        <v>0.11892636538533</v>
      </c>
      <c r="F203" s="17"/>
      <c r="G203" s="17">
        <v>9.0285912420406705E-2</v>
      </c>
      <c r="H203" s="17">
        <v>8.1486312132792602E-2</v>
      </c>
      <c r="I203" s="17">
        <v>0.107347311521778</v>
      </c>
      <c r="J203" s="17">
        <v>0.17964430328192199</v>
      </c>
      <c r="K203" s="17">
        <v>0.14867075380456801</v>
      </c>
      <c r="L203" s="17">
        <v>0.11897422010264801</v>
      </c>
      <c r="M203" s="17"/>
      <c r="N203" s="17">
        <v>0.109872847573612</v>
      </c>
      <c r="O203" s="17">
        <v>8.9639468881693607E-2</v>
      </c>
      <c r="P203" s="17">
        <v>0.139098811710655</v>
      </c>
      <c r="Q203" s="17">
        <v>0.15052372875307901</v>
      </c>
      <c r="R203" s="17"/>
      <c r="S203" s="17">
        <v>0.12959454002684601</v>
      </c>
      <c r="T203" s="17">
        <v>0.119223515308911</v>
      </c>
      <c r="U203" s="17">
        <v>0.11458118509943201</v>
      </c>
      <c r="V203" s="17">
        <v>0.15744264611811701</v>
      </c>
      <c r="W203" s="17">
        <v>0.100054837282795</v>
      </c>
      <c r="X203" s="17">
        <v>0.115679121578966</v>
      </c>
      <c r="Y203" s="17">
        <v>0.12538842024917299</v>
      </c>
      <c r="Z203" s="17">
        <v>8.0323223332927601E-2</v>
      </c>
      <c r="AA203" s="17">
        <v>0.108525719149535</v>
      </c>
      <c r="AB203" s="17">
        <v>0.113128252345028</v>
      </c>
      <c r="AC203" s="17">
        <v>0.149778873752486</v>
      </c>
      <c r="AD203" s="17">
        <v>0.12718250379040399</v>
      </c>
      <c r="AE203" s="17"/>
      <c r="AF203" s="17">
        <v>0.125657397064452</v>
      </c>
      <c r="AG203" s="17">
        <v>0.101659215055104</v>
      </c>
      <c r="AH203" s="17">
        <v>9.5479845101465496E-2</v>
      </c>
      <c r="AI203" s="17">
        <v>0.218346054879303</v>
      </c>
      <c r="AJ203" s="17">
        <v>7.0480570195212006E-2</v>
      </c>
      <c r="AK203" s="17"/>
      <c r="AL203" s="17">
        <v>9.9001487936363805E-2</v>
      </c>
      <c r="AM203" s="17">
        <v>0.12227813405709199</v>
      </c>
      <c r="AN203" s="17">
        <v>9.9900008309810204E-2</v>
      </c>
      <c r="AO203" s="17">
        <v>0.21009231323060601</v>
      </c>
      <c r="AP203" s="17">
        <v>2.8318087079852401E-2</v>
      </c>
      <c r="AQ203" s="17">
        <v>6.6954314878745605E-2</v>
      </c>
      <c r="AR203" s="17"/>
      <c r="AS203" s="17">
        <v>0.100555710975712</v>
      </c>
      <c r="AT203" s="17">
        <v>0.11870263853675</v>
      </c>
      <c r="AU203" s="17">
        <v>0.120092032886638</v>
      </c>
      <c r="AV203" s="17">
        <v>0.16196875827440199</v>
      </c>
      <c r="AW203" s="17">
        <v>0.165681606706261</v>
      </c>
      <c r="AX203" s="17"/>
      <c r="AY203" s="17">
        <v>0.120551422524386</v>
      </c>
      <c r="AZ203" s="17">
        <v>0.116405793737876</v>
      </c>
      <c r="BA203" s="17">
        <v>0.100623564422042</v>
      </c>
      <c r="BB203" s="17">
        <v>0.16144749494598601</v>
      </c>
      <c r="BC203" s="17">
        <v>0.16258844006174999</v>
      </c>
      <c r="BD203" s="17"/>
      <c r="BE203" s="17">
        <v>0.22280719791676501</v>
      </c>
      <c r="BF203" s="17">
        <v>0.17176726946403401</v>
      </c>
      <c r="BG203" s="17">
        <v>0.106911822284894</v>
      </c>
      <c r="BH203" s="17">
        <v>0.100786536420683</v>
      </c>
      <c r="BI203" s="17"/>
      <c r="BJ203" s="17">
        <v>0.16738462475142399</v>
      </c>
      <c r="BK203" s="17">
        <v>6.7721486468869094E-2</v>
      </c>
      <c r="BL203" s="17">
        <v>0.147816374570962</v>
      </c>
      <c r="BM203" s="17">
        <v>0.1052376475219</v>
      </c>
      <c r="BN203" s="17"/>
      <c r="BO203" s="17">
        <v>0.13341297916289599</v>
      </c>
      <c r="BP203" s="17">
        <v>0.15045311102794401</v>
      </c>
      <c r="BQ203" s="17">
        <v>0.113360888767309</v>
      </c>
      <c r="BR203" s="17"/>
      <c r="BS203" s="17">
        <v>0.118900198581347</v>
      </c>
      <c r="BT203" s="17">
        <v>0.123283129580827</v>
      </c>
      <c r="BU203" s="17"/>
      <c r="BV203" s="17">
        <v>8.7681450541038597E-2</v>
      </c>
      <c r="BW203" s="17">
        <v>0.106579099510295</v>
      </c>
      <c r="BX203" s="17">
        <v>0.15980580285479701</v>
      </c>
      <c r="BY203" s="17"/>
      <c r="BZ203" s="17">
        <v>0.14038142692344699</v>
      </c>
      <c r="CA203" s="17">
        <v>6.83620345186738E-2</v>
      </c>
    </row>
    <row r="204" spans="2:79" x14ac:dyDescent="0.3">
      <c r="B204" t="s">
        <v>191</v>
      </c>
      <c r="C204" s="17">
        <v>0.48853172786086901</v>
      </c>
      <c r="D204" s="17">
        <v>0.50043579872695898</v>
      </c>
      <c r="E204" s="17">
        <v>0.47763042171171499</v>
      </c>
      <c r="F204" s="17"/>
      <c r="G204" s="17">
        <v>0.61682542871939505</v>
      </c>
      <c r="H204" s="17">
        <v>0.63040200060853202</v>
      </c>
      <c r="I204" s="17">
        <v>0.51680793051518803</v>
      </c>
      <c r="J204" s="17">
        <v>0.34444626892981201</v>
      </c>
      <c r="K204" s="17">
        <v>0.39984228154894202</v>
      </c>
      <c r="L204" s="17">
        <v>0.44071245722708102</v>
      </c>
      <c r="M204" s="17"/>
      <c r="N204" s="17">
        <v>0.58882360337787298</v>
      </c>
      <c r="O204" s="17">
        <v>0.52850241296230105</v>
      </c>
      <c r="P204" s="17">
        <v>0.432389281895599</v>
      </c>
      <c r="Q204" s="17">
        <v>0.38992015927914397</v>
      </c>
      <c r="R204" s="17"/>
      <c r="S204" s="17">
        <v>0.52690319376378603</v>
      </c>
      <c r="T204" s="17">
        <v>0.50423149730893202</v>
      </c>
      <c r="U204" s="17">
        <v>0.47276508343041102</v>
      </c>
      <c r="V204" s="17">
        <v>0.36394537926836001</v>
      </c>
      <c r="W204" s="17">
        <v>0.46311312625061202</v>
      </c>
      <c r="X204" s="17">
        <v>0.51360635555676704</v>
      </c>
      <c r="Y204" s="17">
        <v>0.50622332798984904</v>
      </c>
      <c r="Z204" s="17">
        <v>0.53165884652684303</v>
      </c>
      <c r="AA204" s="17">
        <v>0.54213872936299101</v>
      </c>
      <c r="AB204" s="17">
        <v>0.48776513566284802</v>
      </c>
      <c r="AC204" s="17">
        <v>0.384037898321622</v>
      </c>
      <c r="AD204" s="17">
        <v>0.51855550112126103</v>
      </c>
      <c r="AE204" s="17"/>
      <c r="AF204" s="17">
        <v>0.42334001918023101</v>
      </c>
      <c r="AG204" s="17">
        <v>0.61269383928946697</v>
      </c>
      <c r="AH204" s="17">
        <v>0.49972613963639001</v>
      </c>
      <c r="AI204" s="17">
        <v>0.213767296335792</v>
      </c>
      <c r="AJ204" s="17">
        <v>0.63293039265811901</v>
      </c>
      <c r="AK204" s="17"/>
      <c r="AL204" s="17">
        <v>0.65805849254939996</v>
      </c>
      <c r="AM204" s="17">
        <v>0.43450213745447303</v>
      </c>
      <c r="AN204" s="17">
        <v>0.52932154290237299</v>
      </c>
      <c r="AO204" s="17">
        <v>0.28969550864388799</v>
      </c>
      <c r="AP204" s="17">
        <v>0.71421478495100899</v>
      </c>
      <c r="AQ204" s="17">
        <v>0.44645831376488199</v>
      </c>
      <c r="AR204" s="17"/>
      <c r="AS204" s="17">
        <v>0.61933967898850195</v>
      </c>
      <c r="AT204" s="17">
        <v>0.50464965147076302</v>
      </c>
      <c r="AU204" s="17">
        <v>0.396155461920074</v>
      </c>
      <c r="AV204" s="17">
        <v>0.43241309328903099</v>
      </c>
      <c r="AW204" s="17">
        <v>0.36926185257426303</v>
      </c>
      <c r="AX204" s="17"/>
      <c r="AY204" s="17">
        <v>0.52515736788289902</v>
      </c>
      <c r="AZ204" s="17">
        <v>0.51185256222426101</v>
      </c>
      <c r="BA204" s="17">
        <v>0.43611611465957201</v>
      </c>
      <c r="BB204" s="17">
        <v>0.46010152881372501</v>
      </c>
      <c r="BC204" s="17">
        <v>0.393291085856318</v>
      </c>
      <c r="BD204" s="17"/>
      <c r="BE204" s="17">
        <v>0.265989962957559</v>
      </c>
      <c r="BF204" s="17">
        <v>0.41266545943507199</v>
      </c>
      <c r="BG204" s="17">
        <v>0.50811318648882997</v>
      </c>
      <c r="BH204" s="17">
        <v>0.53816148202599801</v>
      </c>
      <c r="BI204" s="17"/>
      <c r="BJ204" s="17">
        <v>0.36758543229754098</v>
      </c>
      <c r="BK204" s="17">
        <v>0.62948442203499899</v>
      </c>
      <c r="BL204" s="17">
        <v>0.429654301318385</v>
      </c>
      <c r="BM204" s="17">
        <v>0.52678583215348795</v>
      </c>
      <c r="BN204" s="17"/>
      <c r="BO204" s="17">
        <v>0.50734319821726104</v>
      </c>
      <c r="BP204" s="17">
        <v>0.44889073556669601</v>
      </c>
      <c r="BQ204" s="17">
        <v>0.49302488377960202</v>
      </c>
      <c r="BR204" s="17"/>
      <c r="BS204" s="17">
        <v>0.48182084545960502</v>
      </c>
      <c r="BT204" s="17">
        <v>0.49738698787111801</v>
      </c>
      <c r="BU204" s="17"/>
      <c r="BV204" s="17">
        <v>0.590927497226582</v>
      </c>
      <c r="BW204" s="17">
        <v>0.49611347765442698</v>
      </c>
      <c r="BX204" s="17">
        <v>0.42782544054225802</v>
      </c>
      <c r="BY204" s="17"/>
      <c r="BZ204" s="17">
        <v>0.50447543249723903</v>
      </c>
      <c r="CA204" s="17">
        <v>0.68292886426691002</v>
      </c>
    </row>
    <row r="205" spans="2:79" x14ac:dyDescent="0.3">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row>
    <row r="206" spans="2:79" x14ac:dyDescent="0.3">
      <c r="B206" s="6" t="s">
        <v>194</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row>
    <row r="207" spans="2:79" x14ac:dyDescent="0.3">
      <c r="B207" s="24" t="s">
        <v>107</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row>
    <row r="208" spans="2:79" x14ac:dyDescent="0.3">
      <c r="B208" t="s">
        <v>184</v>
      </c>
      <c r="C208" s="17">
        <v>6.0339644549379998E-2</v>
      </c>
      <c r="D208" s="17">
        <v>7.1057951022322402E-2</v>
      </c>
      <c r="E208" s="17">
        <v>4.9513089415396699E-2</v>
      </c>
      <c r="F208" s="17"/>
      <c r="G208" s="17">
        <v>7.6842633564943696E-2</v>
      </c>
      <c r="H208" s="17">
        <v>0.14563778014961601</v>
      </c>
      <c r="I208" s="17">
        <v>7.2663261203707905E-2</v>
      </c>
      <c r="J208" s="17">
        <v>3.2978631511525601E-2</v>
      </c>
      <c r="K208" s="17">
        <v>1.9782705216225199E-2</v>
      </c>
      <c r="L208" s="17">
        <v>1.91387108051383E-2</v>
      </c>
      <c r="M208" s="17"/>
      <c r="N208" s="17">
        <v>7.1091766944568799E-2</v>
      </c>
      <c r="O208" s="17">
        <v>5.8870312649510599E-2</v>
      </c>
      <c r="P208" s="17">
        <v>6.2692702263563493E-2</v>
      </c>
      <c r="Q208" s="17">
        <v>4.93915596409462E-2</v>
      </c>
      <c r="R208" s="17"/>
      <c r="S208" s="17">
        <v>9.7030629833882998E-2</v>
      </c>
      <c r="T208" s="17">
        <v>4.2508738811498803E-2</v>
      </c>
      <c r="U208" s="17">
        <v>2.56653030761975E-2</v>
      </c>
      <c r="V208" s="17">
        <v>4.51045021832856E-2</v>
      </c>
      <c r="W208" s="17">
        <v>3.9039525120053702E-2</v>
      </c>
      <c r="X208" s="17">
        <v>9.4406230246682807E-2</v>
      </c>
      <c r="Y208" s="17">
        <v>3.0391759441784402E-2</v>
      </c>
      <c r="Z208" s="17">
        <v>7.3433404820282502E-2</v>
      </c>
      <c r="AA208" s="17">
        <v>5.5553627047526297E-2</v>
      </c>
      <c r="AB208" s="17">
        <v>7.6497588927061405E-2</v>
      </c>
      <c r="AC208" s="17">
        <v>9.9375389425382293E-2</v>
      </c>
      <c r="AD208" s="17">
        <v>1.84538201290874E-2</v>
      </c>
      <c r="AE208" s="17"/>
      <c r="AF208" s="17">
        <v>5.9699979129098003E-2</v>
      </c>
      <c r="AG208" s="17">
        <v>8.0611837181112603E-2</v>
      </c>
      <c r="AH208" s="17">
        <v>5.6194164140672499E-2</v>
      </c>
      <c r="AI208" s="17">
        <v>3.3097233755300902E-2</v>
      </c>
      <c r="AJ208" s="17">
        <v>4.3767137080075597E-2</v>
      </c>
      <c r="AK208" s="17"/>
      <c r="AL208" s="17">
        <v>9.9744073361315494E-2</v>
      </c>
      <c r="AM208" s="17">
        <v>7.5920571448833102E-2</v>
      </c>
      <c r="AN208" s="17">
        <v>7.7559910574199697E-2</v>
      </c>
      <c r="AO208" s="17">
        <v>3.3689311190091199E-2</v>
      </c>
      <c r="AP208" s="17">
        <v>4.5631197935873002E-2</v>
      </c>
      <c r="AQ208" s="17">
        <v>2.1515471596487201E-2</v>
      </c>
      <c r="AR208" s="17"/>
      <c r="AS208" s="17">
        <v>0.17179595087598101</v>
      </c>
      <c r="AT208" s="17">
        <v>4.17982984327121E-2</v>
      </c>
      <c r="AU208" s="17">
        <v>3.06760131810303E-2</v>
      </c>
      <c r="AV208" s="17">
        <v>4.0951322880034897E-2</v>
      </c>
      <c r="AW208" s="17">
        <v>2.2547084621520299E-2</v>
      </c>
      <c r="AX208" s="17"/>
      <c r="AY208" s="17">
        <v>0.118489027710169</v>
      </c>
      <c r="AZ208" s="17">
        <v>4.3713126149609698E-2</v>
      </c>
      <c r="BA208" s="17">
        <v>3.3865303360957499E-2</v>
      </c>
      <c r="BB208" s="17">
        <v>4.9422253382772799E-2</v>
      </c>
      <c r="BC208" s="17">
        <v>4.1861357541539503E-2</v>
      </c>
      <c r="BD208" s="17"/>
      <c r="BE208" s="17">
        <v>7.1528546557554404E-2</v>
      </c>
      <c r="BF208" s="17">
        <v>5.4142473681055001E-2</v>
      </c>
      <c r="BG208" s="17">
        <v>5.4306804106854997E-2</v>
      </c>
      <c r="BH208" s="17">
        <v>7.39856161584551E-2</v>
      </c>
      <c r="BI208" s="17"/>
      <c r="BJ208" s="17">
        <v>6.1632219756771502E-2</v>
      </c>
      <c r="BK208" s="17">
        <v>0.163875751171013</v>
      </c>
      <c r="BL208" s="17">
        <v>4.0255001730942701E-2</v>
      </c>
      <c r="BM208" s="17">
        <v>5.6517432160919798E-2</v>
      </c>
      <c r="BN208" s="17"/>
      <c r="BO208" s="17">
        <v>8.8912211667879701E-2</v>
      </c>
      <c r="BP208" s="17">
        <v>5.64506261663155E-2</v>
      </c>
      <c r="BQ208" s="17">
        <v>5.58061415998891E-2</v>
      </c>
      <c r="BR208" s="17"/>
      <c r="BS208" s="17">
        <v>7.0530585052442904E-2</v>
      </c>
      <c r="BT208" s="17">
        <v>4.7814568251423599E-2</v>
      </c>
      <c r="BU208" s="17"/>
      <c r="BV208" s="17">
        <v>5.3795244050310102E-2</v>
      </c>
      <c r="BW208" s="17">
        <v>4.64401950093387E-2</v>
      </c>
      <c r="BX208" s="17">
        <v>8.92960255462599E-2</v>
      </c>
      <c r="BY208" s="17"/>
      <c r="BZ208" s="17">
        <v>4.68590984772463E-2</v>
      </c>
      <c r="CA208" s="17">
        <v>0.15612738309479199</v>
      </c>
    </row>
    <row r="209" spans="2:79" x14ac:dyDescent="0.3">
      <c r="B209" t="s">
        <v>185</v>
      </c>
      <c r="C209" s="17">
        <v>0.219441853757843</v>
      </c>
      <c r="D209" s="17">
        <v>0.230492759176854</v>
      </c>
      <c r="E209" s="17">
        <v>0.209449531013156</v>
      </c>
      <c r="F209" s="17"/>
      <c r="G209" s="17">
        <v>0.30491337823909298</v>
      </c>
      <c r="H209" s="17">
        <v>0.32233178224172998</v>
      </c>
      <c r="I209" s="17">
        <v>0.26466475634618802</v>
      </c>
      <c r="J209" s="17">
        <v>0.169381139076482</v>
      </c>
      <c r="K209" s="17">
        <v>0.13152519723139999</v>
      </c>
      <c r="L209" s="17">
        <v>0.14122077927722099</v>
      </c>
      <c r="M209" s="17"/>
      <c r="N209" s="17">
        <v>0.27265491934430403</v>
      </c>
      <c r="O209" s="17">
        <v>0.20459802507590999</v>
      </c>
      <c r="P209" s="17">
        <v>0.207146691891784</v>
      </c>
      <c r="Q209" s="17">
        <v>0.18646528813381</v>
      </c>
      <c r="R209" s="17"/>
      <c r="S209" s="17">
        <v>0.30289285210771</v>
      </c>
      <c r="T209" s="17">
        <v>0.165062648678448</v>
      </c>
      <c r="U209" s="17">
        <v>0.132096705700808</v>
      </c>
      <c r="V209" s="17">
        <v>0.21748454096568101</v>
      </c>
      <c r="W209" s="17">
        <v>0.21911595469206699</v>
      </c>
      <c r="X209" s="17">
        <v>0.26289736363292299</v>
      </c>
      <c r="Y209" s="17">
        <v>0.23938458548275399</v>
      </c>
      <c r="Z209" s="17">
        <v>0.26211749520845801</v>
      </c>
      <c r="AA209" s="17">
        <v>0.22590775821727199</v>
      </c>
      <c r="AB209" s="17">
        <v>0.17256598968395101</v>
      </c>
      <c r="AC209" s="17">
        <v>0.19736012134168399</v>
      </c>
      <c r="AD209" s="17">
        <v>0.219498988667754</v>
      </c>
      <c r="AE209" s="17"/>
      <c r="AF209" s="17">
        <v>0.19366054101216101</v>
      </c>
      <c r="AG209" s="17">
        <v>0.30344033865693099</v>
      </c>
      <c r="AH209" s="17">
        <v>0.16492478179220699</v>
      </c>
      <c r="AI209" s="17">
        <v>0.156309013826227</v>
      </c>
      <c r="AJ209" s="17">
        <v>0.24908651594426301</v>
      </c>
      <c r="AK209" s="17"/>
      <c r="AL209" s="17">
        <v>0.38056571833102998</v>
      </c>
      <c r="AM209" s="17">
        <v>0.23389362061471899</v>
      </c>
      <c r="AN209" s="17">
        <v>0.18904551996399299</v>
      </c>
      <c r="AO209" s="17">
        <v>0.138906631394564</v>
      </c>
      <c r="AP209" s="17">
        <v>0.175717953020078</v>
      </c>
      <c r="AQ209" s="17">
        <v>0.126976523589163</v>
      </c>
      <c r="AR209" s="17"/>
      <c r="AS209" s="17">
        <v>0.27325441938415501</v>
      </c>
      <c r="AT209" s="17">
        <v>0.25181159594042701</v>
      </c>
      <c r="AU209" s="17">
        <v>0.13398248776116201</v>
      </c>
      <c r="AV209" s="17">
        <v>0.18921780632739901</v>
      </c>
      <c r="AW209" s="17">
        <v>0.13747746780426301</v>
      </c>
      <c r="AX209" s="17"/>
      <c r="AY209" s="17">
        <v>0.234680465550794</v>
      </c>
      <c r="AZ209" s="17">
        <v>0.25989477825485602</v>
      </c>
      <c r="BA209" s="17">
        <v>0.168723543000078</v>
      </c>
      <c r="BB209" s="17">
        <v>0.17106234408406901</v>
      </c>
      <c r="BC209" s="17">
        <v>0.17583009632094401</v>
      </c>
      <c r="BD209" s="17"/>
      <c r="BE209" s="17">
        <v>0.19170638463891199</v>
      </c>
      <c r="BF209" s="17">
        <v>0.26825990413842699</v>
      </c>
      <c r="BG209" s="17">
        <v>0.211615367133212</v>
      </c>
      <c r="BH209" s="17">
        <v>0.20913499847672101</v>
      </c>
      <c r="BI209" s="17"/>
      <c r="BJ209" s="17">
        <v>0.216447827133179</v>
      </c>
      <c r="BK209" s="17">
        <v>0.34767134838984798</v>
      </c>
      <c r="BL209" s="17">
        <v>0.18402727464996199</v>
      </c>
      <c r="BM209" s="17">
        <v>0.22038062971188199</v>
      </c>
      <c r="BN209" s="17"/>
      <c r="BO209" s="17">
        <v>0.237408175975447</v>
      </c>
      <c r="BP209" s="17">
        <v>0.26612628328419702</v>
      </c>
      <c r="BQ209" s="17">
        <v>0.20649426044960001</v>
      </c>
      <c r="BR209" s="17"/>
      <c r="BS209" s="17">
        <v>0.212997593824029</v>
      </c>
      <c r="BT209" s="17">
        <v>0.22695489606692201</v>
      </c>
      <c r="BU209" s="17"/>
      <c r="BV209" s="17">
        <v>0.243675460918613</v>
      </c>
      <c r="BW209" s="17">
        <v>0.20633729164912301</v>
      </c>
      <c r="BX209" s="17">
        <v>0.23787605973940501</v>
      </c>
      <c r="BY209" s="17"/>
      <c r="BZ209" s="17">
        <v>0.315912695395343</v>
      </c>
      <c r="CA209" s="17">
        <v>0.338934518004472</v>
      </c>
    </row>
    <row r="210" spans="2:79" x14ac:dyDescent="0.3">
      <c r="B210" t="s">
        <v>186</v>
      </c>
      <c r="C210" s="17">
        <v>0.33406599583886398</v>
      </c>
      <c r="D210" s="17">
        <v>0.323256679129105</v>
      </c>
      <c r="E210" s="17">
        <v>0.34575525254262601</v>
      </c>
      <c r="F210" s="17"/>
      <c r="G210" s="17">
        <v>0.30197131331037502</v>
      </c>
      <c r="H210" s="17">
        <v>0.26068302230170898</v>
      </c>
      <c r="I210" s="17">
        <v>0.29105687644825901</v>
      </c>
      <c r="J210" s="17">
        <v>0.32769042244934998</v>
      </c>
      <c r="K210" s="17">
        <v>0.41742247389797399</v>
      </c>
      <c r="L210" s="17">
        <v>0.39975829154814402</v>
      </c>
      <c r="M210" s="17"/>
      <c r="N210" s="17">
        <v>0.31291982849437</v>
      </c>
      <c r="O210" s="17">
        <v>0.34120775899574002</v>
      </c>
      <c r="P210" s="17">
        <v>0.33812482809650302</v>
      </c>
      <c r="Q210" s="17">
        <v>0.34436996266411501</v>
      </c>
      <c r="R210" s="17"/>
      <c r="S210" s="17">
        <v>0.31001571577756998</v>
      </c>
      <c r="T210" s="17">
        <v>0.36417292932470902</v>
      </c>
      <c r="U210" s="17">
        <v>0.35411691525788402</v>
      </c>
      <c r="V210" s="17">
        <v>0.34338505826716098</v>
      </c>
      <c r="W210" s="17">
        <v>0.373670460867423</v>
      </c>
      <c r="X210" s="17">
        <v>0.29245797203290502</v>
      </c>
      <c r="Y210" s="17">
        <v>0.33189603973680798</v>
      </c>
      <c r="Z210" s="17">
        <v>0.34692190778590598</v>
      </c>
      <c r="AA210" s="17">
        <v>0.32323362341519102</v>
      </c>
      <c r="AB210" s="17">
        <v>0.32351653322358098</v>
      </c>
      <c r="AC210" s="17">
        <v>0.33573792519713502</v>
      </c>
      <c r="AD210" s="17">
        <v>0.32385712240620601</v>
      </c>
      <c r="AE210" s="17"/>
      <c r="AF210" s="17">
        <v>0.36502904695173199</v>
      </c>
      <c r="AG210" s="17">
        <v>0.31880826974953802</v>
      </c>
      <c r="AH210" s="17">
        <v>0.37634287163728702</v>
      </c>
      <c r="AI210" s="17">
        <v>0.32408252187791098</v>
      </c>
      <c r="AJ210" s="17">
        <v>0.28148936518506801</v>
      </c>
      <c r="AK210" s="17"/>
      <c r="AL210" s="17">
        <v>0.296641916936071</v>
      </c>
      <c r="AM210" s="17">
        <v>0.38101028794845498</v>
      </c>
      <c r="AN210" s="17">
        <v>0.34289478952524099</v>
      </c>
      <c r="AO210" s="17">
        <v>0.32088506078101098</v>
      </c>
      <c r="AP210" s="17">
        <v>0.28096952917086598</v>
      </c>
      <c r="AQ210" s="17">
        <v>0.419821822839202</v>
      </c>
      <c r="AR210" s="17"/>
      <c r="AS210" s="17">
        <v>0.25634965922879899</v>
      </c>
      <c r="AT210" s="17">
        <v>0.34042563788845198</v>
      </c>
      <c r="AU210" s="17">
        <v>0.40135698581969498</v>
      </c>
      <c r="AV210" s="17">
        <v>0.29472184458497203</v>
      </c>
      <c r="AW210" s="17">
        <v>0.245366212203176</v>
      </c>
      <c r="AX210" s="17"/>
      <c r="AY210" s="17">
        <v>0.29706398005627799</v>
      </c>
      <c r="AZ210" s="17">
        <v>0.35019099929128</v>
      </c>
      <c r="BA210" s="17">
        <v>0.38805120421579897</v>
      </c>
      <c r="BB210" s="17">
        <v>0.28721162426302699</v>
      </c>
      <c r="BC210" s="17">
        <v>0.24394280991573</v>
      </c>
      <c r="BD210" s="17"/>
      <c r="BE210" s="17">
        <v>0.32484580495066001</v>
      </c>
      <c r="BF210" s="17">
        <v>0.34761158354735899</v>
      </c>
      <c r="BG210" s="17">
        <v>0.346227532426233</v>
      </c>
      <c r="BH210" s="17">
        <v>0.30355750765620998</v>
      </c>
      <c r="BI210" s="17"/>
      <c r="BJ210" s="17">
        <v>0.29003985075729399</v>
      </c>
      <c r="BK210" s="17">
        <v>0.26980100791966999</v>
      </c>
      <c r="BL210" s="17">
        <v>0.35996616898730999</v>
      </c>
      <c r="BM210" s="17">
        <v>0.33938665096086001</v>
      </c>
      <c r="BN210" s="17"/>
      <c r="BO210" s="17">
        <v>0.28059351494257201</v>
      </c>
      <c r="BP210" s="17">
        <v>0.30469959768983701</v>
      </c>
      <c r="BQ210" s="17">
        <v>0.34992922498280898</v>
      </c>
      <c r="BR210" s="17"/>
      <c r="BS210" s="17">
        <v>0.33411190082844899</v>
      </c>
      <c r="BT210" s="17">
        <v>0.33521304564179399</v>
      </c>
      <c r="BU210" s="17"/>
      <c r="BV210" s="17">
        <v>0.345751474545269</v>
      </c>
      <c r="BW210" s="17">
        <v>0.34799939439910099</v>
      </c>
      <c r="BX210" s="17">
        <v>0.30591444676860302</v>
      </c>
      <c r="BY210" s="17"/>
      <c r="BZ210" s="17">
        <v>0.301265925198411</v>
      </c>
      <c r="CA210" s="17">
        <v>0.25071931457862301</v>
      </c>
    </row>
    <row r="211" spans="2:79" x14ac:dyDescent="0.3">
      <c r="B211" t="s">
        <v>187</v>
      </c>
      <c r="C211" s="17">
        <v>0.242038382038682</v>
      </c>
      <c r="D211" s="17">
        <v>0.241164951996613</v>
      </c>
      <c r="E211" s="17">
        <v>0.24416801799533</v>
      </c>
      <c r="F211" s="17"/>
      <c r="G211" s="17">
        <v>0.235463797647079</v>
      </c>
      <c r="H211" s="17">
        <v>0.174185302367107</v>
      </c>
      <c r="I211" s="17">
        <v>0.20300653825284501</v>
      </c>
      <c r="J211" s="17">
        <v>0.27256918610362102</v>
      </c>
      <c r="K211" s="17">
        <v>0.26854013649327102</v>
      </c>
      <c r="L211" s="17">
        <v>0.29090774138545</v>
      </c>
      <c r="M211" s="17"/>
      <c r="N211" s="17">
        <v>0.24180173412617001</v>
      </c>
      <c r="O211" s="17">
        <v>0.272582013617792</v>
      </c>
      <c r="P211" s="17">
        <v>0.23508046029346</v>
      </c>
      <c r="Q211" s="17">
        <v>0.21586094760934901</v>
      </c>
      <c r="R211" s="17"/>
      <c r="S211" s="17">
        <v>0.18093458566903201</v>
      </c>
      <c r="T211" s="17">
        <v>0.29711318364249101</v>
      </c>
      <c r="U211" s="17">
        <v>0.258447244343254</v>
      </c>
      <c r="V211" s="17">
        <v>0.210410975585264</v>
      </c>
      <c r="W211" s="17">
        <v>0.26891065243310103</v>
      </c>
      <c r="X211" s="17">
        <v>0.22463239958817999</v>
      </c>
      <c r="Y211" s="17">
        <v>0.236869864515594</v>
      </c>
      <c r="Z211" s="17">
        <v>0.20957978098718799</v>
      </c>
      <c r="AA211" s="17">
        <v>0.25434562163980301</v>
      </c>
      <c r="AB211" s="17">
        <v>0.28289367225795098</v>
      </c>
      <c r="AC211" s="17">
        <v>0.20798952730528</v>
      </c>
      <c r="AD211" s="17">
        <v>0.27523437890290697</v>
      </c>
      <c r="AE211" s="17"/>
      <c r="AF211" s="17">
        <v>0.23904791998973501</v>
      </c>
      <c r="AG211" s="17">
        <v>0.20185376939253699</v>
      </c>
      <c r="AH211" s="17">
        <v>0.29465991240290801</v>
      </c>
      <c r="AI211" s="17">
        <v>0.287783578272922</v>
      </c>
      <c r="AJ211" s="17">
        <v>0.163031210720091</v>
      </c>
      <c r="AK211" s="17"/>
      <c r="AL211" s="17">
        <v>0.15986506919017801</v>
      </c>
      <c r="AM211" s="17">
        <v>0.212352103993696</v>
      </c>
      <c r="AN211" s="17">
        <v>0.27597472454062499</v>
      </c>
      <c r="AO211" s="17">
        <v>0.27995778583816799</v>
      </c>
      <c r="AP211" s="17">
        <v>0.27304196341368497</v>
      </c>
      <c r="AQ211" s="17">
        <v>0.287817912095994</v>
      </c>
      <c r="AR211" s="17"/>
      <c r="AS211" s="17">
        <v>0.17354020175339299</v>
      </c>
      <c r="AT211" s="17">
        <v>0.235927854379512</v>
      </c>
      <c r="AU211" s="17">
        <v>0.28708103818422498</v>
      </c>
      <c r="AV211" s="17">
        <v>0.26760329283886602</v>
      </c>
      <c r="AW211" s="17">
        <v>0.343100756776551</v>
      </c>
      <c r="AX211" s="17"/>
      <c r="AY211" s="17">
        <v>0.211910640972645</v>
      </c>
      <c r="AZ211" s="17">
        <v>0.232302883943415</v>
      </c>
      <c r="BA211" s="17">
        <v>0.25411385465360897</v>
      </c>
      <c r="BB211" s="17">
        <v>0.31414303125925602</v>
      </c>
      <c r="BC211" s="17">
        <v>0.238372987327584</v>
      </c>
      <c r="BD211" s="17"/>
      <c r="BE211" s="17">
        <v>0.208111145958222</v>
      </c>
      <c r="BF211" s="17">
        <v>0.26325371293667199</v>
      </c>
      <c r="BG211" s="17">
        <v>0.24214815900081399</v>
      </c>
      <c r="BH211" s="17">
        <v>0.23554652877532301</v>
      </c>
      <c r="BI211" s="17"/>
      <c r="BJ211" s="17">
        <v>0.262291098960652</v>
      </c>
      <c r="BK211" s="17">
        <v>0.14624573301340499</v>
      </c>
      <c r="BL211" s="17">
        <v>0.256504449996805</v>
      </c>
      <c r="BM211" s="17">
        <v>0.24583857753007801</v>
      </c>
      <c r="BN211" s="17"/>
      <c r="BO211" s="17">
        <v>0.24586038975891</v>
      </c>
      <c r="BP211" s="17">
        <v>0.261030538342647</v>
      </c>
      <c r="BQ211" s="17">
        <v>0.23889437597756299</v>
      </c>
      <c r="BR211" s="17"/>
      <c r="BS211" s="17">
        <v>0.24027579830585699</v>
      </c>
      <c r="BT211" s="17">
        <v>0.245938331584209</v>
      </c>
      <c r="BU211" s="17"/>
      <c r="BV211" s="17">
        <v>0.22799836010628499</v>
      </c>
      <c r="BW211" s="17">
        <v>0.25164014455115602</v>
      </c>
      <c r="BX211" s="17">
        <v>0.24294179189102599</v>
      </c>
      <c r="BY211" s="17"/>
      <c r="BZ211" s="17">
        <v>0.23456415875220399</v>
      </c>
      <c r="CA211" s="17">
        <v>0.154815412930115</v>
      </c>
    </row>
    <row r="212" spans="2:79" x14ac:dyDescent="0.3">
      <c r="B212" t="s">
        <v>188</v>
      </c>
      <c r="C212" s="17">
        <v>9.3491015455664905E-2</v>
      </c>
      <c r="D212" s="17">
        <v>9.5847371804009804E-2</v>
      </c>
      <c r="E212" s="17">
        <v>8.88181606536253E-2</v>
      </c>
      <c r="F212" s="17"/>
      <c r="G212" s="17">
        <v>4.4247602747057101E-2</v>
      </c>
      <c r="H212" s="17">
        <v>6.4170057192911301E-2</v>
      </c>
      <c r="I212" s="17">
        <v>0.105216136775303</v>
      </c>
      <c r="J212" s="17">
        <v>0.11687788928265599</v>
      </c>
      <c r="K212" s="17">
        <v>0.111774519941095</v>
      </c>
      <c r="L212" s="17">
        <v>0.109495092149184</v>
      </c>
      <c r="M212" s="17"/>
      <c r="N212" s="17">
        <v>7.4434358058044797E-2</v>
      </c>
      <c r="O212" s="17">
        <v>7.3399485749770704E-2</v>
      </c>
      <c r="P212" s="17">
        <v>0.10818718203463799</v>
      </c>
      <c r="Q212" s="17">
        <v>0.123904590058842</v>
      </c>
      <c r="R212" s="17"/>
      <c r="S212" s="17">
        <v>7.8493825641005002E-2</v>
      </c>
      <c r="T212" s="17">
        <v>6.3316849960657506E-2</v>
      </c>
      <c r="U212" s="17">
        <v>0.164515948113093</v>
      </c>
      <c r="V212" s="17">
        <v>0.13870614718802701</v>
      </c>
      <c r="W212" s="17">
        <v>5.6916556999170302E-2</v>
      </c>
      <c r="X212" s="17">
        <v>7.0806764633897998E-2</v>
      </c>
      <c r="Y212" s="17">
        <v>9.7152964244962503E-2</v>
      </c>
      <c r="Z212" s="17">
        <v>5.7332156625582602E-2</v>
      </c>
      <c r="AA212" s="17">
        <v>5.4731190144476999E-2</v>
      </c>
      <c r="AB212" s="17">
        <v>0.118476292632214</v>
      </c>
      <c r="AC212" s="17">
        <v>0.13221581794151699</v>
      </c>
      <c r="AD212" s="17">
        <v>0.16295568989404599</v>
      </c>
      <c r="AE212" s="17"/>
      <c r="AF212" s="17">
        <v>9.3424991335495505E-2</v>
      </c>
      <c r="AG212" s="17">
        <v>5.3728086606286703E-2</v>
      </c>
      <c r="AH212" s="17">
        <v>7.2155341476743698E-2</v>
      </c>
      <c r="AI212" s="17">
        <v>0.17017343837465301</v>
      </c>
      <c r="AJ212" s="17">
        <v>0.16522203325280299</v>
      </c>
      <c r="AK212" s="17"/>
      <c r="AL212" s="17">
        <v>2.3688795843840101E-2</v>
      </c>
      <c r="AM212" s="17">
        <v>7.20819442315664E-2</v>
      </c>
      <c r="AN212" s="17">
        <v>6.56306239454989E-2</v>
      </c>
      <c r="AO212" s="17">
        <v>0.18647693513278099</v>
      </c>
      <c r="AP212" s="17">
        <v>0.15832480670166099</v>
      </c>
      <c r="AQ212" s="17">
        <v>5.58584938162359E-2</v>
      </c>
      <c r="AR212" s="17"/>
      <c r="AS212" s="17">
        <v>8.8627705709057994E-2</v>
      </c>
      <c r="AT212" s="17">
        <v>7.6394188248306599E-2</v>
      </c>
      <c r="AU212" s="17">
        <v>0.100329873362348</v>
      </c>
      <c r="AV212" s="17">
        <v>0.13192619421332399</v>
      </c>
      <c r="AW212" s="17">
        <v>0.25150847859448999</v>
      </c>
      <c r="AX212" s="17"/>
      <c r="AY212" s="17">
        <v>0.100022042394035</v>
      </c>
      <c r="AZ212" s="17">
        <v>6.4348397403652502E-2</v>
      </c>
      <c r="BA212" s="17">
        <v>9.7855453508415902E-2</v>
      </c>
      <c r="BB212" s="17">
        <v>0.12443561197283701</v>
      </c>
      <c r="BC212" s="17">
        <v>0.24517921089200501</v>
      </c>
      <c r="BD212" s="17"/>
      <c r="BE212" s="17">
        <v>0.166122240924959</v>
      </c>
      <c r="BF212" s="17">
        <v>3.4216573109612701E-2</v>
      </c>
      <c r="BG212" s="17">
        <v>9.8376222598604304E-2</v>
      </c>
      <c r="BH212" s="17">
        <v>0.114567595334137</v>
      </c>
      <c r="BI212" s="17"/>
      <c r="BJ212" s="17">
        <v>0.107841033975145</v>
      </c>
      <c r="BK212" s="17">
        <v>5.1884008599239403E-2</v>
      </c>
      <c r="BL212" s="17">
        <v>0.115217400243215</v>
      </c>
      <c r="BM212" s="17">
        <v>8.5429084243458006E-2</v>
      </c>
      <c r="BN212" s="17"/>
      <c r="BO212" s="17">
        <v>0.10304466187899</v>
      </c>
      <c r="BP212" s="17">
        <v>7.7556515421654496E-2</v>
      </c>
      <c r="BQ212" s="17">
        <v>9.4766928317054799E-2</v>
      </c>
      <c r="BR212" s="17"/>
      <c r="BS212" s="17">
        <v>9.8747894898323099E-2</v>
      </c>
      <c r="BT212" s="17">
        <v>8.5018331647472203E-2</v>
      </c>
      <c r="BU212" s="17"/>
      <c r="BV212" s="17">
        <v>7.4362128128897795E-2</v>
      </c>
      <c r="BW212" s="17">
        <v>9.8764228723544595E-2</v>
      </c>
      <c r="BX212" s="17">
        <v>9.8891085066971599E-2</v>
      </c>
      <c r="BY212" s="17"/>
      <c r="BZ212" s="17">
        <v>6.7061138342992294E-2</v>
      </c>
      <c r="CA212" s="17">
        <v>9.1134042813188806E-2</v>
      </c>
    </row>
    <row r="213" spans="2:79" x14ac:dyDescent="0.3">
      <c r="B213" t="s">
        <v>149</v>
      </c>
      <c r="C213" s="17">
        <v>5.0623108359566502E-2</v>
      </c>
      <c r="D213" s="17">
        <v>3.8180286871095599E-2</v>
      </c>
      <c r="E213" s="17">
        <v>6.2295948379866399E-2</v>
      </c>
      <c r="F213" s="17"/>
      <c r="G213" s="17">
        <v>3.6561274491452703E-2</v>
      </c>
      <c r="H213" s="17">
        <v>3.2992055746925403E-2</v>
      </c>
      <c r="I213" s="17">
        <v>6.3392430973696498E-2</v>
      </c>
      <c r="J213" s="17">
        <v>8.0502731576365602E-2</v>
      </c>
      <c r="K213" s="17">
        <v>5.0954967220034002E-2</v>
      </c>
      <c r="L213" s="17">
        <v>3.9479384834863199E-2</v>
      </c>
      <c r="M213" s="17"/>
      <c r="N213" s="17">
        <v>2.70973930325435E-2</v>
      </c>
      <c r="O213" s="17">
        <v>4.9342403911276402E-2</v>
      </c>
      <c r="P213" s="17">
        <v>4.8768135420051699E-2</v>
      </c>
      <c r="Q213" s="17">
        <v>8.0007651892937195E-2</v>
      </c>
      <c r="R213" s="17"/>
      <c r="S213" s="17">
        <v>3.06323909708003E-2</v>
      </c>
      <c r="T213" s="17">
        <v>6.7825649582195599E-2</v>
      </c>
      <c r="U213" s="17">
        <v>6.5157883508764197E-2</v>
      </c>
      <c r="V213" s="17">
        <v>4.4908775810581301E-2</v>
      </c>
      <c r="W213" s="17">
        <v>4.2346849888185198E-2</v>
      </c>
      <c r="X213" s="17">
        <v>5.4799269865410803E-2</v>
      </c>
      <c r="Y213" s="17">
        <v>6.4304786578097406E-2</v>
      </c>
      <c r="Z213" s="17">
        <v>5.0615254572583403E-2</v>
      </c>
      <c r="AA213" s="17">
        <v>8.6228179535730504E-2</v>
      </c>
      <c r="AB213" s="17">
        <v>2.6049923275241301E-2</v>
      </c>
      <c r="AC213" s="17">
        <v>2.7321218789002101E-2</v>
      </c>
      <c r="AD213" s="17">
        <v>0</v>
      </c>
      <c r="AE213" s="17"/>
      <c r="AF213" s="17">
        <v>4.9137521581778802E-2</v>
      </c>
      <c r="AG213" s="17">
        <v>4.1557698413594697E-2</v>
      </c>
      <c r="AH213" s="17">
        <v>3.5722928550181499E-2</v>
      </c>
      <c r="AI213" s="17">
        <v>2.8554213892986902E-2</v>
      </c>
      <c r="AJ213" s="17">
        <v>9.7403737817699093E-2</v>
      </c>
      <c r="AK213" s="17"/>
      <c r="AL213" s="17">
        <v>3.9494426337565398E-2</v>
      </c>
      <c r="AM213" s="17">
        <v>2.47414717627303E-2</v>
      </c>
      <c r="AN213" s="17">
        <v>4.8894431450442498E-2</v>
      </c>
      <c r="AO213" s="17">
        <v>4.0084275663385301E-2</v>
      </c>
      <c r="AP213" s="17">
        <v>6.6314549757836405E-2</v>
      </c>
      <c r="AQ213" s="17">
        <v>8.8009776062917905E-2</v>
      </c>
      <c r="AR213" s="17"/>
      <c r="AS213" s="17">
        <v>3.64320630486131E-2</v>
      </c>
      <c r="AT213" s="17">
        <v>5.3642425110589899E-2</v>
      </c>
      <c r="AU213" s="17">
        <v>4.6573601691539103E-2</v>
      </c>
      <c r="AV213" s="17">
        <v>7.5579539155404704E-2</v>
      </c>
      <c r="AW213" s="17">
        <v>0</v>
      </c>
      <c r="AX213" s="17"/>
      <c r="AY213" s="17">
        <v>3.7833843316078697E-2</v>
      </c>
      <c r="AZ213" s="17">
        <v>4.9549814957187202E-2</v>
      </c>
      <c r="BA213" s="17">
        <v>5.7390641261141198E-2</v>
      </c>
      <c r="BB213" s="17">
        <v>5.3725135038038399E-2</v>
      </c>
      <c r="BC213" s="17">
        <v>5.4813538002196897E-2</v>
      </c>
      <c r="BD213" s="17"/>
      <c r="BE213" s="17">
        <v>3.7685876969693E-2</v>
      </c>
      <c r="BF213" s="17">
        <v>3.2515752586874697E-2</v>
      </c>
      <c r="BG213" s="17">
        <v>4.7325914734282097E-2</v>
      </c>
      <c r="BH213" s="17">
        <v>6.3207753599153496E-2</v>
      </c>
      <c r="BI213" s="17"/>
      <c r="BJ213" s="17">
        <v>6.1747969416957302E-2</v>
      </c>
      <c r="BK213" s="17">
        <v>2.0522150906824899E-2</v>
      </c>
      <c r="BL213" s="17">
        <v>4.4029704391765699E-2</v>
      </c>
      <c r="BM213" s="17">
        <v>5.2447625392802899E-2</v>
      </c>
      <c r="BN213" s="17"/>
      <c r="BO213" s="17">
        <v>4.4181045776200599E-2</v>
      </c>
      <c r="BP213" s="17">
        <v>3.4136439095348602E-2</v>
      </c>
      <c r="BQ213" s="17">
        <v>5.4109068673084203E-2</v>
      </c>
      <c r="BR213" s="17"/>
      <c r="BS213" s="17">
        <v>4.3336227090899099E-2</v>
      </c>
      <c r="BT213" s="17">
        <v>5.9060826808179499E-2</v>
      </c>
      <c r="BU213" s="17"/>
      <c r="BV213" s="17">
        <v>5.4417332250625297E-2</v>
      </c>
      <c r="BW213" s="17">
        <v>4.8818745667737397E-2</v>
      </c>
      <c r="BX213" s="17">
        <v>2.5080590987733398E-2</v>
      </c>
      <c r="BY213" s="17"/>
      <c r="BZ213" s="17">
        <v>3.4336983833803798E-2</v>
      </c>
      <c r="CA213" s="17">
        <v>8.2693285788088804E-3</v>
      </c>
    </row>
    <row r="214" spans="2:79" x14ac:dyDescent="0.3">
      <c r="B214" t="s">
        <v>189</v>
      </c>
      <c r="C214" s="17">
        <v>0.27978149830722299</v>
      </c>
      <c r="D214" s="17">
        <v>0.30155071019917701</v>
      </c>
      <c r="E214" s="17">
        <v>0.258962620428552</v>
      </c>
      <c r="F214" s="17"/>
      <c r="G214" s="17">
        <v>0.38175601180403701</v>
      </c>
      <c r="H214" s="17">
        <v>0.46796956239134602</v>
      </c>
      <c r="I214" s="17">
        <v>0.337328017549896</v>
      </c>
      <c r="J214" s="17">
        <v>0.202359770588008</v>
      </c>
      <c r="K214" s="17">
        <v>0.15130790244762499</v>
      </c>
      <c r="L214" s="17">
        <v>0.16035949008236</v>
      </c>
      <c r="M214" s="17"/>
      <c r="N214" s="17">
        <v>0.343746686288873</v>
      </c>
      <c r="O214" s="17">
        <v>0.263468337725421</v>
      </c>
      <c r="P214" s="17">
        <v>0.26983939415534802</v>
      </c>
      <c r="Q214" s="17">
        <v>0.23585684777475699</v>
      </c>
      <c r="R214" s="17"/>
      <c r="S214" s="17">
        <v>0.399923481941593</v>
      </c>
      <c r="T214" s="17">
        <v>0.207571387489947</v>
      </c>
      <c r="U214" s="17">
        <v>0.157762008777005</v>
      </c>
      <c r="V214" s="17">
        <v>0.26258904314896703</v>
      </c>
      <c r="W214" s="17">
        <v>0.25815547981212</v>
      </c>
      <c r="X214" s="17">
        <v>0.35730359387960597</v>
      </c>
      <c r="Y214" s="17">
        <v>0.269776344924539</v>
      </c>
      <c r="Z214" s="17">
        <v>0.33555090002874</v>
      </c>
      <c r="AA214" s="17">
        <v>0.28146138526479902</v>
      </c>
      <c r="AB214" s="17">
        <v>0.249063578611012</v>
      </c>
      <c r="AC214" s="17">
        <v>0.296735510767066</v>
      </c>
      <c r="AD214" s="17">
        <v>0.237952808796841</v>
      </c>
      <c r="AE214" s="17"/>
      <c r="AF214" s="17">
        <v>0.25336052014125898</v>
      </c>
      <c r="AG214" s="17">
        <v>0.38405217583804402</v>
      </c>
      <c r="AH214" s="17">
        <v>0.22111894593288001</v>
      </c>
      <c r="AI214" s="17">
        <v>0.18940624758152699</v>
      </c>
      <c r="AJ214" s="17">
        <v>0.29285365302433802</v>
      </c>
      <c r="AK214" s="17"/>
      <c r="AL214" s="17">
        <v>0.480309791692345</v>
      </c>
      <c r="AM214" s="17">
        <v>0.30981419206355199</v>
      </c>
      <c r="AN214" s="17">
        <v>0.26660543053819202</v>
      </c>
      <c r="AO214" s="17">
        <v>0.17259594258465499</v>
      </c>
      <c r="AP214" s="17">
        <v>0.22134915095595101</v>
      </c>
      <c r="AQ214" s="17">
        <v>0.14849199518565001</v>
      </c>
      <c r="AR214" s="17"/>
      <c r="AS214" s="17">
        <v>0.445050370260136</v>
      </c>
      <c r="AT214" s="17">
        <v>0.29360989437314</v>
      </c>
      <c r="AU214" s="17">
        <v>0.164658500942193</v>
      </c>
      <c r="AV214" s="17">
        <v>0.23016912920743399</v>
      </c>
      <c r="AW214" s="17">
        <v>0.16002455242578301</v>
      </c>
      <c r="AX214" s="17"/>
      <c r="AY214" s="17">
        <v>0.35316949326096297</v>
      </c>
      <c r="AZ214" s="17">
        <v>0.303607904404466</v>
      </c>
      <c r="BA214" s="17">
        <v>0.202588846361035</v>
      </c>
      <c r="BB214" s="17">
        <v>0.22048459746684199</v>
      </c>
      <c r="BC214" s="17">
        <v>0.21769145386248301</v>
      </c>
      <c r="BD214" s="17"/>
      <c r="BE214" s="17">
        <v>0.26323493119646602</v>
      </c>
      <c r="BF214" s="17">
        <v>0.322402377819482</v>
      </c>
      <c r="BG214" s="17">
        <v>0.26592217124006701</v>
      </c>
      <c r="BH214" s="17">
        <v>0.28312061463517602</v>
      </c>
      <c r="BI214" s="17"/>
      <c r="BJ214" s="17">
        <v>0.27808004688995103</v>
      </c>
      <c r="BK214" s="17">
        <v>0.51154709956086097</v>
      </c>
      <c r="BL214" s="17">
        <v>0.224282276380905</v>
      </c>
      <c r="BM214" s="17">
        <v>0.27689806187280103</v>
      </c>
      <c r="BN214" s="17"/>
      <c r="BO214" s="17">
        <v>0.32632038764332599</v>
      </c>
      <c r="BP214" s="17">
        <v>0.32257690945051298</v>
      </c>
      <c r="BQ214" s="17">
        <v>0.26230040204948901</v>
      </c>
      <c r="BR214" s="17"/>
      <c r="BS214" s="17">
        <v>0.28352817887647203</v>
      </c>
      <c r="BT214" s="17">
        <v>0.27476946431834598</v>
      </c>
      <c r="BU214" s="17"/>
      <c r="BV214" s="17">
        <v>0.29747070496892303</v>
      </c>
      <c r="BW214" s="17">
        <v>0.252777486658462</v>
      </c>
      <c r="BX214" s="17">
        <v>0.32717208528566499</v>
      </c>
      <c r="BY214" s="17"/>
      <c r="BZ214" s="17">
        <v>0.36277179387258901</v>
      </c>
      <c r="CA214" s="17">
        <v>0.49506190109926401</v>
      </c>
    </row>
    <row r="215" spans="2:79" x14ac:dyDescent="0.3">
      <c r="B215" t="s">
        <v>190</v>
      </c>
      <c r="C215" s="17">
        <v>0.33552939749434701</v>
      </c>
      <c r="D215" s="17">
        <v>0.33701232380062301</v>
      </c>
      <c r="E215" s="17">
        <v>0.33298617864895502</v>
      </c>
      <c r="F215" s="17"/>
      <c r="G215" s="17">
        <v>0.279711400394136</v>
      </c>
      <c r="H215" s="17">
        <v>0.23835535956001899</v>
      </c>
      <c r="I215" s="17">
        <v>0.30822267502814898</v>
      </c>
      <c r="J215" s="17">
        <v>0.38944707538627699</v>
      </c>
      <c r="K215" s="17">
        <v>0.38031465643436602</v>
      </c>
      <c r="L215" s="17">
        <v>0.40040283353463402</v>
      </c>
      <c r="M215" s="17"/>
      <c r="N215" s="17">
        <v>0.316236092184214</v>
      </c>
      <c r="O215" s="17">
        <v>0.34598149936756301</v>
      </c>
      <c r="P215" s="17">
        <v>0.34326764232809798</v>
      </c>
      <c r="Q215" s="17">
        <v>0.33976553766819101</v>
      </c>
      <c r="R215" s="17"/>
      <c r="S215" s="17">
        <v>0.25942841131003702</v>
      </c>
      <c r="T215" s="17">
        <v>0.36043003360314801</v>
      </c>
      <c r="U215" s="17">
        <v>0.422963192456347</v>
      </c>
      <c r="V215" s="17">
        <v>0.34911712277329099</v>
      </c>
      <c r="W215" s="17">
        <v>0.325827209432271</v>
      </c>
      <c r="X215" s="17">
        <v>0.295439164222078</v>
      </c>
      <c r="Y215" s="17">
        <v>0.334022828760556</v>
      </c>
      <c r="Z215" s="17">
        <v>0.26691193761276999</v>
      </c>
      <c r="AA215" s="17">
        <v>0.30907681178427998</v>
      </c>
      <c r="AB215" s="17">
        <v>0.40136996489016602</v>
      </c>
      <c r="AC215" s="17">
        <v>0.34020534524679602</v>
      </c>
      <c r="AD215" s="17">
        <v>0.43819006879695299</v>
      </c>
      <c r="AE215" s="17"/>
      <c r="AF215" s="17">
        <v>0.33247291132522999</v>
      </c>
      <c r="AG215" s="17">
        <v>0.25558185599882299</v>
      </c>
      <c r="AH215" s="17">
        <v>0.36681525387965203</v>
      </c>
      <c r="AI215" s="17">
        <v>0.45795701664757399</v>
      </c>
      <c r="AJ215" s="17">
        <v>0.32825324397289402</v>
      </c>
      <c r="AK215" s="17"/>
      <c r="AL215" s="17">
        <v>0.18355386503401799</v>
      </c>
      <c r="AM215" s="17">
        <v>0.28443404822526203</v>
      </c>
      <c r="AN215" s="17">
        <v>0.34160534848612401</v>
      </c>
      <c r="AO215" s="17">
        <v>0.46643472097094901</v>
      </c>
      <c r="AP215" s="17">
        <v>0.43136677011534602</v>
      </c>
      <c r="AQ215" s="17">
        <v>0.34367640591222998</v>
      </c>
      <c r="AR215" s="17"/>
      <c r="AS215" s="17">
        <v>0.262167907462451</v>
      </c>
      <c r="AT215" s="17">
        <v>0.31232204262781799</v>
      </c>
      <c r="AU215" s="17">
        <v>0.38741091154657298</v>
      </c>
      <c r="AV215" s="17">
        <v>0.39952948705218999</v>
      </c>
      <c r="AW215" s="17">
        <v>0.59460923537104005</v>
      </c>
      <c r="AX215" s="17"/>
      <c r="AY215" s="17">
        <v>0.31193268336668001</v>
      </c>
      <c r="AZ215" s="17">
        <v>0.29665128134706797</v>
      </c>
      <c r="BA215" s="17">
        <v>0.35196930816202399</v>
      </c>
      <c r="BB215" s="17">
        <v>0.438578643232092</v>
      </c>
      <c r="BC215" s="17">
        <v>0.483552198219589</v>
      </c>
      <c r="BD215" s="17"/>
      <c r="BE215" s="17">
        <v>0.37423338688318097</v>
      </c>
      <c r="BF215" s="17">
        <v>0.297470286046284</v>
      </c>
      <c r="BG215" s="17">
        <v>0.340524381599419</v>
      </c>
      <c r="BH215" s="17">
        <v>0.35011412410946002</v>
      </c>
      <c r="BI215" s="17"/>
      <c r="BJ215" s="17">
        <v>0.370132132935798</v>
      </c>
      <c r="BK215" s="17">
        <v>0.19812974161264399</v>
      </c>
      <c r="BL215" s="17">
        <v>0.37172185024002002</v>
      </c>
      <c r="BM215" s="17">
        <v>0.331267661773536</v>
      </c>
      <c r="BN215" s="17"/>
      <c r="BO215" s="17">
        <v>0.34890505163789998</v>
      </c>
      <c r="BP215" s="17">
        <v>0.33858705376430198</v>
      </c>
      <c r="BQ215" s="17">
        <v>0.33366130429461699</v>
      </c>
      <c r="BR215" s="17"/>
      <c r="BS215" s="17">
        <v>0.33902369320418002</v>
      </c>
      <c r="BT215" s="17">
        <v>0.33095666323168099</v>
      </c>
      <c r="BU215" s="17"/>
      <c r="BV215" s="17">
        <v>0.30236048823518302</v>
      </c>
      <c r="BW215" s="17">
        <v>0.35040437327469998</v>
      </c>
      <c r="BX215" s="17">
        <v>0.34183287695799802</v>
      </c>
      <c r="BY215" s="17"/>
      <c r="BZ215" s="17">
        <v>0.30162529709519598</v>
      </c>
      <c r="CA215" s="17">
        <v>0.24594945574330401</v>
      </c>
    </row>
    <row r="216" spans="2:79" x14ac:dyDescent="0.3">
      <c r="B216" t="s">
        <v>191</v>
      </c>
      <c r="C216" s="17">
        <v>-5.5747899187124299E-2</v>
      </c>
      <c r="D216" s="17">
        <v>-3.5461613601445903E-2</v>
      </c>
      <c r="E216" s="17">
        <v>-7.4023558220402699E-2</v>
      </c>
      <c r="F216" s="17"/>
      <c r="G216" s="17">
        <v>0.102044611409901</v>
      </c>
      <c r="H216" s="17">
        <v>0.229614202831327</v>
      </c>
      <c r="I216" s="17">
        <v>2.9105342521746801E-2</v>
      </c>
      <c r="J216" s="17">
        <v>-0.18708730479826899</v>
      </c>
      <c r="K216" s="17">
        <v>-0.229006753986741</v>
      </c>
      <c r="L216" s="17">
        <v>-0.24004334345227399</v>
      </c>
      <c r="M216" s="17"/>
      <c r="N216" s="17">
        <v>2.7510594104658101E-2</v>
      </c>
      <c r="O216" s="17">
        <v>-8.25131616421418E-2</v>
      </c>
      <c r="P216" s="17">
        <v>-7.3428248172749996E-2</v>
      </c>
      <c r="Q216" s="17">
        <v>-0.10390868989343401</v>
      </c>
      <c r="R216" s="17"/>
      <c r="S216" s="17">
        <v>0.140495070631556</v>
      </c>
      <c r="T216" s="17">
        <v>-0.15285864611320199</v>
      </c>
      <c r="U216" s="17">
        <v>-0.26520118367934198</v>
      </c>
      <c r="V216" s="17">
        <v>-8.65280796243246E-2</v>
      </c>
      <c r="W216" s="17">
        <v>-6.7671729620151097E-2</v>
      </c>
      <c r="X216" s="17">
        <v>6.1864429657528502E-2</v>
      </c>
      <c r="Y216" s="17">
        <v>-6.4246483836017401E-2</v>
      </c>
      <c r="Z216" s="17">
        <v>6.8638962415970006E-2</v>
      </c>
      <c r="AA216" s="17">
        <v>-2.7615426519480901E-2</v>
      </c>
      <c r="AB216" s="17">
        <v>-0.15230638627915399</v>
      </c>
      <c r="AC216" s="17">
        <v>-4.3469834479730199E-2</v>
      </c>
      <c r="AD216" s="17">
        <v>-0.20023726000011199</v>
      </c>
      <c r="AE216" s="17"/>
      <c r="AF216" s="17">
        <v>-7.9112391183971301E-2</v>
      </c>
      <c r="AG216" s="17">
        <v>0.128470319839221</v>
      </c>
      <c r="AH216" s="17">
        <v>-0.14569630794677199</v>
      </c>
      <c r="AI216" s="17">
        <v>-0.26855076906604702</v>
      </c>
      <c r="AJ216" s="17">
        <v>-3.5399590948555902E-2</v>
      </c>
      <c r="AK216" s="17"/>
      <c r="AL216" s="17">
        <v>0.29675592665832701</v>
      </c>
      <c r="AM216" s="17">
        <v>2.53801438382904E-2</v>
      </c>
      <c r="AN216" s="17">
        <v>-7.4999917947931205E-2</v>
      </c>
      <c r="AO216" s="17">
        <v>-0.29383877838629402</v>
      </c>
      <c r="AP216" s="17">
        <v>-0.21001761915939501</v>
      </c>
      <c r="AQ216" s="17">
        <v>-0.19518441072657999</v>
      </c>
      <c r="AR216" s="17"/>
      <c r="AS216" s="17">
        <v>0.182882462797685</v>
      </c>
      <c r="AT216" s="17">
        <v>-1.87121482546788E-2</v>
      </c>
      <c r="AU216" s="17">
        <v>-0.22275241060438</v>
      </c>
      <c r="AV216" s="17">
        <v>-0.169360357844757</v>
      </c>
      <c r="AW216" s="17">
        <v>-0.43458468294525698</v>
      </c>
      <c r="AX216" s="17"/>
      <c r="AY216" s="17">
        <v>4.1236809894283001E-2</v>
      </c>
      <c r="AZ216" s="17">
        <v>6.9566230573977501E-3</v>
      </c>
      <c r="BA216" s="17">
        <v>-0.14938046180098899</v>
      </c>
      <c r="BB216" s="17">
        <v>-0.21809404576525099</v>
      </c>
      <c r="BC216" s="17">
        <v>-0.26586074435710599</v>
      </c>
      <c r="BD216" s="17"/>
      <c r="BE216" s="17">
        <v>-0.110998455686714</v>
      </c>
      <c r="BF216" s="17">
        <v>2.4932091773197499E-2</v>
      </c>
      <c r="BG216" s="17">
        <v>-7.4602210359352106E-2</v>
      </c>
      <c r="BH216" s="17">
        <v>-6.6993509474283494E-2</v>
      </c>
      <c r="BI216" s="17"/>
      <c r="BJ216" s="17">
        <v>-9.2052086045847095E-2</v>
      </c>
      <c r="BK216" s="17">
        <v>0.31341735794821701</v>
      </c>
      <c r="BL216" s="17">
        <v>-0.14743957385911499</v>
      </c>
      <c r="BM216" s="17">
        <v>-5.4369599900734603E-2</v>
      </c>
      <c r="BN216" s="17"/>
      <c r="BO216" s="17">
        <v>-2.2584663994574102E-2</v>
      </c>
      <c r="BP216" s="17">
        <v>-1.6010144313788801E-2</v>
      </c>
      <c r="BQ216" s="17">
        <v>-7.1360902245128296E-2</v>
      </c>
      <c r="BR216" s="17"/>
      <c r="BS216" s="17">
        <v>-5.54955143277081E-2</v>
      </c>
      <c r="BT216" s="17">
        <v>-5.6187198913335103E-2</v>
      </c>
      <c r="BU216" s="17"/>
      <c r="BV216" s="17">
        <v>-4.8897832662599897E-3</v>
      </c>
      <c r="BW216" s="17">
        <v>-9.7626886616238001E-2</v>
      </c>
      <c r="BX216" s="17">
        <v>-1.4660791672332399E-2</v>
      </c>
      <c r="BY216" s="17"/>
      <c r="BZ216" s="17">
        <v>6.1146496777392902E-2</v>
      </c>
      <c r="CA216" s="17">
        <v>0.24911244535596</v>
      </c>
    </row>
    <row r="217" spans="2:79" x14ac:dyDescent="0.3">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row>
    <row r="218" spans="2:79" x14ac:dyDescent="0.3">
      <c r="B218" s="6" t="s">
        <v>195</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row>
    <row r="219" spans="2:79" x14ac:dyDescent="0.3">
      <c r="B219" s="24" t="s">
        <v>107</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row>
    <row r="220" spans="2:79" x14ac:dyDescent="0.3">
      <c r="B220" t="s">
        <v>184</v>
      </c>
      <c r="C220" s="17">
        <v>0.29453384517784698</v>
      </c>
      <c r="D220" s="17">
        <v>0.32955406886928401</v>
      </c>
      <c r="E220" s="17">
        <v>0.26201698684415903</v>
      </c>
      <c r="F220" s="17"/>
      <c r="G220" s="17">
        <v>0.31307536035246403</v>
      </c>
      <c r="H220" s="17">
        <v>0.31015273825702999</v>
      </c>
      <c r="I220" s="17">
        <v>0.30902487325163502</v>
      </c>
      <c r="J220" s="17">
        <v>0.31224513193841502</v>
      </c>
      <c r="K220" s="17">
        <v>0.277526689402458</v>
      </c>
      <c r="L220" s="17">
        <v>0.25461127867217898</v>
      </c>
      <c r="M220" s="17"/>
      <c r="N220" s="17">
        <v>0.280852446772134</v>
      </c>
      <c r="O220" s="17">
        <v>0.262570472680274</v>
      </c>
      <c r="P220" s="17">
        <v>0.31639510454181402</v>
      </c>
      <c r="Q220" s="17">
        <v>0.32160212467496302</v>
      </c>
      <c r="R220" s="17"/>
      <c r="S220" s="17">
        <v>0.29205054243294198</v>
      </c>
      <c r="T220" s="17">
        <v>0.29985277763680801</v>
      </c>
      <c r="U220" s="17">
        <v>0.24349658263116999</v>
      </c>
      <c r="V220" s="17">
        <v>0.30713173826600698</v>
      </c>
      <c r="W220" s="17">
        <v>0.270591236411238</v>
      </c>
      <c r="X220" s="17">
        <v>0.31430023671733798</v>
      </c>
      <c r="Y220" s="17">
        <v>0.27200166308127499</v>
      </c>
      <c r="Z220" s="17">
        <v>0.34255687860155098</v>
      </c>
      <c r="AA220" s="17">
        <v>0.291186257775225</v>
      </c>
      <c r="AB220" s="17">
        <v>0.32888342479216998</v>
      </c>
      <c r="AC220" s="17">
        <v>0.27506781560864502</v>
      </c>
      <c r="AD220" s="17">
        <v>0.31652451014807298</v>
      </c>
      <c r="AE220" s="17"/>
      <c r="AF220" s="17">
        <v>0.32200240981030498</v>
      </c>
      <c r="AG220" s="17">
        <v>0.27850986630652202</v>
      </c>
      <c r="AH220" s="17">
        <v>0.195253276992057</v>
      </c>
      <c r="AI220" s="17">
        <v>0.38797969364748702</v>
      </c>
      <c r="AJ220" s="17">
        <v>0.23901282139894101</v>
      </c>
      <c r="AK220" s="17"/>
      <c r="AL220" s="17">
        <v>0.29426892283879102</v>
      </c>
      <c r="AM220" s="17">
        <v>0.33393401429137598</v>
      </c>
      <c r="AN220" s="17">
        <v>0.219293212446172</v>
      </c>
      <c r="AO220" s="17">
        <v>0.36647946333193199</v>
      </c>
      <c r="AP220" s="17">
        <v>0.22840937910598899</v>
      </c>
      <c r="AQ220" s="17">
        <v>0.194501288472581</v>
      </c>
      <c r="AR220" s="17"/>
      <c r="AS220" s="17">
        <v>0.44177618819515402</v>
      </c>
      <c r="AT220" s="17">
        <v>0.29814691932269699</v>
      </c>
      <c r="AU220" s="17">
        <v>0.21996157559351601</v>
      </c>
      <c r="AV220" s="17">
        <v>0.22029239768612399</v>
      </c>
      <c r="AW220" s="17">
        <v>0.20699493621552001</v>
      </c>
      <c r="AX220" s="17"/>
      <c r="AY220" s="17">
        <v>0.40912007866905897</v>
      </c>
      <c r="AZ220" s="17">
        <v>0.280535437565746</v>
      </c>
      <c r="BA220" s="17">
        <v>0.22785972027998599</v>
      </c>
      <c r="BB220" s="17">
        <v>0.19873112378882099</v>
      </c>
      <c r="BC220" s="17">
        <v>0.42262789089529101</v>
      </c>
      <c r="BD220" s="17"/>
      <c r="BE220" s="17">
        <v>0.32561097556948398</v>
      </c>
      <c r="BF220" s="17">
        <v>0.32877968893606602</v>
      </c>
      <c r="BG220" s="17">
        <v>0.30005809037474601</v>
      </c>
      <c r="BH220" s="17">
        <v>0.26339329802426598</v>
      </c>
      <c r="BI220" s="17"/>
      <c r="BJ220" s="17">
        <v>0.408860124116806</v>
      </c>
      <c r="BK220" s="17">
        <v>0.27467746360867101</v>
      </c>
      <c r="BL220" s="17">
        <v>0.28881950643412102</v>
      </c>
      <c r="BM220" s="17">
        <v>0.27282147670157503</v>
      </c>
      <c r="BN220" s="17"/>
      <c r="BO220" s="17">
        <v>0.35707735923142597</v>
      </c>
      <c r="BP220" s="17">
        <v>0.31625171569976301</v>
      </c>
      <c r="BQ220" s="17">
        <v>0.27817370966273502</v>
      </c>
      <c r="BR220" s="17"/>
      <c r="BS220" s="17">
        <v>0.28423526404648403</v>
      </c>
      <c r="BT220" s="17">
        <v>0.30601129266185301</v>
      </c>
      <c r="BU220" s="17"/>
      <c r="BV220" s="17">
        <v>0.22554916961948801</v>
      </c>
      <c r="BW220" s="17">
        <v>0.28652212390705101</v>
      </c>
      <c r="BX220" s="17">
        <v>0.36387308159355303</v>
      </c>
      <c r="BY220" s="17"/>
      <c r="BZ220" s="17">
        <v>0.27217472988818497</v>
      </c>
      <c r="CA220" s="17">
        <v>0.36681391816870901</v>
      </c>
    </row>
    <row r="221" spans="2:79" x14ac:dyDescent="0.3">
      <c r="B221" t="s">
        <v>185</v>
      </c>
      <c r="C221" s="17">
        <v>0.44856127975785898</v>
      </c>
      <c r="D221" s="17">
        <v>0.43656914633921801</v>
      </c>
      <c r="E221" s="17">
        <v>0.45972745090796702</v>
      </c>
      <c r="F221" s="17"/>
      <c r="G221" s="17">
        <v>0.402513809784728</v>
      </c>
      <c r="H221" s="17">
        <v>0.43175093950344801</v>
      </c>
      <c r="I221" s="17">
        <v>0.46419353274043601</v>
      </c>
      <c r="J221" s="17">
        <v>0.46880279262826702</v>
      </c>
      <c r="K221" s="17">
        <v>0.450768970232795</v>
      </c>
      <c r="L221" s="17">
        <v>0.462354251746527</v>
      </c>
      <c r="M221" s="17"/>
      <c r="N221" s="17">
        <v>0.45143415405529802</v>
      </c>
      <c r="O221" s="17">
        <v>0.44999401154330199</v>
      </c>
      <c r="P221" s="17">
        <v>0.444638422878539</v>
      </c>
      <c r="Q221" s="17">
        <v>0.44599338381862402</v>
      </c>
      <c r="R221" s="17"/>
      <c r="S221" s="17">
        <v>0.43097011615983299</v>
      </c>
      <c r="T221" s="17">
        <v>0.45629204732538398</v>
      </c>
      <c r="U221" s="17">
        <v>0.43042101060086402</v>
      </c>
      <c r="V221" s="17">
        <v>0.42645142061987501</v>
      </c>
      <c r="W221" s="17">
        <v>0.46611327081306397</v>
      </c>
      <c r="X221" s="17">
        <v>0.41999131794452799</v>
      </c>
      <c r="Y221" s="17">
        <v>0.48987725073445598</v>
      </c>
      <c r="Z221" s="17">
        <v>0.42523340193687598</v>
      </c>
      <c r="AA221" s="17">
        <v>0.48306370542863902</v>
      </c>
      <c r="AB221" s="17">
        <v>0.43404739728854402</v>
      </c>
      <c r="AC221" s="17">
        <v>0.46713845988341401</v>
      </c>
      <c r="AD221" s="17">
        <v>0.46329076124417601</v>
      </c>
      <c r="AE221" s="17"/>
      <c r="AF221" s="17">
        <v>0.45779693041254199</v>
      </c>
      <c r="AG221" s="17">
        <v>0.45368177233930901</v>
      </c>
      <c r="AH221" s="17">
        <v>0.51412912877872396</v>
      </c>
      <c r="AI221" s="17">
        <v>0.419892990706976</v>
      </c>
      <c r="AJ221" s="17">
        <v>0.419909204412798</v>
      </c>
      <c r="AK221" s="17"/>
      <c r="AL221" s="17">
        <v>0.43874865461018803</v>
      </c>
      <c r="AM221" s="17">
        <v>0.41352695680353702</v>
      </c>
      <c r="AN221" s="17">
        <v>0.52727980852039702</v>
      </c>
      <c r="AO221" s="17">
        <v>0.46951323735561601</v>
      </c>
      <c r="AP221" s="17">
        <v>0.43777681998704299</v>
      </c>
      <c r="AQ221" s="17">
        <v>0.49820412517620499</v>
      </c>
      <c r="AR221" s="17"/>
      <c r="AS221" s="17">
        <v>0.35489880882921399</v>
      </c>
      <c r="AT221" s="17">
        <v>0.44369967001433103</v>
      </c>
      <c r="AU221" s="17">
        <v>0.493923160530441</v>
      </c>
      <c r="AV221" s="17">
        <v>0.53435853422281498</v>
      </c>
      <c r="AW221" s="17">
        <v>0.42726847864701001</v>
      </c>
      <c r="AX221" s="17"/>
      <c r="AY221" s="17">
        <v>0.38831053748076999</v>
      </c>
      <c r="AZ221" s="17">
        <v>0.470254181192031</v>
      </c>
      <c r="BA221" s="17">
        <v>0.47455108490449399</v>
      </c>
      <c r="BB221" s="17">
        <v>0.51264680209976299</v>
      </c>
      <c r="BC221" s="17">
        <v>0.30123436243765001</v>
      </c>
      <c r="BD221" s="17"/>
      <c r="BE221" s="17">
        <v>0.43478655570747199</v>
      </c>
      <c r="BF221" s="17">
        <v>0.42786877048255101</v>
      </c>
      <c r="BG221" s="17">
        <v>0.46568483369942898</v>
      </c>
      <c r="BH221" s="17">
        <v>0.438333655766865</v>
      </c>
      <c r="BI221" s="17"/>
      <c r="BJ221" s="17">
        <v>0.42158483741782299</v>
      </c>
      <c r="BK221" s="17">
        <v>0.48252714938796798</v>
      </c>
      <c r="BL221" s="17">
        <v>0.456389384957475</v>
      </c>
      <c r="BM221" s="17">
        <v>0.44912507738942897</v>
      </c>
      <c r="BN221" s="17"/>
      <c r="BO221" s="17">
        <v>0.40532484281425402</v>
      </c>
      <c r="BP221" s="17">
        <v>0.466623780657071</v>
      </c>
      <c r="BQ221" s="17">
        <v>0.45586670147293201</v>
      </c>
      <c r="BR221" s="17"/>
      <c r="BS221" s="17">
        <v>0.47396024871961501</v>
      </c>
      <c r="BT221" s="17">
        <v>0.418296442227854</v>
      </c>
      <c r="BU221" s="17"/>
      <c r="BV221" s="17">
        <v>0.43242077091259401</v>
      </c>
      <c r="BW221" s="17">
        <v>0.47072426570524201</v>
      </c>
      <c r="BX221" s="17">
        <v>0.43786068205028</v>
      </c>
      <c r="BY221" s="17"/>
      <c r="BZ221" s="17">
        <v>0.53614221041659205</v>
      </c>
      <c r="CA221" s="17">
        <v>0.41282163974852099</v>
      </c>
    </row>
    <row r="222" spans="2:79" x14ac:dyDescent="0.3">
      <c r="B222" t="s">
        <v>186</v>
      </c>
      <c r="C222" s="17">
        <v>0.16470718065614801</v>
      </c>
      <c r="D222" s="17">
        <v>0.15159409147849801</v>
      </c>
      <c r="E222" s="17">
        <v>0.177944133466026</v>
      </c>
      <c r="F222" s="17"/>
      <c r="G222" s="17">
        <v>0.19904209853548299</v>
      </c>
      <c r="H222" s="17">
        <v>0.17248947495001701</v>
      </c>
      <c r="I222" s="17">
        <v>0.14902478013006201</v>
      </c>
      <c r="J222" s="17">
        <v>0.13471301385333501</v>
      </c>
      <c r="K222" s="17">
        <v>0.158956209275461</v>
      </c>
      <c r="L222" s="17">
        <v>0.17642305050172799</v>
      </c>
      <c r="M222" s="17"/>
      <c r="N222" s="17">
        <v>0.17128479043152101</v>
      </c>
      <c r="O222" s="17">
        <v>0.174485917710925</v>
      </c>
      <c r="P222" s="17">
        <v>0.14377290304367801</v>
      </c>
      <c r="Q222" s="17">
        <v>0.16914978347387499</v>
      </c>
      <c r="R222" s="17"/>
      <c r="S222" s="17">
        <v>0.184700826789331</v>
      </c>
      <c r="T222" s="17">
        <v>0.14317423584059899</v>
      </c>
      <c r="U222" s="17">
        <v>0.24449793951568199</v>
      </c>
      <c r="V222" s="17">
        <v>0.16476246202376599</v>
      </c>
      <c r="W222" s="17">
        <v>0.158490780072603</v>
      </c>
      <c r="X222" s="17">
        <v>0.17766284571174101</v>
      </c>
      <c r="Y222" s="17">
        <v>0.12925328966462499</v>
      </c>
      <c r="Z222" s="17">
        <v>0.12657239616506499</v>
      </c>
      <c r="AA222" s="17">
        <v>0.156495977089772</v>
      </c>
      <c r="AB222" s="17">
        <v>0.16298554724261899</v>
      </c>
      <c r="AC222" s="17">
        <v>0.155696913593487</v>
      </c>
      <c r="AD222" s="17">
        <v>0.122574101109113</v>
      </c>
      <c r="AE222" s="17"/>
      <c r="AF222" s="17">
        <v>0.157621267212433</v>
      </c>
      <c r="AG222" s="17">
        <v>0.161225437118696</v>
      </c>
      <c r="AH222" s="17">
        <v>0.18848577814019701</v>
      </c>
      <c r="AI222" s="17">
        <v>0.13794348048160601</v>
      </c>
      <c r="AJ222" s="17">
        <v>0.236626907232971</v>
      </c>
      <c r="AK222" s="17"/>
      <c r="AL222" s="17">
        <v>0.175210516238134</v>
      </c>
      <c r="AM222" s="17">
        <v>0.17358353180259001</v>
      </c>
      <c r="AN222" s="17">
        <v>0.16320291910840301</v>
      </c>
      <c r="AO222" s="17">
        <v>0.104607229203338</v>
      </c>
      <c r="AP222" s="17">
        <v>0.191280068809731</v>
      </c>
      <c r="AQ222" s="17">
        <v>0.214217046031798</v>
      </c>
      <c r="AR222" s="17"/>
      <c r="AS222" s="17">
        <v>0.114390181571003</v>
      </c>
      <c r="AT222" s="17">
        <v>0.17401336898292799</v>
      </c>
      <c r="AU222" s="17">
        <v>0.193508565023261</v>
      </c>
      <c r="AV222" s="17">
        <v>0.13646955926542501</v>
      </c>
      <c r="AW222" s="17">
        <v>0.13700695147796199</v>
      </c>
      <c r="AX222" s="17"/>
      <c r="AY222" s="17">
        <v>0.11172569851425999</v>
      </c>
      <c r="AZ222" s="17">
        <v>0.17245466326137199</v>
      </c>
      <c r="BA222" s="17">
        <v>0.20119954544088001</v>
      </c>
      <c r="BB222" s="17">
        <v>0.188132298760773</v>
      </c>
      <c r="BC222" s="17">
        <v>0.13888464964500299</v>
      </c>
      <c r="BD222" s="17"/>
      <c r="BE222" s="17">
        <v>0.13968178276861801</v>
      </c>
      <c r="BF222" s="17">
        <v>0.18565765008932</v>
      </c>
      <c r="BG222" s="17">
        <v>0.14630597904894499</v>
      </c>
      <c r="BH222" s="17">
        <v>0.17981736235331899</v>
      </c>
      <c r="BI222" s="17"/>
      <c r="BJ222" s="17">
        <v>0.104486755903881</v>
      </c>
      <c r="BK222" s="17">
        <v>0.16776691050481801</v>
      </c>
      <c r="BL222" s="17">
        <v>0.158630441129679</v>
      </c>
      <c r="BM222" s="17">
        <v>0.179239159816906</v>
      </c>
      <c r="BN222" s="17"/>
      <c r="BO222" s="17">
        <v>0.15117328407067299</v>
      </c>
      <c r="BP222" s="17">
        <v>0.14534743221274701</v>
      </c>
      <c r="BQ222" s="17">
        <v>0.168613830375996</v>
      </c>
      <c r="BR222" s="17"/>
      <c r="BS222" s="17">
        <v>0.146778103885462</v>
      </c>
      <c r="BT222" s="17">
        <v>0.187514082509149</v>
      </c>
      <c r="BU222" s="17"/>
      <c r="BV222" s="17">
        <v>0.19442724035334299</v>
      </c>
      <c r="BW222" s="17">
        <v>0.16189269383759</v>
      </c>
      <c r="BX222" s="17">
        <v>0.13970049065645301</v>
      </c>
      <c r="BY222" s="17"/>
      <c r="BZ222" s="17">
        <v>0.115230945675337</v>
      </c>
      <c r="CA222" s="17">
        <v>0.150614996484082</v>
      </c>
    </row>
    <row r="223" spans="2:79" x14ac:dyDescent="0.3">
      <c r="B223" t="s">
        <v>187</v>
      </c>
      <c r="C223" s="17">
        <v>7.1581573137195195E-2</v>
      </c>
      <c r="D223" s="17">
        <v>6.5044659239744507E-2</v>
      </c>
      <c r="E223" s="17">
        <v>7.7428864900467798E-2</v>
      </c>
      <c r="F223" s="17"/>
      <c r="G223" s="17">
        <v>6.1404322483035199E-2</v>
      </c>
      <c r="H223" s="17">
        <v>5.0198237076332503E-2</v>
      </c>
      <c r="I223" s="17">
        <v>6.1827832669340499E-2</v>
      </c>
      <c r="J223" s="17">
        <v>5.9626828838448699E-2</v>
      </c>
      <c r="K223" s="17">
        <v>9.9626459560350406E-2</v>
      </c>
      <c r="L223" s="17">
        <v>9.4719592444665296E-2</v>
      </c>
      <c r="M223" s="17"/>
      <c r="N223" s="17">
        <v>8.7663426996486202E-2</v>
      </c>
      <c r="O223" s="17">
        <v>9.0626351255624293E-2</v>
      </c>
      <c r="P223" s="17">
        <v>6.9026850302507603E-2</v>
      </c>
      <c r="Q223" s="17">
        <v>3.8086389283263598E-2</v>
      </c>
      <c r="R223" s="17"/>
      <c r="S223" s="17">
        <v>7.1061807825781698E-2</v>
      </c>
      <c r="T223" s="17">
        <v>8.5638997363036304E-2</v>
      </c>
      <c r="U223" s="17">
        <v>6.16194503828697E-2</v>
      </c>
      <c r="V223" s="17">
        <v>7.7730652802779798E-2</v>
      </c>
      <c r="W223" s="17">
        <v>8.3279382492896806E-2</v>
      </c>
      <c r="X223" s="17">
        <v>6.5299219220081306E-2</v>
      </c>
      <c r="Y223" s="17">
        <v>7.2965363972626499E-2</v>
      </c>
      <c r="Z223" s="17">
        <v>0.105637323296508</v>
      </c>
      <c r="AA223" s="17">
        <v>4.87579987740299E-2</v>
      </c>
      <c r="AB223" s="17">
        <v>6.7711975820894096E-2</v>
      </c>
      <c r="AC223" s="17">
        <v>4.8724568767922298E-2</v>
      </c>
      <c r="AD223" s="17">
        <v>9.7610627498638206E-2</v>
      </c>
      <c r="AE223" s="17"/>
      <c r="AF223" s="17">
        <v>5.7722114962981699E-2</v>
      </c>
      <c r="AG223" s="17">
        <v>8.5355886156945504E-2</v>
      </c>
      <c r="AH223" s="17">
        <v>7.9710881953108298E-2</v>
      </c>
      <c r="AI223" s="17">
        <v>3.8491837155473697E-2</v>
      </c>
      <c r="AJ223" s="17">
        <v>7.9398102415267999E-2</v>
      </c>
      <c r="AK223" s="17"/>
      <c r="AL223" s="17">
        <v>7.5578685692391095E-2</v>
      </c>
      <c r="AM223" s="17">
        <v>6.6975091298439204E-2</v>
      </c>
      <c r="AN223" s="17">
        <v>7.8898072633268507E-2</v>
      </c>
      <c r="AO223" s="17">
        <v>4.6683752800445601E-2</v>
      </c>
      <c r="AP223" s="17">
        <v>0.11714645385184699</v>
      </c>
      <c r="AQ223" s="17">
        <v>6.0365162125121899E-2</v>
      </c>
      <c r="AR223" s="17"/>
      <c r="AS223" s="17">
        <v>7.6211630038891295E-2</v>
      </c>
      <c r="AT223" s="17">
        <v>6.7166110359990205E-2</v>
      </c>
      <c r="AU223" s="17">
        <v>7.2047895761941899E-2</v>
      </c>
      <c r="AV223" s="17">
        <v>7.35378329036597E-2</v>
      </c>
      <c r="AW223" s="17">
        <v>0.12958335618127201</v>
      </c>
      <c r="AX223" s="17"/>
      <c r="AY223" s="17">
        <v>7.6083960027351294E-2</v>
      </c>
      <c r="AZ223" s="17">
        <v>6.04173356947907E-2</v>
      </c>
      <c r="BA223" s="17">
        <v>8.0311225344002202E-2</v>
      </c>
      <c r="BB223" s="17">
        <v>7.4778638906481495E-2</v>
      </c>
      <c r="BC223" s="17">
        <v>5.6923632075326303E-2</v>
      </c>
      <c r="BD223" s="17"/>
      <c r="BE223" s="17">
        <v>6.9135430521534993E-2</v>
      </c>
      <c r="BF223" s="17">
        <v>4.9374479326479197E-2</v>
      </c>
      <c r="BG223" s="17">
        <v>7.3665292858520096E-2</v>
      </c>
      <c r="BH223" s="17">
        <v>8.2282099687200599E-2</v>
      </c>
      <c r="BI223" s="17"/>
      <c r="BJ223" s="17">
        <v>2.87283909934824E-2</v>
      </c>
      <c r="BK223" s="17">
        <v>7.5028476498543301E-2</v>
      </c>
      <c r="BL223" s="17">
        <v>7.8788626540333806E-2</v>
      </c>
      <c r="BM223" s="17">
        <v>7.8062543198375203E-2</v>
      </c>
      <c r="BN223" s="17"/>
      <c r="BO223" s="17">
        <v>6.2536536168602094E-2</v>
      </c>
      <c r="BP223" s="17">
        <v>5.4203489931928701E-2</v>
      </c>
      <c r="BQ223" s="17">
        <v>7.7290491694429406E-2</v>
      </c>
      <c r="BR223" s="17"/>
      <c r="BS223" s="17">
        <v>7.8783679696530801E-2</v>
      </c>
      <c r="BT223" s="17">
        <v>6.1867580305430298E-2</v>
      </c>
      <c r="BU223" s="17"/>
      <c r="BV223" s="17">
        <v>0.124016024342467</v>
      </c>
      <c r="BW223" s="17">
        <v>5.63215350318335E-2</v>
      </c>
      <c r="BX223" s="17">
        <v>5.21294233098996E-2</v>
      </c>
      <c r="BY223" s="17"/>
      <c r="BZ223" s="17">
        <v>5.0881755109816802E-2</v>
      </c>
      <c r="CA223" s="17">
        <v>5.5536768170855899E-2</v>
      </c>
    </row>
    <row r="224" spans="2:79" x14ac:dyDescent="0.3">
      <c r="B224" t="s">
        <v>188</v>
      </c>
      <c r="C224" s="17">
        <v>1.2248980489743299E-2</v>
      </c>
      <c r="D224" s="17">
        <v>1.04460623058519E-2</v>
      </c>
      <c r="E224" s="17">
        <v>1.2904847870242901E-2</v>
      </c>
      <c r="F224" s="17"/>
      <c r="G224" s="17">
        <v>1.3099015054169501E-2</v>
      </c>
      <c r="H224" s="17">
        <v>1.8822941710263701E-2</v>
      </c>
      <c r="I224" s="17">
        <v>9.1601827014895394E-3</v>
      </c>
      <c r="J224" s="17">
        <v>1.35463092869328E-2</v>
      </c>
      <c r="K224" s="17">
        <v>1.3121671528934901E-2</v>
      </c>
      <c r="L224" s="17">
        <v>7.1978952620489599E-3</v>
      </c>
      <c r="M224" s="17"/>
      <c r="N224" s="17">
        <v>3.6985255914792998E-3</v>
      </c>
      <c r="O224" s="17">
        <v>1.16264401285182E-2</v>
      </c>
      <c r="P224" s="17">
        <v>1.8641985915026801E-2</v>
      </c>
      <c r="Q224" s="17">
        <v>1.4750845722985901E-2</v>
      </c>
      <c r="R224" s="17"/>
      <c r="S224" s="17">
        <v>1.4446635194883E-2</v>
      </c>
      <c r="T224" s="17">
        <v>7.8875804466461297E-3</v>
      </c>
      <c r="U224" s="17">
        <v>1.3307166745986899E-2</v>
      </c>
      <c r="V224" s="17">
        <v>1.2017410569952499E-2</v>
      </c>
      <c r="W224" s="17">
        <v>1.42092411465432E-2</v>
      </c>
      <c r="X224" s="17">
        <v>1.1685770130642301E-2</v>
      </c>
      <c r="Y224" s="17">
        <v>2.8979324331451901E-2</v>
      </c>
      <c r="Z224" s="17">
        <v>0</v>
      </c>
      <c r="AA224" s="17">
        <v>7.8619335382769402E-3</v>
      </c>
      <c r="AB224" s="17">
        <v>6.37165485577325E-3</v>
      </c>
      <c r="AC224" s="17">
        <v>2.4847132435917699E-2</v>
      </c>
      <c r="AD224" s="17">
        <v>0</v>
      </c>
      <c r="AE224" s="17"/>
      <c r="AF224" s="17">
        <v>0</v>
      </c>
      <c r="AG224" s="17">
        <v>1.5190935296796699E-2</v>
      </c>
      <c r="AH224" s="17">
        <v>1.1451316158667801E-2</v>
      </c>
      <c r="AI224" s="17">
        <v>1.5691998008457698E-2</v>
      </c>
      <c r="AJ224" s="17">
        <v>1.5987824602774599E-2</v>
      </c>
      <c r="AK224" s="17"/>
      <c r="AL224" s="17">
        <v>1.0071261732369999E-2</v>
      </c>
      <c r="AM224" s="17">
        <v>9.2128497996404393E-3</v>
      </c>
      <c r="AN224" s="17">
        <v>1.13259872917598E-2</v>
      </c>
      <c r="AO224" s="17">
        <v>1.03526462626231E-2</v>
      </c>
      <c r="AP224" s="17">
        <v>1.8481999458102399E-2</v>
      </c>
      <c r="AQ224" s="17">
        <v>6.2598875739662604E-3</v>
      </c>
      <c r="AR224" s="17"/>
      <c r="AS224" s="17">
        <v>6.9509202875824598E-3</v>
      </c>
      <c r="AT224" s="17">
        <v>8.8974567132023095E-3</v>
      </c>
      <c r="AU224" s="17">
        <v>9.6297989587174303E-3</v>
      </c>
      <c r="AV224" s="17">
        <v>3.0416768701029301E-2</v>
      </c>
      <c r="AW224" s="17">
        <v>7.3787369737990105E-2</v>
      </c>
      <c r="AX224" s="17"/>
      <c r="AY224" s="17">
        <v>8.4695219630870205E-3</v>
      </c>
      <c r="AZ224" s="17">
        <v>9.9044433745149596E-3</v>
      </c>
      <c r="BA224" s="17">
        <v>6.7139690915684596E-3</v>
      </c>
      <c r="BB224" s="17">
        <v>2.1724886352849599E-2</v>
      </c>
      <c r="BC224" s="17">
        <v>6.5255730376261603E-2</v>
      </c>
      <c r="BD224" s="17"/>
      <c r="BE224" s="17">
        <v>3.0785255432890599E-2</v>
      </c>
      <c r="BF224" s="17">
        <v>8.3194111655840609E-3</v>
      </c>
      <c r="BG224" s="17">
        <v>7.3915940674381102E-3</v>
      </c>
      <c r="BH224" s="17">
        <v>2.0509921656922399E-2</v>
      </c>
      <c r="BI224" s="17"/>
      <c r="BJ224" s="17">
        <v>2.70191380281532E-2</v>
      </c>
      <c r="BK224" s="17">
        <v>0</v>
      </c>
      <c r="BL224" s="17">
        <v>1.1037905366889301E-2</v>
      </c>
      <c r="BM224" s="17">
        <v>1.12673215738688E-2</v>
      </c>
      <c r="BN224" s="17"/>
      <c r="BO224" s="17">
        <v>2.0033784029080001E-2</v>
      </c>
      <c r="BP224" s="17">
        <v>1.04392081758354E-2</v>
      </c>
      <c r="BQ224" s="17">
        <v>1.1123505938916299E-2</v>
      </c>
      <c r="BR224" s="17"/>
      <c r="BS224" s="17">
        <v>1.0264189823792701E-2</v>
      </c>
      <c r="BT224" s="17">
        <v>1.4853173767103101E-2</v>
      </c>
      <c r="BU224" s="17"/>
      <c r="BV224" s="17">
        <v>1.45636969606566E-2</v>
      </c>
      <c r="BW224" s="17">
        <v>1.56266822669467E-2</v>
      </c>
      <c r="BX224" s="17">
        <v>4.9138105201590298E-3</v>
      </c>
      <c r="BY224" s="17"/>
      <c r="BZ224" s="17">
        <v>1.7733925057481802E-2</v>
      </c>
      <c r="CA224" s="17">
        <v>1.4212677427832001E-2</v>
      </c>
    </row>
    <row r="225" spans="2:79" x14ac:dyDescent="0.3">
      <c r="B225" t="s">
        <v>149</v>
      </c>
      <c r="C225" s="17">
        <v>8.3671407812064801E-3</v>
      </c>
      <c r="D225" s="17">
        <v>6.7919717674039398E-3</v>
      </c>
      <c r="E225" s="17">
        <v>9.9777160111380898E-3</v>
      </c>
      <c r="F225" s="17"/>
      <c r="G225" s="17">
        <v>1.08653937901198E-2</v>
      </c>
      <c r="H225" s="17">
        <v>1.6585668502909601E-2</v>
      </c>
      <c r="I225" s="17">
        <v>6.7687985070364201E-3</v>
      </c>
      <c r="J225" s="17">
        <v>1.1065923454601599E-2</v>
      </c>
      <c r="K225" s="17">
        <v>0</v>
      </c>
      <c r="L225" s="17">
        <v>4.6939313728525198E-3</v>
      </c>
      <c r="M225" s="17"/>
      <c r="N225" s="17">
        <v>5.0666561530818E-3</v>
      </c>
      <c r="O225" s="17">
        <v>1.06968066813562E-2</v>
      </c>
      <c r="P225" s="17">
        <v>7.5247333184354399E-3</v>
      </c>
      <c r="Q225" s="17">
        <v>1.04174730262881E-2</v>
      </c>
      <c r="R225" s="17"/>
      <c r="S225" s="17">
        <v>6.7700715972291003E-3</v>
      </c>
      <c r="T225" s="17">
        <v>7.1543613875254299E-3</v>
      </c>
      <c r="U225" s="17">
        <v>6.6578501234279899E-3</v>
      </c>
      <c r="V225" s="17">
        <v>1.19063157176199E-2</v>
      </c>
      <c r="W225" s="17">
        <v>7.31608906365453E-3</v>
      </c>
      <c r="X225" s="17">
        <v>1.10606102756695E-2</v>
      </c>
      <c r="Y225" s="17">
        <v>6.9231082155646398E-3</v>
      </c>
      <c r="Z225" s="17">
        <v>0</v>
      </c>
      <c r="AA225" s="17">
        <v>1.2634127394056199E-2</v>
      </c>
      <c r="AB225" s="17">
        <v>0</v>
      </c>
      <c r="AC225" s="17">
        <v>2.8525109710614002E-2</v>
      </c>
      <c r="AD225" s="17">
        <v>0</v>
      </c>
      <c r="AE225" s="17"/>
      <c r="AF225" s="17">
        <v>4.8572776017384604E-3</v>
      </c>
      <c r="AG225" s="17">
        <v>6.0361027817311301E-3</v>
      </c>
      <c r="AH225" s="17">
        <v>1.09696179772468E-2</v>
      </c>
      <c r="AI225" s="17">
        <v>0</v>
      </c>
      <c r="AJ225" s="17">
        <v>9.0651399372484696E-3</v>
      </c>
      <c r="AK225" s="17"/>
      <c r="AL225" s="17">
        <v>6.1219588881260799E-3</v>
      </c>
      <c r="AM225" s="17">
        <v>2.76755600441862E-3</v>
      </c>
      <c r="AN225" s="17">
        <v>0</v>
      </c>
      <c r="AO225" s="17">
        <v>2.3636710460449698E-3</v>
      </c>
      <c r="AP225" s="17">
        <v>6.9052787872884202E-3</v>
      </c>
      <c r="AQ225" s="17">
        <v>2.6452490620327299E-2</v>
      </c>
      <c r="AR225" s="17"/>
      <c r="AS225" s="17">
        <v>5.7722710781562903E-3</v>
      </c>
      <c r="AT225" s="17">
        <v>8.0764746068508596E-3</v>
      </c>
      <c r="AU225" s="17">
        <v>1.0929004132123599E-2</v>
      </c>
      <c r="AV225" s="17">
        <v>4.9249072209467696E-3</v>
      </c>
      <c r="AW225" s="17">
        <v>2.5358907740246E-2</v>
      </c>
      <c r="AX225" s="17"/>
      <c r="AY225" s="17">
        <v>6.2902033454725597E-3</v>
      </c>
      <c r="AZ225" s="17">
        <v>6.4339389115452596E-3</v>
      </c>
      <c r="BA225" s="17">
        <v>9.3644549390690997E-3</v>
      </c>
      <c r="BB225" s="17">
        <v>3.9862500913117301E-3</v>
      </c>
      <c r="BC225" s="17">
        <v>1.50737345704686E-2</v>
      </c>
      <c r="BD225" s="17"/>
      <c r="BE225" s="17">
        <v>0</v>
      </c>
      <c r="BF225" s="17">
        <v>0</v>
      </c>
      <c r="BG225" s="17">
        <v>6.8942099509217503E-3</v>
      </c>
      <c r="BH225" s="17">
        <v>1.5663662511427499E-2</v>
      </c>
      <c r="BI225" s="17"/>
      <c r="BJ225" s="17">
        <v>9.3207535398543203E-3</v>
      </c>
      <c r="BK225" s="17">
        <v>0</v>
      </c>
      <c r="BL225" s="17">
        <v>6.3341355715013804E-3</v>
      </c>
      <c r="BM225" s="17">
        <v>9.4844213198455804E-3</v>
      </c>
      <c r="BN225" s="17"/>
      <c r="BO225" s="17">
        <v>3.8541936859653198E-3</v>
      </c>
      <c r="BP225" s="17">
        <v>7.1343733226550297E-3</v>
      </c>
      <c r="BQ225" s="17">
        <v>8.9317608549923308E-3</v>
      </c>
      <c r="BR225" s="17"/>
      <c r="BS225" s="17">
        <v>5.9785138281147404E-3</v>
      </c>
      <c r="BT225" s="17">
        <v>1.14574285286108E-2</v>
      </c>
      <c r="BU225" s="17"/>
      <c r="BV225" s="17">
        <v>9.0230978114505308E-3</v>
      </c>
      <c r="BW225" s="17">
        <v>8.9126992513361702E-3</v>
      </c>
      <c r="BX225" s="17">
        <v>1.5225118696556099E-3</v>
      </c>
      <c r="BY225" s="17"/>
      <c r="BZ225" s="17">
        <v>7.8364338525879294E-3</v>
      </c>
      <c r="CA225" s="17">
        <v>0</v>
      </c>
    </row>
    <row r="226" spans="2:79" x14ac:dyDescent="0.3">
      <c r="B226" t="s">
        <v>189</v>
      </c>
      <c r="C226" s="17">
        <v>0.74309512493570695</v>
      </c>
      <c r="D226" s="17">
        <v>0.76612321520850102</v>
      </c>
      <c r="E226" s="17">
        <v>0.72174443775212505</v>
      </c>
      <c r="F226" s="17"/>
      <c r="G226" s="17">
        <v>0.71558917013719303</v>
      </c>
      <c r="H226" s="17">
        <v>0.74190367776047705</v>
      </c>
      <c r="I226" s="17">
        <v>0.77321840599207103</v>
      </c>
      <c r="J226" s="17">
        <v>0.78104792456668204</v>
      </c>
      <c r="K226" s="17">
        <v>0.728295659635253</v>
      </c>
      <c r="L226" s="17">
        <v>0.71696553041870603</v>
      </c>
      <c r="M226" s="17"/>
      <c r="N226" s="17">
        <v>0.73228660082743202</v>
      </c>
      <c r="O226" s="17">
        <v>0.71256448422357599</v>
      </c>
      <c r="P226" s="17">
        <v>0.76103352742035302</v>
      </c>
      <c r="Q226" s="17">
        <v>0.76759550849358704</v>
      </c>
      <c r="R226" s="17"/>
      <c r="S226" s="17">
        <v>0.72302065859277598</v>
      </c>
      <c r="T226" s="17">
        <v>0.75614482496219304</v>
      </c>
      <c r="U226" s="17">
        <v>0.67391759323203404</v>
      </c>
      <c r="V226" s="17">
        <v>0.73358315888588199</v>
      </c>
      <c r="W226" s="17">
        <v>0.73670450722430203</v>
      </c>
      <c r="X226" s="17">
        <v>0.73429155466186602</v>
      </c>
      <c r="Y226" s="17">
        <v>0.76187891381573203</v>
      </c>
      <c r="Z226" s="17">
        <v>0.76779028053842702</v>
      </c>
      <c r="AA226" s="17">
        <v>0.77424996320386497</v>
      </c>
      <c r="AB226" s="17">
        <v>0.76293082208071406</v>
      </c>
      <c r="AC226" s="17">
        <v>0.74220627549205898</v>
      </c>
      <c r="AD226" s="17">
        <v>0.77981527139224904</v>
      </c>
      <c r="AE226" s="17"/>
      <c r="AF226" s="17">
        <v>0.77979934022284703</v>
      </c>
      <c r="AG226" s="17">
        <v>0.73219163864583103</v>
      </c>
      <c r="AH226" s="17">
        <v>0.70938240577078004</v>
      </c>
      <c r="AI226" s="17">
        <v>0.80787268435446302</v>
      </c>
      <c r="AJ226" s="17">
        <v>0.65892202581173798</v>
      </c>
      <c r="AK226" s="17"/>
      <c r="AL226" s="17">
        <v>0.733017577448979</v>
      </c>
      <c r="AM226" s="17">
        <v>0.74746097109491205</v>
      </c>
      <c r="AN226" s="17">
        <v>0.74657302096656897</v>
      </c>
      <c r="AO226" s="17">
        <v>0.83599270068754805</v>
      </c>
      <c r="AP226" s="17">
        <v>0.66618619909303201</v>
      </c>
      <c r="AQ226" s="17">
        <v>0.69270541364878602</v>
      </c>
      <c r="AR226" s="17"/>
      <c r="AS226" s="17">
        <v>0.79667499702436695</v>
      </c>
      <c r="AT226" s="17">
        <v>0.74184658933702796</v>
      </c>
      <c r="AU226" s="17">
        <v>0.71388473612395598</v>
      </c>
      <c r="AV226" s="17">
        <v>0.75465093190893995</v>
      </c>
      <c r="AW226" s="17">
        <v>0.63426341486253002</v>
      </c>
      <c r="AX226" s="17"/>
      <c r="AY226" s="17">
        <v>0.79743061614982902</v>
      </c>
      <c r="AZ226" s="17">
        <v>0.75078961875777706</v>
      </c>
      <c r="BA226" s="17">
        <v>0.70241080518448096</v>
      </c>
      <c r="BB226" s="17">
        <v>0.71137792588858395</v>
      </c>
      <c r="BC226" s="17">
        <v>0.72386225333293996</v>
      </c>
      <c r="BD226" s="17"/>
      <c r="BE226" s="17">
        <v>0.76039753127695597</v>
      </c>
      <c r="BF226" s="17">
        <v>0.75664845941861703</v>
      </c>
      <c r="BG226" s="17">
        <v>0.76574292407417499</v>
      </c>
      <c r="BH226" s="17">
        <v>0.70172695379113104</v>
      </c>
      <c r="BI226" s="17"/>
      <c r="BJ226" s="17">
        <v>0.83044496153462899</v>
      </c>
      <c r="BK226" s="17">
        <v>0.75720461299663799</v>
      </c>
      <c r="BL226" s="17">
        <v>0.74520889139159596</v>
      </c>
      <c r="BM226" s="17">
        <v>0.72194655409100394</v>
      </c>
      <c r="BN226" s="17"/>
      <c r="BO226" s="17">
        <v>0.76240220204567999</v>
      </c>
      <c r="BP226" s="17">
        <v>0.78287549635683396</v>
      </c>
      <c r="BQ226" s="17">
        <v>0.73404041113566598</v>
      </c>
      <c r="BR226" s="17"/>
      <c r="BS226" s="17">
        <v>0.75819551276609998</v>
      </c>
      <c r="BT226" s="17">
        <v>0.72430773488970701</v>
      </c>
      <c r="BU226" s="17"/>
      <c r="BV226" s="17">
        <v>0.65796994053208302</v>
      </c>
      <c r="BW226" s="17">
        <v>0.75724638961229396</v>
      </c>
      <c r="BX226" s="17">
        <v>0.80173376364383298</v>
      </c>
      <c r="BY226" s="17"/>
      <c r="BZ226" s="17">
        <v>0.80831694030477697</v>
      </c>
      <c r="CA226" s="17">
        <v>0.77963555791723005</v>
      </c>
    </row>
    <row r="227" spans="2:79" x14ac:dyDescent="0.3">
      <c r="B227" t="s">
        <v>190</v>
      </c>
      <c r="C227" s="17">
        <v>8.3830553626938503E-2</v>
      </c>
      <c r="D227" s="17">
        <v>7.5490721545596398E-2</v>
      </c>
      <c r="E227" s="17">
        <v>9.03337127707107E-2</v>
      </c>
      <c r="F227" s="17"/>
      <c r="G227" s="17">
        <v>7.45033375372047E-2</v>
      </c>
      <c r="H227" s="17">
        <v>6.9021178786596193E-2</v>
      </c>
      <c r="I227" s="17">
        <v>7.0988015370830104E-2</v>
      </c>
      <c r="J227" s="17">
        <v>7.3173138125381496E-2</v>
      </c>
      <c r="K227" s="17">
        <v>0.112748131089285</v>
      </c>
      <c r="L227" s="17">
        <v>0.10191748770671399</v>
      </c>
      <c r="M227" s="17"/>
      <c r="N227" s="17">
        <v>9.1361952587965506E-2</v>
      </c>
      <c r="O227" s="17">
        <v>0.102252791384143</v>
      </c>
      <c r="P227" s="17">
        <v>8.7668836217534393E-2</v>
      </c>
      <c r="Q227" s="17">
        <v>5.2837235006249497E-2</v>
      </c>
      <c r="R227" s="17"/>
      <c r="S227" s="17">
        <v>8.5508443020664696E-2</v>
      </c>
      <c r="T227" s="17">
        <v>9.3526577809682404E-2</v>
      </c>
      <c r="U227" s="17">
        <v>7.4926617128856607E-2</v>
      </c>
      <c r="V227" s="17">
        <v>8.9748063372732306E-2</v>
      </c>
      <c r="W227" s="17">
        <v>9.7488623639439997E-2</v>
      </c>
      <c r="X227" s="17">
        <v>7.6984989350723607E-2</v>
      </c>
      <c r="Y227" s="17">
        <v>0.101944688304078</v>
      </c>
      <c r="Z227" s="17">
        <v>0.105637323296508</v>
      </c>
      <c r="AA227" s="17">
        <v>5.6619932312306803E-2</v>
      </c>
      <c r="AB227" s="17">
        <v>7.4083630676667303E-2</v>
      </c>
      <c r="AC227" s="17">
        <v>7.3571701203840101E-2</v>
      </c>
      <c r="AD227" s="17">
        <v>9.7610627498638206E-2</v>
      </c>
      <c r="AE227" s="17"/>
      <c r="AF227" s="17">
        <v>5.7722114962981699E-2</v>
      </c>
      <c r="AG227" s="17">
        <v>0.100546821453742</v>
      </c>
      <c r="AH227" s="17">
        <v>9.1162198111776102E-2</v>
      </c>
      <c r="AI227" s="17">
        <v>5.4183835163931403E-2</v>
      </c>
      <c r="AJ227" s="17">
        <v>9.5385927018042702E-2</v>
      </c>
      <c r="AK227" s="17"/>
      <c r="AL227" s="17">
        <v>8.5649947424761105E-2</v>
      </c>
      <c r="AM227" s="17">
        <v>7.6187941098079595E-2</v>
      </c>
      <c r="AN227" s="17">
        <v>9.0224059925028299E-2</v>
      </c>
      <c r="AO227" s="17">
        <v>5.7036399063068698E-2</v>
      </c>
      <c r="AP227" s="17">
        <v>0.13562845330994899</v>
      </c>
      <c r="AQ227" s="17">
        <v>6.6625049699088196E-2</v>
      </c>
      <c r="AR227" s="17"/>
      <c r="AS227" s="17">
        <v>8.3162550326473794E-2</v>
      </c>
      <c r="AT227" s="17">
        <v>7.6063567073192603E-2</v>
      </c>
      <c r="AU227" s="17">
        <v>8.1677694720659305E-2</v>
      </c>
      <c r="AV227" s="17">
        <v>0.103954601604689</v>
      </c>
      <c r="AW227" s="17">
        <v>0.203370725919262</v>
      </c>
      <c r="AX227" s="17"/>
      <c r="AY227" s="17">
        <v>8.4553481990438301E-2</v>
      </c>
      <c r="AZ227" s="17">
        <v>7.0321779069305701E-2</v>
      </c>
      <c r="BA227" s="17">
        <v>8.7025194435570705E-2</v>
      </c>
      <c r="BB227" s="17">
        <v>9.6503525259331105E-2</v>
      </c>
      <c r="BC227" s="17">
        <v>0.122179362451588</v>
      </c>
      <c r="BD227" s="17"/>
      <c r="BE227" s="17">
        <v>9.9920685954425603E-2</v>
      </c>
      <c r="BF227" s="17">
        <v>5.7693890492063298E-2</v>
      </c>
      <c r="BG227" s="17">
        <v>8.1056886925958194E-2</v>
      </c>
      <c r="BH227" s="17">
        <v>0.10279202134412301</v>
      </c>
      <c r="BI227" s="17"/>
      <c r="BJ227" s="17">
        <v>5.5747529021635697E-2</v>
      </c>
      <c r="BK227" s="17">
        <v>7.5028476498543301E-2</v>
      </c>
      <c r="BL227" s="17">
        <v>8.9826531907223103E-2</v>
      </c>
      <c r="BM227" s="17">
        <v>8.9329864772244E-2</v>
      </c>
      <c r="BN227" s="17"/>
      <c r="BO227" s="17">
        <v>8.2570320197682096E-2</v>
      </c>
      <c r="BP227" s="17">
        <v>6.4642698107764199E-2</v>
      </c>
      <c r="BQ227" s="17">
        <v>8.8413997633345703E-2</v>
      </c>
      <c r="BR227" s="17"/>
      <c r="BS227" s="17">
        <v>8.9047869520323605E-2</v>
      </c>
      <c r="BT227" s="17">
        <v>7.6720754072533398E-2</v>
      </c>
      <c r="BU227" s="17"/>
      <c r="BV227" s="17">
        <v>0.13857972130312399</v>
      </c>
      <c r="BW227" s="17">
        <v>7.1948217298780204E-2</v>
      </c>
      <c r="BX227" s="17">
        <v>5.7043233830058597E-2</v>
      </c>
      <c r="BY227" s="17"/>
      <c r="BZ227" s="17">
        <v>6.8615680167298507E-2</v>
      </c>
      <c r="CA227" s="17">
        <v>6.9749445598687898E-2</v>
      </c>
    </row>
    <row r="228" spans="2:79" x14ac:dyDescent="0.3">
      <c r="B228" t="s">
        <v>191</v>
      </c>
      <c r="C228" s="17">
        <v>0.65926457130876803</v>
      </c>
      <c r="D228" s="17">
        <v>0.69063249366290502</v>
      </c>
      <c r="E228" s="17">
        <v>0.63141072498141504</v>
      </c>
      <c r="F228" s="17"/>
      <c r="G228" s="17">
        <v>0.64108583259998797</v>
      </c>
      <c r="H228" s="17">
        <v>0.67288249897388097</v>
      </c>
      <c r="I228" s="17">
        <v>0.70223039062124104</v>
      </c>
      <c r="J228" s="17">
        <v>0.70787478644130097</v>
      </c>
      <c r="K228" s="17">
        <v>0.61554752854596795</v>
      </c>
      <c r="L228" s="17">
        <v>0.61504804271199198</v>
      </c>
      <c r="M228" s="17"/>
      <c r="N228" s="17">
        <v>0.64092464823946604</v>
      </c>
      <c r="O228" s="17">
        <v>0.61031169283943398</v>
      </c>
      <c r="P228" s="17">
        <v>0.67336469120281806</v>
      </c>
      <c r="Q228" s="17">
        <v>0.714758273487338</v>
      </c>
      <c r="R228" s="17"/>
      <c r="S228" s="17">
        <v>0.63751221557211102</v>
      </c>
      <c r="T228" s="17">
        <v>0.66261824715251005</v>
      </c>
      <c r="U228" s="17">
        <v>0.59899097610317698</v>
      </c>
      <c r="V228" s="17">
        <v>0.64383509551314999</v>
      </c>
      <c r="W228" s="17">
        <v>0.63921588358486203</v>
      </c>
      <c r="X228" s="17">
        <v>0.65730656531114195</v>
      </c>
      <c r="Y228" s="17">
        <v>0.65993422551165304</v>
      </c>
      <c r="Z228" s="17">
        <v>0.66215295724191803</v>
      </c>
      <c r="AA228" s="17">
        <v>0.71763003089155797</v>
      </c>
      <c r="AB228" s="17">
        <v>0.68884719140404604</v>
      </c>
      <c r="AC228" s="17">
        <v>0.66863457428821904</v>
      </c>
      <c r="AD228" s="17">
        <v>0.68220464389361102</v>
      </c>
      <c r="AE228" s="17"/>
      <c r="AF228" s="17">
        <v>0.72207722525986495</v>
      </c>
      <c r="AG228" s="17">
        <v>0.63164481719208898</v>
      </c>
      <c r="AH228" s="17">
        <v>0.61822020765900398</v>
      </c>
      <c r="AI228" s="17">
        <v>0.75368884919053203</v>
      </c>
      <c r="AJ228" s="17">
        <v>0.56353609879369504</v>
      </c>
      <c r="AK228" s="17"/>
      <c r="AL228" s="17">
        <v>0.64736763002421804</v>
      </c>
      <c r="AM228" s="17">
        <v>0.67127302999683203</v>
      </c>
      <c r="AN228" s="17">
        <v>0.65634896104154095</v>
      </c>
      <c r="AO228" s="17">
        <v>0.77895630162447904</v>
      </c>
      <c r="AP228" s="17">
        <v>0.53055774578308301</v>
      </c>
      <c r="AQ228" s="17">
        <v>0.62608036394969802</v>
      </c>
      <c r="AR228" s="17"/>
      <c r="AS228" s="17">
        <v>0.71351244669789404</v>
      </c>
      <c r="AT228" s="17">
        <v>0.66578302226383501</v>
      </c>
      <c r="AU228" s="17">
        <v>0.63220704140329698</v>
      </c>
      <c r="AV228" s="17">
        <v>0.650696330304251</v>
      </c>
      <c r="AW228" s="17">
        <v>0.43089268894326799</v>
      </c>
      <c r="AX228" s="17"/>
      <c r="AY228" s="17">
        <v>0.71287713415939102</v>
      </c>
      <c r="AZ228" s="17">
        <v>0.68046783968847102</v>
      </c>
      <c r="BA228" s="17">
        <v>0.61538561074890996</v>
      </c>
      <c r="BB228" s="17">
        <v>0.61487440062925303</v>
      </c>
      <c r="BC228" s="17">
        <v>0.60168289088135296</v>
      </c>
      <c r="BD228" s="17"/>
      <c r="BE228" s="17">
        <v>0.66047684532253004</v>
      </c>
      <c r="BF228" s="17">
        <v>0.69895456892655405</v>
      </c>
      <c r="BG228" s="17">
        <v>0.68468603714821696</v>
      </c>
      <c r="BH228" s="17">
        <v>0.59893493244700802</v>
      </c>
      <c r="BI228" s="17"/>
      <c r="BJ228" s="17">
        <v>0.77469743251299295</v>
      </c>
      <c r="BK228" s="17">
        <v>0.68217613649809505</v>
      </c>
      <c r="BL228" s="17">
        <v>0.65538235948437296</v>
      </c>
      <c r="BM228" s="17">
        <v>0.63261668931876003</v>
      </c>
      <c r="BN228" s="17"/>
      <c r="BO228" s="17">
        <v>0.67983188184799803</v>
      </c>
      <c r="BP228" s="17">
        <v>0.71823279824907005</v>
      </c>
      <c r="BQ228" s="17">
        <v>0.64562641350231997</v>
      </c>
      <c r="BR228" s="17"/>
      <c r="BS228" s="17">
        <v>0.66914764324577602</v>
      </c>
      <c r="BT228" s="17">
        <v>0.64758698081717303</v>
      </c>
      <c r="BU228" s="17"/>
      <c r="BV228" s="17">
        <v>0.519390219228959</v>
      </c>
      <c r="BW228" s="17">
        <v>0.68529817231351398</v>
      </c>
      <c r="BX228" s="17">
        <v>0.74469052981377404</v>
      </c>
      <c r="BY228" s="17"/>
      <c r="BZ228" s="17">
        <v>0.73970126013747795</v>
      </c>
      <c r="CA228" s="17">
        <v>0.70988611231854204</v>
      </c>
    </row>
    <row r="229" spans="2:79" x14ac:dyDescent="0.3">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row>
    <row r="230" spans="2:79" x14ac:dyDescent="0.3">
      <c r="B230" s="6" t="s">
        <v>196</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row>
    <row r="231" spans="2:79" x14ac:dyDescent="0.3">
      <c r="B231" s="24" t="s">
        <v>107</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row>
    <row r="232" spans="2:79" x14ac:dyDescent="0.3">
      <c r="B232" t="s">
        <v>184</v>
      </c>
      <c r="C232" s="17">
        <v>0.194669624656051</v>
      </c>
      <c r="D232" s="17">
        <v>0.21596236876449099</v>
      </c>
      <c r="E232" s="17">
        <v>0.173783221790165</v>
      </c>
      <c r="F232" s="17"/>
      <c r="G232" s="17">
        <v>0.17133250924061699</v>
      </c>
      <c r="H232" s="17">
        <v>0.217923400232234</v>
      </c>
      <c r="I232" s="17">
        <v>0.18883832905951101</v>
      </c>
      <c r="J232" s="17">
        <v>0.15206629044988301</v>
      </c>
      <c r="K232" s="17">
        <v>0.21634789440277</v>
      </c>
      <c r="L232" s="17">
        <v>0.21620657707322599</v>
      </c>
      <c r="M232" s="17"/>
      <c r="N232" s="17">
        <v>0.22820294148622899</v>
      </c>
      <c r="O232" s="17">
        <v>0.17323417881052899</v>
      </c>
      <c r="P232" s="17">
        <v>0.212281717106965</v>
      </c>
      <c r="Q232" s="17">
        <v>0.16529820506560999</v>
      </c>
      <c r="R232" s="17"/>
      <c r="S232" s="17">
        <v>0.22599030775315401</v>
      </c>
      <c r="T232" s="17">
        <v>0.17438231124016901</v>
      </c>
      <c r="U232" s="17">
        <v>0.144336540624598</v>
      </c>
      <c r="V232" s="17">
        <v>0.230345361548075</v>
      </c>
      <c r="W232" s="17">
        <v>0.11889259337191101</v>
      </c>
      <c r="X232" s="17">
        <v>0.225047446909966</v>
      </c>
      <c r="Y232" s="17">
        <v>0.18266111971863999</v>
      </c>
      <c r="Z232" s="17">
        <v>0.26227460017187698</v>
      </c>
      <c r="AA232" s="17">
        <v>0.19069436007990401</v>
      </c>
      <c r="AB232" s="17">
        <v>0.200622486917757</v>
      </c>
      <c r="AC232" s="17">
        <v>0.20735659107827301</v>
      </c>
      <c r="AD232" s="17">
        <v>0.16753787726650801</v>
      </c>
      <c r="AE232" s="17"/>
      <c r="AF232" s="17">
        <v>0.25400796002124898</v>
      </c>
      <c r="AG232" s="17">
        <v>0.18116988605662401</v>
      </c>
      <c r="AH232" s="17">
        <v>0.147801408907342</v>
      </c>
      <c r="AI232" s="17">
        <v>0.227177378657239</v>
      </c>
      <c r="AJ232" s="17">
        <v>0.19888056745124799</v>
      </c>
      <c r="AK232" s="17"/>
      <c r="AL232" s="17">
        <v>0.20028424005685</v>
      </c>
      <c r="AM232" s="17">
        <v>0.26023233109330601</v>
      </c>
      <c r="AN232" s="17">
        <v>0.16314152710336499</v>
      </c>
      <c r="AO232" s="17">
        <v>0.218856567032401</v>
      </c>
      <c r="AP232" s="17">
        <v>0.15099866294366601</v>
      </c>
      <c r="AQ232" s="17">
        <v>0.14192881911819599</v>
      </c>
      <c r="AR232" s="17"/>
      <c r="AS232" s="17">
        <v>0.43906788755142301</v>
      </c>
      <c r="AT232" s="17">
        <v>0.17837285616461199</v>
      </c>
      <c r="AU232" s="17">
        <v>0.100836141649396</v>
      </c>
      <c r="AV232" s="17">
        <v>9.4898493683791593E-2</v>
      </c>
      <c r="AW232" s="17">
        <v>0.14245890810018</v>
      </c>
      <c r="AX232" s="17"/>
      <c r="AY232" s="17">
        <v>0.371883517083472</v>
      </c>
      <c r="AZ232" s="17">
        <v>0.16985000040523501</v>
      </c>
      <c r="BA232" s="17">
        <v>0.107785413135793</v>
      </c>
      <c r="BB232" s="17">
        <v>9.2352393908017694E-2</v>
      </c>
      <c r="BC232" s="17">
        <v>0.128898964817211</v>
      </c>
      <c r="BD232" s="17"/>
      <c r="BE232" s="17">
        <v>0.21370569524607599</v>
      </c>
      <c r="BF232" s="17">
        <v>0.216392586393201</v>
      </c>
      <c r="BG232" s="17">
        <v>0.19800849369583701</v>
      </c>
      <c r="BH232" s="17">
        <v>0.17598282171014301</v>
      </c>
      <c r="BI232" s="17"/>
      <c r="BJ232" s="17">
        <v>0.18086277623316099</v>
      </c>
      <c r="BK232" s="17">
        <v>0.25149187347702001</v>
      </c>
      <c r="BL232" s="17">
        <v>0.21019570095748</v>
      </c>
      <c r="BM232" s="17">
        <v>0.182758202831214</v>
      </c>
      <c r="BN232" s="17"/>
      <c r="BO232" s="17">
        <v>0.21187019786212299</v>
      </c>
      <c r="BP232" s="17">
        <v>0.164175035888115</v>
      </c>
      <c r="BQ232" s="17">
        <v>0.19857485857089099</v>
      </c>
      <c r="BR232" s="17"/>
      <c r="BS232" s="17">
        <v>0.19904765486482701</v>
      </c>
      <c r="BT232" s="17">
        <v>0.19044758679336801</v>
      </c>
      <c r="BU232" s="17"/>
      <c r="BV232" s="17">
        <v>0.13390224965689801</v>
      </c>
      <c r="BW232" s="17">
        <v>0.19243765532197499</v>
      </c>
      <c r="BX232" s="17">
        <v>0.25318379477775599</v>
      </c>
      <c r="BY232" s="17"/>
      <c r="BZ232" s="17">
        <v>0.19049579461039601</v>
      </c>
      <c r="CA232" s="17">
        <v>0.25198751087879001</v>
      </c>
    </row>
    <row r="233" spans="2:79" x14ac:dyDescent="0.3">
      <c r="B233" t="s">
        <v>185</v>
      </c>
      <c r="C233" s="17">
        <v>0.42775588562227501</v>
      </c>
      <c r="D233" s="17">
        <v>0.43724878203083301</v>
      </c>
      <c r="E233" s="17">
        <v>0.41835465149816498</v>
      </c>
      <c r="F233" s="17"/>
      <c r="G233" s="17">
        <v>0.370816843143979</v>
      </c>
      <c r="H233" s="17">
        <v>0.40898342674912502</v>
      </c>
      <c r="I233" s="17">
        <v>0.392958321352675</v>
      </c>
      <c r="J233" s="17">
        <v>0.44496123741122501</v>
      </c>
      <c r="K233" s="17">
        <v>0.434144732608231</v>
      </c>
      <c r="L233" s="17">
        <v>0.49107154554049498</v>
      </c>
      <c r="M233" s="17"/>
      <c r="N233" s="17">
        <v>0.47608749630672198</v>
      </c>
      <c r="O233" s="17">
        <v>0.40941114534817802</v>
      </c>
      <c r="P233" s="17">
        <v>0.39410830745144498</v>
      </c>
      <c r="Q233" s="17">
        <v>0.422919354688577</v>
      </c>
      <c r="R233" s="17"/>
      <c r="S233" s="17">
        <v>0.40901482861914701</v>
      </c>
      <c r="T233" s="17">
        <v>0.46277426407593902</v>
      </c>
      <c r="U233" s="17">
        <v>0.51182945014782899</v>
      </c>
      <c r="V233" s="17">
        <v>0.44650953413407701</v>
      </c>
      <c r="W233" s="17">
        <v>0.45263169763827998</v>
      </c>
      <c r="X233" s="17">
        <v>0.43291100111918401</v>
      </c>
      <c r="Y233" s="17">
        <v>0.47919230587285699</v>
      </c>
      <c r="Z233" s="17">
        <v>0.38458137964623201</v>
      </c>
      <c r="AA233" s="17">
        <v>0.37985690099014002</v>
      </c>
      <c r="AB233" s="17">
        <v>0.39159340835592799</v>
      </c>
      <c r="AC233" s="17">
        <v>0.33623021012177801</v>
      </c>
      <c r="AD233" s="17">
        <v>0.36613044246607901</v>
      </c>
      <c r="AE233" s="17"/>
      <c r="AF233" s="17">
        <v>0.480194136797293</v>
      </c>
      <c r="AG233" s="17">
        <v>0.42259412751164399</v>
      </c>
      <c r="AH233" s="17">
        <v>0.44783040535898</v>
      </c>
      <c r="AI233" s="17">
        <v>0.443747771673275</v>
      </c>
      <c r="AJ233" s="17">
        <v>0.35528869880571601</v>
      </c>
      <c r="AK233" s="17"/>
      <c r="AL233" s="17">
        <v>0.43745434846682801</v>
      </c>
      <c r="AM233" s="17">
        <v>0.47012913653159499</v>
      </c>
      <c r="AN233" s="17">
        <v>0.40982788401237102</v>
      </c>
      <c r="AO233" s="17">
        <v>0.44400161338766703</v>
      </c>
      <c r="AP233" s="17">
        <v>0.35176849137965499</v>
      </c>
      <c r="AQ233" s="17">
        <v>0.38744701666422698</v>
      </c>
      <c r="AR233" s="17"/>
      <c r="AS233" s="17">
        <v>0.38582741585701502</v>
      </c>
      <c r="AT233" s="17">
        <v>0.48900459552062397</v>
      </c>
      <c r="AU233" s="17">
        <v>0.37775174576298298</v>
      </c>
      <c r="AV233" s="17">
        <v>0.34599988059647202</v>
      </c>
      <c r="AW233" s="17">
        <v>0.30122450554721197</v>
      </c>
      <c r="AX233" s="17"/>
      <c r="AY233" s="17">
        <v>0.42172717707768598</v>
      </c>
      <c r="AZ233" s="17">
        <v>0.49460698711862999</v>
      </c>
      <c r="BA233" s="17">
        <v>0.41778465223943501</v>
      </c>
      <c r="BB233" s="17">
        <v>0.287822504874376</v>
      </c>
      <c r="BC233" s="17">
        <v>0.37081728409430698</v>
      </c>
      <c r="BD233" s="17"/>
      <c r="BE233" s="17">
        <v>0.45736667160122002</v>
      </c>
      <c r="BF233" s="17">
        <v>0.42012521313275403</v>
      </c>
      <c r="BG233" s="17">
        <v>0.45550312684775801</v>
      </c>
      <c r="BH233" s="17">
        <v>0.38574863286448802</v>
      </c>
      <c r="BI233" s="17"/>
      <c r="BJ233" s="17">
        <v>0.36554421189964897</v>
      </c>
      <c r="BK233" s="17">
        <v>0.42611001956245897</v>
      </c>
      <c r="BL233" s="17">
        <v>0.46337469896329803</v>
      </c>
      <c r="BM233" s="17">
        <v>0.42645707803591298</v>
      </c>
      <c r="BN233" s="17"/>
      <c r="BO233" s="17">
        <v>0.38252850913625502</v>
      </c>
      <c r="BP233" s="17">
        <v>0.481176087237906</v>
      </c>
      <c r="BQ233" s="17">
        <v>0.42645535426641501</v>
      </c>
      <c r="BR233" s="17"/>
      <c r="BS233" s="17">
        <v>0.43996859743455602</v>
      </c>
      <c r="BT233" s="17">
        <v>0.41194962254879902</v>
      </c>
      <c r="BU233" s="17"/>
      <c r="BV233" s="17">
        <v>0.41917111093099202</v>
      </c>
      <c r="BW233" s="17">
        <v>0.42746574754931999</v>
      </c>
      <c r="BX233" s="17">
        <v>0.44460726772534498</v>
      </c>
      <c r="BY233" s="17"/>
      <c r="BZ233" s="17">
        <v>0.472408543660637</v>
      </c>
      <c r="CA233" s="17">
        <v>0.39155008982671102</v>
      </c>
    </row>
    <row r="234" spans="2:79" x14ac:dyDescent="0.3">
      <c r="B234" t="s">
        <v>186</v>
      </c>
      <c r="C234" s="17">
        <v>0.20486078881296799</v>
      </c>
      <c r="D234" s="17">
        <v>0.19804271691616801</v>
      </c>
      <c r="E234" s="17">
        <v>0.213330321620193</v>
      </c>
      <c r="F234" s="17"/>
      <c r="G234" s="17">
        <v>0.205385745411445</v>
      </c>
      <c r="H234" s="17">
        <v>0.21969717634724101</v>
      </c>
      <c r="I234" s="17">
        <v>0.222260594914818</v>
      </c>
      <c r="J234" s="17">
        <v>0.18849840937106199</v>
      </c>
      <c r="K234" s="17">
        <v>0.203280360883071</v>
      </c>
      <c r="L234" s="17">
        <v>0.19264373760399101</v>
      </c>
      <c r="M234" s="17"/>
      <c r="N234" s="17">
        <v>0.16734833046372999</v>
      </c>
      <c r="O234" s="17">
        <v>0.20318152123514399</v>
      </c>
      <c r="P234" s="17">
        <v>0.20619505291353599</v>
      </c>
      <c r="Q234" s="17">
        <v>0.24559706670491899</v>
      </c>
      <c r="R234" s="17"/>
      <c r="S234" s="17">
        <v>0.212343591454527</v>
      </c>
      <c r="T234" s="17">
        <v>0.20382109567692</v>
      </c>
      <c r="U234" s="17">
        <v>0.22982361510496199</v>
      </c>
      <c r="V234" s="17">
        <v>0.16565569825967999</v>
      </c>
      <c r="W234" s="17">
        <v>0.23198016181189299</v>
      </c>
      <c r="X234" s="17">
        <v>0.17020242867993099</v>
      </c>
      <c r="Y234" s="17">
        <v>0.17233376657328001</v>
      </c>
      <c r="Z234" s="17">
        <v>0.22152947039280599</v>
      </c>
      <c r="AA234" s="17">
        <v>0.23280547054516901</v>
      </c>
      <c r="AB234" s="17">
        <v>0.19910982458902399</v>
      </c>
      <c r="AC234" s="17">
        <v>0.16850720946049999</v>
      </c>
      <c r="AD234" s="17">
        <v>0.30711649944351799</v>
      </c>
      <c r="AE234" s="17"/>
      <c r="AF234" s="17">
        <v>0.166977888799271</v>
      </c>
      <c r="AG234" s="17">
        <v>0.206465761660655</v>
      </c>
      <c r="AH234" s="17">
        <v>0.24056942557251801</v>
      </c>
      <c r="AI234" s="17">
        <v>0.21575575654863999</v>
      </c>
      <c r="AJ234" s="17">
        <v>0.22496937750825399</v>
      </c>
      <c r="AK234" s="17"/>
      <c r="AL234" s="17">
        <v>0.18943169202744101</v>
      </c>
      <c r="AM234" s="17">
        <v>0.169618681185111</v>
      </c>
      <c r="AN234" s="17">
        <v>0.19225475589971</v>
      </c>
      <c r="AO234" s="17">
        <v>0.19448348081479899</v>
      </c>
      <c r="AP234" s="17">
        <v>0.25703343778091098</v>
      </c>
      <c r="AQ234" s="17">
        <v>0.296559667754069</v>
      </c>
      <c r="AR234" s="17"/>
      <c r="AS234" s="17">
        <v>0.10651284270089099</v>
      </c>
      <c r="AT234" s="17">
        <v>0.198139802164368</v>
      </c>
      <c r="AU234" s="17">
        <v>0.286220402279738</v>
      </c>
      <c r="AV234" s="17">
        <v>0.21898508307289599</v>
      </c>
      <c r="AW234" s="17">
        <v>0.187188020213474</v>
      </c>
      <c r="AX234" s="17"/>
      <c r="AY234" s="17">
        <v>0.141359923140808</v>
      </c>
      <c r="AZ234" s="17">
        <v>0.19980660323203001</v>
      </c>
      <c r="BA234" s="17">
        <v>0.27757920828344701</v>
      </c>
      <c r="BB234" s="17">
        <v>0.23895987344788999</v>
      </c>
      <c r="BC234" s="17">
        <v>0.105509877693318</v>
      </c>
      <c r="BD234" s="17"/>
      <c r="BE234" s="17">
        <v>0.15760209296693001</v>
      </c>
      <c r="BF234" s="17">
        <v>0.21919978443211599</v>
      </c>
      <c r="BG234" s="17">
        <v>0.19860998165146401</v>
      </c>
      <c r="BH234" s="17">
        <v>0.20641917973184201</v>
      </c>
      <c r="BI234" s="17"/>
      <c r="BJ234" s="17">
        <v>0.23481784794934399</v>
      </c>
      <c r="BK234" s="17">
        <v>0.179829673909816</v>
      </c>
      <c r="BL234" s="17">
        <v>0.17348953322348901</v>
      </c>
      <c r="BM234" s="17">
        <v>0.21563904851066601</v>
      </c>
      <c r="BN234" s="17"/>
      <c r="BO234" s="17">
        <v>0.196733710740356</v>
      </c>
      <c r="BP234" s="17">
        <v>0.17548098689819</v>
      </c>
      <c r="BQ234" s="17">
        <v>0.21004093425786799</v>
      </c>
      <c r="BR234" s="17"/>
      <c r="BS234" s="17">
        <v>0.20015924397068999</v>
      </c>
      <c r="BT234" s="17">
        <v>0.20998642311346299</v>
      </c>
      <c r="BU234" s="17"/>
      <c r="BV234" s="17">
        <v>0.20776072329036499</v>
      </c>
      <c r="BW234" s="17">
        <v>0.21400561653373101</v>
      </c>
      <c r="BX234" s="17">
        <v>0.170805949931818</v>
      </c>
      <c r="BY234" s="17"/>
      <c r="BZ234" s="17">
        <v>0.164338487131586</v>
      </c>
      <c r="CA234" s="17">
        <v>0.16605729377544501</v>
      </c>
    </row>
    <row r="235" spans="2:79" x14ac:dyDescent="0.3">
      <c r="B235" t="s">
        <v>187</v>
      </c>
      <c r="C235" s="17">
        <v>0.13829840214557801</v>
      </c>
      <c r="D235" s="17">
        <v>0.124578868849296</v>
      </c>
      <c r="E235" s="17">
        <v>0.149815984124297</v>
      </c>
      <c r="F235" s="17"/>
      <c r="G235" s="17">
        <v>0.19721730725120201</v>
      </c>
      <c r="H235" s="17">
        <v>0.12747744000033501</v>
      </c>
      <c r="I235" s="17">
        <v>0.16603008853550899</v>
      </c>
      <c r="J235" s="17">
        <v>0.152180360304805</v>
      </c>
      <c r="K235" s="17">
        <v>0.116434541622389</v>
      </c>
      <c r="L235" s="17">
        <v>8.8567251991320498E-2</v>
      </c>
      <c r="M235" s="17"/>
      <c r="N235" s="17">
        <v>9.8315605768378195E-2</v>
      </c>
      <c r="O235" s="17">
        <v>0.180628558371624</v>
      </c>
      <c r="P235" s="17">
        <v>0.15614427370075801</v>
      </c>
      <c r="Q235" s="17">
        <v>0.124518060832221</v>
      </c>
      <c r="R235" s="17"/>
      <c r="S235" s="17">
        <v>0.12939103106983099</v>
      </c>
      <c r="T235" s="17">
        <v>0.112379211922286</v>
      </c>
      <c r="U235" s="17">
        <v>8.06886856681511E-2</v>
      </c>
      <c r="V235" s="17">
        <v>0.11953548443167999</v>
      </c>
      <c r="W235" s="17">
        <v>0.172773858942257</v>
      </c>
      <c r="X235" s="17">
        <v>0.13693314595672201</v>
      </c>
      <c r="Y235" s="17">
        <v>0.11750630592913799</v>
      </c>
      <c r="Z235" s="17">
        <v>7.9266768713534497E-2</v>
      </c>
      <c r="AA235" s="17">
        <v>0.16499943707047701</v>
      </c>
      <c r="AB235" s="17">
        <v>0.17810817775725499</v>
      </c>
      <c r="AC235" s="17">
        <v>0.25850724644214101</v>
      </c>
      <c r="AD235" s="17">
        <v>0.14076136069480799</v>
      </c>
      <c r="AE235" s="17"/>
      <c r="AF235" s="17">
        <v>8.0259788371243798E-2</v>
      </c>
      <c r="AG235" s="17">
        <v>0.15047380477125899</v>
      </c>
      <c r="AH235" s="17">
        <v>0.12724335166627901</v>
      </c>
      <c r="AI235" s="17">
        <v>0.10926668815053101</v>
      </c>
      <c r="AJ235" s="17">
        <v>0.152129463481637</v>
      </c>
      <c r="AK235" s="17"/>
      <c r="AL235" s="17">
        <v>0.13958031947234401</v>
      </c>
      <c r="AM235" s="17">
        <v>8.7237544363145E-2</v>
      </c>
      <c r="AN235" s="17">
        <v>0.187295510021459</v>
      </c>
      <c r="AO235" s="17">
        <v>0.12584427413483301</v>
      </c>
      <c r="AP235" s="17">
        <v>0.17603005272979</v>
      </c>
      <c r="AQ235" s="17">
        <v>0.117024186049352</v>
      </c>
      <c r="AR235" s="17"/>
      <c r="AS235" s="17">
        <v>5.6299534519634299E-2</v>
      </c>
      <c r="AT235" s="17">
        <v>0.11183743873176701</v>
      </c>
      <c r="AU235" s="17">
        <v>0.18941937812204901</v>
      </c>
      <c r="AV235" s="17">
        <v>0.25634907151309799</v>
      </c>
      <c r="AW235" s="17">
        <v>0.26699105923208699</v>
      </c>
      <c r="AX235" s="17"/>
      <c r="AY235" s="17">
        <v>5.1986213777835501E-2</v>
      </c>
      <c r="AZ235" s="17">
        <v>0.109331509429164</v>
      </c>
      <c r="BA235" s="17">
        <v>0.16037905779266201</v>
      </c>
      <c r="BB235" s="17">
        <v>0.320848144259676</v>
      </c>
      <c r="BC235" s="17">
        <v>0.27566243889938902</v>
      </c>
      <c r="BD235" s="17"/>
      <c r="BE235" s="17">
        <v>0.120120344382183</v>
      </c>
      <c r="BF235" s="17">
        <v>0.121322456178612</v>
      </c>
      <c r="BG235" s="17">
        <v>0.121592804509876</v>
      </c>
      <c r="BH235" s="17">
        <v>0.18178470669015201</v>
      </c>
      <c r="BI235" s="17"/>
      <c r="BJ235" s="17">
        <v>0.155686427275668</v>
      </c>
      <c r="BK235" s="17">
        <v>0.115061161440399</v>
      </c>
      <c r="BL235" s="17">
        <v>0.120238774932778</v>
      </c>
      <c r="BM235" s="17">
        <v>0.14673381663499599</v>
      </c>
      <c r="BN235" s="17"/>
      <c r="BO235" s="17">
        <v>0.16571169544093101</v>
      </c>
      <c r="BP235" s="17">
        <v>0.143122519560446</v>
      </c>
      <c r="BQ235" s="17">
        <v>0.13295771371439799</v>
      </c>
      <c r="BR235" s="17"/>
      <c r="BS235" s="17">
        <v>0.13046475277251199</v>
      </c>
      <c r="BT235" s="17">
        <v>0.14781543157525201</v>
      </c>
      <c r="BU235" s="17"/>
      <c r="BV235" s="17">
        <v>0.18630464577205</v>
      </c>
      <c r="BW235" s="17">
        <v>0.134340178879471</v>
      </c>
      <c r="BX235" s="17">
        <v>0.11394334914919001</v>
      </c>
      <c r="BY235" s="17"/>
      <c r="BZ235" s="17">
        <v>0.14062221990315599</v>
      </c>
      <c r="CA235" s="17">
        <v>0.139691374702719</v>
      </c>
    </row>
    <row r="236" spans="2:79" x14ac:dyDescent="0.3">
      <c r="B236" t="s">
        <v>188</v>
      </c>
      <c r="C236" s="17">
        <v>2.83026538538419E-2</v>
      </c>
      <c r="D236" s="17">
        <v>2.1034740244903E-2</v>
      </c>
      <c r="E236" s="17">
        <v>3.5642396444282201E-2</v>
      </c>
      <c r="F236" s="17"/>
      <c r="G236" s="17">
        <v>4.5099558108939501E-2</v>
      </c>
      <c r="H236" s="17">
        <v>1.7642207813988502E-2</v>
      </c>
      <c r="I236" s="17">
        <v>2.71669041843677E-2</v>
      </c>
      <c r="J236" s="17">
        <v>5.1557965445745299E-2</v>
      </c>
      <c r="K236" s="17">
        <v>2.97924704835393E-2</v>
      </c>
      <c r="L236" s="17">
        <v>6.79689210279331E-3</v>
      </c>
      <c r="M236" s="17"/>
      <c r="N236" s="17">
        <v>2.4731581142249E-2</v>
      </c>
      <c r="O236" s="17">
        <v>2.8976279223264401E-2</v>
      </c>
      <c r="P236" s="17">
        <v>2.6873032681064099E-2</v>
      </c>
      <c r="Q236" s="17">
        <v>3.1454600493045499E-2</v>
      </c>
      <c r="R236" s="17"/>
      <c r="S236" s="17">
        <v>2.3260241103341898E-2</v>
      </c>
      <c r="T236" s="17">
        <v>3.6153491446806602E-2</v>
      </c>
      <c r="U236" s="17">
        <v>3.3321708454460197E-2</v>
      </c>
      <c r="V236" s="17">
        <v>3.2723989840857601E-2</v>
      </c>
      <c r="W236" s="17">
        <v>2.3721688235659101E-2</v>
      </c>
      <c r="X236" s="17">
        <v>2.3845367058528199E-2</v>
      </c>
      <c r="Y236" s="17">
        <v>4.1383393690520201E-2</v>
      </c>
      <c r="Z236" s="17">
        <v>3.9378613431700099E-2</v>
      </c>
      <c r="AA236" s="17">
        <v>1.8328173973687599E-2</v>
      </c>
      <c r="AB236" s="17">
        <v>3.0566102380036101E-2</v>
      </c>
      <c r="AC236" s="17">
        <v>1.44969433793165E-2</v>
      </c>
      <c r="AD236" s="17">
        <v>1.84538201290874E-2</v>
      </c>
      <c r="AE236" s="17"/>
      <c r="AF236" s="17">
        <v>1.3460628938809E-2</v>
      </c>
      <c r="AG236" s="17">
        <v>3.5088517124411099E-2</v>
      </c>
      <c r="AH236" s="17">
        <v>3.6555408494880599E-2</v>
      </c>
      <c r="AI236" s="17">
        <v>4.0524049703152898E-3</v>
      </c>
      <c r="AJ236" s="17">
        <v>5.9666752815896E-2</v>
      </c>
      <c r="AK236" s="17"/>
      <c r="AL236" s="17">
        <v>2.9466496655588099E-2</v>
      </c>
      <c r="AM236" s="17">
        <v>1.27823068268429E-2</v>
      </c>
      <c r="AN236" s="17">
        <v>4.7480322963094797E-2</v>
      </c>
      <c r="AO236" s="17">
        <v>1.68140646303006E-2</v>
      </c>
      <c r="AP236" s="17">
        <v>5.1290091521630297E-2</v>
      </c>
      <c r="AQ236" s="17">
        <v>3.5947923173208399E-2</v>
      </c>
      <c r="AR236" s="17"/>
      <c r="AS236" s="17">
        <v>1.2292319371036701E-2</v>
      </c>
      <c r="AT236" s="17">
        <v>1.7044183871328701E-2</v>
      </c>
      <c r="AU236" s="17">
        <v>3.2917487345533E-2</v>
      </c>
      <c r="AV236" s="17">
        <v>7.8842563912795802E-2</v>
      </c>
      <c r="AW236" s="17">
        <v>0.102137506907047</v>
      </c>
      <c r="AX236" s="17"/>
      <c r="AY236" s="17">
        <v>1.11218724269369E-2</v>
      </c>
      <c r="AZ236" s="17">
        <v>2.1740684542196301E-2</v>
      </c>
      <c r="BA236" s="17">
        <v>2.4835645293386801E-2</v>
      </c>
      <c r="BB236" s="17">
        <v>5.6030833418728603E-2</v>
      </c>
      <c r="BC236" s="17">
        <v>0.11911143449577501</v>
      </c>
      <c r="BD236" s="17"/>
      <c r="BE236" s="17">
        <v>5.12051958035908E-2</v>
      </c>
      <c r="BF236" s="17">
        <v>2.29599598633182E-2</v>
      </c>
      <c r="BG236" s="17">
        <v>1.9695582007201499E-2</v>
      </c>
      <c r="BH236" s="17">
        <v>4.3397280429781498E-2</v>
      </c>
      <c r="BI236" s="17"/>
      <c r="BJ236" s="17">
        <v>5.4229503186901097E-2</v>
      </c>
      <c r="BK236" s="17">
        <v>2.7507271610306201E-2</v>
      </c>
      <c r="BL236" s="17">
        <v>2.7154283903728999E-2</v>
      </c>
      <c r="BM236" s="17">
        <v>2.2619646578648098E-2</v>
      </c>
      <c r="BN236" s="17"/>
      <c r="BO236" s="17">
        <v>3.56553786962681E-2</v>
      </c>
      <c r="BP236" s="17">
        <v>2.9231028441657599E-2</v>
      </c>
      <c r="BQ236" s="17">
        <v>2.6869822903584001E-2</v>
      </c>
      <c r="BR236" s="17"/>
      <c r="BS236" s="17">
        <v>2.4474509297195701E-2</v>
      </c>
      <c r="BT236" s="17">
        <v>3.3357584149403603E-2</v>
      </c>
      <c r="BU236" s="17"/>
      <c r="BV236" s="17">
        <v>4.6739262514885901E-2</v>
      </c>
      <c r="BW236" s="17">
        <v>2.43163981603376E-2</v>
      </c>
      <c r="BX236" s="17">
        <v>1.7459638415892001E-2</v>
      </c>
      <c r="BY236" s="17"/>
      <c r="BZ236" s="17">
        <v>3.2134954694225497E-2</v>
      </c>
      <c r="CA236" s="17">
        <v>5.0713730816334103E-2</v>
      </c>
    </row>
    <row r="237" spans="2:79" x14ac:dyDescent="0.3">
      <c r="B237" t="s">
        <v>149</v>
      </c>
      <c r="C237" s="17">
        <v>6.1126449092859603E-3</v>
      </c>
      <c r="D237" s="17">
        <v>3.1325231943092001E-3</v>
      </c>
      <c r="E237" s="17">
        <v>9.0734245228985492E-3</v>
      </c>
      <c r="F237" s="17"/>
      <c r="G237" s="17">
        <v>1.0148036843817E-2</v>
      </c>
      <c r="H237" s="17">
        <v>8.2763488570768203E-3</v>
      </c>
      <c r="I237" s="17">
        <v>2.7457619531187799E-3</v>
      </c>
      <c r="J237" s="17">
        <v>1.07357370172805E-2</v>
      </c>
      <c r="K237" s="17">
        <v>0</v>
      </c>
      <c r="L237" s="17">
        <v>4.7139956881747701E-3</v>
      </c>
      <c r="M237" s="17"/>
      <c r="N237" s="17">
        <v>5.3140448326913598E-3</v>
      </c>
      <c r="O237" s="17">
        <v>4.5683170112607203E-3</v>
      </c>
      <c r="P237" s="17">
        <v>4.3976161462317099E-3</v>
      </c>
      <c r="Q237" s="17">
        <v>1.0212712215627801E-2</v>
      </c>
      <c r="R237" s="17"/>
      <c r="S237" s="17">
        <v>0</v>
      </c>
      <c r="T237" s="17">
        <v>1.048962563788E-2</v>
      </c>
      <c r="U237" s="17">
        <v>0</v>
      </c>
      <c r="V237" s="17">
        <v>5.2299317856300898E-3</v>
      </c>
      <c r="W237" s="17">
        <v>0</v>
      </c>
      <c r="X237" s="17">
        <v>1.10606102756695E-2</v>
      </c>
      <c r="Y237" s="17">
        <v>6.9231082155646398E-3</v>
      </c>
      <c r="Z237" s="17">
        <v>1.2969167643849699E-2</v>
      </c>
      <c r="AA237" s="17">
        <v>1.33156573406233E-2</v>
      </c>
      <c r="AB237" s="17">
        <v>0</v>
      </c>
      <c r="AC237" s="17">
        <v>1.49017995179928E-2</v>
      </c>
      <c r="AD237" s="17">
        <v>0</v>
      </c>
      <c r="AE237" s="17"/>
      <c r="AF237" s="17">
        <v>5.0995970721343696E-3</v>
      </c>
      <c r="AG237" s="17">
        <v>4.2079028754075298E-3</v>
      </c>
      <c r="AH237" s="17">
        <v>0</v>
      </c>
      <c r="AI237" s="17">
        <v>0</v>
      </c>
      <c r="AJ237" s="17">
        <v>9.0651399372484696E-3</v>
      </c>
      <c r="AK237" s="17"/>
      <c r="AL237" s="17">
        <v>3.7829033209485002E-3</v>
      </c>
      <c r="AM237" s="17">
        <v>0</v>
      </c>
      <c r="AN237" s="17">
        <v>0</v>
      </c>
      <c r="AO237" s="17">
        <v>0</v>
      </c>
      <c r="AP237" s="17">
        <v>1.2879263644348E-2</v>
      </c>
      <c r="AQ237" s="17">
        <v>2.1092387240948401E-2</v>
      </c>
      <c r="AR237" s="17"/>
      <c r="AS237" s="17">
        <v>0</v>
      </c>
      <c r="AT237" s="17">
        <v>5.6011235472998803E-3</v>
      </c>
      <c r="AU237" s="17">
        <v>1.2854844840301499E-2</v>
      </c>
      <c r="AV237" s="17">
        <v>4.9249072209467696E-3</v>
      </c>
      <c r="AW237" s="17">
        <v>0</v>
      </c>
      <c r="AX237" s="17"/>
      <c r="AY237" s="17">
        <v>1.9212964932612E-3</v>
      </c>
      <c r="AZ237" s="17">
        <v>4.6642152727451097E-3</v>
      </c>
      <c r="BA237" s="17">
        <v>1.16360232552762E-2</v>
      </c>
      <c r="BB237" s="17">
        <v>3.9862500913117301E-3</v>
      </c>
      <c r="BC237" s="17">
        <v>0</v>
      </c>
      <c r="BD237" s="17"/>
      <c r="BE237" s="17">
        <v>0</v>
      </c>
      <c r="BF237" s="17">
        <v>0</v>
      </c>
      <c r="BG237" s="17">
        <v>6.5900112878633796E-3</v>
      </c>
      <c r="BH237" s="17">
        <v>6.6673785735924598E-3</v>
      </c>
      <c r="BI237" s="17"/>
      <c r="BJ237" s="17">
        <v>8.8592334552765693E-3</v>
      </c>
      <c r="BK237" s="17">
        <v>0</v>
      </c>
      <c r="BL237" s="17">
        <v>5.5470080192262499E-3</v>
      </c>
      <c r="BM237" s="17">
        <v>5.7922074085629896E-3</v>
      </c>
      <c r="BN237" s="17"/>
      <c r="BO237" s="17">
        <v>7.50050812406721E-3</v>
      </c>
      <c r="BP237" s="17">
        <v>6.8143419736853899E-3</v>
      </c>
      <c r="BQ237" s="17">
        <v>5.1013162868430899E-3</v>
      </c>
      <c r="BR237" s="17"/>
      <c r="BS237" s="17">
        <v>5.88524166021916E-3</v>
      </c>
      <c r="BT237" s="17">
        <v>6.4433518197143198E-3</v>
      </c>
      <c r="BU237" s="17"/>
      <c r="BV237" s="17">
        <v>6.1220078348092804E-3</v>
      </c>
      <c r="BW237" s="17">
        <v>7.4344035551649097E-3</v>
      </c>
      <c r="BX237" s="17">
        <v>0</v>
      </c>
      <c r="BY237" s="17"/>
      <c r="BZ237" s="17">
        <v>0</v>
      </c>
      <c r="CA237" s="17">
        <v>0</v>
      </c>
    </row>
    <row r="238" spans="2:79" x14ac:dyDescent="0.3">
      <c r="B238" t="s">
        <v>189</v>
      </c>
      <c r="C238" s="17">
        <v>0.62242551027832604</v>
      </c>
      <c r="D238" s="17">
        <v>0.65321115079532399</v>
      </c>
      <c r="E238" s="17">
        <v>0.59213787328833001</v>
      </c>
      <c r="F238" s="17"/>
      <c r="G238" s="17">
        <v>0.54214935238459605</v>
      </c>
      <c r="H238" s="17">
        <v>0.62690682698135902</v>
      </c>
      <c r="I238" s="17">
        <v>0.58179665041218698</v>
      </c>
      <c r="J238" s="17">
        <v>0.59702752786110802</v>
      </c>
      <c r="K238" s="17">
        <v>0.65049262701100097</v>
      </c>
      <c r="L238" s="17">
        <v>0.70727812261372103</v>
      </c>
      <c r="M238" s="17"/>
      <c r="N238" s="17">
        <v>0.70429043779295097</v>
      </c>
      <c r="O238" s="17">
        <v>0.58264532415870696</v>
      </c>
      <c r="P238" s="17">
        <v>0.60639002455841096</v>
      </c>
      <c r="Q238" s="17">
        <v>0.58821755975418699</v>
      </c>
      <c r="R238" s="17"/>
      <c r="S238" s="17">
        <v>0.63500513637230005</v>
      </c>
      <c r="T238" s="17">
        <v>0.63715657531610803</v>
      </c>
      <c r="U238" s="17">
        <v>0.65616599077242699</v>
      </c>
      <c r="V238" s="17">
        <v>0.67685489568215196</v>
      </c>
      <c r="W238" s="17">
        <v>0.57152429101019098</v>
      </c>
      <c r="X238" s="17">
        <v>0.65795844802915004</v>
      </c>
      <c r="Y238" s="17">
        <v>0.66185342559149696</v>
      </c>
      <c r="Z238" s="17">
        <v>0.64685597981810905</v>
      </c>
      <c r="AA238" s="17">
        <v>0.57055126107004295</v>
      </c>
      <c r="AB238" s="17">
        <v>0.59221589527368501</v>
      </c>
      <c r="AC238" s="17">
        <v>0.54358680120004998</v>
      </c>
      <c r="AD238" s="17">
        <v>0.53366831973258699</v>
      </c>
      <c r="AE238" s="17"/>
      <c r="AF238" s="17">
        <v>0.73420209681854198</v>
      </c>
      <c r="AG238" s="17">
        <v>0.60376401356826803</v>
      </c>
      <c r="AH238" s="17">
        <v>0.59563181426632195</v>
      </c>
      <c r="AI238" s="17">
        <v>0.67092515033051403</v>
      </c>
      <c r="AJ238" s="17">
        <v>0.55416926625696405</v>
      </c>
      <c r="AK238" s="17"/>
      <c r="AL238" s="17">
        <v>0.63773858852367904</v>
      </c>
      <c r="AM238" s="17">
        <v>0.73036146762490195</v>
      </c>
      <c r="AN238" s="17">
        <v>0.57296941111573596</v>
      </c>
      <c r="AO238" s="17">
        <v>0.66285818042006805</v>
      </c>
      <c r="AP238" s="17">
        <v>0.50276715432332097</v>
      </c>
      <c r="AQ238" s="17">
        <v>0.52937583578242298</v>
      </c>
      <c r="AR238" s="17"/>
      <c r="AS238" s="17">
        <v>0.82489530340843797</v>
      </c>
      <c r="AT238" s="17">
        <v>0.66737745168523599</v>
      </c>
      <c r="AU238" s="17">
        <v>0.47858788741237901</v>
      </c>
      <c r="AV238" s="17">
        <v>0.44089837428026302</v>
      </c>
      <c r="AW238" s="17">
        <v>0.443683413647392</v>
      </c>
      <c r="AX238" s="17"/>
      <c r="AY238" s="17">
        <v>0.79361069416115904</v>
      </c>
      <c r="AZ238" s="17">
        <v>0.66445698752386495</v>
      </c>
      <c r="BA238" s="17">
        <v>0.52557006537522799</v>
      </c>
      <c r="BB238" s="17">
        <v>0.38017489878239302</v>
      </c>
      <c r="BC238" s="17">
        <v>0.499716248911518</v>
      </c>
      <c r="BD238" s="17"/>
      <c r="BE238" s="17">
        <v>0.67107236684729599</v>
      </c>
      <c r="BF238" s="17">
        <v>0.636517799525955</v>
      </c>
      <c r="BG238" s="17">
        <v>0.65351162054359502</v>
      </c>
      <c r="BH238" s="17">
        <v>0.56173145457463103</v>
      </c>
      <c r="BI238" s="17"/>
      <c r="BJ238" s="17">
        <v>0.54640698813280997</v>
      </c>
      <c r="BK238" s="17">
        <v>0.67760189303947904</v>
      </c>
      <c r="BL238" s="17">
        <v>0.67357039992077805</v>
      </c>
      <c r="BM238" s="17">
        <v>0.60921528086712695</v>
      </c>
      <c r="BN238" s="17"/>
      <c r="BO238" s="17">
        <v>0.59439870699837805</v>
      </c>
      <c r="BP238" s="17">
        <v>0.64535112312602105</v>
      </c>
      <c r="BQ238" s="17">
        <v>0.62503021283730598</v>
      </c>
      <c r="BR238" s="17"/>
      <c r="BS238" s="17">
        <v>0.63901625229938297</v>
      </c>
      <c r="BT238" s="17">
        <v>0.60239720934216701</v>
      </c>
      <c r="BU238" s="17"/>
      <c r="BV238" s="17">
        <v>0.55307336058789003</v>
      </c>
      <c r="BW238" s="17">
        <v>0.61990340287129497</v>
      </c>
      <c r="BX238" s="17">
        <v>0.69779106250309997</v>
      </c>
      <c r="BY238" s="17"/>
      <c r="BZ238" s="17">
        <v>0.66290433827103201</v>
      </c>
      <c r="CA238" s="17">
        <v>0.64353760070550103</v>
      </c>
    </row>
    <row r="239" spans="2:79" x14ac:dyDescent="0.3">
      <c r="B239" t="s">
        <v>190</v>
      </c>
      <c r="C239" s="17">
        <v>0.16660105599941999</v>
      </c>
      <c r="D239" s="17">
        <v>0.14561360909419899</v>
      </c>
      <c r="E239" s="17">
        <v>0.185458380568579</v>
      </c>
      <c r="F239" s="17"/>
      <c r="G239" s="17">
        <v>0.24231686536014099</v>
      </c>
      <c r="H239" s="17">
        <v>0.14511964781432299</v>
      </c>
      <c r="I239" s="17">
        <v>0.193196992719876</v>
      </c>
      <c r="J239" s="17">
        <v>0.20373832575055001</v>
      </c>
      <c r="K239" s="17">
        <v>0.14622701210592801</v>
      </c>
      <c r="L239" s="17">
        <v>9.5364144094113798E-2</v>
      </c>
      <c r="M239" s="17"/>
      <c r="N239" s="17">
        <v>0.12304718691062699</v>
      </c>
      <c r="O239" s="17">
        <v>0.20960483759488799</v>
      </c>
      <c r="P239" s="17">
        <v>0.18301730638182201</v>
      </c>
      <c r="Q239" s="17">
        <v>0.15597266132526699</v>
      </c>
      <c r="R239" s="17"/>
      <c r="S239" s="17">
        <v>0.15265127217317301</v>
      </c>
      <c r="T239" s="17">
        <v>0.148532703369092</v>
      </c>
      <c r="U239" s="17">
        <v>0.11401039412261101</v>
      </c>
      <c r="V239" s="17">
        <v>0.152259474272537</v>
      </c>
      <c r="W239" s="17">
        <v>0.19649554717791601</v>
      </c>
      <c r="X239" s="17">
        <v>0.16077851301525001</v>
      </c>
      <c r="Y239" s="17">
        <v>0.15888969961965799</v>
      </c>
      <c r="Z239" s="17">
        <v>0.118645382145235</v>
      </c>
      <c r="AA239" s="17">
        <v>0.18332761104416401</v>
      </c>
      <c r="AB239" s="17">
        <v>0.208674280137291</v>
      </c>
      <c r="AC239" s="17">
        <v>0.27300418982145702</v>
      </c>
      <c r="AD239" s="17">
        <v>0.15921518082389499</v>
      </c>
      <c r="AE239" s="17"/>
      <c r="AF239" s="17">
        <v>9.3720417310052706E-2</v>
      </c>
      <c r="AG239" s="17">
        <v>0.18556232189567001</v>
      </c>
      <c r="AH239" s="17">
        <v>0.16379876016115999</v>
      </c>
      <c r="AI239" s="17">
        <v>0.113319093120846</v>
      </c>
      <c r="AJ239" s="17">
        <v>0.21179621629753301</v>
      </c>
      <c r="AK239" s="17"/>
      <c r="AL239" s="17">
        <v>0.16904681612793199</v>
      </c>
      <c r="AM239" s="17">
        <v>0.100019851189988</v>
      </c>
      <c r="AN239" s="17">
        <v>0.23477583298455401</v>
      </c>
      <c r="AO239" s="17">
        <v>0.14265833876513301</v>
      </c>
      <c r="AP239" s="17">
        <v>0.227320144251421</v>
      </c>
      <c r="AQ239" s="17">
        <v>0.15297210922255999</v>
      </c>
      <c r="AR239" s="17"/>
      <c r="AS239" s="17">
        <v>6.8591853890671003E-2</v>
      </c>
      <c r="AT239" s="17">
        <v>0.12888162260309599</v>
      </c>
      <c r="AU239" s="17">
        <v>0.222336865467582</v>
      </c>
      <c r="AV239" s="17">
        <v>0.33519163542589397</v>
      </c>
      <c r="AW239" s="17">
        <v>0.36912856613913397</v>
      </c>
      <c r="AX239" s="17"/>
      <c r="AY239" s="17">
        <v>6.3108086204772401E-2</v>
      </c>
      <c r="AZ239" s="17">
        <v>0.13107219397136</v>
      </c>
      <c r="BA239" s="17">
        <v>0.18521470308604901</v>
      </c>
      <c r="BB239" s="17">
        <v>0.376878977678404</v>
      </c>
      <c r="BC239" s="17">
        <v>0.39477387339516401</v>
      </c>
      <c r="BD239" s="17"/>
      <c r="BE239" s="17">
        <v>0.17132554018577401</v>
      </c>
      <c r="BF239" s="17">
        <v>0.14428241604193001</v>
      </c>
      <c r="BG239" s="17">
        <v>0.14128838651707701</v>
      </c>
      <c r="BH239" s="17">
        <v>0.22518198711993401</v>
      </c>
      <c r="BI239" s="17"/>
      <c r="BJ239" s="17">
        <v>0.20991593046256901</v>
      </c>
      <c r="BK239" s="17">
        <v>0.14256843305070499</v>
      </c>
      <c r="BL239" s="17">
        <v>0.147393058836507</v>
      </c>
      <c r="BM239" s="17">
        <v>0.169353463213644</v>
      </c>
      <c r="BN239" s="17"/>
      <c r="BO239" s="17">
        <v>0.20136707413719901</v>
      </c>
      <c r="BP239" s="17">
        <v>0.17235354800210401</v>
      </c>
      <c r="BQ239" s="17">
        <v>0.15982753661798199</v>
      </c>
      <c r="BR239" s="17"/>
      <c r="BS239" s="17">
        <v>0.15493926206970801</v>
      </c>
      <c r="BT239" s="17">
        <v>0.18117301572465599</v>
      </c>
      <c r="BU239" s="17"/>
      <c r="BV239" s="17">
        <v>0.233043908286936</v>
      </c>
      <c r="BW239" s="17">
        <v>0.15865657703980901</v>
      </c>
      <c r="BX239" s="17">
        <v>0.13140298756508201</v>
      </c>
      <c r="BY239" s="17"/>
      <c r="BZ239" s="17">
        <v>0.17275717459738099</v>
      </c>
      <c r="CA239" s="17">
        <v>0.19040510551905299</v>
      </c>
    </row>
    <row r="240" spans="2:79" x14ac:dyDescent="0.3">
      <c r="B240" t="s">
        <v>191</v>
      </c>
      <c r="C240" s="17">
        <v>0.455824454278906</v>
      </c>
      <c r="D240" s="17">
        <v>0.50759754170112503</v>
      </c>
      <c r="E240" s="17">
        <v>0.40667949271975001</v>
      </c>
      <c r="F240" s="17"/>
      <c r="G240" s="17">
        <v>0.29983248702445497</v>
      </c>
      <c r="H240" s="17">
        <v>0.48178717916703601</v>
      </c>
      <c r="I240" s="17">
        <v>0.38859965769230997</v>
      </c>
      <c r="J240" s="17">
        <v>0.39328920211055801</v>
      </c>
      <c r="K240" s="17">
        <v>0.50426561490507305</v>
      </c>
      <c r="L240" s="17">
        <v>0.61191397851960705</v>
      </c>
      <c r="M240" s="17"/>
      <c r="N240" s="17">
        <v>0.58124325088232398</v>
      </c>
      <c r="O240" s="17">
        <v>0.373040486563819</v>
      </c>
      <c r="P240" s="17">
        <v>0.423372718176589</v>
      </c>
      <c r="Q240" s="17">
        <v>0.43224489842892</v>
      </c>
      <c r="R240" s="17"/>
      <c r="S240" s="17">
        <v>0.48235386419912801</v>
      </c>
      <c r="T240" s="17">
        <v>0.48862387194701601</v>
      </c>
      <c r="U240" s="17">
        <v>0.54215559664981605</v>
      </c>
      <c r="V240" s="17">
        <v>0.52459542140961501</v>
      </c>
      <c r="W240" s="17">
        <v>0.37502874383227502</v>
      </c>
      <c r="X240" s="17">
        <v>0.49717993501390001</v>
      </c>
      <c r="Y240" s="17">
        <v>0.50296372597183903</v>
      </c>
      <c r="Z240" s="17">
        <v>0.52821059767287504</v>
      </c>
      <c r="AA240" s="17">
        <v>0.387223650025879</v>
      </c>
      <c r="AB240" s="17">
        <v>0.38354161513639401</v>
      </c>
      <c r="AC240" s="17">
        <v>0.27058261137859302</v>
      </c>
      <c r="AD240" s="17">
        <v>0.37445313890869097</v>
      </c>
      <c r="AE240" s="17"/>
      <c r="AF240" s="17">
        <v>0.640481679508489</v>
      </c>
      <c r="AG240" s="17">
        <v>0.41820169167259802</v>
      </c>
      <c r="AH240" s="17">
        <v>0.43183305410516198</v>
      </c>
      <c r="AI240" s="17">
        <v>0.55760605720966705</v>
      </c>
      <c r="AJ240" s="17">
        <v>0.34237304995943002</v>
      </c>
      <c r="AK240" s="17"/>
      <c r="AL240" s="17">
        <v>0.468691772395746</v>
      </c>
      <c r="AM240" s="17">
        <v>0.63034161643491404</v>
      </c>
      <c r="AN240" s="17">
        <v>0.338193578131182</v>
      </c>
      <c r="AO240" s="17">
        <v>0.52019984165493405</v>
      </c>
      <c r="AP240" s="17">
        <v>0.27544701007189998</v>
      </c>
      <c r="AQ240" s="17">
        <v>0.37640372655986198</v>
      </c>
      <c r="AR240" s="17"/>
      <c r="AS240" s="17">
        <v>0.75630344951776696</v>
      </c>
      <c r="AT240" s="17">
        <v>0.53849582908214</v>
      </c>
      <c r="AU240" s="17">
        <v>0.25625102194479699</v>
      </c>
      <c r="AV240" s="17">
        <v>0.105706738854369</v>
      </c>
      <c r="AW240" s="17">
        <v>7.4554847508258595E-2</v>
      </c>
      <c r="AX240" s="17"/>
      <c r="AY240" s="17">
        <v>0.730502607956386</v>
      </c>
      <c r="AZ240" s="17">
        <v>0.53338479355250501</v>
      </c>
      <c r="BA240" s="17">
        <v>0.34035536228917901</v>
      </c>
      <c r="BB240" s="17">
        <v>3.2959211039890698E-3</v>
      </c>
      <c r="BC240" s="17">
        <v>0.10494237551635401</v>
      </c>
      <c r="BD240" s="17"/>
      <c r="BE240" s="17">
        <v>0.49974682666152098</v>
      </c>
      <c r="BF240" s="17">
        <v>0.49223538348402501</v>
      </c>
      <c r="BG240" s="17">
        <v>0.51222323402651804</v>
      </c>
      <c r="BH240" s="17">
        <v>0.33654946745469699</v>
      </c>
      <c r="BI240" s="17"/>
      <c r="BJ240" s="17">
        <v>0.33649105767024101</v>
      </c>
      <c r="BK240" s="17">
        <v>0.53503345998877405</v>
      </c>
      <c r="BL240" s="17">
        <v>0.52617734108427205</v>
      </c>
      <c r="BM240" s="17">
        <v>0.43986181765348298</v>
      </c>
      <c r="BN240" s="17"/>
      <c r="BO240" s="17">
        <v>0.39303163286117898</v>
      </c>
      <c r="BP240" s="17">
        <v>0.47299757512391699</v>
      </c>
      <c r="BQ240" s="17">
        <v>0.46520267621932399</v>
      </c>
      <c r="BR240" s="17"/>
      <c r="BS240" s="17">
        <v>0.48407699022967499</v>
      </c>
      <c r="BT240" s="17">
        <v>0.42122419361751101</v>
      </c>
      <c r="BU240" s="17"/>
      <c r="BV240" s="17">
        <v>0.32002945230095398</v>
      </c>
      <c r="BW240" s="17">
        <v>0.46124682583148602</v>
      </c>
      <c r="BX240" s="17">
        <v>0.56638807493801901</v>
      </c>
      <c r="BY240" s="17"/>
      <c r="BZ240" s="17">
        <v>0.49014716367365102</v>
      </c>
      <c r="CA240" s="17">
        <v>0.45313249518644799</v>
      </c>
    </row>
    <row r="241" spans="2:79" x14ac:dyDescent="0.3">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row>
    <row r="242" spans="2:79" x14ac:dyDescent="0.3">
      <c r="B242" s="6" t="s">
        <v>197</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row>
    <row r="243" spans="2:79" x14ac:dyDescent="0.3">
      <c r="B243" s="24" t="s">
        <v>107</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row>
    <row r="244" spans="2:79" x14ac:dyDescent="0.3">
      <c r="B244" t="s">
        <v>184</v>
      </c>
      <c r="C244" s="17">
        <v>0.28478555624409801</v>
      </c>
      <c r="D244" s="17">
        <v>0.28432609529747899</v>
      </c>
      <c r="E244" s="17">
        <v>0.28591438575265898</v>
      </c>
      <c r="F244" s="17"/>
      <c r="G244" s="17">
        <v>0.25826414404457798</v>
      </c>
      <c r="H244" s="17">
        <v>0.30236566462634901</v>
      </c>
      <c r="I244" s="17">
        <v>0.29106950136625198</v>
      </c>
      <c r="J244" s="17">
        <v>0.249507262451057</v>
      </c>
      <c r="K244" s="17">
        <v>0.32041265762286097</v>
      </c>
      <c r="L244" s="17">
        <v>0.28795752505015998</v>
      </c>
      <c r="M244" s="17"/>
      <c r="N244" s="17">
        <v>0.35137487741719597</v>
      </c>
      <c r="O244" s="17">
        <v>0.250666602347978</v>
      </c>
      <c r="P244" s="17">
        <v>0.29727549625898703</v>
      </c>
      <c r="Q244" s="17">
        <v>0.23690474920374399</v>
      </c>
      <c r="R244" s="17"/>
      <c r="S244" s="17">
        <v>0.30071612678366499</v>
      </c>
      <c r="T244" s="17">
        <v>0.26376982712918801</v>
      </c>
      <c r="U244" s="17">
        <v>0.30064864387595502</v>
      </c>
      <c r="V244" s="17">
        <v>0.32154804173194501</v>
      </c>
      <c r="W244" s="17">
        <v>0.20525029906606901</v>
      </c>
      <c r="X244" s="17">
        <v>0.34122992224910498</v>
      </c>
      <c r="Y244" s="17">
        <v>0.29420454237074101</v>
      </c>
      <c r="Z244" s="17">
        <v>0.36859812204055298</v>
      </c>
      <c r="AA244" s="17">
        <v>0.26004761240749302</v>
      </c>
      <c r="AB244" s="17">
        <v>0.26343098971573897</v>
      </c>
      <c r="AC244" s="17">
        <v>0.24945370541020201</v>
      </c>
      <c r="AD244" s="17">
        <v>0.24275108369513099</v>
      </c>
      <c r="AE244" s="17"/>
      <c r="AF244" s="17">
        <v>0.31541216174515802</v>
      </c>
      <c r="AG244" s="17">
        <v>0.28512590171692798</v>
      </c>
      <c r="AH244" s="17">
        <v>0.29240341775109002</v>
      </c>
      <c r="AI244" s="17">
        <v>0.25678830822725701</v>
      </c>
      <c r="AJ244" s="17">
        <v>0.33466327094881798</v>
      </c>
      <c r="AK244" s="17"/>
      <c r="AL244" s="17">
        <v>0.31011977079872499</v>
      </c>
      <c r="AM244" s="17">
        <v>0.313794276444881</v>
      </c>
      <c r="AN244" s="17">
        <v>0.26825652441375403</v>
      </c>
      <c r="AO244" s="17">
        <v>0.27515204348382399</v>
      </c>
      <c r="AP244" s="17">
        <v>0.33054598785702399</v>
      </c>
      <c r="AQ244" s="17">
        <v>0.21391810560679</v>
      </c>
      <c r="AR244" s="17"/>
      <c r="AS244" s="17">
        <v>0.55499376951158597</v>
      </c>
      <c r="AT244" s="17">
        <v>0.27736313173696803</v>
      </c>
      <c r="AU244" s="17">
        <v>0.158031428220825</v>
      </c>
      <c r="AV244" s="17">
        <v>0.17970047455120999</v>
      </c>
      <c r="AW244" s="17">
        <v>0.213708538798593</v>
      </c>
      <c r="AX244" s="17"/>
      <c r="AY244" s="17">
        <v>0.46780124630889802</v>
      </c>
      <c r="AZ244" s="17">
        <v>0.26745006465597299</v>
      </c>
      <c r="BA244" s="17">
        <v>0.18373878452592701</v>
      </c>
      <c r="BB244" s="17">
        <v>0.15997769940966</v>
      </c>
      <c r="BC244" s="17">
        <v>0.27801789817220102</v>
      </c>
      <c r="BD244" s="17"/>
      <c r="BE244" s="17">
        <v>0.217465817063839</v>
      </c>
      <c r="BF244" s="17">
        <v>0.27768397143819301</v>
      </c>
      <c r="BG244" s="17">
        <v>0.29952952880408501</v>
      </c>
      <c r="BH244" s="17">
        <v>0.27698193220812001</v>
      </c>
      <c r="BI244" s="17"/>
      <c r="BJ244" s="17">
        <v>0.27836752528359299</v>
      </c>
      <c r="BK244" s="17">
        <v>0.29777755690531998</v>
      </c>
      <c r="BL244" s="17">
        <v>0.27403342634158701</v>
      </c>
      <c r="BM244" s="17">
        <v>0.290084747222426</v>
      </c>
      <c r="BN244" s="17"/>
      <c r="BO244" s="17">
        <v>0.30325376208305499</v>
      </c>
      <c r="BP244" s="17">
        <v>0.24638174747549299</v>
      </c>
      <c r="BQ244" s="17">
        <v>0.28999877352196601</v>
      </c>
      <c r="BR244" s="17"/>
      <c r="BS244" s="17">
        <v>0.28925604102343</v>
      </c>
      <c r="BT244" s="17">
        <v>0.27998483603929097</v>
      </c>
      <c r="BU244" s="17"/>
      <c r="BV244" s="17">
        <v>0.301072644232868</v>
      </c>
      <c r="BW244" s="17">
        <v>0.264054386097966</v>
      </c>
      <c r="BX244" s="17">
        <v>0.31602562119353</v>
      </c>
      <c r="BY244" s="17"/>
      <c r="BZ244" s="17">
        <v>0.29260935761447499</v>
      </c>
      <c r="CA244" s="17">
        <v>0.32458806402988799</v>
      </c>
    </row>
    <row r="245" spans="2:79" x14ac:dyDescent="0.3">
      <c r="B245" t="s">
        <v>185</v>
      </c>
      <c r="C245" s="17">
        <v>0.49807639897447498</v>
      </c>
      <c r="D245" s="17">
        <v>0.49619033877395402</v>
      </c>
      <c r="E245" s="17">
        <v>0.49938232302184699</v>
      </c>
      <c r="F245" s="17"/>
      <c r="G245" s="17">
        <v>0.47160691714316699</v>
      </c>
      <c r="H245" s="17">
        <v>0.469131931929962</v>
      </c>
      <c r="I245" s="17">
        <v>0.49772506763888902</v>
      </c>
      <c r="J245" s="17">
        <v>0.51954568095380405</v>
      </c>
      <c r="K245" s="17">
        <v>0.50112835875208905</v>
      </c>
      <c r="L245" s="17">
        <v>0.52011522808827004</v>
      </c>
      <c r="M245" s="17"/>
      <c r="N245" s="17">
        <v>0.505693229715242</v>
      </c>
      <c r="O245" s="17">
        <v>0.53805450974798297</v>
      </c>
      <c r="P245" s="17">
        <v>0.46673489277146102</v>
      </c>
      <c r="Q245" s="17">
        <v>0.47379601735952998</v>
      </c>
      <c r="R245" s="17"/>
      <c r="S245" s="17">
        <v>0.46364060596404699</v>
      </c>
      <c r="T245" s="17">
        <v>0.53805935834575203</v>
      </c>
      <c r="U245" s="17">
        <v>0.46693860742366999</v>
      </c>
      <c r="V245" s="17">
        <v>0.45056596286317002</v>
      </c>
      <c r="W245" s="17">
        <v>0.57766925923163204</v>
      </c>
      <c r="X245" s="17">
        <v>0.45896672828086299</v>
      </c>
      <c r="Y245" s="17">
        <v>0.52226293753309705</v>
      </c>
      <c r="Z245" s="17">
        <v>0.42840926507020299</v>
      </c>
      <c r="AA245" s="17">
        <v>0.52175999662096595</v>
      </c>
      <c r="AB245" s="17">
        <v>0.54298436407317696</v>
      </c>
      <c r="AC245" s="17">
        <v>0.432112893314341</v>
      </c>
      <c r="AD245" s="17">
        <v>0.55954873871293798</v>
      </c>
      <c r="AE245" s="17"/>
      <c r="AF245" s="17">
        <v>0.50393329723540303</v>
      </c>
      <c r="AG245" s="17">
        <v>0.48563216893644201</v>
      </c>
      <c r="AH245" s="17">
        <v>0.51748100628358096</v>
      </c>
      <c r="AI245" s="17">
        <v>0.52316432260260204</v>
      </c>
      <c r="AJ245" s="17">
        <v>0.41025515305279697</v>
      </c>
      <c r="AK245" s="17"/>
      <c r="AL245" s="17">
        <v>0.46835804149847998</v>
      </c>
      <c r="AM245" s="17">
        <v>0.53499000789594098</v>
      </c>
      <c r="AN245" s="17">
        <v>0.54069105426308095</v>
      </c>
      <c r="AO245" s="17">
        <v>0.50729651825552402</v>
      </c>
      <c r="AP245" s="17">
        <v>0.41215609108892198</v>
      </c>
      <c r="AQ245" s="17">
        <v>0.48672832938474198</v>
      </c>
      <c r="AR245" s="17"/>
      <c r="AS245" s="17">
        <v>0.36207107393361099</v>
      </c>
      <c r="AT245" s="17">
        <v>0.55724207531909897</v>
      </c>
      <c r="AU245" s="17">
        <v>0.52009186210456104</v>
      </c>
      <c r="AV245" s="17">
        <v>0.413433627143867</v>
      </c>
      <c r="AW245" s="17">
        <v>0.41005695973405398</v>
      </c>
      <c r="AX245" s="17"/>
      <c r="AY245" s="17">
        <v>0.412214851497894</v>
      </c>
      <c r="AZ245" s="17">
        <v>0.55995204472023097</v>
      </c>
      <c r="BA245" s="17">
        <v>0.52350481585526398</v>
      </c>
      <c r="BB245" s="17">
        <v>0.508602814034818</v>
      </c>
      <c r="BC245" s="17">
        <v>0.28305620724873598</v>
      </c>
      <c r="BD245" s="17"/>
      <c r="BE245" s="17">
        <v>0.61492603732289397</v>
      </c>
      <c r="BF245" s="17">
        <v>0.51083371663630095</v>
      </c>
      <c r="BG245" s="17">
        <v>0.50489503401103497</v>
      </c>
      <c r="BH245" s="17">
        <v>0.46272841006988602</v>
      </c>
      <c r="BI245" s="17"/>
      <c r="BJ245" s="17">
        <v>0.50666482583460004</v>
      </c>
      <c r="BK245" s="17">
        <v>0.50187459213055896</v>
      </c>
      <c r="BL245" s="17">
        <v>0.50487469816443897</v>
      </c>
      <c r="BM245" s="17">
        <v>0.49545963947698801</v>
      </c>
      <c r="BN245" s="17"/>
      <c r="BO245" s="17">
        <v>0.47393509227026198</v>
      </c>
      <c r="BP245" s="17">
        <v>0.54249344437189995</v>
      </c>
      <c r="BQ245" s="17">
        <v>0.49466029946602902</v>
      </c>
      <c r="BR245" s="17"/>
      <c r="BS245" s="17">
        <v>0.49579132063784398</v>
      </c>
      <c r="BT245" s="17">
        <v>0.49861129559012601</v>
      </c>
      <c r="BU245" s="17"/>
      <c r="BV245" s="17">
        <v>0.49948795204223401</v>
      </c>
      <c r="BW245" s="17">
        <v>0.494469423857754</v>
      </c>
      <c r="BX245" s="17">
        <v>0.49934641124884399</v>
      </c>
      <c r="BY245" s="17"/>
      <c r="BZ245" s="17">
        <v>0.51387307523308901</v>
      </c>
      <c r="CA245" s="17">
        <v>0.44488170834648899</v>
      </c>
    </row>
    <row r="246" spans="2:79" x14ac:dyDescent="0.3">
      <c r="B246" t="s">
        <v>186</v>
      </c>
      <c r="C246" s="17">
        <v>0.153629931035665</v>
      </c>
      <c r="D246" s="17">
        <v>0.15549846397623299</v>
      </c>
      <c r="E246" s="17">
        <v>0.15226018098348401</v>
      </c>
      <c r="F246" s="17"/>
      <c r="G246" s="17">
        <v>0.14898954890893801</v>
      </c>
      <c r="H246" s="17">
        <v>0.17597092257236799</v>
      </c>
      <c r="I246" s="17">
        <v>0.15767198007361899</v>
      </c>
      <c r="J246" s="17">
        <v>0.16857420467315901</v>
      </c>
      <c r="K246" s="17">
        <v>0.10816608988038399</v>
      </c>
      <c r="L246" s="17">
        <v>0.153439891288559</v>
      </c>
      <c r="M246" s="17"/>
      <c r="N246" s="17">
        <v>0.103370326131194</v>
      </c>
      <c r="O246" s="17">
        <v>0.14162006624255399</v>
      </c>
      <c r="P246" s="17">
        <v>0.18053629146427699</v>
      </c>
      <c r="Q246" s="17">
        <v>0.199795565160863</v>
      </c>
      <c r="R246" s="17"/>
      <c r="S246" s="17">
        <v>0.16824055548814801</v>
      </c>
      <c r="T246" s="17">
        <v>0.111644616692803</v>
      </c>
      <c r="U246" s="17">
        <v>0.186848940950714</v>
      </c>
      <c r="V246" s="17">
        <v>0.156982259729427</v>
      </c>
      <c r="W246" s="17">
        <v>0.14316599566982599</v>
      </c>
      <c r="X246" s="17">
        <v>0.124782561919519</v>
      </c>
      <c r="Y246" s="17">
        <v>0.13627366402434901</v>
      </c>
      <c r="Z246" s="17">
        <v>0.17835098418081999</v>
      </c>
      <c r="AA246" s="17">
        <v>0.15934448380315</v>
      </c>
      <c r="AB246" s="17">
        <v>0.15119518037931901</v>
      </c>
      <c r="AC246" s="17">
        <v>0.225296307841061</v>
      </c>
      <c r="AD246" s="17">
        <v>0.159470565726128</v>
      </c>
      <c r="AE246" s="17"/>
      <c r="AF246" s="17">
        <v>0.14467653627546201</v>
      </c>
      <c r="AG246" s="17">
        <v>0.15346207405867399</v>
      </c>
      <c r="AH246" s="17">
        <v>0.124886892580509</v>
      </c>
      <c r="AI246" s="17">
        <v>0.15802696193643601</v>
      </c>
      <c r="AJ246" s="17">
        <v>0.18549326314629599</v>
      </c>
      <c r="AK246" s="17"/>
      <c r="AL246" s="17">
        <v>0.151024011816354</v>
      </c>
      <c r="AM246" s="17">
        <v>0.111716756929086</v>
      </c>
      <c r="AN246" s="17">
        <v>0.138897482525312</v>
      </c>
      <c r="AO246" s="17">
        <v>0.16474609883371399</v>
      </c>
      <c r="AP246" s="17">
        <v>0.18424271363632</v>
      </c>
      <c r="AQ246" s="17">
        <v>0.195619807339311</v>
      </c>
      <c r="AR246" s="17"/>
      <c r="AS246" s="17">
        <v>6.1661512743377798E-2</v>
      </c>
      <c r="AT246" s="17">
        <v>0.119771412325685</v>
      </c>
      <c r="AU246" s="17">
        <v>0.24788202305033499</v>
      </c>
      <c r="AV246" s="17">
        <v>0.23978057915671899</v>
      </c>
      <c r="AW246" s="17">
        <v>0.22026435753222501</v>
      </c>
      <c r="AX246" s="17"/>
      <c r="AY246" s="17">
        <v>8.8883609309654499E-2</v>
      </c>
      <c r="AZ246" s="17">
        <v>0.12864610482762801</v>
      </c>
      <c r="BA246" s="17">
        <v>0.211347779745479</v>
      </c>
      <c r="BB246" s="17">
        <v>0.21081466763443699</v>
      </c>
      <c r="BC246" s="17">
        <v>0.28838527457491903</v>
      </c>
      <c r="BD246" s="17"/>
      <c r="BE246" s="17">
        <v>0.102898421633576</v>
      </c>
      <c r="BF246" s="17">
        <v>0.146560685794516</v>
      </c>
      <c r="BG246" s="17">
        <v>0.14986365629135501</v>
      </c>
      <c r="BH246" s="17">
        <v>0.17039462426596899</v>
      </c>
      <c r="BI246" s="17"/>
      <c r="BJ246" s="17">
        <v>0.140937477256246</v>
      </c>
      <c r="BK246" s="17">
        <v>0.16010169471366401</v>
      </c>
      <c r="BL246" s="17">
        <v>0.14520575654877299</v>
      </c>
      <c r="BM246" s="17">
        <v>0.15807119688527899</v>
      </c>
      <c r="BN246" s="17"/>
      <c r="BO246" s="17">
        <v>0.14423888967828499</v>
      </c>
      <c r="BP246" s="17">
        <v>0.129330904123798</v>
      </c>
      <c r="BQ246" s="17">
        <v>0.15908198786602301</v>
      </c>
      <c r="BR246" s="17"/>
      <c r="BS246" s="17">
        <v>0.15996136078617701</v>
      </c>
      <c r="BT246" s="17">
        <v>0.146645860316407</v>
      </c>
      <c r="BU246" s="17"/>
      <c r="BV246" s="17">
        <v>0.13186562141997599</v>
      </c>
      <c r="BW246" s="17">
        <v>0.166762514450945</v>
      </c>
      <c r="BX246" s="17">
        <v>0.13951116578154699</v>
      </c>
      <c r="BY246" s="17"/>
      <c r="BZ246" s="17">
        <v>0.118626372548058</v>
      </c>
      <c r="CA246" s="17">
        <v>0.149483304413043</v>
      </c>
    </row>
    <row r="247" spans="2:79" x14ac:dyDescent="0.3">
      <c r="B247" t="s">
        <v>187</v>
      </c>
      <c r="C247" s="17">
        <v>4.4350081459741897E-2</v>
      </c>
      <c r="D247" s="17">
        <v>4.54414580117923E-2</v>
      </c>
      <c r="E247" s="17">
        <v>4.2515675600795597E-2</v>
      </c>
      <c r="F247" s="17"/>
      <c r="G247" s="17">
        <v>0.101486453668581</v>
      </c>
      <c r="H247" s="17">
        <v>2.8769253281500401E-2</v>
      </c>
      <c r="I247" s="17">
        <v>3.0035106740952802E-2</v>
      </c>
      <c r="J247" s="17">
        <v>3.7507134829952798E-2</v>
      </c>
      <c r="K247" s="17">
        <v>5.7135585618550297E-2</v>
      </c>
      <c r="L247" s="17">
        <v>2.7572711876375298E-2</v>
      </c>
      <c r="M247" s="17"/>
      <c r="N247" s="17">
        <v>2.99821485554028E-2</v>
      </c>
      <c r="O247" s="17">
        <v>4.5769260977517802E-2</v>
      </c>
      <c r="P247" s="17">
        <v>3.4088158734284203E-2</v>
      </c>
      <c r="Q247" s="17">
        <v>6.6480634711300196E-2</v>
      </c>
      <c r="R247" s="17"/>
      <c r="S247" s="17">
        <v>5.1283494502744803E-2</v>
      </c>
      <c r="T247" s="17">
        <v>6.3786294408737995E-2</v>
      </c>
      <c r="U247" s="17">
        <v>3.7640297810169601E-2</v>
      </c>
      <c r="V247" s="17">
        <v>3.7541884675625602E-2</v>
      </c>
      <c r="W247" s="17">
        <v>5.9729280228143E-2</v>
      </c>
      <c r="X247" s="17">
        <v>5.3023281910501201E-2</v>
      </c>
      <c r="Y247" s="17">
        <v>2.9563127115280498E-2</v>
      </c>
      <c r="Z247" s="17">
        <v>1.22977976357446E-2</v>
      </c>
      <c r="AA247" s="17">
        <v>3.2634450269228399E-2</v>
      </c>
      <c r="AB247" s="17">
        <v>3.0520132993676501E-2</v>
      </c>
      <c r="AC247" s="17">
        <v>6.3738350537086194E-2</v>
      </c>
      <c r="AD247" s="17">
        <v>3.8229611865802898E-2</v>
      </c>
      <c r="AE247" s="17"/>
      <c r="AF247" s="17">
        <v>2.65090770823929E-2</v>
      </c>
      <c r="AG247" s="17">
        <v>4.7467598583510198E-2</v>
      </c>
      <c r="AH247" s="17">
        <v>5.9501610664085498E-2</v>
      </c>
      <c r="AI247" s="17">
        <v>5.4018685625104798E-2</v>
      </c>
      <c r="AJ247" s="17">
        <v>5.2848262267995598E-2</v>
      </c>
      <c r="AK247" s="17"/>
      <c r="AL247" s="17">
        <v>5.0402068575553502E-2</v>
      </c>
      <c r="AM247" s="17">
        <v>3.3996598412388099E-2</v>
      </c>
      <c r="AN247" s="17">
        <v>4.7652765639761903E-2</v>
      </c>
      <c r="AO247" s="17">
        <v>3.2032360422001901E-2</v>
      </c>
      <c r="AP247" s="17">
        <v>5.9112036872007598E-2</v>
      </c>
      <c r="AQ247" s="17">
        <v>6.4582497014936999E-2</v>
      </c>
      <c r="AR247" s="17"/>
      <c r="AS247" s="17">
        <v>1.54939186314253E-2</v>
      </c>
      <c r="AT247" s="17">
        <v>3.4221736444297303E-2</v>
      </c>
      <c r="AU247" s="17">
        <v>4.2986148726405299E-2</v>
      </c>
      <c r="AV247" s="17">
        <v>0.121315218510929</v>
      </c>
      <c r="AW247" s="17">
        <v>0.12868763807806699</v>
      </c>
      <c r="AX247" s="17"/>
      <c r="AY247" s="17">
        <v>2.21296766523425E-2</v>
      </c>
      <c r="AZ247" s="17">
        <v>3.3847732640782398E-2</v>
      </c>
      <c r="BA247" s="17">
        <v>5.4265164196626699E-2</v>
      </c>
      <c r="BB247" s="17">
        <v>8.8587656128039899E-2</v>
      </c>
      <c r="BC247" s="17">
        <v>9.2608455664573902E-2</v>
      </c>
      <c r="BD247" s="17"/>
      <c r="BE247" s="17">
        <v>4.9794242693692703E-2</v>
      </c>
      <c r="BF247" s="17">
        <v>5.8142526807987503E-2</v>
      </c>
      <c r="BG247" s="17">
        <v>2.7972662981858399E-2</v>
      </c>
      <c r="BH247" s="17">
        <v>6.3093858255863597E-2</v>
      </c>
      <c r="BI247" s="17"/>
      <c r="BJ247" s="17">
        <v>5.59521967954918E-2</v>
      </c>
      <c r="BK247" s="17">
        <v>4.0246156250457098E-2</v>
      </c>
      <c r="BL247" s="17">
        <v>5.2201895635960498E-2</v>
      </c>
      <c r="BM247" s="17">
        <v>3.8168028790141903E-2</v>
      </c>
      <c r="BN247" s="17"/>
      <c r="BO247" s="17">
        <v>5.2848772296673403E-2</v>
      </c>
      <c r="BP247" s="17">
        <v>7.0925160340182994E-2</v>
      </c>
      <c r="BQ247" s="17">
        <v>3.7335901665462599E-2</v>
      </c>
      <c r="BR247" s="17"/>
      <c r="BS247" s="17">
        <v>3.7692055844779603E-2</v>
      </c>
      <c r="BT247" s="17">
        <v>5.3108296775435902E-2</v>
      </c>
      <c r="BU247" s="17"/>
      <c r="BV247" s="17">
        <v>4.99426163878091E-2</v>
      </c>
      <c r="BW247" s="17">
        <v>5.1272248859093997E-2</v>
      </c>
      <c r="BX247" s="17">
        <v>3.6155646435329397E-2</v>
      </c>
      <c r="BY247" s="17"/>
      <c r="BZ247" s="17">
        <v>4.0880086513677E-2</v>
      </c>
      <c r="CA247" s="17">
        <v>4.0484075646053497E-2</v>
      </c>
    </row>
    <row r="248" spans="2:79" x14ac:dyDescent="0.3">
      <c r="B248" t="s">
        <v>188</v>
      </c>
      <c r="C248" s="17">
        <v>1.2118527753304799E-2</v>
      </c>
      <c r="D248" s="17">
        <v>1.24560434127753E-2</v>
      </c>
      <c r="E248" s="17">
        <v>1.1897012042254801E-2</v>
      </c>
      <c r="F248" s="17"/>
      <c r="G248" s="17">
        <v>8.9489412841467601E-3</v>
      </c>
      <c r="H248" s="17">
        <v>1.54858787327439E-2</v>
      </c>
      <c r="I248" s="17">
        <v>1.4800168223431401E-2</v>
      </c>
      <c r="J248" s="17">
        <v>1.7211239054308099E-2</v>
      </c>
      <c r="K248" s="17">
        <v>1.01514698224328E-2</v>
      </c>
      <c r="L248" s="17">
        <v>6.4834976547158696E-3</v>
      </c>
      <c r="M248" s="17"/>
      <c r="N248" s="17">
        <v>6.18671567930502E-3</v>
      </c>
      <c r="O248" s="17">
        <v>1.52454701127191E-2</v>
      </c>
      <c r="P248" s="17">
        <v>1.26458782449844E-2</v>
      </c>
      <c r="Q248" s="17">
        <v>1.50511668618219E-2</v>
      </c>
      <c r="R248" s="17"/>
      <c r="S248" s="17">
        <v>1.28503775980164E-2</v>
      </c>
      <c r="T248" s="17">
        <v>1.55855420359948E-2</v>
      </c>
      <c r="U248" s="17">
        <v>7.9235099394923802E-3</v>
      </c>
      <c r="V248" s="17">
        <v>2.2292612452998701E-2</v>
      </c>
      <c r="W248" s="17">
        <v>6.9264717781400403E-3</v>
      </c>
      <c r="X248" s="17">
        <v>1.09368953643421E-2</v>
      </c>
      <c r="Y248" s="17">
        <v>1.07726207409674E-2</v>
      </c>
      <c r="Z248" s="17">
        <v>0</v>
      </c>
      <c r="AA248" s="17">
        <v>1.3872367976509901E-2</v>
      </c>
      <c r="AB248" s="17">
        <v>1.18693328380886E-2</v>
      </c>
      <c r="AC248" s="17">
        <v>1.44969433793165E-2</v>
      </c>
      <c r="AD248" s="17">
        <v>0</v>
      </c>
      <c r="AE248" s="17"/>
      <c r="AF248" s="17">
        <v>4.8697956217021998E-3</v>
      </c>
      <c r="AG248" s="17">
        <v>2.0916373971064401E-2</v>
      </c>
      <c r="AH248" s="17">
        <v>5.72707272073417E-3</v>
      </c>
      <c r="AI248" s="17">
        <v>8.0017216086001996E-3</v>
      </c>
      <c r="AJ248" s="17">
        <v>7.67491064684446E-3</v>
      </c>
      <c r="AK248" s="17"/>
      <c r="AL248" s="17">
        <v>1.42067326892632E-2</v>
      </c>
      <c r="AM248" s="17">
        <v>5.5023603177046798E-3</v>
      </c>
      <c r="AN248" s="17">
        <v>4.5021731580910601E-3</v>
      </c>
      <c r="AO248" s="17">
        <v>1.6301412472102199E-2</v>
      </c>
      <c r="AP248" s="17">
        <v>7.0378917584370997E-3</v>
      </c>
      <c r="AQ248" s="17">
        <v>1.83209030451244E-2</v>
      </c>
      <c r="AR248" s="17"/>
      <c r="AS248" s="17">
        <v>5.7797251799997298E-3</v>
      </c>
      <c r="AT248" s="17">
        <v>5.7980941753079003E-3</v>
      </c>
      <c r="AU248" s="17">
        <v>1.6216158577230001E-2</v>
      </c>
      <c r="AV248" s="17">
        <v>4.0845193416329001E-2</v>
      </c>
      <c r="AW248" s="17">
        <v>2.7282505857061899E-2</v>
      </c>
      <c r="AX248" s="17"/>
      <c r="AY248" s="17">
        <v>7.0493197379497604E-3</v>
      </c>
      <c r="AZ248" s="17">
        <v>6.8192497007375603E-3</v>
      </c>
      <c r="BA248" s="17">
        <v>1.3075283575466799E-2</v>
      </c>
      <c r="BB248" s="17">
        <v>2.8030912701733E-2</v>
      </c>
      <c r="BC248" s="17">
        <v>4.50169890741298E-2</v>
      </c>
      <c r="BD248" s="17"/>
      <c r="BE248" s="17">
        <v>1.4915481285999401E-2</v>
      </c>
      <c r="BF248" s="17">
        <v>6.7790993230022398E-3</v>
      </c>
      <c r="BG248" s="17">
        <v>8.99740443019258E-3</v>
      </c>
      <c r="BH248" s="17">
        <v>2.0456390080380801E-2</v>
      </c>
      <c r="BI248" s="17"/>
      <c r="BJ248" s="17">
        <v>1.35255897008191E-2</v>
      </c>
      <c r="BK248" s="17">
        <v>0</v>
      </c>
      <c r="BL248" s="17">
        <v>2.0027418140901601E-2</v>
      </c>
      <c r="BM248" s="17">
        <v>9.7336157531200708E-3</v>
      </c>
      <c r="BN248" s="17"/>
      <c r="BO248" s="17">
        <v>1.8454841403548399E-2</v>
      </c>
      <c r="BP248" s="17">
        <v>7.2326495698252996E-3</v>
      </c>
      <c r="BQ248" s="17">
        <v>1.1870766028318601E-2</v>
      </c>
      <c r="BR248" s="17"/>
      <c r="BS248" s="17">
        <v>1.1518077186275601E-2</v>
      </c>
      <c r="BT248" s="17">
        <v>1.29641323548059E-2</v>
      </c>
      <c r="BU248" s="17"/>
      <c r="BV248" s="17">
        <v>9.0215524243170992E-3</v>
      </c>
      <c r="BW248" s="17">
        <v>1.7344911500348899E-2</v>
      </c>
      <c r="BX248" s="17">
        <v>7.5991036320428897E-3</v>
      </c>
      <c r="BY248" s="17"/>
      <c r="BZ248" s="17">
        <v>3.4011108090700397E-2</v>
      </c>
      <c r="CA248" s="17">
        <v>3.22935189857173E-2</v>
      </c>
    </row>
    <row r="249" spans="2:79" x14ac:dyDescent="0.3">
      <c r="B249" t="s">
        <v>149</v>
      </c>
      <c r="C249" s="17">
        <v>7.0395045327159801E-3</v>
      </c>
      <c r="D249" s="17">
        <v>6.08760052776705E-3</v>
      </c>
      <c r="E249" s="17">
        <v>8.0304225989594694E-3</v>
      </c>
      <c r="F249" s="17"/>
      <c r="G249" s="17">
        <v>1.07039949505902E-2</v>
      </c>
      <c r="H249" s="17">
        <v>8.2763488570768203E-3</v>
      </c>
      <c r="I249" s="17">
        <v>8.6981759568548409E-3</v>
      </c>
      <c r="J249" s="17">
        <v>7.6544780377192497E-3</v>
      </c>
      <c r="K249" s="17">
        <v>3.0058383036818299E-3</v>
      </c>
      <c r="L249" s="17">
        <v>4.4311460419199896E-3</v>
      </c>
      <c r="M249" s="17"/>
      <c r="N249" s="17">
        <v>3.3927025016610799E-3</v>
      </c>
      <c r="O249" s="17">
        <v>8.6440905712480299E-3</v>
      </c>
      <c r="P249" s="17">
        <v>8.7192825260065995E-3</v>
      </c>
      <c r="Q249" s="17">
        <v>7.9718667027405005E-3</v>
      </c>
      <c r="R249" s="17"/>
      <c r="S249" s="17">
        <v>3.2688396633784298E-3</v>
      </c>
      <c r="T249" s="17">
        <v>7.1543613875254299E-3</v>
      </c>
      <c r="U249" s="17">
        <v>0</v>
      </c>
      <c r="V249" s="17">
        <v>1.1069238546834699E-2</v>
      </c>
      <c r="W249" s="17">
        <v>7.25869402618957E-3</v>
      </c>
      <c r="X249" s="17">
        <v>1.10606102756695E-2</v>
      </c>
      <c r="Y249" s="17">
        <v>6.9231082155646398E-3</v>
      </c>
      <c r="Z249" s="17">
        <v>1.23438310726799E-2</v>
      </c>
      <c r="AA249" s="17">
        <v>1.23410889226528E-2</v>
      </c>
      <c r="AB249" s="17">
        <v>0</v>
      </c>
      <c r="AC249" s="17">
        <v>1.49017995179928E-2</v>
      </c>
      <c r="AD249" s="17">
        <v>0</v>
      </c>
      <c r="AE249" s="17"/>
      <c r="AF249" s="17">
        <v>4.5991320398828302E-3</v>
      </c>
      <c r="AG249" s="17">
        <v>7.3958827333814696E-3</v>
      </c>
      <c r="AH249" s="17">
        <v>0</v>
      </c>
      <c r="AI249" s="17">
        <v>0</v>
      </c>
      <c r="AJ249" s="17">
        <v>9.0651399372484696E-3</v>
      </c>
      <c r="AK249" s="17"/>
      <c r="AL249" s="17">
        <v>5.8893746216242601E-3</v>
      </c>
      <c r="AM249" s="17">
        <v>0</v>
      </c>
      <c r="AN249" s="17">
        <v>0</v>
      </c>
      <c r="AO249" s="17">
        <v>4.4715665328335799E-3</v>
      </c>
      <c r="AP249" s="17">
        <v>6.9052787872884202E-3</v>
      </c>
      <c r="AQ249" s="17">
        <v>2.0830357609094699E-2</v>
      </c>
      <c r="AR249" s="17"/>
      <c r="AS249" s="17">
        <v>0</v>
      </c>
      <c r="AT249" s="17">
        <v>5.6035499986423799E-3</v>
      </c>
      <c r="AU249" s="17">
        <v>1.4792379320644001E-2</v>
      </c>
      <c r="AV249" s="17">
        <v>4.9249072209467696E-3</v>
      </c>
      <c r="AW249" s="17">
        <v>0</v>
      </c>
      <c r="AX249" s="17"/>
      <c r="AY249" s="17">
        <v>1.9212964932612E-3</v>
      </c>
      <c r="AZ249" s="17">
        <v>3.2848034546475399E-3</v>
      </c>
      <c r="BA249" s="17">
        <v>1.4068172101237101E-2</v>
      </c>
      <c r="BB249" s="17">
        <v>3.9862500913117301E-3</v>
      </c>
      <c r="BC249" s="17">
        <v>1.2915175265441E-2</v>
      </c>
      <c r="BD249" s="17"/>
      <c r="BE249" s="17">
        <v>0</v>
      </c>
      <c r="BF249" s="17">
        <v>0</v>
      </c>
      <c r="BG249" s="17">
        <v>8.7417134814729795E-3</v>
      </c>
      <c r="BH249" s="17">
        <v>6.3447851197813501E-3</v>
      </c>
      <c r="BI249" s="17"/>
      <c r="BJ249" s="17">
        <v>4.5523851292496396E-3</v>
      </c>
      <c r="BK249" s="17">
        <v>0</v>
      </c>
      <c r="BL249" s="17">
        <v>3.6568051683379798E-3</v>
      </c>
      <c r="BM249" s="17">
        <v>8.4827718720446293E-3</v>
      </c>
      <c r="BN249" s="17"/>
      <c r="BO249" s="17">
        <v>7.2686422681761398E-3</v>
      </c>
      <c r="BP249" s="17">
        <v>3.6360941188015002E-3</v>
      </c>
      <c r="BQ249" s="17">
        <v>7.0522714522010003E-3</v>
      </c>
      <c r="BR249" s="17"/>
      <c r="BS249" s="17">
        <v>5.7811445214939203E-3</v>
      </c>
      <c r="BT249" s="17">
        <v>8.6855789239339599E-3</v>
      </c>
      <c r="BU249" s="17"/>
      <c r="BV249" s="17">
        <v>8.60961349279671E-3</v>
      </c>
      <c r="BW249" s="17">
        <v>6.0965152338918098E-3</v>
      </c>
      <c r="BX249" s="17">
        <v>1.3620517087068399E-3</v>
      </c>
      <c r="BY249" s="17"/>
      <c r="BZ249" s="17">
        <v>0</v>
      </c>
      <c r="CA249" s="17">
        <v>8.2693285788088804E-3</v>
      </c>
    </row>
    <row r="250" spans="2:79" x14ac:dyDescent="0.3">
      <c r="B250" t="s">
        <v>189</v>
      </c>
      <c r="C250" s="17">
        <v>0.78286195521857205</v>
      </c>
      <c r="D250" s="17">
        <v>0.78051643407143301</v>
      </c>
      <c r="E250" s="17">
        <v>0.78529670877450597</v>
      </c>
      <c r="F250" s="17"/>
      <c r="G250" s="17">
        <v>0.72987106118774503</v>
      </c>
      <c r="H250" s="17">
        <v>0.77149759655631001</v>
      </c>
      <c r="I250" s="17">
        <v>0.788794569005142</v>
      </c>
      <c r="J250" s="17">
        <v>0.76905294340486097</v>
      </c>
      <c r="K250" s="17">
        <v>0.82154101637495103</v>
      </c>
      <c r="L250" s="17">
        <v>0.80807275313842997</v>
      </c>
      <c r="M250" s="17"/>
      <c r="N250" s="17">
        <v>0.85706810713243797</v>
      </c>
      <c r="O250" s="17">
        <v>0.78872111209596096</v>
      </c>
      <c r="P250" s="17">
        <v>0.76401038903044804</v>
      </c>
      <c r="Q250" s="17">
        <v>0.71070076656327397</v>
      </c>
      <c r="R250" s="17"/>
      <c r="S250" s="17">
        <v>0.76435673274771199</v>
      </c>
      <c r="T250" s="17">
        <v>0.80182918547493898</v>
      </c>
      <c r="U250" s="17">
        <v>0.76758725129962402</v>
      </c>
      <c r="V250" s="17">
        <v>0.77211400459511403</v>
      </c>
      <c r="W250" s="17">
        <v>0.78291955829770199</v>
      </c>
      <c r="X250" s="17">
        <v>0.80019665052996902</v>
      </c>
      <c r="Y250" s="17">
        <v>0.81646747990383794</v>
      </c>
      <c r="Z250" s="17">
        <v>0.79700738711075603</v>
      </c>
      <c r="AA250" s="17">
        <v>0.78180760902845903</v>
      </c>
      <c r="AB250" s="17">
        <v>0.80641535378891605</v>
      </c>
      <c r="AC250" s="17">
        <v>0.68156659872454295</v>
      </c>
      <c r="AD250" s="17">
        <v>0.80229982240806896</v>
      </c>
      <c r="AE250" s="17"/>
      <c r="AF250" s="17">
        <v>0.81934545898055999</v>
      </c>
      <c r="AG250" s="17">
        <v>0.77075807065336999</v>
      </c>
      <c r="AH250" s="17">
        <v>0.80988442403467098</v>
      </c>
      <c r="AI250" s="17">
        <v>0.77995263082985899</v>
      </c>
      <c r="AJ250" s="17">
        <v>0.74491842400161601</v>
      </c>
      <c r="AK250" s="17"/>
      <c r="AL250" s="17">
        <v>0.77847781229720503</v>
      </c>
      <c r="AM250" s="17">
        <v>0.84878428434082198</v>
      </c>
      <c r="AN250" s="17">
        <v>0.80894757867683498</v>
      </c>
      <c r="AO250" s="17">
        <v>0.78244856173934896</v>
      </c>
      <c r="AP250" s="17">
        <v>0.74270207894594598</v>
      </c>
      <c r="AQ250" s="17">
        <v>0.70064643499153301</v>
      </c>
      <c r="AR250" s="17"/>
      <c r="AS250" s="17">
        <v>0.91706484344519701</v>
      </c>
      <c r="AT250" s="17">
        <v>0.834605207056067</v>
      </c>
      <c r="AU250" s="17">
        <v>0.67812329032538599</v>
      </c>
      <c r="AV250" s="17">
        <v>0.59313410169507697</v>
      </c>
      <c r="AW250" s="17">
        <v>0.62376549853264696</v>
      </c>
      <c r="AX250" s="17"/>
      <c r="AY250" s="17">
        <v>0.88001609780679202</v>
      </c>
      <c r="AZ250" s="17">
        <v>0.82740210937620395</v>
      </c>
      <c r="BA250" s="17">
        <v>0.70724360038119005</v>
      </c>
      <c r="BB250" s="17">
        <v>0.668580513444478</v>
      </c>
      <c r="BC250" s="17">
        <v>0.56107410542093705</v>
      </c>
      <c r="BD250" s="17"/>
      <c r="BE250" s="17">
        <v>0.83239185438673202</v>
      </c>
      <c r="BF250" s="17">
        <v>0.78851768807449496</v>
      </c>
      <c r="BG250" s="17">
        <v>0.80442456281512098</v>
      </c>
      <c r="BH250" s="17">
        <v>0.73971034227800603</v>
      </c>
      <c r="BI250" s="17"/>
      <c r="BJ250" s="17">
        <v>0.78503235111819303</v>
      </c>
      <c r="BK250" s="17">
        <v>0.799652149035879</v>
      </c>
      <c r="BL250" s="17">
        <v>0.77890812450602698</v>
      </c>
      <c r="BM250" s="17">
        <v>0.78554438669941395</v>
      </c>
      <c r="BN250" s="17"/>
      <c r="BO250" s="17">
        <v>0.77718885435331697</v>
      </c>
      <c r="BP250" s="17">
        <v>0.78887519184739296</v>
      </c>
      <c r="BQ250" s="17">
        <v>0.78465907298799498</v>
      </c>
      <c r="BR250" s="17"/>
      <c r="BS250" s="17">
        <v>0.78504736166127398</v>
      </c>
      <c r="BT250" s="17">
        <v>0.77859613162941699</v>
      </c>
      <c r="BU250" s="17"/>
      <c r="BV250" s="17">
        <v>0.80056059627510101</v>
      </c>
      <c r="BW250" s="17">
        <v>0.75852380995572</v>
      </c>
      <c r="BX250" s="17">
        <v>0.815372032442374</v>
      </c>
      <c r="BY250" s="17"/>
      <c r="BZ250" s="17">
        <v>0.80648243284756505</v>
      </c>
      <c r="CA250" s="17">
        <v>0.76946977237637704</v>
      </c>
    </row>
    <row r="251" spans="2:79" x14ac:dyDescent="0.3">
      <c r="B251" t="s">
        <v>190</v>
      </c>
      <c r="C251" s="17">
        <v>5.6468609213046798E-2</v>
      </c>
      <c r="D251" s="17">
        <v>5.7897501424567697E-2</v>
      </c>
      <c r="E251" s="17">
        <v>5.4412687643050399E-2</v>
      </c>
      <c r="F251" s="17"/>
      <c r="G251" s="17">
        <v>0.110435394952727</v>
      </c>
      <c r="H251" s="17">
        <v>4.4255132014244303E-2</v>
      </c>
      <c r="I251" s="17">
        <v>4.4835274964384303E-2</v>
      </c>
      <c r="J251" s="17">
        <v>5.4718373884260998E-2</v>
      </c>
      <c r="K251" s="17">
        <v>6.7287055440983096E-2</v>
      </c>
      <c r="L251" s="17">
        <v>3.4056209531091203E-2</v>
      </c>
      <c r="M251" s="17"/>
      <c r="N251" s="17">
        <v>3.6168864234707797E-2</v>
      </c>
      <c r="O251" s="17">
        <v>6.10147310902368E-2</v>
      </c>
      <c r="P251" s="17">
        <v>4.6734036979268603E-2</v>
      </c>
      <c r="Q251" s="17">
        <v>8.1531801573122106E-2</v>
      </c>
      <c r="R251" s="17"/>
      <c r="S251" s="17">
        <v>6.4133872100761199E-2</v>
      </c>
      <c r="T251" s="17">
        <v>7.9371836444732793E-2</v>
      </c>
      <c r="U251" s="17">
        <v>4.5563807749661997E-2</v>
      </c>
      <c r="V251" s="17">
        <v>5.9834497128624299E-2</v>
      </c>
      <c r="W251" s="17">
        <v>6.6655752006283098E-2</v>
      </c>
      <c r="X251" s="17">
        <v>6.3960177274843294E-2</v>
      </c>
      <c r="Y251" s="17">
        <v>4.03357478562478E-2</v>
      </c>
      <c r="Z251" s="17">
        <v>1.22977976357446E-2</v>
      </c>
      <c r="AA251" s="17">
        <v>4.6506818245738303E-2</v>
      </c>
      <c r="AB251" s="17">
        <v>4.2389465831765102E-2</v>
      </c>
      <c r="AC251" s="17">
        <v>7.8235293916402701E-2</v>
      </c>
      <c r="AD251" s="17">
        <v>3.8229611865802898E-2</v>
      </c>
      <c r="AE251" s="17"/>
      <c r="AF251" s="17">
        <v>3.1378872704095E-2</v>
      </c>
      <c r="AG251" s="17">
        <v>6.8383972554574596E-2</v>
      </c>
      <c r="AH251" s="17">
        <v>6.5228683384819602E-2</v>
      </c>
      <c r="AI251" s="17">
        <v>6.2020407233704999E-2</v>
      </c>
      <c r="AJ251" s="17">
        <v>6.0523172914840002E-2</v>
      </c>
      <c r="AK251" s="17"/>
      <c r="AL251" s="17">
        <v>6.4608801264816607E-2</v>
      </c>
      <c r="AM251" s="17">
        <v>3.9498958730092799E-2</v>
      </c>
      <c r="AN251" s="17">
        <v>5.2154938797852997E-2</v>
      </c>
      <c r="AO251" s="17">
        <v>4.83337728941041E-2</v>
      </c>
      <c r="AP251" s="17">
        <v>6.6149928630444693E-2</v>
      </c>
      <c r="AQ251" s="17">
        <v>8.2903400060061402E-2</v>
      </c>
      <c r="AR251" s="17"/>
      <c r="AS251" s="17">
        <v>2.1273643811424998E-2</v>
      </c>
      <c r="AT251" s="17">
        <v>4.00198306196052E-2</v>
      </c>
      <c r="AU251" s="17">
        <v>5.92023073036353E-2</v>
      </c>
      <c r="AV251" s="17">
        <v>0.162160411927258</v>
      </c>
      <c r="AW251" s="17">
        <v>0.15597014393512901</v>
      </c>
      <c r="AX251" s="17"/>
      <c r="AY251" s="17">
        <v>2.9178996390292301E-2</v>
      </c>
      <c r="AZ251" s="17">
        <v>4.0666982341519997E-2</v>
      </c>
      <c r="BA251" s="17">
        <v>6.7340447772093498E-2</v>
      </c>
      <c r="BB251" s="17">
        <v>0.11661856882977301</v>
      </c>
      <c r="BC251" s="17">
        <v>0.137625444738704</v>
      </c>
      <c r="BD251" s="17"/>
      <c r="BE251" s="17">
        <v>6.4709723979692102E-2</v>
      </c>
      <c r="BF251" s="17">
        <v>6.4921626130989799E-2</v>
      </c>
      <c r="BG251" s="17">
        <v>3.6970067412051E-2</v>
      </c>
      <c r="BH251" s="17">
        <v>8.3550248336244304E-2</v>
      </c>
      <c r="BI251" s="17"/>
      <c r="BJ251" s="17">
        <v>6.9477786496310895E-2</v>
      </c>
      <c r="BK251" s="17">
        <v>4.0246156250457098E-2</v>
      </c>
      <c r="BL251" s="17">
        <v>7.2229313776862106E-2</v>
      </c>
      <c r="BM251" s="17">
        <v>4.7901644543261998E-2</v>
      </c>
      <c r="BN251" s="17"/>
      <c r="BO251" s="17">
        <v>7.1303613700221799E-2</v>
      </c>
      <c r="BP251" s="17">
        <v>7.8157809910008202E-2</v>
      </c>
      <c r="BQ251" s="17">
        <v>4.9206667693781299E-2</v>
      </c>
      <c r="BR251" s="17"/>
      <c r="BS251" s="17">
        <v>4.9210133031055203E-2</v>
      </c>
      <c r="BT251" s="17">
        <v>6.6072429130241903E-2</v>
      </c>
      <c r="BU251" s="17"/>
      <c r="BV251" s="17">
        <v>5.8964168812126197E-2</v>
      </c>
      <c r="BW251" s="17">
        <v>6.8617160359443E-2</v>
      </c>
      <c r="BX251" s="17">
        <v>4.3754750067372297E-2</v>
      </c>
      <c r="BY251" s="17"/>
      <c r="BZ251" s="17">
        <v>7.4891194604377501E-2</v>
      </c>
      <c r="CA251" s="17">
        <v>7.2777594631770803E-2</v>
      </c>
    </row>
    <row r="252" spans="2:79" x14ac:dyDescent="0.3">
      <c r="B252" t="s">
        <v>191</v>
      </c>
      <c r="C252" s="17">
        <v>0.72639334600552596</v>
      </c>
      <c r="D252" s="17">
        <v>0.72261893264686505</v>
      </c>
      <c r="E252" s="17">
        <v>0.73088402113145601</v>
      </c>
      <c r="F252" s="17"/>
      <c r="G252" s="17">
        <v>0.619435666235017</v>
      </c>
      <c r="H252" s="17">
        <v>0.72724246454206598</v>
      </c>
      <c r="I252" s="17">
        <v>0.743959294040757</v>
      </c>
      <c r="J252" s="17">
        <v>0.71433456952060004</v>
      </c>
      <c r="K252" s="17">
        <v>0.75425396093396802</v>
      </c>
      <c r="L252" s="17">
        <v>0.77401654360733896</v>
      </c>
      <c r="M252" s="17"/>
      <c r="N252" s="17">
        <v>0.82089924289772997</v>
      </c>
      <c r="O252" s="17">
        <v>0.72770638100572405</v>
      </c>
      <c r="P252" s="17">
        <v>0.71727635205118001</v>
      </c>
      <c r="Q252" s="17">
        <v>0.62916896499015196</v>
      </c>
      <c r="R252" s="17"/>
      <c r="S252" s="17">
        <v>0.70022286064695105</v>
      </c>
      <c r="T252" s="17">
        <v>0.72245734903020598</v>
      </c>
      <c r="U252" s="17">
        <v>0.72202344354996295</v>
      </c>
      <c r="V252" s="17">
        <v>0.71227950746649005</v>
      </c>
      <c r="W252" s="17">
        <v>0.71626380629141895</v>
      </c>
      <c r="X252" s="17">
        <v>0.73623647325512498</v>
      </c>
      <c r="Y252" s="17">
        <v>0.77613173204759001</v>
      </c>
      <c r="Z252" s="17">
        <v>0.78470958947501102</v>
      </c>
      <c r="AA252" s="17">
        <v>0.73530079078272104</v>
      </c>
      <c r="AB252" s="17">
        <v>0.76402588795715098</v>
      </c>
      <c r="AC252" s="17">
        <v>0.60333130480814001</v>
      </c>
      <c r="AD252" s="17">
        <v>0.76407021054226698</v>
      </c>
      <c r="AE252" s="17"/>
      <c r="AF252" s="17">
        <v>0.78796658627646499</v>
      </c>
      <c r="AG252" s="17">
        <v>0.70237409809879603</v>
      </c>
      <c r="AH252" s="17">
        <v>0.74465574064985096</v>
      </c>
      <c r="AI252" s="17">
        <v>0.71793222359615405</v>
      </c>
      <c r="AJ252" s="17">
        <v>0.68439525108677601</v>
      </c>
      <c r="AK252" s="17"/>
      <c r="AL252" s="17">
        <v>0.71386901103238798</v>
      </c>
      <c r="AM252" s="17">
        <v>0.80928532561072897</v>
      </c>
      <c r="AN252" s="17">
        <v>0.75679263987898204</v>
      </c>
      <c r="AO252" s="17">
        <v>0.73411478884524495</v>
      </c>
      <c r="AP252" s="17">
        <v>0.67655215031550198</v>
      </c>
      <c r="AQ252" s="17">
        <v>0.61774303493147098</v>
      </c>
      <c r="AR252" s="17"/>
      <c r="AS252" s="17">
        <v>0.89579119963377196</v>
      </c>
      <c r="AT252" s="17">
        <v>0.79458537643646199</v>
      </c>
      <c r="AU252" s="17">
        <v>0.61892098302175003</v>
      </c>
      <c r="AV252" s="17">
        <v>0.43097368976781902</v>
      </c>
      <c r="AW252" s="17">
        <v>0.46779535459751798</v>
      </c>
      <c r="AX252" s="17"/>
      <c r="AY252" s="17">
        <v>0.85083710141650004</v>
      </c>
      <c r="AZ252" s="17">
        <v>0.78673512703468396</v>
      </c>
      <c r="BA252" s="17">
        <v>0.63990315260909703</v>
      </c>
      <c r="BB252" s="17">
        <v>0.55196194461470505</v>
      </c>
      <c r="BC252" s="17">
        <v>0.42344866068223302</v>
      </c>
      <c r="BD252" s="17"/>
      <c r="BE252" s="17">
        <v>0.76768213040704003</v>
      </c>
      <c r="BF252" s="17">
        <v>0.72359606194350501</v>
      </c>
      <c r="BG252" s="17">
        <v>0.76745449540306998</v>
      </c>
      <c r="BH252" s="17">
        <v>0.656160093941761</v>
      </c>
      <c r="BI252" s="17"/>
      <c r="BJ252" s="17">
        <v>0.71555456462188305</v>
      </c>
      <c r="BK252" s="17">
        <v>0.75940599278542198</v>
      </c>
      <c r="BL252" s="17">
        <v>0.70667881072916405</v>
      </c>
      <c r="BM252" s="17">
        <v>0.737642742156152</v>
      </c>
      <c r="BN252" s="17"/>
      <c r="BO252" s="17">
        <v>0.70588524065309499</v>
      </c>
      <c r="BP252" s="17">
        <v>0.71071738193738498</v>
      </c>
      <c r="BQ252" s="17">
        <v>0.73545240529421396</v>
      </c>
      <c r="BR252" s="17"/>
      <c r="BS252" s="17">
        <v>0.73583722863021905</v>
      </c>
      <c r="BT252" s="17">
        <v>0.71252370249917596</v>
      </c>
      <c r="BU252" s="17"/>
      <c r="BV252" s="17">
        <v>0.74159642746297505</v>
      </c>
      <c r="BW252" s="17">
        <v>0.68990664959627701</v>
      </c>
      <c r="BX252" s="17">
        <v>0.77161728237500204</v>
      </c>
      <c r="BY252" s="17"/>
      <c r="BZ252" s="17">
        <v>0.73159123824318695</v>
      </c>
      <c r="CA252" s="17">
        <v>0.69669217774460701</v>
      </c>
    </row>
    <row r="253" spans="2:79" x14ac:dyDescent="0.3">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row>
    <row r="254" spans="2:79" x14ac:dyDescent="0.3">
      <c r="B254" s="6" t="s">
        <v>198</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row>
    <row r="255" spans="2:79" x14ac:dyDescent="0.3">
      <c r="B255" s="24" t="s">
        <v>107</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row>
    <row r="256" spans="2:79" x14ac:dyDescent="0.3">
      <c r="B256" t="s">
        <v>184</v>
      </c>
      <c r="C256" s="17">
        <v>7.0564650666566697E-2</v>
      </c>
      <c r="D256" s="17">
        <v>5.5417129491234299E-2</v>
      </c>
      <c r="E256" s="17">
        <v>8.5052508399856605E-2</v>
      </c>
      <c r="F256" s="17"/>
      <c r="G256" s="17">
        <v>0.107092163713355</v>
      </c>
      <c r="H256" s="17">
        <v>0.12191721418637699</v>
      </c>
      <c r="I256" s="17">
        <v>9.8826918562396504E-2</v>
      </c>
      <c r="J256" s="17">
        <v>4.0395782072753503E-2</v>
      </c>
      <c r="K256" s="17">
        <v>4.5338342696457402E-2</v>
      </c>
      <c r="L256" s="17">
        <v>2.2753954683017601E-2</v>
      </c>
      <c r="M256" s="17"/>
      <c r="N256" s="17">
        <v>5.47959722691609E-2</v>
      </c>
      <c r="O256" s="17">
        <v>7.8283097924511394E-2</v>
      </c>
      <c r="P256" s="17">
        <v>5.2002702031599402E-2</v>
      </c>
      <c r="Q256" s="17">
        <v>9.5485084785366103E-2</v>
      </c>
      <c r="R256" s="17"/>
      <c r="S256" s="17">
        <v>9.0432416046377598E-2</v>
      </c>
      <c r="T256" s="17">
        <v>5.4928607180161397E-2</v>
      </c>
      <c r="U256" s="17">
        <v>6.2692162332854004E-2</v>
      </c>
      <c r="V256" s="17">
        <v>4.0760981008381603E-2</v>
      </c>
      <c r="W256" s="17">
        <v>0.134698259167851</v>
      </c>
      <c r="X256" s="17">
        <v>5.2139368989004203E-2</v>
      </c>
      <c r="Y256" s="17">
        <v>6.7505438672463502E-2</v>
      </c>
      <c r="Z256" s="17">
        <v>5.3180127749077898E-2</v>
      </c>
      <c r="AA256" s="17">
        <v>7.5415995822022394E-2</v>
      </c>
      <c r="AB256" s="17">
        <v>5.6388945834246397E-2</v>
      </c>
      <c r="AC256" s="17">
        <v>0.106869944538845</v>
      </c>
      <c r="AD256" s="17">
        <v>5.6612544661068902E-2</v>
      </c>
      <c r="AE256" s="17"/>
      <c r="AF256" s="17">
        <v>4.71698499167338E-2</v>
      </c>
      <c r="AG256" s="17">
        <v>8.6426628075924605E-2</v>
      </c>
      <c r="AH256" s="17">
        <v>4.5132938395877599E-2</v>
      </c>
      <c r="AI256" s="17">
        <v>6.1657595801221397E-2</v>
      </c>
      <c r="AJ256" s="17">
        <v>0.11366640364682901</v>
      </c>
      <c r="AK256" s="17"/>
      <c r="AL256" s="17">
        <v>8.6825188707857506E-2</v>
      </c>
      <c r="AM256" s="17">
        <v>3.9533261109365697E-2</v>
      </c>
      <c r="AN256" s="17">
        <v>6.7524539212131002E-2</v>
      </c>
      <c r="AO256" s="17">
        <v>5.3589421839889899E-2</v>
      </c>
      <c r="AP256" s="17">
        <v>0.148323516769722</v>
      </c>
      <c r="AQ256" s="17">
        <v>5.6203582316253199E-2</v>
      </c>
      <c r="AR256" s="17"/>
      <c r="AS256" s="17">
        <v>4.4850981749621502E-2</v>
      </c>
      <c r="AT256" s="17">
        <v>4.5731846616481601E-2</v>
      </c>
      <c r="AU256" s="17">
        <v>9.7479687119309696E-2</v>
      </c>
      <c r="AV256" s="17">
        <v>0.13902994506861299</v>
      </c>
      <c r="AW256" s="17">
        <v>0.23493069817412601</v>
      </c>
      <c r="AX256" s="17"/>
      <c r="AY256" s="17">
        <v>3.63808862147732E-2</v>
      </c>
      <c r="AZ256" s="17">
        <v>6.0625909483991901E-2</v>
      </c>
      <c r="BA256" s="17">
        <v>8.5030380245771198E-2</v>
      </c>
      <c r="BB256" s="17">
        <v>0.120554758693316</v>
      </c>
      <c r="BC256" s="17">
        <v>0.14007102591790699</v>
      </c>
      <c r="BD256" s="17"/>
      <c r="BE256" s="17">
        <v>9.8137461604489495E-2</v>
      </c>
      <c r="BF256" s="17">
        <v>6.4707472475096395E-2</v>
      </c>
      <c r="BG256" s="17">
        <v>6.1293640015050298E-2</v>
      </c>
      <c r="BH256" s="17">
        <v>8.5665207976806199E-2</v>
      </c>
      <c r="BI256" s="17"/>
      <c r="BJ256" s="17">
        <v>0.12622679906363701</v>
      </c>
      <c r="BK256" s="17">
        <v>5.1894569827494103E-2</v>
      </c>
      <c r="BL256" s="17">
        <v>6.8609585760271305E-2</v>
      </c>
      <c r="BM256" s="17">
        <v>6.1238605434950098E-2</v>
      </c>
      <c r="BN256" s="17"/>
      <c r="BO256" s="17">
        <v>9.9106643429136304E-2</v>
      </c>
      <c r="BP256" s="17">
        <v>0.111759949691822</v>
      </c>
      <c r="BQ256" s="17">
        <v>5.6802106340881599E-2</v>
      </c>
      <c r="BR256" s="17"/>
      <c r="BS256" s="17">
        <v>6.1694936580051499E-2</v>
      </c>
      <c r="BT256" s="17">
        <v>8.1149020006070702E-2</v>
      </c>
      <c r="BU256" s="17"/>
      <c r="BV256" s="17">
        <v>9.7251017060400902E-2</v>
      </c>
      <c r="BW256" s="17">
        <v>6.5789698002866395E-2</v>
      </c>
      <c r="BX256" s="17">
        <v>5.75627651229937E-2</v>
      </c>
      <c r="BY256" s="17"/>
      <c r="BZ256" s="17">
        <v>3.9856589711949303E-2</v>
      </c>
      <c r="CA256" s="17">
        <v>0.12597180511141301</v>
      </c>
    </row>
    <row r="257" spans="2:79" x14ac:dyDescent="0.3">
      <c r="B257" t="s">
        <v>185</v>
      </c>
      <c r="C257" s="17">
        <v>0.29531110662659898</v>
      </c>
      <c r="D257" s="17">
        <v>0.25973972901456499</v>
      </c>
      <c r="E257" s="17">
        <v>0.32858832474042399</v>
      </c>
      <c r="F257" s="17"/>
      <c r="G257" s="17">
        <v>0.35197685160932901</v>
      </c>
      <c r="H257" s="17">
        <v>0.28068584182626699</v>
      </c>
      <c r="I257" s="17">
        <v>0.298514315446543</v>
      </c>
      <c r="J257" s="17">
        <v>0.372457408942999</v>
      </c>
      <c r="K257" s="17">
        <v>0.246133917716401</v>
      </c>
      <c r="L257" s="17">
        <v>0.23690656929861401</v>
      </c>
      <c r="M257" s="17"/>
      <c r="N257" s="17">
        <v>0.25133623975999497</v>
      </c>
      <c r="O257" s="17">
        <v>0.29746415242266799</v>
      </c>
      <c r="P257" s="17">
        <v>0.31758417895636298</v>
      </c>
      <c r="Q257" s="17">
        <v>0.32085952230975201</v>
      </c>
      <c r="R257" s="17"/>
      <c r="S257" s="17">
        <v>0.27424055518940199</v>
      </c>
      <c r="T257" s="17">
        <v>0.32259599507187497</v>
      </c>
      <c r="U257" s="17">
        <v>0.31646316273695102</v>
      </c>
      <c r="V257" s="17">
        <v>0.23270465170509899</v>
      </c>
      <c r="W257" s="17">
        <v>0.34425672073895702</v>
      </c>
      <c r="X257" s="17">
        <v>0.28471937041626599</v>
      </c>
      <c r="Y257" s="17">
        <v>0.25510322574648597</v>
      </c>
      <c r="Z257" s="17">
        <v>0.27271103564660598</v>
      </c>
      <c r="AA257" s="17">
        <v>0.279036573436996</v>
      </c>
      <c r="AB257" s="17">
        <v>0.318550752704302</v>
      </c>
      <c r="AC257" s="17">
        <v>0.334634627829964</v>
      </c>
      <c r="AD257" s="17">
        <v>0.38600249389499702</v>
      </c>
      <c r="AE257" s="17"/>
      <c r="AF257" s="17">
        <v>0.25366991494978403</v>
      </c>
      <c r="AG257" s="17">
        <v>0.31925316772073697</v>
      </c>
      <c r="AH257" s="17">
        <v>0.29209114816709802</v>
      </c>
      <c r="AI257" s="17">
        <v>0.27913457035906802</v>
      </c>
      <c r="AJ257" s="17">
        <v>0.26768142327551497</v>
      </c>
      <c r="AK257" s="17"/>
      <c r="AL257" s="17">
        <v>0.31925443261076097</v>
      </c>
      <c r="AM257" s="17">
        <v>0.24531689459313499</v>
      </c>
      <c r="AN257" s="17">
        <v>0.33628590700541899</v>
      </c>
      <c r="AO257" s="17">
        <v>0.29869879827982898</v>
      </c>
      <c r="AP257" s="17">
        <v>0.26665413596790299</v>
      </c>
      <c r="AQ257" s="17">
        <v>0.29464204153658702</v>
      </c>
      <c r="AR257" s="17"/>
      <c r="AS257" s="17">
        <v>0.16446746674564</v>
      </c>
      <c r="AT257" s="17">
        <v>0.27589804876782298</v>
      </c>
      <c r="AU257" s="17">
        <v>0.36248809750341299</v>
      </c>
      <c r="AV257" s="17">
        <v>0.424781140016665</v>
      </c>
      <c r="AW257" s="17">
        <v>0.412115708165953</v>
      </c>
      <c r="AX257" s="17"/>
      <c r="AY257" s="17">
        <v>0.18321720896107499</v>
      </c>
      <c r="AZ257" s="17">
        <v>0.26863018272719402</v>
      </c>
      <c r="BA257" s="17">
        <v>0.37040740394400701</v>
      </c>
      <c r="BB257" s="17">
        <v>0.44696319882600999</v>
      </c>
      <c r="BC257" s="17">
        <v>0.42803319506976101</v>
      </c>
      <c r="BD257" s="17"/>
      <c r="BE257" s="17">
        <v>0.27112383060637502</v>
      </c>
      <c r="BF257" s="17">
        <v>0.31897414352883602</v>
      </c>
      <c r="BG257" s="17">
        <v>0.28060079490216999</v>
      </c>
      <c r="BH257" s="17">
        <v>0.30992319224174197</v>
      </c>
      <c r="BI257" s="17"/>
      <c r="BJ257" s="17">
        <v>0.29583887192229502</v>
      </c>
      <c r="BK257" s="17">
        <v>0.27652733888546199</v>
      </c>
      <c r="BL257" s="17">
        <v>0.310859644067084</v>
      </c>
      <c r="BM257" s="17">
        <v>0.29329488748146998</v>
      </c>
      <c r="BN257" s="17"/>
      <c r="BO257" s="17">
        <v>0.32141012006691799</v>
      </c>
      <c r="BP257" s="17">
        <v>0.31404325389888998</v>
      </c>
      <c r="BQ257" s="17">
        <v>0.28674249327620299</v>
      </c>
      <c r="BR257" s="17"/>
      <c r="BS257" s="17">
        <v>0.29213469120351498</v>
      </c>
      <c r="BT257" s="17">
        <v>0.29999301568424303</v>
      </c>
      <c r="BU257" s="17"/>
      <c r="BV257" s="17">
        <v>0.30936279815850898</v>
      </c>
      <c r="BW257" s="17">
        <v>0.28594418295231</v>
      </c>
      <c r="BX257" s="17">
        <v>0.29848352357455199</v>
      </c>
      <c r="BY257" s="17"/>
      <c r="BZ257" s="17">
        <v>0.339405444769804</v>
      </c>
      <c r="CA257" s="17">
        <v>0.292509567530777</v>
      </c>
    </row>
    <row r="258" spans="2:79" x14ac:dyDescent="0.3">
      <c r="B258" t="s">
        <v>186</v>
      </c>
      <c r="C258" s="17">
        <v>0.23258917573153701</v>
      </c>
      <c r="D258" s="17">
        <v>0.23749382785361201</v>
      </c>
      <c r="E258" s="17">
        <v>0.22899957438677199</v>
      </c>
      <c r="F258" s="17"/>
      <c r="G258" s="17">
        <v>0.201297650886337</v>
      </c>
      <c r="H258" s="17">
        <v>0.203523766702738</v>
      </c>
      <c r="I258" s="17">
        <v>0.20688710449087699</v>
      </c>
      <c r="J258" s="17">
        <v>0.22901854425669699</v>
      </c>
      <c r="K258" s="17">
        <v>0.26468002486269299</v>
      </c>
      <c r="L258" s="17">
        <v>0.27951837158662901</v>
      </c>
      <c r="M258" s="17"/>
      <c r="N258" s="17">
        <v>0.22503301506823201</v>
      </c>
      <c r="O258" s="17">
        <v>0.214291262609237</v>
      </c>
      <c r="P258" s="17">
        <v>0.230621142880999</v>
      </c>
      <c r="Q258" s="17">
        <v>0.26398963881197801</v>
      </c>
      <c r="R258" s="17"/>
      <c r="S258" s="17">
        <v>0.236732368271861</v>
      </c>
      <c r="T258" s="17">
        <v>0.20333741427454299</v>
      </c>
      <c r="U258" s="17">
        <v>0.227586359035475</v>
      </c>
      <c r="V258" s="17">
        <v>0.242335666818249</v>
      </c>
      <c r="W258" s="17">
        <v>0.232809342254296</v>
      </c>
      <c r="X258" s="17">
        <v>0.25840127553987702</v>
      </c>
      <c r="Y258" s="17">
        <v>0.21820923170533599</v>
      </c>
      <c r="Z258" s="17">
        <v>0.231344678513737</v>
      </c>
      <c r="AA258" s="17">
        <v>0.25503821736536803</v>
      </c>
      <c r="AB258" s="17">
        <v>0.26320584647452</v>
      </c>
      <c r="AC258" s="17">
        <v>0.17570726614135701</v>
      </c>
      <c r="AD258" s="17">
        <v>0.207009816878785</v>
      </c>
      <c r="AE258" s="17"/>
      <c r="AF258" s="17">
        <v>0.23010943566434</v>
      </c>
      <c r="AG258" s="17">
        <v>0.20363193713552999</v>
      </c>
      <c r="AH258" s="17">
        <v>0.27191255336949599</v>
      </c>
      <c r="AI258" s="17">
        <v>0.25447662547137301</v>
      </c>
      <c r="AJ258" s="17">
        <v>0.26514587508265502</v>
      </c>
      <c r="AK258" s="17"/>
      <c r="AL258" s="17">
        <v>0.18647290128461</v>
      </c>
      <c r="AM258" s="17">
        <v>0.23802776221649899</v>
      </c>
      <c r="AN258" s="17">
        <v>0.21898799381717801</v>
      </c>
      <c r="AO258" s="17">
        <v>0.233215234359227</v>
      </c>
      <c r="AP258" s="17">
        <v>0.23977991106100899</v>
      </c>
      <c r="AQ258" s="17">
        <v>0.32335648839758302</v>
      </c>
      <c r="AR258" s="17"/>
      <c r="AS258" s="17">
        <v>0.134873583912933</v>
      </c>
      <c r="AT258" s="17">
        <v>0.245397606427322</v>
      </c>
      <c r="AU258" s="17">
        <v>0.28843460219985201</v>
      </c>
      <c r="AV258" s="17">
        <v>0.221999051325456</v>
      </c>
      <c r="AW258" s="17">
        <v>0.15699579582544201</v>
      </c>
      <c r="AX258" s="17"/>
      <c r="AY258" s="17">
        <v>0.16405394819982599</v>
      </c>
      <c r="AZ258" s="17">
        <v>0.25584464098305298</v>
      </c>
      <c r="BA258" s="17">
        <v>0.299131935580773</v>
      </c>
      <c r="BB258" s="17">
        <v>0.1871799434668</v>
      </c>
      <c r="BC258" s="17">
        <v>0.17260823123256799</v>
      </c>
      <c r="BD258" s="17"/>
      <c r="BE258" s="17">
        <v>0.227557770812233</v>
      </c>
      <c r="BF258" s="17">
        <v>0.21757764063256599</v>
      </c>
      <c r="BG258" s="17">
        <v>0.228576770923971</v>
      </c>
      <c r="BH258" s="17">
        <v>0.24514585166969799</v>
      </c>
      <c r="BI258" s="17"/>
      <c r="BJ258" s="17">
        <v>0.19774776273891001</v>
      </c>
      <c r="BK258" s="17">
        <v>0.237485799708607</v>
      </c>
      <c r="BL258" s="17">
        <v>0.23684683696051501</v>
      </c>
      <c r="BM258" s="17">
        <v>0.23399967892759199</v>
      </c>
      <c r="BN258" s="17"/>
      <c r="BO258" s="17">
        <v>0.19051271165230599</v>
      </c>
      <c r="BP258" s="17">
        <v>0.212161198935996</v>
      </c>
      <c r="BQ258" s="17">
        <v>0.24297735196495601</v>
      </c>
      <c r="BR258" s="17"/>
      <c r="BS258" s="17">
        <v>0.23234012275511201</v>
      </c>
      <c r="BT258" s="17">
        <v>0.23127280671053799</v>
      </c>
      <c r="BU258" s="17"/>
      <c r="BV258" s="17">
        <v>0.19836796946351601</v>
      </c>
      <c r="BW258" s="17">
        <v>0.26016565298294198</v>
      </c>
      <c r="BX258" s="17">
        <v>0.221867880366207</v>
      </c>
      <c r="BY258" s="17"/>
      <c r="BZ258" s="17">
        <v>0.19241469903773101</v>
      </c>
      <c r="CA258" s="17">
        <v>0.19797284129444701</v>
      </c>
    </row>
    <row r="259" spans="2:79" x14ac:dyDescent="0.3">
      <c r="B259" t="s">
        <v>187</v>
      </c>
      <c r="C259" s="17">
        <v>0.28106976386438898</v>
      </c>
      <c r="D259" s="17">
        <v>0.31289204431234502</v>
      </c>
      <c r="E259" s="17">
        <v>0.24947028561482501</v>
      </c>
      <c r="F259" s="17"/>
      <c r="G259" s="17">
        <v>0.25258192702987298</v>
      </c>
      <c r="H259" s="17">
        <v>0.27338720383913201</v>
      </c>
      <c r="I259" s="17">
        <v>0.279688395168671</v>
      </c>
      <c r="J259" s="17">
        <v>0.23393688953986799</v>
      </c>
      <c r="K259" s="17">
        <v>0.310732740868645</v>
      </c>
      <c r="L259" s="17">
        <v>0.32598635530401998</v>
      </c>
      <c r="M259" s="17"/>
      <c r="N259" s="17">
        <v>0.31285937844494699</v>
      </c>
      <c r="O259" s="17">
        <v>0.30394107608605297</v>
      </c>
      <c r="P259" s="17">
        <v>0.27487027491140298</v>
      </c>
      <c r="Q259" s="17">
        <v>0.22777802642147599</v>
      </c>
      <c r="R259" s="17"/>
      <c r="S259" s="17">
        <v>0.256874444047484</v>
      </c>
      <c r="T259" s="17">
        <v>0.30239547505356301</v>
      </c>
      <c r="U259" s="17">
        <v>0.26550897190099398</v>
      </c>
      <c r="V259" s="17">
        <v>0.31949417698089699</v>
      </c>
      <c r="W259" s="17">
        <v>0.25297260979269998</v>
      </c>
      <c r="X259" s="17">
        <v>0.31450832831127301</v>
      </c>
      <c r="Y259" s="17">
        <v>0.339414218710541</v>
      </c>
      <c r="Z259" s="17">
        <v>0.28630574454763102</v>
      </c>
      <c r="AA259" s="17">
        <v>0.24790204343498501</v>
      </c>
      <c r="AB259" s="17">
        <v>0.262874290731126</v>
      </c>
      <c r="AC259" s="17">
        <v>0.25001770816297197</v>
      </c>
      <c r="AD259" s="17">
        <v>0.25839441922325002</v>
      </c>
      <c r="AE259" s="17"/>
      <c r="AF259" s="17">
        <v>0.32388036970683398</v>
      </c>
      <c r="AG259" s="17">
        <v>0.27648137276489398</v>
      </c>
      <c r="AH259" s="17">
        <v>0.27348502152335202</v>
      </c>
      <c r="AI259" s="17">
        <v>0.28508180724177901</v>
      </c>
      <c r="AJ259" s="17">
        <v>0.25210129756830002</v>
      </c>
      <c r="AK259" s="17"/>
      <c r="AL259" s="17">
        <v>0.27877546896718303</v>
      </c>
      <c r="AM259" s="17">
        <v>0.32417341723181198</v>
      </c>
      <c r="AN259" s="17">
        <v>0.29295125133073602</v>
      </c>
      <c r="AO259" s="17">
        <v>0.27363910083480297</v>
      </c>
      <c r="AP259" s="17">
        <v>0.26339388820770798</v>
      </c>
      <c r="AQ259" s="17">
        <v>0.27218037117734101</v>
      </c>
      <c r="AR259" s="17"/>
      <c r="AS259" s="17">
        <v>0.32598615649051399</v>
      </c>
      <c r="AT259" s="17">
        <v>0.33737627084101601</v>
      </c>
      <c r="AU259" s="17">
        <v>0.19958124037149599</v>
      </c>
      <c r="AV259" s="17">
        <v>0.16909650703051399</v>
      </c>
      <c r="AW259" s="17">
        <v>7.4334012849043896E-2</v>
      </c>
      <c r="AX259" s="17"/>
      <c r="AY259" s="17">
        <v>0.34518387052142901</v>
      </c>
      <c r="AZ259" s="17">
        <v>0.33001672827824802</v>
      </c>
      <c r="BA259" s="17">
        <v>0.184989250128237</v>
      </c>
      <c r="BB259" s="17">
        <v>0.19180075118805101</v>
      </c>
      <c r="BC259" s="17">
        <v>0.215777798348499</v>
      </c>
      <c r="BD259" s="17"/>
      <c r="BE259" s="17">
        <v>0.312148412399046</v>
      </c>
      <c r="BF259" s="17">
        <v>0.26756395099483399</v>
      </c>
      <c r="BG259" s="17">
        <v>0.30735945317264002</v>
      </c>
      <c r="BH259" s="17">
        <v>0.24667771334230401</v>
      </c>
      <c r="BI259" s="17"/>
      <c r="BJ259" s="17">
        <v>0.254168830562437</v>
      </c>
      <c r="BK259" s="17">
        <v>0.27576973260508902</v>
      </c>
      <c r="BL259" s="17">
        <v>0.28446048916713701</v>
      </c>
      <c r="BM259" s="17">
        <v>0.28836592331359101</v>
      </c>
      <c r="BN259" s="17"/>
      <c r="BO259" s="17">
        <v>0.26863240283597101</v>
      </c>
      <c r="BP259" s="17">
        <v>0.28485777991109701</v>
      </c>
      <c r="BQ259" s="17">
        <v>0.28441383437375001</v>
      </c>
      <c r="BR259" s="17"/>
      <c r="BS259" s="17">
        <v>0.28599420313288898</v>
      </c>
      <c r="BT259" s="17">
        <v>0.27565126982677601</v>
      </c>
      <c r="BU259" s="17"/>
      <c r="BV259" s="17">
        <v>0.29045725181945298</v>
      </c>
      <c r="BW259" s="17">
        <v>0.28391943632382199</v>
      </c>
      <c r="BX259" s="17">
        <v>0.27966025219495599</v>
      </c>
      <c r="BY259" s="17"/>
      <c r="BZ259" s="17">
        <v>0.317045004301102</v>
      </c>
      <c r="CA259" s="17">
        <v>0.24635355890528299</v>
      </c>
    </row>
    <row r="260" spans="2:79" x14ac:dyDescent="0.3">
      <c r="B260" t="s">
        <v>188</v>
      </c>
      <c r="C260" s="17">
        <v>0.11236394460136601</v>
      </c>
      <c r="D260" s="17">
        <v>0.12494240902549</v>
      </c>
      <c r="E260" s="17">
        <v>0.10109454792899999</v>
      </c>
      <c r="F260" s="17"/>
      <c r="G260" s="17">
        <v>7.6797632625710405E-2</v>
      </c>
      <c r="H260" s="17">
        <v>0.10499243382628</v>
      </c>
      <c r="I260" s="17">
        <v>0.110475361656913</v>
      </c>
      <c r="J260" s="17">
        <v>0.1110600420837</v>
      </c>
      <c r="K260" s="17">
        <v>0.12714341414771699</v>
      </c>
      <c r="L260" s="17">
        <v>0.13483474912772</v>
      </c>
      <c r="M260" s="17"/>
      <c r="N260" s="17">
        <v>0.15258269195600399</v>
      </c>
      <c r="O260" s="17">
        <v>9.9974658012003101E-2</v>
      </c>
      <c r="P260" s="17">
        <v>0.116005345920738</v>
      </c>
      <c r="Q260" s="17">
        <v>7.7118360891236498E-2</v>
      </c>
      <c r="R260" s="17"/>
      <c r="S260" s="17">
        <v>0.13403948728967699</v>
      </c>
      <c r="T260" s="17">
        <v>9.8364825802047501E-2</v>
      </c>
      <c r="U260" s="17">
        <v>0.127749343993727</v>
      </c>
      <c r="V260" s="17">
        <v>0.157594565430522</v>
      </c>
      <c r="W260" s="17">
        <v>3.5263068046195702E-2</v>
      </c>
      <c r="X260" s="17">
        <v>7.2852864136973894E-2</v>
      </c>
      <c r="Y260" s="17">
        <v>0.112844776949609</v>
      </c>
      <c r="Z260" s="17">
        <v>0.15645841354294901</v>
      </c>
      <c r="AA260" s="17">
        <v>0.12549444438247701</v>
      </c>
      <c r="AB260" s="17">
        <v>9.8980164255805997E-2</v>
      </c>
      <c r="AC260" s="17">
        <v>0.13277045332686099</v>
      </c>
      <c r="AD260" s="17">
        <v>9.1980725341898703E-2</v>
      </c>
      <c r="AE260" s="17"/>
      <c r="AF260" s="17">
        <v>0.13760432406098899</v>
      </c>
      <c r="AG260" s="17">
        <v>0.10664465244697301</v>
      </c>
      <c r="AH260" s="17">
        <v>0.110527040897544</v>
      </c>
      <c r="AI260" s="17">
        <v>0.114639988753362</v>
      </c>
      <c r="AJ260" s="17">
        <v>9.2339860489452696E-2</v>
      </c>
      <c r="AK260" s="17"/>
      <c r="AL260" s="17">
        <v>0.123081536596629</v>
      </c>
      <c r="AM260" s="17">
        <v>0.14611353802163399</v>
      </c>
      <c r="AN260" s="17">
        <v>7.1660110670916502E-2</v>
      </c>
      <c r="AO260" s="17">
        <v>0.138835726904152</v>
      </c>
      <c r="AP260" s="17">
        <v>7.4943269206368998E-2</v>
      </c>
      <c r="AQ260" s="17">
        <v>4.29176964888787E-2</v>
      </c>
      <c r="AR260" s="17"/>
      <c r="AS260" s="17">
        <v>0.326271353865977</v>
      </c>
      <c r="AT260" s="17">
        <v>9.0259751224019205E-2</v>
      </c>
      <c r="AU260" s="17">
        <v>3.8552332749798697E-2</v>
      </c>
      <c r="AV260" s="17">
        <v>3.1216642842356101E-2</v>
      </c>
      <c r="AW260" s="17">
        <v>0.121623784985435</v>
      </c>
      <c r="AX260" s="17"/>
      <c r="AY260" s="17">
        <v>0.271164086102897</v>
      </c>
      <c r="AZ260" s="17">
        <v>8.0909314945878497E-2</v>
      </c>
      <c r="BA260" s="17">
        <v>3.8546831532511303E-2</v>
      </c>
      <c r="BB260" s="17">
        <v>4.4759343975056903E-2</v>
      </c>
      <c r="BC260" s="17">
        <v>4.3509749431264802E-2</v>
      </c>
      <c r="BD260" s="17"/>
      <c r="BE260" s="17">
        <v>9.1032524577855795E-2</v>
      </c>
      <c r="BF260" s="17">
        <v>0.12533174314922099</v>
      </c>
      <c r="BG260" s="17">
        <v>0.112425684147655</v>
      </c>
      <c r="BH260" s="17">
        <v>0.107922135944982</v>
      </c>
      <c r="BI260" s="17"/>
      <c r="BJ260" s="17">
        <v>0.11715850225744499</v>
      </c>
      <c r="BK260" s="17">
        <v>0.15206994233653501</v>
      </c>
      <c r="BL260" s="17">
        <v>9.2867002691227801E-2</v>
      </c>
      <c r="BM260" s="17">
        <v>0.114851937063476</v>
      </c>
      <c r="BN260" s="17"/>
      <c r="BO260" s="17">
        <v>0.109699036170118</v>
      </c>
      <c r="BP260" s="17">
        <v>6.5799653967551497E-2</v>
      </c>
      <c r="BQ260" s="17">
        <v>0.122681322116833</v>
      </c>
      <c r="BR260" s="17"/>
      <c r="BS260" s="17">
        <v>0.120970057752706</v>
      </c>
      <c r="BT260" s="17">
        <v>0.102208353892502</v>
      </c>
      <c r="BU260" s="17"/>
      <c r="BV260" s="17">
        <v>9.3115454074430101E-2</v>
      </c>
      <c r="BW260" s="17">
        <v>9.8186899951928197E-2</v>
      </c>
      <c r="BX260" s="17">
        <v>0.13915850397142601</v>
      </c>
      <c r="BY260" s="17"/>
      <c r="BZ260" s="17">
        <v>0.111278262179414</v>
      </c>
      <c r="CA260" s="17">
        <v>0.13719222715807999</v>
      </c>
    </row>
    <row r="261" spans="2:79" x14ac:dyDescent="0.3">
      <c r="B261" t="s">
        <v>149</v>
      </c>
      <c r="C261" s="17">
        <v>8.1013585095431606E-3</v>
      </c>
      <c r="D261" s="17">
        <v>9.5148603027536693E-3</v>
      </c>
      <c r="E261" s="17">
        <v>6.7947589291211703E-3</v>
      </c>
      <c r="F261" s="17"/>
      <c r="G261" s="17">
        <v>1.02537741353946E-2</v>
      </c>
      <c r="H261" s="17">
        <v>1.54935396192066E-2</v>
      </c>
      <c r="I261" s="17">
        <v>5.60790467459912E-3</v>
      </c>
      <c r="J261" s="17">
        <v>1.31313331039828E-2</v>
      </c>
      <c r="K261" s="17">
        <v>5.9715597080851101E-3</v>
      </c>
      <c r="L261" s="17">
        <v>0</v>
      </c>
      <c r="M261" s="17"/>
      <c r="N261" s="17">
        <v>3.3927025016610799E-3</v>
      </c>
      <c r="O261" s="17">
        <v>6.0457529455276099E-3</v>
      </c>
      <c r="P261" s="17">
        <v>8.9163552988980998E-3</v>
      </c>
      <c r="Q261" s="17">
        <v>1.47693667801905E-2</v>
      </c>
      <c r="R261" s="17"/>
      <c r="S261" s="17">
        <v>7.6807291551991598E-3</v>
      </c>
      <c r="T261" s="17">
        <v>1.83776826178094E-2</v>
      </c>
      <c r="U261" s="17">
        <v>0</v>
      </c>
      <c r="V261" s="17">
        <v>7.1099580568508803E-3</v>
      </c>
      <c r="W261" s="17">
        <v>0</v>
      </c>
      <c r="X261" s="17">
        <v>1.73787926066056E-2</v>
      </c>
      <c r="Y261" s="17">
        <v>6.9231082155646398E-3</v>
      </c>
      <c r="Z261" s="17">
        <v>0</v>
      </c>
      <c r="AA261" s="17">
        <v>1.7112725558150198E-2</v>
      </c>
      <c r="AB261" s="17">
        <v>0</v>
      </c>
      <c r="AC261" s="17">
        <v>0</v>
      </c>
      <c r="AD261" s="17">
        <v>0</v>
      </c>
      <c r="AE261" s="17"/>
      <c r="AF261" s="17">
        <v>7.5661057013193898E-3</v>
      </c>
      <c r="AG261" s="17">
        <v>7.5622418559408598E-3</v>
      </c>
      <c r="AH261" s="17">
        <v>6.8512976466329001E-3</v>
      </c>
      <c r="AI261" s="17">
        <v>5.0094123731972296E-3</v>
      </c>
      <c r="AJ261" s="17">
        <v>9.0651399372484696E-3</v>
      </c>
      <c r="AK261" s="17"/>
      <c r="AL261" s="17">
        <v>5.5904718329589801E-3</v>
      </c>
      <c r="AM261" s="17">
        <v>6.8351268275541402E-3</v>
      </c>
      <c r="AN261" s="17">
        <v>1.2590197963619799E-2</v>
      </c>
      <c r="AO261" s="17">
        <v>2.0217177820992002E-3</v>
      </c>
      <c r="AP261" s="17">
        <v>6.9052787872884202E-3</v>
      </c>
      <c r="AQ261" s="17">
        <v>1.06998200833577E-2</v>
      </c>
      <c r="AR261" s="17"/>
      <c r="AS261" s="17">
        <v>3.5504572353149402E-3</v>
      </c>
      <c r="AT261" s="17">
        <v>5.3364761233371397E-3</v>
      </c>
      <c r="AU261" s="17">
        <v>1.34640400561309E-2</v>
      </c>
      <c r="AV261" s="17">
        <v>1.38767137163962E-2</v>
      </c>
      <c r="AW261" s="17">
        <v>0</v>
      </c>
      <c r="AX261" s="17"/>
      <c r="AY261" s="17">
        <v>0</v>
      </c>
      <c r="AZ261" s="17">
        <v>3.9732235816338302E-3</v>
      </c>
      <c r="BA261" s="17">
        <v>2.1894198568700101E-2</v>
      </c>
      <c r="BB261" s="17">
        <v>8.7420038507653505E-3</v>
      </c>
      <c r="BC261" s="17">
        <v>0</v>
      </c>
      <c r="BD261" s="17"/>
      <c r="BE261" s="17">
        <v>0</v>
      </c>
      <c r="BF261" s="17">
        <v>5.8450492194465102E-3</v>
      </c>
      <c r="BG261" s="17">
        <v>9.7436568385132795E-3</v>
      </c>
      <c r="BH261" s="17">
        <v>4.6658988244667196E-3</v>
      </c>
      <c r="BI261" s="17"/>
      <c r="BJ261" s="17">
        <v>8.8592334552765693E-3</v>
      </c>
      <c r="BK261" s="17">
        <v>6.2526166368143399E-3</v>
      </c>
      <c r="BL261" s="17">
        <v>6.3564413537648299E-3</v>
      </c>
      <c r="BM261" s="17">
        <v>8.2489677789209896E-3</v>
      </c>
      <c r="BN261" s="17"/>
      <c r="BO261" s="17">
        <v>1.06390858455504E-2</v>
      </c>
      <c r="BP261" s="17">
        <v>1.1378163594643199E-2</v>
      </c>
      <c r="BQ261" s="17">
        <v>6.3828919273762304E-3</v>
      </c>
      <c r="BR261" s="17"/>
      <c r="BS261" s="17">
        <v>6.8659885757257301E-3</v>
      </c>
      <c r="BT261" s="17">
        <v>9.7255338798697306E-3</v>
      </c>
      <c r="BU261" s="17"/>
      <c r="BV261" s="17">
        <v>1.1445509423690801E-2</v>
      </c>
      <c r="BW261" s="17">
        <v>5.99412978613173E-3</v>
      </c>
      <c r="BX261" s="17">
        <v>3.2670747698643099E-3</v>
      </c>
      <c r="BY261" s="17"/>
      <c r="BZ261" s="17">
        <v>0</v>
      </c>
      <c r="CA261" s="17">
        <v>0</v>
      </c>
    </row>
    <row r="262" spans="2:79" x14ac:dyDescent="0.3">
      <c r="B262" t="s">
        <v>189</v>
      </c>
      <c r="C262" s="17">
        <v>0.36587575729316602</v>
      </c>
      <c r="D262" s="17">
        <v>0.315156858505799</v>
      </c>
      <c r="E262" s="17">
        <v>0.41364083314028099</v>
      </c>
      <c r="F262" s="17"/>
      <c r="G262" s="17">
        <v>0.45906901532268402</v>
      </c>
      <c r="H262" s="17">
        <v>0.40260305601264401</v>
      </c>
      <c r="I262" s="17">
        <v>0.39734123400894</v>
      </c>
      <c r="J262" s="17">
        <v>0.41285319101575302</v>
      </c>
      <c r="K262" s="17">
        <v>0.29147226041285901</v>
      </c>
      <c r="L262" s="17">
        <v>0.25966052398163197</v>
      </c>
      <c r="M262" s="17"/>
      <c r="N262" s="17">
        <v>0.30613221202915603</v>
      </c>
      <c r="O262" s="17">
        <v>0.37574725034717898</v>
      </c>
      <c r="P262" s="17">
        <v>0.369586880987963</v>
      </c>
      <c r="Q262" s="17">
        <v>0.416344607095119</v>
      </c>
      <c r="R262" s="17"/>
      <c r="S262" s="17">
        <v>0.36467297123577902</v>
      </c>
      <c r="T262" s="17">
        <v>0.37752460225203599</v>
      </c>
      <c r="U262" s="17">
        <v>0.37915532506980498</v>
      </c>
      <c r="V262" s="17">
        <v>0.27346563271348101</v>
      </c>
      <c r="W262" s="17">
        <v>0.47895497990680802</v>
      </c>
      <c r="X262" s="17">
        <v>0.33685873940527</v>
      </c>
      <c r="Y262" s="17">
        <v>0.32260866441894898</v>
      </c>
      <c r="Z262" s="17">
        <v>0.32589116339568402</v>
      </c>
      <c r="AA262" s="17">
        <v>0.35445256925901902</v>
      </c>
      <c r="AB262" s="17">
        <v>0.37493969853854803</v>
      </c>
      <c r="AC262" s="17">
        <v>0.44150457236880902</v>
      </c>
      <c r="AD262" s="17">
        <v>0.44261503855606599</v>
      </c>
      <c r="AE262" s="17"/>
      <c r="AF262" s="17">
        <v>0.30083976486651798</v>
      </c>
      <c r="AG262" s="17">
        <v>0.40567979579666102</v>
      </c>
      <c r="AH262" s="17">
        <v>0.33722408656297598</v>
      </c>
      <c r="AI262" s="17">
        <v>0.34079216616028901</v>
      </c>
      <c r="AJ262" s="17">
        <v>0.38134782692234398</v>
      </c>
      <c r="AK262" s="17"/>
      <c r="AL262" s="17">
        <v>0.40607962131861802</v>
      </c>
      <c r="AM262" s="17">
        <v>0.284850155702501</v>
      </c>
      <c r="AN262" s="17">
        <v>0.40381044621755002</v>
      </c>
      <c r="AO262" s="17">
        <v>0.352288220119719</v>
      </c>
      <c r="AP262" s="17">
        <v>0.41497765273762599</v>
      </c>
      <c r="AQ262" s="17">
        <v>0.35084562385284002</v>
      </c>
      <c r="AR262" s="17"/>
      <c r="AS262" s="17">
        <v>0.20931844849526099</v>
      </c>
      <c r="AT262" s="17">
        <v>0.32162989538430498</v>
      </c>
      <c r="AU262" s="17">
        <v>0.45996778462272297</v>
      </c>
      <c r="AV262" s="17">
        <v>0.563811085085278</v>
      </c>
      <c r="AW262" s="17">
        <v>0.64704640634007904</v>
      </c>
      <c r="AX262" s="17"/>
      <c r="AY262" s="17">
        <v>0.219598095175848</v>
      </c>
      <c r="AZ262" s="17">
        <v>0.32925609221118601</v>
      </c>
      <c r="BA262" s="17">
        <v>0.45543778418977798</v>
      </c>
      <c r="BB262" s="17">
        <v>0.56751795751932699</v>
      </c>
      <c r="BC262" s="17">
        <v>0.568104220987668</v>
      </c>
      <c r="BD262" s="17"/>
      <c r="BE262" s="17">
        <v>0.36926129221086501</v>
      </c>
      <c r="BF262" s="17">
        <v>0.38368161600393302</v>
      </c>
      <c r="BG262" s="17">
        <v>0.34189443491722099</v>
      </c>
      <c r="BH262" s="17">
        <v>0.39558840021854902</v>
      </c>
      <c r="BI262" s="17"/>
      <c r="BJ262" s="17">
        <v>0.42206567098593201</v>
      </c>
      <c r="BK262" s="17">
        <v>0.32842190871295601</v>
      </c>
      <c r="BL262" s="17">
        <v>0.37946922982735498</v>
      </c>
      <c r="BM262" s="17">
        <v>0.35453349291642</v>
      </c>
      <c r="BN262" s="17"/>
      <c r="BO262" s="17">
        <v>0.42051676349605499</v>
      </c>
      <c r="BP262" s="17">
        <v>0.425803203590712</v>
      </c>
      <c r="BQ262" s="17">
        <v>0.343544599617085</v>
      </c>
      <c r="BR262" s="17"/>
      <c r="BS262" s="17">
        <v>0.35382962778356702</v>
      </c>
      <c r="BT262" s="17">
        <v>0.38114203569031402</v>
      </c>
      <c r="BU262" s="17"/>
      <c r="BV262" s="17">
        <v>0.40661381521890999</v>
      </c>
      <c r="BW262" s="17">
        <v>0.35173388095517699</v>
      </c>
      <c r="BX262" s="17">
        <v>0.35604628869754601</v>
      </c>
      <c r="BY262" s="17"/>
      <c r="BZ262" s="17">
        <v>0.379262034481753</v>
      </c>
      <c r="CA262" s="17">
        <v>0.41848137264218999</v>
      </c>
    </row>
    <row r="263" spans="2:79" x14ac:dyDescent="0.3">
      <c r="B263" t="s">
        <v>190</v>
      </c>
      <c r="C263" s="17">
        <v>0.39343370846575498</v>
      </c>
      <c r="D263" s="17">
        <v>0.43783445333783499</v>
      </c>
      <c r="E263" s="17">
        <v>0.350564833543826</v>
      </c>
      <c r="F263" s="17"/>
      <c r="G263" s="17">
        <v>0.32937955965558402</v>
      </c>
      <c r="H263" s="17">
        <v>0.37837963766541199</v>
      </c>
      <c r="I263" s="17">
        <v>0.39016375682558402</v>
      </c>
      <c r="J263" s="17">
        <v>0.34499693162356798</v>
      </c>
      <c r="K263" s="17">
        <v>0.43787615501636201</v>
      </c>
      <c r="L263" s="17">
        <v>0.46082110443173901</v>
      </c>
      <c r="M263" s="17"/>
      <c r="N263" s="17">
        <v>0.46544207040095098</v>
      </c>
      <c r="O263" s="17">
        <v>0.40391573409805598</v>
      </c>
      <c r="P263" s="17">
        <v>0.39087562083214</v>
      </c>
      <c r="Q263" s="17">
        <v>0.30489638731271301</v>
      </c>
      <c r="R263" s="17"/>
      <c r="S263" s="17">
        <v>0.39091393133716101</v>
      </c>
      <c r="T263" s="17">
        <v>0.40076030085561098</v>
      </c>
      <c r="U263" s="17">
        <v>0.39325831589471999</v>
      </c>
      <c r="V263" s="17">
        <v>0.47708874241141902</v>
      </c>
      <c r="W263" s="17">
        <v>0.28823567783889498</v>
      </c>
      <c r="X263" s="17">
        <v>0.38736119244824702</v>
      </c>
      <c r="Y263" s="17">
        <v>0.45225899566015099</v>
      </c>
      <c r="Z263" s="17">
        <v>0.44276415809058001</v>
      </c>
      <c r="AA263" s="17">
        <v>0.37339648781746299</v>
      </c>
      <c r="AB263" s="17">
        <v>0.36185445498693197</v>
      </c>
      <c r="AC263" s="17">
        <v>0.38278816148983402</v>
      </c>
      <c r="AD263" s="17">
        <v>0.35037514456514901</v>
      </c>
      <c r="AE263" s="17"/>
      <c r="AF263" s="17">
        <v>0.46148469376782297</v>
      </c>
      <c r="AG263" s="17">
        <v>0.383126025211868</v>
      </c>
      <c r="AH263" s="17">
        <v>0.38401206242089497</v>
      </c>
      <c r="AI263" s="17">
        <v>0.39972179599514102</v>
      </c>
      <c r="AJ263" s="17">
        <v>0.34444115805775199</v>
      </c>
      <c r="AK263" s="17"/>
      <c r="AL263" s="17">
        <v>0.40185700556381199</v>
      </c>
      <c r="AM263" s="17">
        <v>0.47028695525344599</v>
      </c>
      <c r="AN263" s="17">
        <v>0.36461136200165201</v>
      </c>
      <c r="AO263" s="17">
        <v>0.412474827738955</v>
      </c>
      <c r="AP263" s="17">
        <v>0.33833715741407699</v>
      </c>
      <c r="AQ263" s="17">
        <v>0.31509806766621901</v>
      </c>
      <c r="AR263" s="17"/>
      <c r="AS263" s="17">
        <v>0.65225751035649104</v>
      </c>
      <c r="AT263" s="17">
        <v>0.42763602206503498</v>
      </c>
      <c r="AU263" s="17">
        <v>0.23813357312129399</v>
      </c>
      <c r="AV263" s="17">
        <v>0.20031314987286999</v>
      </c>
      <c r="AW263" s="17">
        <v>0.195957797834479</v>
      </c>
      <c r="AX263" s="17"/>
      <c r="AY263" s="17">
        <v>0.61634795662432595</v>
      </c>
      <c r="AZ263" s="17">
        <v>0.41092604322412701</v>
      </c>
      <c r="BA263" s="17">
        <v>0.22353608166074901</v>
      </c>
      <c r="BB263" s="17">
        <v>0.236560095163108</v>
      </c>
      <c r="BC263" s="17">
        <v>0.25928754777976398</v>
      </c>
      <c r="BD263" s="17"/>
      <c r="BE263" s="17">
        <v>0.40318093697690199</v>
      </c>
      <c r="BF263" s="17">
        <v>0.39289569414405501</v>
      </c>
      <c r="BG263" s="17">
        <v>0.41978513732029499</v>
      </c>
      <c r="BH263" s="17">
        <v>0.35459984928728699</v>
      </c>
      <c r="BI263" s="17"/>
      <c r="BJ263" s="17">
        <v>0.37132733281988201</v>
      </c>
      <c r="BK263" s="17">
        <v>0.427839674941623</v>
      </c>
      <c r="BL263" s="17">
        <v>0.37732749185836501</v>
      </c>
      <c r="BM263" s="17">
        <v>0.40321786037706697</v>
      </c>
      <c r="BN263" s="17"/>
      <c r="BO263" s="17">
        <v>0.37833143900608901</v>
      </c>
      <c r="BP263" s="17">
        <v>0.35065743387864901</v>
      </c>
      <c r="BQ263" s="17">
        <v>0.40709515649058298</v>
      </c>
      <c r="BR263" s="17"/>
      <c r="BS263" s="17">
        <v>0.40696426088559501</v>
      </c>
      <c r="BT263" s="17">
        <v>0.377859623719279</v>
      </c>
      <c r="BU263" s="17"/>
      <c r="BV263" s="17">
        <v>0.38357270589388298</v>
      </c>
      <c r="BW263" s="17">
        <v>0.38210633627575002</v>
      </c>
      <c r="BX263" s="17">
        <v>0.41881875616638198</v>
      </c>
      <c r="BY263" s="17"/>
      <c r="BZ263" s="17">
        <v>0.428323266480516</v>
      </c>
      <c r="CA263" s="17">
        <v>0.38354578606336298</v>
      </c>
    </row>
    <row r="264" spans="2:79" x14ac:dyDescent="0.3">
      <c r="B264" t="s">
        <v>191</v>
      </c>
      <c r="C264" s="17">
        <v>-2.7557951172588999E-2</v>
      </c>
      <c r="D264" s="17">
        <v>-0.122677594832036</v>
      </c>
      <c r="E264" s="17">
        <v>6.3075999596455407E-2</v>
      </c>
      <c r="F264" s="17"/>
      <c r="G264" s="17">
        <v>0.12968945566710099</v>
      </c>
      <c r="H264" s="17">
        <v>2.4223418347232201E-2</v>
      </c>
      <c r="I264" s="17">
        <v>7.1774771833559804E-3</v>
      </c>
      <c r="J264" s="17">
        <v>6.7856259392184801E-2</v>
      </c>
      <c r="K264" s="17">
        <v>-0.146403894603504</v>
      </c>
      <c r="L264" s="17">
        <v>-0.20116058045010801</v>
      </c>
      <c r="M264" s="17"/>
      <c r="N264" s="17">
        <v>-0.15930985837179501</v>
      </c>
      <c r="O264" s="17">
        <v>-2.8168483750877101E-2</v>
      </c>
      <c r="P264" s="17">
        <v>-2.12887398441776E-2</v>
      </c>
      <c r="Q264" s="17">
        <v>0.111448219782406</v>
      </c>
      <c r="R264" s="17"/>
      <c r="S264" s="17">
        <v>-2.62409601013819E-2</v>
      </c>
      <c r="T264" s="17">
        <v>-2.3235698603574401E-2</v>
      </c>
      <c r="U264" s="17">
        <v>-1.41029908249152E-2</v>
      </c>
      <c r="V264" s="17">
        <v>-0.20362310969793901</v>
      </c>
      <c r="W264" s="17">
        <v>0.19071930206791299</v>
      </c>
      <c r="X264" s="17">
        <v>-5.0502453042976798E-2</v>
      </c>
      <c r="Y264" s="17">
        <v>-0.12965033124120201</v>
      </c>
      <c r="Z264" s="17">
        <v>-0.116872994694896</v>
      </c>
      <c r="AA264" s="17">
        <v>-1.8943918558443799E-2</v>
      </c>
      <c r="AB264" s="17">
        <v>1.3085243551616201E-2</v>
      </c>
      <c r="AC264" s="17">
        <v>5.87164108789755E-2</v>
      </c>
      <c r="AD264" s="17">
        <v>9.2239893990916894E-2</v>
      </c>
      <c r="AE264" s="17"/>
      <c r="AF264" s="17">
        <v>-0.160644928901305</v>
      </c>
      <c r="AG264" s="17">
        <v>2.25537705847936E-2</v>
      </c>
      <c r="AH264" s="17">
        <v>-4.67879758579198E-2</v>
      </c>
      <c r="AI264" s="17">
        <v>-5.8929629834851699E-2</v>
      </c>
      <c r="AJ264" s="17">
        <v>3.6906668864591798E-2</v>
      </c>
      <c r="AK264" s="17"/>
      <c r="AL264" s="17">
        <v>4.2226157548061498E-3</v>
      </c>
      <c r="AM264" s="17">
        <v>-0.185436799550945</v>
      </c>
      <c r="AN264" s="17">
        <v>3.9199084215897601E-2</v>
      </c>
      <c r="AO264" s="17">
        <v>-6.0186607619235201E-2</v>
      </c>
      <c r="AP264" s="17">
        <v>7.6640495323549204E-2</v>
      </c>
      <c r="AQ264" s="17">
        <v>3.5747556186620497E-2</v>
      </c>
      <c r="AR264" s="17"/>
      <c r="AS264" s="17">
        <v>-0.44293906186123</v>
      </c>
      <c r="AT264" s="17">
        <v>-0.10600612668073001</v>
      </c>
      <c r="AU264" s="17">
        <v>0.22183421150142901</v>
      </c>
      <c r="AV264" s="17">
        <v>0.36349793521240897</v>
      </c>
      <c r="AW264" s="17">
        <v>0.45108860850560001</v>
      </c>
      <c r="AX264" s="17"/>
      <c r="AY264" s="17">
        <v>-0.39674986144847701</v>
      </c>
      <c r="AZ264" s="17">
        <v>-8.1669951012940306E-2</v>
      </c>
      <c r="BA264" s="17">
        <v>0.231901702529029</v>
      </c>
      <c r="BB264" s="17">
        <v>0.33095786235621799</v>
      </c>
      <c r="BC264" s="17">
        <v>0.30881667320790401</v>
      </c>
      <c r="BD264" s="17"/>
      <c r="BE264" s="17">
        <v>-3.3919644766037302E-2</v>
      </c>
      <c r="BF264" s="17">
        <v>-9.2140781401224298E-3</v>
      </c>
      <c r="BG264" s="17">
        <v>-7.7890702403074205E-2</v>
      </c>
      <c r="BH264" s="17">
        <v>4.09885509312619E-2</v>
      </c>
      <c r="BI264" s="17"/>
      <c r="BJ264" s="17">
        <v>5.0738338166049397E-2</v>
      </c>
      <c r="BK264" s="17">
        <v>-9.9417766228667701E-2</v>
      </c>
      <c r="BL264" s="17">
        <v>2.1417379689899199E-3</v>
      </c>
      <c r="BM264" s="17">
        <v>-4.8684367460646701E-2</v>
      </c>
      <c r="BN264" s="17"/>
      <c r="BO264" s="17">
        <v>4.2185324489965099E-2</v>
      </c>
      <c r="BP264" s="17">
        <v>7.5145769712063396E-2</v>
      </c>
      <c r="BQ264" s="17">
        <v>-6.3550556873498004E-2</v>
      </c>
      <c r="BR264" s="17"/>
      <c r="BS264" s="17">
        <v>-5.3134633102028497E-2</v>
      </c>
      <c r="BT264" s="17">
        <v>3.2824119710353501E-3</v>
      </c>
      <c r="BU264" s="17"/>
      <c r="BV264" s="17">
        <v>2.3041109325027301E-2</v>
      </c>
      <c r="BW264" s="17">
        <v>-3.0372455320573699E-2</v>
      </c>
      <c r="BX264" s="17">
        <v>-6.2772467468835996E-2</v>
      </c>
      <c r="BY264" s="17"/>
      <c r="BZ264" s="17">
        <v>-4.9061231998762597E-2</v>
      </c>
      <c r="CA264" s="17">
        <v>3.4935586578827602E-2</v>
      </c>
    </row>
    <row r="265" spans="2:79" x14ac:dyDescent="0.3">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row>
    <row r="266" spans="2:79" x14ac:dyDescent="0.3">
      <c r="B266" s="6" t="s">
        <v>199</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row>
    <row r="267" spans="2:79" x14ac:dyDescent="0.3">
      <c r="B267" s="24" t="s">
        <v>107</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row>
    <row r="268" spans="2:79" x14ac:dyDescent="0.3">
      <c r="B268" t="s">
        <v>184</v>
      </c>
      <c r="C268" s="17">
        <v>0.115046300688285</v>
      </c>
      <c r="D268" s="17">
        <v>0.10587143969408</v>
      </c>
      <c r="E268" s="17">
        <v>0.12400116869503</v>
      </c>
      <c r="F268" s="17"/>
      <c r="G268" s="17">
        <v>0.18996502232352699</v>
      </c>
      <c r="H268" s="17">
        <v>0.15803881909645301</v>
      </c>
      <c r="I268" s="17">
        <v>0.135232207494901</v>
      </c>
      <c r="J268" s="17">
        <v>0.10189637602049199</v>
      </c>
      <c r="K268" s="17">
        <v>9.33846603729441E-2</v>
      </c>
      <c r="L268" s="17">
        <v>3.87692209923889E-2</v>
      </c>
      <c r="M268" s="17"/>
      <c r="N268" s="17">
        <v>0.11767338331089799</v>
      </c>
      <c r="O268" s="17">
        <v>0.105927526109517</v>
      </c>
      <c r="P268" s="17">
        <v>0.12567598341314001</v>
      </c>
      <c r="Q268" s="17">
        <v>0.110637348513212</v>
      </c>
      <c r="R268" s="17"/>
      <c r="S268" s="17">
        <v>0.139123251052821</v>
      </c>
      <c r="T268" s="17">
        <v>0.105603466461604</v>
      </c>
      <c r="U268" s="17">
        <v>9.5049573419486999E-2</v>
      </c>
      <c r="V268" s="17">
        <v>7.6391615950447994E-2</v>
      </c>
      <c r="W268" s="17">
        <v>0.128006507606201</v>
      </c>
      <c r="X268" s="17">
        <v>0.14022298130948899</v>
      </c>
      <c r="Y268" s="17">
        <v>0.108173233226575</v>
      </c>
      <c r="Z268" s="17">
        <v>8.6576856710845501E-2</v>
      </c>
      <c r="AA268" s="17">
        <v>0.12281972713874099</v>
      </c>
      <c r="AB268" s="17">
        <v>0.114626266390163</v>
      </c>
      <c r="AC268" s="17">
        <v>0.117638753030083</v>
      </c>
      <c r="AD268" s="17">
        <v>0.13190273276655301</v>
      </c>
      <c r="AE268" s="17"/>
      <c r="AF268" s="17">
        <v>5.7524366816976299E-2</v>
      </c>
      <c r="AG268" s="17">
        <v>0.12383902561736899</v>
      </c>
      <c r="AH268" s="17">
        <v>0.10630594498488199</v>
      </c>
      <c r="AI268" s="17">
        <v>0.13187237354089201</v>
      </c>
      <c r="AJ268" s="17">
        <v>0.16375559058404501</v>
      </c>
      <c r="AK268" s="17"/>
      <c r="AL268" s="17">
        <v>0.116086044817581</v>
      </c>
      <c r="AM268" s="17">
        <v>7.4344285727533599E-2</v>
      </c>
      <c r="AN268" s="17">
        <v>0.15531278659467801</v>
      </c>
      <c r="AO268" s="17">
        <v>0.12215023628314201</v>
      </c>
      <c r="AP268" s="17">
        <v>0.22192058410402801</v>
      </c>
      <c r="AQ268" s="17">
        <v>7.6321833176099002E-2</v>
      </c>
      <c r="AR268" s="17"/>
      <c r="AS268" s="17">
        <v>0.118142928148308</v>
      </c>
      <c r="AT268" s="17">
        <v>9.5446904265662297E-2</v>
      </c>
      <c r="AU268" s="17">
        <v>0.118235484252978</v>
      </c>
      <c r="AV268" s="17">
        <v>0.17862993251629899</v>
      </c>
      <c r="AW268" s="17">
        <v>0.21457239656493199</v>
      </c>
      <c r="AX268" s="17"/>
      <c r="AY268" s="17">
        <v>0.10791011819685201</v>
      </c>
      <c r="AZ268" s="17">
        <v>8.4813450271369301E-2</v>
      </c>
      <c r="BA268" s="17">
        <v>0.12857512648501199</v>
      </c>
      <c r="BB268" s="17">
        <v>0.17472924211393601</v>
      </c>
      <c r="BC268" s="17">
        <v>0.20902293750443501</v>
      </c>
      <c r="BD268" s="17"/>
      <c r="BE268" s="17">
        <v>0.105499854396382</v>
      </c>
      <c r="BF268" s="17">
        <v>0.10695872343913899</v>
      </c>
      <c r="BG268" s="17">
        <v>0.101197290699322</v>
      </c>
      <c r="BH268" s="17">
        <v>0.14494353851740499</v>
      </c>
      <c r="BI268" s="17"/>
      <c r="BJ268" s="17">
        <v>0.16442579184476599</v>
      </c>
      <c r="BK268" s="17">
        <v>0.15240745933508901</v>
      </c>
      <c r="BL268" s="17">
        <v>0.100455772987998</v>
      </c>
      <c r="BM268" s="17">
        <v>0.105324319948558</v>
      </c>
      <c r="BN268" s="17"/>
      <c r="BO268" s="17">
        <v>0.18039502376821301</v>
      </c>
      <c r="BP268" s="17">
        <v>0.124015526976054</v>
      </c>
      <c r="BQ268" s="17">
        <v>9.9707125777232702E-2</v>
      </c>
      <c r="BR268" s="17"/>
      <c r="BS268" s="17">
        <v>0.10465225470023699</v>
      </c>
      <c r="BT268" s="17">
        <v>0.12679146080641299</v>
      </c>
      <c r="BU268" s="17"/>
      <c r="BV268" s="17">
        <v>0.14930538239106</v>
      </c>
      <c r="BW268" s="17">
        <v>0.110871502457387</v>
      </c>
      <c r="BX268" s="17">
        <v>0.10014875825222801</v>
      </c>
      <c r="BY268" s="17"/>
      <c r="BZ268" s="17">
        <v>7.9940022614784001E-2</v>
      </c>
      <c r="CA268" s="17">
        <v>0.120955399093225</v>
      </c>
    </row>
    <row r="269" spans="2:79" x14ac:dyDescent="0.3">
      <c r="B269" t="s">
        <v>185</v>
      </c>
      <c r="C269" s="17">
        <v>0.35297800782626099</v>
      </c>
      <c r="D269" s="17">
        <v>0.31586445786783801</v>
      </c>
      <c r="E269" s="17">
        <v>0.38845236629691199</v>
      </c>
      <c r="F269" s="17"/>
      <c r="G269" s="17">
        <v>0.43385580179558703</v>
      </c>
      <c r="H269" s="17">
        <v>0.39381926873263301</v>
      </c>
      <c r="I269" s="17">
        <v>0.40054642338520102</v>
      </c>
      <c r="J269" s="17">
        <v>0.33818017898866398</v>
      </c>
      <c r="K269" s="17">
        <v>0.27947123825867998</v>
      </c>
      <c r="L269" s="17">
        <v>0.28817791774601798</v>
      </c>
      <c r="M269" s="17"/>
      <c r="N269" s="17">
        <v>0.360464357044677</v>
      </c>
      <c r="O269" s="17">
        <v>0.38697580312378099</v>
      </c>
      <c r="P269" s="17">
        <v>0.33273649946831901</v>
      </c>
      <c r="Q269" s="17">
        <v>0.33251394008283203</v>
      </c>
      <c r="R269" s="17"/>
      <c r="S269" s="17">
        <v>0.33261273748243803</v>
      </c>
      <c r="T269" s="17">
        <v>0.320989773435857</v>
      </c>
      <c r="U269" s="17">
        <v>0.31362057893467499</v>
      </c>
      <c r="V269" s="17">
        <v>0.32913724238001202</v>
      </c>
      <c r="W269" s="17">
        <v>0.41193518858971001</v>
      </c>
      <c r="X269" s="17">
        <v>0.37635976441449798</v>
      </c>
      <c r="Y269" s="17">
        <v>0.330574333546091</v>
      </c>
      <c r="Z269" s="17">
        <v>0.32961905593669999</v>
      </c>
      <c r="AA269" s="17">
        <v>0.35954944330518002</v>
      </c>
      <c r="AB269" s="17">
        <v>0.41136064220124902</v>
      </c>
      <c r="AC269" s="17">
        <v>0.40128798444872299</v>
      </c>
      <c r="AD269" s="17">
        <v>0.36555261424528701</v>
      </c>
      <c r="AE269" s="17"/>
      <c r="AF269" s="17">
        <v>0.30062564699245498</v>
      </c>
      <c r="AG269" s="17">
        <v>0.399888732297765</v>
      </c>
      <c r="AH269" s="17">
        <v>0.30474617991415698</v>
      </c>
      <c r="AI269" s="17">
        <v>0.29181094154644099</v>
      </c>
      <c r="AJ269" s="17">
        <v>0.42536489416402101</v>
      </c>
      <c r="AK269" s="17"/>
      <c r="AL269" s="17">
        <v>0.38414715004722899</v>
      </c>
      <c r="AM269" s="17">
        <v>0.31178646638221502</v>
      </c>
      <c r="AN269" s="17">
        <v>0.34214016470002201</v>
      </c>
      <c r="AO269" s="17">
        <v>0.31157613872821599</v>
      </c>
      <c r="AP269" s="17">
        <v>0.40848010847627197</v>
      </c>
      <c r="AQ269" s="17">
        <v>0.35162128891690703</v>
      </c>
      <c r="AR269" s="17"/>
      <c r="AS269" s="17">
        <v>0.29373884409196799</v>
      </c>
      <c r="AT269" s="17">
        <v>0.347727786344256</v>
      </c>
      <c r="AU269" s="17">
        <v>0.38730821085464101</v>
      </c>
      <c r="AV269" s="17">
        <v>0.40934929473708198</v>
      </c>
      <c r="AW269" s="17">
        <v>0.29177797182473197</v>
      </c>
      <c r="AX269" s="17"/>
      <c r="AY269" s="17">
        <v>0.25643100788388601</v>
      </c>
      <c r="AZ269" s="17">
        <v>0.34507050620304502</v>
      </c>
      <c r="BA269" s="17">
        <v>0.37591071833096501</v>
      </c>
      <c r="BB269" s="17">
        <v>0.488769054148877</v>
      </c>
      <c r="BC269" s="17">
        <v>0.46837986066493298</v>
      </c>
      <c r="BD269" s="17"/>
      <c r="BE269" s="17">
        <v>0.31856567167761202</v>
      </c>
      <c r="BF269" s="17">
        <v>0.32068717976910699</v>
      </c>
      <c r="BG269" s="17">
        <v>0.36626417995470001</v>
      </c>
      <c r="BH269" s="17">
        <v>0.35975404297892499</v>
      </c>
      <c r="BI269" s="17"/>
      <c r="BJ269" s="17">
        <v>0.323577845555168</v>
      </c>
      <c r="BK269" s="17">
        <v>0.35899139762882998</v>
      </c>
      <c r="BL269" s="17">
        <v>0.35526776687020101</v>
      </c>
      <c r="BM269" s="17">
        <v>0.357551691407687</v>
      </c>
      <c r="BN269" s="17"/>
      <c r="BO269" s="17">
        <v>0.35030591910119602</v>
      </c>
      <c r="BP269" s="17">
        <v>0.43961840078086201</v>
      </c>
      <c r="BQ269" s="17">
        <v>0.33748324636395499</v>
      </c>
      <c r="BR269" s="17"/>
      <c r="BS269" s="17">
        <v>0.34957943787858697</v>
      </c>
      <c r="BT269" s="17">
        <v>0.35865592656284201</v>
      </c>
      <c r="BU269" s="17"/>
      <c r="BV269" s="17">
        <v>0.35291775965530198</v>
      </c>
      <c r="BW269" s="17">
        <v>0.37939738524566502</v>
      </c>
      <c r="BX269" s="17">
        <v>0.32529202253648498</v>
      </c>
      <c r="BY269" s="17"/>
      <c r="BZ269" s="17">
        <v>0.38353078775214999</v>
      </c>
      <c r="CA269" s="17">
        <v>0.414490134662794</v>
      </c>
    </row>
    <row r="270" spans="2:79" x14ac:dyDescent="0.3">
      <c r="B270" t="s">
        <v>186</v>
      </c>
      <c r="C270" s="17">
        <v>0.24870110191539899</v>
      </c>
      <c r="D270" s="17">
        <v>0.27417158503317901</v>
      </c>
      <c r="E270" s="17">
        <v>0.22606947730143201</v>
      </c>
      <c r="F270" s="17"/>
      <c r="G270" s="17">
        <v>0.220720949192418</v>
      </c>
      <c r="H270" s="17">
        <v>0.23663882055548</v>
      </c>
      <c r="I270" s="17">
        <v>0.22136492316311801</v>
      </c>
      <c r="J270" s="17">
        <v>0.21719686376217801</v>
      </c>
      <c r="K270" s="17">
        <v>0.27313619184787002</v>
      </c>
      <c r="L270" s="17">
        <v>0.30871932224770099</v>
      </c>
      <c r="M270" s="17"/>
      <c r="N270" s="17">
        <v>0.228118956915218</v>
      </c>
      <c r="O270" s="17">
        <v>0.26173463843197198</v>
      </c>
      <c r="P270" s="17">
        <v>0.236633589953165</v>
      </c>
      <c r="Q270" s="17">
        <v>0.26644483516253997</v>
      </c>
      <c r="R270" s="17"/>
      <c r="S270" s="17">
        <v>0.25473604804566902</v>
      </c>
      <c r="T270" s="17">
        <v>0.25163319224212299</v>
      </c>
      <c r="U270" s="17">
        <v>0.33728371691953002</v>
      </c>
      <c r="V270" s="17">
        <v>0.28393816168804897</v>
      </c>
      <c r="W270" s="17">
        <v>0.24655011431208301</v>
      </c>
      <c r="X270" s="17">
        <v>0.21225658193287</v>
      </c>
      <c r="Y270" s="17">
        <v>0.21036289598372801</v>
      </c>
      <c r="Z270" s="17">
        <v>0.20030988404877501</v>
      </c>
      <c r="AA270" s="17">
        <v>0.25624938929213897</v>
      </c>
      <c r="AB270" s="17">
        <v>0.24552398883483401</v>
      </c>
      <c r="AC270" s="17">
        <v>0.14676989457710601</v>
      </c>
      <c r="AD270" s="17">
        <v>0.29943657565930598</v>
      </c>
      <c r="AE270" s="17"/>
      <c r="AF270" s="17">
        <v>0.26739123830251499</v>
      </c>
      <c r="AG270" s="17">
        <v>0.2346778841662</v>
      </c>
      <c r="AH270" s="17">
        <v>0.219685926311669</v>
      </c>
      <c r="AI270" s="17">
        <v>0.25763834765862398</v>
      </c>
      <c r="AJ270" s="17">
        <v>0.21136110158830701</v>
      </c>
      <c r="AK270" s="17"/>
      <c r="AL270" s="17">
        <v>0.23708339783862001</v>
      </c>
      <c r="AM270" s="17">
        <v>0.269363516916027</v>
      </c>
      <c r="AN270" s="17">
        <v>0.219863820726032</v>
      </c>
      <c r="AO270" s="17">
        <v>0.235337928145847</v>
      </c>
      <c r="AP270" s="17">
        <v>0.19151691113767899</v>
      </c>
      <c r="AQ270" s="17">
        <v>0.33727530200155598</v>
      </c>
      <c r="AR270" s="17"/>
      <c r="AS270" s="17">
        <v>0.20800260993069</v>
      </c>
      <c r="AT270" s="17">
        <v>0.25414468438426902</v>
      </c>
      <c r="AU270" s="17">
        <v>0.29088990486939997</v>
      </c>
      <c r="AV270" s="17">
        <v>0.19007895809532299</v>
      </c>
      <c r="AW270" s="17">
        <v>0.241433080558277</v>
      </c>
      <c r="AX270" s="17"/>
      <c r="AY270" s="17">
        <v>0.22528675692035099</v>
      </c>
      <c r="AZ270" s="17">
        <v>0.27386545330135798</v>
      </c>
      <c r="BA270" s="17">
        <v>0.29603234288240499</v>
      </c>
      <c r="BB270" s="17">
        <v>0.17465549554514601</v>
      </c>
      <c r="BC270" s="17">
        <v>0.125093361579344</v>
      </c>
      <c r="BD270" s="17"/>
      <c r="BE270" s="17">
        <v>0.27737253654541699</v>
      </c>
      <c r="BF270" s="17">
        <v>0.24555682102413501</v>
      </c>
      <c r="BG270" s="17">
        <v>0.25103830138762101</v>
      </c>
      <c r="BH270" s="17">
        <v>0.23825862210326501</v>
      </c>
      <c r="BI270" s="17"/>
      <c r="BJ270" s="17">
        <v>0.21751036212157401</v>
      </c>
      <c r="BK270" s="17">
        <v>0.266532602886137</v>
      </c>
      <c r="BL270" s="17">
        <v>0.25527032089014601</v>
      </c>
      <c r="BM270" s="17">
        <v>0.24973333721337801</v>
      </c>
      <c r="BN270" s="17"/>
      <c r="BO270" s="17">
        <v>0.21449907339948401</v>
      </c>
      <c r="BP270" s="17">
        <v>0.21682794483614501</v>
      </c>
      <c r="BQ270" s="17">
        <v>0.26002478615100399</v>
      </c>
      <c r="BR270" s="17"/>
      <c r="BS270" s="17">
        <v>0.244282217477645</v>
      </c>
      <c r="BT270" s="17">
        <v>0.25355192297536799</v>
      </c>
      <c r="BU270" s="17"/>
      <c r="BV270" s="17">
        <v>0.23216886795473099</v>
      </c>
      <c r="BW270" s="17">
        <v>0.25198449910792198</v>
      </c>
      <c r="BX270" s="17">
        <v>0.252151801594654</v>
      </c>
      <c r="BY270" s="17"/>
      <c r="BZ270" s="17">
        <v>0.21353447828838401</v>
      </c>
      <c r="CA270" s="17">
        <v>0.24893607393476999</v>
      </c>
    </row>
    <row r="271" spans="2:79" x14ac:dyDescent="0.3">
      <c r="B271" t="s">
        <v>187</v>
      </c>
      <c r="C271" s="17">
        <v>0.20302604232985699</v>
      </c>
      <c r="D271" s="17">
        <v>0.223282852093281</v>
      </c>
      <c r="E271" s="17">
        <v>0.18325275169034</v>
      </c>
      <c r="F271" s="17"/>
      <c r="G271" s="17">
        <v>0.118251412814115</v>
      </c>
      <c r="H271" s="17">
        <v>0.16198417405464299</v>
      </c>
      <c r="I271" s="17">
        <v>0.18212361487287199</v>
      </c>
      <c r="J271" s="17">
        <v>0.235704812622271</v>
      </c>
      <c r="K271" s="17">
        <v>0.23720490734553201</v>
      </c>
      <c r="L271" s="17">
        <v>0.26063796812828399</v>
      </c>
      <c r="M271" s="17"/>
      <c r="N271" s="17">
        <v>0.22210410440345099</v>
      </c>
      <c r="O271" s="17">
        <v>0.178833196189259</v>
      </c>
      <c r="P271" s="17">
        <v>0.216190648327932</v>
      </c>
      <c r="Q271" s="17">
        <v>0.19621491061538199</v>
      </c>
      <c r="R271" s="17"/>
      <c r="S271" s="17">
        <v>0.22186755037888301</v>
      </c>
      <c r="T271" s="17">
        <v>0.25827291840696098</v>
      </c>
      <c r="U271" s="17">
        <v>0.189002323591447</v>
      </c>
      <c r="V271" s="17">
        <v>0.20692286209957</v>
      </c>
      <c r="W271" s="17">
        <v>0.16343322234245999</v>
      </c>
      <c r="X271" s="17">
        <v>0.18723304178705699</v>
      </c>
      <c r="Y271" s="17">
        <v>0.23605804843572301</v>
      </c>
      <c r="Z271" s="17">
        <v>0.256898948721344</v>
      </c>
      <c r="AA271" s="17">
        <v>0.14614368505283701</v>
      </c>
      <c r="AB271" s="17">
        <v>0.173342305883838</v>
      </c>
      <c r="AC271" s="17">
        <v>0.21411948897163099</v>
      </c>
      <c r="AD271" s="17">
        <v>0.16096904688706501</v>
      </c>
      <c r="AE271" s="17"/>
      <c r="AF271" s="17">
        <v>0.238816049394344</v>
      </c>
      <c r="AG271" s="17">
        <v>0.185751863214004</v>
      </c>
      <c r="AH271" s="17">
        <v>0.29754641173240598</v>
      </c>
      <c r="AI271" s="17">
        <v>0.247282365886758</v>
      </c>
      <c r="AJ271" s="17">
        <v>0.148859971457101</v>
      </c>
      <c r="AK271" s="17"/>
      <c r="AL271" s="17">
        <v>0.20676549173037101</v>
      </c>
      <c r="AM271" s="17">
        <v>0.217035904403099</v>
      </c>
      <c r="AN271" s="17">
        <v>0.233871597733878</v>
      </c>
      <c r="AO271" s="17">
        <v>0.237173948254323</v>
      </c>
      <c r="AP271" s="17">
        <v>0.13427938367019099</v>
      </c>
      <c r="AQ271" s="17">
        <v>0.18747244355970799</v>
      </c>
      <c r="AR271" s="17"/>
      <c r="AS271" s="17">
        <v>0.246065754822685</v>
      </c>
      <c r="AT271" s="17">
        <v>0.22952777431876401</v>
      </c>
      <c r="AU271" s="17">
        <v>0.13953311719728201</v>
      </c>
      <c r="AV271" s="17">
        <v>0.15726742084407699</v>
      </c>
      <c r="AW271" s="17">
        <v>0.17726793482528899</v>
      </c>
      <c r="AX271" s="17"/>
      <c r="AY271" s="17">
        <v>0.26393132984848899</v>
      </c>
      <c r="AZ271" s="17">
        <v>0.23054076518430699</v>
      </c>
      <c r="BA271" s="17">
        <v>0.15813175281275399</v>
      </c>
      <c r="BB271" s="17">
        <v>0.121723021419729</v>
      </c>
      <c r="BC271" s="17">
        <v>7.4005635166290301E-2</v>
      </c>
      <c r="BD271" s="17"/>
      <c r="BE271" s="17">
        <v>0.22726435675746701</v>
      </c>
      <c r="BF271" s="17">
        <v>0.22497296835410199</v>
      </c>
      <c r="BG271" s="17">
        <v>0.20793310088488601</v>
      </c>
      <c r="BH271" s="17">
        <v>0.18116661480256299</v>
      </c>
      <c r="BI271" s="17"/>
      <c r="BJ271" s="17">
        <v>0.19643992546576799</v>
      </c>
      <c r="BK271" s="17">
        <v>0.172024309935805</v>
      </c>
      <c r="BL271" s="17">
        <v>0.21125376122728901</v>
      </c>
      <c r="BM271" s="17">
        <v>0.20681554743422101</v>
      </c>
      <c r="BN271" s="17"/>
      <c r="BO271" s="17">
        <v>0.192291992328184</v>
      </c>
      <c r="BP271" s="17">
        <v>0.187535434727401</v>
      </c>
      <c r="BQ271" s="17">
        <v>0.209763363821381</v>
      </c>
      <c r="BR271" s="17"/>
      <c r="BS271" s="17">
        <v>0.20583949514576999</v>
      </c>
      <c r="BT271" s="17">
        <v>0.19975196032977899</v>
      </c>
      <c r="BU271" s="17"/>
      <c r="BV271" s="17">
        <v>0.21047023124542</v>
      </c>
      <c r="BW271" s="17">
        <v>0.17873057368915801</v>
      </c>
      <c r="BX271" s="17">
        <v>0.23720515112422799</v>
      </c>
      <c r="BY271" s="17"/>
      <c r="BZ271" s="17">
        <v>0.24747246184911401</v>
      </c>
      <c r="CA271" s="17">
        <v>0.15531913553853999</v>
      </c>
    </row>
    <row r="272" spans="2:79" x14ac:dyDescent="0.3">
      <c r="B272" t="s">
        <v>188</v>
      </c>
      <c r="C272" s="17">
        <v>6.5207640474087405E-2</v>
      </c>
      <c r="D272" s="17">
        <v>6.9839002248208507E-2</v>
      </c>
      <c r="E272" s="17">
        <v>5.9080049853627199E-2</v>
      </c>
      <c r="F272" s="17"/>
      <c r="G272" s="17">
        <v>1.34608764387978E-2</v>
      </c>
      <c r="H272" s="17">
        <v>3.8606668249545902E-2</v>
      </c>
      <c r="I272" s="17">
        <v>4.9188674763504803E-2</v>
      </c>
      <c r="J272" s="17">
        <v>7.6407826310546906E-2</v>
      </c>
      <c r="K272" s="17">
        <v>0.11045343241342501</v>
      </c>
      <c r="L272" s="17">
        <v>9.5119738613366894E-2</v>
      </c>
      <c r="M272" s="17"/>
      <c r="N272" s="17">
        <v>6.3144881845979703E-2</v>
      </c>
      <c r="O272" s="17">
        <v>5.5976911445107601E-2</v>
      </c>
      <c r="P272" s="17">
        <v>6.8000809116274402E-2</v>
      </c>
      <c r="Q272" s="17">
        <v>7.2143357267431096E-2</v>
      </c>
      <c r="R272" s="17"/>
      <c r="S272" s="17">
        <v>3.7425795605689802E-2</v>
      </c>
      <c r="T272" s="17">
        <v>4.56281171814584E-2</v>
      </c>
      <c r="U272" s="17">
        <v>6.5043807134860895E-2</v>
      </c>
      <c r="V272" s="17">
        <v>8.6524663689909395E-2</v>
      </c>
      <c r="W272" s="17">
        <v>4.2988474847695801E-2</v>
      </c>
      <c r="X272" s="17">
        <v>6.02306556185443E-2</v>
      </c>
      <c r="Y272" s="17">
        <v>0.107908380592317</v>
      </c>
      <c r="Z272" s="17">
        <v>0.126595254582336</v>
      </c>
      <c r="AA272" s="17">
        <v>6.7422653301045396E-2</v>
      </c>
      <c r="AB272" s="17">
        <v>5.5146796689915602E-2</v>
      </c>
      <c r="AC272" s="17">
        <v>0.10528207945446399</v>
      </c>
      <c r="AD272" s="17">
        <v>4.2139030441788898E-2</v>
      </c>
      <c r="AE272" s="17"/>
      <c r="AF272" s="17">
        <v>0.123357659999557</v>
      </c>
      <c r="AG272" s="17">
        <v>4.6991353428485802E-2</v>
      </c>
      <c r="AH272" s="17">
        <v>5.4940929183528699E-2</v>
      </c>
      <c r="AI272" s="17">
        <v>6.6666428680973402E-2</v>
      </c>
      <c r="AJ272" s="17">
        <v>3.2983462138124503E-2</v>
      </c>
      <c r="AK272" s="17"/>
      <c r="AL272" s="17">
        <v>4.61990541388217E-2</v>
      </c>
      <c r="AM272" s="17">
        <v>0.115560755548412</v>
      </c>
      <c r="AN272" s="17">
        <v>4.38359962149776E-2</v>
      </c>
      <c r="AO272" s="17">
        <v>8.4208803456956804E-2</v>
      </c>
      <c r="AP272" s="17">
        <v>2.43652902088572E-2</v>
      </c>
      <c r="AQ272" s="17">
        <v>2.6916464245597699E-2</v>
      </c>
      <c r="AR272" s="17"/>
      <c r="AS272" s="17">
        <v>0.125101107771456</v>
      </c>
      <c r="AT272" s="17">
        <v>6.0091948370826098E-2</v>
      </c>
      <c r="AU272" s="17">
        <v>4.2280489012361297E-2</v>
      </c>
      <c r="AV272" s="17">
        <v>4.1669006316148803E-2</v>
      </c>
      <c r="AW272" s="17">
        <v>7.4948616226769002E-2</v>
      </c>
      <c r="AX272" s="17"/>
      <c r="AY272" s="17">
        <v>0.13853975055566001</v>
      </c>
      <c r="AZ272" s="17">
        <v>5.0237779882514003E-2</v>
      </c>
      <c r="BA272" s="17">
        <v>2.53025288134122E-2</v>
      </c>
      <c r="BB272" s="17">
        <v>2.8566660852454899E-2</v>
      </c>
      <c r="BC272" s="17">
        <v>9.4008720696999407E-2</v>
      </c>
      <c r="BD272" s="17"/>
      <c r="BE272" s="17">
        <v>7.1297580623121998E-2</v>
      </c>
      <c r="BF272" s="17">
        <v>8.8204900796631305E-2</v>
      </c>
      <c r="BG272" s="17">
        <v>6.0449010215839302E-2</v>
      </c>
      <c r="BH272" s="17">
        <v>5.7847856050761301E-2</v>
      </c>
      <c r="BI272" s="17"/>
      <c r="BJ272" s="17">
        <v>7.61670325179028E-2</v>
      </c>
      <c r="BK272" s="17">
        <v>4.3461537199444303E-2</v>
      </c>
      <c r="BL272" s="17">
        <v>6.3760697728781193E-2</v>
      </c>
      <c r="BM272" s="17">
        <v>6.6137331845260494E-2</v>
      </c>
      <c r="BN272" s="17"/>
      <c r="BO272" s="17">
        <v>4.7794700328220099E-2</v>
      </c>
      <c r="BP272" s="17">
        <v>2.06245290848944E-2</v>
      </c>
      <c r="BQ272" s="17">
        <v>7.7742342024462896E-2</v>
      </c>
      <c r="BR272" s="17"/>
      <c r="BS272" s="17">
        <v>8.17878823854431E-2</v>
      </c>
      <c r="BT272" s="17">
        <v>4.4603512376713901E-2</v>
      </c>
      <c r="BU272" s="17"/>
      <c r="BV272" s="17">
        <v>3.8788173427271401E-2</v>
      </c>
      <c r="BW272" s="17">
        <v>6.9301912895305406E-2</v>
      </c>
      <c r="BX272" s="17">
        <v>7.8715325047872806E-2</v>
      </c>
      <c r="BY272" s="17"/>
      <c r="BZ272" s="17">
        <v>6.6168563134171507E-2</v>
      </c>
      <c r="CA272" s="17">
        <v>5.1464108678744402E-2</v>
      </c>
    </row>
    <row r="273" spans="2:79" x14ac:dyDescent="0.3">
      <c r="B273" t="s">
        <v>149</v>
      </c>
      <c r="C273" s="17">
        <v>1.5040906766111301E-2</v>
      </c>
      <c r="D273" s="17">
        <v>1.0970663063414101E-2</v>
      </c>
      <c r="E273" s="17">
        <v>1.9144186162658498E-2</v>
      </c>
      <c r="F273" s="17"/>
      <c r="G273" s="17">
        <v>2.3745937435555298E-2</v>
      </c>
      <c r="H273" s="17">
        <v>1.0912249311245001E-2</v>
      </c>
      <c r="I273" s="17">
        <v>1.1544156320402999E-2</v>
      </c>
      <c r="J273" s="17">
        <v>3.0613942295848701E-2</v>
      </c>
      <c r="K273" s="17">
        <v>6.3495697615482804E-3</v>
      </c>
      <c r="L273" s="17">
        <v>8.5758322722413495E-3</v>
      </c>
      <c r="M273" s="17"/>
      <c r="N273" s="17">
        <v>8.4943164797756307E-3</v>
      </c>
      <c r="O273" s="17">
        <v>1.05519247003626E-2</v>
      </c>
      <c r="P273" s="17">
        <v>2.0762469721170001E-2</v>
      </c>
      <c r="Q273" s="17">
        <v>2.20456083586031E-2</v>
      </c>
      <c r="R273" s="17"/>
      <c r="S273" s="17">
        <v>1.42346174344988E-2</v>
      </c>
      <c r="T273" s="17">
        <v>1.7872532271996699E-2</v>
      </c>
      <c r="U273" s="17">
        <v>0</v>
      </c>
      <c r="V273" s="17">
        <v>1.7085454192012201E-2</v>
      </c>
      <c r="W273" s="17">
        <v>7.08649230184916E-3</v>
      </c>
      <c r="X273" s="17">
        <v>2.36969749375417E-2</v>
      </c>
      <c r="Y273" s="17">
        <v>6.9231082155646398E-3</v>
      </c>
      <c r="Z273" s="17">
        <v>0</v>
      </c>
      <c r="AA273" s="17">
        <v>4.7815101910058298E-2</v>
      </c>
      <c r="AB273" s="17">
        <v>0</v>
      </c>
      <c r="AC273" s="17">
        <v>1.49017995179928E-2</v>
      </c>
      <c r="AD273" s="17">
        <v>0</v>
      </c>
      <c r="AE273" s="17"/>
      <c r="AF273" s="17">
        <v>1.2285038494153E-2</v>
      </c>
      <c r="AG273" s="17">
        <v>8.8511412761769406E-3</v>
      </c>
      <c r="AH273" s="17">
        <v>1.67746078733578E-2</v>
      </c>
      <c r="AI273" s="17">
        <v>4.72954268631134E-3</v>
      </c>
      <c r="AJ273" s="17">
        <v>1.7674980068401298E-2</v>
      </c>
      <c r="AK273" s="17"/>
      <c r="AL273" s="17">
        <v>9.7188614273767595E-3</v>
      </c>
      <c r="AM273" s="17">
        <v>1.1909071022713E-2</v>
      </c>
      <c r="AN273" s="17">
        <v>4.9756340304124196E-3</v>
      </c>
      <c r="AO273" s="17">
        <v>9.5529451315145997E-3</v>
      </c>
      <c r="AP273" s="17">
        <v>1.94377224029714E-2</v>
      </c>
      <c r="AQ273" s="17">
        <v>2.0392668100132801E-2</v>
      </c>
      <c r="AR273" s="17"/>
      <c r="AS273" s="17">
        <v>8.9487552348929394E-3</v>
      </c>
      <c r="AT273" s="17">
        <v>1.3060902316222801E-2</v>
      </c>
      <c r="AU273" s="17">
        <v>2.1752793813338101E-2</v>
      </c>
      <c r="AV273" s="17">
        <v>2.30053874910706E-2</v>
      </c>
      <c r="AW273" s="17">
        <v>0</v>
      </c>
      <c r="AX273" s="17"/>
      <c r="AY273" s="17">
        <v>7.9010365947615405E-3</v>
      </c>
      <c r="AZ273" s="17">
        <v>1.54720451574071E-2</v>
      </c>
      <c r="BA273" s="17">
        <v>1.60475306754514E-2</v>
      </c>
      <c r="BB273" s="17">
        <v>1.15565259198562E-2</v>
      </c>
      <c r="BC273" s="17">
        <v>2.9489484387998199E-2</v>
      </c>
      <c r="BD273" s="17"/>
      <c r="BE273" s="17">
        <v>0</v>
      </c>
      <c r="BF273" s="17">
        <v>1.3619406616885101E-2</v>
      </c>
      <c r="BG273" s="17">
        <v>1.3118116857632299E-2</v>
      </c>
      <c r="BH273" s="17">
        <v>1.80293255470808E-2</v>
      </c>
      <c r="BI273" s="17"/>
      <c r="BJ273" s="17">
        <v>2.1879042494821602E-2</v>
      </c>
      <c r="BK273" s="17">
        <v>6.5826930146939801E-3</v>
      </c>
      <c r="BL273" s="17">
        <v>1.39916802955847E-2</v>
      </c>
      <c r="BM273" s="17">
        <v>1.44377721508951E-2</v>
      </c>
      <c r="BN273" s="17"/>
      <c r="BO273" s="17">
        <v>1.4713291074703099E-2</v>
      </c>
      <c r="BP273" s="17">
        <v>1.1378163594643199E-2</v>
      </c>
      <c r="BQ273" s="17">
        <v>1.52791358619635E-2</v>
      </c>
      <c r="BR273" s="17"/>
      <c r="BS273" s="17">
        <v>1.38587124123172E-2</v>
      </c>
      <c r="BT273" s="17">
        <v>1.6645216948884101E-2</v>
      </c>
      <c r="BU273" s="17"/>
      <c r="BV273" s="17">
        <v>1.63495853262145E-2</v>
      </c>
      <c r="BW273" s="17">
        <v>9.7141266045633994E-3</v>
      </c>
      <c r="BX273" s="17">
        <v>6.4869414445325397E-3</v>
      </c>
      <c r="BY273" s="17"/>
      <c r="BZ273" s="17">
        <v>9.3536863613967996E-3</v>
      </c>
      <c r="CA273" s="17">
        <v>8.8351480919263495E-3</v>
      </c>
    </row>
    <row r="274" spans="2:79" x14ac:dyDescent="0.3">
      <c r="B274" t="s">
        <v>189</v>
      </c>
      <c r="C274" s="17">
        <v>0.46802430851454602</v>
      </c>
      <c r="D274" s="17">
        <v>0.42173589756191698</v>
      </c>
      <c r="E274" s="17">
        <v>0.51245353499194202</v>
      </c>
      <c r="F274" s="17"/>
      <c r="G274" s="17">
        <v>0.62382082411911399</v>
      </c>
      <c r="H274" s="17">
        <v>0.55185808782908496</v>
      </c>
      <c r="I274" s="17">
        <v>0.53577863088010202</v>
      </c>
      <c r="J274" s="17">
        <v>0.44007655500915599</v>
      </c>
      <c r="K274" s="17">
        <v>0.37285589863162499</v>
      </c>
      <c r="L274" s="17">
        <v>0.32694713873840697</v>
      </c>
      <c r="M274" s="17"/>
      <c r="N274" s="17">
        <v>0.47813774035557499</v>
      </c>
      <c r="O274" s="17">
        <v>0.49290332923329799</v>
      </c>
      <c r="P274" s="17">
        <v>0.45841248288145803</v>
      </c>
      <c r="Q274" s="17">
        <v>0.44315128859604402</v>
      </c>
      <c r="R274" s="17"/>
      <c r="S274" s="17">
        <v>0.471735988535259</v>
      </c>
      <c r="T274" s="17">
        <v>0.42659323989746101</v>
      </c>
      <c r="U274" s="17">
        <v>0.40867015235416199</v>
      </c>
      <c r="V274" s="17">
        <v>0.40552885833045998</v>
      </c>
      <c r="W274" s="17">
        <v>0.53994169619591204</v>
      </c>
      <c r="X274" s="17">
        <v>0.51658274572398699</v>
      </c>
      <c r="Y274" s="17">
        <v>0.43874756677266602</v>
      </c>
      <c r="Z274" s="17">
        <v>0.41619591264754502</v>
      </c>
      <c r="AA274" s="17">
        <v>0.48236917044392102</v>
      </c>
      <c r="AB274" s="17">
        <v>0.52598690859141195</v>
      </c>
      <c r="AC274" s="17">
        <v>0.51892673747880602</v>
      </c>
      <c r="AD274" s="17">
        <v>0.49745534701184002</v>
      </c>
      <c r="AE274" s="17"/>
      <c r="AF274" s="17">
        <v>0.35815001380943101</v>
      </c>
      <c r="AG274" s="17">
        <v>0.52372775791513404</v>
      </c>
      <c r="AH274" s="17">
        <v>0.41105212489903897</v>
      </c>
      <c r="AI274" s="17">
        <v>0.42368331508733298</v>
      </c>
      <c r="AJ274" s="17">
        <v>0.589120484748066</v>
      </c>
      <c r="AK274" s="17"/>
      <c r="AL274" s="17">
        <v>0.50023319486480999</v>
      </c>
      <c r="AM274" s="17">
        <v>0.38613075210974901</v>
      </c>
      <c r="AN274" s="17">
        <v>0.49745295129470002</v>
      </c>
      <c r="AO274" s="17">
        <v>0.43372637501135802</v>
      </c>
      <c r="AP274" s="17">
        <v>0.63040069258030096</v>
      </c>
      <c r="AQ274" s="17">
        <v>0.427943122093006</v>
      </c>
      <c r="AR274" s="17"/>
      <c r="AS274" s="17">
        <v>0.411881772240276</v>
      </c>
      <c r="AT274" s="17">
        <v>0.44317469060991799</v>
      </c>
      <c r="AU274" s="17">
        <v>0.50554369510761799</v>
      </c>
      <c r="AV274" s="17">
        <v>0.58797922725338103</v>
      </c>
      <c r="AW274" s="17">
        <v>0.50635036838966396</v>
      </c>
      <c r="AX274" s="17"/>
      <c r="AY274" s="17">
        <v>0.36434112608073799</v>
      </c>
      <c r="AZ274" s="17">
        <v>0.42988395647441402</v>
      </c>
      <c r="BA274" s="17">
        <v>0.50448584481597702</v>
      </c>
      <c r="BB274" s="17">
        <v>0.66349829626281398</v>
      </c>
      <c r="BC274" s="17">
        <v>0.67740279816936799</v>
      </c>
      <c r="BD274" s="17"/>
      <c r="BE274" s="17">
        <v>0.424065526073994</v>
      </c>
      <c r="BF274" s="17">
        <v>0.42764590320824702</v>
      </c>
      <c r="BG274" s="17">
        <v>0.46746147065402199</v>
      </c>
      <c r="BH274" s="17">
        <v>0.50469758149633004</v>
      </c>
      <c r="BI274" s="17"/>
      <c r="BJ274" s="17">
        <v>0.48800363739993402</v>
      </c>
      <c r="BK274" s="17">
        <v>0.51139885696391996</v>
      </c>
      <c r="BL274" s="17">
        <v>0.45572353985819902</v>
      </c>
      <c r="BM274" s="17">
        <v>0.46287601135624501</v>
      </c>
      <c r="BN274" s="17"/>
      <c r="BO274" s="17">
        <v>0.53070094286940805</v>
      </c>
      <c r="BP274" s="17">
        <v>0.56363392775691601</v>
      </c>
      <c r="BQ274" s="17">
        <v>0.437190372141188</v>
      </c>
      <c r="BR274" s="17"/>
      <c r="BS274" s="17">
        <v>0.45423169257882401</v>
      </c>
      <c r="BT274" s="17">
        <v>0.48544738736925502</v>
      </c>
      <c r="BU274" s="17"/>
      <c r="BV274" s="17">
        <v>0.50222314204636298</v>
      </c>
      <c r="BW274" s="17">
        <v>0.49026888770305099</v>
      </c>
      <c r="BX274" s="17">
        <v>0.425440780788713</v>
      </c>
      <c r="BY274" s="17"/>
      <c r="BZ274" s="17">
        <v>0.46347081036693399</v>
      </c>
      <c r="CA274" s="17">
        <v>0.535445533756019</v>
      </c>
    </row>
    <row r="275" spans="2:79" x14ac:dyDescent="0.3">
      <c r="B275" t="s">
        <v>190</v>
      </c>
      <c r="C275" s="17">
        <v>0.26823368280394499</v>
      </c>
      <c r="D275" s="17">
        <v>0.29312185434149002</v>
      </c>
      <c r="E275" s="17">
        <v>0.242332801543968</v>
      </c>
      <c r="F275" s="17"/>
      <c r="G275" s="17">
        <v>0.13171228925291301</v>
      </c>
      <c r="H275" s="17">
        <v>0.200590842304189</v>
      </c>
      <c r="I275" s="17">
        <v>0.23131228963637701</v>
      </c>
      <c r="J275" s="17">
        <v>0.31211263893281799</v>
      </c>
      <c r="K275" s="17">
        <v>0.34765833975895699</v>
      </c>
      <c r="L275" s="17">
        <v>0.35575770674165103</v>
      </c>
      <c r="M275" s="17"/>
      <c r="N275" s="17">
        <v>0.28524898624943101</v>
      </c>
      <c r="O275" s="17">
        <v>0.23481010763436699</v>
      </c>
      <c r="P275" s="17">
        <v>0.28419145744420699</v>
      </c>
      <c r="Q275" s="17">
        <v>0.26835826788281297</v>
      </c>
      <c r="R275" s="17"/>
      <c r="S275" s="17">
        <v>0.25929334598457299</v>
      </c>
      <c r="T275" s="17">
        <v>0.30390103558842002</v>
      </c>
      <c r="U275" s="17">
        <v>0.25404613072630799</v>
      </c>
      <c r="V275" s="17">
        <v>0.29344752578948002</v>
      </c>
      <c r="W275" s="17">
        <v>0.20642169719015599</v>
      </c>
      <c r="X275" s="17">
        <v>0.24746369740560101</v>
      </c>
      <c r="Y275" s="17">
        <v>0.34396642902804098</v>
      </c>
      <c r="Z275" s="17">
        <v>0.38349420330368</v>
      </c>
      <c r="AA275" s="17">
        <v>0.213566338353882</v>
      </c>
      <c r="AB275" s="17">
        <v>0.22848910257375399</v>
      </c>
      <c r="AC275" s="17">
        <v>0.31940156842609502</v>
      </c>
      <c r="AD275" s="17">
        <v>0.203108077328854</v>
      </c>
      <c r="AE275" s="17"/>
      <c r="AF275" s="17">
        <v>0.36217370939390098</v>
      </c>
      <c r="AG275" s="17">
        <v>0.23274321664249001</v>
      </c>
      <c r="AH275" s="17">
        <v>0.35248734091593498</v>
      </c>
      <c r="AI275" s="17">
        <v>0.313948794567732</v>
      </c>
      <c r="AJ275" s="17">
        <v>0.18184343359522501</v>
      </c>
      <c r="AK275" s="17"/>
      <c r="AL275" s="17">
        <v>0.25296454586919298</v>
      </c>
      <c r="AM275" s="17">
        <v>0.332596659951511</v>
      </c>
      <c r="AN275" s="17">
        <v>0.27770759394885502</v>
      </c>
      <c r="AO275" s="17">
        <v>0.32138275171128</v>
      </c>
      <c r="AP275" s="17">
        <v>0.15864467387904799</v>
      </c>
      <c r="AQ275" s="17">
        <v>0.21438890780530501</v>
      </c>
      <c r="AR275" s="17"/>
      <c r="AS275" s="17">
        <v>0.371166862594141</v>
      </c>
      <c r="AT275" s="17">
        <v>0.28961972268959102</v>
      </c>
      <c r="AU275" s="17">
        <v>0.18181360620964299</v>
      </c>
      <c r="AV275" s="17">
        <v>0.198936427160225</v>
      </c>
      <c r="AW275" s="17">
        <v>0.25221655105205798</v>
      </c>
      <c r="AX275" s="17"/>
      <c r="AY275" s="17">
        <v>0.40247108040414997</v>
      </c>
      <c r="AZ275" s="17">
        <v>0.28077854506682098</v>
      </c>
      <c r="BA275" s="17">
        <v>0.18343428162616601</v>
      </c>
      <c r="BB275" s="17">
        <v>0.15028968227218401</v>
      </c>
      <c r="BC275" s="17">
        <v>0.16801435586329</v>
      </c>
      <c r="BD275" s="17"/>
      <c r="BE275" s="17">
        <v>0.298561937380589</v>
      </c>
      <c r="BF275" s="17">
        <v>0.31317786915073398</v>
      </c>
      <c r="BG275" s="17">
        <v>0.26838211110072502</v>
      </c>
      <c r="BH275" s="17">
        <v>0.239014470853324</v>
      </c>
      <c r="BI275" s="17"/>
      <c r="BJ275" s="17">
        <v>0.27260695798367002</v>
      </c>
      <c r="BK275" s="17">
        <v>0.21548584713525001</v>
      </c>
      <c r="BL275" s="17">
        <v>0.27501445895607002</v>
      </c>
      <c r="BM275" s="17">
        <v>0.27295287927948098</v>
      </c>
      <c r="BN275" s="17"/>
      <c r="BO275" s="17">
        <v>0.240086692656404</v>
      </c>
      <c r="BP275" s="17">
        <v>0.20815996381229501</v>
      </c>
      <c r="BQ275" s="17">
        <v>0.28750570584584401</v>
      </c>
      <c r="BR275" s="17"/>
      <c r="BS275" s="17">
        <v>0.28762737753121298</v>
      </c>
      <c r="BT275" s="17">
        <v>0.24435547270649299</v>
      </c>
      <c r="BU275" s="17"/>
      <c r="BV275" s="17">
        <v>0.249258404672692</v>
      </c>
      <c r="BW275" s="17">
        <v>0.248032486584463</v>
      </c>
      <c r="BX275" s="17">
        <v>0.31592047617210101</v>
      </c>
      <c r="BY275" s="17"/>
      <c r="BZ275" s="17">
        <v>0.313641024983285</v>
      </c>
      <c r="CA275" s="17">
        <v>0.206783244217285</v>
      </c>
    </row>
    <row r="276" spans="2:79" x14ac:dyDescent="0.3">
      <c r="B276" t="s">
        <v>191</v>
      </c>
      <c r="C276" s="17">
        <v>0.19979062571060099</v>
      </c>
      <c r="D276" s="17">
        <v>0.12861404322042799</v>
      </c>
      <c r="E276" s="17">
        <v>0.27012073344797399</v>
      </c>
      <c r="F276" s="17"/>
      <c r="G276" s="17">
        <v>0.49210853486620099</v>
      </c>
      <c r="H276" s="17">
        <v>0.35126724552489602</v>
      </c>
      <c r="I276" s="17">
        <v>0.30446634124372501</v>
      </c>
      <c r="J276" s="17">
        <v>0.127963916076338</v>
      </c>
      <c r="K276" s="17">
        <v>2.51975588726671E-2</v>
      </c>
      <c r="L276" s="17">
        <v>-2.8810568003243602E-2</v>
      </c>
      <c r="M276" s="17"/>
      <c r="N276" s="17">
        <v>0.19288875410614401</v>
      </c>
      <c r="O276" s="17">
        <v>0.258093221598932</v>
      </c>
      <c r="P276" s="17">
        <v>0.17422102543725199</v>
      </c>
      <c r="Q276" s="17">
        <v>0.174793020713231</v>
      </c>
      <c r="R276" s="17"/>
      <c r="S276" s="17">
        <v>0.21244264255068601</v>
      </c>
      <c r="T276" s="17">
        <v>0.122692204309041</v>
      </c>
      <c r="U276" s="17">
        <v>0.15462402162785299</v>
      </c>
      <c r="V276" s="17">
        <v>0.11208133254098</v>
      </c>
      <c r="W276" s="17">
        <v>0.33351999900575602</v>
      </c>
      <c r="X276" s="17">
        <v>0.26911904831838601</v>
      </c>
      <c r="Y276" s="17">
        <v>9.4781137744625599E-2</v>
      </c>
      <c r="Z276" s="17">
        <v>3.2701709343865598E-2</v>
      </c>
      <c r="AA276" s="17">
        <v>0.26880283209003802</v>
      </c>
      <c r="AB276" s="17">
        <v>0.29749780601765802</v>
      </c>
      <c r="AC276" s="17">
        <v>0.199525169052711</v>
      </c>
      <c r="AD276" s="17">
        <v>0.29434726968298602</v>
      </c>
      <c r="AE276" s="17"/>
      <c r="AF276" s="17">
        <v>-4.02369558447002E-3</v>
      </c>
      <c r="AG276" s="17">
        <v>0.290984541272644</v>
      </c>
      <c r="AH276" s="17">
        <v>5.85647839831041E-2</v>
      </c>
      <c r="AI276" s="17">
        <v>0.109734520519602</v>
      </c>
      <c r="AJ276" s="17">
        <v>0.40727705115284102</v>
      </c>
      <c r="AK276" s="17"/>
      <c r="AL276" s="17">
        <v>0.24726864899561701</v>
      </c>
      <c r="AM276" s="17">
        <v>5.3534092158237699E-2</v>
      </c>
      <c r="AN276" s="17">
        <v>0.21974535734584399</v>
      </c>
      <c r="AO276" s="17">
        <v>0.11234362330007799</v>
      </c>
      <c r="AP276" s="17">
        <v>0.471756018701252</v>
      </c>
      <c r="AQ276" s="17">
        <v>0.21355421428770099</v>
      </c>
      <c r="AR276" s="17"/>
      <c r="AS276" s="17">
        <v>4.0714909646134799E-2</v>
      </c>
      <c r="AT276" s="17">
        <v>0.15355496792032799</v>
      </c>
      <c r="AU276" s="17">
        <v>0.323730088897975</v>
      </c>
      <c r="AV276" s="17">
        <v>0.389042800093156</v>
      </c>
      <c r="AW276" s="17">
        <v>0.25413381733760598</v>
      </c>
      <c r="AX276" s="17"/>
      <c r="AY276" s="17">
        <v>-3.8129954323411798E-2</v>
      </c>
      <c r="AZ276" s="17">
        <v>0.14910541140759301</v>
      </c>
      <c r="BA276" s="17">
        <v>0.32105156318981098</v>
      </c>
      <c r="BB276" s="17">
        <v>0.51320861399063</v>
      </c>
      <c r="BC276" s="17">
        <v>0.50938844230607805</v>
      </c>
      <c r="BD276" s="17"/>
      <c r="BE276" s="17">
        <v>0.125503588693405</v>
      </c>
      <c r="BF276" s="17">
        <v>0.114468034057513</v>
      </c>
      <c r="BG276" s="17">
        <v>0.199079359553297</v>
      </c>
      <c r="BH276" s="17">
        <v>0.26568311064300598</v>
      </c>
      <c r="BI276" s="17"/>
      <c r="BJ276" s="17">
        <v>0.215396679416264</v>
      </c>
      <c r="BK276" s="17">
        <v>0.29591300982867003</v>
      </c>
      <c r="BL276" s="17">
        <v>0.180709080902129</v>
      </c>
      <c r="BM276" s="17">
        <v>0.18992313207676401</v>
      </c>
      <c r="BN276" s="17"/>
      <c r="BO276" s="17">
        <v>0.29061425021300402</v>
      </c>
      <c r="BP276" s="17">
        <v>0.355473963944621</v>
      </c>
      <c r="BQ276" s="17">
        <v>0.14968466629534399</v>
      </c>
      <c r="BR276" s="17"/>
      <c r="BS276" s="17">
        <v>0.166604315047611</v>
      </c>
      <c r="BT276" s="17">
        <v>0.241091914662762</v>
      </c>
      <c r="BU276" s="17"/>
      <c r="BV276" s="17">
        <v>0.25296473737367098</v>
      </c>
      <c r="BW276" s="17">
        <v>0.24223640111858899</v>
      </c>
      <c r="BX276" s="17">
        <v>0.109520304616612</v>
      </c>
      <c r="BY276" s="17"/>
      <c r="BZ276" s="17">
        <v>0.14982978538364899</v>
      </c>
      <c r="CA276" s="17">
        <v>0.328662289538735</v>
      </c>
    </row>
    <row r="277" spans="2:79" x14ac:dyDescent="0.3">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row>
    <row r="278" spans="2:79" x14ac:dyDescent="0.3">
      <c r="B278" s="6" t="s">
        <v>200</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row>
    <row r="279" spans="2:79" x14ac:dyDescent="0.3">
      <c r="B279" s="24" t="s">
        <v>107</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row>
    <row r="280" spans="2:79" x14ac:dyDescent="0.3">
      <c r="B280" t="s">
        <v>184</v>
      </c>
      <c r="C280" s="17">
        <v>0.18561983505723401</v>
      </c>
      <c r="D280" s="17">
        <v>0.16774951924447201</v>
      </c>
      <c r="E280" s="17">
        <v>0.202518237806112</v>
      </c>
      <c r="F280" s="17"/>
      <c r="G280" s="17">
        <v>0.21073382225422499</v>
      </c>
      <c r="H280" s="17">
        <v>0.27929958734570698</v>
      </c>
      <c r="I280" s="17">
        <v>0.21229941673236999</v>
      </c>
      <c r="J280" s="17">
        <v>0.158108665903129</v>
      </c>
      <c r="K280" s="17">
        <v>0.12674942462418001</v>
      </c>
      <c r="L280" s="17">
        <v>0.13252591743403</v>
      </c>
      <c r="M280" s="17"/>
      <c r="N280" s="17">
        <v>0.19582866603409699</v>
      </c>
      <c r="O280" s="17">
        <v>0.187768616786054</v>
      </c>
      <c r="P280" s="17">
        <v>0.19326998607526399</v>
      </c>
      <c r="Q280" s="17">
        <v>0.167166155903305</v>
      </c>
      <c r="R280" s="17"/>
      <c r="S280" s="17">
        <v>0.20272553189602299</v>
      </c>
      <c r="T280" s="17">
        <v>0.19838752402816801</v>
      </c>
      <c r="U280" s="17">
        <v>0.185143272050591</v>
      </c>
      <c r="V280" s="17">
        <v>0.120968501404992</v>
      </c>
      <c r="W280" s="17">
        <v>0.19896683981834601</v>
      </c>
      <c r="X280" s="17">
        <v>0.17880231612439201</v>
      </c>
      <c r="Y280" s="17">
        <v>0.16649215337923101</v>
      </c>
      <c r="Z280" s="17">
        <v>0.159940796223765</v>
      </c>
      <c r="AA280" s="17">
        <v>0.21112028939578201</v>
      </c>
      <c r="AB280" s="17">
        <v>0.18669448412911199</v>
      </c>
      <c r="AC280" s="17">
        <v>0.15319595129963701</v>
      </c>
      <c r="AD280" s="17">
        <v>0.278461560607773</v>
      </c>
      <c r="AE280" s="17"/>
      <c r="AF280" s="17">
        <v>0.12705762347993699</v>
      </c>
      <c r="AG280" s="17">
        <v>0.20677675316695601</v>
      </c>
      <c r="AH280" s="17">
        <v>0.12530338241517799</v>
      </c>
      <c r="AI280" s="17">
        <v>0.17416653148749101</v>
      </c>
      <c r="AJ280" s="17">
        <v>0.21986453630716399</v>
      </c>
      <c r="AK280" s="17"/>
      <c r="AL280" s="17">
        <v>0.20623425253800201</v>
      </c>
      <c r="AM280" s="17">
        <v>0.14480632524884099</v>
      </c>
      <c r="AN280" s="17">
        <v>0.17821592227085301</v>
      </c>
      <c r="AO280" s="17">
        <v>0.18762140641831199</v>
      </c>
      <c r="AP280" s="17">
        <v>0.291182734771744</v>
      </c>
      <c r="AQ280" s="17">
        <v>0.13796035979214999</v>
      </c>
      <c r="AR280" s="17"/>
      <c r="AS280" s="17">
        <v>0.24339675171129699</v>
      </c>
      <c r="AT280" s="17">
        <v>0.15815286285941399</v>
      </c>
      <c r="AU280" s="17">
        <v>0.178086505936424</v>
      </c>
      <c r="AV280" s="17">
        <v>0.197042146594647</v>
      </c>
      <c r="AW280" s="17">
        <v>0.37973940208309798</v>
      </c>
      <c r="AX280" s="17"/>
      <c r="AY280" s="17">
        <v>0.18718282219256399</v>
      </c>
      <c r="AZ280" s="17">
        <v>0.172254869641565</v>
      </c>
      <c r="BA280" s="17">
        <v>0.175750760957811</v>
      </c>
      <c r="BB280" s="17">
        <v>0.19963351558388501</v>
      </c>
      <c r="BC280" s="17">
        <v>0.335726277277414</v>
      </c>
      <c r="BD280" s="17"/>
      <c r="BE280" s="17">
        <v>0.16103920520509901</v>
      </c>
      <c r="BF280" s="17">
        <v>0.178428459803325</v>
      </c>
      <c r="BG280" s="17">
        <v>0.18872561527945</v>
      </c>
      <c r="BH280" s="17">
        <v>0.19061725992574399</v>
      </c>
      <c r="BI280" s="17"/>
      <c r="BJ280" s="17">
        <v>0.22239966566500499</v>
      </c>
      <c r="BK280" s="17">
        <v>0.202938581903576</v>
      </c>
      <c r="BL280" s="17">
        <v>0.17630033863458699</v>
      </c>
      <c r="BM280" s="17">
        <v>0.17877397209615101</v>
      </c>
      <c r="BN280" s="17"/>
      <c r="BO280" s="17">
        <v>0.24880365065591301</v>
      </c>
      <c r="BP280" s="17">
        <v>0.20556303479542101</v>
      </c>
      <c r="BQ280" s="17">
        <v>0.16926507221415399</v>
      </c>
      <c r="BR280" s="17"/>
      <c r="BS280" s="17">
        <v>0.187602795102492</v>
      </c>
      <c r="BT280" s="17">
        <v>0.182126049892607</v>
      </c>
      <c r="BU280" s="17"/>
      <c r="BV280" s="17">
        <v>0.223927267375987</v>
      </c>
      <c r="BW280" s="17">
        <v>0.17078495707433899</v>
      </c>
      <c r="BX280" s="17">
        <v>0.181987832064399</v>
      </c>
      <c r="BY280" s="17"/>
      <c r="BZ280" s="17">
        <v>0.149594423048383</v>
      </c>
      <c r="CA280" s="17">
        <v>0.23934343260270499</v>
      </c>
    </row>
    <row r="281" spans="2:79" x14ac:dyDescent="0.3">
      <c r="B281" t="s">
        <v>185</v>
      </c>
      <c r="C281" s="17">
        <v>0.471154529391281</v>
      </c>
      <c r="D281" s="17">
        <v>0.44459311157312498</v>
      </c>
      <c r="E281" s="17">
        <v>0.49851348294627301</v>
      </c>
      <c r="F281" s="17"/>
      <c r="G281" s="17">
        <v>0.51760005833599398</v>
      </c>
      <c r="H281" s="17">
        <v>0.39138342855112801</v>
      </c>
      <c r="I281" s="17">
        <v>0.43923965928906999</v>
      </c>
      <c r="J281" s="17">
        <v>0.51359327522600995</v>
      </c>
      <c r="K281" s="17">
        <v>0.46366489369615199</v>
      </c>
      <c r="L281" s="17">
        <v>0.50157560688980196</v>
      </c>
      <c r="M281" s="17"/>
      <c r="N281" s="17">
        <v>0.45654809115015299</v>
      </c>
      <c r="O281" s="17">
        <v>0.50229406113125497</v>
      </c>
      <c r="P281" s="17">
        <v>0.45312527112687501</v>
      </c>
      <c r="Q281" s="17">
        <v>0.47372604251975298</v>
      </c>
      <c r="R281" s="17"/>
      <c r="S281" s="17">
        <v>0.48171909574635502</v>
      </c>
      <c r="T281" s="17">
        <v>0.45109890753063497</v>
      </c>
      <c r="U281" s="17">
        <v>0.51702481310395598</v>
      </c>
      <c r="V281" s="17">
        <v>0.45659547102627401</v>
      </c>
      <c r="W281" s="17">
        <v>0.47509100059175202</v>
      </c>
      <c r="X281" s="17">
        <v>0.42285781949615198</v>
      </c>
      <c r="Y281" s="17">
        <v>0.45470467836114298</v>
      </c>
      <c r="Z281" s="17">
        <v>0.45015660245300898</v>
      </c>
      <c r="AA281" s="17">
        <v>0.51452301273742995</v>
      </c>
      <c r="AB281" s="17">
        <v>0.50821907302019798</v>
      </c>
      <c r="AC281" s="17">
        <v>0.46603013702082002</v>
      </c>
      <c r="AD281" s="17">
        <v>0.37540514367417599</v>
      </c>
      <c r="AE281" s="17"/>
      <c r="AF281" s="17">
        <v>0.46285406057725997</v>
      </c>
      <c r="AG281" s="17">
        <v>0.48665210617293497</v>
      </c>
      <c r="AH281" s="17">
        <v>0.545154039931254</v>
      </c>
      <c r="AI281" s="17">
        <v>0.41875861366426798</v>
      </c>
      <c r="AJ281" s="17">
        <v>0.45208788004036998</v>
      </c>
      <c r="AK281" s="17"/>
      <c r="AL281" s="17">
        <v>0.454174601153428</v>
      </c>
      <c r="AM281" s="17">
        <v>0.46536289212118298</v>
      </c>
      <c r="AN281" s="17">
        <v>0.53223786651606797</v>
      </c>
      <c r="AO281" s="17">
        <v>0.439123149963004</v>
      </c>
      <c r="AP281" s="17">
        <v>0.45017125668325902</v>
      </c>
      <c r="AQ281" s="17">
        <v>0.53948529643341403</v>
      </c>
      <c r="AR281" s="17"/>
      <c r="AS281" s="17">
        <v>0.37214541252359601</v>
      </c>
      <c r="AT281" s="17">
        <v>0.50180452839522405</v>
      </c>
      <c r="AU281" s="17">
        <v>0.47009797829271099</v>
      </c>
      <c r="AV281" s="17">
        <v>0.50883542184243002</v>
      </c>
      <c r="AW281" s="17">
        <v>0.380447306938348</v>
      </c>
      <c r="AX281" s="17"/>
      <c r="AY281" s="17">
        <v>0.42429174529258601</v>
      </c>
      <c r="AZ281" s="17">
        <v>0.47168867577769802</v>
      </c>
      <c r="BA281" s="17">
        <v>0.50668661350995503</v>
      </c>
      <c r="BB281" s="17">
        <v>0.519848125416006</v>
      </c>
      <c r="BC281" s="17">
        <v>0.40507114962169199</v>
      </c>
      <c r="BD281" s="17"/>
      <c r="BE281" s="17">
        <v>0.42255835506871497</v>
      </c>
      <c r="BF281" s="17">
        <v>0.442687233675578</v>
      </c>
      <c r="BG281" s="17">
        <v>0.46929742276129099</v>
      </c>
      <c r="BH281" s="17">
        <v>0.50717486083042995</v>
      </c>
      <c r="BI281" s="17"/>
      <c r="BJ281" s="17">
        <v>0.416546048524993</v>
      </c>
      <c r="BK281" s="17">
        <v>0.441387431562142</v>
      </c>
      <c r="BL281" s="17">
        <v>0.46880522522211998</v>
      </c>
      <c r="BM281" s="17">
        <v>0.49185628559712402</v>
      </c>
      <c r="BN281" s="17"/>
      <c r="BO281" s="17">
        <v>0.404998768000291</v>
      </c>
      <c r="BP281" s="17">
        <v>0.47300352463623002</v>
      </c>
      <c r="BQ281" s="17">
        <v>0.485036982623472</v>
      </c>
      <c r="BR281" s="17"/>
      <c r="BS281" s="17">
        <v>0.4747406869968</v>
      </c>
      <c r="BT281" s="17">
        <v>0.46766040961278998</v>
      </c>
      <c r="BU281" s="17"/>
      <c r="BV281" s="17">
        <v>0.49828926740579799</v>
      </c>
      <c r="BW281" s="17">
        <v>0.47121950389957501</v>
      </c>
      <c r="BX281" s="17">
        <v>0.453570398553993</v>
      </c>
      <c r="BY281" s="17"/>
      <c r="BZ281" s="17">
        <v>0.51223902121665998</v>
      </c>
      <c r="CA281" s="17">
        <v>0.44735913295930002</v>
      </c>
    </row>
    <row r="282" spans="2:79" x14ac:dyDescent="0.3">
      <c r="B282" t="s">
        <v>186</v>
      </c>
      <c r="C282" s="17">
        <v>0.16848241614406501</v>
      </c>
      <c r="D282" s="17">
        <v>0.187896276550338</v>
      </c>
      <c r="E282" s="17">
        <v>0.149262265507625</v>
      </c>
      <c r="F282" s="17"/>
      <c r="G282" s="17">
        <v>0.15760442842059699</v>
      </c>
      <c r="H282" s="17">
        <v>0.20002146675846</v>
      </c>
      <c r="I282" s="17">
        <v>0.16464347177066699</v>
      </c>
      <c r="J282" s="17">
        <v>0.15867072640931801</v>
      </c>
      <c r="K282" s="17">
        <v>0.15085205570040799</v>
      </c>
      <c r="L282" s="17">
        <v>0.17291330759689699</v>
      </c>
      <c r="M282" s="17"/>
      <c r="N282" s="17">
        <v>0.16405173434456199</v>
      </c>
      <c r="O282" s="17">
        <v>0.14457686224954999</v>
      </c>
      <c r="P282" s="17">
        <v>0.17963633275507501</v>
      </c>
      <c r="Q282" s="17">
        <v>0.18365206649492499</v>
      </c>
      <c r="R282" s="17"/>
      <c r="S282" s="17">
        <v>0.16451395206901701</v>
      </c>
      <c r="T282" s="17">
        <v>0.183424278053363</v>
      </c>
      <c r="U282" s="17">
        <v>0.16788882145366099</v>
      </c>
      <c r="V282" s="17">
        <v>0.205318789655802</v>
      </c>
      <c r="W282" s="17">
        <v>0.19608314824390899</v>
      </c>
      <c r="X282" s="17">
        <v>0.19326767972945999</v>
      </c>
      <c r="Y282" s="17">
        <v>0.153890433560879</v>
      </c>
      <c r="Z282" s="17">
        <v>0.190218677216593</v>
      </c>
      <c r="AA282" s="17">
        <v>0.144828298208838</v>
      </c>
      <c r="AB282" s="17">
        <v>0.148529346837454</v>
      </c>
      <c r="AC282" s="17">
        <v>0.100546257478786</v>
      </c>
      <c r="AD282" s="17">
        <v>0.14476376141075101</v>
      </c>
      <c r="AE282" s="17"/>
      <c r="AF282" s="17">
        <v>0.17985303929627899</v>
      </c>
      <c r="AG282" s="17">
        <v>0.154647111963091</v>
      </c>
      <c r="AH282" s="17">
        <v>0.16412426504903499</v>
      </c>
      <c r="AI282" s="17">
        <v>0.202815135060913</v>
      </c>
      <c r="AJ282" s="17">
        <v>0.21584160689482801</v>
      </c>
      <c r="AK282" s="17"/>
      <c r="AL282" s="17">
        <v>0.17870965279523199</v>
      </c>
      <c r="AM282" s="17">
        <v>0.16848492259828199</v>
      </c>
      <c r="AN282" s="17">
        <v>0.147214531281146</v>
      </c>
      <c r="AO282" s="17">
        <v>0.175027669093336</v>
      </c>
      <c r="AP282" s="17">
        <v>0.14585419282470699</v>
      </c>
      <c r="AQ282" s="17">
        <v>0.16543318806332499</v>
      </c>
      <c r="AR282" s="17"/>
      <c r="AS282" s="17">
        <v>0.13890931402745199</v>
      </c>
      <c r="AT282" s="17">
        <v>0.16182921727608099</v>
      </c>
      <c r="AU282" s="17">
        <v>0.218178272428973</v>
      </c>
      <c r="AV282" s="17">
        <v>0.13719763173551699</v>
      </c>
      <c r="AW282" s="17">
        <v>0.15906144439595801</v>
      </c>
      <c r="AX282" s="17"/>
      <c r="AY282" s="17">
        <v>0.13711734779840601</v>
      </c>
      <c r="AZ282" s="17">
        <v>0.20063187942650701</v>
      </c>
      <c r="BA282" s="17">
        <v>0.17258768768267499</v>
      </c>
      <c r="BB282" s="17">
        <v>0.13176594504406799</v>
      </c>
      <c r="BC282" s="17">
        <v>0.14632366101583499</v>
      </c>
      <c r="BD282" s="17"/>
      <c r="BE282" s="17">
        <v>0.23245033366476001</v>
      </c>
      <c r="BF282" s="17">
        <v>0.18112274743786799</v>
      </c>
      <c r="BG282" s="17">
        <v>0.170292755336311</v>
      </c>
      <c r="BH282" s="17">
        <v>0.14272182041790599</v>
      </c>
      <c r="BI282" s="17"/>
      <c r="BJ282" s="17">
        <v>0.17605244399478401</v>
      </c>
      <c r="BK282" s="17">
        <v>0.202223535229585</v>
      </c>
      <c r="BL282" s="17">
        <v>0.163616394123901</v>
      </c>
      <c r="BM282" s="17">
        <v>0.16314206052156799</v>
      </c>
      <c r="BN282" s="17"/>
      <c r="BO282" s="17">
        <v>0.16495895144110501</v>
      </c>
      <c r="BP282" s="17">
        <v>0.169533435635185</v>
      </c>
      <c r="BQ282" s="17">
        <v>0.168033989597659</v>
      </c>
      <c r="BR282" s="17"/>
      <c r="BS282" s="17">
        <v>0.16256540719227699</v>
      </c>
      <c r="BT282" s="17">
        <v>0.17471213080602299</v>
      </c>
      <c r="BU282" s="17"/>
      <c r="BV282" s="17">
        <v>0.13714857075266601</v>
      </c>
      <c r="BW282" s="17">
        <v>0.178049395835886</v>
      </c>
      <c r="BX282" s="17">
        <v>0.182595186403542</v>
      </c>
      <c r="BY282" s="17"/>
      <c r="BZ282" s="17">
        <v>0.17355997172939</v>
      </c>
      <c r="CA282" s="17">
        <v>0.198823166066941</v>
      </c>
    </row>
    <row r="283" spans="2:79" x14ac:dyDescent="0.3">
      <c r="B283" t="s">
        <v>187</v>
      </c>
      <c r="C283" s="17">
        <v>0.11745083267887201</v>
      </c>
      <c r="D283" s="17">
        <v>0.135669061251011</v>
      </c>
      <c r="E283" s="17">
        <v>0.10072623497705301</v>
      </c>
      <c r="F283" s="17"/>
      <c r="G283" s="17">
        <v>8.3513257278752501E-2</v>
      </c>
      <c r="H283" s="17">
        <v>9.4367913477835297E-2</v>
      </c>
      <c r="I283" s="17">
        <v>0.119970985719264</v>
      </c>
      <c r="J283" s="17">
        <v>0.103200688843918</v>
      </c>
      <c r="K283" s="17">
        <v>0.16282124512844101</v>
      </c>
      <c r="L283" s="17">
        <v>0.138157735226238</v>
      </c>
      <c r="M283" s="17"/>
      <c r="N283" s="17">
        <v>0.123139170693826</v>
      </c>
      <c r="O283" s="17">
        <v>0.12455253827325501</v>
      </c>
      <c r="P283" s="17">
        <v>0.10947528948756199</v>
      </c>
      <c r="Q283" s="17">
        <v>0.11144529910509</v>
      </c>
      <c r="R283" s="17"/>
      <c r="S283" s="17">
        <v>9.1891790673524307E-2</v>
      </c>
      <c r="T283" s="17">
        <v>0.12781597330216701</v>
      </c>
      <c r="U283" s="17">
        <v>7.5026710811049294E-2</v>
      </c>
      <c r="V283" s="17">
        <v>0.138999703860435</v>
      </c>
      <c r="W283" s="17">
        <v>9.8871954388375302E-2</v>
      </c>
      <c r="X283" s="17">
        <v>0.150640029078392</v>
      </c>
      <c r="Y283" s="17">
        <v>0.153223819474608</v>
      </c>
      <c r="Z283" s="17">
        <v>9.6863834669994306E-2</v>
      </c>
      <c r="AA283" s="17">
        <v>7.8608319338447696E-2</v>
      </c>
      <c r="AB283" s="17">
        <v>0.11371523686420699</v>
      </c>
      <c r="AC283" s="17">
        <v>0.17254644509056399</v>
      </c>
      <c r="AD283" s="17">
        <v>0.17748419762880899</v>
      </c>
      <c r="AE283" s="17"/>
      <c r="AF283" s="17">
        <v>0.15538041067439201</v>
      </c>
      <c r="AG283" s="17">
        <v>0.11362919012471</v>
      </c>
      <c r="AH283" s="17">
        <v>0.13347237717601099</v>
      </c>
      <c r="AI283" s="17">
        <v>0.117630231573863</v>
      </c>
      <c r="AJ283" s="17">
        <v>6.5839143408349302E-2</v>
      </c>
      <c r="AK283" s="17"/>
      <c r="AL283" s="17">
        <v>0.12223340976218</v>
      </c>
      <c r="AM283" s="17">
        <v>0.147441656871521</v>
      </c>
      <c r="AN283" s="17">
        <v>0.114437249464921</v>
      </c>
      <c r="AO283" s="17">
        <v>0.112791494269673</v>
      </c>
      <c r="AP283" s="17">
        <v>8.4495622481829499E-2</v>
      </c>
      <c r="AQ283" s="17">
        <v>0.12677858079347501</v>
      </c>
      <c r="AR283" s="17"/>
      <c r="AS283" s="17">
        <v>0.135156988669307</v>
      </c>
      <c r="AT283" s="17">
        <v>0.125316222446409</v>
      </c>
      <c r="AU283" s="17">
        <v>9.2298316846018094E-2</v>
      </c>
      <c r="AV283" s="17">
        <v>0.12294780901759</v>
      </c>
      <c r="AW283" s="17">
        <v>5.3469340725533901E-2</v>
      </c>
      <c r="AX283" s="17"/>
      <c r="AY283" s="17">
        <v>0.14735402095771799</v>
      </c>
      <c r="AZ283" s="17">
        <v>0.115547917309022</v>
      </c>
      <c r="BA283" s="17">
        <v>0.101265598236016</v>
      </c>
      <c r="BB283" s="17">
        <v>0.105006833587342</v>
      </c>
      <c r="BC283" s="17">
        <v>6.6887197453456101E-2</v>
      </c>
      <c r="BD283" s="17"/>
      <c r="BE283" s="17">
        <v>0.104519648336837</v>
      </c>
      <c r="BF283" s="17">
        <v>0.13986034358865199</v>
      </c>
      <c r="BG283" s="17">
        <v>0.116355349806418</v>
      </c>
      <c r="BH283" s="17">
        <v>0.10814442249276</v>
      </c>
      <c r="BI283" s="17"/>
      <c r="BJ283" s="17">
        <v>0.12463314232702</v>
      </c>
      <c r="BK283" s="17">
        <v>0.118336888421966</v>
      </c>
      <c r="BL283" s="17">
        <v>0.134990528816783</v>
      </c>
      <c r="BM283" s="17">
        <v>0.108479162286037</v>
      </c>
      <c r="BN283" s="17"/>
      <c r="BO283" s="17">
        <v>0.12366540681777501</v>
      </c>
      <c r="BP283" s="17">
        <v>0.11340378278377899</v>
      </c>
      <c r="BQ283" s="17">
        <v>0.11790754736690499</v>
      </c>
      <c r="BR283" s="17"/>
      <c r="BS283" s="17">
        <v>0.118425883807817</v>
      </c>
      <c r="BT283" s="17">
        <v>0.11701931094804401</v>
      </c>
      <c r="BU283" s="17"/>
      <c r="BV283" s="17">
        <v>0.112207039902984</v>
      </c>
      <c r="BW283" s="17">
        <v>0.118261653928598</v>
      </c>
      <c r="BX283" s="17">
        <v>0.117246865634607</v>
      </c>
      <c r="BY283" s="17"/>
      <c r="BZ283" s="17">
        <v>0.111459670550677</v>
      </c>
      <c r="CA283" s="17">
        <v>4.79012036326237E-2</v>
      </c>
    </row>
    <row r="284" spans="2:79" x14ac:dyDescent="0.3">
      <c r="B284" t="s">
        <v>188</v>
      </c>
      <c r="C284" s="17">
        <v>4.5352121149508103E-2</v>
      </c>
      <c r="D284" s="17">
        <v>5.4082008410321097E-2</v>
      </c>
      <c r="E284" s="17">
        <v>3.5050895982447497E-2</v>
      </c>
      <c r="F284" s="17"/>
      <c r="G284" s="17">
        <v>2.38609261040717E-2</v>
      </c>
      <c r="H284" s="17">
        <v>2.2984487604017501E-2</v>
      </c>
      <c r="I284" s="17">
        <v>5.5698702126326202E-2</v>
      </c>
      <c r="J284" s="17">
        <v>4.5952942966370397E-2</v>
      </c>
      <c r="K284" s="17">
        <v>7.9527832685352795E-2</v>
      </c>
      <c r="L284" s="17">
        <v>4.6207912495630499E-2</v>
      </c>
      <c r="M284" s="17"/>
      <c r="N284" s="17">
        <v>4.6545328163948803E-2</v>
      </c>
      <c r="O284" s="17">
        <v>3.44380042348491E-2</v>
      </c>
      <c r="P284" s="17">
        <v>5.32783936407904E-2</v>
      </c>
      <c r="Q284" s="17">
        <v>4.7502212434414402E-2</v>
      </c>
      <c r="R284" s="17"/>
      <c r="S284" s="17">
        <v>4.9437377317531901E-2</v>
      </c>
      <c r="T284" s="17">
        <v>2.0980512719978701E-2</v>
      </c>
      <c r="U284" s="17">
        <v>4.9155426922897802E-2</v>
      </c>
      <c r="V284" s="17">
        <v>5.6105138932321899E-2</v>
      </c>
      <c r="W284" s="17">
        <v>2.4141742383396701E-2</v>
      </c>
      <c r="X284" s="17">
        <v>3.6424504478090203E-2</v>
      </c>
      <c r="Y284" s="17">
        <v>6.4765807008574594E-2</v>
      </c>
      <c r="Z284" s="17">
        <v>0.10282008943663801</v>
      </c>
      <c r="AA284" s="17">
        <v>2.9470106819948699E-2</v>
      </c>
      <c r="AB284" s="17">
        <v>4.2841859149030402E-2</v>
      </c>
      <c r="AC284" s="17">
        <v>9.2779409592200004E-2</v>
      </c>
      <c r="AD284" s="17">
        <v>2.38853366784911E-2</v>
      </c>
      <c r="AE284" s="17"/>
      <c r="AF284" s="17">
        <v>6.7969135511134204E-2</v>
      </c>
      <c r="AG284" s="17">
        <v>3.2485750375842899E-2</v>
      </c>
      <c r="AH284" s="17">
        <v>2.6826465581555999E-2</v>
      </c>
      <c r="AI284" s="17">
        <v>8.2718568599743206E-2</v>
      </c>
      <c r="AJ284" s="17">
        <v>2.90787490483333E-2</v>
      </c>
      <c r="AK284" s="17"/>
      <c r="AL284" s="17">
        <v>3.4703561298919501E-2</v>
      </c>
      <c r="AM284" s="17">
        <v>6.6044139091100296E-2</v>
      </c>
      <c r="AN284" s="17">
        <v>2.3391778940792501E-2</v>
      </c>
      <c r="AO284" s="17">
        <v>8.1229911368256594E-2</v>
      </c>
      <c r="AP284" s="17">
        <v>2.1390914451171202E-2</v>
      </c>
      <c r="AQ284" s="17">
        <v>8.9366565616929797E-3</v>
      </c>
      <c r="AR284" s="17"/>
      <c r="AS284" s="17">
        <v>0.101115679360269</v>
      </c>
      <c r="AT284" s="17">
        <v>3.9104521092168103E-2</v>
      </c>
      <c r="AU284" s="17">
        <v>3.08203792981993E-2</v>
      </c>
      <c r="AV284" s="17">
        <v>2.0565544378990899E-2</v>
      </c>
      <c r="AW284" s="17">
        <v>2.7282505857061899E-2</v>
      </c>
      <c r="AX284" s="17"/>
      <c r="AY284" s="17">
        <v>9.3950065760645005E-2</v>
      </c>
      <c r="AZ284" s="17">
        <v>2.7691953270741799E-2</v>
      </c>
      <c r="BA284" s="17">
        <v>2.50977886382352E-2</v>
      </c>
      <c r="BB284" s="17">
        <v>3.9759330277386297E-2</v>
      </c>
      <c r="BC284" s="17">
        <v>4.59917146316026E-2</v>
      </c>
      <c r="BD284" s="17"/>
      <c r="BE284" s="17">
        <v>7.9432457724590205E-2</v>
      </c>
      <c r="BF284" s="17">
        <v>5.53242062285502E-2</v>
      </c>
      <c r="BG284" s="17">
        <v>3.9630899118994797E-2</v>
      </c>
      <c r="BH284" s="17">
        <v>4.3483071185591901E-2</v>
      </c>
      <c r="BI284" s="17"/>
      <c r="BJ284" s="17">
        <v>4.3371683826572298E-2</v>
      </c>
      <c r="BK284" s="17">
        <v>3.5113562882730702E-2</v>
      </c>
      <c r="BL284" s="17">
        <v>4.8483038097806699E-2</v>
      </c>
      <c r="BM284" s="17">
        <v>4.52457685873894E-2</v>
      </c>
      <c r="BN284" s="17"/>
      <c r="BO284" s="17">
        <v>5.0072714960848197E-2</v>
      </c>
      <c r="BP284" s="17">
        <v>2.41714387524492E-2</v>
      </c>
      <c r="BQ284" s="17">
        <v>4.8803939742697901E-2</v>
      </c>
      <c r="BR284" s="17"/>
      <c r="BS284" s="17">
        <v>4.8406814088960803E-2</v>
      </c>
      <c r="BT284" s="17">
        <v>4.1785004549955797E-2</v>
      </c>
      <c r="BU284" s="17"/>
      <c r="BV284" s="17">
        <v>1.56524833469057E-2</v>
      </c>
      <c r="BW284" s="17">
        <v>5.3348788739212102E-2</v>
      </c>
      <c r="BX284" s="17">
        <v>5.7430031347658998E-2</v>
      </c>
      <c r="BY284" s="17"/>
      <c r="BZ284" s="17">
        <v>4.6011304815400403E-2</v>
      </c>
      <c r="CA284" s="17">
        <v>5.9524147970657498E-2</v>
      </c>
    </row>
    <row r="285" spans="2:79" x14ac:dyDescent="0.3">
      <c r="B285" t="s">
        <v>149</v>
      </c>
      <c r="C285" s="17">
        <v>1.19402655790397E-2</v>
      </c>
      <c r="D285" s="17">
        <v>1.0010022970732901E-2</v>
      </c>
      <c r="E285" s="17">
        <v>1.3928882780489401E-2</v>
      </c>
      <c r="F285" s="17"/>
      <c r="G285" s="17">
        <v>6.6875076063598196E-3</v>
      </c>
      <c r="H285" s="17">
        <v>1.1943116262853E-2</v>
      </c>
      <c r="I285" s="17">
        <v>8.1477643623035795E-3</v>
      </c>
      <c r="J285" s="17">
        <v>2.0473700651254399E-2</v>
      </c>
      <c r="K285" s="17">
        <v>1.6384548165466199E-2</v>
      </c>
      <c r="L285" s="17">
        <v>8.6195203574011402E-3</v>
      </c>
      <c r="M285" s="17"/>
      <c r="N285" s="17">
        <v>1.3887009613414001E-2</v>
      </c>
      <c r="O285" s="17">
        <v>6.3699173250376497E-3</v>
      </c>
      <c r="P285" s="17">
        <v>1.1214726914432699E-2</v>
      </c>
      <c r="Q285" s="17">
        <v>1.65082235425126E-2</v>
      </c>
      <c r="R285" s="17"/>
      <c r="S285" s="17">
        <v>9.7122522975494601E-3</v>
      </c>
      <c r="T285" s="17">
        <v>1.8292804365688298E-2</v>
      </c>
      <c r="U285" s="17">
        <v>5.7609556578448297E-3</v>
      </c>
      <c r="V285" s="17">
        <v>2.20123951201758E-2</v>
      </c>
      <c r="W285" s="17">
        <v>6.8453145742202598E-3</v>
      </c>
      <c r="X285" s="17">
        <v>1.8007651093513301E-2</v>
      </c>
      <c r="Y285" s="17">
        <v>6.9231082155646398E-3</v>
      </c>
      <c r="Z285" s="17">
        <v>0</v>
      </c>
      <c r="AA285" s="17">
        <v>2.1449973499553399E-2</v>
      </c>
      <c r="AB285" s="17">
        <v>0</v>
      </c>
      <c r="AC285" s="17">
        <v>1.49017995179928E-2</v>
      </c>
      <c r="AD285" s="17">
        <v>0</v>
      </c>
      <c r="AE285" s="17"/>
      <c r="AF285" s="17">
        <v>6.8857304609981004E-3</v>
      </c>
      <c r="AG285" s="17">
        <v>5.8090881964654598E-3</v>
      </c>
      <c r="AH285" s="17">
        <v>5.1194698469652303E-3</v>
      </c>
      <c r="AI285" s="17">
        <v>3.9109196137235604E-3</v>
      </c>
      <c r="AJ285" s="17">
        <v>1.7288084300955901E-2</v>
      </c>
      <c r="AK285" s="17"/>
      <c r="AL285" s="17">
        <v>3.9445224522383299E-3</v>
      </c>
      <c r="AM285" s="17">
        <v>7.8600640690736599E-3</v>
      </c>
      <c r="AN285" s="17">
        <v>4.5026515262186996E-3</v>
      </c>
      <c r="AO285" s="17">
        <v>4.2063688874192703E-3</v>
      </c>
      <c r="AP285" s="17">
        <v>6.9052787872884202E-3</v>
      </c>
      <c r="AQ285" s="17">
        <v>2.1405918355943101E-2</v>
      </c>
      <c r="AR285" s="17"/>
      <c r="AS285" s="17">
        <v>9.2758537080795903E-3</v>
      </c>
      <c r="AT285" s="17">
        <v>1.37926479307029E-2</v>
      </c>
      <c r="AU285" s="17">
        <v>1.0518547197674101E-2</v>
      </c>
      <c r="AV285" s="17">
        <v>1.34114464308257E-2</v>
      </c>
      <c r="AW285" s="17">
        <v>0</v>
      </c>
      <c r="AX285" s="17"/>
      <c r="AY285" s="17">
        <v>1.01039979980816E-2</v>
      </c>
      <c r="AZ285" s="17">
        <v>1.21847045744666E-2</v>
      </c>
      <c r="BA285" s="17">
        <v>1.86115509753076E-2</v>
      </c>
      <c r="BB285" s="17">
        <v>3.9862500913117301E-3</v>
      </c>
      <c r="BC285" s="17">
        <v>0</v>
      </c>
      <c r="BD285" s="17"/>
      <c r="BE285" s="17">
        <v>0</v>
      </c>
      <c r="BF285" s="17">
        <v>2.5770092660268502E-3</v>
      </c>
      <c r="BG285" s="17">
        <v>1.5697957697536302E-2</v>
      </c>
      <c r="BH285" s="17">
        <v>7.8585651475680703E-3</v>
      </c>
      <c r="BI285" s="17"/>
      <c r="BJ285" s="17">
        <v>1.6997015661625599E-2</v>
      </c>
      <c r="BK285" s="17">
        <v>0</v>
      </c>
      <c r="BL285" s="17">
        <v>7.8044751048029701E-3</v>
      </c>
      <c r="BM285" s="17">
        <v>1.25027509117307E-2</v>
      </c>
      <c r="BN285" s="17"/>
      <c r="BO285" s="17">
        <v>7.50050812406721E-3</v>
      </c>
      <c r="BP285" s="17">
        <v>1.4324783396936099E-2</v>
      </c>
      <c r="BQ285" s="17">
        <v>1.0952468455111899E-2</v>
      </c>
      <c r="BR285" s="17"/>
      <c r="BS285" s="17">
        <v>8.2584128116529806E-3</v>
      </c>
      <c r="BT285" s="17">
        <v>1.6697094190579201E-2</v>
      </c>
      <c r="BU285" s="17"/>
      <c r="BV285" s="17">
        <v>1.2775371215659401E-2</v>
      </c>
      <c r="BW285" s="17">
        <v>8.3357005223907606E-3</v>
      </c>
      <c r="BX285" s="17">
        <v>7.1696859957998396E-3</v>
      </c>
      <c r="BY285" s="17"/>
      <c r="BZ285" s="17">
        <v>7.1356086394896599E-3</v>
      </c>
      <c r="CA285" s="17">
        <v>7.0489167677718198E-3</v>
      </c>
    </row>
    <row r="286" spans="2:79" x14ac:dyDescent="0.3">
      <c r="B286" t="s">
        <v>189</v>
      </c>
      <c r="C286" s="17">
        <v>0.656774364448515</v>
      </c>
      <c r="D286" s="17">
        <v>0.61234263081759599</v>
      </c>
      <c r="E286" s="17">
        <v>0.70103172075238496</v>
      </c>
      <c r="F286" s="17"/>
      <c r="G286" s="17">
        <v>0.72833388059021897</v>
      </c>
      <c r="H286" s="17">
        <v>0.67068301589683499</v>
      </c>
      <c r="I286" s="17">
        <v>0.65153907602144001</v>
      </c>
      <c r="J286" s="17">
        <v>0.67170194112913895</v>
      </c>
      <c r="K286" s="17">
        <v>0.59041431832033198</v>
      </c>
      <c r="L286" s="17">
        <v>0.63410152432383304</v>
      </c>
      <c r="M286" s="17"/>
      <c r="N286" s="17">
        <v>0.65237675718425003</v>
      </c>
      <c r="O286" s="17">
        <v>0.69006267791730802</v>
      </c>
      <c r="P286" s="17">
        <v>0.64639525720213997</v>
      </c>
      <c r="Q286" s="17">
        <v>0.640892198423058</v>
      </c>
      <c r="R286" s="17"/>
      <c r="S286" s="17">
        <v>0.68444462764237701</v>
      </c>
      <c r="T286" s="17">
        <v>0.64948643155880303</v>
      </c>
      <c r="U286" s="17">
        <v>0.70216808515454698</v>
      </c>
      <c r="V286" s="17">
        <v>0.577563972431266</v>
      </c>
      <c r="W286" s="17">
        <v>0.67405784041009797</v>
      </c>
      <c r="X286" s="17">
        <v>0.60166013562054399</v>
      </c>
      <c r="Y286" s="17">
        <v>0.62119683174037399</v>
      </c>
      <c r="Z286" s="17">
        <v>0.61009739867677404</v>
      </c>
      <c r="AA286" s="17">
        <v>0.72564330213321204</v>
      </c>
      <c r="AB286" s="17">
        <v>0.69491355714930902</v>
      </c>
      <c r="AC286" s="17">
        <v>0.619226088320457</v>
      </c>
      <c r="AD286" s="17">
        <v>0.65386670428194904</v>
      </c>
      <c r="AE286" s="17"/>
      <c r="AF286" s="17">
        <v>0.58991168405719696</v>
      </c>
      <c r="AG286" s="17">
        <v>0.69342885933989096</v>
      </c>
      <c r="AH286" s="17">
        <v>0.67045742234643302</v>
      </c>
      <c r="AI286" s="17">
        <v>0.59292514515175798</v>
      </c>
      <c r="AJ286" s="17">
        <v>0.671952416347533</v>
      </c>
      <c r="AK286" s="17"/>
      <c r="AL286" s="17">
        <v>0.66040885369142999</v>
      </c>
      <c r="AM286" s="17">
        <v>0.61016921737002305</v>
      </c>
      <c r="AN286" s="17">
        <v>0.710453788786921</v>
      </c>
      <c r="AO286" s="17">
        <v>0.62674455638131599</v>
      </c>
      <c r="AP286" s="17">
        <v>0.74135399145500402</v>
      </c>
      <c r="AQ286" s="17">
        <v>0.67744565622556396</v>
      </c>
      <c r="AR286" s="17"/>
      <c r="AS286" s="17">
        <v>0.61554216423489305</v>
      </c>
      <c r="AT286" s="17">
        <v>0.65995739125463804</v>
      </c>
      <c r="AU286" s="17">
        <v>0.64818448422913499</v>
      </c>
      <c r="AV286" s="17">
        <v>0.70587756843707705</v>
      </c>
      <c r="AW286" s="17">
        <v>0.76018670902144603</v>
      </c>
      <c r="AX286" s="17"/>
      <c r="AY286" s="17">
        <v>0.61147456748514895</v>
      </c>
      <c r="AZ286" s="17">
        <v>0.64394354541926302</v>
      </c>
      <c r="BA286" s="17">
        <v>0.68243737446776598</v>
      </c>
      <c r="BB286" s="17">
        <v>0.71948164099989198</v>
      </c>
      <c r="BC286" s="17">
        <v>0.74079742689910599</v>
      </c>
      <c r="BD286" s="17"/>
      <c r="BE286" s="17">
        <v>0.58359756027381304</v>
      </c>
      <c r="BF286" s="17">
        <v>0.62111569347890305</v>
      </c>
      <c r="BG286" s="17">
        <v>0.65802303804074003</v>
      </c>
      <c r="BH286" s="17">
        <v>0.69779212075617403</v>
      </c>
      <c r="BI286" s="17"/>
      <c r="BJ286" s="17">
        <v>0.63894571418999802</v>
      </c>
      <c r="BK286" s="17">
        <v>0.64432601346571805</v>
      </c>
      <c r="BL286" s="17">
        <v>0.64510556385670703</v>
      </c>
      <c r="BM286" s="17">
        <v>0.670630257693275</v>
      </c>
      <c r="BN286" s="17"/>
      <c r="BO286" s="17">
        <v>0.65380241865620503</v>
      </c>
      <c r="BP286" s="17">
        <v>0.67856655943165101</v>
      </c>
      <c r="BQ286" s="17">
        <v>0.65430205483762605</v>
      </c>
      <c r="BR286" s="17"/>
      <c r="BS286" s="17">
        <v>0.66234348209929195</v>
      </c>
      <c r="BT286" s="17">
        <v>0.64978645950539804</v>
      </c>
      <c r="BU286" s="17"/>
      <c r="BV286" s="17">
        <v>0.72221653478178505</v>
      </c>
      <c r="BW286" s="17">
        <v>0.64200446097391395</v>
      </c>
      <c r="BX286" s="17">
        <v>0.63555823061839201</v>
      </c>
      <c r="BY286" s="17"/>
      <c r="BZ286" s="17">
        <v>0.66183344426504298</v>
      </c>
      <c r="CA286" s="17">
        <v>0.68670256556200604</v>
      </c>
    </row>
    <row r="287" spans="2:79" x14ac:dyDescent="0.3">
      <c r="B287" t="s">
        <v>190</v>
      </c>
      <c r="C287" s="17">
        <v>0.16280295382838</v>
      </c>
      <c r="D287" s="17">
        <v>0.18975106966133201</v>
      </c>
      <c r="E287" s="17">
        <v>0.135777130959501</v>
      </c>
      <c r="F287" s="17"/>
      <c r="G287" s="17">
        <v>0.10737418338282401</v>
      </c>
      <c r="H287" s="17">
        <v>0.11735240108185301</v>
      </c>
      <c r="I287" s="17">
        <v>0.17566968784559001</v>
      </c>
      <c r="J287" s="17">
        <v>0.14915363181028901</v>
      </c>
      <c r="K287" s="17">
        <v>0.242349077813794</v>
      </c>
      <c r="L287" s="17">
        <v>0.184365647721869</v>
      </c>
      <c r="M287" s="17"/>
      <c r="N287" s="17">
        <v>0.16968449885777401</v>
      </c>
      <c r="O287" s="17">
        <v>0.15899054250810399</v>
      </c>
      <c r="P287" s="17">
        <v>0.162753683128353</v>
      </c>
      <c r="Q287" s="17">
        <v>0.15894751153950401</v>
      </c>
      <c r="R287" s="17"/>
      <c r="S287" s="17">
        <v>0.14132916799105599</v>
      </c>
      <c r="T287" s="17">
        <v>0.14879648602214601</v>
      </c>
      <c r="U287" s="17">
        <v>0.124182137733947</v>
      </c>
      <c r="V287" s="17">
        <v>0.195104842792756</v>
      </c>
      <c r="W287" s="17">
        <v>0.123013696771772</v>
      </c>
      <c r="X287" s="17">
        <v>0.187064533556482</v>
      </c>
      <c r="Y287" s="17">
        <v>0.21798962648318199</v>
      </c>
      <c r="Z287" s="17">
        <v>0.19968392410663199</v>
      </c>
      <c r="AA287" s="17">
        <v>0.108078426158396</v>
      </c>
      <c r="AB287" s="17">
        <v>0.156557096013237</v>
      </c>
      <c r="AC287" s="17">
        <v>0.26532585468276398</v>
      </c>
      <c r="AD287" s="17">
        <v>0.20136953430730001</v>
      </c>
      <c r="AE287" s="17"/>
      <c r="AF287" s="17">
        <v>0.22334954618552599</v>
      </c>
      <c r="AG287" s="17">
        <v>0.14611494050055199</v>
      </c>
      <c r="AH287" s="17">
        <v>0.16029884275756701</v>
      </c>
      <c r="AI287" s="17">
        <v>0.20034880017360601</v>
      </c>
      <c r="AJ287" s="17">
        <v>9.4917892456682695E-2</v>
      </c>
      <c r="AK287" s="17"/>
      <c r="AL287" s="17">
        <v>0.15693697106109999</v>
      </c>
      <c r="AM287" s="17">
        <v>0.21348579596262099</v>
      </c>
      <c r="AN287" s="17">
        <v>0.13782902840571301</v>
      </c>
      <c r="AO287" s="17">
        <v>0.194021405637929</v>
      </c>
      <c r="AP287" s="17">
        <v>0.105886536933001</v>
      </c>
      <c r="AQ287" s="17">
        <v>0.13571523735516799</v>
      </c>
      <c r="AR287" s="17"/>
      <c r="AS287" s="17">
        <v>0.236272668029576</v>
      </c>
      <c r="AT287" s="17">
        <v>0.164420743538578</v>
      </c>
      <c r="AU287" s="17">
        <v>0.123118696144217</v>
      </c>
      <c r="AV287" s="17">
        <v>0.143513353396581</v>
      </c>
      <c r="AW287" s="17">
        <v>8.0751846582595793E-2</v>
      </c>
      <c r="AX287" s="17"/>
      <c r="AY287" s="17">
        <v>0.24130408671836301</v>
      </c>
      <c r="AZ287" s="17">
        <v>0.14323987057976301</v>
      </c>
      <c r="BA287" s="17">
        <v>0.126363386874251</v>
      </c>
      <c r="BB287" s="17">
        <v>0.14476616386472901</v>
      </c>
      <c r="BC287" s="17">
        <v>0.112878912085059</v>
      </c>
      <c r="BD287" s="17"/>
      <c r="BE287" s="17">
        <v>0.18395210606142701</v>
      </c>
      <c r="BF287" s="17">
        <v>0.19518454981720201</v>
      </c>
      <c r="BG287" s="17">
        <v>0.15598624892541299</v>
      </c>
      <c r="BH287" s="17">
        <v>0.15162749367835199</v>
      </c>
      <c r="BI287" s="17"/>
      <c r="BJ287" s="17">
        <v>0.168004826153593</v>
      </c>
      <c r="BK287" s="17">
        <v>0.15345045130469701</v>
      </c>
      <c r="BL287" s="17">
        <v>0.18347356691458899</v>
      </c>
      <c r="BM287" s="17">
        <v>0.15372493087342601</v>
      </c>
      <c r="BN287" s="17"/>
      <c r="BO287" s="17">
        <v>0.17373812177862299</v>
      </c>
      <c r="BP287" s="17">
        <v>0.137575221536228</v>
      </c>
      <c r="BQ287" s="17">
        <v>0.16671148710960301</v>
      </c>
      <c r="BR287" s="17"/>
      <c r="BS287" s="17">
        <v>0.16683269789677799</v>
      </c>
      <c r="BT287" s="17">
        <v>0.158804315498</v>
      </c>
      <c r="BU287" s="17"/>
      <c r="BV287" s="17">
        <v>0.127859523249889</v>
      </c>
      <c r="BW287" s="17">
        <v>0.17161044266781</v>
      </c>
      <c r="BX287" s="17">
        <v>0.17467689698226599</v>
      </c>
      <c r="BY287" s="17"/>
      <c r="BZ287" s="17">
        <v>0.15747097536607699</v>
      </c>
      <c r="CA287" s="17">
        <v>0.107425351603281</v>
      </c>
    </row>
    <row r="288" spans="2:79" x14ac:dyDescent="0.3">
      <c r="B288" t="s">
        <v>191</v>
      </c>
      <c r="C288" s="17">
        <v>0.493971410620135</v>
      </c>
      <c r="D288" s="17">
        <v>0.42259156115626401</v>
      </c>
      <c r="E288" s="17">
        <v>0.56525458979288401</v>
      </c>
      <c r="F288" s="17"/>
      <c r="G288" s="17">
        <v>0.62095969720739497</v>
      </c>
      <c r="H288" s="17">
        <v>0.55333061481498202</v>
      </c>
      <c r="I288" s="17">
        <v>0.47586938817585001</v>
      </c>
      <c r="J288" s="17">
        <v>0.52254830931884999</v>
      </c>
      <c r="K288" s="17">
        <v>0.34806524050653798</v>
      </c>
      <c r="L288" s="17">
        <v>0.44973587660196401</v>
      </c>
      <c r="M288" s="17"/>
      <c r="N288" s="17">
        <v>0.482692258326476</v>
      </c>
      <c r="O288" s="17">
        <v>0.53107213540920495</v>
      </c>
      <c r="P288" s="17">
        <v>0.483641574073787</v>
      </c>
      <c r="Q288" s="17">
        <v>0.48194468688355402</v>
      </c>
      <c r="R288" s="17"/>
      <c r="S288" s="17">
        <v>0.54311545965132102</v>
      </c>
      <c r="T288" s="17">
        <v>0.50068994553665702</v>
      </c>
      <c r="U288" s="17">
        <v>0.57798594742060005</v>
      </c>
      <c r="V288" s="17">
        <v>0.38245912963850898</v>
      </c>
      <c r="W288" s="17">
        <v>0.55104414363832599</v>
      </c>
      <c r="X288" s="17">
        <v>0.41459560206406199</v>
      </c>
      <c r="Y288" s="17">
        <v>0.403207205257192</v>
      </c>
      <c r="Z288" s="17">
        <v>0.41041347457014199</v>
      </c>
      <c r="AA288" s="17">
        <v>0.61756487597481502</v>
      </c>
      <c r="AB288" s="17">
        <v>0.53835646113607205</v>
      </c>
      <c r="AC288" s="17">
        <v>0.35390023363769402</v>
      </c>
      <c r="AD288" s="17">
        <v>0.45249716997464901</v>
      </c>
      <c r="AE288" s="17"/>
      <c r="AF288" s="17">
        <v>0.36656213787167102</v>
      </c>
      <c r="AG288" s="17">
        <v>0.547313918839339</v>
      </c>
      <c r="AH288" s="17">
        <v>0.51015857958886601</v>
      </c>
      <c r="AI288" s="17">
        <v>0.39257634497815203</v>
      </c>
      <c r="AJ288" s="17">
        <v>0.57703452389084997</v>
      </c>
      <c r="AK288" s="17"/>
      <c r="AL288" s="17">
        <v>0.50347188263033105</v>
      </c>
      <c r="AM288" s="17">
        <v>0.39668342140740198</v>
      </c>
      <c r="AN288" s="17">
        <v>0.57262476038120802</v>
      </c>
      <c r="AO288" s="17">
        <v>0.43272315074338702</v>
      </c>
      <c r="AP288" s="17">
        <v>0.63546745452200304</v>
      </c>
      <c r="AQ288" s="17">
        <v>0.54173041887039597</v>
      </c>
      <c r="AR288" s="17"/>
      <c r="AS288" s="17">
        <v>0.37926949620531702</v>
      </c>
      <c r="AT288" s="17">
        <v>0.49553664771606099</v>
      </c>
      <c r="AU288" s="17">
        <v>0.52506578808491799</v>
      </c>
      <c r="AV288" s="17">
        <v>0.56236421504049605</v>
      </c>
      <c r="AW288" s="17">
        <v>0.67943486243884998</v>
      </c>
      <c r="AX288" s="17"/>
      <c r="AY288" s="17">
        <v>0.37017048076678599</v>
      </c>
      <c r="AZ288" s="17">
        <v>0.50070367483949996</v>
      </c>
      <c r="BA288" s="17">
        <v>0.55607398759351501</v>
      </c>
      <c r="BB288" s="17">
        <v>0.57471547713516302</v>
      </c>
      <c r="BC288" s="17">
        <v>0.62791851481404704</v>
      </c>
      <c r="BD288" s="17"/>
      <c r="BE288" s="17">
        <v>0.39964545421238601</v>
      </c>
      <c r="BF288" s="17">
        <v>0.42593114366170098</v>
      </c>
      <c r="BG288" s="17">
        <v>0.50203678911532801</v>
      </c>
      <c r="BH288" s="17">
        <v>0.54616462707782198</v>
      </c>
      <c r="BI288" s="17"/>
      <c r="BJ288" s="17">
        <v>0.47094088803640499</v>
      </c>
      <c r="BK288" s="17">
        <v>0.49087556216102102</v>
      </c>
      <c r="BL288" s="17">
        <v>0.46163199694211698</v>
      </c>
      <c r="BM288" s="17">
        <v>0.51690532681984802</v>
      </c>
      <c r="BN288" s="17"/>
      <c r="BO288" s="17">
        <v>0.48006429687758101</v>
      </c>
      <c r="BP288" s="17">
        <v>0.54099133789542297</v>
      </c>
      <c r="BQ288" s="17">
        <v>0.48759056772802301</v>
      </c>
      <c r="BR288" s="17"/>
      <c r="BS288" s="17">
        <v>0.49551078420251399</v>
      </c>
      <c r="BT288" s="17">
        <v>0.49098214400739698</v>
      </c>
      <c r="BU288" s="17"/>
      <c r="BV288" s="17">
        <v>0.59435701153189502</v>
      </c>
      <c r="BW288" s="17">
        <v>0.470394018306104</v>
      </c>
      <c r="BX288" s="17">
        <v>0.46088133363612599</v>
      </c>
      <c r="BY288" s="17"/>
      <c r="BZ288" s="17">
        <v>0.50436246889896597</v>
      </c>
      <c r="CA288" s="17">
        <v>0.579277213958725</v>
      </c>
    </row>
    <row r="289" spans="2:79" x14ac:dyDescent="0.3">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row>
    <row r="290" spans="2:79" x14ac:dyDescent="0.3">
      <c r="B290" s="6" t="s">
        <v>216</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row>
    <row r="291" spans="2:79" x14ac:dyDescent="0.3">
      <c r="B291" s="24" t="s">
        <v>107</v>
      </c>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row>
    <row r="292" spans="2:79" x14ac:dyDescent="0.3">
      <c r="B292" t="s">
        <v>208</v>
      </c>
      <c r="C292" s="17">
        <v>0.46947745596653701</v>
      </c>
      <c r="D292" s="17">
        <v>0.44620396505262699</v>
      </c>
      <c r="E292" s="17">
        <v>0.496346568944664</v>
      </c>
      <c r="F292" s="17"/>
      <c r="G292" s="17">
        <v>0.361177686799525</v>
      </c>
      <c r="H292" s="17">
        <v>0.42694192011337601</v>
      </c>
      <c r="I292" s="17">
        <v>0.44662683833436301</v>
      </c>
      <c r="J292" s="17">
        <v>0.47199200052364798</v>
      </c>
      <c r="K292" s="17">
        <v>0.52625095068507899</v>
      </c>
      <c r="L292" s="17">
        <v>0.55503320277864399</v>
      </c>
      <c r="M292" s="17"/>
      <c r="N292" s="17">
        <v>0.54135717863029698</v>
      </c>
      <c r="O292" s="17">
        <v>0.47580410464373801</v>
      </c>
      <c r="P292" s="17">
        <v>0.42558723560662898</v>
      </c>
      <c r="Q292" s="17">
        <v>0.41916756564222202</v>
      </c>
      <c r="R292" s="17"/>
      <c r="S292" s="17">
        <v>0.42359486511002198</v>
      </c>
      <c r="T292" s="17">
        <v>0.52976557161929805</v>
      </c>
      <c r="U292" s="17">
        <v>0.46266649803075199</v>
      </c>
      <c r="V292" s="17">
        <v>0.49568114886289599</v>
      </c>
      <c r="W292" s="17">
        <v>0.46862295977335999</v>
      </c>
      <c r="X292" s="17">
        <v>0.47687151078825601</v>
      </c>
      <c r="Y292" s="17">
        <v>0.41791182613941702</v>
      </c>
      <c r="Z292" s="17">
        <v>0.51735866751183901</v>
      </c>
      <c r="AA292" s="17">
        <v>0.46866929466532198</v>
      </c>
      <c r="AB292" s="17">
        <v>0.47316229792736098</v>
      </c>
      <c r="AC292" s="17">
        <v>0.42911179207973099</v>
      </c>
      <c r="AD292" s="17">
        <v>0.47537513087447703</v>
      </c>
      <c r="AE292" s="17"/>
      <c r="AF292" s="17">
        <v>0.47373033372061402</v>
      </c>
      <c r="AG292" s="17">
        <v>0.48454467027533099</v>
      </c>
      <c r="AH292" s="17">
        <v>0.54290852254194899</v>
      </c>
      <c r="AI292" s="17">
        <v>0.388774272502935</v>
      </c>
      <c r="AJ292" s="17">
        <v>0.52618411349883398</v>
      </c>
      <c r="AK292" s="17"/>
      <c r="AL292" s="17">
        <v>0.496979928624599</v>
      </c>
      <c r="AM292" s="17">
        <v>0.50895100786272496</v>
      </c>
      <c r="AN292" s="17">
        <v>0.53208131221996602</v>
      </c>
      <c r="AO292" s="17">
        <v>0.37988130487876598</v>
      </c>
      <c r="AP292" s="17">
        <v>0.53742573195941601</v>
      </c>
      <c r="AQ292" s="17">
        <v>0.44710457937513798</v>
      </c>
      <c r="AR292" s="17"/>
      <c r="AS292" s="17">
        <v>0.56617303571993505</v>
      </c>
      <c r="AT292" s="17">
        <v>0.45147405962841097</v>
      </c>
      <c r="AU292" s="17">
        <v>0.43395550421739199</v>
      </c>
      <c r="AV292" s="17">
        <v>0.49068859633977702</v>
      </c>
      <c r="AW292" s="17">
        <v>0.39454769690887498</v>
      </c>
      <c r="AX292" s="17"/>
      <c r="AY292" s="17">
        <v>0.57245629645992302</v>
      </c>
      <c r="AZ292" s="17">
        <v>0.44720658932020901</v>
      </c>
      <c r="BA292" s="17">
        <v>0.42603295131846702</v>
      </c>
      <c r="BB292" s="17">
        <v>0.451009839403681</v>
      </c>
      <c r="BC292" s="17">
        <v>0.31193505483978701</v>
      </c>
      <c r="BD292" s="17"/>
      <c r="BE292" s="17">
        <v>0.23939850101875901</v>
      </c>
      <c r="BF292" s="17">
        <v>0.38776339639256102</v>
      </c>
      <c r="BG292" s="17">
        <v>0.48325368514796302</v>
      </c>
      <c r="BH292" s="17">
        <v>0.53160015211363298</v>
      </c>
      <c r="BI292" s="17"/>
      <c r="BJ292" s="17">
        <v>0.118746743627754</v>
      </c>
      <c r="BK292" s="17">
        <v>0.272470088123825</v>
      </c>
      <c r="BL292" s="17">
        <v>0.44549650982446698</v>
      </c>
      <c r="BM292" s="17">
        <v>0.59146014332206798</v>
      </c>
      <c r="BN292" s="17"/>
      <c r="BO292" s="17">
        <v>0.24858580484141399</v>
      </c>
      <c r="BP292" s="17">
        <v>0.255202515830665</v>
      </c>
      <c r="BQ292" s="17">
        <v>0.55860927907894697</v>
      </c>
      <c r="BR292" s="17"/>
      <c r="BS292" s="17">
        <v>0.49109989022881301</v>
      </c>
      <c r="BT292" s="17">
        <v>0.44524726395180603</v>
      </c>
      <c r="BU292" s="17"/>
      <c r="BV292" s="17">
        <v>0.51905730375090497</v>
      </c>
      <c r="BW292" s="17">
        <v>0.47640673640171999</v>
      </c>
      <c r="BX292" s="17">
        <v>0.437996552306116</v>
      </c>
      <c r="BY292" s="17"/>
      <c r="BZ292" s="17">
        <v>0.57654926159026898</v>
      </c>
      <c r="CA292" s="17">
        <v>0.42930635004028</v>
      </c>
    </row>
    <row r="293" spans="2:79" x14ac:dyDescent="0.3">
      <c r="B293" t="s">
        <v>209</v>
      </c>
      <c r="C293" s="17">
        <v>0.243021469006626</v>
      </c>
      <c r="D293" s="17">
        <v>0.24687272344858999</v>
      </c>
      <c r="E293" s="17">
        <v>0.23742247937213401</v>
      </c>
      <c r="F293" s="17"/>
      <c r="G293" s="17">
        <v>0.31157844197866402</v>
      </c>
      <c r="H293" s="17">
        <v>0.28227074935822</v>
      </c>
      <c r="I293" s="17">
        <v>0.25688394874890202</v>
      </c>
      <c r="J293" s="17">
        <v>0.19474667680020699</v>
      </c>
      <c r="K293" s="17">
        <v>0.18214732563338101</v>
      </c>
      <c r="L293" s="17">
        <v>0.23391717013673499</v>
      </c>
      <c r="M293" s="17"/>
      <c r="N293" s="17">
        <v>0.24049365772508699</v>
      </c>
      <c r="O293" s="17">
        <v>0.26191365979116399</v>
      </c>
      <c r="P293" s="17">
        <v>0.243375234709587</v>
      </c>
      <c r="Q293" s="17">
        <v>0.22880889297488799</v>
      </c>
      <c r="R293" s="17"/>
      <c r="S293" s="17">
        <v>0.234200624568011</v>
      </c>
      <c r="T293" s="17">
        <v>0.18765235091236601</v>
      </c>
      <c r="U293" s="17">
        <v>0.218000636623157</v>
      </c>
      <c r="V293" s="17">
        <v>0.267460387139064</v>
      </c>
      <c r="W293" s="17">
        <v>0.22480294326060701</v>
      </c>
      <c r="X293" s="17">
        <v>0.27714832621230701</v>
      </c>
      <c r="Y293" s="17">
        <v>0.28866395621965102</v>
      </c>
      <c r="Z293" s="17">
        <v>0.25423524748536902</v>
      </c>
      <c r="AA293" s="17">
        <v>0.27703103099506099</v>
      </c>
      <c r="AB293" s="17">
        <v>0.224199183650513</v>
      </c>
      <c r="AC293" s="17">
        <v>0.26820739234255903</v>
      </c>
      <c r="AD293" s="17">
        <v>0.21013926899170399</v>
      </c>
      <c r="AE293" s="17"/>
      <c r="AF293" s="17">
        <v>0.27750189098248201</v>
      </c>
      <c r="AG293" s="17">
        <v>0.25125830841740199</v>
      </c>
      <c r="AH293" s="17">
        <v>0.23569316284868999</v>
      </c>
      <c r="AI293" s="17">
        <v>0.156677993896392</v>
      </c>
      <c r="AJ293" s="17">
        <v>0.26163439018297602</v>
      </c>
      <c r="AK293" s="17"/>
      <c r="AL293" s="17">
        <v>0.24779725628397001</v>
      </c>
      <c r="AM293" s="17">
        <v>0.25860111195284602</v>
      </c>
      <c r="AN293" s="17">
        <v>0.244085114889391</v>
      </c>
      <c r="AO293" s="17">
        <v>0.220406446030499</v>
      </c>
      <c r="AP293" s="17">
        <v>0.280545409031216</v>
      </c>
      <c r="AQ293" s="17">
        <v>0.24499322281760599</v>
      </c>
      <c r="AR293" s="17"/>
      <c r="AS293" s="17">
        <v>0.191086403414089</v>
      </c>
      <c r="AT293" s="17">
        <v>0.28028369309321299</v>
      </c>
      <c r="AU293" s="17">
        <v>0.23275004353634399</v>
      </c>
      <c r="AV293" s="17">
        <v>0.19764431552454301</v>
      </c>
      <c r="AW293" s="17">
        <v>0.12813915877045701</v>
      </c>
      <c r="AX293" s="17"/>
      <c r="AY293" s="17">
        <v>0.18503426995059299</v>
      </c>
      <c r="AZ293" s="17">
        <v>0.28397777997965601</v>
      </c>
      <c r="BA293" s="17">
        <v>0.25555466076122901</v>
      </c>
      <c r="BB293" s="17">
        <v>0.22870711079825201</v>
      </c>
      <c r="BC293" s="17">
        <v>0.201437929719332</v>
      </c>
      <c r="BD293" s="17"/>
      <c r="BE293" s="17">
        <v>0.29332576532169202</v>
      </c>
      <c r="BF293" s="17">
        <v>0.259159861736456</v>
      </c>
      <c r="BG293" s="17">
        <v>0.25459666518452301</v>
      </c>
      <c r="BH293" s="17">
        <v>0.20938454412952301</v>
      </c>
      <c r="BI293" s="17"/>
      <c r="BJ293" s="17">
        <v>0.148026153766596</v>
      </c>
      <c r="BK293" s="17">
        <v>0.29647098264494598</v>
      </c>
      <c r="BL293" s="17">
        <v>0.26517415934154698</v>
      </c>
      <c r="BM293" s="17">
        <v>0.24638611821975401</v>
      </c>
      <c r="BN293" s="17"/>
      <c r="BO293" s="17">
        <v>0.25476080334492002</v>
      </c>
      <c r="BP293" s="17">
        <v>0.271535197606734</v>
      </c>
      <c r="BQ293" s="17">
        <v>0.234983450301959</v>
      </c>
      <c r="BR293" s="17"/>
      <c r="BS293" s="17">
        <v>0.238013598401527</v>
      </c>
      <c r="BT293" s="17">
        <v>0.247784054214783</v>
      </c>
      <c r="BU293" s="17"/>
      <c r="BV293" s="17">
        <v>0.25897024304605698</v>
      </c>
      <c r="BW293" s="17">
        <v>0.240188639479683</v>
      </c>
      <c r="BX293" s="17">
        <v>0.235383692290034</v>
      </c>
      <c r="BY293" s="17"/>
      <c r="BZ293" s="17">
        <v>0.20205568175657401</v>
      </c>
      <c r="CA293" s="17">
        <v>0.28989567468864702</v>
      </c>
    </row>
    <row r="294" spans="2:79" x14ac:dyDescent="0.3">
      <c r="B294" t="s">
        <v>210</v>
      </c>
      <c r="C294" s="17">
        <v>0.135152491368662</v>
      </c>
      <c r="D294" s="17">
        <v>0.127831699087712</v>
      </c>
      <c r="E294" s="17">
        <v>0.141713264661887</v>
      </c>
      <c r="F294" s="17"/>
      <c r="G294" s="17">
        <v>0.14950450505284801</v>
      </c>
      <c r="H294" s="17">
        <v>0.145057641761699</v>
      </c>
      <c r="I294" s="17">
        <v>0.141271946442596</v>
      </c>
      <c r="J294" s="17">
        <v>0.14209826054354699</v>
      </c>
      <c r="K294" s="17">
        <v>0.12697971588465001</v>
      </c>
      <c r="L294" s="17">
        <v>0.11233966533289901</v>
      </c>
      <c r="M294" s="17"/>
      <c r="N294" s="17">
        <v>0.121565776420776</v>
      </c>
      <c r="O294" s="17">
        <v>0.13899380095329</v>
      </c>
      <c r="P294" s="17">
        <v>0.14244292393419999</v>
      </c>
      <c r="Q294" s="17">
        <v>0.13807551833468401</v>
      </c>
      <c r="R294" s="17"/>
      <c r="S294" s="17">
        <v>0.21333650654745101</v>
      </c>
      <c r="T294" s="17">
        <v>0.101875778305275</v>
      </c>
      <c r="U294" s="17">
        <v>0.171545621348484</v>
      </c>
      <c r="V294" s="17">
        <v>9.7487614938075798E-2</v>
      </c>
      <c r="W294" s="17">
        <v>0.111039542081519</v>
      </c>
      <c r="X294" s="17">
        <v>9.4975975132096893E-2</v>
      </c>
      <c r="Y294" s="17">
        <v>0.173308788076592</v>
      </c>
      <c r="Z294" s="17">
        <v>9.1698272550838802E-2</v>
      </c>
      <c r="AA294" s="17">
        <v>0.123915331918826</v>
      </c>
      <c r="AB294" s="17">
        <v>0.115772725886385</v>
      </c>
      <c r="AC294" s="17">
        <v>0.12697579343738599</v>
      </c>
      <c r="AD294" s="17">
        <v>0.17676156954098801</v>
      </c>
      <c r="AE294" s="17"/>
      <c r="AF294" s="17">
        <v>0.13415700757596299</v>
      </c>
      <c r="AG294" s="17">
        <v>0.12804775586467099</v>
      </c>
      <c r="AH294" s="17">
        <v>0.129720495644256</v>
      </c>
      <c r="AI294" s="17">
        <v>0.167348177640709</v>
      </c>
      <c r="AJ294" s="17">
        <v>9.6430795012690695E-2</v>
      </c>
      <c r="AK294" s="17"/>
      <c r="AL294" s="17">
        <v>0.13038970003678901</v>
      </c>
      <c r="AM294" s="17">
        <v>0.133809529668098</v>
      </c>
      <c r="AN294" s="17">
        <v>0.12162182958396101</v>
      </c>
      <c r="AO294" s="17">
        <v>0.15299669813140601</v>
      </c>
      <c r="AP294" s="17">
        <v>6.4493028439050498E-2</v>
      </c>
      <c r="AQ294" s="17">
        <v>0.15516413071288801</v>
      </c>
      <c r="AR294" s="17"/>
      <c r="AS294" s="17">
        <v>0.124650918754505</v>
      </c>
      <c r="AT294" s="17">
        <v>0.13670764688331299</v>
      </c>
      <c r="AU294" s="17">
        <v>0.14919186002063001</v>
      </c>
      <c r="AV294" s="17">
        <v>0.100451174556344</v>
      </c>
      <c r="AW294" s="17">
        <v>0.18282503203654099</v>
      </c>
      <c r="AX294" s="17"/>
      <c r="AY294" s="17">
        <v>0.125270764919826</v>
      </c>
      <c r="AZ294" s="17">
        <v>0.12758090555992499</v>
      </c>
      <c r="BA294" s="17">
        <v>0.163786518837264</v>
      </c>
      <c r="BB294" s="17">
        <v>0.11584175120894501</v>
      </c>
      <c r="BC294" s="17">
        <v>0.19336388191718901</v>
      </c>
      <c r="BD294" s="17"/>
      <c r="BE294" s="17">
        <v>0.12916177298361001</v>
      </c>
      <c r="BF294" s="17">
        <v>0.17054976290981899</v>
      </c>
      <c r="BG294" s="17">
        <v>0.131295840803518</v>
      </c>
      <c r="BH294" s="17">
        <v>0.11981722397805999</v>
      </c>
      <c r="BI294" s="17"/>
      <c r="BJ294" s="17">
        <v>0.14384551135144</v>
      </c>
      <c r="BK294" s="17">
        <v>0.21238583637845601</v>
      </c>
      <c r="BL294" s="17">
        <v>0.171466638562983</v>
      </c>
      <c r="BM294" s="17">
        <v>0.103819940319008</v>
      </c>
      <c r="BN294" s="17"/>
      <c r="BO294" s="17">
        <v>0.170328115819952</v>
      </c>
      <c r="BP294" s="17">
        <v>0.19345962736691699</v>
      </c>
      <c r="BQ294" s="17">
        <v>0.115036446512747</v>
      </c>
      <c r="BR294" s="17"/>
      <c r="BS294" s="17">
        <v>0.139144566488728</v>
      </c>
      <c r="BT294" s="17">
        <v>0.129950788390649</v>
      </c>
      <c r="BU294" s="17"/>
      <c r="BV294" s="17">
        <v>0.106342650738682</v>
      </c>
      <c r="BW294" s="17">
        <v>0.13110504361785499</v>
      </c>
      <c r="BX294" s="17">
        <v>0.15380712580370001</v>
      </c>
      <c r="BY294" s="17"/>
      <c r="BZ294" s="17">
        <v>9.7376927107415301E-2</v>
      </c>
      <c r="CA294" s="17">
        <v>0.10067429193531401</v>
      </c>
    </row>
    <row r="295" spans="2:79" x14ac:dyDescent="0.3">
      <c r="B295" t="s">
        <v>211</v>
      </c>
      <c r="C295" s="17">
        <v>7.5441930179834804E-2</v>
      </c>
      <c r="D295" s="17">
        <v>8.4796389636541195E-2</v>
      </c>
      <c r="E295" s="17">
        <v>6.5097977526596601E-2</v>
      </c>
      <c r="F295" s="17"/>
      <c r="G295" s="17">
        <v>0.113121047210911</v>
      </c>
      <c r="H295" s="17">
        <v>8.6686365999477599E-2</v>
      </c>
      <c r="I295" s="17">
        <v>5.9042866725607997E-2</v>
      </c>
      <c r="J295" s="17">
        <v>9.6485423749484406E-2</v>
      </c>
      <c r="K295" s="17">
        <v>6.4100177006671796E-2</v>
      </c>
      <c r="L295" s="17">
        <v>4.49197451963292E-2</v>
      </c>
      <c r="M295" s="17"/>
      <c r="N295" s="17">
        <v>6.6648912045445596E-2</v>
      </c>
      <c r="O295" s="17">
        <v>6.1258768331194299E-2</v>
      </c>
      <c r="P295" s="17">
        <v>8.0070621188135599E-2</v>
      </c>
      <c r="Q295" s="17">
        <v>9.7124468603853403E-2</v>
      </c>
      <c r="R295" s="17"/>
      <c r="S295" s="17">
        <v>7.0638411840391602E-2</v>
      </c>
      <c r="T295" s="17">
        <v>0.102971421382691</v>
      </c>
      <c r="U295" s="17">
        <v>8.8362910872772593E-2</v>
      </c>
      <c r="V295" s="17">
        <v>6.61563087119965E-2</v>
      </c>
      <c r="W295" s="17">
        <v>0.11570745355623401</v>
      </c>
      <c r="X295" s="17">
        <v>6.2112339374217701E-2</v>
      </c>
      <c r="Y295" s="17">
        <v>4.6677435245013603E-2</v>
      </c>
      <c r="Z295" s="17">
        <v>0.111893137963209</v>
      </c>
      <c r="AA295" s="17">
        <v>6.0953314190774398E-2</v>
      </c>
      <c r="AB295" s="17">
        <v>8.0165729864917698E-2</v>
      </c>
      <c r="AC295" s="17">
        <v>5.4969676053578699E-2</v>
      </c>
      <c r="AD295" s="17">
        <v>1.9281464945209301E-2</v>
      </c>
      <c r="AE295" s="17"/>
      <c r="AF295" s="17">
        <v>6.3528983029894195E-2</v>
      </c>
      <c r="AG295" s="17">
        <v>6.9837956450520405E-2</v>
      </c>
      <c r="AH295" s="17">
        <v>5.0952002490935899E-2</v>
      </c>
      <c r="AI295" s="17">
        <v>0.122524119957322</v>
      </c>
      <c r="AJ295" s="17">
        <v>7.0967085292102702E-2</v>
      </c>
      <c r="AK295" s="17"/>
      <c r="AL295" s="17">
        <v>7.5206708864041599E-2</v>
      </c>
      <c r="AM295" s="17">
        <v>4.8780188898193098E-2</v>
      </c>
      <c r="AN295" s="17">
        <v>5.9951050016565699E-2</v>
      </c>
      <c r="AO295" s="17">
        <v>0.11554703808309</v>
      </c>
      <c r="AP295" s="17">
        <v>6.1654797735980101E-2</v>
      </c>
      <c r="AQ295" s="17">
        <v>6.4455359332528606E-2</v>
      </c>
      <c r="AR295" s="17"/>
      <c r="AS295" s="17">
        <v>5.3462598546548702E-2</v>
      </c>
      <c r="AT295" s="17">
        <v>7.4003096186228204E-2</v>
      </c>
      <c r="AU295" s="17">
        <v>8.5404585861074994E-2</v>
      </c>
      <c r="AV295" s="17">
        <v>9.2687341710343693E-2</v>
      </c>
      <c r="AW295" s="17">
        <v>0.100731160231365</v>
      </c>
      <c r="AX295" s="17"/>
      <c r="AY295" s="17">
        <v>4.2819852608170499E-2</v>
      </c>
      <c r="AZ295" s="17">
        <v>7.6363055407641794E-2</v>
      </c>
      <c r="BA295" s="17">
        <v>8.9952631060913404E-2</v>
      </c>
      <c r="BB295" s="17">
        <v>9.3005470567966694E-2</v>
      </c>
      <c r="BC295" s="17">
        <v>0.13117909265134101</v>
      </c>
      <c r="BD295" s="17"/>
      <c r="BE295" s="17">
        <v>0.144937034858897</v>
      </c>
      <c r="BF295" s="17">
        <v>9.3812418517327703E-2</v>
      </c>
      <c r="BG295" s="17">
        <v>6.3711279293330605E-2</v>
      </c>
      <c r="BH295" s="17">
        <v>7.0417598401312897E-2</v>
      </c>
      <c r="BI295" s="17"/>
      <c r="BJ295" s="17">
        <v>0.20880247864274001</v>
      </c>
      <c r="BK295" s="17">
        <v>0.163200773350893</v>
      </c>
      <c r="BL295" s="17">
        <v>6.8880010121876001E-2</v>
      </c>
      <c r="BM295" s="17">
        <v>3.45492118665384E-2</v>
      </c>
      <c r="BN295" s="17"/>
      <c r="BO295" s="17">
        <v>0.16636628761352601</v>
      </c>
      <c r="BP295" s="17">
        <v>0.141491614942649</v>
      </c>
      <c r="BQ295" s="17">
        <v>4.3531504599403102E-2</v>
      </c>
      <c r="BR295" s="17"/>
      <c r="BS295" s="17">
        <v>6.2947981457609298E-2</v>
      </c>
      <c r="BT295" s="17">
        <v>8.9282485346211304E-2</v>
      </c>
      <c r="BU295" s="17"/>
      <c r="BV295" s="17">
        <v>7.1510378552203602E-2</v>
      </c>
      <c r="BW295" s="17">
        <v>6.5199004388073106E-2</v>
      </c>
      <c r="BX295" s="17">
        <v>8.8934787579708297E-2</v>
      </c>
      <c r="BY295" s="17"/>
      <c r="BZ295" s="17">
        <v>6.3275768613084704E-2</v>
      </c>
      <c r="CA295" s="17">
        <v>7.1707285622875705E-2</v>
      </c>
    </row>
    <row r="296" spans="2:79" x14ac:dyDescent="0.3">
      <c r="B296" t="s">
        <v>212</v>
      </c>
      <c r="C296" s="17">
        <v>6.6621350778454699E-2</v>
      </c>
      <c r="D296" s="17">
        <v>8.2899112569338296E-2</v>
      </c>
      <c r="E296" s="17">
        <v>5.0126390559560398E-2</v>
      </c>
      <c r="F296" s="17"/>
      <c r="G296" s="17">
        <v>5.4067226304135699E-2</v>
      </c>
      <c r="H296" s="17">
        <v>5.07665864784618E-2</v>
      </c>
      <c r="I296" s="17">
        <v>8.3404433027323699E-2</v>
      </c>
      <c r="J296" s="17">
        <v>7.7433377217394794E-2</v>
      </c>
      <c r="K296" s="17">
        <v>9.0789015172905094E-2</v>
      </c>
      <c r="L296" s="17">
        <v>4.9354454510934301E-2</v>
      </c>
      <c r="M296" s="17"/>
      <c r="N296" s="17">
        <v>2.61835337373107E-2</v>
      </c>
      <c r="O296" s="17">
        <v>5.3769295260941999E-2</v>
      </c>
      <c r="P296" s="17">
        <v>8.7433114801031206E-2</v>
      </c>
      <c r="Q296" s="17">
        <v>0.106678405596805</v>
      </c>
      <c r="R296" s="17"/>
      <c r="S296" s="17">
        <v>5.82295919341239E-2</v>
      </c>
      <c r="T296" s="17">
        <v>5.9421371776960198E-2</v>
      </c>
      <c r="U296" s="17">
        <v>4.6288776938925698E-2</v>
      </c>
      <c r="V296" s="17">
        <v>6.7984608562337304E-2</v>
      </c>
      <c r="W296" s="17">
        <v>7.1304566858539795E-2</v>
      </c>
      <c r="X296" s="17">
        <v>6.7311639303506199E-2</v>
      </c>
      <c r="Y296" s="17">
        <v>6.0899846768925001E-2</v>
      </c>
      <c r="Z296" s="17">
        <v>2.4814674488743999E-2</v>
      </c>
      <c r="AA296" s="17">
        <v>6.0358332259437798E-2</v>
      </c>
      <c r="AB296" s="17">
        <v>9.3185216610667101E-2</v>
      </c>
      <c r="AC296" s="17">
        <v>0.108315926815736</v>
      </c>
      <c r="AD296" s="17">
        <v>0.118442565647621</v>
      </c>
      <c r="AE296" s="17"/>
      <c r="AF296" s="17">
        <v>4.27359062224585E-2</v>
      </c>
      <c r="AG296" s="17">
        <v>5.9906510090811202E-2</v>
      </c>
      <c r="AH296" s="17">
        <v>3.5228805935342999E-2</v>
      </c>
      <c r="AI296" s="17">
        <v>0.148289853825818</v>
      </c>
      <c r="AJ296" s="17">
        <v>3.5718476076147497E-2</v>
      </c>
      <c r="AK296" s="17"/>
      <c r="AL296" s="17">
        <v>4.3688643495385503E-2</v>
      </c>
      <c r="AM296" s="17">
        <v>4.9858161618137803E-2</v>
      </c>
      <c r="AN296" s="17">
        <v>3.7425988988271597E-2</v>
      </c>
      <c r="AO296" s="17">
        <v>0.118644056659406</v>
      </c>
      <c r="AP296" s="17">
        <v>4.8975754047048702E-2</v>
      </c>
      <c r="AQ296" s="17">
        <v>6.05825916507347E-2</v>
      </c>
      <c r="AR296" s="17"/>
      <c r="AS296" s="17">
        <v>6.0763288216246901E-2</v>
      </c>
      <c r="AT296" s="17">
        <v>5.0200922763694401E-2</v>
      </c>
      <c r="AU296" s="17">
        <v>7.89549821501698E-2</v>
      </c>
      <c r="AV296" s="17">
        <v>0.108034029442272</v>
      </c>
      <c r="AW296" s="17">
        <v>0.16647444619570001</v>
      </c>
      <c r="AX296" s="17"/>
      <c r="AY296" s="17">
        <v>6.8113145053123894E-2</v>
      </c>
      <c r="AZ296" s="17">
        <v>5.6558220450336601E-2</v>
      </c>
      <c r="BA296" s="17">
        <v>5.05090876403144E-2</v>
      </c>
      <c r="BB296" s="17">
        <v>9.7923347014571505E-2</v>
      </c>
      <c r="BC296" s="17">
        <v>0.16208404087235101</v>
      </c>
      <c r="BD296" s="17"/>
      <c r="BE296" s="17">
        <v>0.17826144453104301</v>
      </c>
      <c r="BF296" s="17">
        <v>8.3467435046331598E-2</v>
      </c>
      <c r="BG296" s="17">
        <v>5.76799185762761E-2</v>
      </c>
      <c r="BH296" s="17">
        <v>5.5987776997105401E-2</v>
      </c>
      <c r="BI296" s="17"/>
      <c r="BJ296" s="17">
        <v>0.371316629453804</v>
      </c>
      <c r="BK296" s="17">
        <v>4.9136300087666201E-2</v>
      </c>
      <c r="BL296" s="17">
        <v>3.6573094659015801E-2</v>
      </c>
      <c r="BM296" s="17">
        <v>1.4512626898169999E-2</v>
      </c>
      <c r="BN296" s="17"/>
      <c r="BO296" s="17">
        <v>0.144858720332602</v>
      </c>
      <c r="BP296" s="17">
        <v>0.130565017382266</v>
      </c>
      <c r="BQ296" s="17">
        <v>3.8604179437925101E-2</v>
      </c>
      <c r="BR296" s="17"/>
      <c r="BS296" s="17">
        <v>5.8698051032890303E-2</v>
      </c>
      <c r="BT296" s="17">
        <v>7.7139011079860098E-2</v>
      </c>
      <c r="BU296" s="17"/>
      <c r="BV296" s="17">
        <v>3.7347575663558501E-2</v>
      </c>
      <c r="BW296" s="17">
        <v>7.5361484745583407E-2</v>
      </c>
      <c r="BX296" s="17">
        <v>7.89829403006366E-2</v>
      </c>
      <c r="BY296" s="17"/>
      <c r="BZ296" s="17">
        <v>6.0742360932657599E-2</v>
      </c>
      <c r="CA296" s="17">
        <v>0.108416397712884</v>
      </c>
    </row>
    <row r="297" spans="2:79" x14ac:dyDescent="0.3">
      <c r="B297" t="s">
        <v>149</v>
      </c>
      <c r="C297" s="17">
        <v>1.0285302699885999E-2</v>
      </c>
      <c r="D297" s="17">
        <v>1.13961102051914E-2</v>
      </c>
      <c r="E297" s="17">
        <v>9.2933189351574897E-3</v>
      </c>
      <c r="F297" s="17"/>
      <c r="G297" s="17">
        <v>1.0551092653915101E-2</v>
      </c>
      <c r="H297" s="17">
        <v>8.2767362887654992E-3</v>
      </c>
      <c r="I297" s="17">
        <v>1.2769966721207801E-2</v>
      </c>
      <c r="J297" s="17">
        <v>1.7244261165719501E-2</v>
      </c>
      <c r="K297" s="17">
        <v>9.7328156173123199E-3</v>
      </c>
      <c r="L297" s="17">
        <v>4.4357620444579896E-3</v>
      </c>
      <c r="M297" s="17"/>
      <c r="N297" s="17">
        <v>3.7509414410829499E-3</v>
      </c>
      <c r="O297" s="17">
        <v>8.2603710196717806E-3</v>
      </c>
      <c r="P297" s="17">
        <v>2.1090869760416499E-2</v>
      </c>
      <c r="Q297" s="17">
        <v>1.0145148847546999E-2</v>
      </c>
      <c r="R297" s="17"/>
      <c r="S297" s="17">
        <v>0</v>
      </c>
      <c r="T297" s="17">
        <v>1.8313506003410099E-2</v>
      </c>
      <c r="U297" s="17">
        <v>1.31355561859099E-2</v>
      </c>
      <c r="V297" s="17">
        <v>5.2299317856300898E-3</v>
      </c>
      <c r="W297" s="17">
        <v>8.52253446973948E-3</v>
      </c>
      <c r="X297" s="17">
        <v>2.1580209189616499E-2</v>
      </c>
      <c r="Y297" s="17">
        <v>1.25381475504012E-2</v>
      </c>
      <c r="Z297" s="17">
        <v>0</v>
      </c>
      <c r="AA297" s="17">
        <v>9.0726959705793794E-3</v>
      </c>
      <c r="AB297" s="17">
        <v>1.35148460601568E-2</v>
      </c>
      <c r="AC297" s="17">
        <v>1.2419419271009299E-2</v>
      </c>
      <c r="AD297" s="17">
        <v>0</v>
      </c>
      <c r="AE297" s="17"/>
      <c r="AF297" s="17">
        <v>8.3458784685876194E-3</v>
      </c>
      <c r="AG297" s="17">
        <v>6.4047989012643702E-3</v>
      </c>
      <c r="AH297" s="17">
        <v>5.4970105388259197E-3</v>
      </c>
      <c r="AI297" s="17">
        <v>1.6385582176823801E-2</v>
      </c>
      <c r="AJ297" s="17">
        <v>9.0651399372484696E-3</v>
      </c>
      <c r="AK297" s="17"/>
      <c r="AL297" s="17">
        <v>5.9377626952146698E-3</v>
      </c>
      <c r="AM297" s="17">
        <v>0</v>
      </c>
      <c r="AN297" s="17">
        <v>4.83470430184428E-3</v>
      </c>
      <c r="AO297" s="17">
        <v>1.2524456216832401E-2</v>
      </c>
      <c r="AP297" s="17">
        <v>6.9052787872884202E-3</v>
      </c>
      <c r="AQ297" s="17">
        <v>2.7700116111103401E-2</v>
      </c>
      <c r="AR297" s="17"/>
      <c r="AS297" s="17">
        <v>3.8637553486753598E-3</v>
      </c>
      <c r="AT297" s="17">
        <v>7.3305814451402902E-3</v>
      </c>
      <c r="AU297" s="17">
        <v>1.974302421439E-2</v>
      </c>
      <c r="AV297" s="17">
        <v>1.0494542426719501E-2</v>
      </c>
      <c r="AW297" s="17">
        <v>2.7282505857061899E-2</v>
      </c>
      <c r="AX297" s="17"/>
      <c r="AY297" s="17">
        <v>6.3056710083639498E-3</v>
      </c>
      <c r="AZ297" s="17">
        <v>8.3134492822316795E-3</v>
      </c>
      <c r="BA297" s="17">
        <v>1.41641503818119E-2</v>
      </c>
      <c r="BB297" s="17">
        <v>1.35124810065847E-2</v>
      </c>
      <c r="BC297" s="17">
        <v>0</v>
      </c>
      <c r="BD297" s="17"/>
      <c r="BE297" s="17">
        <v>1.4915481285999401E-2</v>
      </c>
      <c r="BF297" s="17">
        <v>5.2471253975047098E-3</v>
      </c>
      <c r="BG297" s="17">
        <v>9.4626109943891108E-3</v>
      </c>
      <c r="BH297" s="17">
        <v>1.2792704380365401E-2</v>
      </c>
      <c r="BI297" s="17"/>
      <c r="BJ297" s="17">
        <v>9.2624831576639793E-3</v>
      </c>
      <c r="BK297" s="17">
        <v>6.3360194142138898E-3</v>
      </c>
      <c r="BL297" s="17">
        <v>1.2409587490111699E-2</v>
      </c>
      <c r="BM297" s="17">
        <v>9.2719593744620306E-3</v>
      </c>
      <c r="BN297" s="17"/>
      <c r="BO297" s="17">
        <v>1.51002680475863E-2</v>
      </c>
      <c r="BP297" s="17">
        <v>7.7460268707694804E-3</v>
      </c>
      <c r="BQ297" s="17">
        <v>9.2351400690194405E-3</v>
      </c>
      <c r="BR297" s="17"/>
      <c r="BS297" s="17">
        <v>1.0095912390432E-2</v>
      </c>
      <c r="BT297" s="17">
        <v>1.05963970166904E-2</v>
      </c>
      <c r="BU297" s="17"/>
      <c r="BV297" s="17">
        <v>6.7718482485932601E-3</v>
      </c>
      <c r="BW297" s="17">
        <v>1.17390913670859E-2</v>
      </c>
      <c r="BX297" s="17">
        <v>4.8949017198058704E-3</v>
      </c>
      <c r="BY297" s="17"/>
      <c r="BZ297" s="17">
        <v>0</v>
      </c>
      <c r="CA297" s="17">
        <v>0</v>
      </c>
    </row>
    <row r="298" spans="2:79" x14ac:dyDescent="0.3">
      <c r="B298" t="s">
        <v>213</v>
      </c>
      <c r="C298" s="17">
        <v>0.71249892497316203</v>
      </c>
      <c r="D298" s="17">
        <v>0.69307668850121695</v>
      </c>
      <c r="E298" s="17">
        <v>0.73376904831679801</v>
      </c>
      <c r="F298" s="17"/>
      <c r="G298" s="17">
        <v>0.67275612877819002</v>
      </c>
      <c r="H298" s="17">
        <v>0.709212669471596</v>
      </c>
      <c r="I298" s="17">
        <v>0.70351078708326498</v>
      </c>
      <c r="J298" s="17">
        <v>0.66673867732385395</v>
      </c>
      <c r="K298" s="17">
        <v>0.70839827631845997</v>
      </c>
      <c r="L298" s="17">
        <v>0.78895037291537895</v>
      </c>
      <c r="M298" s="17"/>
      <c r="N298" s="17">
        <v>0.78185083635538399</v>
      </c>
      <c r="O298" s="17">
        <v>0.737717764434902</v>
      </c>
      <c r="P298" s="17">
        <v>0.66896247031621603</v>
      </c>
      <c r="Q298" s="17">
        <v>0.64797645861710995</v>
      </c>
      <c r="R298" s="17"/>
      <c r="S298" s="17">
        <v>0.65779548967803303</v>
      </c>
      <c r="T298" s="17">
        <v>0.71741792253166403</v>
      </c>
      <c r="U298" s="17">
        <v>0.68066713465390805</v>
      </c>
      <c r="V298" s="17">
        <v>0.76314153600196</v>
      </c>
      <c r="W298" s="17">
        <v>0.69342590303396701</v>
      </c>
      <c r="X298" s="17">
        <v>0.75401983700056296</v>
      </c>
      <c r="Y298" s="17">
        <v>0.70657578235906804</v>
      </c>
      <c r="Z298" s="17">
        <v>0.77159391499720797</v>
      </c>
      <c r="AA298" s="17">
        <v>0.74570032566038302</v>
      </c>
      <c r="AB298" s="17">
        <v>0.69736148157787403</v>
      </c>
      <c r="AC298" s="17">
        <v>0.69731918442229002</v>
      </c>
      <c r="AD298" s="17">
        <v>0.68551439986618101</v>
      </c>
      <c r="AE298" s="17"/>
      <c r="AF298" s="17">
        <v>0.75123222470309603</v>
      </c>
      <c r="AG298" s="17">
        <v>0.73580297869273303</v>
      </c>
      <c r="AH298" s="17">
        <v>0.77860168539063901</v>
      </c>
      <c r="AI298" s="17">
        <v>0.54545226639932698</v>
      </c>
      <c r="AJ298" s="17">
        <v>0.78781850368181106</v>
      </c>
      <c r="AK298" s="17"/>
      <c r="AL298" s="17">
        <v>0.74477718490856903</v>
      </c>
      <c r="AM298" s="17">
        <v>0.76755211981557103</v>
      </c>
      <c r="AN298" s="17">
        <v>0.77616642710935801</v>
      </c>
      <c r="AO298" s="17">
        <v>0.600287750909266</v>
      </c>
      <c r="AP298" s="17">
        <v>0.81797114099063195</v>
      </c>
      <c r="AQ298" s="17">
        <v>0.69209780219274497</v>
      </c>
      <c r="AR298" s="17"/>
      <c r="AS298" s="17">
        <v>0.75725943913402405</v>
      </c>
      <c r="AT298" s="17">
        <v>0.73175775272162402</v>
      </c>
      <c r="AU298" s="17">
        <v>0.66670554775373603</v>
      </c>
      <c r="AV298" s="17">
        <v>0.68833291186432</v>
      </c>
      <c r="AW298" s="17">
        <v>0.52268685567933204</v>
      </c>
      <c r="AX298" s="17"/>
      <c r="AY298" s="17">
        <v>0.75749056641051604</v>
      </c>
      <c r="AZ298" s="17">
        <v>0.73118436929986497</v>
      </c>
      <c r="BA298" s="17">
        <v>0.68158761207969698</v>
      </c>
      <c r="BB298" s="17">
        <v>0.67971695020193201</v>
      </c>
      <c r="BC298" s="17">
        <v>0.51337298455911895</v>
      </c>
      <c r="BD298" s="17"/>
      <c r="BE298" s="17">
        <v>0.532724266340451</v>
      </c>
      <c r="BF298" s="17">
        <v>0.64692325812901796</v>
      </c>
      <c r="BG298" s="17">
        <v>0.73785035033248603</v>
      </c>
      <c r="BH298" s="17">
        <v>0.74098469624315599</v>
      </c>
      <c r="BI298" s="17"/>
      <c r="BJ298" s="17">
        <v>0.26677289739435101</v>
      </c>
      <c r="BK298" s="17">
        <v>0.56894107076877198</v>
      </c>
      <c r="BL298" s="17">
        <v>0.71067066916601396</v>
      </c>
      <c r="BM298" s="17">
        <v>0.83784626154182096</v>
      </c>
      <c r="BN298" s="17"/>
      <c r="BO298" s="17">
        <v>0.50334660818633403</v>
      </c>
      <c r="BP298" s="17">
        <v>0.52673771343739895</v>
      </c>
      <c r="BQ298" s="17">
        <v>0.79359272938090597</v>
      </c>
      <c r="BR298" s="17"/>
      <c r="BS298" s="17">
        <v>0.72911348863033998</v>
      </c>
      <c r="BT298" s="17">
        <v>0.69303131816658903</v>
      </c>
      <c r="BU298" s="17"/>
      <c r="BV298" s="17">
        <v>0.77802754679696196</v>
      </c>
      <c r="BW298" s="17">
        <v>0.71659537588140299</v>
      </c>
      <c r="BX298" s="17">
        <v>0.67338024459614898</v>
      </c>
      <c r="BY298" s="17"/>
      <c r="BZ298" s="17">
        <v>0.77860494334684205</v>
      </c>
      <c r="CA298" s="17">
        <v>0.71920202472892703</v>
      </c>
    </row>
    <row r="299" spans="2:79" x14ac:dyDescent="0.3">
      <c r="B299" t="s">
        <v>214</v>
      </c>
      <c r="C299" s="17">
        <v>0.14206328095828999</v>
      </c>
      <c r="D299" s="17">
        <v>0.167695502205879</v>
      </c>
      <c r="E299" s="17">
        <v>0.11522436808615701</v>
      </c>
      <c r="F299" s="17"/>
      <c r="G299" s="17">
        <v>0.167188273515047</v>
      </c>
      <c r="H299" s="17">
        <v>0.13745295247793901</v>
      </c>
      <c r="I299" s="17">
        <v>0.14244729975293199</v>
      </c>
      <c r="J299" s="17">
        <v>0.17391880096687901</v>
      </c>
      <c r="K299" s="17">
        <v>0.154889192179577</v>
      </c>
      <c r="L299" s="17">
        <v>9.4274199707263404E-2</v>
      </c>
      <c r="M299" s="17"/>
      <c r="N299" s="17">
        <v>9.2832445782756304E-2</v>
      </c>
      <c r="O299" s="17">
        <v>0.11502806359213601</v>
      </c>
      <c r="P299" s="17">
        <v>0.16750373598916701</v>
      </c>
      <c r="Q299" s="17">
        <v>0.20380287420065901</v>
      </c>
      <c r="R299" s="17"/>
      <c r="S299" s="17">
        <v>0.12886800377451499</v>
      </c>
      <c r="T299" s="17">
        <v>0.16239279315965099</v>
      </c>
      <c r="U299" s="17">
        <v>0.13465168781169801</v>
      </c>
      <c r="V299" s="17">
        <v>0.134140917274334</v>
      </c>
      <c r="W299" s="17">
        <v>0.18701202041477399</v>
      </c>
      <c r="X299" s="17">
        <v>0.12942397867772401</v>
      </c>
      <c r="Y299" s="17">
        <v>0.107577282013939</v>
      </c>
      <c r="Z299" s="17">
        <v>0.13670781245195299</v>
      </c>
      <c r="AA299" s="17">
        <v>0.121311646450212</v>
      </c>
      <c r="AB299" s="17">
        <v>0.17335094647558499</v>
      </c>
      <c r="AC299" s="17">
        <v>0.16328560286931401</v>
      </c>
      <c r="AD299" s="17">
        <v>0.137724030592831</v>
      </c>
      <c r="AE299" s="17"/>
      <c r="AF299" s="17">
        <v>0.106264889252353</v>
      </c>
      <c r="AG299" s="17">
        <v>0.12974446654133201</v>
      </c>
      <c r="AH299" s="17">
        <v>8.6180808426278996E-2</v>
      </c>
      <c r="AI299" s="17">
        <v>0.27081397378313998</v>
      </c>
      <c r="AJ299" s="17">
        <v>0.10668556136825</v>
      </c>
      <c r="AK299" s="17"/>
      <c r="AL299" s="17">
        <v>0.118895352359427</v>
      </c>
      <c r="AM299" s="17">
        <v>9.8638350516330894E-2</v>
      </c>
      <c r="AN299" s="17">
        <v>9.7377039004837296E-2</v>
      </c>
      <c r="AO299" s="17">
        <v>0.234191094742496</v>
      </c>
      <c r="AP299" s="17">
        <v>0.110630551783029</v>
      </c>
      <c r="AQ299" s="17">
        <v>0.12503795098326301</v>
      </c>
      <c r="AR299" s="17"/>
      <c r="AS299" s="17">
        <v>0.11422588676279601</v>
      </c>
      <c r="AT299" s="17">
        <v>0.124204018949923</v>
      </c>
      <c r="AU299" s="17">
        <v>0.16435956801124499</v>
      </c>
      <c r="AV299" s="17">
        <v>0.20072137115261601</v>
      </c>
      <c r="AW299" s="17">
        <v>0.26720560642706598</v>
      </c>
      <c r="AX299" s="17"/>
      <c r="AY299" s="17">
        <v>0.110932997661294</v>
      </c>
      <c r="AZ299" s="17">
        <v>0.132921275857978</v>
      </c>
      <c r="BA299" s="17">
        <v>0.14046171870122801</v>
      </c>
      <c r="BB299" s="17">
        <v>0.19092881758253799</v>
      </c>
      <c r="BC299" s="17">
        <v>0.29326313352369199</v>
      </c>
      <c r="BD299" s="17"/>
      <c r="BE299" s="17">
        <v>0.32319847938994001</v>
      </c>
      <c r="BF299" s="17">
        <v>0.177279853563659</v>
      </c>
      <c r="BG299" s="17">
        <v>0.121391197869607</v>
      </c>
      <c r="BH299" s="17">
        <v>0.12640537539841801</v>
      </c>
      <c r="BI299" s="17"/>
      <c r="BJ299" s="17">
        <v>0.58011910809654499</v>
      </c>
      <c r="BK299" s="17">
        <v>0.21233707343855901</v>
      </c>
      <c r="BL299" s="17">
        <v>0.105453104780892</v>
      </c>
      <c r="BM299" s="17">
        <v>4.9061838764708397E-2</v>
      </c>
      <c r="BN299" s="17"/>
      <c r="BO299" s="17">
        <v>0.31122500794612801</v>
      </c>
      <c r="BP299" s="17">
        <v>0.272056632324915</v>
      </c>
      <c r="BQ299" s="17">
        <v>8.2135684037328197E-2</v>
      </c>
      <c r="BR299" s="17"/>
      <c r="BS299" s="17">
        <v>0.1216460324905</v>
      </c>
      <c r="BT299" s="17">
        <v>0.16642149642607099</v>
      </c>
      <c r="BU299" s="17"/>
      <c r="BV299" s="17">
        <v>0.108857954215762</v>
      </c>
      <c r="BW299" s="17">
        <v>0.14056048913365601</v>
      </c>
      <c r="BX299" s="17">
        <v>0.16791772788034501</v>
      </c>
      <c r="BY299" s="17"/>
      <c r="BZ299" s="17">
        <v>0.124018129545742</v>
      </c>
      <c r="CA299" s="17">
        <v>0.18012368333575901</v>
      </c>
    </row>
    <row r="300" spans="2:79" x14ac:dyDescent="0.3">
      <c r="B300" t="s">
        <v>191</v>
      </c>
      <c r="C300" s="17">
        <v>0.57043564401487301</v>
      </c>
      <c r="D300" s="17">
        <v>0.52538118629533803</v>
      </c>
      <c r="E300" s="17">
        <v>0.61854468023064102</v>
      </c>
      <c r="F300" s="17"/>
      <c r="G300" s="17">
        <v>0.50556785526314296</v>
      </c>
      <c r="H300" s="17">
        <v>0.57175971699365702</v>
      </c>
      <c r="I300" s="17">
        <v>0.56106348733033296</v>
      </c>
      <c r="J300" s="17">
        <v>0.492819876356975</v>
      </c>
      <c r="K300" s="17">
        <v>0.553509084138883</v>
      </c>
      <c r="L300" s="17">
        <v>0.69467617320811603</v>
      </c>
      <c r="M300" s="17"/>
      <c r="N300" s="17">
        <v>0.68901839057262804</v>
      </c>
      <c r="O300" s="17">
        <v>0.62268970084276598</v>
      </c>
      <c r="P300" s="17">
        <v>0.50145873432705002</v>
      </c>
      <c r="Q300" s="17">
        <v>0.44417358441645199</v>
      </c>
      <c r="R300" s="17"/>
      <c r="S300" s="17">
        <v>0.52892748590351801</v>
      </c>
      <c r="T300" s="17">
        <v>0.55502512937201298</v>
      </c>
      <c r="U300" s="17">
        <v>0.54601544684221004</v>
      </c>
      <c r="V300" s="17">
        <v>0.62900061872762703</v>
      </c>
      <c r="W300" s="17">
        <v>0.50641388261919296</v>
      </c>
      <c r="X300" s="17">
        <v>0.62459585832283904</v>
      </c>
      <c r="Y300" s="17">
        <v>0.59899850034512903</v>
      </c>
      <c r="Z300" s="17">
        <v>0.63488610254525502</v>
      </c>
      <c r="AA300" s="17">
        <v>0.62438867921017005</v>
      </c>
      <c r="AB300" s="17">
        <v>0.52401053510228901</v>
      </c>
      <c r="AC300" s="17">
        <v>0.53403358155297598</v>
      </c>
      <c r="AD300" s="17">
        <v>0.54779036927335001</v>
      </c>
      <c r="AE300" s="17"/>
      <c r="AF300" s="17">
        <v>0.64496733545074303</v>
      </c>
      <c r="AG300" s="17">
        <v>0.60605851215140105</v>
      </c>
      <c r="AH300" s="17">
        <v>0.69242087696436005</v>
      </c>
      <c r="AI300" s="17">
        <v>0.274638292616187</v>
      </c>
      <c r="AJ300" s="17">
        <v>0.68113294231356003</v>
      </c>
      <c r="AK300" s="17"/>
      <c r="AL300" s="17">
        <v>0.62588183254914198</v>
      </c>
      <c r="AM300" s="17">
        <v>0.66891376929923996</v>
      </c>
      <c r="AN300" s="17">
        <v>0.67878938810452005</v>
      </c>
      <c r="AO300" s="17">
        <v>0.36609665616676901</v>
      </c>
      <c r="AP300" s="17">
        <v>0.70734058920760301</v>
      </c>
      <c r="AQ300" s="17">
        <v>0.56705985120948199</v>
      </c>
      <c r="AR300" s="17"/>
      <c r="AS300" s="17">
        <v>0.64303355237122795</v>
      </c>
      <c r="AT300" s="17">
        <v>0.60755373377170196</v>
      </c>
      <c r="AU300" s="17">
        <v>0.50234597974249096</v>
      </c>
      <c r="AV300" s="17">
        <v>0.48761154071170398</v>
      </c>
      <c r="AW300" s="17">
        <v>0.25548124925226601</v>
      </c>
      <c r="AX300" s="17"/>
      <c r="AY300" s="17">
        <v>0.64655756874922199</v>
      </c>
      <c r="AZ300" s="17">
        <v>0.598263093441887</v>
      </c>
      <c r="BA300" s="17">
        <v>0.54112589337846895</v>
      </c>
      <c r="BB300" s="17">
        <v>0.48878813261939402</v>
      </c>
      <c r="BC300" s="17">
        <v>0.22010985103542699</v>
      </c>
      <c r="BD300" s="17"/>
      <c r="BE300" s="17">
        <v>0.20952578695051099</v>
      </c>
      <c r="BF300" s="17">
        <v>0.46964340456535802</v>
      </c>
      <c r="BG300" s="17">
        <v>0.61645915246287897</v>
      </c>
      <c r="BH300" s="17">
        <v>0.61457932084473799</v>
      </c>
      <c r="BI300" s="17"/>
      <c r="BJ300" s="17">
        <v>-0.31334621070219398</v>
      </c>
      <c r="BK300" s="17">
        <v>0.35660399733021297</v>
      </c>
      <c r="BL300" s="17">
        <v>0.60521756438512198</v>
      </c>
      <c r="BM300" s="17">
        <v>0.78878442277711303</v>
      </c>
      <c r="BN300" s="17"/>
      <c r="BO300" s="17">
        <v>0.192121600240206</v>
      </c>
      <c r="BP300" s="17">
        <v>0.254681081112484</v>
      </c>
      <c r="BQ300" s="17">
        <v>0.71145704534357801</v>
      </c>
      <c r="BR300" s="17"/>
      <c r="BS300" s="17">
        <v>0.60746745613984099</v>
      </c>
      <c r="BT300" s="17">
        <v>0.52660982174051796</v>
      </c>
      <c r="BU300" s="17"/>
      <c r="BV300" s="17">
        <v>0.66916959258120001</v>
      </c>
      <c r="BW300" s="17">
        <v>0.57603488674774606</v>
      </c>
      <c r="BX300" s="17">
        <v>0.505462516715804</v>
      </c>
      <c r="BY300" s="17"/>
      <c r="BZ300" s="17">
        <v>0.65458681380109995</v>
      </c>
      <c r="CA300" s="17">
        <v>0.53907834139316801</v>
      </c>
    </row>
    <row r="301" spans="2:79" x14ac:dyDescent="0.3">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row>
    <row r="302" spans="2:79" x14ac:dyDescent="0.3">
      <c r="B302" s="6" t="s">
        <v>217</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row>
    <row r="303" spans="2:79" x14ac:dyDescent="0.3">
      <c r="B303" s="24" t="s">
        <v>107</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row>
    <row r="304" spans="2:79" x14ac:dyDescent="0.3">
      <c r="B304" t="s">
        <v>208</v>
      </c>
      <c r="C304" s="17">
        <v>0.51021057908092304</v>
      </c>
      <c r="D304" s="17">
        <v>0.48155670597412797</v>
      </c>
      <c r="E304" s="17">
        <v>0.54167366504163905</v>
      </c>
      <c r="F304" s="17"/>
      <c r="G304" s="17">
        <v>0.41391496576169101</v>
      </c>
      <c r="H304" s="17">
        <v>0.491298694094285</v>
      </c>
      <c r="I304" s="17">
        <v>0.498982780783151</v>
      </c>
      <c r="J304" s="17">
        <v>0.48942491488643403</v>
      </c>
      <c r="K304" s="17">
        <v>0.538805886283372</v>
      </c>
      <c r="L304" s="17">
        <v>0.59682072783884499</v>
      </c>
      <c r="M304" s="17"/>
      <c r="N304" s="17">
        <v>0.56567515691660397</v>
      </c>
      <c r="O304" s="17">
        <v>0.51692502446629596</v>
      </c>
      <c r="P304" s="17">
        <v>0.47059085002043499</v>
      </c>
      <c r="Q304" s="17">
        <v>0.47462767800521999</v>
      </c>
      <c r="R304" s="17"/>
      <c r="S304" s="17">
        <v>0.51914645441554097</v>
      </c>
      <c r="T304" s="17">
        <v>0.55121284752397004</v>
      </c>
      <c r="U304" s="17">
        <v>0.47761151105440802</v>
      </c>
      <c r="V304" s="17">
        <v>0.56100951760456397</v>
      </c>
      <c r="W304" s="17">
        <v>0.417749037752846</v>
      </c>
      <c r="X304" s="17">
        <v>0.49836786984238302</v>
      </c>
      <c r="Y304" s="17">
        <v>0.47331051960065001</v>
      </c>
      <c r="Z304" s="17">
        <v>0.53398759040814003</v>
      </c>
      <c r="AA304" s="17">
        <v>0.51203150572044698</v>
      </c>
      <c r="AB304" s="17">
        <v>0.52049341267994698</v>
      </c>
      <c r="AC304" s="17">
        <v>0.49530085290546599</v>
      </c>
      <c r="AD304" s="17">
        <v>0.53194731936818995</v>
      </c>
      <c r="AE304" s="17"/>
      <c r="AF304" s="17">
        <v>0.50628077225617096</v>
      </c>
      <c r="AG304" s="17">
        <v>0.53181322484515203</v>
      </c>
      <c r="AH304" s="17">
        <v>0.57680472799708904</v>
      </c>
      <c r="AI304" s="17">
        <v>0.41188119455201599</v>
      </c>
      <c r="AJ304" s="17">
        <v>0.55791047560255602</v>
      </c>
      <c r="AK304" s="17"/>
      <c r="AL304" s="17">
        <v>0.54051628541016306</v>
      </c>
      <c r="AM304" s="17">
        <v>0.51795650280497996</v>
      </c>
      <c r="AN304" s="17">
        <v>0.59757838641972605</v>
      </c>
      <c r="AO304" s="17">
        <v>0.44583995104594798</v>
      </c>
      <c r="AP304" s="17">
        <v>0.57988327861367694</v>
      </c>
      <c r="AQ304" s="17">
        <v>0.44610031677982598</v>
      </c>
      <c r="AR304" s="17"/>
      <c r="AS304" s="17">
        <v>0.66415139091582498</v>
      </c>
      <c r="AT304" s="17">
        <v>0.47321387784718</v>
      </c>
      <c r="AU304" s="17">
        <v>0.46664756853658701</v>
      </c>
      <c r="AV304" s="17">
        <v>0.53902110441959705</v>
      </c>
      <c r="AW304" s="17">
        <v>0.47306816401135898</v>
      </c>
      <c r="AX304" s="17"/>
      <c r="AY304" s="17">
        <v>0.62812816458218301</v>
      </c>
      <c r="AZ304" s="17">
        <v>0.48286825151083601</v>
      </c>
      <c r="BA304" s="17">
        <v>0.446992178304494</v>
      </c>
      <c r="BB304" s="17">
        <v>0.49556445159488399</v>
      </c>
      <c r="BC304" s="17">
        <v>0.41438588554258898</v>
      </c>
      <c r="BD304" s="17"/>
      <c r="BE304" s="17">
        <v>0.33097900339858599</v>
      </c>
      <c r="BF304" s="17">
        <v>0.418635444187132</v>
      </c>
      <c r="BG304" s="17">
        <v>0.53333428515914705</v>
      </c>
      <c r="BH304" s="17">
        <v>0.55725951826786801</v>
      </c>
      <c r="BI304" s="17"/>
      <c r="BJ304" s="17">
        <v>0.18043614694392701</v>
      </c>
      <c r="BK304" s="17">
        <v>0.36149957332350902</v>
      </c>
      <c r="BL304" s="17">
        <v>0.492476652498891</v>
      </c>
      <c r="BM304" s="17">
        <v>0.61760271120142596</v>
      </c>
      <c r="BN304" s="17"/>
      <c r="BO304" s="17">
        <v>0.30496505753585901</v>
      </c>
      <c r="BP304" s="17">
        <v>0.343287999298867</v>
      </c>
      <c r="BQ304" s="17">
        <v>0.58748015216377403</v>
      </c>
      <c r="BR304" s="17"/>
      <c r="BS304" s="17">
        <v>0.54486960694298103</v>
      </c>
      <c r="BT304" s="17">
        <v>0.46864653510250598</v>
      </c>
      <c r="BU304" s="17"/>
      <c r="BV304" s="17">
        <v>0.57386968829506402</v>
      </c>
      <c r="BW304" s="17">
        <v>0.50363239609813604</v>
      </c>
      <c r="BX304" s="17">
        <v>0.48274144394081497</v>
      </c>
      <c r="BY304" s="17"/>
      <c r="BZ304" s="17">
        <v>0.54224290101850503</v>
      </c>
      <c r="CA304" s="17">
        <v>0.51621434787937603</v>
      </c>
    </row>
    <row r="305" spans="2:79" x14ac:dyDescent="0.3">
      <c r="B305" t="s">
        <v>209</v>
      </c>
      <c r="C305" s="17">
        <v>0.28322695898585698</v>
      </c>
      <c r="D305" s="17">
        <v>0.29784133680267899</v>
      </c>
      <c r="E305" s="17">
        <v>0.26570510560949301</v>
      </c>
      <c r="F305" s="17"/>
      <c r="G305" s="17">
        <v>0.36932533824701602</v>
      </c>
      <c r="H305" s="17">
        <v>0.28493037271327898</v>
      </c>
      <c r="I305" s="17">
        <v>0.312581260950898</v>
      </c>
      <c r="J305" s="17">
        <v>0.278215759125855</v>
      </c>
      <c r="K305" s="17">
        <v>0.22131957846060199</v>
      </c>
      <c r="L305" s="17">
        <v>0.245929020843731</v>
      </c>
      <c r="M305" s="17"/>
      <c r="N305" s="17">
        <v>0.29168504800939099</v>
      </c>
      <c r="O305" s="17">
        <v>0.29573567051410599</v>
      </c>
      <c r="P305" s="17">
        <v>0.29478774887780101</v>
      </c>
      <c r="Q305" s="17">
        <v>0.25034191389309801</v>
      </c>
      <c r="R305" s="17"/>
      <c r="S305" s="17">
        <v>0.279135153445841</v>
      </c>
      <c r="T305" s="17">
        <v>0.23277530813562</v>
      </c>
      <c r="U305" s="17">
        <v>0.271939183863045</v>
      </c>
      <c r="V305" s="17">
        <v>0.28210028185451103</v>
      </c>
      <c r="W305" s="17">
        <v>0.32277491399372099</v>
      </c>
      <c r="X305" s="17">
        <v>0.23844621807609101</v>
      </c>
      <c r="Y305" s="17">
        <v>0.33286024430563799</v>
      </c>
      <c r="Z305" s="17">
        <v>0.34332983982877302</v>
      </c>
      <c r="AA305" s="17">
        <v>0.319994212522348</v>
      </c>
      <c r="AB305" s="17">
        <v>0.28562367077655798</v>
      </c>
      <c r="AC305" s="17">
        <v>0.26432694168496401</v>
      </c>
      <c r="AD305" s="17">
        <v>0.27351761562881</v>
      </c>
      <c r="AE305" s="17"/>
      <c r="AF305" s="17">
        <v>0.29510635161960502</v>
      </c>
      <c r="AG305" s="17">
        <v>0.30305707426442502</v>
      </c>
      <c r="AH305" s="17">
        <v>0.28054407842369</v>
      </c>
      <c r="AI305" s="17">
        <v>0.23027087154664899</v>
      </c>
      <c r="AJ305" s="17">
        <v>0.233580532325083</v>
      </c>
      <c r="AK305" s="17"/>
      <c r="AL305" s="17">
        <v>0.31291029467588799</v>
      </c>
      <c r="AM305" s="17">
        <v>0.29492151191821098</v>
      </c>
      <c r="AN305" s="17">
        <v>0.27739391418354498</v>
      </c>
      <c r="AO305" s="17">
        <v>0.240041393059827</v>
      </c>
      <c r="AP305" s="17">
        <v>0.235484663852077</v>
      </c>
      <c r="AQ305" s="17">
        <v>0.32995405580916198</v>
      </c>
      <c r="AR305" s="17"/>
      <c r="AS305" s="17">
        <v>0.203030291154567</v>
      </c>
      <c r="AT305" s="17">
        <v>0.33278537878065201</v>
      </c>
      <c r="AU305" s="17">
        <v>0.27318146587429099</v>
      </c>
      <c r="AV305" s="17">
        <v>0.22356699473018601</v>
      </c>
      <c r="AW305" s="17">
        <v>0.20282857534279</v>
      </c>
      <c r="AX305" s="17"/>
      <c r="AY305" s="17">
        <v>0.216982228870543</v>
      </c>
      <c r="AZ305" s="17">
        <v>0.320742466535759</v>
      </c>
      <c r="BA305" s="17">
        <v>0.299736361309141</v>
      </c>
      <c r="BB305" s="17">
        <v>0.29810495811205301</v>
      </c>
      <c r="BC305" s="17">
        <v>0.23024976071712699</v>
      </c>
      <c r="BD305" s="17"/>
      <c r="BE305" s="17">
        <v>0.306797801586635</v>
      </c>
      <c r="BF305" s="17">
        <v>0.30918454750653201</v>
      </c>
      <c r="BG305" s="17">
        <v>0.27539386368670798</v>
      </c>
      <c r="BH305" s="17">
        <v>0.27627059056439202</v>
      </c>
      <c r="BI305" s="17"/>
      <c r="BJ305" s="17">
        <v>0.32354664597945998</v>
      </c>
      <c r="BK305" s="17">
        <v>0.36940870130124198</v>
      </c>
      <c r="BL305" s="17">
        <v>0.28882779151459198</v>
      </c>
      <c r="BM305" s="17">
        <v>0.258968223897447</v>
      </c>
      <c r="BN305" s="17"/>
      <c r="BO305" s="17">
        <v>0.32896256014387598</v>
      </c>
      <c r="BP305" s="17">
        <v>0.36029382838142399</v>
      </c>
      <c r="BQ305" s="17">
        <v>0.257805521972021</v>
      </c>
      <c r="BR305" s="17"/>
      <c r="BS305" s="17">
        <v>0.26431133971241999</v>
      </c>
      <c r="BT305" s="17">
        <v>0.30476222563970301</v>
      </c>
      <c r="BU305" s="17"/>
      <c r="BV305" s="17">
        <v>0.27316771366925302</v>
      </c>
      <c r="BW305" s="17">
        <v>0.28975390743260498</v>
      </c>
      <c r="BX305" s="17">
        <v>0.28345245071622599</v>
      </c>
      <c r="BY305" s="17"/>
      <c r="BZ305" s="17">
        <v>0.2461299574111</v>
      </c>
      <c r="CA305" s="17">
        <v>0.294797970656061</v>
      </c>
    </row>
    <row r="306" spans="2:79" x14ac:dyDescent="0.3">
      <c r="B306" t="s">
        <v>210</v>
      </c>
      <c r="C306" s="17">
        <v>0.11617396203850799</v>
      </c>
      <c r="D306" s="17">
        <v>0.11928854608451001</v>
      </c>
      <c r="E306" s="17">
        <v>0.113295977105956</v>
      </c>
      <c r="F306" s="17"/>
      <c r="G306" s="17">
        <v>0.13429278442062201</v>
      </c>
      <c r="H306" s="17">
        <v>0.137099359257294</v>
      </c>
      <c r="I306" s="17">
        <v>7.9428040280734899E-2</v>
      </c>
      <c r="J306" s="17">
        <v>0.12738427681480899</v>
      </c>
      <c r="K306" s="17">
        <v>0.12369214656042</v>
      </c>
      <c r="L306" s="17">
        <v>0.10275664890907001</v>
      </c>
      <c r="M306" s="17"/>
      <c r="N306" s="17">
        <v>9.2989093357679603E-2</v>
      </c>
      <c r="O306" s="17">
        <v>0.115944891072191</v>
      </c>
      <c r="P306" s="17">
        <v>0.11960219190513199</v>
      </c>
      <c r="Q306" s="17">
        <v>0.14075849097691301</v>
      </c>
      <c r="R306" s="17"/>
      <c r="S306" s="17">
        <v>0.13844642787672501</v>
      </c>
      <c r="T306" s="17">
        <v>0.11879140133142201</v>
      </c>
      <c r="U306" s="17">
        <v>0.15404066366966601</v>
      </c>
      <c r="V306" s="17">
        <v>7.5590735875004006E-2</v>
      </c>
      <c r="W306" s="17">
        <v>0.133821829934159</v>
      </c>
      <c r="X306" s="17">
        <v>0.164124338098107</v>
      </c>
      <c r="Y306" s="17">
        <v>0.13242092732029601</v>
      </c>
      <c r="Z306" s="17">
        <v>9.2487398509127502E-2</v>
      </c>
      <c r="AA306" s="17">
        <v>8.88749514383049E-2</v>
      </c>
      <c r="AB306" s="17">
        <v>6.6061572897970502E-2</v>
      </c>
      <c r="AC306" s="17">
        <v>0.116822862249518</v>
      </c>
      <c r="AD306" s="17">
        <v>7.3792518025762102E-2</v>
      </c>
      <c r="AE306" s="17"/>
      <c r="AF306" s="17">
        <v>0.113626719040487</v>
      </c>
      <c r="AG306" s="17">
        <v>0.10149031583502199</v>
      </c>
      <c r="AH306" s="17">
        <v>9.6710664779112707E-2</v>
      </c>
      <c r="AI306" s="17">
        <v>0.154249972609838</v>
      </c>
      <c r="AJ306" s="17">
        <v>0.12374859139858101</v>
      </c>
      <c r="AK306" s="17"/>
      <c r="AL306" s="17">
        <v>9.42872282135679E-2</v>
      </c>
      <c r="AM306" s="17">
        <v>0.115127917440974</v>
      </c>
      <c r="AN306" s="17">
        <v>7.9143718245391501E-2</v>
      </c>
      <c r="AO306" s="17">
        <v>0.14405256560118501</v>
      </c>
      <c r="AP306" s="17">
        <v>0.114564494208009</v>
      </c>
      <c r="AQ306" s="17">
        <v>0.147251981169052</v>
      </c>
      <c r="AR306" s="17"/>
      <c r="AS306" s="17">
        <v>8.1007929726179095E-2</v>
      </c>
      <c r="AT306" s="17">
        <v>0.114206719156824</v>
      </c>
      <c r="AU306" s="17">
        <v>0.14328749134319299</v>
      </c>
      <c r="AV306" s="17">
        <v>0.11323201591988299</v>
      </c>
      <c r="AW306" s="17">
        <v>0.122195269501621</v>
      </c>
      <c r="AX306" s="17"/>
      <c r="AY306" s="17">
        <v>9.2393117930657104E-2</v>
      </c>
      <c r="AZ306" s="17">
        <v>0.109982200975764</v>
      </c>
      <c r="BA306" s="17">
        <v>0.15472247095132799</v>
      </c>
      <c r="BB306" s="17">
        <v>9.89058923305913E-2</v>
      </c>
      <c r="BC306" s="17">
        <v>0.15894782860866599</v>
      </c>
      <c r="BD306" s="17"/>
      <c r="BE306" s="17">
        <v>0.16969971006861401</v>
      </c>
      <c r="BF306" s="17">
        <v>0.15830822897779501</v>
      </c>
      <c r="BG306" s="17">
        <v>0.107646623320133</v>
      </c>
      <c r="BH306" s="17">
        <v>9.4186969716440305E-2</v>
      </c>
      <c r="BI306" s="17"/>
      <c r="BJ306" s="17">
        <v>0.19124410450663601</v>
      </c>
      <c r="BK306" s="17">
        <v>0.13038222393149401</v>
      </c>
      <c r="BL306" s="17">
        <v>0.14489985405637501</v>
      </c>
      <c r="BM306" s="17">
        <v>8.17575220314537E-2</v>
      </c>
      <c r="BN306" s="17"/>
      <c r="BO306" s="17">
        <v>0.187849639108255</v>
      </c>
      <c r="BP306" s="17">
        <v>0.14757887632932501</v>
      </c>
      <c r="BQ306" s="17">
        <v>9.36855492553198E-2</v>
      </c>
      <c r="BR306" s="17"/>
      <c r="BS306" s="17">
        <v>0.109729769896957</v>
      </c>
      <c r="BT306" s="17">
        <v>0.12377487976365199</v>
      </c>
      <c r="BU306" s="17"/>
      <c r="BV306" s="17">
        <v>8.8836393533862801E-2</v>
      </c>
      <c r="BW306" s="17">
        <v>0.12431643237654801</v>
      </c>
      <c r="BX306" s="17">
        <v>0.12285146178242699</v>
      </c>
      <c r="BY306" s="17"/>
      <c r="BZ306" s="17">
        <v>0.14684967094438101</v>
      </c>
      <c r="CA306" s="17">
        <v>0.103367792409464</v>
      </c>
    </row>
    <row r="307" spans="2:79" x14ac:dyDescent="0.3">
      <c r="B307" t="s">
        <v>211</v>
      </c>
      <c r="C307" s="17">
        <v>4.7547301579984401E-2</v>
      </c>
      <c r="D307" s="17">
        <v>5.2989215862504498E-2</v>
      </c>
      <c r="E307" s="17">
        <v>4.2662272847204703E-2</v>
      </c>
      <c r="F307" s="17"/>
      <c r="G307" s="17">
        <v>4.7412902524178901E-2</v>
      </c>
      <c r="H307" s="17">
        <v>4.9636927101661302E-2</v>
      </c>
      <c r="I307" s="17">
        <v>5.1568114223310799E-2</v>
      </c>
      <c r="J307" s="17">
        <v>5.5793378168878E-2</v>
      </c>
      <c r="K307" s="17">
        <v>6.1297297599611902E-2</v>
      </c>
      <c r="L307" s="17">
        <v>2.6782780855130701E-2</v>
      </c>
      <c r="M307" s="17"/>
      <c r="N307" s="17">
        <v>3.3492487064461597E-2</v>
      </c>
      <c r="O307" s="17">
        <v>3.60841084171271E-2</v>
      </c>
      <c r="P307" s="17">
        <v>5.9920996698056103E-2</v>
      </c>
      <c r="Q307" s="17">
        <v>6.4710316473817003E-2</v>
      </c>
      <c r="R307" s="17"/>
      <c r="S307" s="17">
        <v>3.7770273244310003E-2</v>
      </c>
      <c r="T307" s="17">
        <v>7.1617031994842595E-2</v>
      </c>
      <c r="U307" s="17">
        <v>5.2881933258027897E-2</v>
      </c>
      <c r="V307" s="17">
        <v>5.3772174739397299E-2</v>
      </c>
      <c r="W307" s="17">
        <v>8.4120123763661195E-2</v>
      </c>
      <c r="X307" s="17">
        <v>3.1314633875194703E-2</v>
      </c>
      <c r="Y307" s="17">
        <v>2.1559190671973101E-2</v>
      </c>
      <c r="Z307" s="17">
        <v>3.0195171253958999E-2</v>
      </c>
      <c r="AA307" s="17">
        <v>3.4880148568333803E-2</v>
      </c>
      <c r="AB307" s="17">
        <v>4.7232005496324198E-2</v>
      </c>
      <c r="AC307" s="17">
        <v>7.1171463529684301E-2</v>
      </c>
      <c r="AD307" s="17">
        <v>1.9281464945209301E-2</v>
      </c>
      <c r="AE307" s="17"/>
      <c r="AF307" s="17">
        <v>5.8454526156682701E-2</v>
      </c>
      <c r="AG307" s="17">
        <v>4.2206233572206903E-2</v>
      </c>
      <c r="AH307" s="17">
        <v>2.4233618675982199E-2</v>
      </c>
      <c r="AI307" s="17">
        <v>8.0089139697594999E-2</v>
      </c>
      <c r="AJ307" s="17">
        <v>3.99555011311905E-2</v>
      </c>
      <c r="AK307" s="17"/>
      <c r="AL307" s="17">
        <v>3.7523905254650297E-2</v>
      </c>
      <c r="AM307" s="17">
        <v>4.4983587076924798E-2</v>
      </c>
      <c r="AN307" s="17">
        <v>2.4343597357378701E-2</v>
      </c>
      <c r="AO307" s="17">
        <v>8.8686010637656396E-2</v>
      </c>
      <c r="AP307" s="17">
        <v>3.5735434457132703E-2</v>
      </c>
      <c r="AQ307" s="17">
        <v>2.1804678694110999E-2</v>
      </c>
      <c r="AR307" s="17"/>
      <c r="AS307" s="17">
        <v>2.17024319833274E-2</v>
      </c>
      <c r="AT307" s="17">
        <v>4.32102611417364E-2</v>
      </c>
      <c r="AU307" s="17">
        <v>6.3191324237613797E-2</v>
      </c>
      <c r="AV307" s="17">
        <v>7.0199715558547704E-2</v>
      </c>
      <c r="AW307" s="17">
        <v>8.0052380699601702E-2</v>
      </c>
      <c r="AX307" s="17"/>
      <c r="AY307" s="17">
        <v>2.7315802591706101E-2</v>
      </c>
      <c r="AZ307" s="17">
        <v>5.2547692056655902E-2</v>
      </c>
      <c r="BA307" s="17">
        <v>5.5327353037414699E-2</v>
      </c>
      <c r="BB307" s="17">
        <v>4.5669263137709103E-2</v>
      </c>
      <c r="BC307" s="17">
        <v>0.103974481469886</v>
      </c>
      <c r="BD307" s="17"/>
      <c r="BE307" s="17">
        <v>8.3133637860522205E-2</v>
      </c>
      <c r="BF307" s="17">
        <v>6.9403298014768994E-2</v>
      </c>
      <c r="BG307" s="17">
        <v>4.6248580709296397E-2</v>
      </c>
      <c r="BH307" s="17">
        <v>3.2600476603735003E-2</v>
      </c>
      <c r="BI307" s="17"/>
      <c r="BJ307" s="17">
        <v>0.14627999907348899</v>
      </c>
      <c r="BK307" s="17">
        <v>0.105404554240389</v>
      </c>
      <c r="BL307" s="17">
        <v>4.0914488289861599E-2</v>
      </c>
      <c r="BM307" s="17">
        <v>2.1225362503603001E-2</v>
      </c>
      <c r="BN307" s="17"/>
      <c r="BO307" s="17">
        <v>9.5255051235185698E-2</v>
      </c>
      <c r="BP307" s="17">
        <v>9.1254654539756799E-2</v>
      </c>
      <c r="BQ307" s="17">
        <v>2.99751773881448E-2</v>
      </c>
      <c r="BR307" s="17"/>
      <c r="BS307" s="17">
        <v>4.1795415636939497E-2</v>
      </c>
      <c r="BT307" s="17">
        <v>5.5176948101700603E-2</v>
      </c>
      <c r="BU307" s="17"/>
      <c r="BV307" s="17">
        <v>4.2331810794365099E-2</v>
      </c>
      <c r="BW307" s="17">
        <v>4.3768335313159303E-2</v>
      </c>
      <c r="BX307" s="17">
        <v>5.8670861367726902E-2</v>
      </c>
      <c r="BY307" s="17"/>
      <c r="BZ307" s="17">
        <v>4.2630850976007099E-2</v>
      </c>
      <c r="CA307" s="17">
        <v>4.4335186678086398E-2</v>
      </c>
    </row>
    <row r="308" spans="2:79" x14ac:dyDescent="0.3">
      <c r="B308" t="s">
        <v>212</v>
      </c>
      <c r="C308" s="17">
        <v>3.1451015822321599E-2</v>
      </c>
      <c r="D308" s="17">
        <v>3.7350254245136903E-2</v>
      </c>
      <c r="E308" s="17">
        <v>2.4765653132179301E-2</v>
      </c>
      <c r="F308" s="17"/>
      <c r="G308" s="17">
        <v>2.1025644388828899E-2</v>
      </c>
      <c r="H308" s="17">
        <v>2.8758297976404199E-2</v>
      </c>
      <c r="I308" s="17">
        <v>3.5704504679086098E-2</v>
      </c>
      <c r="J308" s="17">
        <v>4.28434880522027E-2</v>
      </c>
      <c r="K308" s="17">
        <v>4.1574614454336301E-2</v>
      </c>
      <c r="L308" s="17">
        <v>2.1124508995784899E-2</v>
      </c>
      <c r="M308" s="17"/>
      <c r="N308" s="17">
        <v>1.2765512150202499E-2</v>
      </c>
      <c r="O308" s="17">
        <v>2.51122520095425E-2</v>
      </c>
      <c r="P308" s="17">
        <v>4.0108399698929501E-2</v>
      </c>
      <c r="Q308" s="17">
        <v>5.1234196658531697E-2</v>
      </c>
      <c r="R308" s="17"/>
      <c r="S308" s="17">
        <v>1.8698089314787999E-2</v>
      </c>
      <c r="T308" s="17">
        <v>1.14946151185182E-2</v>
      </c>
      <c r="U308" s="17">
        <v>3.1570181728727498E-2</v>
      </c>
      <c r="V308" s="17">
        <v>1.7296379870172698E-2</v>
      </c>
      <c r="W308" s="17">
        <v>3.4289724607200797E-2</v>
      </c>
      <c r="X308" s="17">
        <v>4.6166730918607297E-2</v>
      </c>
      <c r="Y308" s="17">
        <v>3.2926009885878599E-2</v>
      </c>
      <c r="Z308" s="17">
        <v>0</v>
      </c>
      <c r="AA308" s="17">
        <v>2.6284742455559201E-2</v>
      </c>
      <c r="AB308" s="17">
        <v>6.8085590175806496E-2</v>
      </c>
      <c r="AC308" s="17">
        <v>3.9958460359357802E-2</v>
      </c>
      <c r="AD308" s="17">
        <v>0.101461082032029</v>
      </c>
      <c r="AE308" s="17"/>
      <c r="AF308" s="17">
        <v>1.6766385573799E-2</v>
      </c>
      <c r="AG308" s="17">
        <v>1.39382220404038E-2</v>
      </c>
      <c r="AH308" s="17">
        <v>1.09673543287873E-2</v>
      </c>
      <c r="AI308" s="17">
        <v>0.115974107346995</v>
      </c>
      <c r="AJ308" s="17">
        <v>3.5739759605340399E-2</v>
      </c>
      <c r="AK308" s="17"/>
      <c r="AL308" s="17">
        <v>6.8105436871089197E-3</v>
      </c>
      <c r="AM308" s="17">
        <v>2.1275790160445299E-2</v>
      </c>
      <c r="AN308" s="17">
        <v>1.6705679492114298E-2</v>
      </c>
      <c r="AO308" s="17">
        <v>7.4808543003790307E-2</v>
      </c>
      <c r="AP308" s="17">
        <v>2.7426850081815099E-2</v>
      </c>
      <c r="AQ308" s="17">
        <v>2.9149668789071399E-2</v>
      </c>
      <c r="AR308" s="17"/>
      <c r="AS308" s="17">
        <v>2.7402986322083E-2</v>
      </c>
      <c r="AT308" s="17">
        <v>2.40547513220341E-2</v>
      </c>
      <c r="AU308" s="17">
        <v>3.8818357947050797E-2</v>
      </c>
      <c r="AV308" s="17">
        <v>4.4597780381399901E-2</v>
      </c>
      <c r="AW308" s="17">
        <v>9.4573104587566306E-2</v>
      </c>
      <c r="AX308" s="17"/>
      <c r="AY308" s="17">
        <v>2.7529976273871701E-2</v>
      </c>
      <c r="AZ308" s="17">
        <v>1.9165161772840701E-2</v>
      </c>
      <c r="BA308" s="17">
        <v>3.3843842860256698E-2</v>
      </c>
      <c r="BB308" s="17">
        <v>5.7139021769345398E-2</v>
      </c>
      <c r="BC308" s="17">
        <v>9.2442043661732504E-2</v>
      </c>
      <c r="BD308" s="17"/>
      <c r="BE308" s="17">
        <v>9.4474365799643398E-2</v>
      </c>
      <c r="BF308" s="17">
        <v>3.0653470501091198E-2</v>
      </c>
      <c r="BG308" s="17">
        <v>2.92236850192348E-2</v>
      </c>
      <c r="BH308" s="17">
        <v>2.80349787121368E-2</v>
      </c>
      <c r="BI308" s="17"/>
      <c r="BJ308" s="17">
        <v>0.140390764441431</v>
      </c>
      <c r="BK308" s="17">
        <v>2.6968927789153E-2</v>
      </c>
      <c r="BL308" s="17">
        <v>2.68066095671739E-2</v>
      </c>
      <c r="BM308" s="17">
        <v>8.0660835437880007E-3</v>
      </c>
      <c r="BN308" s="17"/>
      <c r="BO308" s="17">
        <v>7.1479465422532806E-2</v>
      </c>
      <c r="BP308" s="17">
        <v>5.06597253922303E-2</v>
      </c>
      <c r="BQ308" s="17">
        <v>1.9386941661190898E-2</v>
      </c>
      <c r="BR308" s="17"/>
      <c r="BS308" s="17">
        <v>2.77974258755916E-2</v>
      </c>
      <c r="BT308" s="17">
        <v>3.6305933414527397E-2</v>
      </c>
      <c r="BU308" s="17"/>
      <c r="BV308" s="17">
        <v>1.5366921132182E-2</v>
      </c>
      <c r="BW308" s="17">
        <v>2.4677463147399201E-2</v>
      </c>
      <c r="BX308" s="17">
        <v>4.6209240664687498E-2</v>
      </c>
      <c r="BY308" s="17"/>
      <c r="BZ308" s="17">
        <v>5.4432145972498104E-3</v>
      </c>
      <c r="CA308" s="17">
        <v>2.4784230181318902E-2</v>
      </c>
    </row>
    <row r="309" spans="2:79" x14ac:dyDescent="0.3">
      <c r="B309" t="s">
        <v>149</v>
      </c>
      <c r="C309" s="17">
        <v>1.13901824924055E-2</v>
      </c>
      <c r="D309" s="17">
        <v>1.09739410310412E-2</v>
      </c>
      <c r="E309" s="17">
        <v>1.1897326263528201E-2</v>
      </c>
      <c r="F309" s="17"/>
      <c r="G309" s="17">
        <v>1.40283646576641E-2</v>
      </c>
      <c r="H309" s="17">
        <v>8.2763488570768203E-3</v>
      </c>
      <c r="I309" s="17">
        <v>2.17352990828194E-2</v>
      </c>
      <c r="J309" s="17">
        <v>6.33818295182049E-3</v>
      </c>
      <c r="K309" s="17">
        <v>1.33104766416589E-2</v>
      </c>
      <c r="L309" s="17">
        <v>6.5863125574381204E-3</v>
      </c>
      <c r="M309" s="17"/>
      <c r="N309" s="17">
        <v>3.3927025016610799E-3</v>
      </c>
      <c r="O309" s="17">
        <v>1.01980535207369E-2</v>
      </c>
      <c r="P309" s="17">
        <v>1.4989812799647201E-2</v>
      </c>
      <c r="Q309" s="17">
        <v>1.8327403992420398E-2</v>
      </c>
      <c r="R309" s="17"/>
      <c r="S309" s="17">
        <v>6.8036017027945199E-3</v>
      </c>
      <c r="T309" s="17">
        <v>1.41087958956273E-2</v>
      </c>
      <c r="U309" s="17">
        <v>1.1956526426126299E-2</v>
      </c>
      <c r="V309" s="17">
        <v>1.02309100563508E-2</v>
      </c>
      <c r="W309" s="17">
        <v>7.24436994841135E-3</v>
      </c>
      <c r="X309" s="17">
        <v>2.1580209189616499E-2</v>
      </c>
      <c r="Y309" s="17">
        <v>6.9231082155646398E-3</v>
      </c>
      <c r="Z309" s="17">
        <v>0</v>
      </c>
      <c r="AA309" s="17">
        <v>1.7934439295007001E-2</v>
      </c>
      <c r="AB309" s="17">
        <v>1.25037479733935E-2</v>
      </c>
      <c r="AC309" s="17">
        <v>1.2419419271009299E-2</v>
      </c>
      <c r="AD309" s="17">
        <v>0</v>
      </c>
      <c r="AE309" s="17"/>
      <c r="AF309" s="17">
        <v>9.7652453532552207E-3</v>
      </c>
      <c r="AG309" s="17">
        <v>7.4949294427906297E-3</v>
      </c>
      <c r="AH309" s="17">
        <v>1.07395557953385E-2</v>
      </c>
      <c r="AI309" s="17">
        <v>7.5347142469063804E-3</v>
      </c>
      <c r="AJ309" s="17">
        <v>9.0651399372484696E-3</v>
      </c>
      <c r="AK309" s="17"/>
      <c r="AL309" s="17">
        <v>7.9517427586214707E-3</v>
      </c>
      <c r="AM309" s="17">
        <v>5.7346905984647003E-3</v>
      </c>
      <c r="AN309" s="17">
        <v>4.83470430184428E-3</v>
      </c>
      <c r="AO309" s="17">
        <v>6.5715366515923896E-3</v>
      </c>
      <c r="AP309" s="17">
        <v>6.9052787872884202E-3</v>
      </c>
      <c r="AQ309" s="17">
        <v>2.5739298758777798E-2</v>
      </c>
      <c r="AR309" s="17"/>
      <c r="AS309" s="17">
        <v>2.7049698980188201E-3</v>
      </c>
      <c r="AT309" s="17">
        <v>1.25290117515739E-2</v>
      </c>
      <c r="AU309" s="17">
        <v>1.48737920612649E-2</v>
      </c>
      <c r="AV309" s="17">
        <v>9.3823889903873903E-3</v>
      </c>
      <c r="AW309" s="17">
        <v>2.7282505857061899E-2</v>
      </c>
      <c r="AX309" s="17"/>
      <c r="AY309" s="17">
        <v>7.6507097510395104E-3</v>
      </c>
      <c r="AZ309" s="17">
        <v>1.4694227148145399E-2</v>
      </c>
      <c r="BA309" s="17">
        <v>9.3777935373665008E-3</v>
      </c>
      <c r="BB309" s="17">
        <v>4.6164130554179304E-3</v>
      </c>
      <c r="BC309" s="17">
        <v>0</v>
      </c>
      <c r="BD309" s="17"/>
      <c r="BE309" s="17">
        <v>1.4915481285999401E-2</v>
      </c>
      <c r="BF309" s="17">
        <v>1.38150108126811E-2</v>
      </c>
      <c r="BG309" s="17">
        <v>8.1529621054805095E-3</v>
      </c>
      <c r="BH309" s="17">
        <v>1.16474661354276E-2</v>
      </c>
      <c r="BI309" s="17"/>
      <c r="BJ309" s="17">
        <v>1.81023390550577E-2</v>
      </c>
      <c r="BK309" s="17">
        <v>6.3360194142138898E-3</v>
      </c>
      <c r="BL309" s="17">
        <v>6.0746040731062198E-3</v>
      </c>
      <c r="BM309" s="17">
        <v>1.23800968222823E-2</v>
      </c>
      <c r="BN309" s="17"/>
      <c r="BO309" s="17">
        <v>1.14882265542925E-2</v>
      </c>
      <c r="BP309" s="17">
        <v>6.9249160583967299E-3</v>
      </c>
      <c r="BQ309" s="17">
        <v>1.1666657559549499E-2</v>
      </c>
      <c r="BR309" s="17"/>
      <c r="BS309" s="17">
        <v>1.14964419351104E-2</v>
      </c>
      <c r="BT309" s="17">
        <v>1.1333477977911101E-2</v>
      </c>
      <c r="BU309" s="17"/>
      <c r="BV309" s="17">
        <v>6.4274725752737601E-3</v>
      </c>
      <c r="BW309" s="17">
        <v>1.38514656321523E-2</v>
      </c>
      <c r="BX309" s="17">
        <v>6.0745415281175897E-3</v>
      </c>
      <c r="BY309" s="17"/>
      <c r="BZ309" s="17">
        <v>1.6703405052756099E-2</v>
      </c>
      <c r="CA309" s="17">
        <v>1.6500472195694602E-2</v>
      </c>
    </row>
    <row r="310" spans="2:79" x14ac:dyDescent="0.3">
      <c r="B310" t="s">
        <v>213</v>
      </c>
      <c r="C310" s="17">
        <v>0.79343753806678097</v>
      </c>
      <c r="D310" s="17">
        <v>0.77939804277680802</v>
      </c>
      <c r="E310" s="17">
        <v>0.80737877065113195</v>
      </c>
      <c r="F310" s="17"/>
      <c r="G310" s="17">
        <v>0.78324030400870703</v>
      </c>
      <c r="H310" s="17">
        <v>0.77622906680756398</v>
      </c>
      <c r="I310" s="17">
        <v>0.81156404173404895</v>
      </c>
      <c r="J310" s="17">
        <v>0.76764067401228897</v>
      </c>
      <c r="K310" s="17">
        <v>0.76012546474397302</v>
      </c>
      <c r="L310" s="17">
        <v>0.84274974868257702</v>
      </c>
      <c r="M310" s="17"/>
      <c r="N310" s="17">
        <v>0.85736020492599496</v>
      </c>
      <c r="O310" s="17">
        <v>0.81266069498040205</v>
      </c>
      <c r="P310" s="17">
        <v>0.76537859889823601</v>
      </c>
      <c r="Q310" s="17">
        <v>0.724969591898318</v>
      </c>
      <c r="R310" s="17"/>
      <c r="S310" s="17">
        <v>0.79828160786138203</v>
      </c>
      <c r="T310" s="17">
        <v>0.78398815565959001</v>
      </c>
      <c r="U310" s="17">
        <v>0.74955069491745197</v>
      </c>
      <c r="V310" s="17">
        <v>0.84310979945907505</v>
      </c>
      <c r="W310" s="17">
        <v>0.74052395174656704</v>
      </c>
      <c r="X310" s="17">
        <v>0.73681408791847403</v>
      </c>
      <c r="Y310" s="17">
        <v>0.80617076390628795</v>
      </c>
      <c r="Z310" s="17">
        <v>0.877317430236913</v>
      </c>
      <c r="AA310" s="17">
        <v>0.83202571824279503</v>
      </c>
      <c r="AB310" s="17">
        <v>0.80611708345650501</v>
      </c>
      <c r="AC310" s="17">
        <v>0.75962779459042995</v>
      </c>
      <c r="AD310" s="17">
        <v>0.805464934997</v>
      </c>
      <c r="AE310" s="17"/>
      <c r="AF310" s="17">
        <v>0.80138712387577604</v>
      </c>
      <c r="AG310" s="17">
        <v>0.834870299109577</v>
      </c>
      <c r="AH310" s="17">
        <v>0.85734880642077904</v>
      </c>
      <c r="AI310" s="17">
        <v>0.64215206609866604</v>
      </c>
      <c r="AJ310" s="17">
        <v>0.79149100792763905</v>
      </c>
      <c r="AK310" s="17"/>
      <c r="AL310" s="17">
        <v>0.85342658008605099</v>
      </c>
      <c r="AM310" s="17">
        <v>0.81287801472319199</v>
      </c>
      <c r="AN310" s="17">
        <v>0.87497230060327102</v>
      </c>
      <c r="AO310" s="17">
        <v>0.68588134410577495</v>
      </c>
      <c r="AP310" s="17">
        <v>0.81536794246575395</v>
      </c>
      <c r="AQ310" s="17">
        <v>0.77605437258898802</v>
      </c>
      <c r="AR310" s="17"/>
      <c r="AS310" s="17">
        <v>0.86718168207039203</v>
      </c>
      <c r="AT310" s="17">
        <v>0.80599925662783101</v>
      </c>
      <c r="AU310" s="17">
        <v>0.739829034410877</v>
      </c>
      <c r="AV310" s="17">
        <v>0.76258809914978198</v>
      </c>
      <c r="AW310" s="17">
        <v>0.67589673935414896</v>
      </c>
      <c r="AX310" s="17"/>
      <c r="AY310" s="17">
        <v>0.84511039345272598</v>
      </c>
      <c r="AZ310" s="17">
        <v>0.80361071804659401</v>
      </c>
      <c r="BA310" s="17">
        <v>0.74672853961363495</v>
      </c>
      <c r="BB310" s="17">
        <v>0.793669409706936</v>
      </c>
      <c r="BC310" s="17">
        <v>0.64463564625971603</v>
      </c>
      <c r="BD310" s="17"/>
      <c r="BE310" s="17">
        <v>0.63777680498522105</v>
      </c>
      <c r="BF310" s="17">
        <v>0.72781999169366396</v>
      </c>
      <c r="BG310" s="17">
        <v>0.80872814884585498</v>
      </c>
      <c r="BH310" s="17">
        <v>0.83353010883225997</v>
      </c>
      <c r="BI310" s="17"/>
      <c r="BJ310" s="17">
        <v>0.50398279292338699</v>
      </c>
      <c r="BK310" s="17">
        <v>0.73090827462475105</v>
      </c>
      <c r="BL310" s="17">
        <v>0.78130444401348298</v>
      </c>
      <c r="BM310" s="17">
        <v>0.87657093509887296</v>
      </c>
      <c r="BN310" s="17"/>
      <c r="BO310" s="17">
        <v>0.63392761767973405</v>
      </c>
      <c r="BP310" s="17">
        <v>0.70358182768029098</v>
      </c>
      <c r="BQ310" s="17">
        <v>0.84528567413579503</v>
      </c>
      <c r="BR310" s="17"/>
      <c r="BS310" s="17">
        <v>0.80918094665540097</v>
      </c>
      <c r="BT310" s="17">
        <v>0.77340876074220899</v>
      </c>
      <c r="BU310" s="17"/>
      <c r="BV310" s="17">
        <v>0.84703740196431598</v>
      </c>
      <c r="BW310" s="17">
        <v>0.79338630353074102</v>
      </c>
      <c r="BX310" s="17">
        <v>0.76619389465704102</v>
      </c>
      <c r="BY310" s="17"/>
      <c r="BZ310" s="17">
        <v>0.78837285842960603</v>
      </c>
      <c r="CA310" s="17">
        <v>0.81101231853543598</v>
      </c>
    </row>
    <row r="311" spans="2:79" x14ac:dyDescent="0.3">
      <c r="B311" t="s">
        <v>214</v>
      </c>
      <c r="C311" s="17">
        <v>7.8998317402305895E-2</v>
      </c>
      <c r="D311" s="17">
        <v>9.0339470107641401E-2</v>
      </c>
      <c r="E311" s="17">
        <v>6.7427925979384004E-2</v>
      </c>
      <c r="F311" s="17"/>
      <c r="G311" s="17">
        <v>6.84385469130077E-2</v>
      </c>
      <c r="H311" s="17">
        <v>7.8395225078065497E-2</v>
      </c>
      <c r="I311" s="17">
        <v>8.7272618902396903E-2</v>
      </c>
      <c r="J311" s="17">
        <v>9.8636866221080796E-2</v>
      </c>
      <c r="K311" s="17">
        <v>0.10287191205394799</v>
      </c>
      <c r="L311" s="17">
        <v>4.7907289850915601E-2</v>
      </c>
      <c r="M311" s="17"/>
      <c r="N311" s="17">
        <v>4.62579992146641E-2</v>
      </c>
      <c r="O311" s="17">
        <v>6.1196360426669601E-2</v>
      </c>
      <c r="P311" s="17">
        <v>0.10002939639698601</v>
      </c>
      <c r="Q311" s="17">
        <v>0.11594451313234901</v>
      </c>
      <c r="R311" s="17"/>
      <c r="S311" s="17">
        <v>5.6468362559097901E-2</v>
      </c>
      <c r="T311" s="17">
        <v>8.3111647113360804E-2</v>
      </c>
      <c r="U311" s="17">
        <v>8.4452114986755505E-2</v>
      </c>
      <c r="V311" s="17">
        <v>7.1068554609569998E-2</v>
      </c>
      <c r="W311" s="17">
        <v>0.11840984837086201</v>
      </c>
      <c r="X311" s="17">
        <v>7.7481364793801993E-2</v>
      </c>
      <c r="Y311" s="17">
        <v>5.44852005578517E-2</v>
      </c>
      <c r="Z311" s="17">
        <v>3.0195171253958999E-2</v>
      </c>
      <c r="AA311" s="17">
        <v>6.1164891023892998E-2</v>
      </c>
      <c r="AB311" s="17">
        <v>0.115317595672131</v>
      </c>
      <c r="AC311" s="17">
        <v>0.111129923889042</v>
      </c>
      <c r="AD311" s="17">
        <v>0.12074254697723801</v>
      </c>
      <c r="AE311" s="17"/>
      <c r="AF311" s="17">
        <v>7.5220911730481704E-2</v>
      </c>
      <c r="AG311" s="17">
        <v>5.6144455612610798E-2</v>
      </c>
      <c r="AH311" s="17">
        <v>3.5200973004769501E-2</v>
      </c>
      <c r="AI311" s="17">
        <v>0.19606324704458999</v>
      </c>
      <c r="AJ311" s="17">
        <v>7.5695260736531003E-2</v>
      </c>
      <c r="AK311" s="17"/>
      <c r="AL311" s="17">
        <v>4.4334448941759197E-2</v>
      </c>
      <c r="AM311" s="17">
        <v>6.6259377237370007E-2</v>
      </c>
      <c r="AN311" s="17">
        <v>4.1049276849493103E-2</v>
      </c>
      <c r="AO311" s="17">
        <v>0.16349455364144699</v>
      </c>
      <c r="AP311" s="17">
        <v>6.3162284538947705E-2</v>
      </c>
      <c r="AQ311" s="17">
        <v>5.0954347483182401E-2</v>
      </c>
      <c r="AR311" s="17"/>
      <c r="AS311" s="17">
        <v>4.91054183054105E-2</v>
      </c>
      <c r="AT311" s="17">
        <v>6.7265012463770396E-2</v>
      </c>
      <c r="AU311" s="17">
        <v>0.102009682184665</v>
      </c>
      <c r="AV311" s="17">
        <v>0.11479749593994799</v>
      </c>
      <c r="AW311" s="17">
        <v>0.17462548528716801</v>
      </c>
      <c r="AX311" s="17"/>
      <c r="AY311" s="17">
        <v>5.4845778865577802E-2</v>
      </c>
      <c r="AZ311" s="17">
        <v>7.1712853829496603E-2</v>
      </c>
      <c r="BA311" s="17">
        <v>8.9171195897671404E-2</v>
      </c>
      <c r="BB311" s="17">
        <v>0.102808284907055</v>
      </c>
      <c r="BC311" s="17">
        <v>0.196416525131618</v>
      </c>
      <c r="BD311" s="17"/>
      <c r="BE311" s="17">
        <v>0.17760800366016599</v>
      </c>
      <c r="BF311" s="17">
        <v>0.10005676851586</v>
      </c>
      <c r="BG311" s="17">
        <v>7.5472265728531301E-2</v>
      </c>
      <c r="BH311" s="17">
        <v>6.0635455315871799E-2</v>
      </c>
      <c r="BI311" s="17"/>
      <c r="BJ311" s="17">
        <v>0.28667076351491999</v>
      </c>
      <c r="BK311" s="17">
        <v>0.13237348202954199</v>
      </c>
      <c r="BL311" s="17">
        <v>6.7721097857035506E-2</v>
      </c>
      <c r="BM311" s="17">
        <v>2.9291446047391E-2</v>
      </c>
      <c r="BN311" s="17"/>
      <c r="BO311" s="17">
        <v>0.16673451665771799</v>
      </c>
      <c r="BP311" s="17">
        <v>0.14191437993198699</v>
      </c>
      <c r="BQ311" s="17">
        <v>4.9362119049335698E-2</v>
      </c>
      <c r="BR311" s="17"/>
      <c r="BS311" s="17">
        <v>6.9592841512531103E-2</v>
      </c>
      <c r="BT311" s="17">
        <v>9.1482881516228007E-2</v>
      </c>
      <c r="BU311" s="17"/>
      <c r="BV311" s="17">
        <v>5.7698731926547099E-2</v>
      </c>
      <c r="BW311" s="17">
        <v>6.8445798460558496E-2</v>
      </c>
      <c r="BX311" s="17">
        <v>0.104880102032414</v>
      </c>
      <c r="BY311" s="17"/>
      <c r="BZ311" s="17">
        <v>4.8074065573256899E-2</v>
      </c>
      <c r="CA311" s="17">
        <v>6.91194168594053E-2</v>
      </c>
    </row>
    <row r="312" spans="2:79" x14ac:dyDescent="0.3">
      <c r="B312" t="s">
        <v>191</v>
      </c>
      <c r="C312" s="17">
        <v>0.71443922066447496</v>
      </c>
      <c r="D312" s="17">
        <v>0.68905857266916604</v>
      </c>
      <c r="E312" s="17">
        <v>0.73995084467174799</v>
      </c>
      <c r="F312" s="17"/>
      <c r="G312" s="17">
        <v>0.71480175709569904</v>
      </c>
      <c r="H312" s="17">
        <v>0.69783384172949803</v>
      </c>
      <c r="I312" s="17">
        <v>0.72429142283165204</v>
      </c>
      <c r="J312" s="17">
        <v>0.66900380779120905</v>
      </c>
      <c r="K312" s="17">
        <v>0.65725355269002494</v>
      </c>
      <c r="L312" s="17">
        <v>0.79484245883166105</v>
      </c>
      <c r="M312" s="17"/>
      <c r="N312" s="17">
        <v>0.81110220571133096</v>
      </c>
      <c r="O312" s="17">
        <v>0.75146433455373296</v>
      </c>
      <c r="P312" s="17">
        <v>0.66534920250124996</v>
      </c>
      <c r="Q312" s="17">
        <v>0.60902507876596901</v>
      </c>
      <c r="R312" s="17"/>
      <c r="S312" s="17">
        <v>0.74181324530228399</v>
      </c>
      <c r="T312" s="17">
        <v>0.70087650854622896</v>
      </c>
      <c r="U312" s="17">
        <v>0.66509857993069699</v>
      </c>
      <c r="V312" s="17">
        <v>0.77204124484950498</v>
      </c>
      <c r="W312" s="17">
        <v>0.62211410337570505</v>
      </c>
      <c r="X312" s="17">
        <v>0.65933272312467195</v>
      </c>
      <c r="Y312" s="17">
        <v>0.75168556334843595</v>
      </c>
      <c r="Z312" s="17">
        <v>0.84712225898295401</v>
      </c>
      <c r="AA312" s="17">
        <v>0.77086082721890203</v>
      </c>
      <c r="AB312" s="17">
        <v>0.69079948778437394</v>
      </c>
      <c r="AC312" s="17">
        <v>0.64849787070138798</v>
      </c>
      <c r="AD312" s="17">
        <v>0.68472238801976204</v>
      </c>
      <c r="AE312" s="17"/>
      <c r="AF312" s="17">
        <v>0.72616621214529398</v>
      </c>
      <c r="AG312" s="17">
        <v>0.77872584349696605</v>
      </c>
      <c r="AH312" s="17">
        <v>0.82214783341601005</v>
      </c>
      <c r="AI312" s="17">
        <v>0.44608881905407599</v>
      </c>
      <c r="AJ312" s="17">
        <v>0.71579574719110795</v>
      </c>
      <c r="AK312" s="17"/>
      <c r="AL312" s="17">
        <v>0.80909213114429201</v>
      </c>
      <c r="AM312" s="17">
        <v>0.74661863748582202</v>
      </c>
      <c r="AN312" s="17">
        <v>0.83392302375377803</v>
      </c>
      <c r="AO312" s="17">
        <v>0.52238679046432901</v>
      </c>
      <c r="AP312" s="17">
        <v>0.75220565792680605</v>
      </c>
      <c r="AQ312" s="17">
        <v>0.72510002510580496</v>
      </c>
      <c r="AR312" s="17"/>
      <c r="AS312" s="17">
        <v>0.81807626376498099</v>
      </c>
      <c r="AT312" s="17">
        <v>0.73873424416406097</v>
      </c>
      <c r="AU312" s="17">
        <v>0.637819352226213</v>
      </c>
      <c r="AV312" s="17">
        <v>0.64779060320983495</v>
      </c>
      <c r="AW312" s="17">
        <v>0.50127125406698103</v>
      </c>
      <c r="AX312" s="17"/>
      <c r="AY312" s="17">
        <v>0.79026461458714803</v>
      </c>
      <c r="AZ312" s="17">
        <v>0.73189786421709802</v>
      </c>
      <c r="BA312" s="17">
        <v>0.65755734371596297</v>
      </c>
      <c r="BB312" s="17">
        <v>0.69086112479988204</v>
      </c>
      <c r="BC312" s="17">
        <v>0.44821912112809698</v>
      </c>
      <c r="BD312" s="17"/>
      <c r="BE312" s="17">
        <v>0.460168801325056</v>
      </c>
      <c r="BF312" s="17">
        <v>0.62776322317780398</v>
      </c>
      <c r="BG312" s="17">
        <v>0.73325588311732404</v>
      </c>
      <c r="BH312" s="17">
        <v>0.77289465351638797</v>
      </c>
      <c r="BI312" s="17"/>
      <c r="BJ312" s="17">
        <v>0.217312029408467</v>
      </c>
      <c r="BK312" s="17">
        <v>0.59853479259520903</v>
      </c>
      <c r="BL312" s="17">
        <v>0.71358334615644803</v>
      </c>
      <c r="BM312" s="17">
        <v>0.84727948905148198</v>
      </c>
      <c r="BN312" s="17"/>
      <c r="BO312" s="17">
        <v>0.467193101022016</v>
      </c>
      <c r="BP312" s="17">
        <v>0.56166744774830402</v>
      </c>
      <c r="BQ312" s="17">
        <v>0.79592355508645896</v>
      </c>
      <c r="BR312" s="17"/>
      <c r="BS312" s="17">
        <v>0.73958810514286999</v>
      </c>
      <c r="BT312" s="17">
        <v>0.68192587922598102</v>
      </c>
      <c r="BU312" s="17"/>
      <c r="BV312" s="17">
        <v>0.78933867003776903</v>
      </c>
      <c r="BW312" s="17">
        <v>0.72494050507018304</v>
      </c>
      <c r="BX312" s="17">
        <v>0.66131379262462697</v>
      </c>
      <c r="BY312" s="17"/>
      <c r="BZ312" s="17">
        <v>0.74029879285634903</v>
      </c>
      <c r="CA312" s="17">
        <v>0.74189290167603095</v>
      </c>
    </row>
    <row r="313" spans="2:79" x14ac:dyDescent="0.3">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row>
    <row r="314" spans="2:79" x14ac:dyDescent="0.3">
      <c r="B314" s="6" t="s">
        <v>218</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row>
    <row r="315" spans="2:79" x14ac:dyDescent="0.3">
      <c r="B315" s="24" t="s">
        <v>107</v>
      </c>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row>
    <row r="316" spans="2:79" x14ac:dyDescent="0.3">
      <c r="B316" t="s">
        <v>208</v>
      </c>
      <c r="C316" s="17">
        <v>0.44907537587608698</v>
      </c>
      <c r="D316" s="17">
        <v>0.42896421120964001</v>
      </c>
      <c r="E316" s="17">
        <v>0.47176989065688502</v>
      </c>
      <c r="F316" s="17"/>
      <c r="G316" s="17">
        <v>0.39102283547371303</v>
      </c>
      <c r="H316" s="17">
        <v>0.48160592269777702</v>
      </c>
      <c r="I316" s="17">
        <v>0.451226345749076</v>
      </c>
      <c r="J316" s="17">
        <v>0.46362159801161301</v>
      </c>
      <c r="K316" s="17">
        <v>0.44030938636273897</v>
      </c>
      <c r="L316" s="17">
        <v>0.45359132807022401</v>
      </c>
      <c r="M316" s="17"/>
      <c r="N316" s="17">
        <v>0.49809704588465498</v>
      </c>
      <c r="O316" s="17">
        <v>0.44719872091201202</v>
      </c>
      <c r="P316" s="17">
        <v>0.43591095858415901</v>
      </c>
      <c r="Q316" s="17">
        <v>0.40493152282488798</v>
      </c>
      <c r="R316" s="17"/>
      <c r="S316" s="17">
        <v>0.44355964267005199</v>
      </c>
      <c r="T316" s="17">
        <v>0.45995456598406997</v>
      </c>
      <c r="U316" s="17">
        <v>0.40941579951984403</v>
      </c>
      <c r="V316" s="17">
        <v>0.50012991539089502</v>
      </c>
      <c r="W316" s="17">
        <v>0.38109386372294701</v>
      </c>
      <c r="X316" s="17">
        <v>0.49392013030391702</v>
      </c>
      <c r="Y316" s="17">
        <v>0.37790896034286298</v>
      </c>
      <c r="Z316" s="17">
        <v>0.429743369761594</v>
      </c>
      <c r="AA316" s="17">
        <v>0.48188174582218402</v>
      </c>
      <c r="AB316" s="17">
        <v>0.45062009787267898</v>
      </c>
      <c r="AC316" s="17">
        <v>0.42897280523600301</v>
      </c>
      <c r="AD316" s="17">
        <v>0.52955222674536795</v>
      </c>
      <c r="AE316" s="17"/>
      <c r="AF316" s="17">
        <v>0.42250647620211501</v>
      </c>
      <c r="AG316" s="17">
        <v>0.487746728490912</v>
      </c>
      <c r="AH316" s="17">
        <v>0.50820787604464901</v>
      </c>
      <c r="AI316" s="17">
        <v>0.343639974602092</v>
      </c>
      <c r="AJ316" s="17">
        <v>0.498106003652525</v>
      </c>
      <c r="AK316" s="17"/>
      <c r="AL316" s="17">
        <v>0.50121765453011902</v>
      </c>
      <c r="AM316" s="17">
        <v>0.46537454083713098</v>
      </c>
      <c r="AN316" s="17">
        <v>0.55592312816118505</v>
      </c>
      <c r="AO316" s="17">
        <v>0.35309199745819603</v>
      </c>
      <c r="AP316" s="17">
        <v>0.50643198476192897</v>
      </c>
      <c r="AQ316" s="17">
        <v>0.41064873102323401</v>
      </c>
      <c r="AR316" s="17"/>
      <c r="AS316" s="17">
        <v>0.56895648933981802</v>
      </c>
      <c r="AT316" s="17">
        <v>0.44019149146759301</v>
      </c>
      <c r="AU316" s="17">
        <v>0.37998095096585499</v>
      </c>
      <c r="AV316" s="17">
        <v>0.42618435048268799</v>
      </c>
      <c r="AW316" s="17">
        <v>0.57932115838684695</v>
      </c>
      <c r="AX316" s="17"/>
      <c r="AY316" s="17">
        <v>0.54743773325086797</v>
      </c>
      <c r="AZ316" s="17">
        <v>0.39928915086111499</v>
      </c>
      <c r="BA316" s="17">
        <v>0.43059020117254698</v>
      </c>
      <c r="BB316" s="17">
        <v>0.45480679292196102</v>
      </c>
      <c r="BC316" s="17">
        <v>0.38393110804710301</v>
      </c>
      <c r="BD316" s="17"/>
      <c r="BE316" s="17">
        <v>0.28132647029385899</v>
      </c>
      <c r="BF316" s="17">
        <v>0.36482910220938802</v>
      </c>
      <c r="BG316" s="17">
        <v>0.464883915003172</v>
      </c>
      <c r="BH316" s="17">
        <v>0.50418139257709205</v>
      </c>
      <c r="BI316" s="17"/>
      <c r="BJ316" s="17">
        <v>0.201052429937572</v>
      </c>
      <c r="BK316" s="17">
        <v>0.343848346490362</v>
      </c>
      <c r="BL316" s="17">
        <v>0.40112626700050003</v>
      </c>
      <c r="BM316" s="17">
        <v>0.54516383264845003</v>
      </c>
      <c r="BN316" s="17"/>
      <c r="BO316" s="17">
        <v>0.34656458975332899</v>
      </c>
      <c r="BP316" s="17">
        <v>0.306506138266948</v>
      </c>
      <c r="BQ316" s="17">
        <v>0.49984782380673398</v>
      </c>
      <c r="BR316" s="17"/>
      <c r="BS316" s="17">
        <v>0.47912919442517998</v>
      </c>
      <c r="BT316" s="17">
        <v>0.41291969234781301</v>
      </c>
      <c r="BU316" s="17"/>
      <c r="BV316" s="17">
        <v>0.48820523473834698</v>
      </c>
      <c r="BW316" s="17">
        <v>0.47351842003914102</v>
      </c>
      <c r="BX316" s="17">
        <v>0.39992965661596802</v>
      </c>
      <c r="BY316" s="17"/>
      <c r="BZ316" s="17">
        <v>0.486419064315189</v>
      </c>
      <c r="CA316" s="17">
        <v>0.43466886141898198</v>
      </c>
    </row>
    <row r="317" spans="2:79" x14ac:dyDescent="0.3">
      <c r="B317" t="s">
        <v>209</v>
      </c>
      <c r="C317" s="17">
        <v>0.26185415684715102</v>
      </c>
      <c r="D317" s="17">
        <v>0.26487606663958602</v>
      </c>
      <c r="E317" s="17">
        <v>0.25625266249668099</v>
      </c>
      <c r="F317" s="17"/>
      <c r="G317" s="17">
        <v>0.30172491416683</v>
      </c>
      <c r="H317" s="17">
        <v>0.28221390894398501</v>
      </c>
      <c r="I317" s="17">
        <v>0.28216292341706101</v>
      </c>
      <c r="J317" s="17">
        <v>0.27166526698903198</v>
      </c>
      <c r="K317" s="17">
        <v>0.22352066667005099</v>
      </c>
      <c r="L317" s="17">
        <v>0.21976785225993001</v>
      </c>
      <c r="M317" s="17"/>
      <c r="N317" s="17">
        <v>0.256939046437684</v>
      </c>
      <c r="O317" s="17">
        <v>0.26549055436938901</v>
      </c>
      <c r="P317" s="17">
        <v>0.256064163266221</v>
      </c>
      <c r="Q317" s="17">
        <v>0.27371290015440702</v>
      </c>
      <c r="R317" s="17"/>
      <c r="S317" s="17">
        <v>0.26726042236373598</v>
      </c>
      <c r="T317" s="17">
        <v>0.22905635033899299</v>
      </c>
      <c r="U317" s="17">
        <v>0.26708702591723599</v>
      </c>
      <c r="V317" s="17">
        <v>0.27252184682068897</v>
      </c>
      <c r="W317" s="17">
        <v>0.27385772008706</v>
      </c>
      <c r="X317" s="17">
        <v>0.23249845317048201</v>
      </c>
      <c r="Y317" s="17">
        <v>0.315588367490583</v>
      </c>
      <c r="Z317" s="17">
        <v>0.22571328626835599</v>
      </c>
      <c r="AA317" s="17">
        <v>0.27528390779244799</v>
      </c>
      <c r="AB317" s="17">
        <v>0.27565757784658601</v>
      </c>
      <c r="AC317" s="17">
        <v>0.275806246292222</v>
      </c>
      <c r="AD317" s="17">
        <v>0.18272977584682501</v>
      </c>
      <c r="AE317" s="17"/>
      <c r="AF317" s="17">
        <v>0.278320401418573</v>
      </c>
      <c r="AG317" s="17">
        <v>0.26432674056553301</v>
      </c>
      <c r="AH317" s="17">
        <v>0.221529841506305</v>
      </c>
      <c r="AI317" s="17">
        <v>0.27922211575070399</v>
      </c>
      <c r="AJ317" s="17">
        <v>0.25555460955725601</v>
      </c>
      <c r="AK317" s="17"/>
      <c r="AL317" s="17">
        <v>0.26693764843414403</v>
      </c>
      <c r="AM317" s="17">
        <v>0.28203639895911098</v>
      </c>
      <c r="AN317" s="17">
        <v>0.21326298768645999</v>
      </c>
      <c r="AO317" s="17">
        <v>0.28778375216489399</v>
      </c>
      <c r="AP317" s="17">
        <v>0.25930185290930602</v>
      </c>
      <c r="AQ317" s="17">
        <v>0.25421994265006898</v>
      </c>
      <c r="AR317" s="17"/>
      <c r="AS317" s="17">
        <v>0.22372025339292001</v>
      </c>
      <c r="AT317" s="17">
        <v>0.28105634918071898</v>
      </c>
      <c r="AU317" s="17">
        <v>0.26486777932932598</v>
      </c>
      <c r="AV317" s="17">
        <v>0.244362984377965</v>
      </c>
      <c r="AW317" s="17">
        <v>0.15024645566398201</v>
      </c>
      <c r="AX317" s="17"/>
      <c r="AY317" s="17">
        <v>0.196595852714156</v>
      </c>
      <c r="AZ317" s="17">
        <v>0.31117618115476398</v>
      </c>
      <c r="BA317" s="17">
        <v>0.26757096613227999</v>
      </c>
      <c r="BB317" s="17">
        <v>0.23615973417113301</v>
      </c>
      <c r="BC317" s="17">
        <v>0.23634877472068999</v>
      </c>
      <c r="BD317" s="17"/>
      <c r="BE317" s="17">
        <v>0.27214206751648001</v>
      </c>
      <c r="BF317" s="17">
        <v>0.30685393349149698</v>
      </c>
      <c r="BG317" s="17">
        <v>0.27527324204828901</v>
      </c>
      <c r="BH317" s="17">
        <v>0.213307630516404</v>
      </c>
      <c r="BI317" s="17"/>
      <c r="BJ317" s="17">
        <v>0.264668216442</v>
      </c>
      <c r="BK317" s="17">
        <v>0.40625481179886103</v>
      </c>
      <c r="BL317" s="17">
        <v>0.27551177959786499</v>
      </c>
      <c r="BM317" s="17">
        <v>0.23617803457161199</v>
      </c>
      <c r="BN317" s="17"/>
      <c r="BO317" s="17">
        <v>0.27911760422737097</v>
      </c>
      <c r="BP317" s="17">
        <v>0.332937396394896</v>
      </c>
      <c r="BQ317" s="17">
        <v>0.24557110959529499</v>
      </c>
      <c r="BR317" s="17"/>
      <c r="BS317" s="17">
        <v>0.26234210699425398</v>
      </c>
      <c r="BT317" s="17">
        <v>0.26055772766878599</v>
      </c>
      <c r="BU317" s="17"/>
      <c r="BV317" s="17">
        <v>0.27223827166470499</v>
      </c>
      <c r="BW317" s="17">
        <v>0.248161469434939</v>
      </c>
      <c r="BX317" s="17">
        <v>0.28573977100646097</v>
      </c>
      <c r="BY317" s="17"/>
      <c r="BZ317" s="17">
        <v>0.29178450768912201</v>
      </c>
      <c r="CA317" s="17">
        <v>0.40955474996484098</v>
      </c>
    </row>
    <row r="318" spans="2:79" x14ac:dyDescent="0.3">
      <c r="B318" t="s">
        <v>210</v>
      </c>
      <c r="C318" s="17">
        <v>0.17288035415514</v>
      </c>
      <c r="D318" s="17">
        <v>0.18441660278191299</v>
      </c>
      <c r="E318" s="17">
        <v>0.162294429019189</v>
      </c>
      <c r="F318" s="17"/>
      <c r="G318" s="17">
        <v>0.18410261770030001</v>
      </c>
      <c r="H318" s="17">
        <v>0.145599607771803</v>
      </c>
      <c r="I318" s="17">
        <v>0.170088685218548</v>
      </c>
      <c r="J318" s="17">
        <v>0.15677486560044901</v>
      </c>
      <c r="K318" s="17">
        <v>0.175153185667422</v>
      </c>
      <c r="L318" s="17">
        <v>0.20146459561447599</v>
      </c>
      <c r="M318" s="17"/>
      <c r="N318" s="17">
        <v>0.157453550005592</v>
      </c>
      <c r="O318" s="17">
        <v>0.182477060989783</v>
      </c>
      <c r="P318" s="17">
        <v>0.160464222161357</v>
      </c>
      <c r="Q318" s="17">
        <v>0.18766289610525799</v>
      </c>
      <c r="R318" s="17"/>
      <c r="S318" s="17">
        <v>0.19114131153040301</v>
      </c>
      <c r="T318" s="17">
        <v>0.18458833001105601</v>
      </c>
      <c r="U318" s="17">
        <v>0.183224809886881</v>
      </c>
      <c r="V318" s="17">
        <v>0.156419117537512</v>
      </c>
      <c r="W318" s="17">
        <v>0.19786600242897401</v>
      </c>
      <c r="X318" s="17">
        <v>0.17207568248694299</v>
      </c>
      <c r="Y318" s="17">
        <v>0.19138907399899499</v>
      </c>
      <c r="Z318" s="17">
        <v>0.253303864714856</v>
      </c>
      <c r="AA318" s="17">
        <v>0.13307943649432299</v>
      </c>
      <c r="AB318" s="17">
        <v>0.14440904184302</v>
      </c>
      <c r="AC318" s="17">
        <v>0.14021291565192001</v>
      </c>
      <c r="AD318" s="17">
        <v>0.132633048779257</v>
      </c>
      <c r="AE318" s="17"/>
      <c r="AF318" s="17">
        <v>0.19605631973551199</v>
      </c>
      <c r="AG318" s="17">
        <v>0.14571315315255301</v>
      </c>
      <c r="AH318" s="17">
        <v>0.187690474122442</v>
      </c>
      <c r="AI318" s="17">
        <v>0.19939298652373</v>
      </c>
      <c r="AJ318" s="17">
        <v>0.144121641768511</v>
      </c>
      <c r="AK318" s="17"/>
      <c r="AL318" s="17">
        <v>0.135720831990677</v>
      </c>
      <c r="AM318" s="17">
        <v>0.17659777004944499</v>
      </c>
      <c r="AN318" s="17">
        <v>0.13810160521808401</v>
      </c>
      <c r="AO318" s="17">
        <v>0.203567388106938</v>
      </c>
      <c r="AP318" s="17">
        <v>0.138335230769183</v>
      </c>
      <c r="AQ318" s="17">
        <v>0.20209595749300599</v>
      </c>
      <c r="AR318" s="17"/>
      <c r="AS318" s="17">
        <v>0.124176812321559</v>
      </c>
      <c r="AT318" s="17">
        <v>0.17090695755372601</v>
      </c>
      <c r="AU318" s="17">
        <v>0.22041307074381</v>
      </c>
      <c r="AV318" s="17">
        <v>0.16986123898705699</v>
      </c>
      <c r="AW318" s="17">
        <v>9.5911030910023606E-2</v>
      </c>
      <c r="AX318" s="17"/>
      <c r="AY318" s="17">
        <v>0.15559153472776899</v>
      </c>
      <c r="AZ318" s="17">
        <v>0.16721896103127001</v>
      </c>
      <c r="BA318" s="17">
        <v>0.211516668878141</v>
      </c>
      <c r="BB318" s="17">
        <v>0.166262673778655</v>
      </c>
      <c r="BC318" s="17">
        <v>0.15173985091365499</v>
      </c>
      <c r="BD318" s="17"/>
      <c r="BE318" s="17">
        <v>0.220494553290697</v>
      </c>
      <c r="BF318" s="17">
        <v>0.20395504221116201</v>
      </c>
      <c r="BG318" s="17">
        <v>0.15829525641377001</v>
      </c>
      <c r="BH318" s="17">
        <v>0.16278622534230699</v>
      </c>
      <c r="BI318" s="17"/>
      <c r="BJ318" s="17">
        <v>0.26310391716396497</v>
      </c>
      <c r="BK318" s="17">
        <v>0.134123363123271</v>
      </c>
      <c r="BL318" s="17">
        <v>0.19581128962063801</v>
      </c>
      <c r="BM318" s="17">
        <v>0.14536363289735801</v>
      </c>
      <c r="BN318" s="17"/>
      <c r="BO318" s="17">
        <v>0.21553242776944201</v>
      </c>
      <c r="BP318" s="17">
        <v>0.18006914982742001</v>
      </c>
      <c r="BQ318" s="17">
        <v>0.16042178424752099</v>
      </c>
      <c r="BR318" s="17"/>
      <c r="BS318" s="17">
        <v>0.161989919595739</v>
      </c>
      <c r="BT318" s="17">
        <v>0.18458337970055</v>
      </c>
      <c r="BU318" s="17"/>
      <c r="BV318" s="17">
        <v>0.124611470977014</v>
      </c>
      <c r="BW318" s="17">
        <v>0.188167649990227</v>
      </c>
      <c r="BX318" s="17">
        <v>0.17563863542122199</v>
      </c>
      <c r="BY318" s="17"/>
      <c r="BZ318" s="17">
        <v>0.154776481756248</v>
      </c>
      <c r="CA318" s="17">
        <v>0.11578867599322901</v>
      </c>
    </row>
    <row r="319" spans="2:79" x14ac:dyDescent="0.3">
      <c r="B319" t="s">
        <v>211</v>
      </c>
      <c r="C319" s="17">
        <v>6.7866369779923594E-2</v>
      </c>
      <c r="D319" s="17">
        <v>6.80751428279813E-2</v>
      </c>
      <c r="E319" s="17">
        <v>6.7353452739599001E-2</v>
      </c>
      <c r="F319" s="17"/>
      <c r="G319" s="17">
        <v>8.1858538421208701E-2</v>
      </c>
      <c r="H319" s="17">
        <v>6.3239338409157894E-2</v>
      </c>
      <c r="I319" s="17">
        <v>4.7777194944130699E-2</v>
      </c>
      <c r="J319" s="17">
        <v>6.21416376482644E-2</v>
      </c>
      <c r="K319" s="17">
        <v>7.8076913592353303E-2</v>
      </c>
      <c r="L319" s="17">
        <v>7.64602213644167E-2</v>
      </c>
      <c r="M319" s="17"/>
      <c r="N319" s="17">
        <v>6.3705457459475798E-2</v>
      </c>
      <c r="O319" s="17">
        <v>6.72231204873288E-2</v>
      </c>
      <c r="P319" s="17">
        <v>7.5707607445399297E-2</v>
      </c>
      <c r="Q319" s="17">
        <v>6.7486172600285499E-2</v>
      </c>
      <c r="R319" s="17"/>
      <c r="S319" s="17">
        <v>5.5388966947271898E-2</v>
      </c>
      <c r="T319" s="17">
        <v>6.8823634232427197E-2</v>
      </c>
      <c r="U319" s="17">
        <v>9.2477026035071297E-2</v>
      </c>
      <c r="V319" s="17">
        <v>5.3768290854130797E-2</v>
      </c>
      <c r="W319" s="17">
        <v>9.6424281778264495E-2</v>
      </c>
      <c r="X319" s="17">
        <v>4.2065197547507698E-2</v>
      </c>
      <c r="Y319" s="17">
        <v>7.3808985904502994E-2</v>
      </c>
      <c r="Z319" s="17">
        <v>5.17678450246329E-2</v>
      </c>
      <c r="AA319" s="17">
        <v>7.6863386890999599E-2</v>
      </c>
      <c r="AB319" s="17">
        <v>6.2487284460226201E-2</v>
      </c>
      <c r="AC319" s="17">
        <v>7.8588946063593901E-2</v>
      </c>
      <c r="AD319" s="17">
        <v>7.9900102814434104E-2</v>
      </c>
      <c r="AE319" s="17"/>
      <c r="AF319" s="17">
        <v>6.4055214446899003E-2</v>
      </c>
      <c r="AG319" s="17">
        <v>6.74598124386252E-2</v>
      </c>
      <c r="AH319" s="17">
        <v>5.3756827845410401E-2</v>
      </c>
      <c r="AI319" s="17">
        <v>8.9258070219120494E-2</v>
      </c>
      <c r="AJ319" s="17">
        <v>5.1019136357789603E-2</v>
      </c>
      <c r="AK319" s="17"/>
      <c r="AL319" s="17">
        <v>6.1569403475041598E-2</v>
      </c>
      <c r="AM319" s="17">
        <v>4.3725594259262403E-2</v>
      </c>
      <c r="AN319" s="17">
        <v>5.5320363039691997E-2</v>
      </c>
      <c r="AO319" s="17">
        <v>9.3230064497271697E-2</v>
      </c>
      <c r="AP319" s="17">
        <v>5.7220185475899202E-2</v>
      </c>
      <c r="AQ319" s="17">
        <v>6.6254281851640603E-2</v>
      </c>
      <c r="AR319" s="17"/>
      <c r="AS319" s="17">
        <v>5.98074113652119E-2</v>
      </c>
      <c r="AT319" s="17">
        <v>6.5102621892877299E-2</v>
      </c>
      <c r="AU319" s="17">
        <v>7.6294638148381194E-2</v>
      </c>
      <c r="AV319" s="17">
        <v>6.8940809142661902E-2</v>
      </c>
      <c r="AW319" s="17">
        <v>0.106474138846103</v>
      </c>
      <c r="AX319" s="17"/>
      <c r="AY319" s="17">
        <v>6.1877658136220003E-2</v>
      </c>
      <c r="AZ319" s="17">
        <v>7.1405526278826598E-2</v>
      </c>
      <c r="BA319" s="17">
        <v>5.7818991319988099E-2</v>
      </c>
      <c r="BB319" s="17">
        <v>8.5673902630219498E-2</v>
      </c>
      <c r="BC319" s="17">
        <v>8.0913406379763894E-2</v>
      </c>
      <c r="BD319" s="17"/>
      <c r="BE319" s="17">
        <v>0.14571044895700799</v>
      </c>
      <c r="BF319" s="17">
        <v>8.0702471165330206E-2</v>
      </c>
      <c r="BG319" s="17">
        <v>5.8509144281251403E-2</v>
      </c>
      <c r="BH319" s="17">
        <v>6.6654365240067695E-2</v>
      </c>
      <c r="BI319" s="17"/>
      <c r="BJ319" s="17">
        <v>0.13403246953375</v>
      </c>
      <c r="BK319" s="17">
        <v>5.6371103179802998E-2</v>
      </c>
      <c r="BL319" s="17">
        <v>8.1633842926475103E-2</v>
      </c>
      <c r="BM319" s="17">
        <v>4.8542315669577299E-2</v>
      </c>
      <c r="BN319" s="17"/>
      <c r="BO319" s="17">
        <v>0.107759513110601</v>
      </c>
      <c r="BP319" s="17">
        <v>0.123314585587919</v>
      </c>
      <c r="BQ319" s="17">
        <v>4.9790610335493597E-2</v>
      </c>
      <c r="BR319" s="17"/>
      <c r="BS319" s="17">
        <v>5.5704240058062397E-2</v>
      </c>
      <c r="BT319" s="17">
        <v>8.3774610249215301E-2</v>
      </c>
      <c r="BU319" s="17"/>
      <c r="BV319" s="17">
        <v>8.1661490828475097E-2</v>
      </c>
      <c r="BW319" s="17">
        <v>4.5882191656293599E-2</v>
      </c>
      <c r="BX319" s="17">
        <v>8.6498936745528193E-2</v>
      </c>
      <c r="BY319" s="17"/>
      <c r="BZ319" s="17">
        <v>5.2269367021871502E-2</v>
      </c>
      <c r="CA319" s="17">
        <v>1.4722158911263401E-2</v>
      </c>
    </row>
    <row r="320" spans="2:79" x14ac:dyDescent="0.3">
      <c r="B320" t="s">
        <v>212</v>
      </c>
      <c r="C320" s="17">
        <v>3.35856535151694E-2</v>
      </c>
      <c r="D320" s="17">
        <v>4.0426890271598001E-2</v>
      </c>
      <c r="E320" s="17">
        <v>2.6000535303561601E-2</v>
      </c>
      <c r="F320" s="17"/>
      <c r="G320" s="17">
        <v>3.0842193999971099E-2</v>
      </c>
      <c r="H320" s="17">
        <v>1.2356902605186701E-2</v>
      </c>
      <c r="I320" s="17">
        <v>3.40991614935795E-2</v>
      </c>
      <c r="J320" s="17">
        <v>3.9028564939379E-2</v>
      </c>
      <c r="K320" s="17">
        <v>6.3020824272720904E-2</v>
      </c>
      <c r="L320" s="17">
        <v>2.8218991663230001E-2</v>
      </c>
      <c r="M320" s="17"/>
      <c r="N320" s="17">
        <v>1.73524811425287E-2</v>
      </c>
      <c r="O320" s="17">
        <v>2.64353239288663E-2</v>
      </c>
      <c r="P320" s="17">
        <v>4.4838844210944903E-2</v>
      </c>
      <c r="Q320" s="17">
        <v>4.9322727705397598E-2</v>
      </c>
      <c r="R320" s="17"/>
      <c r="S320" s="17">
        <v>3.6132560007119403E-2</v>
      </c>
      <c r="T320" s="17">
        <v>3.7255349895705898E-2</v>
      </c>
      <c r="U320" s="17">
        <v>3.5437616450197502E-2</v>
      </c>
      <c r="V320" s="17">
        <v>1.19308976111432E-2</v>
      </c>
      <c r="W320" s="17">
        <v>4.2235597513014103E-2</v>
      </c>
      <c r="X320" s="17">
        <v>1.5772566361740899E-2</v>
      </c>
      <c r="Y320" s="17">
        <v>2.8902732314109801E-2</v>
      </c>
      <c r="Z320" s="17">
        <v>2.7654202885189001E-2</v>
      </c>
      <c r="AA320" s="17">
        <v>1.9820425067004498E-2</v>
      </c>
      <c r="AB320" s="17">
        <v>5.5064802900931499E-2</v>
      </c>
      <c r="AC320" s="17">
        <v>5.1798050766765399E-2</v>
      </c>
      <c r="AD320" s="17">
        <v>7.5184845814116302E-2</v>
      </c>
      <c r="AE320" s="17"/>
      <c r="AF320" s="17">
        <v>2.44373383678539E-2</v>
      </c>
      <c r="AG320" s="17">
        <v>2.3980505207968E-2</v>
      </c>
      <c r="AH320" s="17">
        <v>2.3317969942366901E-2</v>
      </c>
      <c r="AI320" s="17">
        <v>8.4830383150040101E-2</v>
      </c>
      <c r="AJ320" s="17">
        <v>1.7023570508096199E-2</v>
      </c>
      <c r="AK320" s="17"/>
      <c r="AL320" s="17">
        <v>2.4722798507978701E-2</v>
      </c>
      <c r="AM320" s="17">
        <v>2.40562032315439E-2</v>
      </c>
      <c r="AN320" s="17">
        <v>2.7647865171850701E-2</v>
      </c>
      <c r="AO320" s="17">
        <v>6.01236528480735E-2</v>
      </c>
      <c r="AP320" s="17">
        <v>1.9280226182421201E-2</v>
      </c>
      <c r="AQ320" s="17">
        <v>2.9311432043965399E-2</v>
      </c>
      <c r="AR320" s="17"/>
      <c r="AS320" s="17">
        <v>1.95813444566167E-2</v>
      </c>
      <c r="AT320" s="17">
        <v>2.75436096179251E-2</v>
      </c>
      <c r="AU320" s="17">
        <v>3.9208281126579203E-2</v>
      </c>
      <c r="AV320" s="17">
        <v>6.6669189868556897E-2</v>
      </c>
      <c r="AW320" s="17">
        <v>6.8047216193044394E-2</v>
      </c>
      <c r="AX320" s="17"/>
      <c r="AY320" s="17">
        <v>2.83062790908267E-2</v>
      </c>
      <c r="AZ320" s="17">
        <v>3.16953249154091E-2</v>
      </c>
      <c r="BA320" s="17">
        <v>2.53250782556401E-2</v>
      </c>
      <c r="BB320" s="17">
        <v>4.0476199131759899E-2</v>
      </c>
      <c r="BC320" s="17">
        <v>0.12132225299711399</v>
      </c>
      <c r="BD320" s="17"/>
      <c r="BE320" s="17">
        <v>8.0326459941956502E-2</v>
      </c>
      <c r="BF320" s="17">
        <v>3.5917015574835398E-2</v>
      </c>
      <c r="BG320" s="17">
        <v>2.7857938795945999E-2</v>
      </c>
      <c r="BH320" s="17">
        <v>3.619183029867E-2</v>
      </c>
      <c r="BI320" s="17"/>
      <c r="BJ320" s="17">
        <v>0.132590581793463</v>
      </c>
      <c r="BK320" s="17">
        <v>4.6193317118516902E-2</v>
      </c>
      <c r="BL320" s="17">
        <v>2.2994731326453001E-2</v>
      </c>
      <c r="BM320" s="17">
        <v>1.41322153204599E-2</v>
      </c>
      <c r="BN320" s="17"/>
      <c r="BO320" s="17">
        <v>4.38674078396167E-2</v>
      </c>
      <c r="BP320" s="17">
        <v>4.5970029344495698E-2</v>
      </c>
      <c r="BQ320" s="17">
        <v>2.8833946690801301E-2</v>
      </c>
      <c r="BR320" s="17"/>
      <c r="BS320" s="17">
        <v>2.5452462641085302E-2</v>
      </c>
      <c r="BT320" s="17">
        <v>4.4142966236590503E-2</v>
      </c>
      <c r="BU320" s="17"/>
      <c r="BV320" s="17">
        <v>2.0700430549234001E-2</v>
      </c>
      <c r="BW320" s="17">
        <v>2.8241451781943001E-2</v>
      </c>
      <c r="BX320" s="17">
        <v>4.8104808243929799E-2</v>
      </c>
      <c r="BY320" s="17"/>
      <c r="BZ320" s="17">
        <v>1.4750579217570101E-2</v>
      </c>
      <c r="CA320" s="17">
        <v>2.5265553711684499E-2</v>
      </c>
    </row>
    <row r="321" spans="2:79" x14ac:dyDescent="0.3">
      <c r="B321" t="s">
        <v>149</v>
      </c>
      <c r="C321" s="17">
        <v>1.47380898265294E-2</v>
      </c>
      <c r="D321" s="17">
        <v>1.32410862692811E-2</v>
      </c>
      <c r="E321" s="17">
        <v>1.63290297840844E-2</v>
      </c>
      <c r="F321" s="17"/>
      <c r="G321" s="17">
        <v>1.0448900237978001E-2</v>
      </c>
      <c r="H321" s="17">
        <v>1.49843195720901E-2</v>
      </c>
      <c r="I321" s="17">
        <v>1.46456891776058E-2</v>
      </c>
      <c r="J321" s="17">
        <v>6.7680668112622897E-3</v>
      </c>
      <c r="K321" s="17">
        <v>1.99190234347137E-2</v>
      </c>
      <c r="L321" s="17">
        <v>2.0497011027722299E-2</v>
      </c>
      <c r="M321" s="17"/>
      <c r="N321" s="17">
        <v>6.45241907006424E-3</v>
      </c>
      <c r="O321" s="17">
        <v>1.1175219312621099E-2</v>
      </c>
      <c r="P321" s="17">
        <v>2.7014204331919402E-2</v>
      </c>
      <c r="Q321" s="17">
        <v>1.6883780609763799E-2</v>
      </c>
      <c r="R321" s="17"/>
      <c r="S321" s="17">
        <v>6.5170964814172203E-3</v>
      </c>
      <c r="T321" s="17">
        <v>2.0321769537747999E-2</v>
      </c>
      <c r="U321" s="17">
        <v>1.2357722190770699E-2</v>
      </c>
      <c r="V321" s="17">
        <v>5.2299317856300898E-3</v>
      </c>
      <c r="W321" s="17">
        <v>8.52253446973948E-3</v>
      </c>
      <c r="X321" s="17">
        <v>4.3667970129409699E-2</v>
      </c>
      <c r="Y321" s="17">
        <v>1.2401879948946501E-2</v>
      </c>
      <c r="Z321" s="17">
        <v>1.18174313453721E-2</v>
      </c>
      <c r="AA321" s="17">
        <v>1.30710979330414E-2</v>
      </c>
      <c r="AB321" s="17">
        <v>1.17611950765578E-2</v>
      </c>
      <c r="AC321" s="17">
        <v>2.46210359894963E-2</v>
      </c>
      <c r="AD321" s="17">
        <v>0</v>
      </c>
      <c r="AE321" s="17"/>
      <c r="AF321" s="17">
        <v>1.4624249829047699E-2</v>
      </c>
      <c r="AG321" s="17">
        <v>1.07730601444091E-2</v>
      </c>
      <c r="AH321" s="17">
        <v>5.4970105388259197E-3</v>
      </c>
      <c r="AI321" s="17">
        <v>3.6564697543137901E-3</v>
      </c>
      <c r="AJ321" s="17">
        <v>3.4175038155821798E-2</v>
      </c>
      <c r="AK321" s="17"/>
      <c r="AL321" s="17">
        <v>9.8316630620392392E-3</v>
      </c>
      <c r="AM321" s="17">
        <v>8.2094926635074197E-3</v>
      </c>
      <c r="AN321" s="17">
        <v>9.7440507227279198E-3</v>
      </c>
      <c r="AO321" s="17">
        <v>2.20314492462602E-3</v>
      </c>
      <c r="AP321" s="17">
        <v>1.9430519901261201E-2</v>
      </c>
      <c r="AQ321" s="17">
        <v>3.7469654938085302E-2</v>
      </c>
      <c r="AR321" s="17"/>
      <c r="AS321" s="17">
        <v>3.7576891238743902E-3</v>
      </c>
      <c r="AT321" s="17">
        <v>1.51989702871592E-2</v>
      </c>
      <c r="AU321" s="17">
        <v>1.9235279686047602E-2</v>
      </c>
      <c r="AV321" s="17">
        <v>2.3981427141071699E-2</v>
      </c>
      <c r="AW321" s="17">
        <v>0</v>
      </c>
      <c r="AX321" s="17"/>
      <c r="AY321" s="17">
        <v>1.01909420801594E-2</v>
      </c>
      <c r="AZ321" s="17">
        <v>1.9214855758615298E-2</v>
      </c>
      <c r="BA321" s="17">
        <v>7.1780942414031799E-3</v>
      </c>
      <c r="BB321" s="17">
        <v>1.66206973662722E-2</v>
      </c>
      <c r="BC321" s="17">
        <v>2.5744606941673999E-2</v>
      </c>
      <c r="BD321" s="17"/>
      <c r="BE321" s="17">
        <v>0</v>
      </c>
      <c r="BF321" s="17">
        <v>7.74243534778782E-3</v>
      </c>
      <c r="BG321" s="17">
        <v>1.5180503457571401E-2</v>
      </c>
      <c r="BH321" s="17">
        <v>1.6878556025459499E-2</v>
      </c>
      <c r="BI321" s="17"/>
      <c r="BJ321" s="17">
        <v>4.5523851292496396E-3</v>
      </c>
      <c r="BK321" s="17">
        <v>1.32090582891861E-2</v>
      </c>
      <c r="BL321" s="17">
        <v>2.29220895280676E-2</v>
      </c>
      <c r="BM321" s="17">
        <v>1.06199688925425E-2</v>
      </c>
      <c r="BN321" s="17"/>
      <c r="BO321" s="17">
        <v>7.1584572996398199E-3</v>
      </c>
      <c r="BP321" s="17">
        <v>1.12027005783199E-2</v>
      </c>
      <c r="BQ321" s="17">
        <v>1.55347253241541E-2</v>
      </c>
      <c r="BR321" s="17"/>
      <c r="BS321" s="17">
        <v>1.5382076285679501E-2</v>
      </c>
      <c r="BT321" s="17">
        <v>1.4021623797045E-2</v>
      </c>
      <c r="BU321" s="17"/>
      <c r="BV321" s="17">
        <v>1.2583101242224099E-2</v>
      </c>
      <c r="BW321" s="17">
        <v>1.60288170974562E-2</v>
      </c>
      <c r="BX321" s="17">
        <v>4.0881919668900998E-3</v>
      </c>
      <c r="BY321" s="17"/>
      <c r="BZ321" s="17">
        <v>0</v>
      </c>
      <c r="CA321" s="17">
        <v>0</v>
      </c>
    </row>
    <row r="322" spans="2:79" x14ac:dyDescent="0.3">
      <c r="B322" t="s">
        <v>213</v>
      </c>
      <c r="C322" s="17">
        <v>0.710929532723237</v>
      </c>
      <c r="D322" s="17">
        <v>0.69384027784922697</v>
      </c>
      <c r="E322" s="17">
        <v>0.72802255315356701</v>
      </c>
      <c r="F322" s="17"/>
      <c r="G322" s="17">
        <v>0.69274774964054198</v>
      </c>
      <c r="H322" s="17">
        <v>0.76381983164176204</v>
      </c>
      <c r="I322" s="17">
        <v>0.733389269166137</v>
      </c>
      <c r="J322" s="17">
        <v>0.735286865000645</v>
      </c>
      <c r="K322" s="17">
        <v>0.66383005303278997</v>
      </c>
      <c r="L322" s="17">
        <v>0.67335918033015496</v>
      </c>
      <c r="M322" s="17"/>
      <c r="N322" s="17">
        <v>0.75503609232233904</v>
      </c>
      <c r="O322" s="17">
        <v>0.71268927528140003</v>
      </c>
      <c r="P322" s="17">
        <v>0.69197512185038001</v>
      </c>
      <c r="Q322" s="17">
        <v>0.67864442297929495</v>
      </c>
      <c r="R322" s="17"/>
      <c r="S322" s="17">
        <v>0.71082006503378903</v>
      </c>
      <c r="T322" s="17">
        <v>0.68901091632306299</v>
      </c>
      <c r="U322" s="17">
        <v>0.67650282543707996</v>
      </c>
      <c r="V322" s="17">
        <v>0.77265176221158405</v>
      </c>
      <c r="W322" s="17">
        <v>0.65495158381000795</v>
      </c>
      <c r="X322" s="17">
        <v>0.72641858347439903</v>
      </c>
      <c r="Y322" s="17">
        <v>0.69349732783344598</v>
      </c>
      <c r="Z322" s="17">
        <v>0.65545665602994996</v>
      </c>
      <c r="AA322" s="17">
        <v>0.75716565361463195</v>
      </c>
      <c r="AB322" s="17">
        <v>0.72627767571926505</v>
      </c>
      <c r="AC322" s="17">
        <v>0.70477905152822495</v>
      </c>
      <c r="AD322" s="17">
        <v>0.71228200259219299</v>
      </c>
      <c r="AE322" s="17"/>
      <c r="AF322" s="17">
        <v>0.70082687762068796</v>
      </c>
      <c r="AG322" s="17">
        <v>0.75207346905644501</v>
      </c>
      <c r="AH322" s="17">
        <v>0.72973771755095396</v>
      </c>
      <c r="AI322" s="17">
        <v>0.62286209035279505</v>
      </c>
      <c r="AJ322" s="17">
        <v>0.75366061320978095</v>
      </c>
      <c r="AK322" s="17"/>
      <c r="AL322" s="17">
        <v>0.76815530296426304</v>
      </c>
      <c r="AM322" s="17">
        <v>0.74741093979624196</v>
      </c>
      <c r="AN322" s="17">
        <v>0.76918611584764496</v>
      </c>
      <c r="AO322" s="17">
        <v>0.64087574962309002</v>
      </c>
      <c r="AP322" s="17">
        <v>0.76573383767123504</v>
      </c>
      <c r="AQ322" s="17">
        <v>0.66486867367330305</v>
      </c>
      <c r="AR322" s="17"/>
      <c r="AS322" s="17">
        <v>0.79267674273273803</v>
      </c>
      <c r="AT322" s="17">
        <v>0.72124784064831204</v>
      </c>
      <c r="AU322" s="17">
        <v>0.64484873029518197</v>
      </c>
      <c r="AV322" s="17">
        <v>0.67054733486065199</v>
      </c>
      <c r="AW322" s="17">
        <v>0.72956761405082904</v>
      </c>
      <c r="AX322" s="17"/>
      <c r="AY322" s="17">
        <v>0.744033585965025</v>
      </c>
      <c r="AZ322" s="17">
        <v>0.71046533201587903</v>
      </c>
      <c r="BA322" s="17">
        <v>0.69816116730482702</v>
      </c>
      <c r="BB322" s="17">
        <v>0.69096652709309403</v>
      </c>
      <c r="BC322" s="17">
        <v>0.620279882767792</v>
      </c>
      <c r="BD322" s="17"/>
      <c r="BE322" s="17">
        <v>0.553468537810339</v>
      </c>
      <c r="BF322" s="17">
        <v>0.67168303570088395</v>
      </c>
      <c r="BG322" s="17">
        <v>0.74015715705146101</v>
      </c>
      <c r="BH322" s="17">
        <v>0.71748902309349505</v>
      </c>
      <c r="BI322" s="17"/>
      <c r="BJ322" s="17">
        <v>0.465720646379572</v>
      </c>
      <c r="BK322" s="17">
        <v>0.75010315828922303</v>
      </c>
      <c r="BL322" s="17">
        <v>0.67663804659836602</v>
      </c>
      <c r="BM322" s="17">
        <v>0.78134186722006205</v>
      </c>
      <c r="BN322" s="17"/>
      <c r="BO322" s="17">
        <v>0.62568219398070002</v>
      </c>
      <c r="BP322" s="17">
        <v>0.639443534661845</v>
      </c>
      <c r="BQ322" s="17">
        <v>0.74541893340203003</v>
      </c>
      <c r="BR322" s="17"/>
      <c r="BS322" s="17">
        <v>0.74147130141943396</v>
      </c>
      <c r="BT322" s="17">
        <v>0.67347742001659905</v>
      </c>
      <c r="BU322" s="17"/>
      <c r="BV322" s="17">
        <v>0.76044350640305303</v>
      </c>
      <c r="BW322" s="17">
        <v>0.72167988947408002</v>
      </c>
      <c r="BX322" s="17">
        <v>0.68566942762242999</v>
      </c>
      <c r="BY322" s="17"/>
      <c r="BZ322" s="17">
        <v>0.77820357200431101</v>
      </c>
      <c r="CA322" s="17">
        <v>0.84422361138382296</v>
      </c>
    </row>
    <row r="323" spans="2:79" x14ac:dyDescent="0.3">
      <c r="B323" t="s">
        <v>214</v>
      </c>
      <c r="C323" s="17">
        <v>0.10145202329509299</v>
      </c>
      <c r="D323" s="17">
        <v>0.108502033099579</v>
      </c>
      <c r="E323" s="17">
        <v>9.3353988043160502E-2</v>
      </c>
      <c r="F323" s="17"/>
      <c r="G323" s="17">
        <v>0.11270073242118001</v>
      </c>
      <c r="H323" s="17">
        <v>7.5596241014344603E-2</v>
      </c>
      <c r="I323" s="17">
        <v>8.1876356437710199E-2</v>
      </c>
      <c r="J323" s="17">
        <v>0.101170202587643</v>
      </c>
      <c r="K323" s="17">
        <v>0.14109773786507401</v>
      </c>
      <c r="L323" s="17">
        <v>0.104679213027647</v>
      </c>
      <c r="M323" s="17"/>
      <c r="N323" s="17">
        <v>8.1057938602004498E-2</v>
      </c>
      <c r="O323" s="17">
        <v>9.36584444161951E-2</v>
      </c>
      <c r="P323" s="17">
        <v>0.12054645165634401</v>
      </c>
      <c r="Q323" s="17">
        <v>0.116808900305683</v>
      </c>
      <c r="R323" s="17"/>
      <c r="S323" s="17">
        <v>9.1521526954391294E-2</v>
      </c>
      <c r="T323" s="17">
        <v>0.10607898412813301</v>
      </c>
      <c r="U323" s="17">
        <v>0.12791464248526899</v>
      </c>
      <c r="V323" s="17">
        <v>6.5699188465274005E-2</v>
      </c>
      <c r="W323" s="17">
        <v>0.13865987929127899</v>
      </c>
      <c r="X323" s="17">
        <v>5.78377639092486E-2</v>
      </c>
      <c r="Y323" s="17">
        <v>0.102711718218613</v>
      </c>
      <c r="Z323" s="17">
        <v>7.9422047909821894E-2</v>
      </c>
      <c r="AA323" s="17">
        <v>9.6683811958004101E-2</v>
      </c>
      <c r="AB323" s="17">
        <v>0.11755208736115801</v>
      </c>
      <c r="AC323" s="17">
        <v>0.13038699683035901</v>
      </c>
      <c r="AD323" s="17">
        <v>0.15508494862854999</v>
      </c>
      <c r="AE323" s="17"/>
      <c r="AF323" s="17">
        <v>8.8492552814752906E-2</v>
      </c>
      <c r="AG323" s="17">
        <v>9.1440317646593106E-2</v>
      </c>
      <c r="AH323" s="17">
        <v>7.7074797787777399E-2</v>
      </c>
      <c r="AI323" s="17">
        <v>0.17408845336916101</v>
      </c>
      <c r="AJ323" s="17">
        <v>6.8042706865885802E-2</v>
      </c>
      <c r="AK323" s="17"/>
      <c r="AL323" s="17">
        <v>8.6292201983020303E-2</v>
      </c>
      <c r="AM323" s="17">
        <v>6.7781797490806303E-2</v>
      </c>
      <c r="AN323" s="17">
        <v>8.2968228211542705E-2</v>
      </c>
      <c r="AO323" s="17">
        <v>0.153353717345345</v>
      </c>
      <c r="AP323" s="17">
        <v>7.6500411658320402E-2</v>
      </c>
      <c r="AQ323" s="17">
        <v>9.55657138956061E-2</v>
      </c>
      <c r="AR323" s="17"/>
      <c r="AS323" s="17">
        <v>7.9388755821828597E-2</v>
      </c>
      <c r="AT323" s="17">
        <v>9.2646231510802299E-2</v>
      </c>
      <c r="AU323" s="17">
        <v>0.11550291927495999</v>
      </c>
      <c r="AV323" s="17">
        <v>0.13560999901121901</v>
      </c>
      <c r="AW323" s="17">
        <v>0.17452135503914801</v>
      </c>
      <c r="AX323" s="17"/>
      <c r="AY323" s="17">
        <v>9.0183937227046707E-2</v>
      </c>
      <c r="AZ323" s="17">
        <v>0.103100851194236</v>
      </c>
      <c r="BA323" s="17">
        <v>8.3144069575628199E-2</v>
      </c>
      <c r="BB323" s="17">
        <v>0.12615010176197899</v>
      </c>
      <c r="BC323" s="17">
        <v>0.20223565937687801</v>
      </c>
      <c r="BD323" s="17"/>
      <c r="BE323" s="17">
        <v>0.226036908898964</v>
      </c>
      <c r="BF323" s="17">
        <v>0.11661948674016601</v>
      </c>
      <c r="BG323" s="17">
        <v>8.6367083077197399E-2</v>
      </c>
      <c r="BH323" s="17">
        <v>0.102846195538738</v>
      </c>
      <c r="BI323" s="17"/>
      <c r="BJ323" s="17">
        <v>0.26662305132721298</v>
      </c>
      <c r="BK323" s="17">
        <v>0.10256442029832</v>
      </c>
      <c r="BL323" s="17">
        <v>0.104628574252928</v>
      </c>
      <c r="BM323" s="17">
        <v>6.26745309900371E-2</v>
      </c>
      <c r="BN323" s="17"/>
      <c r="BO323" s="17">
        <v>0.15162692095021699</v>
      </c>
      <c r="BP323" s="17">
        <v>0.16928461493241501</v>
      </c>
      <c r="BQ323" s="17">
        <v>7.8624557026295006E-2</v>
      </c>
      <c r="BR323" s="17"/>
      <c r="BS323" s="17">
        <v>8.1156702699147695E-2</v>
      </c>
      <c r="BT323" s="17">
        <v>0.12791757648580601</v>
      </c>
      <c r="BU323" s="17"/>
      <c r="BV323" s="17">
        <v>0.102361921377709</v>
      </c>
      <c r="BW323" s="17">
        <v>7.4123643438236603E-2</v>
      </c>
      <c r="BX323" s="17">
        <v>0.13460374498945801</v>
      </c>
      <c r="BY323" s="17"/>
      <c r="BZ323" s="17">
        <v>6.7019946239441602E-2</v>
      </c>
      <c r="CA323" s="17">
        <v>3.9987712622947903E-2</v>
      </c>
    </row>
    <row r="324" spans="2:79" x14ac:dyDescent="0.3">
      <c r="B324" t="s">
        <v>191</v>
      </c>
      <c r="C324" s="17">
        <v>0.60947750942814405</v>
      </c>
      <c r="D324" s="17">
        <v>0.58533824474964702</v>
      </c>
      <c r="E324" s="17">
        <v>0.63466856511040604</v>
      </c>
      <c r="F324" s="17"/>
      <c r="G324" s="17">
        <v>0.58004701721936203</v>
      </c>
      <c r="H324" s="17">
        <v>0.688223590627418</v>
      </c>
      <c r="I324" s="17">
        <v>0.65151291272842604</v>
      </c>
      <c r="J324" s="17">
        <v>0.63411666241300202</v>
      </c>
      <c r="K324" s="17">
        <v>0.52273231516771601</v>
      </c>
      <c r="L324" s="17">
        <v>0.56867996730250803</v>
      </c>
      <c r="M324" s="17"/>
      <c r="N324" s="17">
        <v>0.67397815372033398</v>
      </c>
      <c r="O324" s="17">
        <v>0.61903083086520505</v>
      </c>
      <c r="P324" s="17">
        <v>0.57142867019403598</v>
      </c>
      <c r="Q324" s="17">
        <v>0.56183552267361203</v>
      </c>
      <c r="R324" s="17"/>
      <c r="S324" s="17">
        <v>0.61929853807939705</v>
      </c>
      <c r="T324" s="17">
        <v>0.58293193219493</v>
      </c>
      <c r="U324" s="17">
        <v>0.548588182951811</v>
      </c>
      <c r="V324" s="17">
        <v>0.70695257374631004</v>
      </c>
      <c r="W324" s="17">
        <v>0.51629170451872897</v>
      </c>
      <c r="X324" s="17">
        <v>0.66858081956515003</v>
      </c>
      <c r="Y324" s="17">
        <v>0.59078560961483295</v>
      </c>
      <c r="Z324" s="17">
        <v>0.57603460812012797</v>
      </c>
      <c r="AA324" s="17">
        <v>0.66048184165662704</v>
      </c>
      <c r="AB324" s="17">
        <v>0.60872558835810697</v>
      </c>
      <c r="AC324" s="17">
        <v>0.57439205469786503</v>
      </c>
      <c r="AD324" s="17">
        <v>0.55719705396364205</v>
      </c>
      <c r="AE324" s="17"/>
      <c r="AF324" s="17">
        <v>0.61233432480593497</v>
      </c>
      <c r="AG324" s="17">
        <v>0.66063315140985202</v>
      </c>
      <c r="AH324" s="17">
        <v>0.65266291976317703</v>
      </c>
      <c r="AI324" s="17">
        <v>0.44877363698363498</v>
      </c>
      <c r="AJ324" s="17">
        <v>0.68561790634389497</v>
      </c>
      <c r="AK324" s="17"/>
      <c r="AL324" s="17">
        <v>0.68186310098124303</v>
      </c>
      <c r="AM324" s="17">
        <v>0.67962914230543503</v>
      </c>
      <c r="AN324" s="17">
        <v>0.68621788763610203</v>
      </c>
      <c r="AO324" s="17">
        <v>0.48752203227774499</v>
      </c>
      <c r="AP324" s="17">
        <v>0.68923342601291404</v>
      </c>
      <c r="AQ324" s="17">
        <v>0.56930295977769696</v>
      </c>
      <c r="AR324" s="17"/>
      <c r="AS324" s="17">
        <v>0.71328798691091</v>
      </c>
      <c r="AT324" s="17">
        <v>0.62860160913750995</v>
      </c>
      <c r="AU324" s="17">
        <v>0.52934581102022105</v>
      </c>
      <c r="AV324" s="17">
        <v>0.53493733584943304</v>
      </c>
      <c r="AW324" s="17">
        <v>0.55504625901168103</v>
      </c>
      <c r="AX324" s="17"/>
      <c r="AY324" s="17">
        <v>0.65384964873797802</v>
      </c>
      <c r="AZ324" s="17">
        <v>0.60736448082164296</v>
      </c>
      <c r="BA324" s="17">
        <v>0.61501709772919899</v>
      </c>
      <c r="BB324" s="17">
        <v>0.56481642533111498</v>
      </c>
      <c r="BC324" s="17">
        <v>0.41804422339091402</v>
      </c>
      <c r="BD324" s="17"/>
      <c r="BE324" s="17">
        <v>0.32743162891137501</v>
      </c>
      <c r="BF324" s="17">
        <v>0.55506354896071897</v>
      </c>
      <c r="BG324" s="17">
        <v>0.65379007397426403</v>
      </c>
      <c r="BH324" s="17">
        <v>0.61464282755475796</v>
      </c>
      <c r="BI324" s="17"/>
      <c r="BJ324" s="17">
        <v>0.19909759505235899</v>
      </c>
      <c r="BK324" s="17">
        <v>0.647538737990903</v>
      </c>
      <c r="BL324" s="17">
        <v>0.57200947234543797</v>
      </c>
      <c r="BM324" s="17">
        <v>0.71866733623002499</v>
      </c>
      <c r="BN324" s="17"/>
      <c r="BO324" s="17">
        <v>0.474055273030483</v>
      </c>
      <c r="BP324" s="17">
        <v>0.47015891972943002</v>
      </c>
      <c r="BQ324" s="17">
        <v>0.66679437637573502</v>
      </c>
      <c r="BR324" s="17"/>
      <c r="BS324" s="17">
        <v>0.66031459872028597</v>
      </c>
      <c r="BT324" s="17">
        <v>0.54555984353079301</v>
      </c>
      <c r="BU324" s="17"/>
      <c r="BV324" s="17">
        <v>0.65808158502534397</v>
      </c>
      <c r="BW324" s="17">
        <v>0.64755624603584305</v>
      </c>
      <c r="BX324" s="17">
        <v>0.55106568263297195</v>
      </c>
      <c r="BY324" s="17"/>
      <c r="BZ324" s="17">
        <v>0.71118362576486904</v>
      </c>
      <c r="CA324" s="17">
        <v>0.80423589876087498</v>
      </c>
    </row>
    <row r="325" spans="2:79" x14ac:dyDescent="0.3">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row>
    <row r="326" spans="2:79" x14ac:dyDescent="0.3">
      <c r="B326" s="6" t="s">
        <v>219</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row>
    <row r="327" spans="2:79" x14ac:dyDescent="0.3">
      <c r="B327" s="24" t="s">
        <v>107</v>
      </c>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row>
    <row r="328" spans="2:79" x14ac:dyDescent="0.3">
      <c r="B328" t="s">
        <v>208</v>
      </c>
      <c r="C328" s="17">
        <v>0.51563880836540099</v>
      </c>
      <c r="D328" s="17">
        <v>0.51172324735182095</v>
      </c>
      <c r="E328" s="17">
        <v>0.52113531572593197</v>
      </c>
      <c r="F328" s="17"/>
      <c r="G328" s="17">
        <v>0.46508710052288899</v>
      </c>
      <c r="H328" s="17">
        <v>0.51074587751632905</v>
      </c>
      <c r="I328" s="17">
        <v>0.50244951696097395</v>
      </c>
      <c r="J328" s="17">
        <v>0.510208461677497</v>
      </c>
      <c r="K328" s="17">
        <v>0.54028597560101499</v>
      </c>
      <c r="L328" s="17">
        <v>0.552041631553572</v>
      </c>
      <c r="M328" s="17"/>
      <c r="N328" s="17">
        <v>0.55837449195716504</v>
      </c>
      <c r="O328" s="17">
        <v>0.52594002721989197</v>
      </c>
      <c r="P328" s="17">
        <v>0.50750411881865198</v>
      </c>
      <c r="Q328" s="17">
        <v>0.458415977952295</v>
      </c>
      <c r="R328" s="17"/>
      <c r="S328" s="17">
        <v>0.49921505513187397</v>
      </c>
      <c r="T328" s="17">
        <v>0.51764126920553799</v>
      </c>
      <c r="U328" s="17">
        <v>0.52548735773108601</v>
      </c>
      <c r="V328" s="17">
        <v>0.52351738067389797</v>
      </c>
      <c r="W328" s="17">
        <v>0.46256160737844698</v>
      </c>
      <c r="X328" s="17">
        <v>0.51561196863176195</v>
      </c>
      <c r="Y328" s="17">
        <v>0.47684636518606999</v>
      </c>
      <c r="Z328" s="17">
        <v>0.53351820995489996</v>
      </c>
      <c r="AA328" s="17">
        <v>0.55268303457801005</v>
      </c>
      <c r="AB328" s="17">
        <v>0.545526852375955</v>
      </c>
      <c r="AC328" s="17">
        <v>0.43621394324040202</v>
      </c>
      <c r="AD328" s="17">
        <v>0.64579627969610098</v>
      </c>
      <c r="AE328" s="17"/>
      <c r="AF328" s="17">
        <v>0.49891005295754098</v>
      </c>
      <c r="AG328" s="17">
        <v>0.56034441177588301</v>
      </c>
      <c r="AH328" s="17">
        <v>0.56999787558610704</v>
      </c>
      <c r="AI328" s="17">
        <v>0.40633578205795801</v>
      </c>
      <c r="AJ328" s="17">
        <v>0.55188355092340502</v>
      </c>
      <c r="AK328" s="17"/>
      <c r="AL328" s="17">
        <v>0.556176266525783</v>
      </c>
      <c r="AM328" s="17">
        <v>0.52971438591614906</v>
      </c>
      <c r="AN328" s="17">
        <v>0.59105894274439696</v>
      </c>
      <c r="AO328" s="17">
        <v>0.44771252861754002</v>
      </c>
      <c r="AP328" s="17">
        <v>0.57754545110002098</v>
      </c>
      <c r="AQ328" s="17">
        <v>0.49163766799922898</v>
      </c>
      <c r="AR328" s="17"/>
      <c r="AS328" s="17">
        <v>0.64156517438562</v>
      </c>
      <c r="AT328" s="17">
        <v>0.50308770920481105</v>
      </c>
      <c r="AU328" s="17">
        <v>0.446639506061212</v>
      </c>
      <c r="AV328" s="17">
        <v>0.51554722602701197</v>
      </c>
      <c r="AW328" s="17">
        <v>0.57696211807742404</v>
      </c>
      <c r="AX328" s="17"/>
      <c r="AY328" s="17">
        <v>0.61333856418159804</v>
      </c>
      <c r="AZ328" s="17">
        <v>0.471940577120044</v>
      </c>
      <c r="BA328" s="17">
        <v>0.49192518628997201</v>
      </c>
      <c r="BB328" s="17">
        <v>0.49802284241981198</v>
      </c>
      <c r="BC328" s="17">
        <v>0.488308008352143</v>
      </c>
      <c r="BD328" s="17"/>
      <c r="BE328" s="17">
        <v>0.30427248943169199</v>
      </c>
      <c r="BF328" s="17">
        <v>0.45829954107376802</v>
      </c>
      <c r="BG328" s="17">
        <v>0.52927579104922895</v>
      </c>
      <c r="BH328" s="17">
        <v>0.56316579042360404</v>
      </c>
      <c r="BI328" s="17"/>
      <c r="BJ328" s="17">
        <v>0.26577585013975402</v>
      </c>
      <c r="BK328" s="17">
        <v>0.38038142419797</v>
      </c>
      <c r="BL328" s="17">
        <v>0.51560964940991905</v>
      </c>
      <c r="BM328" s="17">
        <v>0.59292550767087304</v>
      </c>
      <c r="BN328" s="17"/>
      <c r="BO328" s="17">
        <v>0.37992212019955501</v>
      </c>
      <c r="BP328" s="17">
        <v>0.38433170937614403</v>
      </c>
      <c r="BQ328" s="17">
        <v>0.57148350693828998</v>
      </c>
      <c r="BR328" s="17"/>
      <c r="BS328" s="17">
        <v>0.52706888000479402</v>
      </c>
      <c r="BT328" s="17">
        <v>0.50358671639698005</v>
      </c>
      <c r="BU328" s="17"/>
      <c r="BV328" s="17">
        <v>0.551143714850309</v>
      </c>
      <c r="BW328" s="17">
        <v>0.529994628670023</v>
      </c>
      <c r="BX328" s="17">
        <v>0.48986530557909402</v>
      </c>
      <c r="BY328" s="17"/>
      <c r="BZ328" s="17">
        <v>0.62403424729361701</v>
      </c>
      <c r="CA328" s="17">
        <v>0.56506333785445395</v>
      </c>
    </row>
    <row r="329" spans="2:79" x14ac:dyDescent="0.3">
      <c r="B329" t="s">
        <v>209</v>
      </c>
      <c r="C329" s="17">
        <v>0.30669273160906602</v>
      </c>
      <c r="D329" s="17">
        <v>0.298136165533256</v>
      </c>
      <c r="E329" s="17">
        <v>0.31390528828668302</v>
      </c>
      <c r="F329" s="17"/>
      <c r="G329" s="17">
        <v>0.35111625639169303</v>
      </c>
      <c r="H329" s="17">
        <v>0.301686382241309</v>
      </c>
      <c r="I329" s="17">
        <v>0.34208730025673301</v>
      </c>
      <c r="J329" s="17">
        <v>0.29310364676763201</v>
      </c>
      <c r="K329" s="17">
        <v>0.28637932730544202</v>
      </c>
      <c r="L329" s="17">
        <v>0.27697399099394399</v>
      </c>
      <c r="M329" s="17"/>
      <c r="N329" s="17">
        <v>0.29557645530724003</v>
      </c>
      <c r="O329" s="17">
        <v>0.31311583550983202</v>
      </c>
      <c r="P329" s="17">
        <v>0.31733920000089499</v>
      </c>
      <c r="Q329" s="17">
        <v>0.308783244405611</v>
      </c>
      <c r="R329" s="17"/>
      <c r="S329" s="17">
        <v>0.33753080109815498</v>
      </c>
      <c r="T329" s="17">
        <v>0.28850626288862302</v>
      </c>
      <c r="U329" s="17">
        <v>0.27237553671268599</v>
      </c>
      <c r="V329" s="17">
        <v>0.29167909249104901</v>
      </c>
      <c r="W329" s="17">
        <v>0.33579904737944599</v>
      </c>
      <c r="X329" s="17">
        <v>0.32102654344169801</v>
      </c>
      <c r="Y329" s="17">
        <v>0.32465805714458101</v>
      </c>
      <c r="Z329" s="17">
        <v>0.30364318072991597</v>
      </c>
      <c r="AA329" s="17">
        <v>0.31534811431579002</v>
      </c>
      <c r="AB329" s="17">
        <v>0.26561997163239998</v>
      </c>
      <c r="AC329" s="17">
        <v>0.377020224093708</v>
      </c>
      <c r="AD329" s="17">
        <v>0.196627411291143</v>
      </c>
      <c r="AE329" s="17"/>
      <c r="AF329" s="17">
        <v>0.33290598398372101</v>
      </c>
      <c r="AG329" s="17">
        <v>0.29975359756620801</v>
      </c>
      <c r="AH329" s="17">
        <v>0.25255831464351702</v>
      </c>
      <c r="AI329" s="17">
        <v>0.33569804679958398</v>
      </c>
      <c r="AJ329" s="17">
        <v>0.29428768841159902</v>
      </c>
      <c r="AK329" s="17"/>
      <c r="AL329" s="17">
        <v>0.32825304460627902</v>
      </c>
      <c r="AM329" s="17">
        <v>0.31996571089957399</v>
      </c>
      <c r="AN329" s="17">
        <v>0.23047235246290301</v>
      </c>
      <c r="AO329" s="17">
        <v>0.32258283215072298</v>
      </c>
      <c r="AP329" s="17">
        <v>0.28365161855811</v>
      </c>
      <c r="AQ329" s="17">
        <v>0.31572572983452002</v>
      </c>
      <c r="AR329" s="17"/>
      <c r="AS329" s="17">
        <v>0.240320195451277</v>
      </c>
      <c r="AT329" s="17">
        <v>0.33561071942293802</v>
      </c>
      <c r="AU329" s="17">
        <v>0.30248286581851802</v>
      </c>
      <c r="AV329" s="17">
        <v>0.29705437199102103</v>
      </c>
      <c r="AW329" s="17">
        <v>0.268357047618692</v>
      </c>
      <c r="AX329" s="17"/>
      <c r="AY329" s="17">
        <v>0.23243876489642301</v>
      </c>
      <c r="AZ329" s="17">
        <v>0.35888789652837</v>
      </c>
      <c r="BA329" s="17">
        <v>0.31244396521019002</v>
      </c>
      <c r="BB329" s="17">
        <v>0.31010487896674799</v>
      </c>
      <c r="BC329" s="17">
        <v>0.25957778462506098</v>
      </c>
      <c r="BD329" s="17"/>
      <c r="BE329" s="17">
        <v>0.44839590208559799</v>
      </c>
      <c r="BF329" s="17">
        <v>0.31192662506990398</v>
      </c>
      <c r="BG329" s="17">
        <v>0.30937965959024799</v>
      </c>
      <c r="BH329" s="17">
        <v>0.28245223268911901</v>
      </c>
      <c r="BI329" s="17"/>
      <c r="BJ329" s="17">
        <v>0.34200304834390999</v>
      </c>
      <c r="BK329" s="17">
        <v>0.42159170978930699</v>
      </c>
      <c r="BL329" s="17">
        <v>0.319841922628053</v>
      </c>
      <c r="BM329" s="17">
        <v>0.27834536986436198</v>
      </c>
      <c r="BN329" s="17"/>
      <c r="BO329" s="17">
        <v>0.36716513101387099</v>
      </c>
      <c r="BP329" s="17">
        <v>0.38076216155159698</v>
      </c>
      <c r="BQ329" s="17">
        <v>0.28063579032814401</v>
      </c>
      <c r="BR329" s="17"/>
      <c r="BS329" s="17">
        <v>0.29762955824764797</v>
      </c>
      <c r="BT329" s="17">
        <v>0.316770204936966</v>
      </c>
      <c r="BU329" s="17"/>
      <c r="BV329" s="17">
        <v>0.31821083858092097</v>
      </c>
      <c r="BW329" s="17">
        <v>0.29322754262755502</v>
      </c>
      <c r="BX329" s="17">
        <v>0.32149677500506502</v>
      </c>
      <c r="BY329" s="17"/>
      <c r="BZ329" s="17">
        <v>0.222181124501516</v>
      </c>
      <c r="CA329" s="17">
        <v>0.33944368177763501</v>
      </c>
    </row>
    <row r="330" spans="2:79" x14ac:dyDescent="0.3">
      <c r="B330" t="s">
        <v>210</v>
      </c>
      <c r="C330" s="17">
        <v>0.12600247913174101</v>
      </c>
      <c r="D330" s="17">
        <v>0.128716709380747</v>
      </c>
      <c r="E330" s="17">
        <v>0.12447471058151</v>
      </c>
      <c r="F330" s="17"/>
      <c r="G330" s="17">
        <v>9.6351371140522807E-2</v>
      </c>
      <c r="H330" s="17">
        <v>0.15645995048240899</v>
      </c>
      <c r="I330" s="17">
        <v>0.101078878682614</v>
      </c>
      <c r="J330" s="17">
        <v>0.140737746092782</v>
      </c>
      <c r="K330" s="17">
        <v>0.12360155418926901</v>
      </c>
      <c r="L330" s="17">
        <v>0.13084947808403999</v>
      </c>
      <c r="M330" s="17"/>
      <c r="N330" s="17">
        <v>0.10930012596863201</v>
      </c>
      <c r="O330" s="17">
        <v>0.118997193531079</v>
      </c>
      <c r="P330" s="17">
        <v>0.112546687486796</v>
      </c>
      <c r="Q330" s="17">
        <v>0.163513991296549</v>
      </c>
      <c r="R330" s="17"/>
      <c r="S330" s="17">
        <v>0.121738670780459</v>
      </c>
      <c r="T330" s="17">
        <v>0.13575430741511299</v>
      </c>
      <c r="U330" s="17">
        <v>0.145092514915378</v>
      </c>
      <c r="V330" s="17">
        <v>0.13521692186602399</v>
      </c>
      <c r="W330" s="17">
        <v>0.130867090831811</v>
      </c>
      <c r="X330" s="17">
        <v>0.119637285434698</v>
      </c>
      <c r="Y330" s="17">
        <v>0.16160167516961499</v>
      </c>
      <c r="Z330" s="17">
        <v>0.114005273505956</v>
      </c>
      <c r="AA330" s="17">
        <v>0.101212935504654</v>
      </c>
      <c r="AB330" s="17">
        <v>0.11924421784057</v>
      </c>
      <c r="AC330" s="17">
        <v>9.6330005458670806E-2</v>
      </c>
      <c r="AD330" s="17">
        <v>0.114409507389056</v>
      </c>
      <c r="AE330" s="17"/>
      <c r="AF330" s="17">
        <v>0.13316056907651699</v>
      </c>
      <c r="AG330" s="17">
        <v>9.4986917726413003E-2</v>
      </c>
      <c r="AH330" s="17">
        <v>0.15381797250759099</v>
      </c>
      <c r="AI330" s="17">
        <v>0.16930081425393501</v>
      </c>
      <c r="AJ330" s="17">
        <v>0.104655376927948</v>
      </c>
      <c r="AK330" s="17"/>
      <c r="AL330" s="17">
        <v>7.2950733096985299E-2</v>
      </c>
      <c r="AM330" s="17">
        <v>0.116178962471636</v>
      </c>
      <c r="AN330" s="17">
        <v>0.14298902885114601</v>
      </c>
      <c r="AO330" s="17">
        <v>0.16217049744230699</v>
      </c>
      <c r="AP330" s="17">
        <v>0.10927056528411</v>
      </c>
      <c r="AQ330" s="17">
        <v>0.13149108744129101</v>
      </c>
      <c r="AR330" s="17"/>
      <c r="AS330" s="17">
        <v>8.4735267664019107E-2</v>
      </c>
      <c r="AT330" s="17">
        <v>0.121285925266556</v>
      </c>
      <c r="AU330" s="17">
        <v>0.17242087574027501</v>
      </c>
      <c r="AV330" s="17">
        <v>0.115370094015414</v>
      </c>
      <c r="AW330" s="17">
        <v>7.0908531231337099E-2</v>
      </c>
      <c r="AX330" s="17"/>
      <c r="AY330" s="17">
        <v>0.11062721005109501</v>
      </c>
      <c r="AZ330" s="17">
        <v>0.119799472156925</v>
      </c>
      <c r="BA330" s="17">
        <v>0.15680305619284901</v>
      </c>
      <c r="BB330" s="17">
        <v>0.116677971472557</v>
      </c>
      <c r="BC330" s="17">
        <v>0.157977536160194</v>
      </c>
      <c r="BD330" s="17"/>
      <c r="BE330" s="17">
        <v>0.17645065407159699</v>
      </c>
      <c r="BF330" s="17">
        <v>0.15593826461409699</v>
      </c>
      <c r="BG330" s="17">
        <v>0.124339114045348</v>
      </c>
      <c r="BH330" s="17">
        <v>0.100419191666879</v>
      </c>
      <c r="BI330" s="17"/>
      <c r="BJ330" s="17">
        <v>0.25637435107770001</v>
      </c>
      <c r="BK330" s="17">
        <v>0.13922126924372899</v>
      </c>
      <c r="BL330" s="17">
        <v>0.120617720016615</v>
      </c>
      <c r="BM330" s="17">
        <v>9.5429199257748995E-2</v>
      </c>
      <c r="BN330" s="17"/>
      <c r="BO330" s="17">
        <v>0.173702434224388</v>
      </c>
      <c r="BP330" s="17">
        <v>0.163691394808158</v>
      </c>
      <c r="BQ330" s="17">
        <v>0.10644341797543599</v>
      </c>
      <c r="BR330" s="17"/>
      <c r="BS330" s="17">
        <v>0.123521692873553</v>
      </c>
      <c r="BT330" s="17">
        <v>0.12892895504167401</v>
      </c>
      <c r="BU330" s="17"/>
      <c r="BV330" s="17">
        <v>8.7366174450891995E-2</v>
      </c>
      <c r="BW330" s="17">
        <v>0.13300796139982099</v>
      </c>
      <c r="BX330" s="17">
        <v>0.13038330163304299</v>
      </c>
      <c r="BY330" s="17"/>
      <c r="BZ330" s="17">
        <v>0.12084316249827499</v>
      </c>
      <c r="CA330" s="17">
        <v>5.8854313400660802E-2</v>
      </c>
    </row>
    <row r="331" spans="2:79" x14ac:dyDescent="0.3">
      <c r="B331" t="s">
        <v>211</v>
      </c>
      <c r="C331" s="17">
        <v>2.49690252038492E-2</v>
      </c>
      <c r="D331" s="17">
        <v>3.2163298100028E-2</v>
      </c>
      <c r="E331" s="17">
        <v>1.7262143234146501E-2</v>
      </c>
      <c r="F331" s="17"/>
      <c r="G331" s="17">
        <v>5.6780197329633103E-2</v>
      </c>
      <c r="H331" s="17">
        <v>1.6292757958509398E-2</v>
      </c>
      <c r="I331" s="17">
        <v>2.4736375718330299E-2</v>
      </c>
      <c r="J331" s="17">
        <v>1.8298585689576499E-2</v>
      </c>
      <c r="K331" s="17">
        <v>1.6610872483847901E-2</v>
      </c>
      <c r="L331" s="17">
        <v>2.20002763802341E-2</v>
      </c>
      <c r="M331" s="17"/>
      <c r="N331" s="17">
        <v>2.4522617960591801E-2</v>
      </c>
      <c r="O331" s="17">
        <v>2.3222213131418298E-2</v>
      </c>
      <c r="P331" s="17">
        <v>2.47989795057331E-2</v>
      </c>
      <c r="Q331" s="17">
        <v>2.79168503003146E-2</v>
      </c>
      <c r="R331" s="17"/>
      <c r="S331" s="17">
        <v>3.0980400255476801E-2</v>
      </c>
      <c r="T331" s="17">
        <v>2.8857909346811799E-2</v>
      </c>
      <c r="U331" s="17">
        <v>2.07333196938396E-2</v>
      </c>
      <c r="V331" s="17">
        <v>2.6222698454419501E-2</v>
      </c>
      <c r="W331" s="17">
        <v>4.3701131153037601E-2</v>
      </c>
      <c r="X331" s="17">
        <v>2.21439933022257E-2</v>
      </c>
      <c r="Y331" s="17">
        <v>1.26372317116158E-2</v>
      </c>
      <c r="Z331" s="17">
        <v>2.486844771255E-2</v>
      </c>
      <c r="AA331" s="17">
        <v>7.6219618934807399E-3</v>
      </c>
      <c r="AB331" s="17">
        <v>2.6538667555078398E-2</v>
      </c>
      <c r="AC331" s="17">
        <v>2.5686959549379398E-2</v>
      </c>
      <c r="AD331" s="17">
        <v>4.3166801623700402E-2</v>
      </c>
      <c r="AE331" s="17"/>
      <c r="AF331" s="17">
        <v>1.2473069071914099E-2</v>
      </c>
      <c r="AG331" s="17">
        <v>2.3192266942436798E-2</v>
      </c>
      <c r="AH331" s="17">
        <v>1.81288267239588E-2</v>
      </c>
      <c r="AI331" s="17">
        <v>3.7751702860999402E-2</v>
      </c>
      <c r="AJ331" s="17">
        <v>3.1498403668647701E-2</v>
      </c>
      <c r="AK331" s="17"/>
      <c r="AL331" s="17">
        <v>2.4747330025383301E-2</v>
      </c>
      <c r="AM331" s="17">
        <v>2.33333547114579E-2</v>
      </c>
      <c r="AN331" s="17">
        <v>2.0698935706238299E-2</v>
      </c>
      <c r="AO331" s="17">
        <v>2.8094880896377301E-2</v>
      </c>
      <c r="AP331" s="17">
        <v>1.60686275118474E-2</v>
      </c>
      <c r="AQ331" s="17">
        <v>2.1368300171259499E-2</v>
      </c>
      <c r="AR331" s="17"/>
      <c r="AS331" s="17">
        <v>2.1040369367148801E-2</v>
      </c>
      <c r="AT331" s="17">
        <v>1.7686315656603099E-2</v>
      </c>
      <c r="AU331" s="17">
        <v>3.83343940120702E-2</v>
      </c>
      <c r="AV331" s="17">
        <v>3.0336825149296701E-2</v>
      </c>
      <c r="AW331" s="17">
        <v>5.6489797215485499E-2</v>
      </c>
      <c r="AX331" s="17"/>
      <c r="AY331" s="17">
        <v>2.8816971290588599E-2</v>
      </c>
      <c r="AZ331" s="17">
        <v>2.1719118107372801E-2</v>
      </c>
      <c r="BA331" s="17">
        <v>7.4512381236487499E-3</v>
      </c>
      <c r="BB331" s="17">
        <v>5.2661916276884803E-2</v>
      </c>
      <c r="BC331" s="17">
        <v>2.9776667414199699E-2</v>
      </c>
      <c r="BD331" s="17"/>
      <c r="BE331" s="17">
        <v>0</v>
      </c>
      <c r="BF331" s="17">
        <v>4.5243414185840602E-2</v>
      </c>
      <c r="BG331" s="17">
        <v>1.8987248913317899E-2</v>
      </c>
      <c r="BH331" s="17">
        <v>2.4466204390765401E-2</v>
      </c>
      <c r="BI331" s="17"/>
      <c r="BJ331" s="17">
        <v>5.8686714620452399E-2</v>
      </c>
      <c r="BK331" s="17">
        <v>3.3546827005497701E-2</v>
      </c>
      <c r="BL331" s="17">
        <v>2.8201796602181702E-2</v>
      </c>
      <c r="BM331" s="17">
        <v>1.49147787247738E-2</v>
      </c>
      <c r="BN331" s="17"/>
      <c r="BO331" s="17">
        <v>4.3889463464622802E-2</v>
      </c>
      <c r="BP331" s="17">
        <v>5.2701036801549098E-2</v>
      </c>
      <c r="BQ331" s="17">
        <v>1.6064893001394499E-2</v>
      </c>
      <c r="BR331" s="17"/>
      <c r="BS331" s="17">
        <v>2.30881095737182E-2</v>
      </c>
      <c r="BT331" s="17">
        <v>2.7528673188867401E-2</v>
      </c>
      <c r="BU331" s="17"/>
      <c r="BV331" s="17">
        <v>2.5527096841466399E-2</v>
      </c>
      <c r="BW331" s="17">
        <v>2.20915954680471E-2</v>
      </c>
      <c r="BX331" s="17">
        <v>3.1320957710251701E-2</v>
      </c>
      <c r="BY331" s="17"/>
      <c r="BZ331" s="17">
        <v>1.7661875312483501E-2</v>
      </c>
      <c r="CA331" s="17">
        <v>2.6070451436531802E-2</v>
      </c>
    </row>
    <row r="332" spans="2:79" x14ac:dyDescent="0.3">
      <c r="B332" t="s">
        <v>212</v>
      </c>
      <c r="C332" s="17">
        <v>1.5663943458975399E-2</v>
      </c>
      <c r="D332" s="17">
        <v>1.8074906156374901E-2</v>
      </c>
      <c r="E332" s="17">
        <v>1.22404029840982E-2</v>
      </c>
      <c r="F332" s="17"/>
      <c r="G332" s="17">
        <v>1.6971628835917699E-2</v>
      </c>
      <c r="H332" s="17">
        <v>6.1084274473146901E-3</v>
      </c>
      <c r="I332" s="17">
        <v>1.7250254332462599E-2</v>
      </c>
      <c r="J332" s="17">
        <v>2.45958398198101E-2</v>
      </c>
      <c r="K332" s="17">
        <v>2.0025006067914498E-2</v>
      </c>
      <c r="L332" s="17">
        <v>1.1113401279896301E-2</v>
      </c>
      <c r="M332" s="17"/>
      <c r="N332" s="17">
        <v>6.8407119022717601E-3</v>
      </c>
      <c r="O332" s="17">
        <v>1.4420825943631E-2</v>
      </c>
      <c r="P332" s="17">
        <v>1.9901616545131801E-2</v>
      </c>
      <c r="Q332" s="17">
        <v>2.3070002309535299E-2</v>
      </c>
      <c r="R332" s="17"/>
      <c r="S332" s="17">
        <v>1.0535072734035301E-2</v>
      </c>
      <c r="T332" s="17">
        <v>1.09267451405036E-2</v>
      </c>
      <c r="U332" s="17">
        <v>1.76958294733096E-2</v>
      </c>
      <c r="V332" s="17">
        <v>1.3257097500084299E-2</v>
      </c>
      <c r="W332" s="17">
        <v>1.85485887875191E-2</v>
      </c>
      <c r="X332" s="17">
        <v>0</v>
      </c>
      <c r="Y332" s="17">
        <v>1.7333562572553401E-2</v>
      </c>
      <c r="Z332" s="17">
        <v>1.2147456751305999E-2</v>
      </c>
      <c r="AA332" s="17">
        <v>9.2896211019880305E-3</v>
      </c>
      <c r="AB332" s="17">
        <v>3.70580934767668E-2</v>
      </c>
      <c r="AC332" s="17">
        <v>5.2329448386830499E-2</v>
      </c>
      <c r="AD332" s="17">
        <v>0</v>
      </c>
      <c r="AE332" s="17"/>
      <c r="AF332" s="17">
        <v>1.4897088367819E-2</v>
      </c>
      <c r="AG332" s="17">
        <v>1.37330143288535E-2</v>
      </c>
      <c r="AH332" s="17">
        <v>0</v>
      </c>
      <c r="AI332" s="17">
        <v>4.3378939780617902E-2</v>
      </c>
      <c r="AJ332" s="17">
        <v>8.6098401311528201E-3</v>
      </c>
      <c r="AK332" s="17"/>
      <c r="AL332" s="17">
        <v>1.1934863050355401E-2</v>
      </c>
      <c r="AM332" s="17">
        <v>1.08075860011826E-2</v>
      </c>
      <c r="AN332" s="17">
        <v>9.9460359334710702E-3</v>
      </c>
      <c r="AO332" s="17">
        <v>3.25785974491999E-2</v>
      </c>
      <c r="AP332" s="17">
        <v>6.5584587586234198E-3</v>
      </c>
      <c r="AQ332" s="17">
        <v>6.3771434644318498E-3</v>
      </c>
      <c r="AR332" s="17"/>
      <c r="AS332" s="17">
        <v>1.2338993131935301E-2</v>
      </c>
      <c r="AT332" s="17">
        <v>1.17321680148304E-2</v>
      </c>
      <c r="AU332" s="17">
        <v>2.0751062833967999E-2</v>
      </c>
      <c r="AV332" s="17">
        <v>2.6521663018852601E-2</v>
      </c>
      <c r="AW332" s="17">
        <v>2.7282505857061899E-2</v>
      </c>
      <c r="AX332" s="17"/>
      <c r="AY332" s="17">
        <v>1.10970402336004E-2</v>
      </c>
      <c r="AZ332" s="17">
        <v>1.6945274830670098E-2</v>
      </c>
      <c r="BA332" s="17">
        <v>1.4406330112034399E-2</v>
      </c>
      <c r="BB332" s="17">
        <v>9.8521247515918203E-3</v>
      </c>
      <c r="BC332" s="17">
        <v>6.4360003448403202E-2</v>
      </c>
      <c r="BD332" s="17"/>
      <c r="BE332" s="17">
        <v>7.0880954411112806E-2</v>
      </c>
      <c r="BF332" s="17">
        <v>2.33450296588858E-2</v>
      </c>
      <c r="BG332" s="17">
        <v>9.84798239583164E-3</v>
      </c>
      <c r="BH332" s="17">
        <v>1.3597216825320699E-2</v>
      </c>
      <c r="BI332" s="17"/>
      <c r="BJ332" s="17">
        <v>6.8300802362907198E-2</v>
      </c>
      <c r="BK332" s="17">
        <v>1.89227503492818E-2</v>
      </c>
      <c r="BL332" s="17">
        <v>7.3292613478341297E-3</v>
      </c>
      <c r="BM332" s="17">
        <v>6.6481244532338602E-3</v>
      </c>
      <c r="BN332" s="17"/>
      <c r="BO332" s="17">
        <v>2.7820342973495098E-2</v>
      </c>
      <c r="BP332" s="17">
        <v>1.07676705917834E-2</v>
      </c>
      <c r="BQ332" s="17">
        <v>1.42738257145614E-2</v>
      </c>
      <c r="BR332" s="17"/>
      <c r="BS332" s="17">
        <v>1.8994679417036101E-2</v>
      </c>
      <c r="BT332" s="17">
        <v>1.1542476368590199E-2</v>
      </c>
      <c r="BU332" s="17"/>
      <c r="BV332" s="17">
        <v>8.9770376065549697E-3</v>
      </c>
      <c r="BW332" s="17">
        <v>1.1520890031072401E-2</v>
      </c>
      <c r="BX332" s="17">
        <v>2.3966055875129399E-2</v>
      </c>
      <c r="BY332" s="17"/>
      <c r="BZ332" s="17">
        <v>1.5279590394108001E-2</v>
      </c>
      <c r="CA332" s="17">
        <v>1.05682155307189E-2</v>
      </c>
    </row>
    <row r="333" spans="2:79" x14ac:dyDescent="0.3">
      <c r="B333" t="s">
        <v>149</v>
      </c>
      <c r="C333" s="17">
        <v>1.1033012230968101E-2</v>
      </c>
      <c r="D333" s="17">
        <v>1.11856734777733E-2</v>
      </c>
      <c r="E333" s="17">
        <v>1.0982139187630901E-2</v>
      </c>
      <c r="F333" s="17"/>
      <c r="G333" s="17">
        <v>1.36934457793439E-2</v>
      </c>
      <c r="H333" s="17">
        <v>8.7066043541285196E-3</v>
      </c>
      <c r="I333" s="17">
        <v>1.23976740488859E-2</v>
      </c>
      <c r="J333" s="17">
        <v>1.30557199527015E-2</v>
      </c>
      <c r="K333" s="17">
        <v>1.30972643525106E-2</v>
      </c>
      <c r="L333" s="17">
        <v>7.0212217083132503E-3</v>
      </c>
      <c r="M333" s="17"/>
      <c r="N333" s="17">
        <v>5.3855969040987103E-3</v>
      </c>
      <c r="O333" s="17">
        <v>4.3039046641472102E-3</v>
      </c>
      <c r="P333" s="17">
        <v>1.7909397642792101E-2</v>
      </c>
      <c r="Q333" s="17">
        <v>1.8299933735694902E-2</v>
      </c>
      <c r="R333" s="17"/>
      <c r="S333" s="17">
        <v>0</v>
      </c>
      <c r="T333" s="17">
        <v>1.8313506003410099E-2</v>
      </c>
      <c r="U333" s="17">
        <v>1.8615441473700998E-2</v>
      </c>
      <c r="V333" s="17">
        <v>1.01068090145257E-2</v>
      </c>
      <c r="W333" s="17">
        <v>8.52253446973948E-3</v>
      </c>
      <c r="X333" s="17">
        <v>2.1580209189616499E-2</v>
      </c>
      <c r="Y333" s="17">
        <v>6.9231082155646398E-3</v>
      </c>
      <c r="Z333" s="17">
        <v>1.18174313453721E-2</v>
      </c>
      <c r="AA333" s="17">
        <v>1.3844332606076801E-2</v>
      </c>
      <c r="AB333" s="17">
        <v>6.0121971192292302E-3</v>
      </c>
      <c r="AC333" s="17">
        <v>1.2419419271009299E-2</v>
      </c>
      <c r="AD333" s="17">
        <v>0</v>
      </c>
      <c r="AE333" s="17"/>
      <c r="AF333" s="17">
        <v>7.6532365424876797E-3</v>
      </c>
      <c r="AG333" s="17">
        <v>7.9897916602060404E-3</v>
      </c>
      <c r="AH333" s="17">
        <v>5.4970105388259197E-3</v>
      </c>
      <c r="AI333" s="17">
        <v>7.5347142469063804E-3</v>
      </c>
      <c r="AJ333" s="17">
        <v>9.0651399372484696E-3</v>
      </c>
      <c r="AK333" s="17"/>
      <c r="AL333" s="17">
        <v>5.9377626952146698E-3</v>
      </c>
      <c r="AM333" s="17">
        <v>0</v>
      </c>
      <c r="AN333" s="17">
        <v>4.83470430184428E-3</v>
      </c>
      <c r="AO333" s="17">
        <v>6.8606634438531898E-3</v>
      </c>
      <c r="AP333" s="17">
        <v>6.9052787872884202E-3</v>
      </c>
      <c r="AQ333" s="17">
        <v>3.3400071089267902E-2</v>
      </c>
      <c r="AR333" s="17"/>
      <c r="AS333" s="17">
        <v>0</v>
      </c>
      <c r="AT333" s="17">
        <v>1.05971624342615E-2</v>
      </c>
      <c r="AU333" s="17">
        <v>1.9371295533957202E-2</v>
      </c>
      <c r="AV333" s="17">
        <v>1.51698197984037E-2</v>
      </c>
      <c r="AW333" s="17">
        <v>0</v>
      </c>
      <c r="AX333" s="17"/>
      <c r="AY333" s="17">
        <v>3.68144934669491E-3</v>
      </c>
      <c r="AZ333" s="17">
        <v>1.0707661256618701E-2</v>
      </c>
      <c r="BA333" s="17">
        <v>1.6970224071306099E-2</v>
      </c>
      <c r="BB333" s="17">
        <v>1.26802661124066E-2</v>
      </c>
      <c r="BC333" s="17">
        <v>0</v>
      </c>
      <c r="BD333" s="17"/>
      <c r="BE333" s="17">
        <v>0</v>
      </c>
      <c r="BF333" s="17">
        <v>5.2471253975047098E-3</v>
      </c>
      <c r="BG333" s="17">
        <v>8.1702040060247106E-3</v>
      </c>
      <c r="BH333" s="17">
        <v>1.58993640043124E-2</v>
      </c>
      <c r="BI333" s="17"/>
      <c r="BJ333" s="17">
        <v>8.8592334552765693E-3</v>
      </c>
      <c r="BK333" s="17">
        <v>6.3360194142138898E-3</v>
      </c>
      <c r="BL333" s="17">
        <v>8.3996499953974402E-3</v>
      </c>
      <c r="BM333" s="17">
        <v>1.1737020029008199E-2</v>
      </c>
      <c r="BN333" s="17"/>
      <c r="BO333" s="17">
        <v>7.50050812406721E-3</v>
      </c>
      <c r="BP333" s="17">
        <v>7.7460268707694804E-3</v>
      </c>
      <c r="BQ333" s="17">
        <v>1.10985660421732E-2</v>
      </c>
      <c r="BR333" s="17"/>
      <c r="BS333" s="17">
        <v>9.6970798832506904E-3</v>
      </c>
      <c r="BT333" s="17">
        <v>1.1642974066922201E-2</v>
      </c>
      <c r="BU333" s="17"/>
      <c r="BV333" s="17">
        <v>8.7751376698561503E-3</v>
      </c>
      <c r="BW333" s="17">
        <v>1.0157381803481301E-2</v>
      </c>
      <c r="BX333" s="17">
        <v>2.9676041974166E-3</v>
      </c>
      <c r="BY333" s="17"/>
      <c r="BZ333" s="17">
        <v>0</v>
      </c>
      <c r="CA333" s="17">
        <v>0</v>
      </c>
    </row>
    <row r="334" spans="2:79" x14ac:dyDescent="0.3">
      <c r="B334" t="s">
        <v>213</v>
      </c>
      <c r="C334" s="17">
        <v>0.82233153997446695</v>
      </c>
      <c r="D334" s="17">
        <v>0.80985941288507701</v>
      </c>
      <c r="E334" s="17">
        <v>0.83504060401261404</v>
      </c>
      <c r="F334" s="17"/>
      <c r="G334" s="17">
        <v>0.81620335691458301</v>
      </c>
      <c r="H334" s="17">
        <v>0.812432259757638</v>
      </c>
      <c r="I334" s="17">
        <v>0.84453681721770701</v>
      </c>
      <c r="J334" s="17">
        <v>0.80331210844513001</v>
      </c>
      <c r="K334" s="17">
        <v>0.82666530290645701</v>
      </c>
      <c r="L334" s="17">
        <v>0.82901562254751704</v>
      </c>
      <c r="M334" s="17"/>
      <c r="N334" s="17">
        <v>0.85395094726440601</v>
      </c>
      <c r="O334" s="17">
        <v>0.83905586272972499</v>
      </c>
      <c r="P334" s="17">
        <v>0.82484331881954698</v>
      </c>
      <c r="Q334" s="17">
        <v>0.76719922235790705</v>
      </c>
      <c r="R334" s="17"/>
      <c r="S334" s="17">
        <v>0.83674585623002895</v>
      </c>
      <c r="T334" s="17">
        <v>0.80614753209416201</v>
      </c>
      <c r="U334" s="17">
        <v>0.79786289444377201</v>
      </c>
      <c r="V334" s="17">
        <v>0.81519647316494703</v>
      </c>
      <c r="W334" s="17">
        <v>0.79836065475789297</v>
      </c>
      <c r="X334" s="17">
        <v>0.83663851207345996</v>
      </c>
      <c r="Y334" s="17">
        <v>0.801504422330651</v>
      </c>
      <c r="Z334" s="17">
        <v>0.83716139068481599</v>
      </c>
      <c r="AA334" s="17">
        <v>0.86803114889379995</v>
      </c>
      <c r="AB334" s="17">
        <v>0.81114682400835503</v>
      </c>
      <c r="AC334" s="17">
        <v>0.81323416733411003</v>
      </c>
      <c r="AD334" s="17">
        <v>0.84242369098724301</v>
      </c>
      <c r="AE334" s="17"/>
      <c r="AF334" s="17">
        <v>0.83181603694126205</v>
      </c>
      <c r="AG334" s="17">
        <v>0.86009800934209102</v>
      </c>
      <c r="AH334" s="17">
        <v>0.82255619022962501</v>
      </c>
      <c r="AI334" s="17">
        <v>0.74203382885754099</v>
      </c>
      <c r="AJ334" s="17">
        <v>0.84617123933500304</v>
      </c>
      <c r="AK334" s="17"/>
      <c r="AL334" s="17">
        <v>0.88442931113206102</v>
      </c>
      <c r="AM334" s="17">
        <v>0.84968009681572298</v>
      </c>
      <c r="AN334" s="17">
        <v>0.82153129520729995</v>
      </c>
      <c r="AO334" s="17">
        <v>0.77029536076826199</v>
      </c>
      <c r="AP334" s="17">
        <v>0.86119706965813103</v>
      </c>
      <c r="AQ334" s="17">
        <v>0.807363397833749</v>
      </c>
      <c r="AR334" s="17"/>
      <c r="AS334" s="17">
        <v>0.88188536983689703</v>
      </c>
      <c r="AT334" s="17">
        <v>0.83869842862774902</v>
      </c>
      <c r="AU334" s="17">
        <v>0.74912237187972996</v>
      </c>
      <c r="AV334" s="17">
        <v>0.812601598018033</v>
      </c>
      <c r="AW334" s="17">
        <v>0.84531916569611498</v>
      </c>
      <c r="AX334" s="17"/>
      <c r="AY334" s="17">
        <v>0.84577732907802095</v>
      </c>
      <c r="AZ334" s="17">
        <v>0.83082847364841395</v>
      </c>
      <c r="BA334" s="17">
        <v>0.80436915150016197</v>
      </c>
      <c r="BB334" s="17">
        <v>0.80812772138655997</v>
      </c>
      <c r="BC334" s="17">
        <v>0.74788579297720303</v>
      </c>
      <c r="BD334" s="17"/>
      <c r="BE334" s="17">
        <v>0.75266839151729004</v>
      </c>
      <c r="BF334" s="17">
        <v>0.77022616614367201</v>
      </c>
      <c r="BG334" s="17">
        <v>0.838655450639478</v>
      </c>
      <c r="BH334" s="17">
        <v>0.84561802311272305</v>
      </c>
      <c r="BI334" s="17"/>
      <c r="BJ334" s="17">
        <v>0.60777889848366395</v>
      </c>
      <c r="BK334" s="17">
        <v>0.80197313398727699</v>
      </c>
      <c r="BL334" s="17">
        <v>0.83545157203797205</v>
      </c>
      <c r="BM334" s="17">
        <v>0.87127087753523502</v>
      </c>
      <c r="BN334" s="17"/>
      <c r="BO334" s="17">
        <v>0.74708725121342701</v>
      </c>
      <c r="BP334" s="17">
        <v>0.76509387092773995</v>
      </c>
      <c r="BQ334" s="17">
        <v>0.85211929726643498</v>
      </c>
      <c r="BR334" s="17"/>
      <c r="BS334" s="17">
        <v>0.82469843825244205</v>
      </c>
      <c r="BT334" s="17">
        <v>0.820356921333947</v>
      </c>
      <c r="BU334" s="17"/>
      <c r="BV334" s="17">
        <v>0.86935455343123003</v>
      </c>
      <c r="BW334" s="17">
        <v>0.82322217129757802</v>
      </c>
      <c r="BX334" s="17">
        <v>0.81136208058415904</v>
      </c>
      <c r="BY334" s="17"/>
      <c r="BZ334" s="17">
        <v>0.84621537179513295</v>
      </c>
      <c r="CA334" s="17">
        <v>0.90450701963208902</v>
      </c>
    </row>
    <row r="335" spans="2:79" x14ac:dyDescent="0.3">
      <c r="B335" t="s">
        <v>214</v>
      </c>
      <c r="C335" s="17">
        <v>4.0632968662824599E-2</v>
      </c>
      <c r="D335" s="17">
        <v>5.02382042564029E-2</v>
      </c>
      <c r="E335" s="17">
        <v>2.9502546218244701E-2</v>
      </c>
      <c r="F335" s="17"/>
      <c r="G335" s="17">
        <v>7.3751826165550899E-2</v>
      </c>
      <c r="H335" s="17">
        <v>2.2401185405824101E-2</v>
      </c>
      <c r="I335" s="17">
        <v>4.1986630050792902E-2</v>
      </c>
      <c r="J335" s="17">
        <v>4.2894425509386602E-2</v>
      </c>
      <c r="K335" s="17">
        <v>3.6635878551762403E-2</v>
      </c>
      <c r="L335" s="17">
        <v>3.3113677660130403E-2</v>
      </c>
      <c r="M335" s="17"/>
      <c r="N335" s="17">
        <v>3.1363329862863602E-2</v>
      </c>
      <c r="O335" s="17">
        <v>3.7643039075049199E-2</v>
      </c>
      <c r="P335" s="17">
        <v>4.4700596050864801E-2</v>
      </c>
      <c r="Q335" s="17">
        <v>5.0986852609849899E-2</v>
      </c>
      <c r="R335" s="17"/>
      <c r="S335" s="17">
        <v>4.1515472989512102E-2</v>
      </c>
      <c r="T335" s="17">
        <v>3.9784654487315302E-2</v>
      </c>
      <c r="U335" s="17">
        <v>3.84291491671492E-2</v>
      </c>
      <c r="V335" s="17">
        <v>3.94797959545038E-2</v>
      </c>
      <c r="W335" s="17">
        <v>6.22497199405566E-2</v>
      </c>
      <c r="X335" s="17">
        <v>2.21439933022257E-2</v>
      </c>
      <c r="Y335" s="17">
        <v>2.9970794284169201E-2</v>
      </c>
      <c r="Z335" s="17">
        <v>3.70159044638559E-2</v>
      </c>
      <c r="AA335" s="17">
        <v>1.6911582995468799E-2</v>
      </c>
      <c r="AB335" s="17">
        <v>6.3596761031845306E-2</v>
      </c>
      <c r="AC335" s="17">
        <v>7.80164079362098E-2</v>
      </c>
      <c r="AD335" s="17">
        <v>4.3166801623700402E-2</v>
      </c>
      <c r="AE335" s="17"/>
      <c r="AF335" s="17">
        <v>2.73701574397331E-2</v>
      </c>
      <c r="AG335" s="17">
        <v>3.69252812712903E-2</v>
      </c>
      <c r="AH335" s="17">
        <v>1.81288267239588E-2</v>
      </c>
      <c r="AI335" s="17">
        <v>8.1130642641617304E-2</v>
      </c>
      <c r="AJ335" s="17">
        <v>4.0108243799800498E-2</v>
      </c>
      <c r="AK335" s="17"/>
      <c r="AL335" s="17">
        <v>3.6682193075738702E-2</v>
      </c>
      <c r="AM335" s="17">
        <v>3.4140940712640497E-2</v>
      </c>
      <c r="AN335" s="17">
        <v>3.06449716397094E-2</v>
      </c>
      <c r="AO335" s="17">
        <v>6.0673478345577202E-2</v>
      </c>
      <c r="AP335" s="17">
        <v>2.26270862704708E-2</v>
      </c>
      <c r="AQ335" s="17">
        <v>2.77454436356914E-2</v>
      </c>
      <c r="AR335" s="17"/>
      <c r="AS335" s="17">
        <v>3.3379362499084103E-2</v>
      </c>
      <c r="AT335" s="17">
        <v>2.9418483671433501E-2</v>
      </c>
      <c r="AU335" s="17">
        <v>5.9085456846038199E-2</v>
      </c>
      <c r="AV335" s="17">
        <v>5.6858488168149299E-2</v>
      </c>
      <c r="AW335" s="17">
        <v>8.3772303072547405E-2</v>
      </c>
      <c r="AX335" s="17"/>
      <c r="AY335" s="17">
        <v>3.9914011524189101E-2</v>
      </c>
      <c r="AZ335" s="17">
        <v>3.8664392938043003E-2</v>
      </c>
      <c r="BA335" s="17">
        <v>2.1857568235683199E-2</v>
      </c>
      <c r="BB335" s="17">
        <v>6.2514041028476602E-2</v>
      </c>
      <c r="BC335" s="17">
        <v>9.4136670862602898E-2</v>
      </c>
      <c r="BD335" s="17"/>
      <c r="BE335" s="17">
        <v>7.0880954411112806E-2</v>
      </c>
      <c r="BF335" s="17">
        <v>6.8588443844726399E-2</v>
      </c>
      <c r="BG335" s="17">
        <v>2.8835231309149601E-2</v>
      </c>
      <c r="BH335" s="17">
        <v>3.8063421216086003E-2</v>
      </c>
      <c r="BI335" s="17"/>
      <c r="BJ335" s="17">
        <v>0.12698751698336</v>
      </c>
      <c r="BK335" s="17">
        <v>5.2469577354779501E-2</v>
      </c>
      <c r="BL335" s="17">
        <v>3.5531057950015897E-2</v>
      </c>
      <c r="BM335" s="17">
        <v>2.15629031780076E-2</v>
      </c>
      <c r="BN335" s="17"/>
      <c r="BO335" s="17">
        <v>7.1709806438117904E-2</v>
      </c>
      <c r="BP335" s="17">
        <v>6.3468707393332505E-2</v>
      </c>
      <c r="BQ335" s="17">
        <v>3.0338718715955799E-2</v>
      </c>
      <c r="BR335" s="17"/>
      <c r="BS335" s="17">
        <v>4.2082788990754301E-2</v>
      </c>
      <c r="BT335" s="17">
        <v>3.90711495574576E-2</v>
      </c>
      <c r="BU335" s="17"/>
      <c r="BV335" s="17">
        <v>3.4504134448021397E-2</v>
      </c>
      <c r="BW335" s="17">
        <v>3.36124854991195E-2</v>
      </c>
      <c r="BX335" s="17">
        <v>5.5287013585381101E-2</v>
      </c>
      <c r="BY335" s="17"/>
      <c r="BZ335" s="17">
        <v>3.2941465706591497E-2</v>
      </c>
      <c r="CA335" s="17">
        <v>3.6638666967250703E-2</v>
      </c>
    </row>
    <row r="336" spans="2:79" x14ac:dyDescent="0.3">
      <c r="B336" t="s">
        <v>191</v>
      </c>
      <c r="C336" s="17">
        <v>0.781698571311642</v>
      </c>
      <c r="D336" s="17">
        <v>0.75962120862867399</v>
      </c>
      <c r="E336" s="17">
        <v>0.80553805779437004</v>
      </c>
      <c r="F336" s="17"/>
      <c r="G336" s="17">
        <v>0.74245153074903203</v>
      </c>
      <c r="H336" s="17">
        <v>0.79003107435181397</v>
      </c>
      <c r="I336" s="17">
        <v>0.80255018716691395</v>
      </c>
      <c r="J336" s="17">
        <v>0.76041768293574297</v>
      </c>
      <c r="K336" s="17">
        <v>0.79002942435469503</v>
      </c>
      <c r="L336" s="17">
        <v>0.79590194488738597</v>
      </c>
      <c r="M336" s="17"/>
      <c r="N336" s="17">
        <v>0.82258761740154196</v>
      </c>
      <c r="O336" s="17">
        <v>0.80141282365467503</v>
      </c>
      <c r="P336" s="17">
        <v>0.78014272276868202</v>
      </c>
      <c r="Q336" s="17">
        <v>0.71621236974805702</v>
      </c>
      <c r="R336" s="17"/>
      <c r="S336" s="17">
        <v>0.79523038324051698</v>
      </c>
      <c r="T336" s="17">
        <v>0.76636287760684596</v>
      </c>
      <c r="U336" s="17">
        <v>0.759433745276623</v>
      </c>
      <c r="V336" s="17">
        <v>0.77571667721044302</v>
      </c>
      <c r="W336" s="17">
        <v>0.73611093481733703</v>
      </c>
      <c r="X336" s="17">
        <v>0.81449451877123402</v>
      </c>
      <c r="Y336" s="17">
        <v>0.77153362804648196</v>
      </c>
      <c r="Z336" s="17">
        <v>0.80014548622096004</v>
      </c>
      <c r="AA336" s="17">
        <v>0.85111956589833104</v>
      </c>
      <c r="AB336" s="17">
        <v>0.74755006297651005</v>
      </c>
      <c r="AC336" s="17">
        <v>0.73521775939790002</v>
      </c>
      <c r="AD336" s="17">
        <v>0.799256889363543</v>
      </c>
      <c r="AE336" s="17"/>
      <c r="AF336" s="17">
        <v>0.80444587950152902</v>
      </c>
      <c r="AG336" s="17">
        <v>0.8231727280708</v>
      </c>
      <c r="AH336" s="17">
        <v>0.80442736350566602</v>
      </c>
      <c r="AI336" s="17">
        <v>0.66090318621592403</v>
      </c>
      <c r="AJ336" s="17">
        <v>0.806062995535203</v>
      </c>
      <c r="AK336" s="17"/>
      <c r="AL336" s="17">
        <v>0.84774711805632297</v>
      </c>
      <c r="AM336" s="17">
        <v>0.81553915610308303</v>
      </c>
      <c r="AN336" s="17">
        <v>0.79088632356759103</v>
      </c>
      <c r="AO336" s="17">
        <v>0.70962188242268498</v>
      </c>
      <c r="AP336" s="17">
        <v>0.83856998338765998</v>
      </c>
      <c r="AQ336" s="17">
        <v>0.77961795419805802</v>
      </c>
      <c r="AR336" s="17"/>
      <c r="AS336" s="17">
        <v>0.84850600733781301</v>
      </c>
      <c r="AT336" s="17">
        <v>0.80927994495631606</v>
      </c>
      <c r="AU336" s="17">
        <v>0.69003691503369202</v>
      </c>
      <c r="AV336" s="17">
        <v>0.75574310984988402</v>
      </c>
      <c r="AW336" s="17">
        <v>0.76154686262356797</v>
      </c>
      <c r="AX336" s="17"/>
      <c r="AY336" s="17">
        <v>0.805863317553832</v>
      </c>
      <c r="AZ336" s="17">
        <v>0.79216408071037003</v>
      </c>
      <c r="BA336" s="17">
        <v>0.782511583264479</v>
      </c>
      <c r="BB336" s="17">
        <v>0.74561368035808295</v>
      </c>
      <c r="BC336" s="17">
        <v>0.65374912211460001</v>
      </c>
      <c r="BD336" s="17"/>
      <c r="BE336" s="17">
        <v>0.68178743710617695</v>
      </c>
      <c r="BF336" s="17">
        <v>0.70163772229894505</v>
      </c>
      <c r="BG336" s="17">
        <v>0.80982021933032799</v>
      </c>
      <c r="BH336" s="17">
        <v>0.80755460189663697</v>
      </c>
      <c r="BI336" s="17"/>
      <c r="BJ336" s="17">
        <v>0.48079138150030398</v>
      </c>
      <c r="BK336" s="17">
        <v>0.74950355663249801</v>
      </c>
      <c r="BL336" s="17">
        <v>0.79992051408795595</v>
      </c>
      <c r="BM336" s="17">
        <v>0.849707974357228</v>
      </c>
      <c r="BN336" s="17"/>
      <c r="BO336" s="17">
        <v>0.67537744477530903</v>
      </c>
      <c r="BP336" s="17">
        <v>0.70162516353440796</v>
      </c>
      <c r="BQ336" s="17">
        <v>0.82178057855047904</v>
      </c>
      <c r="BR336" s="17"/>
      <c r="BS336" s="17">
        <v>0.78261564926168803</v>
      </c>
      <c r="BT336" s="17">
        <v>0.78128577177648895</v>
      </c>
      <c r="BU336" s="17"/>
      <c r="BV336" s="17">
        <v>0.834850418983209</v>
      </c>
      <c r="BW336" s="17">
        <v>0.78960968579845803</v>
      </c>
      <c r="BX336" s="17">
        <v>0.75607506699877802</v>
      </c>
      <c r="BY336" s="17"/>
      <c r="BZ336" s="17">
        <v>0.813273906088542</v>
      </c>
      <c r="CA336" s="17">
        <v>0.86786835266483797</v>
      </c>
    </row>
    <row r="337" spans="2:79" x14ac:dyDescent="0.3">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row>
    <row r="338" spans="2:79" x14ac:dyDescent="0.3">
      <c r="B338" s="6" t="s">
        <v>220</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row>
    <row r="339" spans="2:79" x14ac:dyDescent="0.3">
      <c r="B339" s="24" t="s">
        <v>107</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row>
    <row r="340" spans="2:79" x14ac:dyDescent="0.3">
      <c r="B340" t="s">
        <v>208</v>
      </c>
      <c r="C340" s="17">
        <v>0.45897647308592898</v>
      </c>
      <c r="D340" s="17">
        <v>0.41964262310767603</v>
      </c>
      <c r="E340" s="17">
        <v>0.49851261977685501</v>
      </c>
      <c r="F340" s="17"/>
      <c r="G340" s="17">
        <v>0.35335437036888301</v>
      </c>
      <c r="H340" s="17">
        <v>0.395482156053098</v>
      </c>
      <c r="I340" s="17">
        <v>0.46374328852566898</v>
      </c>
      <c r="J340" s="17">
        <v>0.477789031494806</v>
      </c>
      <c r="K340" s="17">
        <v>0.49709943815554802</v>
      </c>
      <c r="L340" s="17">
        <v>0.53657894195584599</v>
      </c>
      <c r="M340" s="17"/>
      <c r="N340" s="17">
        <v>0.512196411717321</v>
      </c>
      <c r="O340" s="17">
        <v>0.45798832188150401</v>
      </c>
      <c r="P340" s="17">
        <v>0.42223917088553498</v>
      </c>
      <c r="Q340" s="17">
        <v>0.42624974317983699</v>
      </c>
      <c r="R340" s="17"/>
      <c r="S340" s="17">
        <v>0.42114048460839398</v>
      </c>
      <c r="T340" s="17">
        <v>0.50452768238634005</v>
      </c>
      <c r="U340" s="17">
        <v>0.47494088020045999</v>
      </c>
      <c r="V340" s="17">
        <v>0.51624582955589904</v>
      </c>
      <c r="W340" s="17">
        <v>0.40489298241123201</v>
      </c>
      <c r="X340" s="17">
        <v>0.473583212394736</v>
      </c>
      <c r="Y340" s="17">
        <v>0.377957527038282</v>
      </c>
      <c r="Z340" s="17">
        <v>0.48925496096902799</v>
      </c>
      <c r="AA340" s="17">
        <v>0.445763942972703</v>
      </c>
      <c r="AB340" s="17">
        <v>0.50725614607011105</v>
      </c>
      <c r="AC340" s="17">
        <v>0.38262272698439398</v>
      </c>
      <c r="AD340" s="17">
        <v>0.51403728171606</v>
      </c>
      <c r="AE340" s="17"/>
      <c r="AF340" s="17">
        <v>0.46694285865629898</v>
      </c>
      <c r="AG340" s="17">
        <v>0.49142221451944101</v>
      </c>
      <c r="AH340" s="17">
        <v>0.51689297401231804</v>
      </c>
      <c r="AI340" s="17">
        <v>0.334591085960673</v>
      </c>
      <c r="AJ340" s="17">
        <v>0.54247844910860898</v>
      </c>
      <c r="AK340" s="17"/>
      <c r="AL340" s="17">
        <v>0.50726122162049503</v>
      </c>
      <c r="AM340" s="17">
        <v>0.48503643225315202</v>
      </c>
      <c r="AN340" s="17">
        <v>0.55017539778801094</v>
      </c>
      <c r="AO340" s="17">
        <v>0.35837322441324998</v>
      </c>
      <c r="AP340" s="17">
        <v>0.54901551670992899</v>
      </c>
      <c r="AQ340" s="17">
        <v>0.419157405913331</v>
      </c>
      <c r="AR340" s="17"/>
      <c r="AS340" s="17">
        <v>0.55876988043958797</v>
      </c>
      <c r="AT340" s="17">
        <v>0.42936522397439902</v>
      </c>
      <c r="AU340" s="17">
        <v>0.42981875773845701</v>
      </c>
      <c r="AV340" s="17">
        <v>0.50843412443737601</v>
      </c>
      <c r="AW340" s="17">
        <v>0.42150450252511601</v>
      </c>
      <c r="AX340" s="17"/>
      <c r="AY340" s="17">
        <v>0.54615557043019003</v>
      </c>
      <c r="AZ340" s="17">
        <v>0.43410670205753898</v>
      </c>
      <c r="BA340" s="17">
        <v>0.424079312929872</v>
      </c>
      <c r="BB340" s="17">
        <v>0.45956915483457</v>
      </c>
      <c r="BC340" s="17">
        <v>0.31959493275501999</v>
      </c>
      <c r="BD340" s="17"/>
      <c r="BE340" s="17">
        <v>0.245906579314215</v>
      </c>
      <c r="BF340" s="17">
        <v>0.368899040173571</v>
      </c>
      <c r="BG340" s="17">
        <v>0.47147077531044201</v>
      </c>
      <c r="BH340" s="17">
        <v>0.52739294252757296</v>
      </c>
      <c r="BI340" s="17"/>
      <c r="BJ340" s="17">
        <v>0.15076347331600701</v>
      </c>
      <c r="BK340" s="17">
        <v>0.31509345224549601</v>
      </c>
      <c r="BL340" s="17">
        <v>0.42600943258499901</v>
      </c>
      <c r="BM340" s="17">
        <v>0.56584579180099004</v>
      </c>
      <c r="BN340" s="17"/>
      <c r="BO340" s="17">
        <v>0.25055255671694499</v>
      </c>
      <c r="BP340" s="17">
        <v>0.24451825458599699</v>
      </c>
      <c r="BQ340" s="17">
        <v>0.54416849829015401</v>
      </c>
      <c r="BR340" s="17"/>
      <c r="BS340" s="17">
        <v>0.49212441843954302</v>
      </c>
      <c r="BT340" s="17">
        <v>0.41673711895644699</v>
      </c>
      <c r="BU340" s="17"/>
      <c r="BV340" s="17">
        <v>0.52541387406719997</v>
      </c>
      <c r="BW340" s="17">
        <v>0.47070269905371098</v>
      </c>
      <c r="BX340" s="17">
        <v>0.41367755581145299</v>
      </c>
      <c r="BY340" s="17"/>
      <c r="BZ340" s="17">
        <v>0.512258354711977</v>
      </c>
      <c r="CA340" s="17">
        <v>0.434425153433663</v>
      </c>
    </row>
    <row r="341" spans="2:79" x14ac:dyDescent="0.3">
      <c r="B341" t="s">
        <v>209</v>
      </c>
      <c r="C341" s="17">
        <v>0.29005977153849499</v>
      </c>
      <c r="D341" s="17">
        <v>0.30493094366290702</v>
      </c>
      <c r="E341" s="17">
        <v>0.27543977961329902</v>
      </c>
      <c r="F341" s="17"/>
      <c r="G341" s="17">
        <v>0.32460364321819801</v>
      </c>
      <c r="H341" s="17">
        <v>0.330373125944673</v>
      </c>
      <c r="I341" s="17">
        <v>0.31438132959105503</v>
      </c>
      <c r="J341" s="17">
        <v>0.27662726985165198</v>
      </c>
      <c r="K341" s="17">
        <v>0.222649976255994</v>
      </c>
      <c r="L341" s="17">
        <v>0.27032187259027601</v>
      </c>
      <c r="M341" s="17"/>
      <c r="N341" s="17">
        <v>0.29798725399162102</v>
      </c>
      <c r="O341" s="17">
        <v>0.30999602482333899</v>
      </c>
      <c r="P341" s="17">
        <v>0.28930561536772997</v>
      </c>
      <c r="Q341" s="17">
        <v>0.267229239933924</v>
      </c>
      <c r="R341" s="17"/>
      <c r="S341" s="17">
        <v>0.31149268185522899</v>
      </c>
      <c r="T341" s="17">
        <v>0.25735074077731201</v>
      </c>
      <c r="U341" s="17">
        <v>0.28433801334012698</v>
      </c>
      <c r="V341" s="17">
        <v>0.24798641294518001</v>
      </c>
      <c r="W341" s="17">
        <v>0.36405333674006202</v>
      </c>
      <c r="X341" s="17">
        <v>0.284602703569867</v>
      </c>
      <c r="Y341" s="17">
        <v>0.35751847151324501</v>
      </c>
      <c r="Z341" s="17">
        <v>0.25964301313306098</v>
      </c>
      <c r="AA341" s="17">
        <v>0.34114381344991102</v>
      </c>
      <c r="AB341" s="17">
        <v>0.23539233042999599</v>
      </c>
      <c r="AC341" s="17">
        <v>0.32436062048543002</v>
      </c>
      <c r="AD341" s="17">
        <v>9.5372368505694805E-2</v>
      </c>
      <c r="AE341" s="17"/>
      <c r="AF341" s="17">
        <v>0.28514369133267897</v>
      </c>
      <c r="AG341" s="17">
        <v>0.31990321158316798</v>
      </c>
      <c r="AH341" s="17">
        <v>0.27889645939711999</v>
      </c>
      <c r="AI341" s="17">
        <v>0.25979917003455899</v>
      </c>
      <c r="AJ341" s="17">
        <v>0.207866299935727</v>
      </c>
      <c r="AK341" s="17"/>
      <c r="AL341" s="17">
        <v>0.30509460478167799</v>
      </c>
      <c r="AM341" s="17">
        <v>0.30282403225926502</v>
      </c>
      <c r="AN341" s="17">
        <v>0.264773879879729</v>
      </c>
      <c r="AO341" s="17">
        <v>0.29212686040171998</v>
      </c>
      <c r="AP341" s="17">
        <v>0.24457215625946599</v>
      </c>
      <c r="AQ341" s="17">
        <v>0.32502977068236899</v>
      </c>
      <c r="AR341" s="17"/>
      <c r="AS341" s="17">
        <v>0.23247797391368999</v>
      </c>
      <c r="AT341" s="17">
        <v>0.32928062919904899</v>
      </c>
      <c r="AU341" s="17">
        <v>0.28753460137610998</v>
      </c>
      <c r="AV341" s="17">
        <v>0.228232582767425</v>
      </c>
      <c r="AW341" s="17">
        <v>0.19830301935635999</v>
      </c>
      <c r="AX341" s="17"/>
      <c r="AY341" s="17">
        <v>0.24214786976716099</v>
      </c>
      <c r="AZ341" s="17">
        <v>0.32225419902972202</v>
      </c>
      <c r="BA341" s="17">
        <v>0.30029632266294698</v>
      </c>
      <c r="BB341" s="17">
        <v>0.28583581908454803</v>
      </c>
      <c r="BC341" s="17">
        <v>0.25974939210009901</v>
      </c>
      <c r="BD341" s="17"/>
      <c r="BE341" s="17">
        <v>0.29372232406573401</v>
      </c>
      <c r="BF341" s="17">
        <v>0.34530201426047402</v>
      </c>
      <c r="BG341" s="17">
        <v>0.299871783505123</v>
      </c>
      <c r="BH341" s="17">
        <v>0.23944739350657601</v>
      </c>
      <c r="BI341" s="17"/>
      <c r="BJ341" s="17">
        <v>0.309466593010366</v>
      </c>
      <c r="BK341" s="17">
        <v>0.40332193999186899</v>
      </c>
      <c r="BL341" s="17">
        <v>0.32037022507009</v>
      </c>
      <c r="BM341" s="17">
        <v>0.258940872573174</v>
      </c>
      <c r="BN341" s="17"/>
      <c r="BO341" s="17">
        <v>0.37065549415423399</v>
      </c>
      <c r="BP341" s="17">
        <v>0.38515185979618699</v>
      </c>
      <c r="BQ341" s="17">
        <v>0.25648519024190197</v>
      </c>
      <c r="BR341" s="17"/>
      <c r="BS341" s="17">
        <v>0.28585987133988</v>
      </c>
      <c r="BT341" s="17">
        <v>0.29490917244475101</v>
      </c>
      <c r="BU341" s="17"/>
      <c r="BV341" s="17">
        <v>0.29817250247147298</v>
      </c>
      <c r="BW341" s="17">
        <v>0.28419000229886099</v>
      </c>
      <c r="BX341" s="17">
        <v>0.29393145174022201</v>
      </c>
      <c r="BY341" s="17"/>
      <c r="BZ341" s="17">
        <v>0.35126281881433202</v>
      </c>
      <c r="CA341" s="17">
        <v>0.33801839301029002</v>
      </c>
    </row>
    <row r="342" spans="2:79" x14ac:dyDescent="0.3">
      <c r="B342" t="s">
        <v>210</v>
      </c>
      <c r="C342" s="17">
        <v>0.14513531075049599</v>
      </c>
      <c r="D342" s="17">
        <v>0.16007363949622899</v>
      </c>
      <c r="E342" s="17">
        <v>0.131855503385857</v>
      </c>
      <c r="F342" s="17"/>
      <c r="G342" s="17">
        <v>0.20126129505447701</v>
      </c>
      <c r="H342" s="17">
        <v>0.16809496666488699</v>
      </c>
      <c r="I342" s="17">
        <v>0.10729254888178</v>
      </c>
      <c r="J342" s="17">
        <v>0.116010799025327</v>
      </c>
      <c r="K342" s="17">
        <v>0.16712490226273699</v>
      </c>
      <c r="L342" s="17">
        <v>0.128722442138374</v>
      </c>
      <c r="M342" s="17"/>
      <c r="N342" s="17">
        <v>0.12171509574608801</v>
      </c>
      <c r="O342" s="17">
        <v>0.15136122486110701</v>
      </c>
      <c r="P342" s="17">
        <v>0.14499509608563299</v>
      </c>
      <c r="Q342" s="17">
        <v>0.164765516235167</v>
      </c>
      <c r="R342" s="17"/>
      <c r="S342" s="17">
        <v>0.160554758724792</v>
      </c>
      <c r="T342" s="17">
        <v>0.14144029762806501</v>
      </c>
      <c r="U342" s="17">
        <v>0.17713853921431899</v>
      </c>
      <c r="V342" s="17">
        <v>0.117382941824587</v>
      </c>
      <c r="W342" s="17">
        <v>0.116945791337508</v>
      </c>
      <c r="X342" s="17">
        <v>0.13347146572075499</v>
      </c>
      <c r="Y342" s="17">
        <v>0.14299255356372301</v>
      </c>
      <c r="Z342" s="17">
        <v>0.16263026926556701</v>
      </c>
      <c r="AA342" s="17">
        <v>0.111132742113009</v>
      </c>
      <c r="AB342" s="17">
        <v>0.13778038560783901</v>
      </c>
      <c r="AC342" s="17">
        <v>0.15094734225381901</v>
      </c>
      <c r="AD342" s="17">
        <v>0.30834013459680598</v>
      </c>
      <c r="AE342" s="17"/>
      <c r="AF342" s="17">
        <v>0.15586769660449701</v>
      </c>
      <c r="AG342" s="17">
        <v>9.6336848250234197E-2</v>
      </c>
      <c r="AH342" s="17">
        <v>0.13522925251234399</v>
      </c>
      <c r="AI342" s="17">
        <v>0.225597204779516</v>
      </c>
      <c r="AJ342" s="17">
        <v>0.16260269841876199</v>
      </c>
      <c r="AK342" s="17"/>
      <c r="AL342" s="17">
        <v>9.7310458694641805E-2</v>
      </c>
      <c r="AM342" s="17">
        <v>0.12604779944752001</v>
      </c>
      <c r="AN342" s="17">
        <v>0.112472773463068</v>
      </c>
      <c r="AO342" s="17">
        <v>0.203716070969441</v>
      </c>
      <c r="AP342" s="17">
        <v>0.128418518988273</v>
      </c>
      <c r="AQ342" s="17">
        <v>0.15131350895554699</v>
      </c>
      <c r="AR342" s="17"/>
      <c r="AS342" s="17">
        <v>0.11736522922359099</v>
      </c>
      <c r="AT342" s="17">
        <v>0.14585602606061099</v>
      </c>
      <c r="AU342" s="17">
        <v>0.15744563332477199</v>
      </c>
      <c r="AV342" s="17">
        <v>0.14981103894799</v>
      </c>
      <c r="AW342" s="17">
        <v>0.17999197363547401</v>
      </c>
      <c r="AX342" s="17"/>
      <c r="AY342" s="17">
        <v>0.1320552244214</v>
      </c>
      <c r="AZ342" s="17">
        <v>0.14424540806709599</v>
      </c>
      <c r="BA342" s="17">
        <v>0.17366692753270499</v>
      </c>
      <c r="BB342" s="17">
        <v>0.115753794648425</v>
      </c>
      <c r="BC342" s="17">
        <v>0.17769539462236</v>
      </c>
      <c r="BD342" s="17"/>
      <c r="BE342" s="17">
        <v>0.23976654474414599</v>
      </c>
      <c r="BF342" s="17">
        <v>0.15277669363243301</v>
      </c>
      <c r="BG342" s="17">
        <v>0.137154488407981</v>
      </c>
      <c r="BH342" s="17">
        <v>0.13658752301214</v>
      </c>
      <c r="BI342" s="17"/>
      <c r="BJ342" s="17">
        <v>0.227045032840796</v>
      </c>
      <c r="BK342" s="17">
        <v>0.15776193294472499</v>
      </c>
      <c r="BL342" s="17">
        <v>0.14879779942218499</v>
      </c>
      <c r="BM342" s="17">
        <v>0.118628027567196</v>
      </c>
      <c r="BN342" s="17"/>
      <c r="BO342" s="17">
        <v>0.184780354674525</v>
      </c>
      <c r="BP342" s="17">
        <v>0.18167057599900199</v>
      </c>
      <c r="BQ342" s="17">
        <v>0.12747643389591301</v>
      </c>
      <c r="BR342" s="17"/>
      <c r="BS342" s="17">
        <v>0.12873919089212901</v>
      </c>
      <c r="BT342" s="17">
        <v>0.166950018705252</v>
      </c>
      <c r="BU342" s="17"/>
      <c r="BV342" s="17">
        <v>9.3939576366390498E-2</v>
      </c>
      <c r="BW342" s="17">
        <v>0.150456907518801</v>
      </c>
      <c r="BX342" s="17">
        <v>0.171564023247537</v>
      </c>
      <c r="BY342" s="17"/>
      <c r="BZ342" s="17">
        <v>9.1380675570379002E-2</v>
      </c>
      <c r="CA342" s="17">
        <v>0.14249400610810101</v>
      </c>
    </row>
    <row r="343" spans="2:79" x14ac:dyDescent="0.3">
      <c r="B343" t="s">
        <v>211</v>
      </c>
      <c r="C343" s="17">
        <v>5.9404470863581298E-2</v>
      </c>
      <c r="D343" s="17">
        <v>6.9720724937827494E-2</v>
      </c>
      <c r="E343" s="17">
        <v>4.8706897027301903E-2</v>
      </c>
      <c r="F343" s="17"/>
      <c r="G343" s="17">
        <v>7.2848651855211999E-2</v>
      </c>
      <c r="H343" s="17">
        <v>6.2647684172180099E-2</v>
      </c>
      <c r="I343" s="17">
        <v>6.1495926465686003E-2</v>
      </c>
      <c r="J343" s="17">
        <v>6.3619017299007902E-2</v>
      </c>
      <c r="K343" s="17">
        <v>5.9657976086903E-2</v>
      </c>
      <c r="L343" s="17">
        <v>4.2493864024139599E-2</v>
      </c>
      <c r="M343" s="17"/>
      <c r="N343" s="17">
        <v>4.76612021167577E-2</v>
      </c>
      <c r="O343" s="17">
        <v>5.2709871549948897E-2</v>
      </c>
      <c r="P343" s="17">
        <v>8.1559030602999905E-2</v>
      </c>
      <c r="Q343" s="17">
        <v>6.0741661242911603E-2</v>
      </c>
      <c r="R343" s="17"/>
      <c r="S343" s="17">
        <v>7.2384726562666798E-2</v>
      </c>
      <c r="T343" s="17">
        <v>6.6360964621561103E-2</v>
      </c>
      <c r="U343" s="17">
        <v>3.7614634058539403E-2</v>
      </c>
      <c r="V343" s="17">
        <v>7.6998780370860304E-2</v>
      </c>
      <c r="W343" s="17">
        <v>7.9686217012963703E-2</v>
      </c>
      <c r="X343" s="17">
        <v>4.8986488985322103E-2</v>
      </c>
      <c r="Y343" s="17">
        <v>5.6619170645159499E-2</v>
      </c>
      <c r="Z343" s="17">
        <v>6.3204791352749201E-2</v>
      </c>
      <c r="AA343" s="17">
        <v>4.7009619352882802E-2</v>
      </c>
      <c r="AB343" s="17">
        <v>4.5869950332849997E-2</v>
      </c>
      <c r="AC343" s="17">
        <v>6.4015232967097005E-2</v>
      </c>
      <c r="AD343" s="17">
        <v>3.8653848100223098E-2</v>
      </c>
      <c r="AE343" s="17"/>
      <c r="AF343" s="17">
        <v>6.1566205586332301E-2</v>
      </c>
      <c r="AG343" s="17">
        <v>5.8937947175319298E-2</v>
      </c>
      <c r="AH343" s="17">
        <v>4.6267411550163999E-2</v>
      </c>
      <c r="AI343" s="17">
        <v>9.9931861624330806E-2</v>
      </c>
      <c r="AJ343" s="17">
        <v>1.04037655690878E-2</v>
      </c>
      <c r="AK343" s="17"/>
      <c r="AL343" s="17">
        <v>5.6779940993947099E-2</v>
      </c>
      <c r="AM343" s="17">
        <v>5.8671553124748303E-2</v>
      </c>
      <c r="AN343" s="17">
        <v>5.6245400996316301E-2</v>
      </c>
      <c r="AO343" s="17">
        <v>9.3098857333378499E-2</v>
      </c>
      <c r="AP343" s="17">
        <v>1.9607368739234202E-2</v>
      </c>
      <c r="AQ343" s="17">
        <v>1.46698302619057E-2</v>
      </c>
      <c r="AR343" s="17"/>
      <c r="AS343" s="17">
        <v>4.1650476778925298E-2</v>
      </c>
      <c r="AT343" s="17">
        <v>5.6393097612710198E-2</v>
      </c>
      <c r="AU343" s="17">
        <v>8.4954811110213302E-2</v>
      </c>
      <c r="AV343" s="17">
        <v>4.8290098561643201E-2</v>
      </c>
      <c r="AW343" s="17">
        <v>5.35313382442342E-2</v>
      </c>
      <c r="AX343" s="17"/>
      <c r="AY343" s="17">
        <v>3.8996335972073901E-2</v>
      </c>
      <c r="AZ343" s="17">
        <v>6.5352714060300507E-2</v>
      </c>
      <c r="BA343" s="17">
        <v>5.8600861575675497E-2</v>
      </c>
      <c r="BB343" s="17">
        <v>7.3287542266016595E-2</v>
      </c>
      <c r="BC343" s="17">
        <v>0.104255261958069</v>
      </c>
      <c r="BD343" s="17"/>
      <c r="BE343" s="17">
        <v>0.14151840539458199</v>
      </c>
      <c r="BF343" s="17">
        <v>9.3305283786330906E-2</v>
      </c>
      <c r="BG343" s="17">
        <v>5.0068615885041898E-2</v>
      </c>
      <c r="BH343" s="17">
        <v>4.4413071926982899E-2</v>
      </c>
      <c r="BI343" s="17"/>
      <c r="BJ343" s="17">
        <v>0.19156860046034699</v>
      </c>
      <c r="BK343" s="17">
        <v>6.6986674062765497E-2</v>
      </c>
      <c r="BL343" s="17">
        <v>6.4834442761929997E-2</v>
      </c>
      <c r="BM343" s="17">
        <v>2.65694113804423E-2</v>
      </c>
      <c r="BN343" s="17"/>
      <c r="BO343" s="17">
        <v>0.107433337102603</v>
      </c>
      <c r="BP343" s="17">
        <v>0.14247198572574199</v>
      </c>
      <c r="BQ343" s="17">
        <v>3.43523535850968E-2</v>
      </c>
      <c r="BR343" s="17"/>
      <c r="BS343" s="17">
        <v>5.2672016221880599E-2</v>
      </c>
      <c r="BT343" s="17">
        <v>6.8360562288765997E-2</v>
      </c>
      <c r="BU343" s="17"/>
      <c r="BV343" s="17">
        <v>4.9894041033707801E-2</v>
      </c>
      <c r="BW343" s="17">
        <v>5.1332084331840201E-2</v>
      </c>
      <c r="BX343" s="17">
        <v>8.3084923163483801E-2</v>
      </c>
      <c r="BY343" s="17"/>
      <c r="BZ343" s="17">
        <v>2.27540701701342E-2</v>
      </c>
      <c r="CA343" s="17">
        <v>4.1896049802645302E-2</v>
      </c>
    </row>
    <row r="344" spans="2:79" x14ac:dyDescent="0.3">
      <c r="B344" t="s">
        <v>212</v>
      </c>
      <c r="C344" s="17">
        <v>2.6233096933126601E-2</v>
      </c>
      <c r="D344" s="17">
        <v>3.0295542878805402E-2</v>
      </c>
      <c r="E344" s="17">
        <v>2.1292780020921699E-2</v>
      </c>
      <c r="F344" s="17"/>
      <c r="G344" s="17">
        <v>2.7508130290969001E-2</v>
      </c>
      <c r="H344" s="17">
        <v>3.1372397914067603E-2</v>
      </c>
      <c r="I344" s="17">
        <v>3.1604725178048299E-2</v>
      </c>
      <c r="J344" s="17">
        <v>2.8279384735760801E-2</v>
      </c>
      <c r="K344" s="17">
        <v>3.3524872546357901E-2</v>
      </c>
      <c r="L344" s="17">
        <v>1.0298257320625099E-2</v>
      </c>
      <c r="M344" s="17"/>
      <c r="N344" s="17">
        <v>1.1233475124045701E-2</v>
      </c>
      <c r="O344" s="17">
        <v>1.9540296016177499E-2</v>
      </c>
      <c r="P344" s="17">
        <v>3.13514185815226E-2</v>
      </c>
      <c r="Q344" s="17">
        <v>4.5413740328635002E-2</v>
      </c>
      <c r="R344" s="17"/>
      <c r="S344" s="17">
        <v>2.4014333681858301E-2</v>
      </c>
      <c r="T344" s="17">
        <v>1.18642907800693E-2</v>
      </c>
      <c r="U344" s="17">
        <v>1.9853913646728099E-2</v>
      </c>
      <c r="V344" s="17">
        <v>3.0553477370257001E-2</v>
      </c>
      <c r="W344" s="17">
        <v>2.7867861994826298E-2</v>
      </c>
      <c r="X344" s="17">
        <v>2.6397738322115099E-2</v>
      </c>
      <c r="Y344" s="17">
        <v>3.9330362120921399E-2</v>
      </c>
      <c r="Z344" s="17">
        <v>1.22977976357446E-2</v>
      </c>
      <c r="AA344" s="17">
        <v>1.32031470923417E-2</v>
      </c>
      <c r="AB344" s="17">
        <v>4.10776932088701E-2</v>
      </c>
      <c r="AC344" s="17">
        <v>5.1137714658933998E-2</v>
      </c>
      <c r="AD344" s="17">
        <v>4.3596367081215497E-2</v>
      </c>
      <c r="AE344" s="17"/>
      <c r="AF344" s="17">
        <v>1.4729492222476701E-2</v>
      </c>
      <c r="AG344" s="17">
        <v>1.9578523191315401E-2</v>
      </c>
      <c r="AH344" s="17">
        <v>1.09673543287873E-2</v>
      </c>
      <c r="AI344" s="17">
        <v>6.3261680220045496E-2</v>
      </c>
      <c r="AJ344" s="17">
        <v>4.3298665543809102E-2</v>
      </c>
      <c r="AK344" s="17"/>
      <c r="AL344" s="17">
        <v>2.3363833641130202E-2</v>
      </c>
      <c r="AM344" s="17">
        <v>2.2095587945913198E-2</v>
      </c>
      <c r="AN344" s="17">
        <v>0</v>
      </c>
      <c r="AO344" s="17">
        <v>3.7472024725595403E-2</v>
      </c>
      <c r="AP344" s="17">
        <v>3.2982321151935001E-2</v>
      </c>
      <c r="AQ344" s="17">
        <v>3.2826121935183902E-2</v>
      </c>
      <c r="AR344" s="17"/>
      <c r="AS344" s="17">
        <v>3.98317184008396E-2</v>
      </c>
      <c r="AT344" s="17">
        <v>1.89179288938391E-2</v>
      </c>
      <c r="AU344" s="17">
        <v>1.66022599719888E-2</v>
      </c>
      <c r="AV344" s="17">
        <v>4.1648822846823898E-2</v>
      </c>
      <c r="AW344" s="17">
        <v>0.119386660381754</v>
      </c>
      <c r="AX344" s="17"/>
      <c r="AY344" s="17">
        <v>3.0225529089681302E-2</v>
      </c>
      <c r="AZ344" s="17">
        <v>1.5301074302264499E-2</v>
      </c>
      <c r="BA344" s="17">
        <v>1.7256261206864399E-2</v>
      </c>
      <c r="BB344" s="17">
        <v>4.6052921167587101E-2</v>
      </c>
      <c r="BC344" s="17">
        <v>0.104306999114054</v>
      </c>
      <c r="BD344" s="17"/>
      <c r="BE344" s="17">
        <v>6.7834603749916997E-2</v>
      </c>
      <c r="BF344" s="17">
        <v>2.6744196777109999E-2</v>
      </c>
      <c r="BG344" s="17">
        <v>2.2164783522734401E-2</v>
      </c>
      <c r="BH344" s="17">
        <v>2.7739436241484301E-2</v>
      </c>
      <c r="BI344" s="17"/>
      <c r="BJ344" s="17">
        <v>9.8819396139645396E-2</v>
      </c>
      <c r="BK344" s="17">
        <v>4.2158762559506902E-2</v>
      </c>
      <c r="BL344" s="17">
        <v>1.7447003248128101E-2</v>
      </c>
      <c r="BM344" s="17">
        <v>1.1349440747799099E-2</v>
      </c>
      <c r="BN344" s="17"/>
      <c r="BO344" s="17">
        <v>6.1237944295174498E-2</v>
      </c>
      <c r="BP344" s="17">
        <v>2.67860351515684E-2</v>
      </c>
      <c r="BQ344" s="17">
        <v>1.8699041261581201E-2</v>
      </c>
      <c r="BR344" s="17"/>
      <c r="BS344" s="17">
        <v>2.12290605726227E-2</v>
      </c>
      <c r="BT344" s="17">
        <v>3.2766842888405402E-2</v>
      </c>
      <c r="BU344" s="17"/>
      <c r="BV344" s="17">
        <v>1.450034660255E-2</v>
      </c>
      <c r="BW344" s="17">
        <v>2.3943945682546E-2</v>
      </c>
      <c r="BX344" s="17">
        <v>3.4854797922130601E-2</v>
      </c>
      <c r="BY344" s="17"/>
      <c r="BZ344" s="17">
        <v>1.4750579217570101E-2</v>
      </c>
      <c r="CA344" s="17">
        <v>2.5915879187498901E-2</v>
      </c>
    </row>
    <row r="345" spans="2:79" x14ac:dyDescent="0.3">
      <c r="B345" t="s">
        <v>149</v>
      </c>
      <c r="C345" s="17">
        <v>2.0190876828371802E-2</v>
      </c>
      <c r="D345" s="17">
        <v>1.5336525916555301E-2</v>
      </c>
      <c r="E345" s="17">
        <v>2.41924201757652E-2</v>
      </c>
      <c r="F345" s="17"/>
      <c r="G345" s="17">
        <v>2.0423909212261102E-2</v>
      </c>
      <c r="H345" s="17">
        <v>1.2029669251093601E-2</v>
      </c>
      <c r="I345" s="17">
        <v>2.14821813577614E-2</v>
      </c>
      <c r="J345" s="17">
        <v>3.7674497593447098E-2</v>
      </c>
      <c r="K345" s="17">
        <v>1.9942834692460699E-2</v>
      </c>
      <c r="L345" s="17">
        <v>1.15846219707391E-2</v>
      </c>
      <c r="M345" s="17"/>
      <c r="N345" s="17">
        <v>9.2065613041662896E-3</v>
      </c>
      <c r="O345" s="17">
        <v>8.40426086792306E-3</v>
      </c>
      <c r="P345" s="17">
        <v>3.0549668476579899E-2</v>
      </c>
      <c r="Q345" s="17">
        <v>3.56000990795248E-2</v>
      </c>
      <c r="R345" s="17"/>
      <c r="S345" s="17">
        <v>1.0413014567059699E-2</v>
      </c>
      <c r="T345" s="17">
        <v>1.8456023806652701E-2</v>
      </c>
      <c r="U345" s="17">
        <v>6.1140195398266496E-3</v>
      </c>
      <c r="V345" s="17">
        <v>1.08325579332165E-2</v>
      </c>
      <c r="W345" s="17">
        <v>6.5538105034077896E-3</v>
      </c>
      <c r="X345" s="17">
        <v>3.2958391007205101E-2</v>
      </c>
      <c r="Y345" s="17">
        <v>2.5581915118668901E-2</v>
      </c>
      <c r="Z345" s="17">
        <v>1.2969167643849699E-2</v>
      </c>
      <c r="AA345" s="17">
        <v>4.1746735019152603E-2</v>
      </c>
      <c r="AB345" s="17">
        <v>3.2623494350333397E-2</v>
      </c>
      <c r="AC345" s="17">
        <v>2.6916362650325799E-2</v>
      </c>
      <c r="AD345" s="17">
        <v>0</v>
      </c>
      <c r="AE345" s="17"/>
      <c r="AF345" s="17">
        <v>1.57500555977165E-2</v>
      </c>
      <c r="AG345" s="17">
        <v>1.3821255280522001E-2</v>
      </c>
      <c r="AH345" s="17">
        <v>1.1746548199266901E-2</v>
      </c>
      <c r="AI345" s="17">
        <v>1.6818997380875701E-2</v>
      </c>
      <c r="AJ345" s="17">
        <v>3.3350121424005001E-2</v>
      </c>
      <c r="AK345" s="17"/>
      <c r="AL345" s="17">
        <v>1.01899402681075E-2</v>
      </c>
      <c r="AM345" s="17">
        <v>5.3245949694013398E-3</v>
      </c>
      <c r="AN345" s="17">
        <v>1.6332547872876801E-2</v>
      </c>
      <c r="AO345" s="17">
        <v>1.5212962156615099E-2</v>
      </c>
      <c r="AP345" s="17">
        <v>2.5404118151161701E-2</v>
      </c>
      <c r="AQ345" s="17">
        <v>5.7003362251663497E-2</v>
      </c>
      <c r="AR345" s="17"/>
      <c r="AS345" s="17">
        <v>9.9047212433658691E-3</v>
      </c>
      <c r="AT345" s="17">
        <v>2.0187094259392201E-2</v>
      </c>
      <c r="AU345" s="17">
        <v>2.36439364784591E-2</v>
      </c>
      <c r="AV345" s="17">
        <v>2.3583332438742301E-2</v>
      </c>
      <c r="AW345" s="17">
        <v>2.7282505857061899E-2</v>
      </c>
      <c r="AX345" s="17"/>
      <c r="AY345" s="17">
        <v>1.0419470319493199E-2</v>
      </c>
      <c r="AZ345" s="17">
        <v>1.87399024830785E-2</v>
      </c>
      <c r="BA345" s="17">
        <v>2.61003140919371E-2</v>
      </c>
      <c r="BB345" s="17">
        <v>1.9500767998853301E-2</v>
      </c>
      <c r="BC345" s="17">
        <v>3.4398019450397402E-2</v>
      </c>
      <c r="BD345" s="17"/>
      <c r="BE345" s="17">
        <v>1.12515427314069E-2</v>
      </c>
      <c r="BF345" s="17">
        <v>1.29727713700802E-2</v>
      </c>
      <c r="BG345" s="17">
        <v>1.9269553368677101E-2</v>
      </c>
      <c r="BH345" s="17">
        <v>2.44196327852443E-2</v>
      </c>
      <c r="BI345" s="17"/>
      <c r="BJ345" s="17">
        <v>2.23369042328392E-2</v>
      </c>
      <c r="BK345" s="17">
        <v>1.4677238195637E-2</v>
      </c>
      <c r="BL345" s="17">
        <v>2.25410969126674E-2</v>
      </c>
      <c r="BM345" s="17">
        <v>1.8666455930399398E-2</v>
      </c>
      <c r="BN345" s="17"/>
      <c r="BO345" s="17">
        <v>2.53403130565172E-2</v>
      </c>
      <c r="BP345" s="17">
        <v>1.9401288741504999E-2</v>
      </c>
      <c r="BQ345" s="17">
        <v>1.8818482725353601E-2</v>
      </c>
      <c r="BR345" s="17"/>
      <c r="BS345" s="17">
        <v>1.9375442533945301E-2</v>
      </c>
      <c r="BT345" s="17">
        <v>2.0276284716379302E-2</v>
      </c>
      <c r="BU345" s="17"/>
      <c r="BV345" s="17">
        <v>1.8079659458678E-2</v>
      </c>
      <c r="BW345" s="17">
        <v>1.9374361114239999E-2</v>
      </c>
      <c r="BX345" s="17">
        <v>2.8872481151740199E-3</v>
      </c>
      <c r="BY345" s="17"/>
      <c r="BZ345" s="17">
        <v>7.5935015156081099E-3</v>
      </c>
      <c r="CA345" s="17">
        <v>1.7250518457801099E-2</v>
      </c>
    </row>
    <row r="346" spans="2:79" x14ac:dyDescent="0.3">
      <c r="B346" t="s">
        <v>213</v>
      </c>
      <c r="C346" s="17">
        <v>0.74903624462442397</v>
      </c>
      <c r="D346" s="17">
        <v>0.72457356677058204</v>
      </c>
      <c r="E346" s="17">
        <v>0.77395239939015503</v>
      </c>
      <c r="F346" s="17"/>
      <c r="G346" s="17">
        <v>0.67795801358708097</v>
      </c>
      <c r="H346" s="17">
        <v>0.72585528199777105</v>
      </c>
      <c r="I346" s="17">
        <v>0.77812461811672395</v>
      </c>
      <c r="J346" s="17">
        <v>0.75441630134645798</v>
      </c>
      <c r="K346" s="17">
        <v>0.71974941441154205</v>
      </c>
      <c r="L346" s="17">
        <v>0.80690081454612195</v>
      </c>
      <c r="M346" s="17"/>
      <c r="N346" s="17">
        <v>0.81018366570894196</v>
      </c>
      <c r="O346" s="17">
        <v>0.76798434670484295</v>
      </c>
      <c r="P346" s="17">
        <v>0.71154478625326401</v>
      </c>
      <c r="Q346" s="17">
        <v>0.69347898311376099</v>
      </c>
      <c r="R346" s="17"/>
      <c r="S346" s="17">
        <v>0.73263316646362298</v>
      </c>
      <c r="T346" s="17">
        <v>0.76187842316365195</v>
      </c>
      <c r="U346" s="17">
        <v>0.75927889354058697</v>
      </c>
      <c r="V346" s="17">
        <v>0.76423224250107902</v>
      </c>
      <c r="W346" s="17">
        <v>0.76894631915129397</v>
      </c>
      <c r="X346" s="17">
        <v>0.75818591596460305</v>
      </c>
      <c r="Y346" s="17">
        <v>0.73547599855152701</v>
      </c>
      <c r="Z346" s="17">
        <v>0.74889797410208903</v>
      </c>
      <c r="AA346" s="17">
        <v>0.78690775642261401</v>
      </c>
      <c r="AB346" s="17">
        <v>0.74264847650010801</v>
      </c>
      <c r="AC346" s="17">
        <v>0.70698334746982405</v>
      </c>
      <c r="AD346" s="17">
        <v>0.60940965022175497</v>
      </c>
      <c r="AE346" s="17"/>
      <c r="AF346" s="17">
        <v>0.75208654998897795</v>
      </c>
      <c r="AG346" s="17">
        <v>0.81132542610260905</v>
      </c>
      <c r="AH346" s="17">
        <v>0.79578943340943797</v>
      </c>
      <c r="AI346" s="17">
        <v>0.59439025599523199</v>
      </c>
      <c r="AJ346" s="17">
        <v>0.75034474904433601</v>
      </c>
      <c r="AK346" s="17"/>
      <c r="AL346" s="17">
        <v>0.81235582640217296</v>
      </c>
      <c r="AM346" s="17">
        <v>0.78786046451241698</v>
      </c>
      <c r="AN346" s="17">
        <v>0.81494927766773895</v>
      </c>
      <c r="AO346" s="17">
        <v>0.65050008481497001</v>
      </c>
      <c r="AP346" s="17">
        <v>0.79358767296939603</v>
      </c>
      <c r="AQ346" s="17">
        <v>0.7441871765957</v>
      </c>
      <c r="AR346" s="17"/>
      <c r="AS346" s="17">
        <v>0.79124785435327805</v>
      </c>
      <c r="AT346" s="17">
        <v>0.75864585317344801</v>
      </c>
      <c r="AU346" s="17">
        <v>0.71735335911456699</v>
      </c>
      <c r="AV346" s="17">
        <v>0.73666670720479999</v>
      </c>
      <c r="AW346" s="17">
        <v>0.61980752188147603</v>
      </c>
      <c r="AX346" s="17"/>
      <c r="AY346" s="17">
        <v>0.78830344019735099</v>
      </c>
      <c r="AZ346" s="17">
        <v>0.75636090108726095</v>
      </c>
      <c r="BA346" s="17">
        <v>0.72437563559281803</v>
      </c>
      <c r="BB346" s="17">
        <v>0.74540497391911797</v>
      </c>
      <c r="BC346" s="17">
        <v>0.579344324855119</v>
      </c>
      <c r="BD346" s="17"/>
      <c r="BE346" s="17">
        <v>0.53962890337994895</v>
      </c>
      <c r="BF346" s="17">
        <v>0.71420105443404502</v>
      </c>
      <c r="BG346" s="17">
        <v>0.77134255881556502</v>
      </c>
      <c r="BH346" s="17">
        <v>0.76684033603414903</v>
      </c>
      <c r="BI346" s="17"/>
      <c r="BJ346" s="17">
        <v>0.46023006632637298</v>
      </c>
      <c r="BK346" s="17">
        <v>0.71841539223736595</v>
      </c>
      <c r="BL346" s="17">
        <v>0.74637965765508896</v>
      </c>
      <c r="BM346" s="17">
        <v>0.82478666437416304</v>
      </c>
      <c r="BN346" s="17"/>
      <c r="BO346" s="17">
        <v>0.62120805087118003</v>
      </c>
      <c r="BP346" s="17">
        <v>0.62967011438218301</v>
      </c>
      <c r="BQ346" s="17">
        <v>0.80065368853205598</v>
      </c>
      <c r="BR346" s="17"/>
      <c r="BS346" s="17">
        <v>0.77798428977942302</v>
      </c>
      <c r="BT346" s="17">
        <v>0.71164629140119695</v>
      </c>
      <c r="BU346" s="17"/>
      <c r="BV346" s="17">
        <v>0.82358637653867395</v>
      </c>
      <c r="BW346" s="17">
        <v>0.75489270135257303</v>
      </c>
      <c r="BX346" s="17">
        <v>0.707609007551674</v>
      </c>
      <c r="BY346" s="17"/>
      <c r="BZ346" s="17">
        <v>0.86352117352630897</v>
      </c>
      <c r="CA346" s="17">
        <v>0.77244354644395297</v>
      </c>
    </row>
    <row r="347" spans="2:79" x14ac:dyDescent="0.3">
      <c r="B347" t="s">
        <v>214</v>
      </c>
      <c r="C347" s="17">
        <v>8.5637567796707906E-2</v>
      </c>
      <c r="D347" s="17">
        <v>0.100016267816633</v>
      </c>
      <c r="E347" s="17">
        <v>6.9999677048223602E-2</v>
      </c>
      <c r="F347" s="17"/>
      <c r="G347" s="17">
        <v>0.100356782146181</v>
      </c>
      <c r="H347" s="17">
        <v>9.4020082086247694E-2</v>
      </c>
      <c r="I347" s="17">
        <v>9.3100651643734295E-2</v>
      </c>
      <c r="J347" s="17">
        <v>9.1898402034768803E-2</v>
      </c>
      <c r="K347" s="17">
        <v>9.3182848633260901E-2</v>
      </c>
      <c r="L347" s="17">
        <v>5.27921213447647E-2</v>
      </c>
      <c r="M347" s="17"/>
      <c r="N347" s="17">
        <v>5.8894677240803397E-2</v>
      </c>
      <c r="O347" s="17">
        <v>7.22501675661264E-2</v>
      </c>
      <c r="P347" s="17">
        <v>0.112910449184523</v>
      </c>
      <c r="Q347" s="17">
        <v>0.106155401571547</v>
      </c>
      <c r="R347" s="17"/>
      <c r="S347" s="17">
        <v>9.6399060244525103E-2</v>
      </c>
      <c r="T347" s="17">
        <v>7.8225255401630403E-2</v>
      </c>
      <c r="U347" s="17">
        <v>5.7468547705267499E-2</v>
      </c>
      <c r="V347" s="17">
        <v>0.107552257741117</v>
      </c>
      <c r="W347" s="17">
        <v>0.10755407900779</v>
      </c>
      <c r="X347" s="17">
        <v>7.5384227307437199E-2</v>
      </c>
      <c r="Y347" s="17">
        <v>9.5949532766080897E-2</v>
      </c>
      <c r="Z347" s="17">
        <v>7.5502588988493893E-2</v>
      </c>
      <c r="AA347" s="17">
        <v>6.0212766445224497E-2</v>
      </c>
      <c r="AB347" s="17">
        <v>8.6947643541720104E-2</v>
      </c>
      <c r="AC347" s="17">
        <v>0.115152947626031</v>
      </c>
      <c r="AD347" s="17">
        <v>8.2250215181438699E-2</v>
      </c>
      <c r="AE347" s="17"/>
      <c r="AF347" s="17">
        <v>7.6295697808809099E-2</v>
      </c>
      <c r="AG347" s="17">
        <v>7.8516470366634797E-2</v>
      </c>
      <c r="AH347" s="17">
        <v>5.7234765878951398E-2</v>
      </c>
      <c r="AI347" s="17">
        <v>0.16319354184437601</v>
      </c>
      <c r="AJ347" s="17">
        <v>5.3702431112896902E-2</v>
      </c>
      <c r="AK347" s="17"/>
      <c r="AL347" s="17">
        <v>8.0143774635077297E-2</v>
      </c>
      <c r="AM347" s="17">
        <v>8.0767141070661505E-2</v>
      </c>
      <c r="AN347" s="17">
        <v>5.6245400996316301E-2</v>
      </c>
      <c r="AO347" s="17">
        <v>0.13057088205897399</v>
      </c>
      <c r="AP347" s="17">
        <v>5.2589689891169203E-2</v>
      </c>
      <c r="AQ347" s="17">
        <v>4.7495952197089603E-2</v>
      </c>
      <c r="AR347" s="17"/>
      <c r="AS347" s="17">
        <v>8.1482195179764905E-2</v>
      </c>
      <c r="AT347" s="17">
        <v>7.5311026506549306E-2</v>
      </c>
      <c r="AU347" s="17">
        <v>0.10155707108220199</v>
      </c>
      <c r="AV347" s="17">
        <v>8.9938921408467196E-2</v>
      </c>
      <c r="AW347" s="17">
        <v>0.172917998625988</v>
      </c>
      <c r="AX347" s="17"/>
      <c r="AY347" s="17">
        <v>6.9221865061755206E-2</v>
      </c>
      <c r="AZ347" s="17">
        <v>8.0653788362564899E-2</v>
      </c>
      <c r="BA347" s="17">
        <v>7.5857122782539907E-2</v>
      </c>
      <c r="BB347" s="17">
        <v>0.11934046343360399</v>
      </c>
      <c r="BC347" s="17">
        <v>0.208562261072123</v>
      </c>
      <c r="BD347" s="17"/>
      <c r="BE347" s="17">
        <v>0.209353009144499</v>
      </c>
      <c r="BF347" s="17">
        <v>0.120049480563441</v>
      </c>
      <c r="BG347" s="17">
        <v>7.2233399407776205E-2</v>
      </c>
      <c r="BH347" s="17">
        <v>7.2152508168467105E-2</v>
      </c>
      <c r="BI347" s="17"/>
      <c r="BJ347" s="17">
        <v>0.29038799659999198</v>
      </c>
      <c r="BK347" s="17">
        <v>0.109145436622272</v>
      </c>
      <c r="BL347" s="17">
        <v>8.2281446010058198E-2</v>
      </c>
      <c r="BM347" s="17">
        <v>3.79188521282414E-2</v>
      </c>
      <c r="BN347" s="17"/>
      <c r="BO347" s="17">
        <v>0.16867128139777701</v>
      </c>
      <c r="BP347" s="17">
        <v>0.16925802087731001</v>
      </c>
      <c r="BQ347" s="17">
        <v>5.3051394846678E-2</v>
      </c>
      <c r="BR347" s="17"/>
      <c r="BS347" s="17">
        <v>7.3901076794503195E-2</v>
      </c>
      <c r="BT347" s="17">
        <v>0.101127405177171</v>
      </c>
      <c r="BU347" s="17"/>
      <c r="BV347" s="17">
        <v>6.4394387636257794E-2</v>
      </c>
      <c r="BW347" s="17">
        <v>7.5276030014386194E-2</v>
      </c>
      <c r="BX347" s="17">
        <v>0.117939721085614</v>
      </c>
      <c r="BY347" s="17"/>
      <c r="BZ347" s="17">
        <v>3.75046493877043E-2</v>
      </c>
      <c r="CA347" s="17">
        <v>6.7811928990144099E-2</v>
      </c>
    </row>
    <row r="348" spans="2:79" x14ac:dyDescent="0.3">
      <c r="B348" t="s">
        <v>191</v>
      </c>
      <c r="C348" s="17">
        <v>0.66339867682771603</v>
      </c>
      <c r="D348" s="17">
        <v>0.62455729895394896</v>
      </c>
      <c r="E348" s="17">
        <v>0.70395272234193096</v>
      </c>
      <c r="F348" s="17"/>
      <c r="G348" s="17">
        <v>0.57760123144090003</v>
      </c>
      <c r="H348" s="17">
        <v>0.63183519991152404</v>
      </c>
      <c r="I348" s="17">
        <v>0.68502396647299002</v>
      </c>
      <c r="J348" s="17">
        <v>0.66251789931168903</v>
      </c>
      <c r="K348" s="17">
        <v>0.62656656577828096</v>
      </c>
      <c r="L348" s="17">
        <v>0.75410869320135698</v>
      </c>
      <c r="M348" s="17"/>
      <c r="N348" s="17">
        <v>0.75128898846813896</v>
      </c>
      <c r="O348" s="17">
        <v>0.69573417913871705</v>
      </c>
      <c r="P348" s="17">
        <v>0.59863433706874203</v>
      </c>
      <c r="Q348" s="17">
        <v>0.58732358154221498</v>
      </c>
      <c r="R348" s="17"/>
      <c r="S348" s="17">
        <v>0.63623410621909804</v>
      </c>
      <c r="T348" s="17">
        <v>0.68365316776202101</v>
      </c>
      <c r="U348" s="17">
        <v>0.70181034583531998</v>
      </c>
      <c r="V348" s="17">
        <v>0.65667998475996203</v>
      </c>
      <c r="W348" s="17">
        <v>0.66139224014350395</v>
      </c>
      <c r="X348" s="17">
        <v>0.68280168865716595</v>
      </c>
      <c r="Y348" s="17">
        <v>0.63952646578544603</v>
      </c>
      <c r="Z348" s="17">
        <v>0.67339538511359498</v>
      </c>
      <c r="AA348" s="17">
        <v>0.72669498997738902</v>
      </c>
      <c r="AB348" s="17">
        <v>0.65570083295838699</v>
      </c>
      <c r="AC348" s="17">
        <v>0.59183039984379304</v>
      </c>
      <c r="AD348" s="17">
        <v>0.52715943504031704</v>
      </c>
      <c r="AE348" s="17"/>
      <c r="AF348" s="17">
        <v>0.67579085218016899</v>
      </c>
      <c r="AG348" s="17">
        <v>0.73280895573597404</v>
      </c>
      <c r="AH348" s="17">
        <v>0.73855466753048704</v>
      </c>
      <c r="AI348" s="17">
        <v>0.43119671415085598</v>
      </c>
      <c r="AJ348" s="17">
        <v>0.69664231793143905</v>
      </c>
      <c r="AK348" s="17"/>
      <c r="AL348" s="17">
        <v>0.73221205176709603</v>
      </c>
      <c r="AM348" s="17">
        <v>0.70709332344175602</v>
      </c>
      <c r="AN348" s="17">
        <v>0.75870387667142303</v>
      </c>
      <c r="AO348" s="17">
        <v>0.51992920275599597</v>
      </c>
      <c r="AP348" s="17">
        <v>0.74099798307822695</v>
      </c>
      <c r="AQ348" s="17">
        <v>0.69669122439860998</v>
      </c>
      <c r="AR348" s="17"/>
      <c r="AS348" s="17">
        <v>0.70976565917351397</v>
      </c>
      <c r="AT348" s="17">
        <v>0.68333482666689804</v>
      </c>
      <c r="AU348" s="17">
        <v>0.61579628803236497</v>
      </c>
      <c r="AV348" s="17">
        <v>0.64672778579633305</v>
      </c>
      <c r="AW348" s="17">
        <v>0.44688952325548797</v>
      </c>
      <c r="AX348" s="17"/>
      <c r="AY348" s="17">
        <v>0.71908157513559601</v>
      </c>
      <c r="AZ348" s="17">
        <v>0.67570711272469597</v>
      </c>
      <c r="BA348" s="17">
        <v>0.64851851281027795</v>
      </c>
      <c r="BB348" s="17">
        <v>0.62606451048551404</v>
      </c>
      <c r="BC348" s="17">
        <v>0.370782063782996</v>
      </c>
      <c r="BD348" s="17"/>
      <c r="BE348" s="17">
        <v>0.33027589423545001</v>
      </c>
      <c r="BF348" s="17">
        <v>0.59415157387060502</v>
      </c>
      <c r="BG348" s="17">
        <v>0.69910915940778895</v>
      </c>
      <c r="BH348" s="17">
        <v>0.69468782786568195</v>
      </c>
      <c r="BI348" s="17"/>
      <c r="BJ348" s="17">
        <v>0.169842069726381</v>
      </c>
      <c r="BK348" s="17">
        <v>0.60926995561509301</v>
      </c>
      <c r="BL348" s="17">
        <v>0.66409821164503102</v>
      </c>
      <c r="BM348" s="17">
        <v>0.78686781224592195</v>
      </c>
      <c r="BN348" s="17"/>
      <c r="BO348" s="17">
        <v>0.45253676947340299</v>
      </c>
      <c r="BP348" s="17">
        <v>0.460412093504873</v>
      </c>
      <c r="BQ348" s="17">
        <v>0.74760229368537801</v>
      </c>
      <c r="BR348" s="17"/>
      <c r="BS348" s="17">
        <v>0.70408321298491905</v>
      </c>
      <c r="BT348" s="17">
        <v>0.61051888622402595</v>
      </c>
      <c r="BU348" s="17"/>
      <c r="BV348" s="17">
        <v>0.75919198890241602</v>
      </c>
      <c r="BW348" s="17">
        <v>0.67961667133818604</v>
      </c>
      <c r="BX348" s="17">
        <v>0.58966928646605998</v>
      </c>
      <c r="BY348" s="17"/>
      <c r="BZ348" s="17">
        <v>0.82601652413860405</v>
      </c>
      <c r="CA348" s="17">
        <v>0.70463161745380898</v>
      </c>
    </row>
    <row r="349" spans="2:79" x14ac:dyDescent="0.3">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row>
    <row r="350" spans="2:79" x14ac:dyDescent="0.3">
      <c r="B350" s="6" t="s">
        <v>221</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row>
    <row r="351" spans="2:79" x14ac:dyDescent="0.3">
      <c r="B351" s="24" t="s">
        <v>107</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row>
    <row r="352" spans="2:79" x14ac:dyDescent="0.3">
      <c r="B352" t="s">
        <v>208</v>
      </c>
      <c r="C352" s="17">
        <v>0.43433565273673702</v>
      </c>
      <c r="D352" s="17">
        <v>0.40504271549743198</v>
      </c>
      <c r="E352" s="17">
        <v>0.46585409121798799</v>
      </c>
      <c r="F352" s="17"/>
      <c r="G352" s="17">
        <v>0.35191809942333702</v>
      </c>
      <c r="H352" s="17">
        <v>0.45143165155285297</v>
      </c>
      <c r="I352" s="17">
        <v>0.41643374818496798</v>
      </c>
      <c r="J352" s="17">
        <v>0.41162329325063302</v>
      </c>
      <c r="K352" s="17">
        <v>0.45056712181816799</v>
      </c>
      <c r="L352" s="17">
        <v>0.49759006476968398</v>
      </c>
      <c r="M352" s="17"/>
      <c r="N352" s="17">
        <v>0.50191489672936596</v>
      </c>
      <c r="O352" s="17">
        <v>0.46340572238891897</v>
      </c>
      <c r="P352" s="17">
        <v>0.39280390089976702</v>
      </c>
      <c r="Q352" s="17">
        <v>0.36456232586288201</v>
      </c>
      <c r="R352" s="17"/>
      <c r="S352" s="17">
        <v>0.38549398926205197</v>
      </c>
      <c r="T352" s="17">
        <v>0.45437871910946498</v>
      </c>
      <c r="U352" s="17">
        <v>0.39428734428441797</v>
      </c>
      <c r="V352" s="17">
        <v>0.46158698713705798</v>
      </c>
      <c r="W352" s="17">
        <v>0.38141534382164499</v>
      </c>
      <c r="X352" s="17">
        <v>0.46349083025488702</v>
      </c>
      <c r="Y352" s="17">
        <v>0.39462567653650599</v>
      </c>
      <c r="Z352" s="17">
        <v>0.54278502281961905</v>
      </c>
      <c r="AA352" s="17">
        <v>0.461036986482314</v>
      </c>
      <c r="AB352" s="17">
        <v>0.427498040250819</v>
      </c>
      <c r="AC352" s="17">
        <v>0.44133583670332799</v>
      </c>
      <c r="AD352" s="17">
        <v>0.50999865340249795</v>
      </c>
      <c r="AE352" s="17"/>
      <c r="AF352" s="17">
        <v>0.45482971412823298</v>
      </c>
      <c r="AG352" s="17">
        <v>0.45751277830166098</v>
      </c>
      <c r="AH352" s="17">
        <v>0.46051473999824699</v>
      </c>
      <c r="AI352" s="17">
        <v>0.33012019070653498</v>
      </c>
      <c r="AJ352" s="17">
        <v>0.50531960140455301</v>
      </c>
      <c r="AK352" s="17"/>
      <c r="AL352" s="17">
        <v>0.47514643391314598</v>
      </c>
      <c r="AM352" s="17">
        <v>0.466523132559922</v>
      </c>
      <c r="AN352" s="17">
        <v>0.49299376646639698</v>
      </c>
      <c r="AO352" s="17">
        <v>0.348528411265074</v>
      </c>
      <c r="AP352" s="17">
        <v>0.47629772642691198</v>
      </c>
      <c r="AQ352" s="17">
        <v>0.38616797964551502</v>
      </c>
      <c r="AR352" s="17"/>
      <c r="AS352" s="17">
        <v>0.54605115747349697</v>
      </c>
      <c r="AT352" s="17">
        <v>0.42128940127535602</v>
      </c>
      <c r="AU352" s="17">
        <v>0.39898999486278802</v>
      </c>
      <c r="AV352" s="17">
        <v>0.393525829169801</v>
      </c>
      <c r="AW352" s="17">
        <v>0.417662373980839</v>
      </c>
      <c r="AX352" s="17"/>
      <c r="AY352" s="17">
        <v>0.49492498090957998</v>
      </c>
      <c r="AZ352" s="17">
        <v>0.45014594466284602</v>
      </c>
      <c r="BA352" s="17">
        <v>0.38426740176421198</v>
      </c>
      <c r="BB352" s="17">
        <v>0.39767934843987601</v>
      </c>
      <c r="BC352" s="17">
        <v>0.27083077620755902</v>
      </c>
      <c r="BD352" s="17"/>
      <c r="BE352" s="17">
        <v>0.21648743083897101</v>
      </c>
      <c r="BF352" s="17">
        <v>0.36400515882432299</v>
      </c>
      <c r="BG352" s="17">
        <v>0.446178594932434</v>
      </c>
      <c r="BH352" s="17">
        <v>0.49346178454189599</v>
      </c>
      <c r="BI352" s="17"/>
      <c r="BJ352" s="17">
        <v>0.13194840317863199</v>
      </c>
      <c r="BK352" s="17">
        <v>0.291141057620594</v>
      </c>
      <c r="BL352" s="17">
        <v>0.38160845000537902</v>
      </c>
      <c r="BM352" s="17">
        <v>0.550897736689826</v>
      </c>
      <c r="BN352" s="17"/>
      <c r="BO352" s="17">
        <v>0.213472753008115</v>
      </c>
      <c r="BP352" s="17">
        <v>0.24504524260978999</v>
      </c>
      <c r="BQ352" s="17">
        <v>0.51841443045176105</v>
      </c>
      <c r="BR352" s="17"/>
      <c r="BS352" s="17">
        <v>0.46737701266034298</v>
      </c>
      <c r="BT352" s="17">
        <v>0.39536557379197201</v>
      </c>
      <c r="BU352" s="17"/>
      <c r="BV352" s="17">
        <v>0.46461811643509099</v>
      </c>
      <c r="BW352" s="17">
        <v>0.44236711144047303</v>
      </c>
      <c r="BX352" s="17">
        <v>0.40643561875357798</v>
      </c>
      <c r="BY352" s="17"/>
      <c r="BZ352" s="17">
        <v>0.52374294522114795</v>
      </c>
      <c r="CA352" s="17">
        <v>0.45927613915728999</v>
      </c>
    </row>
    <row r="353" spans="2:79" x14ac:dyDescent="0.3">
      <c r="B353" t="s">
        <v>209</v>
      </c>
      <c r="C353" s="17">
        <v>0.237799745972051</v>
      </c>
      <c r="D353" s="17">
        <v>0.22790239466874301</v>
      </c>
      <c r="E353" s="17">
        <v>0.245750384630331</v>
      </c>
      <c r="F353" s="17"/>
      <c r="G353" s="17">
        <v>0.300990649842728</v>
      </c>
      <c r="H353" s="17">
        <v>0.25432449079941399</v>
      </c>
      <c r="I353" s="17">
        <v>0.252079232350575</v>
      </c>
      <c r="J353" s="17">
        <v>0.221005788735712</v>
      </c>
      <c r="K353" s="17">
        <v>0.16609578353757801</v>
      </c>
      <c r="L353" s="17">
        <v>0.232084715208277</v>
      </c>
      <c r="M353" s="17"/>
      <c r="N353" s="17">
        <v>0.26350499980345699</v>
      </c>
      <c r="O353" s="17">
        <v>0.24031447807128301</v>
      </c>
      <c r="P353" s="17">
        <v>0.22455084415969001</v>
      </c>
      <c r="Q353" s="17">
        <v>0.21973641148331299</v>
      </c>
      <c r="R353" s="17"/>
      <c r="S353" s="17">
        <v>0.29693864006930498</v>
      </c>
      <c r="T353" s="17">
        <v>0.22142150490194501</v>
      </c>
      <c r="U353" s="17">
        <v>0.23535372239850699</v>
      </c>
      <c r="V353" s="17">
        <v>0.22000083827540701</v>
      </c>
      <c r="W353" s="17">
        <v>0.24629945422304</v>
      </c>
      <c r="X353" s="17">
        <v>0.202397077225348</v>
      </c>
      <c r="Y353" s="17">
        <v>0.244232269865509</v>
      </c>
      <c r="Z353" s="17">
        <v>0.230114982802439</v>
      </c>
      <c r="AA353" s="17">
        <v>0.24900539506550301</v>
      </c>
      <c r="AB353" s="17">
        <v>0.27086457358050298</v>
      </c>
      <c r="AC353" s="17">
        <v>0.17463124526539101</v>
      </c>
      <c r="AD353" s="17">
        <v>0.13747728414850499</v>
      </c>
      <c r="AE353" s="17"/>
      <c r="AF353" s="17">
        <v>0.24606762733794901</v>
      </c>
      <c r="AG353" s="17">
        <v>0.26562723158470503</v>
      </c>
      <c r="AH353" s="17">
        <v>0.28413456180498098</v>
      </c>
      <c r="AI353" s="17">
        <v>0.16469256671612201</v>
      </c>
      <c r="AJ353" s="17">
        <v>0.17618516642462201</v>
      </c>
      <c r="AK353" s="17"/>
      <c r="AL353" s="17">
        <v>0.28519656595924098</v>
      </c>
      <c r="AM353" s="17">
        <v>0.26271897221240798</v>
      </c>
      <c r="AN353" s="17">
        <v>0.24176033656390999</v>
      </c>
      <c r="AO353" s="17">
        <v>0.18654605382273201</v>
      </c>
      <c r="AP353" s="17">
        <v>0.187491638127112</v>
      </c>
      <c r="AQ353" s="17">
        <v>0.27418592736387598</v>
      </c>
      <c r="AR353" s="17"/>
      <c r="AS353" s="17">
        <v>0.19738837511909499</v>
      </c>
      <c r="AT353" s="17">
        <v>0.28023133014247198</v>
      </c>
      <c r="AU353" s="17">
        <v>0.20198205554218901</v>
      </c>
      <c r="AV353" s="17">
        <v>0.204796695810991</v>
      </c>
      <c r="AW353" s="17">
        <v>0.15134491978103401</v>
      </c>
      <c r="AX353" s="17"/>
      <c r="AY353" s="17">
        <v>0.21482146954501399</v>
      </c>
      <c r="AZ353" s="17">
        <v>0.26409303770647002</v>
      </c>
      <c r="BA353" s="17">
        <v>0.24496969925422801</v>
      </c>
      <c r="BB353" s="17">
        <v>0.201795853654159</v>
      </c>
      <c r="BC353" s="17">
        <v>0.20389737875736799</v>
      </c>
      <c r="BD353" s="17"/>
      <c r="BE353" s="17">
        <v>0.20502948452814301</v>
      </c>
      <c r="BF353" s="17">
        <v>0.24282268525443701</v>
      </c>
      <c r="BG353" s="17">
        <v>0.23806435528148101</v>
      </c>
      <c r="BH353" s="17">
        <v>0.237605842208816</v>
      </c>
      <c r="BI353" s="17"/>
      <c r="BJ353" s="17">
        <v>0.15977678717370999</v>
      </c>
      <c r="BK353" s="17">
        <v>0.25030704475120102</v>
      </c>
      <c r="BL353" s="17">
        <v>0.25276868321960899</v>
      </c>
      <c r="BM353" s="17">
        <v>0.24556634011549899</v>
      </c>
      <c r="BN353" s="17"/>
      <c r="BO353" s="17">
        <v>0.20324008609992</v>
      </c>
      <c r="BP353" s="17">
        <v>0.26795950928455098</v>
      </c>
      <c r="BQ353" s="17">
        <v>0.238737668503572</v>
      </c>
      <c r="BR353" s="17"/>
      <c r="BS353" s="17">
        <v>0.23856303223175501</v>
      </c>
      <c r="BT353" s="17">
        <v>0.235198852905634</v>
      </c>
      <c r="BU353" s="17"/>
      <c r="BV353" s="17">
        <v>0.23829643690739599</v>
      </c>
      <c r="BW353" s="17">
        <v>0.24565093144090699</v>
      </c>
      <c r="BX353" s="17">
        <v>0.23360198123530501</v>
      </c>
      <c r="BY353" s="17"/>
      <c r="BZ353" s="17">
        <v>0.23291280707044201</v>
      </c>
      <c r="CA353" s="17">
        <v>0.22976945383863401</v>
      </c>
    </row>
    <row r="354" spans="2:79" x14ac:dyDescent="0.3">
      <c r="B354" t="s">
        <v>210</v>
      </c>
      <c r="C354" s="17">
        <v>0.14125273892034801</v>
      </c>
      <c r="D354" s="17">
        <v>0.15165523942842399</v>
      </c>
      <c r="E354" s="17">
        <v>0.132362176517312</v>
      </c>
      <c r="F354" s="17"/>
      <c r="G354" s="17">
        <v>0.14920118375889599</v>
      </c>
      <c r="H354" s="17">
        <v>0.14755394990903001</v>
      </c>
      <c r="I354" s="17">
        <v>0.15420098723445499</v>
      </c>
      <c r="J354" s="17">
        <v>0.127802179225255</v>
      </c>
      <c r="K354" s="17">
        <v>0.14320173114311199</v>
      </c>
      <c r="L354" s="17">
        <v>0.12992863963604201</v>
      </c>
      <c r="M354" s="17"/>
      <c r="N354" s="17">
        <v>0.11311940531459</v>
      </c>
      <c r="O354" s="17">
        <v>0.142520553842888</v>
      </c>
      <c r="P354" s="17">
        <v>0.14401404295751899</v>
      </c>
      <c r="Q354" s="17">
        <v>0.166604211997574</v>
      </c>
      <c r="R354" s="17"/>
      <c r="S354" s="17">
        <v>0.161672944206466</v>
      </c>
      <c r="T354" s="17">
        <v>0.12562926771956101</v>
      </c>
      <c r="U354" s="17">
        <v>0.175257232489309</v>
      </c>
      <c r="V354" s="17">
        <v>0.110757173751662</v>
      </c>
      <c r="W354" s="17">
        <v>0.15509393098046401</v>
      </c>
      <c r="X354" s="17">
        <v>0.16832554358941801</v>
      </c>
      <c r="Y354" s="17">
        <v>0.16504867381757701</v>
      </c>
      <c r="Z354" s="17">
        <v>0.11067890106089</v>
      </c>
      <c r="AA354" s="17">
        <v>0.10705689502556601</v>
      </c>
      <c r="AB354" s="17">
        <v>9.5319178999260998E-2</v>
      </c>
      <c r="AC354" s="17">
        <v>0.193650372556886</v>
      </c>
      <c r="AD354" s="17">
        <v>0.15336411965164201</v>
      </c>
      <c r="AE354" s="17"/>
      <c r="AF354" s="17">
        <v>0.13554149715174901</v>
      </c>
      <c r="AG354" s="17">
        <v>0.122122819526278</v>
      </c>
      <c r="AH354" s="17">
        <v>0.143115188331187</v>
      </c>
      <c r="AI354" s="17">
        <v>0.12728808841834699</v>
      </c>
      <c r="AJ354" s="17">
        <v>0.13621671981567199</v>
      </c>
      <c r="AK354" s="17"/>
      <c r="AL354" s="17">
        <v>0.12080257204971399</v>
      </c>
      <c r="AM354" s="17">
        <v>0.13431034583534601</v>
      </c>
      <c r="AN354" s="17">
        <v>0.133886686514537</v>
      </c>
      <c r="AO354" s="17">
        <v>0.13447799747849501</v>
      </c>
      <c r="AP354" s="17">
        <v>0.14855754711198799</v>
      </c>
      <c r="AQ354" s="17">
        <v>0.154801302967885</v>
      </c>
      <c r="AR354" s="17"/>
      <c r="AS354" s="17">
        <v>0.130827456436925</v>
      </c>
      <c r="AT354" s="17">
        <v>0.129130058234809</v>
      </c>
      <c r="AU354" s="17">
        <v>0.171923453585309</v>
      </c>
      <c r="AV354" s="17">
        <v>0.132951751788741</v>
      </c>
      <c r="AW354" s="17">
        <v>0.174766023049505</v>
      </c>
      <c r="AX354" s="17"/>
      <c r="AY354" s="17">
        <v>0.12573101053746899</v>
      </c>
      <c r="AZ354" s="17">
        <v>0.14236848356467499</v>
      </c>
      <c r="BA354" s="17">
        <v>0.15448087757905599</v>
      </c>
      <c r="BB354" s="17">
        <v>0.14884299511931401</v>
      </c>
      <c r="BC354" s="17">
        <v>0.128645099885876</v>
      </c>
      <c r="BD354" s="17"/>
      <c r="BE354" s="17">
        <v>0.18401463700287701</v>
      </c>
      <c r="BF354" s="17">
        <v>0.18669087430847001</v>
      </c>
      <c r="BG354" s="17">
        <v>0.121359496999859</v>
      </c>
      <c r="BH354" s="17">
        <v>0.13394094854165001</v>
      </c>
      <c r="BI354" s="17"/>
      <c r="BJ354" s="17">
        <v>0.16011022883475401</v>
      </c>
      <c r="BK354" s="17">
        <v>0.19697087660620799</v>
      </c>
      <c r="BL354" s="17">
        <v>0.174974476131427</v>
      </c>
      <c r="BM354" s="17">
        <v>0.10941961340056899</v>
      </c>
      <c r="BN354" s="17"/>
      <c r="BO354" s="17">
        <v>0.18333489741453601</v>
      </c>
      <c r="BP354" s="17">
        <v>0.21041573315512799</v>
      </c>
      <c r="BQ354" s="17">
        <v>0.115481795685887</v>
      </c>
      <c r="BR354" s="17"/>
      <c r="BS354" s="17">
        <v>0.128053589068199</v>
      </c>
      <c r="BT354" s="17">
        <v>0.15675854840147399</v>
      </c>
      <c r="BU354" s="17"/>
      <c r="BV354" s="17">
        <v>0.119845727478711</v>
      </c>
      <c r="BW354" s="17">
        <v>0.15240634545221299</v>
      </c>
      <c r="BX354" s="17">
        <v>0.13525423474384399</v>
      </c>
      <c r="BY354" s="17"/>
      <c r="BZ354" s="17">
        <v>0.10852882091631599</v>
      </c>
      <c r="CA354" s="17">
        <v>0.14550219343421</v>
      </c>
    </row>
    <row r="355" spans="2:79" x14ac:dyDescent="0.3">
      <c r="B355" t="s">
        <v>211</v>
      </c>
      <c r="C355" s="17">
        <v>0.101648952351205</v>
      </c>
      <c r="D355" s="17">
        <v>0.112589815535479</v>
      </c>
      <c r="E355" s="17">
        <v>8.98052808027269E-2</v>
      </c>
      <c r="F355" s="17"/>
      <c r="G355" s="17">
        <v>0.108694125253125</v>
      </c>
      <c r="H355" s="17">
        <v>9.4294714500775506E-2</v>
      </c>
      <c r="I355" s="17">
        <v>8.5290719569913298E-2</v>
      </c>
      <c r="J355" s="17">
        <v>0.12868340544241899</v>
      </c>
      <c r="K355" s="17">
        <v>0.11642566297374</v>
      </c>
      <c r="L355" s="17">
        <v>8.43838185828579E-2</v>
      </c>
      <c r="M355" s="17"/>
      <c r="N355" s="17">
        <v>7.8128335323142201E-2</v>
      </c>
      <c r="O355" s="17">
        <v>9.1903415401565394E-2</v>
      </c>
      <c r="P355" s="17">
        <v>0.109315481015464</v>
      </c>
      <c r="Q355" s="17">
        <v>0.13247301099161199</v>
      </c>
      <c r="R355" s="17"/>
      <c r="S355" s="17">
        <v>0.10223839640693499</v>
      </c>
      <c r="T355" s="17">
        <v>9.4734618274918594E-2</v>
      </c>
      <c r="U355" s="17">
        <v>0.139180370003683</v>
      </c>
      <c r="V355" s="17">
        <v>9.6258305190098301E-2</v>
      </c>
      <c r="W355" s="17">
        <v>0.145736651156052</v>
      </c>
      <c r="X355" s="17">
        <v>7.6813415747435304E-2</v>
      </c>
      <c r="Y355" s="17">
        <v>0.11727688494397299</v>
      </c>
      <c r="Z355" s="17">
        <v>6.6072158353420493E-2</v>
      </c>
      <c r="AA355" s="17">
        <v>9.3789295424016803E-2</v>
      </c>
      <c r="AB355" s="17">
        <v>9.3875685515492996E-2</v>
      </c>
      <c r="AC355" s="17">
        <v>0.10847420043367401</v>
      </c>
      <c r="AD355" s="17">
        <v>6.2237769722297699E-2</v>
      </c>
      <c r="AE355" s="17"/>
      <c r="AF355" s="17">
        <v>0.117624985951612</v>
      </c>
      <c r="AG355" s="17">
        <v>8.5990638844274297E-2</v>
      </c>
      <c r="AH355" s="17">
        <v>5.7363001827371099E-2</v>
      </c>
      <c r="AI355" s="17">
        <v>0.17796513041144801</v>
      </c>
      <c r="AJ355" s="17">
        <v>0.102597998845636</v>
      </c>
      <c r="AK355" s="17"/>
      <c r="AL355" s="17">
        <v>6.38805271940074E-2</v>
      </c>
      <c r="AM355" s="17">
        <v>8.5911753804885194E-2</v>
      </c>
      <c r="AN355" s="17">
        <v>6.6991304046209593E-2</v>
      </c>
      <c r="AO355" s="17">
        <v>0.179983816019327</v>
      </c>
      <c r="AP355" s="17">
        <v>0.103534714284384</v>
      </c>
      <c r="AQ355" s="17">
        <v>8.1909875424233003E-2</v>
      </c>
      <c r="AR355" s="17"/>
      <c r="AS355" s="17">
        <v>6.6423572534422201E-2</v>
      </c>
      <c r="AT355" s="17">
        <v>9.8306787624979297E-2</v>
      </c>
      <c r="AU355" s="17">
        <v>0.131862176518076</v>
      </c>
      <c r="AV355" s="17">
        <v>0.108334528823311</v>
      </c>
      <c r="AW355" s="17">
        <v>0.110808489259879</v>
      </c>
      <c r="AX355" s="17"/>
      <c r="AY355" s="17">
        <v>9.1726540891616498E-2</v>
      </c>
      <c r="AZ355" s="17">
        <v>8.2828740215277002E-2</v>
      </c>
      <c r="BA355" s="17">
        <v>0.12606609718005399</v>
      </c>
      <c r="BB355" s="17">
        <v>0.13693285495196</v>
      </c>
      <c r="BC355" s="17">
        <v>0.124781513339054</v>
      </c>
      <c r="BD355" s="17"/>
      <c r="BE355" s="17">
        <v>0.23275309888191301</v>
      </c>
      <c r="BF355" s="17">
        <v>0.109324723836193</v>
      </c>
      <c r="BG355" s="17">
        <v>0.113796322354162</v>
      </c>
      <c r="BH355" s="17">
        <v>6.19732902273352E-2</v>
      </c>
      <c r="BI355" s="17"/>
      <c r="BJ355" s="17">
        <v>0.23131402855523001</v>
      </c>
      <c r="BK355" s="17">
        <v>0.159976803449913</v>
      </c>
      <c r="BL355" s="17">
        <v>0.120192480278334</v>
      </c>
      <c r="BM355" s="17">
        <v>5.6704430491706398E-2</v>
      </c>
      <c r="BN355" s="17"/>
      <c r="BO355" s="17">
        <v>0.21984775899796599</v>
      </c>
      <c r="BP355" s="17">
        <v>0.142856208748178</v>
      </c>
      <c r="BQ355" s="17">
        <v>7.0782966505995595E-2</v>
      </c>
      <c r="BR355" s="17"/>
      <c r="BS355" s="17">
        <v>9.1288707847188399E-2</v>
      </c>
      <c r="BT355" s="17">
        <v>0.115501318417311</v>
      </c>
      <c r="BU355" s="17"/>
      <c r="BV355" s="17">
        <v>0.106874385010245</v>
      </c>
      <c r="BW355" s="17">
        <v>8.1726459548595295E-2</v>
      </c>
      <c r="BX355" s="17">
        <v>0.12454413020567399</v>
      </c>
      <c r="BY355" s="17"/>
      <c r="BZ355" s="17">
        <v>5.2444101908298998E-2</v>
      </c>
      <c r="CA355" s="17">
        <v>6.2846901229589094E-2</v>
      </c>
    </row>
    <row r="356" spans="2:79" x14ac:dyDescent="0.3">
      <c r="B356" t="s">
        <v>212</v>
      </c>
      <c r="C356" s="17">
        <v>7.4138866054239902E-2</v>
      </c>
      <c r="D356" s="17">
        <v>9.1884295367517896E-2</v>
      </c>
      <c r="E356" s="17">
        <v>5.5406851068024197E-2</v>
      </c>
      <c r="F356" s="17"/>
      <c r="G356" s="17">
        <v>7.50600767078453E-2</v>
      </c>
      <c r="H356" s="17">
        <v>4.37591258934781E-2</v>
      </c>
      <c r="I356" s="17">
        <v>7.4296598575780803E-2</v>
      </c>
      <c r="J356" s="17">
        <v>0.103998177639868</v>
      </c>
      <c r="K356" s="17">
        <v>0.11066617900671499</v>
      </c>
      <c r="L356" s="17">
        <v>4.9483000268764697E-2</v>
      </c>
      <c r="M356" s="17"/>
      <c r="N356" s="17">
        <v>4.0026235767051499E-2</v>
      </c>
      <c r="O356" s="17">
        <v>5.2196331250246301E-2</v>
      </c>
      <c r="P356" s="17">
        <v>0.116278007569297</v>
      </c>
      <c r="Q356" s="17">
        <v>9.8201075748391001E-2</v>
      </c>
      <c r="R356" s="17"/>
      <c r="S356" s="17">
        <v>4.71920345757319E-2</v>
      </c>
      <c r="T356" s="17">
        <v>8.9729078627652004E-2</v>
      </c>
      <c r="U356" s="17">
        <v>4.9390779199034202E-2</v>
      </c>
      <c r="V356" s="17">
        <v>9.0534247824077999E-2</v>
      </c>
      <c r="W356" s="17">
        <v>6.4195925792608799E-2</v>
      </c>
      <c r="X356" s="17">
        <v>7.2894770513852694E-2</v>
      </c>
      <c r="Y356" s="17">
        <v>7.1893386620870206E-2</v>
      </c>
      <c r="Z356" s="17">
        <v>5.0348934963632103E-2</v>
      </c>
      <c r="AA356" s="17">
        <v>7.5948625343090104E-2</v>
      </c>
      <c r="AB356" s="17">
        <v>9.3253436990370003E-2</v>
      </c>
      <c r="AC356" s="17">
        <v>8.1908345040721101E-2</v>
      </c>
      <c r="AD356" s="17">
        <v>0.136922173075057</v>
      </c>
      <c r="AE356" s="17"/>
      <c r="AF356" s="17">
        <v>4.1108724751779499E-2</v>
      </c>
      <c r="AG356" s="17">
        <v>6.2712861962887098E-2</v>
      </c>
      <c r="AH356" s="17">
        <v>3.2863165354744997E-2</v>
      </c>
      <c r="AI356" s="17">
        <v>0.192335870741456</v>
      </c>
      <c r="AJ356" s="17">
        <v>7.06153735722687E-2</v>
      </c>
      <c r="AK356" s="17"/>
      <c r="AL356" s="17">
        <v>4.85421530566406E-2</v>
      </c>
      <c r="AM356" s="17">
        <v>4.50812806316866E-2</v>
      </c>
      <c r="AN356" s="17">
        <v>5.5117816623299801E-2</v>
      </c>
      <c r="AO356" s="17">
        <v>0.14357298962373</v>
      </c>
      <c r="AP356" s="17">
        <v>7.7213095262313902E-2</v>
      </c>
      <c r="AQ356" s="17">
        <v>7.6412881107824099E-2</v>
      </c>
      <c r="AR356" s="17"/>
      <c r="AS356" s="17">
        <v>5.4088877662235198E-2</v>
      </c>
      <c r="AT356" s="17">
        <v>6.1875092203927097E-2</v>
      </c>
      <c r="AU356" s="17">
        <v>7.7435576611228005E-2</v>
      </c>
      <c r="AV356" s="17">
        <v>0.15125206319880499</v>
      </c>
      <c r="AW356" s="17">
        <v>0.118135688071682</v>
      </c>
      <c r="AX356" s="17"/>
      <c r="AY356" s="17">
        <v>6.3496987885784603E-2</v>
      </c>
      <c r="AZ356" s="17">
        <v>5.6757015928439999E-2</v>
      </c>
      <c r="BA356" s="17">
        <v>6.3377015326798306E-2</v>
      </c>
      <c r="BB356" s="17">
        <v>0.110132534779273</v>
      </c>
      <c r="BC356" s="17">
        <v>0.27184523181014297</v>
      </c>
      <c r="BD356" s="17"/>
      <c r="BE356" s="17">
        <v>0.146799867462097</v>
      </c>
      <c r="BF356" s="17">
        <v>9.4444966402212505E-2</v>
      </c>
      <c r="BG356" s="17">
        <v>7.0581483076406895E-2</v>
      </c>
      <c r="BH356" s="17">
        <v>5.7900015856368697E-2</v>
      </c>
      <c r="BI356" s="17"/>
      <c r="BJ356" s="17">
        <v>0.30758806910000902</v>
      </c>
      <c r="BK356" s="17">
        <v>0.101604217572085</v>
      </c>
      <c r="BL356" s="17">
        <v>6.5045168314206397E-2</v>
      </c>
      <c r="BM356" s="17">
        <v>2.2062480681096602E-2</v>
      </c>
      <c r="BN356" s="17"/>
      <c r="BO356" s="17">
        <v>0.17226259236327299</v>
      </c>
      <c r="BP356" s="17">
        <v>0.13033643482436</v>
      </c>
      <c r="BQ356" s="17">
        <v>4.3652945296136697E-2</v>
      </c>
      <c r="BR356" s="17"/>
      <c r="BS356" s="17">
        <v>6.4276142946668599E-2</v>
      </c>
      <c r="BT356" s="17">
        <v>8.5791641514417205E-2</v>
      </c>
      <c r="BU356" s="17"/>
      <c r="BV356" s="17">
        <v>6.3635485777155595E-2</v>
      </c>
      <c r="BW356" s="17">
        <v>6.3222668386856903E-2</v>
      </c>
      <c r="BX356" s="17">
        <v>9.5254843916227405E-2</v>
      </c>
      <c r="BY356" s="17"/>
      <c r="BZ356" s="17">
        <v>7.4022430523202398E-2</v>
      </c>
      <c r="CA356" s="17">
        <v>8.6088521712464006E-2</v>
      </c>
    </row>
    <row r="357" spans="2:79" x14ac:dyDescent="0.3">
      <c r="B357" t="s">
        <v>149</v>
      </c>
      <c r="C357" s="17">
        <v>1.08240439654196E-2</v>
      </c>
      <c r="D357" s="17">
        <v>1.0925539502403899E-2</v>
      </c>
      <c r="E357" s="17">
        <v>1.08212157636182E-2</v>
      </c>
      <c r="F357" s="17"/>
      <c r="G357" s="17">
        <v>1.41358650140684E-2</v>
      </c>
      <c r="H357" s="17">
        <v>8.6360673444490204E-3</v>
      </c>
      <c r="I357" s="17">
        <v>1.7698714084307701E-2</v>
      </c>
      <c r="J357" s="17">
        <v>6.8871557061119699E-3</v>
      </c>
      <c r="K357" s="17">
        <v>1.30435215206866E-2</v>
      </c>
      <c r="L357" s="17">
        <v>6.5297615343747704E-3</v>
      </c>
      <c r="M357" s="17"/>
      <c r="N357" s="17">
        <v>3.3061270623928499E-3</v>
      </c>
      <c r="O357" s="17">
        <v>9.65949904509876E-3</v>
      </c>
      <c r="P357" s="17">
        <v>1.3037723398262801E-2</v>
      </c>
      <c r="Q357" s="17">
        <v>1.8422963916228701E-2</v>
      </c>
      <c r="R357" s="17"/>
      <c r="S357" s="17">
        <v>6.46399547951067E-3</v>
      </c>
      <c r="T357" s="17">
        <v>1.41068113664581E-2</v>
      </c>
      <c r="U357" s="17">
        <v>6.5305516250490298E-3</v>
      </c>
      <c r="V357" s="17">
        <v>2.0862447821697602E-2</v>
      </c>
      <c r="W357" s="17">
        <v>7.25869402618957E-3</v>
      </c>
      <c r="X357" s="17">
        <v>1.6078362669059501E-2</v>
      </c>
      <c r="Y357" s="17">
        <v>6.9231082155646398E-3</v>
      </c>
      <c r="Z357" s="17">
        <v>0</v>
      </c>
      <c r="AA357" s="17">
        <v>1.3162802659509599E-2</v>
      </c>
      <c r="AB357" s="17">
        <v>1.9189084663553999E-2</v>
      </c>
      <c r="AC357" s="17">
        <v>0</v>
      </c>
      <c r="AD357" s="17">
        <v>0</v>
      </c>
      <c r="AE357" s="17"/>
      <c r="AF357" s="17">
        <v>4.8274506786780301E-3</v>
      </c>
      <c r="AG357" s="17">
        <v>6.0336697801948802E-3</v>
      </c>
      <c r="AH357" s="17">
        <v>2.2009342683468502E-2</v>
      </c>
      <c r="AI357" s="17">
        <v>7.5981530060925196E-3</v>
      </c>
      <c r="AJ357" s="17">
        <v>9.0651399372484696E-3</v>
      </c>
      <c r="AK357" s="17"/>
      <c r="AL357" s="17">
        <v>6.4317478272521798E-3</v>
      </c>
      <c r="AM357" s="17">
        <v>5.4545149557528802E-3</v>
      </c>
      <c r="AN357" s="17">
        <v>9.2500897856462993E-3</v>
      </c>
      <c r="AO357" s="17">
        <v>6.8907317906417003E-3</v>
      </c>
      <c r="AP357" s="17">
        <v>6.9052787872884202E-3</v>
      </c>
      <c r="AQ357" s="17">
        <v>2.6522033490667101E-2</v>
      </c>
      <c r="AR357" s="17"/>
      <c r="AS357" s="17">
        <v>5.2205607738256901E-3</v>
      </c>
      <c r="AT357" s="17">
        <v>9.1673305184566903E-3</v>
      </c>
      <c r="AU357" s="17">
        <v>1.7806742880409801E-2</v>
      </c>
      <c r="AV357" s="17">
        <v>9.1391312083519208E-3</v>
      </c>
      <c r="AW357" s="17">
        <v>2.7282505857061899E-2</v>
      </c>
      <c r="AX357" s="17"/>
      <c r="AY357" s="17">
        <v>9.2990102305358594E-3</v>
      </c>
      <c r="AZ357" s="17">
        <v>3.80677792229185E-3</v>
      </c>
      <c r="BA357" s="17">
        <v>2.6838908895651301E-2</v>
      </c>
      <c r="BB357" s="17">
        <v>4.6164130554179304E-3</v>
      </c>
      <c r="BC357" s="17">
        <v>0</v>
      </c>
      <c r="BD357" s="17"/>
      <c r="BE357" s="17">
        <v>1.4915481285999401E-2</v>
      </c>
      <c r="BF357" s="17">
        <v>2.7115913743640399E-3</v>
      </c>
      <c r="BG357" s="17">
        <v>1.00197473556569E-2</v>
      </c>
      <c r="BH357" s="17">
        <v>1.5118118623934401E-2</v>
      </c>
      <c r="BI357" s="17"/>
      <c r="BJ357" s="17">
        <v>9.2624831576639793E-3</v>
      </c>
      <c r="BK357" s="17">
        <v>0</v>
      </c>
      <c r="BL357" s="17">
        <v>5.4107420510434304E-3</v>
      </c>
      <c r="BM357" s="17">
        <v>1.5349398621303099E-2</v>
      </c>
      <c r="BN357" s="17"/>
      <c r="BO357" s="17">
        <v>7.8419121161905896E-3</v>
      </c>
      <c r="BP357" s="17">
        <v>3.3868713779934998E-3</v>
      </c>
      <c r="BQ357" s="17">
        <v>1.29301935566474E-2</v>
      </c>
      <c r="BR357" s="17"/>
      <c r="BS357" s="17">
        <v>1.04415152458457E-2</v>
      </c>
      <c r="BT357" s="17">
        <v>1.1384064969190999E-2</v>
      </c>
      <c r="BU357" s="17"/>
      <c r="BV357" s="17">
        <v>6.7298483914017297E-3</v>
      </c>
      <c r="BW357" s="17">
        <v>1.46264837309552E-2</v>
      </c>
      <c r="BX357" s="17">
        <v>4.9091911453722796E-3</v>
      </c>
      <c r="BY357" s="17"/>
      <c r="BZ357" s="17">
        <v>8.3488943605928602E-3</v>
      </c>
      <c r="CA357" s="17">
        <v>1.6516790627813201E-2</v>
      </c>
    </row>
    <row r="358" spans="2:79" x14ac:dyDescent="0.3">
      <c r="B358" t="s">
        <v>213</v>
      </c>
      <c r="C358" s="17">
        <v>0.67213539870878802</v>
      </c>
      <c r="D358" s="17">
        <v>0.63294511016617505</v>
      </c>
      <c r="E358" s="17">
        <v>0.71160447584831799</v>
      </c>
      <c r="F358" s="17"/>
      <c r="G358" s="17">
        <v>0.65290874926606501</v>
      </c>
      <c r="H358" s="17">
        <v>0.70575614235226802</v>
      </c>
      <c r="I358" s="17">
        <v>0.66851298053554298</v>
      </c>
      <c r="J358" s="17">
        <v>0.63262908198634504</v>
      </c>
      <c r="K358" s="17">
        <v>0.61666290535574697</v>
      </c>
      <c r="L358" s="17">
        <v>0.72967477997796104</v>
      </c>
      <c r="M358" s="17"/>
      <c r="N358" s="17">
        <v>0.76541989653282305</v>
      </c>
      <c r="O358" s="17">
        <v>0.70372020046020101</v>
      </c>
      <c r="P358" s="17">
        <v>0.61735474505945698</v>
      </c>
      <c r="Q358" s="17">
        <v>0.58429873734619397</v>
      </c>
      <c r="R358" s="17"/>
      <c r="S358" s="17">
        <v>0.68243262933135695</v>
      </c>
      <c r="T358" s="17">
        <v>0.67580022401141004</v>
      </c>
      <c r="U358" s="17">
        <v>0.62964106668292497</v>
      </c>
      <c r="V358" s="17">
        <v>0.68158782541246399</v>
      </c>
      <c r="W358" s="17">
        <v>0.627714798044685</v>
      </c>
      <c r="X358" s="17">
        <v>0.66588790748023496</v>
      </c>
      <c r="Y358" s="17">
        <v>0.63885794640201499</v>
      </c>
      <c r="Z358" s="17">
        <v>0.77290000562205796</v>
      </c>
      <c r="AA358" s="17">
        <v>0.71004238154781696</v>
      </c>
      <c r="AB358" s="17">
        <v>0.69836261383132203</v>
      </c>
      <c r="AC358" s="17">
        <v>0.61596708196871897</v>
      </c>
      <c r="AD358" s="17">
        <v>0.64747593755100297</v>
      </c>
      <c r="AE358" s="17"/>
      <c r="AF358" s="17">
        <v>0.70089734146618199</v>
      </c>
      <c r="AG358" s="17">
        <v>0.72314000988636595</v>
      </c>
      <c r="AH358" s="17">
        <v>0.74464930180322897</v>
      </c>
      <c r="AI358" s="17">
        <v>0.49481275742265701</v>
      </c>
      <c r="AJ358" s="17">
        <v>0.68150476782917502</v>
      </c>
      <c r="AK358" s="17"/>
      <c r="AL358" s="17">
        <v>0.76034299987238596</v>
      </c>
      <c r="AM358" s="17">
        <v>0.72924210477232898</v>
      </c>
      <c r="AN358" s="17">
        <v>0.73475410303030697</v>
      </c>
      <c r="AO358" s="17">
        <v>0.53507446508780598</v>
      </c>
      <c r="AP358" s="17">
        <v>0.66378936455402504</v>
      </c>
      <c r="AQ358" s="17">
        <v>0.66035390700939001</v>
      </c>
      <c r="AR358" s="17"/>
      <c r="AS358" s="17">
        <v>0.74343953259259199</v>
      </c>
      <c r="AT358" s="17">
        <v>0.701520731417828</v>
      </c>
      <c r="AU358" s="17">
        <v>0.60097205040497703</v>
      </c>
      <c r="AV358" s="17">
        <v>0.59832252498079097</v>
      </c>
      <c r="AW358" s="17">
        <v>0.56900729376187198</v>
      </c>
      <c r="AX358" s="17"/>
      <c r="AY358" s="17">
        <v>0.70974645045459395</v>
      </c>
      <c r="AZ358" s="17">
        <v>0.71423898236931704</v>
      </c>
      <c r="BA358" s="17">
        <v>0.62923710101843999</v>
      </c>
      <c r="BB358" s="17">
        <v>0.59947520209403604</v>
      </c>
      <c r="BC358" s="17">
        <v>0.47472815496492698</v>
      </c>
      <c r="BD358" s="17"/>
      <c r="BE358" s="17">
        <v>0.421516915367114</v>
      </c>
      <c r="BF358" s="17">
        <v>0.606827844078761</v>
      </c>
      <c r="BG358" s="17">
        <v>0.68424295021391501</v>
      </c>
      <c r="BH358" s="17">
        <v>0.73106762675071202</v>
      </c>
      <c r="BI358" s="17"/>
      <c r="BJ358" s="17">
        <v>0.29172519035234301</v>
      </c>
      <c r="BK358" s="17">
        <v>0.54144810237179497</v>
      </c>
      <c r="BL358" s="17">
        <v>0.63437713322498901</v>
      </c>
      <c r="BM358" s="17">
        <v>0.79646407680532505</v>
      </c>
      <c r="BN358" s="17"/>
      <c r="BO358" s="17">
        <v>0.41671283910803503</v>
      </c>
      <c r="BP358" s="17">
        <v>0.51300475189434003</v>
      </c>
      <c r="BQ358" s="17">
        <v>0.75715209895533298</v>
      </c>
      <c r="BR358" s="17"/>
      <c r="BS358" s="17">
        <v>0.70594004489209805</v>
      </c>
      <c r="BT358" s="17">
        <v>0.63056442669760604</v>
      </c>
      <c r="BU358" s="17"/>
      <c r="BV358" s="17">
        <v>0.70291455334248698</v>
      </c>
      <c r="BW358" s="17">
        <v>0.68801804288138002</v>
      </c>
      <c r="BX358" s="17">
        <v>0.64003759998888199</v>
      </c>
      <c r="BY358" s="17"/>
      <c r="BZ358" s="17">
        <v>0.75665575229158999</v>
      </c>
      <c r="CA358" s="17">
        <v>0.68904559299592305</v>
      </c>
    </row>
    <row r="359" spans="2:79" x14ac:dyDescent="0.3">
      <c r="B359" t="s">
        <v>214</v>
      </c>
      <c r="C359" s="17">
        <v>0.175787818405444</v>
      </c>
      <c r="D359" s="17">
        <v>0.204474110902997</v>
      </c>
      <c r="E359" s="17">
        <v>0.14521213187075099</v>
      </c>
      <c r="F359" s="17"/>
      <c r="G359" s="17">
        <v>0.18375420196097</v>
      </c>
      <c r="H359" s="17">
        <v>0.138053840394254</v>
      </c>
      <c r="I359" s="17">
        <v>0.15958731814569399</v>
      </c>
      <c r="J359" s="17">
        <v>0.23268158308228701</v>
      </c>
      <c r="K359" s="17">
        <v>0.22709184198045501</v>
      </c>
      <c r="L359" s="17">
        <v>0.13386681885162299</v>
      </c>
      <c r="M359" s="17"/>
      <c r="N359" s="17">
        <v>0.118154571090194</v>
      </c>
      <c r="O359" s="17">
        <v>0.14409974665181199</v>
      </c>
      <c r="P359" s="17">
        <v>0.225593488584762</v>
      </c>
      <c r="Q359" s="17">
        <v>0.230674086740003</v>
      </c>
      <c r="R359" s="17"/>
      <c r="S359" s="17">
        <v>0.14943043098266701</v>
      </c>
      <c r="T359" s="17">
        <v>0.184463696902571</v>
      </c>
      <c r="U359" s="17">
        <v>0.188571149202717</v>
      </c>
      <c r="V359" s="17">
        <v>0.18679255301417599</v>
      </c>
      <c r="W359" s="17">
        <v>0.20993257694866099</v>
      </c>
      <c r="X359" s="17">
        <v>0.14970818626128801</v>
      </c>
      <c r="Y359" s="17">
        <v>0.18917027156484301</v>
      </c>
      <c r="Z359" s="17">
        <v>0.116421093317053</v>
      </c>
      <c r="AA359" s="17">
        <v>0.169737920767107</v>
      </c>
      <c r="AB359" s="17">
        <v>0.187129122505863</v>
      </c>
      <c r="AC359" s="17">
        <v>0.19038254547439501</v>
      </c>
      <c r="AD359" s="17">
        <v>0.19915994279735499</v>
      </c>
      <c r="AE359" s="17"/>
      <c r="AF359" s="17">
        <v>0.15873371070339101</v>
      </c>
      <c r="AG359" s="17">
        <v>0.14870350080716099</v>
      </c>
      <c r="AH359" s="17">
        <v>9.0226167182115999E-2</v>
      </c>
      <c r="AI359" s="17">
        <v>0.37030100115290399</v>
      </c>
      <c r="AJ359" s="17">
        <v>0.17321337241790499</v>
      </c>
      <c r="AK359" s="17"/>
      <c r="AL359" s="17">
        <v>0.112422680250648</v>
      </c>
      <c r="AM359" s="17">
        <v>0.13099303443657201</v>
      </c>
      <c r="AN359" s="17">
        <v>0.12210912066950901</v>
      </c>
      <c r="AO359" s="17">
        <v>0.323556805643057</v>
      </c>
      <c r="AP359" s="17">
        <v>0.180747809546698</v>
      </c>
      <c r="AQ359" s="17">
        <v>0.15832275653205699</v>
      </c>
      <c r="AR359" s="17"/>
      <c r="AS359" s="17">
        <v>0.120512450196657</v>
      </c>
      <c r="AT359" s="17">
        <v>0.160181879828906</v>
      </c>
      <c r="AU359" s="17">
        <v>0.20929775312930399</v>
      </c>
      <c r="AV359" s="17">
        <v>0.25958659202211598</v>
      </c>
      <c r="AW359" s="17">
        <v>0.228944177331561</v>
      </c>
      <c r="AX359" s="17"/>
      <c r="AY359" s="17">
        <v>0.155223528777401</v>
      </c>
      <c r="AZ359" s="17">
        <v>0.13958575614371699</v>
      </c>
      <c r="BA359" s="17">
        <v>0.189443112506852</v>
      </c>
      <c r="BB359" s="17">
        <v>0.24706538973123299</v>
      </c>
      <c r="BC359" s="17">
        <v>0.39662674514919699</v>
      </c>
      <c r="BD359" s="17"/>
      <c r="BE359" s="17">
        <v>0.37955296634400998</v>
      </c>
      <c r="BF359" s="17">
        <v>0.20376969023840499</v>
      </c>
      <c r="BG359" s="17">
        <v>0.184377805430569</v>
      </c>
      <c r="BH359" s="17">
        <v>0.119873306083704</v>
      </c>
      <c r="BI359" s="17"/>
      <c r="BJ359" s="17">
        <v>0.538902097655239</v>
      </c>
      <c r="BK359" s="17">
        <v>0.26158102102199798</v>
      </c>
      <c r="BL359" s="17">
        <v>0.18523764859254099</v>
      </c>
      <c r="BM359" s="17">
        <v>7.8766911172803003E-2</v>
      </c>
      <c r="BN359" s="17"/>
      <c r="BO359" s="17">
        <v>0.39211035136123901</v>
      </c>
      <c r="BP359" s="17">
        <v>0.27319264357253797</v>
      </c>
      <c r="BQ359" s="17">
        <v>0.114435911802132</v>
      </c>
      <c r="BR359" s="17"/>
      <c r="BS359" s="17">
        <v>0.15556485079385701</v>
      </c>
      <c r="BT359" s="17">
        <v>0.20129295993172799</v>
      </c>
      <c r="BU359" s="17"/>
      <c r="BV359" s="17">
        <v>0.17050987078739999</v>
      </c>
      <c r="BW359" s="17">
        <v>0.144949127935452</v>
      </c>
      <c r="BX359" s="17">
        <v>0.219798974121902</v>
      </c>
      <c r="BY359" s="17"/>
      <c r="BZ359" s="17">
        <v>0.12646653243150099</v>
      </c>
      <c r="CA359" s="17">
        <v>0.148935422942053</v>
      </c>
    </row>
    <row r="360" spans="2:79" x14ac:dyDescent="0.3">
      <c r="B360" t="s">
        <v>191</v>
      </c>
      <c r="C360" s="17">
        <v>0.49634758030334403</v>
      </c>
      <c r="D360" s="17">
        <v>0.428470999263179</v>
      </c>
      <c r="E360" s="17">
        <v>0.56639234397756699</v>
      </c>
      <c r="F360" s="17"/>
      <c r="G360" s="17">
        <v>0.46915454730509498</v>
      </c>
      <c r="H360" s="17">
        <v>0.56770230195801397</v>
      </c>
      <c r="I360" s="17">
        <v>0.50892566238984904</v>
      </c>
      <c r="J360" s="17">
        <v>0.39994749890405801</v>
      </c>
      <c r="K360" s="17">
        <v>0.38957106337529201</v>
      </c>
      <c r="L360" s="17">
        <v>0.59580796112633805</v>
      </c>
      <c r="M360" s="17"/>
      <c r="N360" s="17">
        <v>0.64726532544263005</v>
      </c>
      <c r="O360" s="17">
        <v>0.55962045380838998</v>
      </c>
      <c r="P360" s="17">
        <v>0.39176125647469501</v>
      </c>
      <c r="Q360" s="17">
        <v>0.35362465060619103</v>
      </c>
      <c r="R360" s="17"/>
      <c r="S360" s="17">
        <v>0.53300219834869</v>
      </c>
      <c r="T360" s="17">
        <v>0.49133652710884002</v>
      </c>
      <c r="U360" s="17">
        <v>0.44106991748020702</v>
      </c>
      <c r="V360" s="17">
        <v>0.49479527239828802</v>
      </c>
      <c r="W360" s="17">
        <v>0.41778222109602398</v>
      </c>
      <c r="X360" s="17">
        <v>0.51617972121894695</v>
      </c>
      <c r="Y360" s="17">
        <v>0.44968767483717198</v>
      </c>
      <c r="Z360" s="17">
        <v>0.65647891230500499</v>
      </c>
      <c r="AA360" s="17">
        <v>0.54030446078071004</v>
      </c>
      <c r="AB360" s="17">
        <v>0.51123349132545903</v>
      </c>
      <c r="AC360" s="17">
        <v>0.42558453649432398</v>
      </c>
      <c r="AD360" s="17">
        <v>0.44831599475364797</v>
      </c>
      <c r="AE360" s="17"/>
      <c r="AF360" s="17">
        <v>0.54216363076279095</v>
      </c>
      <c r="AG360" s="17">
        <v>0.57443650907920496</v>
      </c>
      <c r="AH360" s="17">
        <v>0.65442313462111201</v>
      </c>
      <c r="AI360" s="17">
        <v>0.124511756269754</v>
      </c>
      <c r="AJ360" s="17">
        <v>0.508291395411271</v>
      </c>
      <c r="AK360" s="17"/>
      <c r="AL360" s="17">
        <v>0.64792031962173802</v>
      </c>
      <c r="AM360" s="17">
        <v>0.59824907033575703</v>
      </c>
      <c r="AN360" s="17">
        <v>0.61264498236079701</v>
      </c>
      <c r="AO360" s="17">
        <v>0.21151765944474901</v>
      </c>
      <c r="AP360" s="17">
        <v>0.48304155500732598</v>
      </c>
      <c r="AQ360" s="17">
        <v>0.50203115047733304</v>
      </c>
      <c r="AR360" s="17"/>
      <c r="AS360" s="17">
        <v>0.62292708239593497</v>
      </c>
      <c r="AT360" s="17">
        <v>0.54133885158892103</v>
      </c>
      <c r="AU360" s="17">
        <v>0.39167429727567299</v>
      </c>
      <c r="AV360" s="17">
        <v>0.33873593295867499</v>
      </c>
      <c r="AW360" s="17">
        <v>0.34006311643031101</v>
      </c>
      <c r="AX360" s="17"/>
      <c r="AY360" s="17">
        <v>0.55452292167719197</v>
      </c>
      <c r="AZ360" s="17">
        <v>0.5746532262256</v>
      </c>
      <c r="BA360" s="17">
        <v>0.43979398851158802</v>
      </c>
      <c r="BB360" s="17">
        <v>0.352409812362803</v>
      </c>
      <c r="BC360" s="17">
        <v>7.8101409815729897E-2</v>
      </c>
      <c r="BD360" s="17"/>
      <c r="BE360" s="17">
        <v>4.1963949023104199E-2</v>
      </c>
      <c r="BF360" s="17">
        <v>0.40305815384035598</v>
      </c>
      <c r="BG360" s="17">
        <v>0.49986514478334598</v>
      </c>
      <c r="BH360" s="17">
        <v>0.61119432066700796</v>
      </c>
      <c r="BI360" s="17"/>
      <c r="BJ360" s="17">
        <v>-0.24717690730289599</v>
      </c>
      <c r="BK360" s="17">
        <v>0.27986708134979699</v>
      </c>
      <c r="BL360" s="17">
        <v>0.44913948463244802</v>
      </c>
      <c r="BM360" s="17">
        <v>0.71769716563252195</v>
      </c>
      <c r="BN360" s="17"/>
      <c r="BO360" s="17">
        <v>2.46024877467961E-2</v>
      </c>
      <c r="BP360" s="17">
        <v>0.239812108321802</v>
      </c>
      <c r="BQ360" s="17">
        <v>0.642716187153201</v>
      </c>
      <c r="BR360" s="17"/>
      <c r="BS360" s="17">
        <v>0.55037519409824098</v>
      </c>
      <c r="BT360" s="17">
        <v>0.42927146676587802</v>
      </c>
      <c r="BU360" s="17"/>
      <c r="BV360" s="17">
        <v>0.53240468255508699</v>
      </c>
      <c r="BW360" s="17">
        <v>0.54306891494592702</v>
      </c>
      <c r="BX360" s="17">
        <v>0.42023862586698102</v>
      </c>
      <c r="BY360" s="17"/>
      <c r="BZ360" s="17">
        <v>0.63018921986008802</v>
      </c>
      <c r="CA360" s="17">
        <v>0.54011017005386996</v>
      </c>
    </row>
    <row r="361" spans="2:79" x14ac:dyDescent="0.3">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row>
    <row r="362" spans="2:79" x14ac:dyDescent="0.3">
      <c r="B362" s="6" t="s">
        <v>222</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row>
    <row r="363" spans="2:79" x14ac:dyDescent="0.3">
      <c r="B363" s="24" t="s">
        <v>107</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row>
    <row r="364" spans="2:79" x14ac:dyDescent="0.3">
      <c r="B364" t="s">
        <v>208</v>
      </c>
      <c r="C364" s="17">
        <v>0.44459016360548798</v>
      </c>
      <c r="D364" s="17">
        <v>0.430746873705324</v>
      </c>
      <c r="E364" s="17">
        <v>0.45826543559210903</v>
      </c>
      <c r="F364" s="17"/>
      <c r="G364" s="17">
        <v>0.38234048832224898</v>
      </c>
      <c r="H364" s="17">
        <v>0.42754836623473302</v>
      </c>
      <c r="I364" s="17">
        <v>0.46386350096131301</v>
      </c>
      <c r="J364" s="17">
        <v>0.42338172649769401</v>
      </c>
      <c r="K364" s="17">
        <v>0.45664674595507199</v>
      </c>
      <c r="L364" s="17">
        <v>0.49355532966063198</v>
      </c>
      <c r="M364" s="17"/>
      <c r="N364" s="17">
        <v>0.48311699351299098</v>
      </c>
      <c r="O364" s="17">
        <v>0.43189607280408998</v>
      </c>
      <c r="P364" s="17">
        <v>0.42744753586423201</v>
      </c>
      <c r="Q364" s="17">
        <v>0.42416239114371501</v>
      </c>
      <c r="R364" s="17"/>
      <c r="S364" s="17">
        <v>0.43152066683637402</v>
      </c>
      <c r="T364" s="17">
        <v>0.46247046403026798</v>
      </c>
      <c r="U364" s="17">
        <v>0.44379922504831198</v>
      </c>
      <c r="V364" s="17">
        <v>0.47515591733402301</v>
      </c>
      <c r="W364" s="17">
        <v>0.35717916165106101</v>
      </c>
      <c r="X364" s="17">
        <v>0.45588583040823699</v>
      </c>
      <c r="Y364" s="17">
        <v>0.37832751382218499</v>
      </c>
      <c r="Z364" s="17">
        <v>0.497298037706489</v>
      </c>
      <c r="AA364" s="17">
        <v>0.48512692634073201</v>
      </c>
      <c r="AB364" s="17">
        <v>0.45888461407605002</v>
      </c>
      <c r="AC364" s="17">
        <v>0.381083464618442</v>
      </c>
      <c r="AD364" s="17">
        <v>0.531274281794895</v>
      </c>
      <c r="AE364" s="17"/>
      <c r="AF364" s="17">
        <v>0.42086261046025297</v>
      </c>
      <c r="AG364" s="17">
        <v>0.48411949017010603</v>
      </c>
      <c r="AH364" s="17">
        <v>0.46932695937156199</v>
      </c>
      <c r="AI364" s="17">
        <v>0.34215094773117499</v>
      </c>
      <c r="AJ364" s="17">
        <v>0.51104330876283099</v>
      </c>
      <c r="AK364" s="17"/>
      <c r="AL364" s="17">
        <v>0.51010657143985605</v>
      </c>
      <c r="AM364" s="17">
        <v>0.45629210005072202</v>
      </c>
      <c r="AN364" s="17">
        <v>0.512721094986199</v>
      </c>
      <c r="AO364" s="17">
        <v>0.35270611686759201</v>
      </c>
      <c r="AP364" s="17">
        <v>0.49493260623754198</v>
      </c>
      <c r="AQ364" s="17">
        <v>0.39515249785796702</v>
      </c>
      <c r="AR364" s="17"/>
      <c r="AS364" s="17">
        <v>0.59962073345170297</v>
      </c>
      <c r="AT364" s="17">
        <v>0.41517615525580198</v>
      </c>
      <c r="AU364" s="17">
        <v>0.37816990088442498</v>
      </c>
      <c r="AV364" s="17">
        <v>0.45565917534591599</v>
      </c>
      <c r="AW364" s="17">
        <v>0.60235725523875805</v>
      </c>
      <c r="AX364" s="17"/>
      <c r="AY364" s="17">
        <v>0.57354621635629399</v>
      </c>
      <c r="AZ364" s="17">
        <v>0.39384106895475401</v>
      </c>
      <c r="BA364" s="17">
        <v>0.41548882803674397</v>
      </c>
      <c r="BB364" s="17">
        <v>0.41024770285666201</v>
      </c>
      <c r="BC364" s="17">
        <v>0.36713951269640999</v>
      </c>
      <c r="BD364" s="17"/>
      <c r="BE364" s="17">
        <v>0.26242797196025103</v>
      </c>
      <c r="BF364" s="17">
        <v>0.365080286483286</v>
      </c>
      <c r="BG364" s="17">
        <v>0.44724242306985901</v>
      </c>
      <c r="BH364" s="17">
        <v>0.51843507748068696</v>
      </c>
      <c r="BI364" s="17"/>
      <c r="BJ364" s="17">
        <v>0.212337121039816</v>
      </c>
      <c r="BK364" s="17">
        <v>0.37030157301265798</v>
      </c>
      <c r="BL364" s="17">
        <v>0.41010476019589798</v>
      </c>
      <c r="BM364" s="17">
        <v>0.52653575672352504</v>
      </c>
      <c r="BN364" s="17"/>
      <c r="BO364" s="17">
        <v>0.33133470559245698</v>
      </c>
      <c r="BP364" s="17">
        <v>0.30650868585364199</v>
      </c>
      <c r="BQ364" s="17">
        <v>0.49663538960077103</v>
      </c>
      <c r="BR364" s="17"/>
      <c r="BS364" s="17">
        <v>0.47104062517585898</v>
      </c>
      <c r="BT364" s="17">
        <v>0.41297885418788</v>
      </c>
      <c r="BU364" s="17"/>
      <c r="BV364" s="17">
        <v>0.489751367557276</v>
      </c>
      <c r="BW364" s="17">
        <v>0.45151716687705801</v>
      </c>
      <c r="BX364" s="17">
        <v>0.41747354846379398</v>
      </c>
      <c r="BY364" s="17"/>
      <c r="BZ364" s="17">
        <v>0.52998609427064103</v>
      </c>
      <c r="CA364" s="17">
        <v>0.482045346525457</v>
      </c>
    </row>
    <row r="365" spans="2:79" x14ac:dyDescent="0.3">
      <c r="B365" t="s">
        <v>209</v>
      </c>
      <c r="C365" s="17">
        <v>0.35769964976881402</v>
      </c>
      <c r="D365" s="17">
        <v>0.35840199811662599</v>
      </c>
      <c r="E365" s="17">
        <v>0.35724558285844299</v>
      </c>
      <c r="F365" s="17"/>
      <c r="G365" s="17">
        <v>0.397167049812922</v>
      </c>
      <c r="H365" s="17">
        <v>0.368789015912523</v>
      </c>
      <c r="I365" s="17">
        <v>0.313423315798388</v>
      </c>
      <c r="J365" s="17">
        <v>0.34394096592953899</v>
      </c>
      <c r="K365" s="17">
        <v>0.34837890694725299</v>
      </c>
      <c r="L365" s="17">
        <v>0.37571184707177901</v>
      </c>
      <c r="M365" s="17"/>
      <c r="N365" s="17">
        <v>0.36637661824196199</v>
      </c>
      <c r="O365" s="17">
        <v>0.37502919544019597</v>
      </c>
      <c r="P365" s="17">
        <v>0.35284977816658603</v>
      </c>
      <c r="Q365" s="17">
        <v>0.339554003818689</v>
      </c>
      <c r="R365" s="17"/>
      <c r="S365" s="17">
        <v>0.36321472028192497</v>
      </c>
      <c r="T365" s="17">
        <v>0.33406907904062599</v>
      </c>
      <c r="U365" s="17">
        <v>0.33264456842054602</v>
      </c>
      <c r="V365" s="17">
        <v>0.33243415994158498</v>
      </c>
      <c r="W365" s="17">
        <v>0.40396557026882002</v>
      </c>
      <c r="X365" s="17">
        <v>0.34713154011210101</v>
      </c>
      <c r="Y365" s="17">
        <v>0.41625808922193003</v>
      </c>
      <c r="Z365" s="17">
        <v>0.28454557484168302</v>
      </c>
      <c r="AA365" s="17">
        <v>0.36560015558334402</v>
      </c>
      <c r="AB365" s="17">
        <v>0.36249053904494299</v>
      </c>
      <c r="AC365" s="17">
        <v>0.41961793044796603</v>
      </c>
      <c r="AD365" s="17">
        <v>0.29388890993500499</v>
      </c>
      <c r="AE365" s="17"/>
      <c r="AF365" s="17">
        <v>0.39089150953966201</v>
      </c>
      <c r="AG365" s="17">
        <v>0.345458814429981</v>
      </c>
      <c r="AH365" s="17">
        <v>0.378483261707247</v>
      </c>
      <c r="AI365" s="17">
        <v>0.36094905074622102</v>
      </c>
      <c r="AJ365" s="17">
        <v>0.32823257471324202</v>
      </c>
      <c r="AK365" s="17"/>
      <c r="AL365" s="17">
        <v>0.32849952828676798</v>
      </c>
      <c r="AM365" s="17">
        <v>0.39292540982538099</v>
      </c>
      <c r="AN365" s="17">
        <v>0.32753796884724501</v>
      </c>
      <c r="AO365" s="17">
        <v>0.373832903121182</v>
      </c>
      <c r="AP365" s="17">
        <v>0.37423526413095898</v>
      </c>
      <c r="AQ365" s="17">
        <v>0.37763733445183501</v>
      </c>
      <c r="AR365" s="17"/>
      <c r="AS365" s="17">
        <v>0.25503321003926199</v>
      </c>
      <c r="AT365" s="17">
        <v>0.40765999881215398</v>
      </c>
      <c r="AU365" s="17">
        <v>0.34390237644849603</v>
      </c>
      <c r="AV365" s="17">
        <v>0.337002988706252</v>
      </c>
      <c r="AW365" s="17">
        <v>0.25405240978235</v>
      </c>
      <c r="AX365" s="17"/>
      <c r="AY365" s="17">
        <v>0.29068597446630201</v>
      </c>
      <c r="AZ365" s="17">
        <v>0.40516353528627103</v>
      </c>
      <c r="BA365" s="17">
        <v>0.36553716914652201</v>
      </c>
      <c r="BB365" s="17">
        <v>0.35605581380470602</v>
      </c>
      <c r="BC365" s="17">
        <v>0.32648930435419798</v>
      </c>
      <c r="BD365" s="17"/>
      <c r="BE365" s="17">
        <v>0.42024285436139902</v>
      </c>
      <c r="BF365" s="17">
        <v>0.37675462816215</v>
      </c>
      <c r="BG365" s="17">
        <v>0.37984938785515598</v>
      </c>
      <c r="BH365" s="17">
        <v>0.30230877779161103</v>
      </c>
      <c r="BI365" s="17"/>
      <c r="BJ365" s="17">
        <v>0.36168898390493498</v>
      </c>
      <c r="BK365" s="17">
        <v>0.37644145813075203</v>
      </c>
      <c r="BL365" s="17">
        <v>0.40793642916877398</v>
      </c>
      <c r="BM365" s="17">
        <v>0.33064625064117098</v>
      </c>
      <c r="BN365" s="17"/>
      <c r="BO365" s="17">
        <v>0.38272432304121601</v>
      </c>
      <c r="BP365" s="17">
        <v>0.42076079365771102</v>
      </c>
      <c r="BQ365" s="17">
        <v>0.340415742048023</v>
      </c>
      <c r="BR365" s="17"/>
      <c r="BS365" s="17">
        <v>0.34524727699449798</v>
      </c>
      <c r="BT365" s="17">
        <v>0.371342037727868</v>
      </c>
      <c r="BU365" s="17"/>
      <c r="BV365" s="17">
        <v>0.374844666998501</v>
      </c>
      <c r="BW365" s="17">
        <v>0.34355636509244403</v>
      </c>
      <c r="BX365" s="17">
        <v>0.36128505642105502</v>
      </c>
      <c r="BY365" s="17"/>
      <c r="BZ365" s="17">
        <v>0.30515945681263201</v>
      </c>
      <c r="CA365" s="17">
        <v>0.31090921624073797</v>
      </c>
    </row>
    <row r="366" spans="2:79" x14ac:dyDescent="0.3">
      <c r="B366" t="s">
        <v>210</v>
      </c>
      <c r="C366" s="17">
        <v>0.13900203815752599</v>
      </c>
      <c r="D366" s="17">
        <v>0.15225441893177</v>
      </c>
      <c r="E366" s="17">
        <v>0.127312027930473</v>
      </c>
      <c r="F366" s="17"/>
      <c r="G366" s="17">
        <v>0.14519197013466201</v>
      </c>
      <c r="H366" s="17">
        <v>0.16523947481548601</v>
      </c>
      <c r="I366" s="17">
        <v>0.144765843743284</v>
      </c>
      <c r="J366" s="17">
        <v>0.16472943184213301</v>
      </c>
      <c r="K366" s="17">
        <v>0.13615596954393699</v>
      </c>
      <c r="L366" s="17">
        <v>8.9790860165571501E-2</v>
      </c>
      <c r="M366" s="17"/>
      <c r="N366" s="17">
        <v>0.11252020641004599</v>
      </c>
      <c r="O366" s="17">
        <v>0.14662171692008599</v>
      </c>
      <c r="P366" s="17">
        <v>0.13837756688922301</v>
      </c>
      <c r="Q366" s="17">
        <v>0.16300752601099799</v>
      </c>
      <c r="R366" s="17"/>
      <c r="S366" s="17">
        <v>0.152996923199894</v>
      </c>
      <c r="T366" s="17">
        <v>0.140259401641878</v>
      </c>
      <c r="U366" s="17">
        <v>0.15286133447608199</v>
      </c>
      <c r="V366" s="17">
        <v>0.120430461391496</v>
      </c>
      <c r="W366" s="17">
        <v>0.173311685981515</v>
      </c>
      <c r="X366" s="17">
        <v>0.13070432628492901</v>
      </c>
      <c r="Y366" s="17">
        <v>0.14757492650249901</v>
      </c>
      <c r="Z366" s="17">
        <v>0.20529641025509901</v>
      </c>
      <c r="AA366" s="17">
        <v>0.109970083477038</v>
      </c>
      <c r="AB366" s="17">
        <v>0.118678954345346</v>
      </c>
      <c r="AC366" s="17">
        <v>0.13575299081863601</v>
      </c>
      <c r="AD366" s="17">
        <v>9.3551761886258494E-2</v>
      </c>
      <c r="AE366" s="17"/>
      <c r="AF366" s="17">
        <v>0.134647363739092</v>
      </c>
      <c r="AG366" s="17">
        <v>0.13195425128471699</v>
      </c>
      <c r="AH366" s="17">
        <v>0.141038833584264</v>
      </c>
      <c r="AI366" s="17">
        <v>0.16393715469852599</v>
      </c>
      <c r="AJ366" s="17">
        <v>9.4341097957978501E-2</v>
      </c>
      <c r="AK366" s="17"/>
      <c r="AL366" s="17">
        <v>0.13495699437168701</v>
      </c>
      <c r="AM366" s="17">
        <v>0.106620349121297</v>
      </c>
      <c r="AN366" s="17">
        <v>0.139475020015596</v>
      </c>
      <c r="AO366" s="17">
        <v>0.173960062883251</v>
      </c>
      <c r="AP366" s="17">
        <v>7.3699605567142001E-2</v>
      </c>
      <c r="AQ366" s="17">
        <v>0.14266262957224199</v>
      </c>
      <c r="AR366" s="17"/>
      <c r="AS366" s="17">
        <v>0.11941974468175701</v>
      </c>
      <c r="AT366" s="17">
        <v>0.13221096027426901</v>
      </c>
      <c r="AU366" s="17">
        <v>0.174217942782457</v>
      </c>
      <c r="AV366" s="17">
        <v>0.13068956531190401</v>
      </c>
      <c r="AW366" s="17">
        <v>7.3380377547439396E-2</v>
      </c>
      <c r="AX366" s="17"/>
      <c r="AY366" s="17">
        <v>0.10710306370092799</v>
      </c>
      <c r="AZ366" s="17">
        <v>0.13640701577578199</v>
      </c>
      <c r="BA366" s="17">
        <v>0.16299179803936101</v>
      </c>
      <c r="BB366" s="17">
        <v>0.150117668458328</v>
      </c>
      <c r="BC366" s="17">
        <v>0.203652367102508</v>
      </c>
      <c r="BD366" s="17"/>
      <c r="BE366" s="17">
        <v>0.18753507708696199</v>
      </c>
      <c r="BF366" s="17">
        <v>0.199486773430257</v>
      </c>
      <c r="BG366" s="17">
        <v>0.124687191756107</v>
      </c>
      <c r="BH366" s="17">
        <v>0.116346536063275</v>
      </c>
      <c r="BI366" s="17"/>
      <c r="BJ366" s="17">
        <v>0.28264353214489502</v>
      </c>
      <c r="BK366" s="17">
        <v>0.19916871640723499</v>
      </c>
      <c r="BL366" s="17">
        <v>0.13964766115923199</v>
      </c>
      <c r="BM366" s="17">
        <v>9.5804303111209702E-2</v>
      </c>
      <c r="BN366" s="17"/>
      <c r="BO366" s="17">
        <v>0.20359799695688199</v>
      </c>
      <c r="BP366" s="17">
        <v>0.18162088230960399</v>
      </c>
      <c r="BQ366" s="17">
        <v>0.115948219739993</v>
      </c>
      <c r="BR366" s="17"/>
      <c r="BS366" s="17">
        <v>0.13078332881665999</v>
      </c>
      <c r="BT366" s="17">
        <v>0.149229766617794</v>
      </c>
      <c r="BU366" s="17"/>
      <c r="BV366" s="17">
        <v>0.106779450261676</v>
      </c>
      <c r="BW366" s="17">
        <v>0.145640471652978</v>
      </c>
      <c r="BX366" s="17">
        <v>0.151647637901586</v>
      </c>
      <c r="BY366" s="17"/>
      <c r="BZ366" s="17">
        <v>0.15649993822456401</v>
      </c>
      <c r="CA366" s="17">
        <v>0.15404431832823301</v>
      </c>
    </row>
    <row r="367" spans="2:79" x14ac:dyDescent="0.3">
      <c r="B367" t="s">
        <v>211</v>
      </c>
      <c r="C367" s="17">
        <v>2.5516191470971099E-2</v>
      </c>
      <c r="D367" s="17">
        <v>2.38475986446424E-2</v>
      </c>
      <c r="E367" s="17">
        <v>2.7370231313086399E-2</v>
      </c>
      <c r="F367" s="17"/>
      <c r="G367" s="17">
        <v>3.7320923310460601E-2</v>
      </c>
      <c r="H367" s="17">
        <v>2.2921344460733101E-2</v>
      </c>
      <c r="I367" s="17">
        <v>3.17909560973502E-2</v>
      </c>
      <c r="J367" s="17">
        <v>2.6673454598466401E-2</v>
      </c>
      <c r="K367" s="17">
        <v>1.6054158155888999E-2</v>
      </c>
      <c r="L367" s="17">
        <v>2.0029073107334899E-2</v>
      </c>
      <c r="M367" s="17"/>
      <c r="N367" s="17">
        <v>1.8189012199861399E-2</v>
      </c>
      <c r="O367" s="17">
        <v>2.17689174761471E-2</v>
      </c>
      <c r="P367" s="17">
        <v>3.4747909126907998E-2</v>
      </c>
      <c r="Q367" s="17">
        <v>2.7884761116342902E-2</v>
      </c>
      <c r="R367" s="17"/>
      <c r="S367" s="17">
        <v>3.2617608271764298E-2</v>
      </c>
      <c r="T367" s="17">
        <v>2.6426218027482198E-2</v>
      </c>
      <c r="U367" s="17">
        <v>1.2156878735363299E-2</v>
      </c>
      <c r="V367" s="17">
        <v>5.4471836212813401E-2</v>
      </c>
      <c r="W367" s="17">
        <v>2.1411347727859301E-2</v>
      </c>
      <c r="X367" s="17">
        <v>2.3096231203173299E-2</v>
      </c>
      <c r="Y367" s="17">
        <v>2.3499572661813701E-2</v>
      </c>
      <c r="Z367" s="17">
        <v>1.2859977196729201E-2</v>
      </c>
      <c r="AA367" s="17">
        <v>3.00772839471917E-2</v>
      </c>
      <c r="AB367" s="17">
        <v>5.5182570339623004E-3</v>
      </c>
      <c r="AC367" s="17">
        <v>1.40325480729171E-2</v>
      </c>
      <c r="AD367" s="17">
        <v>3.8893607028930202E-2</v>
      </c>
      <c r="AE367" s="17"/>
      <c r="AF367" s="17">
        <v>3.3245882449988898E-2</v>
      </c>
      <c r="AG367" s="17">
        <v>9.8517255555366293E-3</v>
      </c>
      <c r="AH367" s="17">
        <v>0</v>
      </c>
      <c r="AI367" s="17">
        <v>6.6077390413472104E-2</v>
      </c>
      <c r="AJ367" s="17">
        <v>4.8517109683321701E-2</v>
      </c>
      <c r="AK367" s="17"/>
      <c r="AL367" s="17">
        <v>9.4912185763550393E-3</v>
      </c>
      <c r="AM367" s="17">
        <v>3.0556072507291799E-2</v>
      </c>
      <c r="AN367" s="17">
        <v>0</v>
      </c>
      <c r="AO367" s="17">
        <v>5.0888438232735797E-2</v>
      </c>
      <c r="AP367" s="17">
        <v>3.7210655132940203E-2</v>
      </c>
      <c r="AQ367" s="17">
        <v>1.85302429062481E-2</v>
      </c>
      <c r="AR367" s="17"/>
      <c r="AS367" s="17">
        <v>8.6086696115069104E-3</v>
      </c>
      <c r="AT367" s="17">
        <v>2.1145915513755598E-2</v>
      </c>
      <c r="AU367" s="17">
        <v>4.6617200616003801E-2</v>
      </c>
      <c r="AV367" s="17">
        <v>2.7177441569799E-2</v>
      </c>
      <c r="AW367" s="17">
        <v>2.7368264614092599E-2</v>
      </c>
      <c r="AX367" s="17"/>
      <c r="AY367" s="17">
        <v>1.3517121082102001E-2</v>
      </c>
      <c r="AZ367" s="17">
        <v>2.9968068564637799E-2</v>
      </c>
      <c r="BA367" s="17">
        <v>1.8698949622741701E-2</v>
      </c>
      <c r="BB367" s="17">
        <v>4.7320966101833499E-2</v>
      </c>
      <c r="BC367" s="17">
        <v>2.9193693165267098E-2</v>
      </c>
      <c r="BD367" s="17"/>
      <c r="BE367" s="17">
        <v>6.5693746364806599E-2</v>
      </c>
      <c r="BF367" s="17">
        <v>3.68144356404006E-2</v>
      </c>
      <c r="BG367" s="17">
        <v>2.1411627856216201E-2</v>
      </c>
      <c r="BH367" s="17">
        <v>2.06001095721506E-2</v>
      </c>
      <c r="BI367" s="17"/>
      <c r="BJ367" s="17">
        <v>6.3019182972755397E-2</v>
      </c>
      <c r="BK367" s="17">
        <v>3.2732664588604403E-2</v>
      </c>
      <c r="BL367" s="17">
        <v>1.98736934047903E-2</v>
      </c>
      <c r="BM367" s="17">
        <v>1.9077412667416499E-2</v>
      </c>
      <c r="BN367" s="17"/>
      <c r="BO367" s="17">
        <v>4.1997528135373399E-2</v>
      </c>
      <c r="BP367" s="17">
        <v>6.0293772337142899E-2</v>
      </c>
      <c r="BQ367" s="17">
        <v>1.5763562615098599E-2</v>
      </c>
      <c r="BR367" s="17"/>
      <c r="BS367" s="17">
        <v>2.50122143937298E-2</v>
      </c>
      <c r="BT367" s="17">
        <v>2.6331301500563599E-2</v>
      </c>
      <c r="BU367" s="17"/>
      <c r="BV367" s="17">
        <v>7.8808143897119293E-3</v>
      </c>
      <c r="BW367" s="17">
        <v>2.5690536762622299E-2</v>
      </c>
      <c r="BX367" s="17">
        <v>4.0196657167822399E-2</v>
      </c>
      <c r="BY367" s="17"/>
      <c r="BZ367" s="17">
        <v>0</v>
      </c>
      <c r="CA367" s="17">
        <v>8.6231536192898604E-3</v>
      </c>
    </row>
    <row r="368" spans="2:79" x14ac:dyDescent="0.3">
      <c r="B368" t="s">
        <v>212</v>
      </c>
      <c r="C368" s="17">
        <v>1.9668166334428999E-2</v>
      </c>
      <c r="D368" s="17">
        <v>2.23365461996822E-2</v>
      </c>
      <c r="E368" s="17">
        <v>1.6029142981414699E-2</v>
      </c>
      <c r="F368" s="17"/>
      <c r="G368" s="17">
        <v>2.0524865498178502E-2</v>
      </c>
      <c r="H368" s="17">
        <v>9.8613501736163293E-3</v>
      </c>
      <c r="I368" s="17">
        <v>3.34332988314529E-2</v>
      </c>
      <c r="J368" s="17">
        <v>1.4063375524411E-2</v>
      </c>
      <c r="K368" s="17">
        <v>3.6304869559106702E-2</v>
      </c>
      <c r="L368" s="17">
        <v>9.3522741666562294E-3</v>
      </c>
      <c r="M368" s="17"/>
      <c r="N368" s="17">
        <v>1.44267312577604E-2</v>
      </c>
      <c r="O368" s="17">
        <v>1.3666822736913E-2</v>
      </c>
      <c r="P368" s="17">
        <v>2.31384183215366E-2</v>
      </c>
      <c r="Q368" s="17">
        <v>2.8909855136681501E-2</v>
      </c>
      <c r="R368" s="17"/>
      <c r="S368" s="17">
        <v>1.61736691482748E-2</v>
      </c>
      <c r="T368" s="17">
        <v>1.09206355734086E-2</v>
      </c>
      <c r="U368" s="17">
        <v>3.1279561197092798E-2</v>
      </c>
      <c r="V368" s="17">
        <v>6.7266347762959203E-3</v>
      </c>
      <c r="W368" s="17">
        <v>3.5609699901004398E-2</v>
      </c>
      <c r="X368" s="17">
        <v>2.1601862801943199E-2</v>
      </c>
      <c r="Y368" s="17">
        <v>2.7416789576007801E-2</v>
      </c>
      <c r="Z368" s="17">
        <v>0</v>
      </c>
      <c r="AA368" s="17">
        <v>0</v>
      </c>
      <c r="AB368" s="17">
        <v>4.2043783524695698E-2</v>
      </c>
      <c r="AC368" s="17">
        <v>3.7093646771029401E-2</v>
      </c>
      <c r="AD368" s="17">
        <v>1.97110304027244E-2</v>
      </c>
      <c r="AE368" s="17"/>
      <c r="AF368" s="17">
        <v>1.5361119110518901E-2</v>
      </c>
      <c r="AG368" s="17">
        <v>1.9033243149071399E-2</v>
      </c>
      <c r="AH368" s="17">
        <v>5.6539347981016796E-3</v>
      </c>
      <c r="AI368" s="17">
        <v>5.3150898402650998E-2</v>
      </c>
      <c r="AJ368" s="17">
        <v>8.8007689453781894E-3</v>
      </c>
      <c r="AK368" s="17"/>
      <c r="AL368" s="17">
        <v>1.10079246301183E-2</v>
      </c>
      <c r="AM368" s="17">
        <v>1.3606068495307501E-2</v>
      </c>
      <c r="AN368" s="17">
        <v>1.03061120945182E-2</v>
      </c>
      <c r="AO368" s="17">
        <v>4.0931134790730898E-2</v>
      </c>
      <c r="AP368" s="17">
        <v>1.30165901441282E-2</v>
      </c>
      <c r="AQ368" s="17">
        <v>1.13083661352623E-2</v>
      </c>
      <c r="AR368" s="17"/>
      <c r="AS368" s="17">
        <v>1.7317642215771801E-2</v>
      </c>
      <c r="AT368" s="17">
        <v>1.15787541812699E-2</v>
      </c>
      <c r="AU368" s="17">
        <v>3.47263472694214E-2</v>
      </c>
      <c r="AV368" s="17">
        <v>2.9820824097144899E-2</v>
      </c>
      <c r="AW368" s="17">
        <v>1.55591869602974E-2</v>
      </c>
      <c r="AX368" s="17"/>
      <c r="AY368" s="17">
        <v>1.1466175047679701E-2</v>
      </c>
      <c r="AZ368" s="17">
        <v>1.6829726373422099E-2</v>
      </c>
      <c r="BA368" s="17">
        <v>2.1748578900789701E-2</v>
      </c>
      <c r="BB368" s="17">
        <v>2.6831330381960301E-2</v>
      </c>
      <c r="BC368" s="17">
        <v>5.9396876036003098E-2</v>
      </c>
      <c r="BD368" s="17"/>
      <c r="BE368" s="17">
        <v>4.9184868940582098E-2</v>
      </c>
      <c r="BF368" s="17">
        <v>1.40490159076608E-2</v>
      </c>
      <c r="BG368" s="17">
        <v>1.6182260033104301E-2</v>
      </c>
      <c r="BH368" s="17">
        <v>2.3743886364014401E-2</v>
      </c>
      <c r="BI368" s="17"/>
      <c r="BJ368" s="17">
        <v>6.2275905398532103E-2</v>
      </c>
      <c r="BK368" s="17">
        <v>2.13555878607515E-2</v>
      </c>
      <c r="BL368" s="17">
        <v>1.1785466734317501E-2</v>
      </c>
      <c r="BM368" s="17">
        <v>1.29495073376129E-2</v>
      </c>
      <c r="BN368" s="17"/>
      <c r="BO368" s="17">
        <v>2.47248367584601E-2</v>
      </c>
      <c r="BP368" s="17">
        <v>1.9347584313016499E-2</v>
      </c>
      <c r="BQ368" s="17">
        <v>1.8282290003121902E-2</v>
      </c>
      <c r="BR368" s="17"/>
      <c r="BS368" s="17">
        <v>1.6217923099744701E-2</v>
      </c>
      <c r="BT368" s="17">
        <v>2.4183986018503301E-2</v>
      </c>
      <c r="BU368" s="17"/>
      <c r="BV368" s="17">
        <v>1.3971852544242E-2</v>
      </c>
      <c r="BW368" s="17">
        <v>1.8250916050881399E-2</v>
      </c>
      <c r="BX368" s="17">
        <v>2.42221008666543E-2</v>
      </c>
      <c r="BY368" s="17"/>
      <c r="BZ368" s="17">
        <v>8.3545106921632598E-3</v>
      </c>
      <c r="CA368" s="17">
        <v>3.5542817194356299E-2</v>
      </c>
    </row>
    <row r="369" spans="2:79" x14ac:dyDescent="0.3">
      <c r="B369" t="s">
        <v>149</v>
      </c>
      <c r="C369" s="17">
        <v>1.3523790662772499E-2</v>
      </c>
      <c r="D369" s="17">
        <v>1.2412564401955701E-2</v>
      </c>
      <c r="E369" s="17">
        <v>1.37775793244735E-2</v>
      </c>
      <c r="F369" s="17"/>
      <c r="G369" s="17">
        <v>1.7454702921528401E-2</v>
      </c>
      <c r="H369" s="17">
        <v>5.6404484029086198E-3</v>
      </c>
      <c r="I369" s="17">
        <v>1.27230845682115E-2</v>
      </c>
      <c r="J369" s="17">
        <v>2.72110456077569E-2</v>
      </c>
      <c r="K369" s="17">
        <v>6.4593498387425698E-3</v>
      </c>
      <c r="L369" s="17">
        <v>1.15606158280268E-2</v>
      </c>
      <c r="M369" s="17"/>
      <c r="N369" s="17">
        <v>5.3704383773795E-3</v>
      </c>
      <c r="O369" s="17">
        <v>1.1017274622567699E-2</v>
      </c>
      <c r="P369" s="17">
        <v>2.3438791631513901E-2</v>
      </c>
      <c r="Q369" s="17">
        <v>1.6481462773573E-2</v>
      </c>
      <c r="R369" s="17"/>
      <c r="S369" s="17">
        <v>3.4764122617680698E-3</v>
      </c>
      <c r="T369" s="17">
        <v>2.58542016863367E-2</v>
      </c>
      <c r="U369" s="17">
        <v>2.7258432122604901E-2</v>
      </c>
      <c r="V369" s="17">
        <v>1.07809903437868E-2</v>
      </c>
      <c r="W369" s="17">
        <v>8.52253446973948E-3</v>
      </c>
      <c r="X369" s="17">
        <v>2.1580209189616499E-2</v>
      </c>
      <c r="Y369" s="17">
        <v>6.9231082155646398E-3</v>
      </c>
      <c r="Z369" s="17">
        <v>0</v>
      </c>
      <c r="AA369" s="17">
        <v>9.2255506516930406E-3</v>
      </c>
      <c r="AB369" s="17">
        <v>1.23838519750025E-2</v>
      </c>
      <c r="AC369" s="17">
        <v>1.2419419271009299E-2</v>
      </c>
      <c r="AD369" s="17">
        <v>2.2680408952186999E-2</v>
      </c>
      <c r="AE369" s="17"/>
      <c r="AF369" s="17">
        <v>4.9915147004851697E-3</v>
      </c>
      <c r="AG369" s="17">
        <v>9.5824754105888095E-3</v>
      </c>
      <c r="AH369" s="17">
        <v>5.4970105388259197E-3</v>
      </c>
      <c r="AI369" s="17">
        <v>1.37345580079547E-2</v>
      </c>
      <c r="AJ369" s="17">
        <v>9.0651399372484696E-3</v>
      </c>
      <c r="AK369" s="17"/>
      <c r="AL369" s="17">
        <v>5.9377626952146698E-3</v>
      </c>
      <c r="AM369" s="17">
        <v>0</v>
      </c>
      <c r="AN369" s="17">
        <v>9.9598040564414497E-3</v>
      </c>
      <c r="AO369" s="17">
        <v>7.6813441045073703E-3</v>
      </c>
      <c r="AP369" s="17">
        <v>6.9052787872884202E-3</v>
      </c>
      <c r="AQ369" s="17">
        <v>5.47089290764457E-2</v>
      </c>
      <c r="AR369" s="17"/>
      <c r="AS369" s="17">
        <v>0</v>
      </c>
      <c r="AT369" s="17">
        <v>1.2228215962750101E-2</v>
      </c>
      <c r="AU369" s="17">
        <v>2.23662319991965E-2</v>
      </c>
      <c r="AV369" s="17">
        <v>1.9650004968983201E-2</v>
      </c>
      <c r="AW369" s="17">
        <v>2.7282505857061899E-2</v>
      </c>
      <c r="AX369" s="17"/>
      <c r="AY369" s="17">
        <v>3.68144934669491E-3</v>
      </c>
      <c r="AZ369" s="17">
        <v>1.7790585045132701E-2</v>
      </c>
      <c r="BA369" s="17">
        <v>1.5534676253841501E-2</v>
      </c>
      <c r="BB369" s="17">
        <v>9.4265183965105501E-3</v>
      </c>
      <c r="BC369" s="17">
        <v>1.41282466456143E-2</v>
      </c>
      <c r="BD369" s="17"/>
      <c r="BE369" s="17">
        <v>1.4915481285999401E-2</v>
      </c>
      <c r="BF369" s="17">
        <v>7.8148603762455901E-3</v>
      </c>
      <c r="BG369" s="17">
        <v>1.0627109429557101E-2</v>
      </c>
      <c r="BH369" s="17">
        <v>1.8565612728263198E-2</v>
      </c>
      <c r="BI369" s="17"/>
      <c r="BJ369" s="17">
        <v>1.8035274539066701E-2</v>
      </c>
      <c r="BK369" s="17">
        <v>0</v>
      </c>
      <c r="BL369" s="17">
        <v>1.0651989336988001E-2</v>
      </c>
      <c r="BM369" s="17">
        <v>1.4986769519064899E-2</v>
      </c>
      <c r="BN369" s="17"/>
      <c r="BO369" s="17">
        <v>1.56206095156111E-2</v>
      </c>
      <c r="BP369" s="17">
        <v>1.1468281528882299E-2</v>
      </c>
      <c r="BQ369" s="17">
        <v>1.2954795992991699E-2</v>
      </c>
      <c r="BR369" s="17"/>
      <c r="BS369" s="17">
        <v>1.1698631519508E-2</v>
      </c>
      <c r="BT369" s="17">
        <v>1.593405394739E-2</v>
      </c>
      <c r="BU369" s="17"/>
      <c r="BV369" s="17">
        <v>6.7718482485932601E-3</v>
      </c>
      <c r="BW369" s="17">
        <v>1.5344543564016599E-2</v>
      </c>
      <c r="BX369" s="17">
        <v>5.1749991790872602E-3</v>
      </c>
      <c r="BY369" s="17"/>
      <c r="BZ369" s="17">
        <v>0</v>
      </c>
      <c r="CA369" s="17">
        <v>8.8351480919263495E-3</v>
      </c>
    </row>
    <row r="370" spans="2:79" x14ac:dyDescent="0.3">
      <c r="B370" t="s">
        <v>213</v>
      </c>
      <c r="C370" s="17">
        <v>0.80228981337430205</v>
      </c>
      <c r="D370" s="17">
        <v>0.78914887182195004</v>
      </c>
      <c r="E370" s="17">
        <v>0.81551101845055296</v>
      </c>
      <c r="F370" s="17"/>
      <c r="G370" s="17">
        <v>0.77950753813517104</v>
      </c>
      <c r="H370" s="17">
        <v>0.79633738214725602</v>
      </c>
      <c r="I370" s="17">
        <v>0.77728681675970102</v>
      </c>
      <c r="J370" s="17">
        <v>0.76732269242723306</v>
      </c>
      <c r="K370" s="17">
        <v>0.80502565290232497</v>
      </c>
      <c r="L370" s="17">
        <v>0.86926717673241005</v>
      </c>
      <c r="M370" s="17"/>
      <c r="N370" s="17">
        <v>0.84949361175495297</v>
      </c>
      <c r="O370" s="17">
        <v>0.80692526824428601</v>
      </c>
      <c r="P370" s="17">
        <v>0.78029731403081803</v>
      </c>
      <c r="Q370" s="17">
        <v>0.76371639496240495</v>
      </c>
      <c r="R370" s="17"/>
      <c r="S370" s="17">
        <v>0.79473538711829905</v>
      </c>
      <c r="T370" s="17">
        <v>0.79653954307089403</v>
      </c>
      <c r="U370" s="17">
        <v>0.77644379346885695</v>
      </c>
      <c r="V370" s="17">
        <v>0.80759007727560805</v>
      </c>
      <c r="W370" s="17">
        <v>0.76114473191988197</v>
      </c>
      <c r="X370" s="17">
        <v>0.80301737052033795</v>
      </c>
      <c r="Y370" s="17">
        <v>0.79458560304411496</v>
      </c>
      <c r="Z370" s="17">
        <v>0.78184361254817203</v>
      </c>
      <c r="AA370" s="17">
        <v>0.85072708192407698</v>
      </c>
      <c r="AB370" s="17">
        <v>0.82137515312099296</v>
      </c>
      <c r="AC370" s="17">
        <v>0.80070139506640803</v>
      </c>
      <c r="AD370" s="17">
        <v>0.82516319172990005</v>
      </c>
      <c r="AE370" s="17"/>
      <c r="AF370" s="17">
        <v>0.81175411999991498</v>
      </c>
      <c r="AG370" s="17">
        <v>0.82957830460008597</v>
      </c>
      <c r="AH370" s="17">
        <v>0.84781022107880799</v>
      </c>
      <c r="AI370" s="17">
        <v>0.70309999847739602</v>
      </c>
      <c r="AJ370" s="17">
        <v>0.83927588347607296</v>
      </c>
      <c r="AK370" s="17"/>
      <c r="AL370" s="17">
        <v>0.83860609972662503</v>
      </c>
      <c r="AM370" s="17">
        <v>0.849217509876103</v>
      </c>
      <c r="AN370" s="17">
        <v>0.84025906383344495</v>
      </c>
      <c r="AO370" s="17">
        <v>0.72653901998877402</v>
      </c>
      <c r="AP370" s="17">
        <v>0.86916787036850096</v>
      </c>
      <c r="AQ370" s="17">
        <v>0.77278983230980103</v>
      </c>
      <c r="AR370" s="17"/>
      <c r="AS370" s="17">
        <v>0.85465394349096502</v>
      </c>
      <c r="AT370" s="17">
        <v>0.82283615406795596</v>
      </c>
      <c r="AU370" s="17">
        <v>0.72207227733292101</v>
      </c>
      <c r="AV370" s="17">
        <v>0.79266216405216805</v>
      </c>
      <c r="AW370" s="17">
        <v>0.85640966502110905</v>
      </c>
      <c r="AX370" s="17"/>
      <c r="AY370" s="17">
        <v>0.86423219082259495</v>
      </c>
      <c r="AZ370" s="17">
        <v>0.79900460424102504</v>
      </c>
      <c r="BA370" s="17">
        <v>0.78102599718326604</v>
      </c>
      <c r="BB370" s="17">
        <v>0.76630351666136798</v>
      </c>
      <c r="BC370" s="17">
        <v>0.69362881705060797</v>
      </c>
      <c r="BD370" s="17"/>
      <c r="BE370" s="17">
        <v>0.68267082632164999</v>
      </c>
      <c r="BF370" s="17">
        <v>0.74183491464543605</v>
      </c>
      <c r="BG370" s="17">
        <v>0.82709181092501505</v>
      </c>
      <c r="BH370" s="17">
        <v>0.82074385527229698</v>
      </c>
      <c r="BI370" s="17"/>
      <c r="BJ370" s="17">
        <v>0.57402610494475104</v>
      </c>
      <c r="BK370" s="17">
        <v>0.74674303114340901</v>
      </c>
      <c r="BL370" s="17">
        <v>0.81804118936467196</v>
      </c>
      <c r="BM370" s="17">
        <v>0.85718200736469596</v>
      </c>
      <c r="BN370" s="17"/>
      <c r="BO370" s="17">
        <v>0.71405902863367299</v>
      </c>
      <c r="BP370" s="17">
        <v>0.72726947951135401</v>
      </c>
      <c r="BQ370" s="17">
        <v>0.83705113164879497</v>
      </c>
      <c r="BR370" s="17"/>
      <c r="BS370" s="17">
        <v>0.81628790217035696</v>
      </c>
      <c r="BT370" s="17">
        <v>0.78432089191574905</v>
      </c>
      <c r="BU370" s="17"/>
      <c r="BV370" s="17">
        <v>0.86459603455577705</v>
      </c>
      <c r="BW370" s="17">
        <v>0.79507353196950203</v>
      </c>
      <c r="BX370" s="17">
        <v>0.77875860488485005</v>
      </c>
      <c r="BY370" s="17"/>
      <c r="BZ370" s="17">
        <v>0.83514555108327304</v>
      </c>
      <c r="CA370" s="17">
        <v>0.79295456276619403</v>
      </c>
    </row>
    <row r="371" spans="2:79" x14ac:dyDescent="0.3">
      <c r="B371" t="s">
        <v>214</v>
      </c>
      <c r="C371" s="17">
        <v>4.5184357805400102E-2</v>
      </c>
      <c r="D371" s="17">
        <v>4.61841448443246E-2</v>
      </c>
      <c r="E371" s="17">
        <v>4.3399374294501199E-2</v>
      </c>
      <c r="F371" s="17"/>
      <c r="G371" s="17">
        <v>5.7845788808639199E-2</v>
      </c>
      <c r="H371" s="17">
        <v>3.2782694634349401E-2</v>
      </c>
      <c r="I371" s="17">
        <v>6.5224254928803099E-2</v>
      </c>
      <c r="J371" s="17">
        <v>4.0736830122877397E-2</v>
      </c>
      <c r="K371" s="17">
        <v>5.2359027714995697E-2</v>
      </c>
      <c r="L371" s="17">
        <v>2.93813472739912E-2</v>
      </c>
      <c r="M371" s="17"/>
      <c r="N371" s="17">
        <v>3.2615743457621797E-2</v>
      </c>
      <c r="O371" s="17">
        <v>3.543574021306E-2</v>
      </c>
      <c r="P371" s="17">
        <v>5.7886327448444602E-2</v>
      </c>
      <c r="Q371" s="17">
        <v>5.6794616253024399E-2</v>
      </c>
      <c r="R371" s="17"/>
      <c r="S371" s="17">
        <v>4.8791277420039102E-2</v>
      </c>
      <c r="T371" s="17">
        <v>3.7346853600890899E-2</v>
      </c>
      <c r="U371" s="17">
        <v>4.3436439932456099E-2</v>
      </c>
      <c r="V371" s="17">
        <v>6.1198470989109403E-2</v>
      </c>
      <c r="W371" s="17">
        <v>5.7021047628863702E-2</v>
      </c>
      <c r="X371" s="17">
        <v>4.4698094005116498E-2</v>
      </c>
      <c r="Y371" s="17">
        <v>5.0916362237821602E-2</v>
      </c>
      <c r="Z371" s="17">
        <v>1.2859977196729201E-2</v>
      </c>
      <c r="AA371" s="17">
        <v>3.00772839471917E-2</v>
      </c>
      <c r="AB371" s="17">
        <v>4.7562040558658002E-2</v>
      </c>
      <c r="AC371" s="17">
        <v>5.1126194843946503E-2</v>
      </c>
      <c r="AD371" s="17">
        <v>5.8604637431654699E-2</v>
      </c>
      <c r="AE371" s="17"/>
      <c r="AF371" s="17">
        <v>4.8607001560507901E-2</v>
      </c>
      <c r="AG371" s="17">
        <v>2.8884968704608001E-2</v>
      </c>
      <c r="AH371" s="17">
        <v>5.6539347981016796E-3</v>
      </c>
      <c r="AI371" s="17">
        <v>0.119228288816123</v>
      </c>
      <c r="AJ371" s="17">
        <v>5.73178786286999E-2</v>
      </c>
      <c r="AK371" s="17"/>
      <c r="AL371" s="17">
        <v>2.0499143206473398E-2</v>
      </c>
      <c r="AM371" s="17">
        <v>4.4162141002599298E-2</v>
      </c>
      <c r="AN371" s="17">
        <v>1.03061120945182E-2</v>
      </c>
      <c r="AO371" s="17">
        <v>9.1819573023466702E-2</v>
      </c>
      <c r="AP371" s="17">
        <v>5.02272452770684E-2</v>
      </c>
      <c r="AQ371" s="17">
        <v>2.9838609041510401E-2</v>
      </c>
      <c r="AR371" s="17"/>
      <c r="AS371" s="17">
        <v>2.5926311827278701E-2</v>
      </c>
      <c r="AT371" s="17">
        <v>3.27246696950255E-2</v>
      </c>
      <c r="AU371" s="17">
        <v>8.1343547885425194E-2</v>
      </c>
      <c r="AV371" s="17">
        <v>5.6998265666943902E-2</v>
      </c>
      <c r="AW371" s="17">
        <v>4.2927451574389999E-2</v>
      </c>
      <c r="AX371" s="17"/>
      <c r="AY371" s="17">
        <v>2.4983296129781701E-2</v>
      </c>
      <c r="AZ371" s="17">
        <v>4.6797794938059897E-2</v>
      </c>
      <c r="BA371" s="17">
        <v>4.0447528523531402E-2</v>
      </c>
      <c r="BB371" s="17">
        <v>7.41522964837939E-2</v>
      </c>
      <c r="BC371" s="17">
        <v>8.8590569201270203E-2</v>
      </c>
      <c r="BD371" s="17"/>
      <c r="BE371" s="17">
        <v>0.114878615305389</v>
      </c>
      <c r="BF371" s="17">
        <v>5.0863451548061399E-2</v>
      </c>
      <c r="BG371" s="17">
        <v>3.7593887889320499E-2</v>
      </c>
      <c r="BH371" s="17">
        <v>4.4343995936164997E-2</v>
      </c>
      <c r="BI371" s="17"/>
      <c r="BJ371" s="17">
        <v>0.125295088371287</v>
      </c>
      <c r="BK371" s="17">
        <v>5.4088252449355799E-2</v>
      </c>
      <c r="BL371" s="17">
        <v>3.1659160139107898E-2</v>
      </c>
      <c r="BM371" s="17">
        <v>3.2026920005029401E-2</v>
      </c>
      <c r="BN371" s="17"/>
      <c r="BO371" s="17">
        <v>6.67223648938335E-2</v>
      </c>
      <c r="BP371" s="17">
        <v>7.9641356650159506E-2</v>
      </c>
      <c r="BQ371" s="17">
        <v>3.4045852618220497E-2</v>
      </c>
      <c r="BR371" s="17"/>
      <c r="BS371" s="17">
        <v>4.1230137493474601E-2</v>
      </c>
      <c r="BT371" s="17">
        <v>5.05152875190669E-2</v>
      </c>
      <c r="BU371" s="17"/>
      <c r="BV371" s="17">
        <v>2.18526669339539E-2</v>
      </c>
      <c r="BW371" s="17">
        <v>4.3941452813503701E-2</v>
      </c>
      <c r="BX371" s="17">
        <v>6.4418758034476706E-2</v>
      </c>
      <c r="BY371" s="17"/>
      <c r="BZ371" s="17">
        <v>8.3545106921632598E-3</v>
      </c>
      <c r="CA371" s="17">
        <v>4.4165970813646198E-2</v>
      </c>
    </row>
    <row r="372" spans="2:79" x14ac:dyDescent="0.3">
      <c r="B372" t="s">
        <v>191</v>
      </c>
      <c r="C372" s="17">
        <v>0.75710545556890196</v>
      </c>
      <c r="D372" s="17">
        <v>0.74296472697762495</v>
      </c>
      <c r="E372" s="17">
        <v>0.77211164415605105</v>
      </c>
      <c r="F372" s="17"/>
      <c r="G372" s="17">
        <v>0.72166174932653104</v>
      </c>
      <c r="H372" s="17">
        <v>0.763554687512907</v>
      </c>
      <c r="I372" s="17">
        <v>0.712062561830898</v>
      </c>
      <c r="J372" s="17">
        <v>0.72658586230435496</v>
      </c>
      <c r="K372" s="17">
        <v>0.75266662518732896</v>
      </c>
      <c r="L372" s="17">
        <v>0.83988582945841905</v>
      </c>
      <c r="M372" s="17"/>
      <c r="N372" s="17">
        <v>0.816877868297331</v>
      </c>
      <c r="O372" s="17">
        <v>0.77148952803122595</v>
      </c>
      <c r="P372" s="17">
        <v>0.72241098658237302</v>
      </c>
      <c r="Q372" s="17">
        <v>0.70692177870938</v>
      </c>
      <c r="R372" s="17"/>
      <c r="S372" s="17">
        <v>0.74594410969825997</v>
      </c>
      <c r="T372" s="17">
        <v>0.75919268947000296</v>
      </c>
      <c r="U372" s="17">
        <v>0.73300735353640101</v>
      </c>
      <c r="V372" s="17">
        <v>0.74639160628649903</v>
      </c>
      <c r="W372" s="17">
        <v>0.70412368429101801</v>
      </c>
      <c r="X372" s="17">
        <v>0.75831927651522202</v>
      </c>
      <c r="Y372" s="17">
        <v>0.74366924080629304</v>
      </c>
      <c r="Z372" s="17">
        <v>0.76898363535144298</v>
      </c>
      <c r="AA372" s="17">
        <v>0.82064979797688498</v>
      </c>
      <c r="AB372" s="17">
        <v>0.77381311256233498</v>
      </c>
      <c r="AC372" s="17">
        <v>0.74957520022246105</v>
      </c>
      <c r="AD372" s="17">
        <v>0.76655855429824504</v>
      </c>
      <c r="AE372" s="17"/>
      <c r="AF372" s="17">
        <v>0.76314711843940797</v>
      </c>
      <c r="AG372" s="17">
        <v>0.80069333589547798</v>
      </c>
      <c r="AH372" s="17">
        <v>0.84215628628070704</v>
      </c>
      <c r="AI372" s="17">
        <v>0.583871709661273</v>
      </c>
      <c r="AJ372" s="17">
        <v>0.78195800484737299</v>
      </c>
      <c r="AK372" s="17"/>
      <c r="AL372" s="17">
        <v>0.81810695652015097</v>
      </c>
      <c r="AM372" s="17">
        <v>0.80505536887350404</v>
      </c>
      <c r="AN372" s="17">
        <v>0.82995295173892603</v>
      </c>
      <c r="AO372" s="17">
        <v>0.63471944696530802</v>
      </c>
      <c r="AP372" s="17">
        <v>0.81894062509143295</v>
      </c>
      <c r="AQ372" s="17">
        <v>0.74295122326829099</v>
      </c>
      <c r="AR372" s="17"/>
      <c r="AS372" s="17">
        <v>0.82872763166368602</v>
      </c>
      <c r="AT372" s="17">
        <v>0.79011148437293</v>
      </c>
      <c r="AU372" s="17">
        <v>0.64072872944749604</v>
      </c>
      <c r="AV372" s="17">
        <v>0.73566389838522495</v>
      </c>
      <c r="AW372" s="17">
        <v>0.813482213446719</v>
      </c>
      <c r="AX372" s="17"/>
      <c r="AY372" s="17">
        <v>0.83924889469281405</v>
      </c>
      <c r="AZ372" s="17">
        <v>0.75220680930296602</v>
      </c>
      <c r="BA372" s="17">
        <v>0.74057846865973498</v>
      </c>
      <c r="BB372" s="17">
        <v>0.69215122017757402</v>
      </c>
      <c r="BC372" s="17">
        <v>0.60503824784933802</v>
      </c>
      <c r="BD372" s="17"/>
      <c r="BE372" s="17">
        <v>0.56779221101626098</v>
      </c>
      <c r="BF372" s="17">
        <v>0.690971463097375</v>
      </c>
      <c r="BG372" s="17">
        <v>0.78949792303569499</v>
      </c>
      <c r="BH372" s="17">
        <v>0.77639985933613198</v>
      </c>
      <c r="BI372" s="17"/>
      <c r="BJ372" s="17">
        <v>0.44873101657346298</v>
      </c>
      <c r="BK372" s="17">
        <v>0.69265477869405301</v>
      </c>
      <c r="BL372" s="17">
        <v>0.78638202922556399</v>
      </c>
      <c r="BM372" s="17">
        <v>0.82515508735966603</v>
      </c>
      <c r="BN372" s="17"/>
      <c r="BO372" s="17">
        <v>0.64733666373984</v>
      </c>
      <c r="BP372" s="17">
        <v>0.64762812286119398</v>
      </c>
      <c r="BQ372" s="17">
        <v>0.80300527903057395</v>
      </c>
      <c r="BR372" s="17"/>
      <c r="BS372" s="17">
        <v>0.77505776467688203</v>
      </c>
      <c r="BT372" s="17">
        <v>0.73380560439668197</v>
      </c>
      <c r="BU372" s="17"/>
      <c r="BV372" s="17">
        <v>0.842743367621823</v>
      </c>
      <c r="BW372" s="17">
        <v>0.751132079155998</v>
      </c>
      <c r="BX372" s="17">
        <v>0.71433984685037299</v>
      </c>
      <c r="BY372" s="17"/>
      <c r="BZ372" s="17">
        <v>0.82679104039110995</v>
      </c>
      <c r="CA372" s="17">
        <v>0.74878859195254799</v>
      </c>
    </row>
    <row r="373" spans="2:79" x14ac:dyDescent="0.3">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row>
    <row r="374" spans="2:79" x14ac:dyDescent="0.3">
      <c r="B374" s="6" t="s">
        <v>233</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row>
    <row r="375" spans="2:79" x14ac:dyDescent="0.3">
      <c r="B375" s="24" t="s">
        <v>107</v>
      </c>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row>
    <row r="376" spans="2:79" x14ac:dyDescent="0.3">
      <c r="B376" t="s">
        <v>208</v>
      </c>
      <c r="C376" s="17">
        <v>0.24200551931612699</v>
      </c>
      <c r="D376" s="17">
        <v>0.19576377172309101</v>
      </c>
      <c r="E376" s="17">
        <v>0.28925446307104202</v>
      </c>
      <c r="F376" s="17"/>
      <c r="G376" s="17">
        <v>0.27063185894193797</v>
      </c>
      <c r="H376" s="17">
        <v>0.27953223247690101</v>
      </c>
      <c r="I376" s="17">
        <v>0.265328928014748</v>
      </c>
      <c r="J376" s="17">
        <v>0.193415845157138</v>
      </c>
      <c r="K376" s="17">
        <v>0.22362205626112999</v>
      </c>
      <c r="L376" s="17">
        <v>0.225155995671767</v>
      </c>
      <c r="M376" s="17"/>
      <c r="N376" s="17">
        <v>0.27055225012825301</v>
      </c>
      <c r="O376" s="17">
        <v>0.24230642470615499</v>
      </c>
      <c r="P376" s="17">
        <v>0.219492557868016</v>
      </c>
      <c r="Q376" s="17">
        <v>0.23184141431842101</v>
      </c>
      <c r="R376" s="17"/>
      <c r="S376" s="17">
        <v>0.26785645527866803</v>
      </c>
      <c r="T376" s="17">
        <v>0.24815096438318199</v>
      </c>
      <c r="U376" s="17">
        <v>0.19356752938380001</v>
      </c>
      <c r="V376" s="17">
        <v>0.28323745594797101</v>
      </c>
      <c r="W376" s="17">
        <v>0.21552457180326601</v>
      </c>
      <c r="X376" s="17">
        <v>0.25571769684578</v>
      </c>
      <c r="Y376" s="17">
        <v>0.19722616201417201</v>
      </c>
      <c r="Z376" s="17">
        <v>0.239879722031898</v>
      </c>
      <c r="AA376" s="17">
        <v>0.248843645967427</v>
      </c>
      <c r="AB376" s="17">
        <v>0.20486254931454201</v>
      </c>
      <c r="AC376" s="17">
        <v>0.24753972457412299</v>
      </c>
      <c r="AD376" s="17">
        <v>0.32122270686342203</v>
      </c>
      <c r="AE376" s="17"/>
      <c r="AF376" s="17">
        <v>0.21817933631042699</v>
      </c>
      <c r="AG376" s="17">
        <v>0.266602365475826</v>
      </c>
      <c r="AH376" s="17">
        <v>0.25164739278345499</v>
      </c>
      <c r="AI376" s="17">
        <v>0.13491925739892999</v>
      </c>
      <c r="AJ376" s="17">
        <v>0.32639639039023599</v>
      </c>
      <c r="AK376" s="17"/>
      <c r="AL376" s="17">
        <v>0.28814726553968301</v>
      </c>
      <c r="AM376" s="17">
        <v>0.26743454220749902</v>
      </c>
      <c r="AN376" s="17">
        <v>0.31242145021073903</v>
      </c>
      <c r="AO376" s="17">
        <v>0.14632837479652899</v>
      </c>
      <c r="AP376" s="17">
        <v>0.313687287662957</v>
      </c>
      <c r="AQ376" s="17">
        <v>0.185213092215541</v>
      </c>
      <c r="AR376" s="17"/>
      <c r="AS376" s="17">
        <v>0.32491174591689198</v>
      </c>
      <c r="AT376" s="17">
        <v>0.221681089393331</v>
      </c>
      <c r="AU376" s="17">
        <v>0.220575256446675</v>
      </c>
      <c r="AV376" s="17">
        <v>0.23805617664486201</v>
      </c>
      <c r="AW376" s="17">
        <v>0.32792499031529398</v>
      </c>
      <c r="AX376" s="17"/>
      <c r="AY376" s="17">
        <v>0.284602710142146</v>
      </c>
      <c r="AZ376" s="17">
        <v>0.22743863986832899</v>
      </c>
      <c r="BA376" s="17">
        <v>0.226988693481362</v>
      </c>
      <c r="BB376" s="17">
        <v>0.269001990722669</v>
      </c>
      <c r="BC376" s="17">
        <v>0.10215579237273099</v>
      </c>
      <c r="BD376" s="17"/>
      <c r="BE376" s="17">
        <v>6.85952157893331E-2</v>
      </c>
      <c r="BF376" s="17">
        <v>0.10241623575572401</v>
      </c>
      <c r="BG376" s="17">
        <v>0.18247441197085601</v>
      </c>
      <c r="BH376" s="17">
        <v>0.45437408417127301</v>
      </c>
      <c r="BI376" s="17"/>
      <c r="BJ376" s="17">
        <v>0.118283846541367</v>
      </c>
      <c r="BK376" s="17">
        <v>0.20108658664509099</v>
      </c>
      <c r="BL376" s="17">
        <v>0.21611692129518401</v>
      </c>
      <c r="BM376" s="17">
        <v>0.28960752049222899</v>
      </c>
      <c r="BN376" s="17"/>
      <c r="BO376" s="17">
        <v>0.18240665157744401</v>
      </c>
      <c r="BP376" s="17">
        <v>0.18124533862381501</v>
      </c>
      <c r="BQ376" s="17">
        <v>0.26753618343007901</v>
      </c>
      <c r="BR376" s="17"/>
      <c r="BS376" s="17">
        <v>0.24806949493594099</v>
      </c>
      <c r="BT376" s="17">
        <v>0.23487929059284801</v>
      </c>
      <c r="BU376" s="17"/>
      <c r="BV376" s="17">
        <v>0.25473912269480598</v>
      </c>
      <c r="BW376" s="17">
        <v>0.25041723174810998</v>
      </c>
      <c r="BX376" s="17">
        <v>0.21936507188064699</v>
      </c>
      <c r="BY376" s="17"/>
      <c r="BZ376" s="17">
        <v>0.26100267207803701</v>
      </c>
      <c r="CA376" s="17">
        <v>0.28154311765228501</v>
      </c>
    </row>
    <row r="377" spans="2:79" x14ac:dyDescent="0.3">
      <c r="B377" t="s">
        <v>209</v>
      </c>
      <c r="C377" s="17">
        <v>0.21750571145264799</v>
      </c>
      <c r="D377" s="17">
        <v>0.211479040926736</v>
      </c>
      <c r="E377" s="17">
        <v>0.22436561601671001</v>
      </c>
      <c r="F377" s="17"/>
      <c r="G377" s="17">
        <v>0.25490914822757099</v>
      </c>
      <c r="H377" s="17">
        <v>0.21031738760330901</v>
      </c>
      <c r="I377" s="17">
        <v>0.24965713563106301</v>
      </c>
      <c r="J377" s="17">
        <v>0.214266899010674</v>
      </c>
      <c r="K377" s="17">
        <v>0.16852262240381</v>
      </c>
      <c r="L377" s="17">
        <v>0.207608777284674</v>
      </c>
      <c r="M377" s="17"/>
      <c r="N377" s="17">
        <v>0.24178874855010701</v>
      </c>
      <c r="O377" s="17">
        <v>0.21068163051055899</v>
      </c>
      <c r="P377" s="17">
        <v>0.21199494010860501</v>
      </c>
      <c r="Q377" s="17">
        <v>0.20141126845354701</v>
      </c>
      <c r="R377" s="17"/>
      <c r="S377" s="17">
        <v>0.24464651578389701</v>
      </c>
      <c r="T377" s="17">
        <v>0.210478364257908</v>
      </c>
      <c r="U377" s="17">
        <v>0.22599469578422299</v>
      </c>
      <c r="V377" s="17">
        <v>0.184797767983327</v>
      </c>
      <c r="W377" s="17">
        <v>0.19922910721859299</v>
      </c>
      <c r="X377" s="17">
        <v>0.21740368294947299</v>
      </c>
      <c r="Y377" s="17">
        <v>0.21746320790869</v>
      </c>
      <c r="Z377" s="17">
        <v>0.27700759109947598</v>
      </c>
      <c r="AA377" s="17">
        <v>0.24366772450719401</v>
      </c>
      <c r="AB377" s="17">
        <v>0.20711756927043701</v>
      </c>
      <c r="AC377" s="17">
        <v>0.14560989425551599</v>
      </c>
      <c r="AD377" s="17">
        <v>0.21689470744881001</v>
      </c>
      <c r="AE377" s="17"/>
      <c r="AF377" s="17">
        <v>0.22069673587115701</v>
      </c>
      <c r="AG377" s="17">
        <v>0.25230889408125201</v>
      </c>
      <c r="AH377" s="17">
        <v>0.24542535158495499</v>
      </c>
      <c r="AI377" s="17">
        <v>0.15308089146319301</v>
      </c>
      <c r="AJ377" s="17">
        <v>0.217446681059312</v>
      </c>
      <c r="AK377" s="17"/>
      <c r="AL377" s="17">
        <v>0.26708505144921102</v>
      </c>
      <c r="AM377" s="17">
        <v>0.216614358509367</v>
      </c>
      <c r="AN377" s="17">
        <v>0.24558986468595601</v>
      </c>
      <c r="AO377" s="17">
        <v>0.149867876095759</v>
      </c>
      <c r="AP377" s="17">
        <v>0.18617278343184501</v>
      </c>
      <c r="AQ377" s="17">
        <v>0.22375625683443701</v>
      </c>
      <c r="AR377" s="17"/>
      <c r="AS377" s="17">
        <v>0.21321200389821399</v>
      </c>
      <c r="AT377" s="17">
        <v>0.227780869626244</v>
      </c>
      <c r="AU377" s="17">
        <v>0.21057410510639701</v>
      </c>
      <c r="AV377" s="17">
        <v>0.20478164546597699</v>
      </c>
      <c r="AW377" s="17">
        <v>0.17389719324052799</v>
      </c>
      <c r="AX377" s="17"/>
      <c r="AY377" s="17">
        <v>0.21790925665560301</v>
      </c>
      <c r="AZ377" s="17">
        <v>0.227421784473229</v>
      </c>
      <c r="BA377" s="17">
        <v>0.218391393389055</v>
      </c>
      <c r="BB377" s="17">
        <v>0.200792744215775</v>
      </c>
      <c r="BC377" s="17">
        <v>0.163683772017652</v>
      </c>
      <c r="BD377" s="17"/>
      <c r="BE377" s="17">
        <v>0.17046129420965001</v>
      </c>
      <c r="BF377" s="17">
        <v>0.20933730402472001</v>
      </c>
      <c r="BG377" s="17">
        <v>0.21997200981188</v>
      </c>
      <c r="BH377" s="17">
        <v>0.22957550486293399</v>
      </c>
      <c r="BI377" s="17"/>
      <c r="BJ377" s="17">
        <v>0.20671361642217501</v>
      </c>
      <c r="BK377" s="17">
        <v>0.25012309695773999</v>
      </c>
      <c r="BL377" s="17">
        <v>0.194283702716672</v>
      </c>
      <c r="BM377" s="17">
        <v>0.227127760594901</v>
      </c>
      <c r="BN377" s="17"/>
      <c r="BO377" s="17">
        <v>0.195088258069577</v>
      </c>
      <c r="BP377" s="17">
        <v>0.26326072679425999</v>
      </c>
      <c r="BQ377" s="17">
        <v>0.212750273403986</v>
      </c>
      <c r="BR377" s="17"/>
      <c r="BS377" s="17">
        <v>0.23424696456631</v>
      </c>
      <c r="BT377" s="17">
        <v>0.19664696625019201</v>
      </c>
      <c r="BU377" s="17"/>
      <c r="BV377" s="17">
        <v>0.238580478580594</v>
      </c>
      <c r="BW377" s="17">
        <v>0.21980945990554401</v>
      </c>
      <c r="BX377" s="17">
        <v>0.20703392561157599</v>
      </c>
      <c r="BY377" s="17"/>
      <c r="BZ377" s="17">
        <v>0.22684385771254401</v>
      </c>
      <c r="CA377" s="17">
        <v>0.27441764078403602</v>
      </c>
    </row>
    <row r="378" spans="2:79" x14ac:dyDescent="0.3">
      <c r="B378" t="s">
        <v>210</v>
      </c>
      <c r="C378" s="17">
        <v>0.21448789227398299</v>
      </c>
      <c r="D378" s="17">
        <v>0.21051227775797701</v>
      </c>
      <c r="E378" s="17">
        <v>0.21751237499416801</v>
      </c>
      <c r="F378" s="17"/>
      <c r="G378" s="17">
        <v>0.19435601398435101</v>
      </c>
      <c r="H378" s="17">
        <v>0.25171832493527302</v>
      </c>
      <c r="I378" s="17">
        <v>0.18468180605911599</v>
      </c>
      <c r="J378" s="17">
        <v>0.19297052231230299</v>
      </c>
      <c r="K378" s="17">
        <v>0.202379274590608</v>
      </c>
      <c r="L378" s="17">
        <v>0.24738967986472099</v>
      </c>
      <c r="M378" s="17"/>
      <c r="N378" s="17">
        <v>0.208175870537151</v>
      </c>
      <c r="O378" s="17">
        <v>0.250583709148749</v>
      </c>
      <c r="P378" s="17">
        <v>0.205411781539489</v>
      </c>
      <c r="Q378" s="17">
        <v>0.188094343358058</v>
      </c>
      <c r="R378" s="17"/>
      <c r="S378" s="17">
        <v>0.21624623879957</v>
      </c>
      <c r="T378" s="17">
        <v>0.20384838231597099</v>
      </c>
      <c r="U378" s="17">
        <v>0.25516728242112802</v>
      </c>
      <c r="V378" s="17">
        <v>0.23915235715317301</v>
      </c>
      <c r="W378" s="17">
        <v>0.218240326925702</v>
      </c>
      <c r="X378" s="17">
        <v>0.22632459123065399</v>
      </c>
      <c r="Y378" s="17">
        <v>0.25331791523059399</v>
      </c>
      <c r="Z378" s="17">
        <v>0.20858982398856499</v>
      </c>
      <c r="AA378" s="17">
        <v>0.16788995780225599</v>
      </c>
      <c r="AB378" s="17">
        <v>0.21315072744581801</v>
      </c>
      <c r="AC378" s="17">
        <v>0.208026507248632</v>
      </c>
      <c r="AD378" s="17">
        <v>0.114657050432778</v>
      </c>
      <c r="AE378" s="17"/>
      <c r="AF378" s="17">
        <v>0.22351630633154199</v>
      </c>
      <c r="AG378" s="17">
        <v>0.20728219205419601</v>
      </c>
      <c r="AH378" s="17">
        <v>0.25333935249950201</v>
      </c>
      <c r="AI378" s="17">
        <v>0.22581132426863301</v>
      </c>
      <c r="AJ378" s="17">
        <v>0.21182349636838699</v>
      </c>
      <c r="AK378" s="17"/>
      <c r="AL378" s="17">
        <v>0.210054728461118</v>
      </c>
      <c r="AM378" s="17">
        <v>0.242364225599352</v>
      </c>
      <c r="AN378" s="17">
        <v>0.17065905443997401</v>
      </c>
      <c r="AO378" s="17">
        <v>0.20112742776400799</v>
      </c>
      <c r="AP378" s="17">
        <v>0.21445019337636401</v>
      </c>
      <c r="AQ378" s="17">
        <v>0.28307854047829201</v>
      </c>
      <c r="AR378" s="17"/>
      <c r="AS378" s="17">
        <v>0.19994870224973599</v>
      </c>
      <c r="AT378" s="17">
        <v>0.22880895334380599</v>
      </c>
      <c r="AU378" s="17">
        <v>0.221772536359084</v>
      </c>
      <c r="AV378" s="17">
        <v>0.15419207439653401</v>
      </c>
      <c r="AW378" s="17">
        <v>0.17859070175489</v>
      </c>
      <c r="AX378" s="17"/>
      <c r="AY378" s="17">
        <v>0.193906540499207</v>
      </c>
      <c r="AZ378" s="17">
        <v>0.238741964306764</v>
      </c>
      <c r="BA378" s="17">
        <v>0.21193201638699499</v>
      </c>
      <c r="BB378" s="17">
        <v>0.190678830336758</v>
      </c>
      <c r="BC378" s="17">
        <v>0.20593132782943399</v>
      </c>
      <c r="BD378" s="17"/>
      <c r="BE378" s="17">
        <v>0.16592128206419701</v>
      </c>
      <c r="BF378" s="17">
        <v>0.223816876022355</v>
      </c>
      <c r="BG378" s="17">
        <v>0.248712793378675</v>
      </c>
      <c r="BH378" s="17">
        <v>0.15991672182375399</v>
      </c>
      <c r="BI378" s="17"/>
      <c r="BJ378" s="17">
        <v>0.18816995712175799</v>
      </c>
      <c r="BK378" s="17">
        <v>0.22829937611020401</v>
      </c>
      <c r="BL378" s="17">
        <v>0.237257403016465</v>
      </c>
      <c r="BM378" s="17">
        <v>0.20762900983947</v>
      </c>
      <c r="BN378" s="17"/>
      <c r="BO378" s="17">
        <v>0.181732363078837</v>
      </c>
      <c r="BP378" s="17">
        <v>0.21874798820517399</v>
      </c>
      <c r="BQ378" s="17">
        <v>0.21977363752788201</v>
      </c>
      <c r="BR378" s="17"/>
      <c r="BS378" s="17">
        <v>0.22325570845860301</v>
      </c>
      <c r="BT378" s="17">
        <v>0.20376721505700099</v>
      </c>
      <c r="BU378" s="17"/>
      <c r="BV378" s="17">
        <v>0.198885288535042</v>
      </c>
      <c r="BW378" s="17">
        <v>0.22932897205094899</v>
      </c>
      <c r="BX378" s="17">
        <v>0.20361418523574501</v>
      </c>
      <c r="BY378" s="17"/>
      <c r="BZ378" s="17">
        <v>0.22198039241245501</v>
      </c>
      <c r="CA378" s="17">
        <v>0.15361902194393501</v>
      </c>
    </row>
    <row r="379" spans="2:79" x14ac:dyDescent="0.3">
      <c r="B379" t="s">
        <v>211</v>
      </c>
      <c r="C379" s="17">
        <v>0.19314718165921499</v>
      </c>
      <c r="D379" s="17">
        <v>0.21315253387126801</v>
      </c>
      <c r="E379" s="17">
        <v>0.17236671072521101</v>
      </c>
      <c r="F379" s="17"/>
      <c r="G379" s="17">
        <v>0.18927758998195601</v>
      </c>
      <c r="H379" s="17">
        <v>0.15598162201576801</v>
      </c>
      <c r="I379" s="17">
        <v>0.154541410493227</v>
      </c>
      <c r="J379" s="17">
        <v>0.246890081758428</v>
      </c>
      <c r="K379" s="17">
        <v>0.21150354975146099</v>
      </c>
      <c r="L379" s="17">
        <v>0.20142579145162501</v>
      </c>
      <c r="M379" s="17"/>
      <c r="N379" s="17">
        <v>0.17488183261534401</v>
      </c>
      <c r="O379" s="17">
        <v>0.17745793407635399</v>
      </c>
      <c r="P379" s="17">
        <v>0.212318964032605</v>
      </c>
      <c r="Q379" s="17">
        <v>0.21396758009223099</v>
      </c>
      <c r="R379" s="17"/>
      <c r="S379" s="17">
        <v>0.160197042084644</v>
      </c>
      <c r="T379" s="17">
        <v>0.204740898744114</v>
      </c>
      <c r="U379" s="17">
        <v>0.17957568171499699</v>
      </c>
      <c r="V379" s="17">
        <v>0.176969110878541</v>
      </c>
      <c r="W379" s="17">
        <v>0.221030372035351</v>
      </c>
      <c r="X379" s="17">
        <v>0.16994787189959601</v>
      </c>
      <c r="Y379" s="17">
        <v>0.20738634843362599</v>
      </c>
      <c r="Z379" s="17">
        <v>0.155759954936525</v>
      </c>
      <c r="AA379" s="17">
        <v>0.20354181326760501</v>
      </c>
      <c r="AB379" s="17">
        <v>0.228304244942659</v>
      </c>
      <c r="AC379" s="17">
        <v>0.25270618826910801</v>
      </c>
      <c r="AD379" s="17">
        <v>0.153741438655427</v>
      </c>
      <c r="AE379" s="17"/>
      <c r="AF379" s="17">
        <v>0.20812876204175201</v>
      </c>
      <c r="AG379" s="17">
        <v>0.17397898518496899</v>
      </c>
      <c r="AH379" s="17">
        <v>0.17088146823388201</v>
      </c>
      <c r="AI379" s="17">
        <v>0.19138818390794701</v>
      </c>
      <c r="AJ379" s="17">
        <v>0.15987041716290401</v>
      </c>
      <c r="AK379" s="17"/>
      <c r="AL379" s="17">
        <v>0.157662897655061</v>
      </c>
      <c r="AM379" s="17">
        <v>0.16290641454142499</v>
      </c>
      <c r="AN379" s="17">
        <v>0.19656724217094401</v>
      </c>
      <c r="AO379" s="17">
        <v>0.25564173494048498</v>
      </c>
      <c r="AP379" s="17">
        <v>0.18370125242009899</v>
      </c>
      <c r="AQ379" s="17">
        <v>0.18353418196792401</v>
      </c>
      <c r="AR379" s="17"/>
      <c r="AS379" s="17">
        <v>0.15900545617741099</v>
      </c>
      <c r="AT379" s="17">
        <v>0.18667982126984001</v>
      </c>
      <c r="AU379" s="17">
        <v>0.21322848043268799</v>
      </c>
      <c r="AV379" s="17">
        <v>0.24805864779820799</v>
      </c>
      <c r="AW379" s="17">
        <v>0.12557374405160901</v>
      </c>
      <c r="AX379" s="17"/>
      <c r="AY379" s="17">
        <v>0.16797027126479699</v>
      </c>
      <c r="AZ379" s="17">
        <v>0.1923377688581</v>
      </c>
      <c r="BA379" s="17">
        <v>0.208972918563743</v>
      </c>
      <c r="BB379" s="17">
        <v>0.204770739891246</v>
      </c>
      <c r="BC379" s="17">
        <v>0.238900314516344</v>
      </c>
      <c r="BD379" s="17"/>
      <c r="BE379" s="17">
        <v>0.31531043684660098</v>
      </c>
      <c r="BF379" s="17">
        <v>0.26664613982949698</v>
      </c>
      <c r="BG379" s="17">
        <v>0.21127028976425299</v>
      </c>
      <c r="BH379" s="17">
        <v>9.5985207410330106E-2</v>
      </c>
      <c r="BI379" s="17"/>
      <c r="BJ379" s="17">
        <v>0.22532115734974301</v>
      </c>
      <c r="BK379" s="17">
        <v>0.20074809606813099</v>
      </c>
      <c r="BL379" s="17">
        <v>0.22032522443887401</v>
      </c>
      <c r="BM379" s="17">
        <v>0.17176605948801199</v>
      </c>
      <c r="BN379" s="17"/>
      <c r="BO379" s="17">
        <v>0.26556404963452201</v>
      </c>
      <c r="BP379" s="17">
        <v>0.21216265051090399</v>
      </c>
      <c r="BQ379" s="17">
        <v>0.17494646483776</v>
      </c>
      <c r="BR379" s="17"/>
      <c r="BS379" s="17">
        <v>0.17932476976723</v>
      </c>
      <c r="BT379" s="17">
        <v>0.210644756122427</v>
      </c>
      <c r="BU379" s="17"/>
      <c r="BV379" s="17">
        <v>0.21583878437009199</v>
      </c>
      <c r="BW379" s="17">
        <v>0.17600127316657499</v>
      </c>
      <c r="BX379" s="17">
        <v>0.19833256567853</v>
      </c>
      <c r="BY379" s="17"/>
      <c r="BZ379" s="17">
        <v>0.20809414833836401</v>
      </c>
      <c r="CA379" s="17">
        <v>0.17548767153342101</v>
      </c>
    </row>
    <row r="380" spans="2:79" x14ac:dyDescent="0.3">
      <c r="B380" t="s">
        <v>212</v>
      </c>
      <c r="C380" s="17">
        <v>0.122948645478309</v>
      </c>
      <c r="D380" s="17">
        <v>0.16322182847983499</v>
      </c>
      <c r="E380" s="17">
        <v>8.2572990014349396E-2</v>
      </c>
      <c r="F380" s="17"/>
      <c r="G380" s="17">
        <v>8.3834806509223203E-2</v>
      </c>
      <c r="H380" s="17">
        <v>9.14381075430096E-2</v>
      </c>
      <c r="I380" s="17">
        <v>0.13355820964265999</v>
      </c>
      <c r="J380" s="17">
        <v>0.145707724473878</v>
      </c>
      <c r="K380" s="17">
        <v>0.18399411725113901</v>
      </c>
      <c r="L380" s="17">
        <v>0.106845610110443</v>
      </c>
      <c r="M380" s="17"/>
      <c r="N380" s="17">
        <v>9.7931052891324394E-2</v>
      </c>
      <c r="O380" s="17">
        <v>0.11304448451276</v>
      </c>
      <c r="P380" s="17">
        <v>0.134958405950655</v>
      </c>
      <c r="Q380" s="17">
        <v>0.152158356570325</v>
      </c>
      <c r="R380" s="17"/>
      <c r="S380" s="17">
        <v>0.104668685196699</v>
      </c>
      <c r="T380" s="17">
        <v>0.118276711656234</v>
      </c>
      <c r="U380" s="17">
        <v>0.13255925450994299</v>
      </c>
      <c r="V380" s="17">
        <v>0.105202452614547</v>
      </c>
      <c r="W380" s="17">
        <v>0.145975622017088</v>
      </c>
      <c r="X380" s="17">
        <v>0.119962380714333</v>
      </c>
      <c r="Y380" s="17">
        <v>0.112150246735171</v>
      </c>
      <c r="Z380" s="17">
        <v>0.118762907943536</v>
      </c>
      <c r="AA380" s="17">
        <v>0.123422731061461</v>
      </c>
      <c r="AB380" s="17">
        <v>0.140611649059981</v>
      </c>
      <c r="AC380" s="17">
        <v>0.121496649663125</v>
      </c>
      <c r="AD380" s="17">
        <v>0.193484096599563</v>
      </c>
      <c r="AE380" s="17"/>
      <c r="AF380" s="17">
        <v>0.122222509911055</v>
      </c>
      <c r="AG380" s="17">
        <v>9.3690810124283999E-2</v>
      </c>
      <c r="AH380" s="17">
        <v>6.1717341442427097E-2</v>
      </c>
      <c r="AI380" s="17">
        <v>0.28588305434188499</v>
      </c>
      <c r="AJ380" s="17">
        <v>7.5397875081911994E-2</v>
      </c>
      <c r="AK380" s="17"/>
      <c r="AL380" s="17">
        <v>7.3267153573978797E-2</v>
      </c>
      <c r="AM380" s="17">
        <v>0.102481542220727</v>
      </c>
      <c r="AN380" s="17">
        <v>6.5018337769658999E-2</v>
      </c>
      <c r="AO380" s="17">
        <v>0.239768995981578</v>
      </c>
      <c r="AP380" s="17">
        <v>9.5083204321446693E-2</v>
      </c>
      <c r="AQ380" s="17">
        <v>0.10324252567178401</v>
      </c>
      <c r="AR380" s="17"/>
      <c r="AS380" s="17">
        <v>9.6605598366558201E-2</v>
      </c>
      <c r="AT380" s="17">
        <v>0.12488768547967299</v>
      </c>
      <c r="AU380" s="17">
        <v>0.118457282800099</v>
      </c>
      <c r="AV380" s="17">
        <v>0.15035967199713601</v>
      </c>
      <c r="AW380" s="17">
        <v>0.19401337063767901</v>
      </c>
      <c r="AX380" s="17"/>
      <c r="AY380" s="17">
        <v>0.12939982961360599</v>
      </c>
      <c r="AZ380" s="17">
        <v>0.104658355374266</v>
      </c>
      <c r="BA380" s="17">
        <v>0.117256423061912</v>
      </c>
      <c r="BB380" s="17">
        <v>0.13475569483355199</v>
      </c>
      <c r="BC380" s="17">
        <v>0.27680187981212701</v>
      </c>
      <c r="BD380" s="17"/>
      <c r="BE380" s="17">
        <v>0.279711771090219</v>
      </c>
      <c r="BF380" s="17">
        <v>0.19524791034456401</v>
      </c>
      <c r="BG380" s="17">
        <v>0.12945011553491301</v>
      </c>
      <c r="BH380" s="17">
        <v>4.1234114397945498E-2</v>
      </c>
      <c r="BI380" s="17"/>
      <c r="BJ380" s="17">
        <v>0.25695903743570703</v>
      </c>
      <c r="BK380" s="17">
        <v>0.11340682480462</v>
      </c>
      <c r="BL380" s="17">
        <v>0.119643552981108</v>
      </c>
      <c r="BM380" s="17">
        <v>9.3366332950464898E-2</v>
      </c>
      <c r="BN380" s="17"/>
      <c r="BO380" s="17">
        <v>0.167222100992336</v>
      </c>
      <c r="BP380" s="17">
        <v>0.121224850140497</v>
      </c>
      <c r="BQ380" s="17">
        <v>0.11337379177214101</v>
      </c>
      <c r="BR380" s="17"/>
      <c r="BS380" s="17">
        <v>0.104499573477432</v>
      </c>
      <c r="BT380" s="17">
        <v>0.14497551337105899</v>
      </c>
      <c r="BU380" s="17"/>
      <c r="BV380" s="17">
        <v>8.5395479257381099E-2</v>
      </c>
      <c r="BW380" s="17">
        <v>0.114932954535975</v>
      </c>
      <c r="BX380" s="17">
        <v>0.16382825376457799</v>
      </c>
      <c r="BY380" s="17"/>
      <c r="BZ380" s="17">
        <v>7.1999626074011502E-2</v>
      </c>
      <c r="CA380" s="17">
        <v>0.114932548086323</v>
      </c>
    </row>
    <row r="381" spans="2:79" x14ac:dyDescent="0.3">
      <c r="B381" t="s">
        <v>149</v>
      </c>
      <c r="C381" s="17">
        <v>9.9050498197167294E-3</v>
      </c>
      <c r="D381" s="17">
        <v>5.8705472410932498E-3</v>
      </c>
      <c r="E381" s="17">
        <v>1.3927845178519299E-2</v>
      </c>
      <c r="F381" s="17"/>
      <c r="G381" s="17">
        <v>6.9905823549607097E-3</v>
      </c>
      <c r="H381" s="17">
        <v>1.10123254257394E-2</v>
      </c>
      <c r="I381" s="17">
        <v>1.2232510159186499E-2</v>
      </c>
      <c r="J381" s="17">
        <v>6.7489272875786398E-3</v>
      </c>
      <c r="K381" s="17">
        <v>9.9783797418524205E-3</v>
      </c>
      <c r="L381" s="17">
        <v>1.15741456167713E-2</v>
      </c>
      <c r="M381" s="17"/>
      <c r="N381" s="17">
        <v>6.67024527782141E-3</v>
      </c>
      <c r="O381" s="17">
        <v>5.9258170454239501E-3</v>
      </c>
      <c r="P381" s="17">
        <v>1.58233505006307E-2</v>
      </c>
      <c r="Q381" s="17">
        <v>1.25270372074182E-2</v>
      </c>
      <c r="R381" s="17"/>
      <c r="S381" s="17">
        <v>6.38506285652301E-3</v>
      </c>
      <c r="T381" s="17">
        <v>1.4504678642590601E-2</v>
      </c>
      <c r="U381" s="17">
        <v>1.31355561859099E-2</v>
      </c>
      <c r="V381" s="17">
        <v>1.06408554224396E-2</v>
      </c>
      <c r="W381" s="17">
        <v>0</v>
      </c>
      <c r="X381" s="17">
        <v>1.06437763601637E-2</v>
      </c>
      <c r="Y381" s="17">
        <v>1.24561196777477E-2</v>
      </c>
      <c r="Z381" s="17">
        <v>0</v>
      </c>
      <c r="AA381" s="17">
        <v>1.2634127394056199E-2</v>
      </c>
      <c r="AB381" s="17">
        <v>5.9532599665637698E-3</v>
      </c>
      <c r="AC381" s="17">
        <v>2.46210359894963E-2</v>
      </c>
      <c r="AD381" s="17">
        <v>0</v>
      </c>
      <c r="AE381" s="17"/>
      <c r="AF381" s="17">
        <v>7.2563495340682302E-3</v>
      </c>
      <c r="AG381" s="17">
        <v>6.1367530794736403E-3</v>
      </c>
      <c r="AH381" s="17">
        <v>1.6989093455779501E-2</v>
      </c>
      <c r="AI381" s="17">
        <v>8.9172886194130302E-3</v>
      </c>
      <c r="AJ381" s="17">
        <v>9.0651399372484696E-3</v>
      </c>
      <c r="AK381" s="17"/>
      <c r="AL381" s="17">
        <v>3.7829033209485002E-3</v>
      </c>
      <c r="AM381" s="17">
        <v>8.1989169216295892E-3</v>
      </c>
      <c r="AN381" s="17">
        <v>9.7440507227279198E-3</v>
      </c>
      <c r="AO381" s="17">
        <v>7.2655904216405E-3</v>
      </c>
      <c r="AP381" s="17">
        <v>6.9052787872884202E-3</v>
      </c>
      <c r="AQ381" s="17">
        <v>2.11754028320221E-2</v>
      </c>
      <c r="AR381" s="17"/>
      <c r="AS381" s="17">
        <v>6.3164933911897701E-3</v>
      </c>
      <c r="AT381" s="17">
        <v>1.0161580887106199E-2</v>
      </c>
      <c r="AU381" s="17">
        <v>1.53923388550571E-2</v>
      </c>
      <c r="AV381" s="17">
        <v>4.5517836972825297E-3</v>
      </c>
      <c r="AW381" s="17">
        <v>0</v>
      </c>
      <c r="AX381" s="17"/>
      <c r="AY381" s="17">
        <v>6.2113918246419304E-3</v>
      </c>
      <c r="AZ381" s="17">
        <v>9.4014871193123899E-3</v>
      </c>
      <c r="BA381" s="17">
        <v>1.6458555116933601E-2</v>
      </c>
      <c r="BB381" s="17">
        <v>0</v>
      </c>
      <c r="BC381" s="17">
        <v>1.2526913451712999E-2</v>
      </c>
      <c r="BD381" s="17"/>
      <c r="BE381" s="17">
        <v>0</v>
      </c>
      <c r="BF381" s="17">
        <v>2.5355340231406598E-3</v>
      </c>
      <c r="BG381" s="17">
        <v>8.1203795394225106E-3</v>
      </c>
      <c r="BH381" s="17">
        <v>1.8914367333763501E-2</v>
      </c>
      <c r="BI381" s="17"/>
      <c r="BJ381" s="17">
        <v>4.5523851292496396E-3</v>
      </c>
      <c r="BK381" s="17">
        <v>6.3360194142138898E-3</v>
      </c>
      <c r="BL381" s="17">
        <v>1.2373195551696199E-2</v>
      </c>
      <c r="BM381" s="17">
        <v>1.0503316634923E-2</v>
      </c>
      <c r="BN381" s="17"/>
      <c r="BO381" s="17">
        <v>7.9865766472838901E-3</v>
      </c>
      <c r="BP381" s="17">
        <v>3.3584457253508699E-3</v>
      </c>
      <c r="BQ381" s="17">
        <v>1.16196490281524E-2</v>
      </c>
      <c r="BR381" s="17"/>
      <c r="BS381" s="17">
        <v>1.06034887944834E-2</v>
      </c>
      <c r="BT381" s="17">
        <v>9.0862586064727607E-3</v>
      </c>
      <c r="BU381" s="17"/>
      <c r="BV381" s="17">
        <v>6.5608465620850603E-3</v>
      </c>
      <c r="BW381" s="17">
        <v>9.5101085928470594E-3</v>
      </c>
      <c r="BX381" s="17">
        <v>7.8259978289256394E-3</v>
      </c>
      <c r="BY381" s="17"/>
      <c r="BZ381" s="17">
        <v>1.00793033845894E-2</v>
      </c>
      <c r="CA381" s="17">
        <v>0</v>
      </c>
    </row>
    <row r="382" spans="2:79" x14ac:dyDescent="0.3">
      <c r="B382" t="s">
        <v>213</v>
      </c>
      <c r="C382" s="17">
        <v>0.45951123076877598</v>
      </c>
      <c r="D382" s="17">
        <v>0.40724281264982598</v>
      </c>
      <c r="E382" s="17">
        <v>0.51362007908775198</v>
      </c>
      <c r="F382" s="17"/>
      <c r="G382" s="17">
        <v>0.52554100716950902</v>
      </c>
      <c r="H382" s="17">
        <v>0.48984962008020899</v>
      </c>
      <c r="I382" s="17">
        <v>0.51498606364581101</v>
      </c>
      <c r="J382" s="17">
        <v>0.40768274416781303</v>
      </c>
      <c r="K382" s="17">
        <v>0.39214467866494002</v>
      </c>
      <c r="L382" s="17">
        <v>0.432764772956441</v>
      </c>
      <c r="M382" s="17"/>
      <c r="N382" s="17">
        <v>0.51234099867836003</v>
      </c>
      <c r="O382" s="17">
        <v>0.45298805521671298</v>
      </c>
      <c r="P382" s="17">
        <v>0.431487497976621</v>
      </c>
      <c r="Q382" s="17">
        <v>0.43325268277196799</v>
      </c>
      <c r="R382" s="17"/>
      <c r="S382" s="17">
        <v>0.51250297106256404</v>
      </c>
      <c r="T382" s="17">
        <v>0.45862932864109002</v>
      </c>
      <c r="U382" s="17">
        <v>0.419562225168023</v>
      </c>
      <c r="V382" s="17">
        <v>0.46803522393129898</v>
      </c>
      <c r="W382" s="17">
        <v>0.41475367902186</v>
      </c>
      <c r="X382" s="17">
        <v>0.47312137979525298</v>
      </c>
      <c r="Y382" s="17">
        <v>0.41468936992286198</v>
      </c>
      <c r="Z382" s="17">
        <v>0.51688731313137404</v>
      </c>
      <c r="AA382" s="17">
        <v>0.49251137047462101</v>
      </c>
      <c r="AB382" s="17">
        <v>0.41198011858497902</v>
      </c>
      <c r="AC382" s="17">
        <v>0.393149618829639</v>
      </c>
      <c r="AD382" s="17">
        <v>0.53811741431223203</v>
      </c>
      <c r="AE382" s="17"/>
      <c r="AF382" s="17">
        <v>0.43887607218158298</v>
      </c>
      <c r="AG382" s="17">
        <v>0.51891125955707795</v>
      </c>
      <c r="AH382" s="17">
        <v>0.49707274436840898</v>
      </c>
      <c r="AI382" s="17">
        <v>0.288000148862123</v>
      </c>
      <c r="AJ382" s="17">
        <v>0.54384307144954802</v>
      </c>
      <c r="AK382" s="17"/>
      <c r="AL382" s="17">
        <v>0.55523231698889497</v>
      </c>
      <c r="AM382" s="17">
        <v>0.48404890071686602</v>
      </c>
      <c r="AN382" s="17">
        <v>0.55801131489669498</v>
      </c>
      <c r="AO382" s="17">
        <v>0.29619625089228802</v>
      </c>
      <c r="AP382" s="17">
        <v>0.49986007109480102</v>
      </c>
      <c r="AQ382" s="17">
        <v>0.408969349049978</v>
      </c>
      <c r="AR382" s="17"/>
      <c r="AS382" s="17">
        <v>0.53812374981510502</v>
      </c>
      <c r="AT382" s="17">
        <v>0.44946195901957497</v>
      </c>
      <c r="AU382" s="17">
        <v>0.43114936155307199</v>
      </c>
      <c r="AV382" s="17">
        <v>0.44283782211084</v>
      </c>
      <c r="AW382" s="17">
        <v>0.50182218355582198</v>
      </c>
      <c r="AX382" s="17"/>
      <c r="AY382" s="17">
        <v>0.50251196679774801</v>
      </c>
      <c r="AZ382" s="17">
        <v>0.45486042434155799</v>
      </c>
      <c r="BA382" s="17">
        <v>0.44538008687041702</v>
      </c>
      <c r="BB382" s="17">
        <v>0.46979473493844398</v>
      </c>
      <c r="BC382" s="17">
        <v>0.26583956439038198</v>
      </c>
      <c r="BD382" s="17"/>
      <c r="BE382" s="17">
        <v>0.23905650999898301</v>
      </c>
      <c r="BF382" s="17">
        <v>0.31175353978044401</v>
      </c>
      <c r="BG382" s="17">
        <v>0.40244642178273599</v>
      </c>
      <c r="BH382" s="17">
        <v>0.683949589034207</v>
      </c>
      <c r="BI382" s="17"/>
      <c r="BJ382" s="17">
        <v>0.32499746296354198</v>
      </c>
      <c r="BK382" s="17">
        <v>0.45120968360283098</v>
      </c>
      <c r="BL382" s="17">
        <v>0.41040062401185601</v>
      </c>
      <c r="BM382" s="17">
        <v>0.51673528108712996</v>
      </c>
      <c r="BN382" s="17"/>
      <c r="BO382" s="17">
        <v>0.37749490964702098</v>
      </c>
      <c r="BP382" s="17">
        <v>0.44450606541807502</v>
      </c>
      <c r="BQ382" s="17">
        <v>0.48028645683406501</v>
      </c>
      <c r="BR382" s="17"/>
      <c r="BS382" s="17">
        <v>0.48231645950225099</v>
      </c>
      <c r="BT382" s="17">
        <v>0.43152625684304002</v>
      </c>
      <c r="BU382" s="17"/>
      <c r="BV382" s="17">
        <v>0.49331960127539998</v>
      </c>
      <c r="BW382" s="17">
        <v>0.47022669165365399</v>
      </c>
      <c r="BX382" s="17">
        <v>0.42639899749222199</v>
      </c>
      <c r="BY382" s="17"/>
      <c r="BZ382" s="17">
        <v>0.48784652979058102</v>
      </c>
      <c r="CA382" s="17">
        <v>0.55596075843632098</v>
      </c>
    </row>
    <row r="383" spans="2:79" x14ac:dyDescent="0.3">
      <c r="B383" t="s">
        <v>214</v>
      </c>
      <c r="C383" s="17">
        <v>0.31609582713752399</v>
      </c>
      <c r="D383" s="17">
        <v>0.376374362351104</v>
      </c>
      <c r="E383" s="17">
        <v>0.25493970073956101</v>
      </c>
      <c r="F383" s="17"/>
      <c r="G383" s="17">
        <v>0.27311239649117902</v>
      </c>
      <c r="H383" s="17">
        <v>0.247419729558778</v>
      </c>
      <c r="I383" s="17">
        <v>0.28809962013588702</v>
      </c>
      <c r="J383" s="17">
        <v>0.392597806232306</v>
      </c>
      <c r="K383" s="17">
        <v>0.39549766700259997</v>
      </c>
      <c r="L383" s="17">
        <v>0.308271401562067</v>
      </c>
      <c r="M383" s="17"/>
      <c r="N383" s="17">
        <v>0.27281288550666799</v>
      </c>
      <c r="O383" s="17">
        <v>0.29050241858911402</v>
      </c>
      <c r="P383" s="17">
        <v>0.34727736998325998</v>
      </c>
      <c r="Q383" s="17">
        <v>0.366125936662556</v>
      </c>
      <c r="R383" s="17"/>
      <c r="S383" s="17">
        <v>0.264865727281343</v>
      </c>
      <c r="T383" s="17">
        <v>0.32301761040034799</v>
      </c>
      <c r="U383" s="17">
        <v>0.31213493622493899</v>
      </c>
      <c r="V383" s="17">
        <v>0.28217156349308797</v>
      </c>
      <c r="W383" s="17">
        <v>0.367005994052439</v>
      </c>
      <c r="X383" s="17">
        <v>0.289910252613929</v>
      </c>
      <c r="Y383" s="17">
        <v>0.31953659516879601</v>
      </c>
      <c r="Z383" s="17">
        <v>0.274522862880061</v>
      </c>
      <c r="AA383" s="17">
        <v>0.32696454432906602</v>
      </c>
      <c r="AB383" s="17">
        <v>0.36891589400263902</v>
      </c>
      <c r="AC383" s="17">
        <v>0.37420283793223302</v>
      </c>
      <c r="AD383" s="17">
        <v>0.34722553525499</v>
      </c>
      <c r="AE383" s="17"/>
      <c r="AF383" s="17">
        <v>0.330351271952807</v>
      </c>
      <c r="AG383" s="17">
        <v>0.267669795309253</v>
      </c>
      <c r="AH383" s="17">
        <v>0.232598809676309</v>
      </c>
      <c r="AI383" s="17">
        <v>0.47727123824983197</v>
      </c>
      <c r="AJ383" s="17">
        <v>0.23526829224481599</v>
      </c>
      <c r="AK383" s="17"/>
      <c r="AL383" s="17">
        <v>0.23093005122903901</v>
      </c>
      <c r="AM383" s="17">
        <v>0.26538795676215199</v>
      </c>
      <c r="AN383" s="17">
        <v>0.261585579940603</v>
      </c>
      <c r="AO383" s="17">
        <v>0.495410730922063</v>
      </c>
      <c r="AP383" s="17">
        <v>0.27878445674154601</v>
      </c>
      <c r="AQ383" s="17">
        <v>0.28677670763970903</v>
      </c>
      <c r="AR383" s="17"/>
      <c r="AS383" s="17">
        <v>0.25561105454396899</v>
      </c>
      <c r="AT383" s="17">
        <v>0.311567506749513</v>
      </c>
      <c r="AU383" s="17">
        <v>0.33168576323278698</v>
      </c>
      <c r="AV383" s="17">
        <v>0.39841831979534398</v>
      </c>
      <c r="AW383" s="17">
        <v>0.31958711468928802</v>
      </c>
      <c r="AX383" s="17"/>
      <c r="AY383" s="17">
        <v>0.29737010087840299</v>
      </c>
      <c r="AZ383" s="17">
        <v>0.29699612423236599</v>
      </c>
      <c r="BA383" s="17">
        <v>0.32622934162565498</v>
      </c>
      <c r="BB383" s="17">
        <v>0.33952643472479799</v>
      </c>
      <c r="BC383" s="17">
        <v>0.51570219432847098</v>
      </c>
      <c r="BD383" s="17"/>
      <c r="BE383" s="17">
        <v>0.59502220793682004</v>
      </c>
      <c r="BF383" s="17">
        <v>0.46189405017405999</v>
      </c>
      <c r="BG383" s="17">
        <v>0.34072040529916597</v>
      </c>
      <c r="BH383" s="17">
        <v>0.13721932180827601</v>
      </c>
      <c r="BI383" s="17"/>
      <c r="BJ383" s="17">
        <v>0.48228019478544998</v>
      </c>
      <c r="BK383" s="17">
        <v>0.31415492087275099</v>
      </c>
      <c r="BL383" s="17">
        <v>0.33996877741998299</v>
      </c>
      <c r="BM383" s="17">
        <v>0.26513239243847703</v>
      </c>
      <c r="BN383" s="17"/>
      <c r="BO383" s="17">
        <v>0.43278615062685799</v>
      </c>
      <c r="BP383" s="17">
        <v>0.33338750065140099</v>
      </c>
      <c r="BQ383" s="17">
        <v>0.28832025660990102</v>
      </c>
      <c r="BR383" s="17"/>
      <c r="BS383" s="17">
        <v>0.28382434324466299</v>
      </c>
      <c r="BT383" s="17">
        <v>0.35562026949348602</v>
      </c>
      <c r="BU383" s="17"/>
      <c r="BV383" s="17">
        <v>0.30123426362747302</v>
      </c>
      <c r="BW383" s="17">
        <v>0.29093422770255001</v>
      </c>
      <c r="BX383" s="17">
        <v>0.36216081944310702</v>
      </c>
      <c r="BY383" s="17"/>
      <c r="BZ383" s="17">
        <v>0.28009377441237499</v>
      </c>
      <c r="CA383" s="17">
        <v>0.29042021961974401</v>
      </c>
    </row>
    <row r="384" spans="2:79" x14ac:dyDescent="0.3">
      <c r="B384" t="s">
        <v>191</v>
      </c>
      <c r="C384" s="17">
        <v>0.14341540363125199</v>
      </c>
      <c r="D384" s="17">
        <v>3.08684502987225E-2</v>
      </c>
      <c r="E384" s="17">
        <v>0.25868037834819102</v>
      </c>
      <c r="F384" s="17"/>
      <c r="G384" s="17">
        <v>0.25242861067833</v>
      </c>
      <c r="H384" s="17">
        <v>0.24242989052143099</v>
      </c>
      <c r="I384" s="17">
        <v>0.22688644350992301</v>
      </c>
      <c r="J384" s="17">
        <v>1.5084937935506601E-2</v>
      </c>
      <c r="K384" s="17">
        <v>-3.3529883376607898E-3</v>
      </c>
      <c r="L384" s="17">
        <v>0.124493371394373</v>
      </c>
      <c r="M384" s="17"/>
      <c r="N384" s="17">
        <v>0.23952811317169201</v>
      </c>
      <c r="O384" s="17">
        <v>0.16248563662759999</v>
      </c>
      <c r="P384" s="17">
        <v>8.4210127993360806E-2</v>
      </c>
      <c r="Q384" s="17">
        <v>6.71267461094118E-2</v>
      </c>
      <c r="R384" s="17"/>
      <c r="S384" s="17">
        <v>0.24763724378122201</v>
      </c>
      <c r="T384" s="17">
        <v>0.135611718240742</v>
      </c>
      <c r="U384" s="17">
        <v>0.107427288943084</v>
      </c>
      <c r="V384" s="17">
        <v>0.18586366043821101</v>
      </c>
      <c r="W384" s="17">
        <v>4.7747684969420702E-2</v>
      </c>
      <c r="X384" s="17">
        <v>0.18321112718132401</v>
      </c>
      <c r="Y384" s="17">
        <v>9.5152774754065597E-2</v>
      </c>
      <c r="Z384" s="17">
        <v>0.24236445025131401</v>
      </c>
      <c r="AA384" s="17">
        <v>0.16554682614555499</v>
      </c>
      <c r="AB384" s="17">
        <v>4.3064224582339897E-2</v>
      </c>
      <c r="AC384" s="17">
        <v>1.8946780897406399E-2</v>
      </c>
      <c r="AD384" s="17">
        <v>0.190891879057242</v>
      </c>
      <c r="AE384" s="17"/>
      <c r="AF384" s="17">
        <v>0.108524800228776</v>
      </c>
      <c r="AG384" s="17">
        <v>0.25124146424782401</v>
      </c>
      <c r="AH384" s="17">
        <v>0.26447393469210001</v>
      </c>
      <c r="AI384" s="17">
        <v>-0.18927108938770901</v>
      </c>
      <c r="AJ384" s="17">
        <v>0.30857477920473197</v>
      </c>
      <c r="AK384" s="17"/>
      <c r="AL384" s="17">
        <v>0.32430226575985499</v>
      </c>
      <c r="AM384" s="17">
        <v>0.218660943954713</v>
      </c>
      <c r="AN384" s="17">
        <v>0.29642573495609198</v>
      </c>
      <c r="AO384" s="17">
        <v>-0.19921448002977499</v>
      </c>
      <c r="AP384" s="17">
        <v>0.22107561435325501</v>
      </c>
      <c r="AQ384" s="17">
        <v>0.122192641410269</v>
      </c>
      <c r="AR384" s="17"/>
      <c r="AS384" s="17">
        <v>0.28251269527113698</v>
      </c>
      <c r="AT384" s="17">
        <v>0.137894452270062</v>
      </c>
      <c r="AU384" s="17">
        <v>9.9463598320284993E-2</v>
      </c>
      <c r="AV384" s="17">
        <v>4.4419502315495303E-2</v>
      </c>
      <c r="AW384" s="17">
        <v>0.18223506886653401</v>
      </c>
      <c r="AX384" s="17"/>
      <c r="AY384" s="17">
        <v>0.20514186591934599</v>
      </c>
      <c r="AZ384" s="17">
        <v>0.157864300109192</v>
      </c>
      <c r="BA384" s="17">
        <v>0.119150745244762</v>
      </c>
      <c r="BB384" s="17">
        <v>0.13026830021364599</v>
      </c>
      <c r="BC384" s="17">
        <v>-0.249862629938088</v>
      </c>
      <c r="BD384" s="17"/>
      <c r="BE384" s="17">
        <v>-0.355965697937837</v>
      </c>
      <c r="BF384" s="17">
        <v>-0.15014051039361601</v>
      </c>
      <c r="BG384" s="17">
        <v>6.1726016483570699E-2</v>
      </c>
      <c r="BH384" s="17">
        <v>0.54673026722593099</v>
      </c>
      <c r="BI384" s="17"/>
      <c r="BJ384" s="17">
        <v>-0.157282731821908</v>
      </c>
      <c r="BK384" s="17">
        <v>0.13705476273007999</v>
      </c>
      <c r="BL384" s="17">
        <v>7.0431846591873501E-2</v>
      </c>
      <c r="BM384" s="17">
        <v>0.25160288864865399</v>
      </c>
      <c r="BN384" s="17"/>
      <c r="BO384" s="17">
        <v>-5.5291240979837002E-2</v>
      </c>
      <c r="BP384" s="17">
        <v>0.11111856476667401</v>
      </c>
      <c r="BQ384" s="17">
        <v>0.191966200224164</v>
      </c>
      <c r="BR384" s="17"/>
      <c r="BS384" s="17">
        <v>0.198492116257589</v>
      </c>
      <c r="BT384" s="17">
        <v>7.5905987349553894E-2</v>
      </c>
      <c r="BU384" s="17"/>
      <c r="BV384" s="17">
        <v>0.19208533764792701</v>
      </c>
      <c r="BW384" s="17">
        <v>0.17929246395110299</v>
      </c>
      <c r="BX384" s="17">
        <v>6.4238178049115094E-2</v>
      </c>
      <c r="BY384" s="17"/>
      <c r="BZ384" s="17">
        <v>0.20775275537820601</v>
      </c>
      <c r="CA384" s="17">
        <v>0.26554053881657702</v>
      </c>
    </row>
    <row r="385" spans="2:79" x14ac:dyDescent="0.3">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row>
    <row r="386" spans="2:79" x14ac:dyDescent="0.3">
      <c r="B386" s="6" t="s">
        <v>234</v>
      </c>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row>
    <row r="387" spans="2:79" x14ac:dyDescent="0.3">
      <c r="B387" s="24" t="s">
        <v>107</v>
      </c>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row>
    <row r="388" spans="2:79" x14ac:dyDescent="0.3">
      <c r="B388" t="s">
        <v>208</v>
      </c>
      <c r="C388" s="17">
        <v>0.22073867190596599</v>
      </c>
      <c r="D388" s="17">
        <v>0.19483604111368399</v>
      </c>
      <c r="E388" s="17">
        <v>0.247962195425179</v>
      </c>
      <c r="F388" s="17"/>
      <c r="G388" s="17">
        <v>0.22106926743091199</v>
      </c>
      <c r="H388" s="17">
        <v>0.23750065393800401</v>
      </c>
      <c r="I388" s="17">
        <v>0.23041559948826601</v>
      </c>
      <c r="J388" s="17">
        <v>0.20705867933701699</v>
      </c>
      <c r="K388" s="17">
        <v>0.22809542969645499</v>
      </c>
      <c r="L388" s="17">
        <v>0.205210288058567</v>
      </c>
      <c r="M388" s="17"/>
      <c r="N388" s="17">
        <v>0.248892229222165</v>
      </c>
      <c r="O388" s="17">
        <v>0.19958109904551199</v>
      </c>
      <c r="P388" s="17">
        <v>0.24487547377221899</v>
      </c>
      <c r="Q388" s="17">
        <v>0.191394237946059</v>
      </c>
      <c r="R388" s="17"/>
      <c r="S388" s="17">
        <v>0.23576898607036201</v>
      </c>
      <c r="T388" s="17">
        <v>0.25380251791851399</v>
      </c>
      <c r="U388" s="17">
        <v>0.16048340701556499</v>
      </c>
      <c r="V388" s="17">
        <v>0.248379268115344</v>
      </c>
      <c r="W388" s="17">
        <v>0.23539018335290199</v>
      </c>
      <c r="X388" s="17">
        <v>0.22428661591970001</v>
      </c>
      <c r="Y388" s="17">
        <v>0.15621922621687401</v>
      </c>
      <c r="Z388" s="17">
        <v>0.26568569884045301</v>
      </c>
      <c r="AA388" s="17">
        <v>0.203762819674735</v>
      </c>
      <c r="AB388" s="17">
        <v>0.21534674171439599</v>
      </c>
      <c r="AC388" s="17">
        <v>0.20623568668350301</v>
      </c>
      <c r="AD388" s="17">
        <v>0.25612279214094802</v>
      </c>
      <c r="AE388" s="17"/>
      <c r="AF388" s="17">
        <v>0.20225981944179799</v>
      </c>
      <c r="AG388" s="17">
        <v>0.238100003812697</v>
      </c>
      <c r="AH388" s="17">
        <v>0.24484634283135101</v>
      </c>
      <c r="AI388" s="17">
        <v>0.13025497327391999</v>
      </c>
      <c r="AJ388" s="17">
        <v>0.31207982674851298</v>
      </c>
      <c r="AK388" s="17"/>
      <c r="AL388" s="17">
        <v>0.27149535576469402</v>
      </c>
      <c r="AM388" s="17">
        <v>0.22138224438896401</v>
      </c>
      <c r="AN388" s="17">
        <v>0.27401973516325001</v>
      </c>
      <c r="AO388" s="17">
        <v>0.14532235383634801</v>
      </c>
      <c r="AP388" s="17">
        <v>0.30724783186625398</v>
      </c>
      <c r="AQ388" s="17">
        <v>0.146885299956066</v>
      </c>
      <c r="AR388" s="17"/>
      <c r="AS388" s="17">
        <v>0.26563072335936899</v>
      </c>
      <c r="AT388" s="17">
        <v>0.206723307076987</v>
      </c>
      <c r="AU388" s="17">
        <v>0.20489509126879299</v>
      </c>
      <c r="AV388" s="17">
        <v>0.20284187527696701</v>
      </c>
      <c r="AW388" s="17">
        <v>0.46693959815380098</v>
      </c>
      <c r="AX388" s="17"/>
      <c r="AY388" s="17">
        <v>0.24760077334548899</v>
      </c>
      <c r="AZ388" s="17">
        <v>0.20684469846627801</v>
      </c>
      <c r="BA388" s="17">
        <v>0.22383528556724999</v>
      </c>
      <c r="BB388" s="17">
        <v>0.227835546955204</v>
      </c>
      <c r="BC388" s="17">
        <v>0.141969912218567</v>
      </c>
      <c r="BD388" s="17"/>
      <c r="BE388" s="17">
        <v>0.104269340771788</v>
      </c>
      <c r="BF388" s="17">
        <v>9.77184858555699E-2</v>
      </c>
      <c r="BG388" s="17">
        <v>0.17120845860650799</v>
      </c>
      <c r="BH388" s="17">
        <v>0.39845632757948501</v>
      </c>
      <c r="BI388" s="17"/>
      <c r="BJ388" s="17">
        <v>0.143045085835668</v>
      </c>
      <c r="BK388" s="17">
        <v>0.17250145208312201</v>
      </c>
      <c r="BL388" s="17">
        <v>0.18459218890743301</v>
      </c>
      <c r="BM388" s="17">
        <v>0.26278088928688098</v>
      </c>
      <c r="BN388" s="17"/>
      <c r="BO388" s="17">
        <v>0.15418814155499699</v>
      </c>
      <c r="BP388" s="17">
        <v>0.187353838224456</v>
      </c>
      <c r="BQ388" s="17">
        <v>0.24161283470702999</v>
      </c>
      <c r="BR388" s="17"/>
      <c r="BS388" s="17">
        <v>0.23731597354592099</v>
      </c>
      <c r="BT388" s="17">
        <v>0.199037577767467</v>
      </c>
      <c r="BU388" s="17"/>
      <c r="BV388" s="17">
        <v>0.23686574186692699</v>
      </c>
      <c r="BW388" s="17">
        <v>0.21454960867651601</v>
      </c>
      <c r="BX388" s="17">
        <v>0.21431010966062</v>
      </c>
      <c r="BY388" s="17"/>
      <c r="BZ388" s="17">
        <v>0.221465097221687</v>
      </c>
      <c r="CA388" s="17">
        <v>0.237843014397284</v>
      </c>
    </row>
    <row r="389" spans="2:79" x14ac:dyDescent="0.3">
      <c r="B389" t="s">
        <v>209</v>
      </c>
      <c r="C389" s="17">
        <v>0.229933037118383</v>
      </c>
      <c r="D389" s="17">
        <v>0.23238564017100399</v>
      </c>
      <c r="E389" s="17">
        <v>0.228633613572084</v>
      </c>
      <c r="F389" s="17"/>
      <c r="G389" s="17">
        <v>0.240143848491954</v>
      </c>
      <c r="H389" s="17">
        <v>0.260750440279787</v>
      </c>
      <c r="I389" s="17">
        <v>0.27317139576821903</v>
      </c>
      <c r="J389" s="17">
        <v>0.22840062774862399</v>
      </c>
      <c r="K389" s="17">
        <v>0.18460702376610599</v>
      </c>
      <c r="L389" s="17">
        <v>0.19438123307277</v>
      </c>
      <c r="M389" s="17"/>
      <c r="N389" s="17">
        <v>0.27322631066069902</v>
      </c>
      <c r="O389" s="17">
        <v>0.23889570963227</v>
      </c>
      <c r="P389" s="17">
        <v>0.195204252710489</v>
      </c>
      <c r="Q389" s="17">
        <v>0.204907151144782</v>
      </c>
      <c r="R389" s="17"/>
      <c r="S389" s="17">
        <v>0.26050246722228099</v>
      </c>
      <c r="T389" s="17">
        <v>0.16421488644333301</v>
      </c>
      <c r="U389" s="17">
        <v>0.264685810700377</v>
      </c>
      <c r="V389" s="17">
        <v>0.230707589690158</v>
      </c>
      <c r="W389" s="17">
        <v>0.18797715674686699</v>
      </c>
      <c r="X389" s="17">
        <v>0.23800767847889701</v>
      </c>
      <c r="Y389" s="17">
        <v>0.28309828857716501</v>
      </c>
      <c r="Z389" s="17">
        <v>0.24500915353351899</v>
      </c>
      <c r="AA389" s="17">
        <v>0.25186623068605302</v>
      </c>
      <c r="AB389" s="17">
        <v>0.207492499118725</v>
      </c>
      <c r="AC389" s="17">
        <v>0.20514625658707999</v>
      </c>
      <c r="AD389" s="17">
        <v>0.21714482422549999</v>
      </c>
      <c r="AE389" s="17"/>
      <c r="AF389" s="17">
        <v>0.21608319990937799</v>
      </c>
      <c r="AG389" s="17">
        <v>0.279595138217688</v>
      </c>
      <c r="AH389" s="17">
        <v>0.28664726127283702</v>
      </c>
      <c r="AI389" s="17">
        <v>0.176542980326265</v>
      </c>
      <c r="AJ389" s="17">
        <v>0.20845898594627099</v>
      </c>
      <c r="AK389" s="17"/>
      <c r="AL389" s="17">
        <v>0.29891261262336299</v>
      </c>
      <c r="AM389" s="17">
        <v>0.242429800566482</v>
      </c>
      <c r="AN389" s="17">
        <v>0.25857335982435697</v>
      </c>
      <c r="AO389" s="17">
        <v>0.16786652508417299</v>
      </c>
      <c r="AP389" s="17">
        <v>0.22329486034107199</v>
      </c>
      <c r="AQ389" s="17">
        <v>0.17267510452587101</v>
      </c>
      <c r="AR389" s="17"/>
      <c r="AS389" s="17">
        <v>0.27632043404045598</v>
      </c>
      <c r="AT389" s="17">
        <v>0.238381143611654</v>
      </c>
      <c r="AU389" s="17">
        <v>0.20125074051726299</v>
      </c>
      <c r="AV389" s="17">
        <v>0.214183425187704</v>
      </c>
      <c r="AW389" s="17">
        <v>7.7051710485221803E-2</v>
      </c>
      <c r="AX389" s="17"/>
      <c r="AY389" s="17">
        <v>0.246238437394904</v>
      </c>
      <c r="AZ389" s="17">
        <v>0.248679341757748</v>
      </c>
      <c r="BA389" s="17">
        <v>0.210085535804691</v>
      </c>
      <c r="BB389" s="17">
        <v>0.19909429442684601</v>
      </c>
      <c r="BC389" s="17">
        <v>0.15847786866180799</v>
      </c>
      <c r="BD389" s="17"/>
      <c r="BE389" s="17">
        <v>0.13219011435479899</v>
      </c>
      <c r="BF389" s="17">
        <v>0.24191561430497599</v>
      </c>
      <c r="BG389" s="17">
        <v>0.24159762529562301</v>
      </c>
      <c r="BH389" s="17">
        <v>0.219872633182844</v>
      </c>
      <c r="BI389" s="17"/>
      <c r="BJ389" s="17">
        <v>0.204322573168574</v>
      </c>
      <c r="BK389" s="17">
        <v>0.27396481852892401</v>
      </c>
      <c r="BL389" s="17">
        <v>0.223655320511606</v>
      </c>
      <c r="BM389" s="17">
        <v>0.23423731179937099</v>
      </c>
      <c r="BN389" s="17"/>
      <c r="BO389" s="17">
        <v>0.23499941068431399</v>
      </c>
      <c r="BP389" s="17">
        <v>0.215132431529138</v>
      </c>
      <c r="BQ389" s="17">
        <v>0.23194329272710901</v>
      </c>
      <c r="BR389" s="17"/>
      <c r="BS389" s="17">
        <v>0.25189278665412901</v>
      </c>
      <c r="BT389" s="17">
        <v>0.202533715604926</v>
      </c>
      <c r="BU389" s="17"/>
      <c r="BV389" s="17">
        <v>0.26108651085797102</v>
      </c>
      <c r="BW389" s="17">
        <v>0.22573012733747999</v>
      </c>
      <c r="BX389" s="17">
        <v>0.22570884478268199</v>
      </c>
      <c r="BY389" s="17"/>
      <c r="BZ389" s="17">
        <v>0.25671158527507998</v>
      </c>
      <c r="CA389" s="17">
        <v>0.36702227017292999</v>
      </c>
    </row>
    <row r="390" spans="2:79" x14ac:dyDescent="0.3">
      <c r="B390" t="s">
        <v>210</v>
      </c>
      <c r="C390" s="17">
        <v>0.21901475617145599</v>
      </c>
      <c r="D390" s="17">
        <v>0.19234105744306701</v>
      </c>
      <c r="E390" s="17">
        <v>0.24508905665632999</v>
      </c>
      <c r="F390" s="17"/>
      <c r="G390" s="17">
        <v>0.23492582190605901</v>
      </c>
      <c r="H390" s="17">
        <v>0.246995233876452</v>
      </c>
      <c r="I390" s="17">
        <v>0.19936399552282699</v>
      </c>
      <c r="J390" s="17">
        <v>0.174986410152637</v>
      </c>
      <c r="K390" s="17">
        <v>0.187856982702751</v>
      </c>
      <c r="L390" s="17">
        <v>0.25816763136897702</v>
      </c>
      <c r="M390" s="17"/>
      <c r="N390" s="17">
        <v>0.19244845674324401</v>
      </c>
      <c r="O390" s="17">
        <v>0.231456415440359</v>
      </c>
      <c r="P390" s="17">
        <v>0.19479456495747099</v>
      </c>
      <c r="Q390" s="17">
        <v>0.250529764451285</v>
      </c>
      <c r="R390" s="17"/>
      <c r="S390" s="17">
        <v>0.218213423153089</v>
      </c>
      <c r="T390" s="17">
        <v>0.21975885968396999</v>
      </c>
      <c r="U390" s="17">
        <v>0.22844517176103499</v>
      </c>
      <c r="V390" s="17">
        <v>0.22547377528559301</v>
      </c>
      <c r="W390" s="17">
        <v>0.24814899598064399</v>
      </c>
      <c r="X390" s="17">
        <v>0.24233877126755399</v>
      </c>
      <c r="Y390" s="17">
        <v>0.214670296582193</v>
      </c>
      <c r="Z390" s="17">
        <v>0.217077955391455</v>
      </c>
      <c r="AA390" s="17">
        <v>0.20200164404684101</v>
      </c>
      <c r="AB390" s="17">
        <v>0.20498122041157099</v>
      </c>
      <c r="AC390" s="17">
        <v>0.216202695752303</v>
      </c>
      <c r="AD390" s="17">
        <v>0.15988840069350599</v>
      </c>
      <c r="AE390" s="17"/>
      <c r="AF390" s="17">
        <v>0.25051333961719202</v>
      </c>
      <c r="AG390" s="17">
        <v>0.20945319731682299</v>
      </c>
      <c r="AH390" s="17">
        <v>0.224479461394997</v>
      </c>
      <c r="AI390" s="17">
        <v>0.210574646762304</v>
      </c>
      <c r="AJ390" s="17">
        <v>0.230514197583017</v>
      </c>
      <c r="AK390" s="17"/>
      <c r="AL390" s="17">
        <v>0.21319483265035799</v>
      </c>
      <c r="AM390" s="17">
        <v>0.25644165551377601</v>
      </c>
      <c r="AN390" s="17">
        <v>0.189795833314131</v>
      </c>
      <c r="AO390" s="17">
        <v>0.191652895868619</v>
      </c>
      <c r="AP390" s="17">
        <v>0.19727657240913499</v>
      </c>
      <c r="AQ390" s="17">
        <v>0.31356426928070702</v>
      </c>
      <c r="AR390" s="17"/>
      <c r="AS390" s="17">
        <v>0.17786746734391201</v>
      </c>
      <c r="AT390" s="17">
        <v>0.218948642434001</v>
      </c>
      <c r="AU390" s="17">
        <v>0.25140768016958698</v>
      </c>
      <c r="AV390" s="17">
        <v>0.211186795375088</v>
      </c>
      <c r="AW390" s="17">
        <v>0.17549954479248001</v>
      </c>
      <c r="AX390" s="17"/>
      <c r="AY390" s="17">
        <v>0.18782451954564799</v>
      </c>
      <c r="AZ390" s="17">
        <v>0.24487623790757901</v>
      </c>
      <c r="BA390" s="17">
        <v>0.222286497828555</v>
      </c>
      <c r="BB390" s="17">
        <v>0.18825660170276601</v>
      </c>
      <c r="BC390" s="17">
        <v>0.216495810101278</v>
      </c>
      <c r="BD390" s="17"/>
      <c r="BE390" s="17">
        <v>0.162880698365273</v>
      </c>
      <c r="BF390" s="17">
        <v>0.22477101099864</v>
      </c>
      <c r="BG390" s="17">
        <v>0.24124162805475999</v>
      </c>
      <c r="BH390" s="17">
        <v>0.185739124420296</v>
      </c>
      <c r="BI390" s="17"/>
      <c r="BJ390" s="17">
        <v>0.174938675848822</v>
      </c>
      <c r="BK390" s="17">
        <v>0.238305434166249</v>
      </c>
      <c r="BL390" s="17">
        <v>0.249835295175038</v>
      </c>
      <c r="BM390" s="17">
        <v>0.21176808710745701</v>
      </c>
      <c r="BN390" s="17"/>
      <c r="BO390" s="17">
        <v>0.201894545649383</v>
      </c>
      <c r="BP390" s="17">
        <v>0.26016411137096102</v>
      </c>
      <c r="BQ390" s="17">
        <v>0.21349800204869501</v>
      </c>
      <c r="BR390" s="17"/>
      <c r="BS390" s="17">
        <v>0.20989154633793899</v>
      </c>
      <c r="BT390" s="17">
        <v>0.23210237684259699</v>
      </c>
      <c r="BU390" s="17"/>
      <c r="BV390" s="17">
        <v>0.19754355040639399</v>
      </c>
      <c r="BW390" s="17">
        <v>0.252927143922766</v>
      </c>
      <c r="BX390" s="17">
        <v>0.18768213967631101</v>
      </c>
      <c r="BY390" s="17"/>
      <c r="BZ390" s="17">
        <v>0.26212216901318097</v>
      </c>
      <c r="CA390" s="17">
        <v>0.168329394211921</v>
      </c>
    </row>
    <row r="391" spans="2:79" x14ac:dyDescent="0.3">
      <c r="B391" t="s">
        <v>211</v>
      </c>
      <c r="C391" s="17">
        <v>0.17366100730237799</v>
      </c>
      <c r="D391" s="17">
        <v>0.20721397874991601</v>
      </c>
      <c r="E391" s="17">
        <v>0.14065859797063901</v>
      </c>
      <c r="F391" s="17"/>
      <c r="G391" s="17">
        <v>0.180120038857017</v>
      </c>
      <c r="H391" s="17">
        <v>0.152654767115801</v>
      </c>
      <c r="I391" s="17">
        <v>0.12799509792333699</v>
      </c>
      <c r="J391" s="17">
        <v>0.213463257221743</v>
      </c>
      <c r="K391" s="17">
        <v>0.171440861059797</v>
      </c>
      <c r="L391" s="17">
        <v>0.19268965266787899</v>
      </c>
      <c r="M391" s="17"/>
      <c r="N391" s="17">
        <v>0.16646907141341899</v>
      </c>
      <c r="O391" s="17">
        <v>0.188274141239481</v>
      </c>
      <c r="P391" s="17">
        <v>0.19522880721608099</v>
      </c>
      <c r="Q391" s="17">
        <v>0.14888034562845101</v>
      </c>
      <c r="R391" s="17"/>
      <c r="S391" s="17">
        <v>0.16753914105807499</v>
      </c>
      <c r="T391" s="17">
        <v>0.20225145161747801</v>
      </c>
      <c r="U391" s="17">
        <v>0.167195296930853</v>
      </c>
      <c r="V391" s="17">
        <v>0.16006246613612199</v>
      </c>
      <c r="W391" s="17">
        <v>0.19792293329612901</v>
      </c>
      <c r="X391" s="17">
        <v>0.14067725252937599</v>
      </c>
      <c r="Y391" s="17">
        <v>0.228526866247801</v>
      </c>
      <c r="Z391" s="17">
        <v>0.103355021150091</v>
      </c>
      <c r="AA391" s="17">
        <v>0.17363705445682301</v>
      </c>
      <c r="AB391" s="17">
        <v>0.181497431197223</v>
      </c>
      <c r="AC391" s="17">
        <v>0.139790754898896</v>
      </c>
      <c r="AD391" s="17">
        <v>0.15879913754890301</v>
      </c>
      <c r="AE391" s="17"/>
      <c r="AF391" s="17">
        <v>0.19215210486415199</v>
      </c>
      <c r="AG391" s="17">
        <v>0.15532156707863101</v>
      </c>
      <c r="AH391" s="17">
        <v>0.155893514265737</v>
      </c>
      <c r="AI391" s="17">
        <v>0.17026554570813901</v>
      </c>
      <c r="AJ391" s="17">
        <v>0.15444177768188899</v>
      </c>
      <c r="AK391" s="17"/>
      <c r="AL391" s="17">
        <v>0.139464154059395</v>
      </c>
      <c r="AM391" s="17">
        <v>0.15262634340956999</v>
      </c>
      <c r="AN391" s="17">
        <v>0.186696509508613</v>
      </c>
      <c r="AO391" s="17">
        <v>0.23725760284067399</v>
      </c>
      <c r="AP391" s="17">
        <v>0.14455175223473801</v>
      </c>
      <c r="AQ391" s="17">
        <v>0.17107618201704999</v>
      </c>
      <c r="AR391" s="17"/>
      <c r="AS391" s="17">
        <v>0.15456746910715299</v>
      </c>
      <c r="AT391" s="17">
        <v>0.18222203819018601</v>
      </c>
      <c r="AU391" s="17">
        <v>0.18192507025792401</v>
      </c>
      <c r="AV391" s="17">
        <v>0.17886886619721101</v>
      </c>
      <c r="AW391" s="17">
        <v>3.2591180758167602E-2</v>
      </c>
      <c r="AX391" s="17"/>
      <c r="AY391" s="17">
        <v>0.16646465626548401</v>
      </c>
      <c r="AZ391" s="17">
        <v>0.16465886110486599</v>
      </c>
      <c r="BA391" s="17">
        <v>0.17538710573283101</v>
      </c>
      <c r="BB391" s="17">
        <v>0.230075828452837</v>
      </c>
      <c r="BC391" s="17">
        <v>0.13238285072580699</v>
      </c>
      <c r="BD391" s="17"/>
      <c r="BE391" s="17">
        <v>0.27856382499663801</v>
      </c>
      <c r="BF391" s="17">
        <v>0.25991205602073197</v>
      </c>
      <c r="BG391" s="17">
        <v>0.18704152513535399</v>
      </c>
      <c r="BH391" s="17">
        <v>8.3729690306175802E-2</v>
      </c>
      <c r="BI391" s="17"/>
      <c r="BJ391" s="17">
        <v>0.20422155010617199</v>
      </c>
      <c r="BK391" s="17">
        <v>0.204040006211062</v>
      </c>
      <c r="BL391" s="17">
        <v>0.19129938335020499</v>
      </c>
      <c r="BM391" s="17">
        <v>0.15406880352164001</v>
      </c>
      <c r="BN391" s="17"/>
      <c r="BO391" s="17">
        <v>0.218480781396858</v>
      </c>
      <c r="BP391" s="17">
        <v>0.198885215775151</v>
      </c>
      <c r="BQ391" s="17">
        <v>0.16055644803361099</v>
      </c>
      <c r="BR391" s="17"/>
      <c r="BS391" s="17">
        <v>0.159879723746917</v>
      </c>
      <c r="BT391" s="17">
        <v>0.19097255577432001</v>
      </c>
      <c r="BU391" s="17"/>
      <c r="BV391" s="17">
        <v>0.18972555348537701</v>
      </c>
      <c r="BW391" s="17">
        <v>0.15262900566558901</v>
      </c>
      <c r="BX391" s="17">
        <v>0.19905084924786901</v>
      </c>
      <c r="BY391" s="17"/>
      <c r="BZ391" s="17">
        <v>0.13266589783586999</v>
      </c>
      <c r="CA391" s="17">
        <v>0.116448531830911</v>
      </c>
    </row>
    <row r="392" spans="2:79" x14ac:dyDescent="0.3">
      <c r="B392" t="s">
        <v>212</v>
      </c>
      <c r="C392" s="17">
        <v>0.12001875986373001</v>
      </c>
      <c r="D392" s="17">
        <v>0.14854157029474699</v>
      </c>
      <c r="E392" s="17">
        <v>8.9040628301384095E-2</v>
      </c>
      <c r="F392" s="17"/>
      <c r="G392" s="17">
        <v>8.5106335970614899E-2</v>
      </c>
      <c r="H392" s="17">
        <v>6.1803565852256499E-2</v>
      </c>
      <c r="I392" s="17">
        <v>0.12866468588820201</v>
      </c>
      <c r="J392" s="17">
        <v>0.15289690293370101</v>
      </c>
      <c r="K392" s="17">
        <v>0.18797077349247299</v>
      </c>
      <c r="L392" s="17">
        <v>0.111626109869096</v>
      </c>
      <c r="M392" s="17"/>
      <c r="N392" s="17">
        <v>9.4805748861894398E-2</v>
      </c>
      <c r="O392" s="17">
        <v>0.106382883986361</v>
      </c>
      <c r="P392" s="17">
        <v>0.13876576823145001</v>
      </c>
      <c r="Q392" s="17">
        <v>0.14733313049185801</v>
      </c>
      <c r="R392" s="17"/>
      <c r="S392" s="17">
        <v>0.105349760207066</v>
      </c>
      <c r="T392" s="17">
        <v>0.12015234570514</v>
      </c>
      <c r="U392" s="17">
        <v>0.14659798438198399</v>
      </c>
      <c r="V392" s="17">
        <v>9.8294125836620894E-2</v>
      </c>
      <c r="W392" s="17">
        <v>0.10220628599097301</v>
      </c>
      <c r="X392" s="17">
        <v>0.110008071754423</v>
      </c>
      <c r="Y392" s="17">
        <v>9.3578400579359095E-2</v>
      </c>
      <c r="Z392" s="17">
        <v>0.10609569020609801</v>
      </c>
      <c r="AA392" s="17">
        <v>9.5302153233507395E-2</v>
      </c>
      <c r="AB392" s="17">
        <v>0.16015385449463099</v>
      </c>
      <c r="AC392" s="17">
        <v>0.182892393728318</v>
      </c>
      <c r="AD392" s="17">
        <v>0.20804484539114301</v>
      </c>
      <c r="AE392" s="17"/>
      <c r="AF392" s="17">
        <v>0.116130577473369</v>
      </c>
      <c r="AG392" s="17">
        <v>8.5718709167208598E-2</v>
      </c>
      <c r="AH392" s="17">
        <v>5.4871458821123098E-2</v>
      </c>
      <c r="AI392" s="17">
        <v>0.30075544386645497</v>
      </c>
      <c r="AJ392" s="17">
        <v>6.2880493421837894E-2</v>
      </c>
      <c r="AK392" s="17"/>
      <c r="AL392" s="17">
        <v>6.3615241345683304E-2</v>
      </c>
      <c r="AM392" s="17">
        <v>0.103334752321926</v>
      </c>
      <c r="AN392" s="17">
        <v>6.3356467203707495E-2</v>
      </c>
      <c r="AO392" s="17">
        <v>0.24215459236995299</v>
      </c>
      <c r="AP392" s="17">
        <v>7.7630679243496301E-2</v>
      </c>
      <c r="AQ392" s="17">
        <v>0.101875658374054</v>
      </c>
      <c r="AR392" s="17"/>
      <c r="AS392" s="17">
        <v>0.103242022972468</v>
      </c>
      <c r="AT392" s="17">
        <v>0.11567873487105999</v>
      </c>
      <c r="AU392" s="17">
        <v>0.11615076447198</v>
      </c>
      <c r="AV392" s="17">
        <v>0.15894560082696599</v>
      </c>
      <c r="AW392" s="17">
        <v>0.19752758592662401</v>
      </c>
      <c r="AX392" s="17"/>
      <c r="AY392" s="17">
        <v>0.12639614635663499</v>
      </c>
      <c r="AZ392" s="17">
        <v>0.10646451916251699</v>
      </c>
      <c r="BA392" s="17">
        <v>0.109470527383278</v>
      </c>
      <c r="BB392" s="17">
        <v>0.12587979663555299</v>
      </c>
      <c r="BC392" s="17">
        <v>0.272346884632094</v>
      </c>
      <c r="BD392" s="17"/>
      <c r="BE392" s="17">
        <v>0.276970064163575</v>
      </c>
      <c r="BF392" s="17">
        <v>0.17568283282008201</v>
      </c>
      <c r="BG392" s="17">
        <v>0.123037629650307</v>
      </c>
      <c r="BH392" s="17">
        <v>5.5889303144864302E-2</v>
      </c>
      <c r="BI392" s="17"/>
      <c r="BJ392" s="17">
        <v>0.24031796757357901</v>
      </c>
      <c r="BK392" s="17">
        <v>9.8681319859813404E-2</v>
      </c>
      <c r="BL392" s="17">
        <v>0.11525184154739</v>
      </c>
      <c r="BM392" s="17">
        <v>9.6661864834494002E-2</v>
      </c>
      <c r="BN392" s="17"/>
      <c r="BO392" s="17">
        <v>0.159384601574631</v>
      </c>
      <c r="BP392" s="17">
        <v>0.115556294852644</v>
      </c>
      <c r="BQ392" s="17">
        <v>0.112596178962451</v>
      </c>
      <c r="BR392" s="17"/>
      <c r="BS392" s="17">
        <v>0.10884167020347001</v>
      </c>
      <c r="BT392" s="17">
        <v>0.132811357881121</v>
      </c>
      <c r="BU392" s="17"/>
      <c r="BV392" s="17">
        <v>8.3825139888458994E-2</v>
      </c>
      <c r="BW392" s="17">
        <v>0.11245578749092699</v>
      </c>
      <c r="BX392" s="17">
        <v>0.16071081110694699</v>
      </c>
      <c r="BY392" s="17"/>
      <c r="BZ392" s="17">
        <v>8.4755026644294199E-2</v>
      </c>
      <c r="CA392" s="17">
        <v>8.6785209365222202E-2</v>
      </c>
    </row>
    <row r="393" spans="2:79" x14ac:dyDescent="0.3">
      <c r="B393" t="s">
        <v>149</v>
      </c>
      <c r="C393" s="17">
        <v>3.6633767638085998E-2</v>
      </c>
      <c r="D393" s="17">
        <v>2.4681712227582302E-2</v>
      </c>
      <c r="E393" s="17">
        <v>4.86159080743837E-2</v>
      </c>
      <c r="F393" s="17"/>
      <c r="G393" s="17">
        <v>3.8634687343443302E-2</v>
      </c>
      <c r="H393" s="17">
        <v>4.0295338937698898E-2</v>
      </c>
      <c r="I393" s="17">
        <v>4.0389225409148501E-2</v>
      </c>
      <c r="J393" s="17">
        <v>2.31941226062778E-2</v>
      </c>
      <c r="K393" s="17">
        <v>4.0028929282417802E-2</v>
      </c>
      <c r="L393" s="17">
        <v>3.7925084962710902E-2</v>
      </c>
      <c r="M393" s="17"/>
      <c r="N393" s="17">
        <v>2.41581830985781E-2</v>
      </c>
      <c r="O393" s="17">
        <v>3.5409750656018001E-2</v>
      </c>
      <c r="P393" s="17">
        <v>3.11311331122913E-2</v>
      </c>
      <c r="Q393" s="17">
        <v>5.69553703375663E-2</v>
      </c>
      <c r="R393" s="17"/>
      <c r="S393" s="17">
        <v>1.2626222289128001E-2</v>
      </c>
      <c r="T393" s="17">
        <v>3.9819938631564702E-2</v>
      </c>
      <c r="U393" s="17">
        <v>3.2592329210186198E-2</v>
      </c>
      <c r="V393" s="17">
        <v>3.7082774936162001E-2</v>
      </c>
      <c r="W393" s="17">
        <v>2.8354444632484301E-2</v>
      </c>
      <c r="X393" s="17">
        <v>4.4681610050049898E-2</v>
      </c>
      <c r="Y393" s="17">
        <v>2.3906921796607802E-2</v>
      </c>
      <c r="Z393" s="17">
        <v>6.2776480878383903E-2</v>
      </c>
      <c r="AA393" s="17">
        <v>7.3430097902039804E-2</v>
      </c>
      <c r="AB393" s="17">
        <v>3.0528253063454299E-2</v>
      </c>
      <c r="AC393" s="17">
        <v>4.9732212349899003E-2</v>
      </c>
      <c r="AD393" s="17">
        <v>0</v>
      </c>
      <c r="AE393" s="17"/>
      <c r="AF393" s="17">
        <v>2.2860958694110398E-2</v>
      </c>
      <c r="AG393" s="17">
        <v>3.1811384406952498E-2</v>
      </c>
      <c r="AH393" s="17">
        <v>3.3261961413955099E-2</v>
      </c>
      <c r="AI393" s="17">
        <v>1.16064100629178E-2</v>
      </c>
      <c r="AJ393" s="17">
        <v>3.1624718618471603E-2</v>
      </c>
      <c r="AK393" s="17"/>
      <c r="AL393" s="17">
        <v>1.33178035565064E-2</v>
      </c>
      <c r="AM393" s="17">
        <v>2.3785203799282201E-2</v>
      </c>
      <c r="AN393" s="17">
        <v>2.7558094985941299E-2</v>
      </c>
      <c r="AO393" s="17">
        <v>1.57460300002327E-2</v>
      </c>
      <c r="AP393" s="17">
        <v>4.9998303905303701E-2</v>
      </c>
      <c r="AQ393" s="17">
        <v>9.3923485846250099E-2</v>
      </c>
      <c r="AR393" s="17"/>
      <c r="AS393" s="17">
        <v>2.2371883176641599E-2</v>
      </c>
      <c r="AT393" s="17">
        <v>3.8046133816111501E-2</v>
      </c>
      <c r="AU393" s="17">
        <v>4.4370653314454403E-2</v>
      </c>
      <c r="AV393" s="17">
        <v>3.39734371360641E-2</v>
      </c>
      <c r="AW393" s="17">
        <v>5.0390379883705601E-2</v>
      </c>
      <c r="AX393" s="17"/>
      <c r="AY393" s="17">
        <v>2.5475467091839201E-2</v>
      </c>
      <c r="AZ393" s="17">
        <v>2.8476341601011899E-2</v>
      </c>
      <c r="BA393" s="17">
        <v>5.8935047683394803E-2</v>
      </c>
      <c r="BB393" s="17">
        <v>2.8857931826794098E-2</v>
      </c>
      <c r="BC393" s="17">
        <v>7.8326673660444907E-2</v>
      </c>
      <c r="BD393" s="17"/>
      <c r="BE393" s="17">
        <v>4.5125957347927098E-2</v>
      </c>
      <c r="BF393" s="17">
        <v>0</v>
      </c>
      <c r="BG393" s="17">
        <v>3.5873133257448502E-2</v>
      </c>
      <c r="BH393" s="17">
        <v>5.6312921366334902E-2</v>
      </c>
      <c r="BI393" s="17"/>
      <c r="BJ393" s="17">
        <v>3.3154147467186298E-2</v>
      </c>
      <c r="BK393" s="17">
        <v>1.2506969150829401E-2</v>
      </c>
      <c r="BL393" s="17">
        <v>3.5365970508326898E-2</v>
      </c>
      <c r="BM393" s="17">
        <v>4.0483043450156103E-2</v>
      </c>
      <c r="BN393" s="17"/>
      <c r="BO393" s="17">
        <v>3.1052519139816801E-2</v>
      </c>
      <c r="BP393" s="17">
        <v>2.29081082476493E-2</v>
      </c>
      <c r="BQ393" s="17">
        <v>3.97932435211052E-2</v>
      </c>
      <c r="BR393" s="17"/>
      <c r="BS393" s="17">
        <v>3.2178299511623799E-2</v>
      </c>
      <c r="BT393" s="17">
        <v>4.2542416129568203E-2</v>
      </c>
      <c r="BU393" s="17"/>
      <c r="BV393" s="17">
        <v>3.0953503494872199E-2</v>
      </c>
      <c r="BW393" s="17">
        <v>4.1708326906722597E-2</v>
      </c>
      <c r="BX393" s="17">
        <v>1.2537245525570199E-2</v>
      </c>
      <c r="BY393" s="17"/>
      <c r="BZ393" s="17">
        <v>4.2280224009888102E-2</v>
      </c>
      <c r="CA393" s="17">
        <v>2.3571580021731101E-2</v>
      </c>
    </row>
    <row r="394" spans="2:79" x14ac:dyDescent="0.3">
      <c r="B394" t="s">
        <v>213</v>
      </c>
      <c r="C394" s="17">
        <v>0.45067170902435</v>
      </c>
      <c r="D394" s="17">
        <v>0.42722168128468802</v>
      </c>
      <c r="E394" s="17">
        <v>0.476595808997264</v>
      </c>
      <c r="F394" s="17"/>
      <c r="G394" s="17">
        <v>0.46121311592286601</v>
      </c>
      <c r="H394" s="17">
        <v>0.49825109421779101</v>
      </c>
      <c r="I394" s="17">
        <v>0.50358699525648498</v>
      </c>
      <c r="J394" s="17">
        <v>0.43545930708564101</v>
      </c>
      <c r="K394" s="17">
        <v>0.41270245346256101</v>
      </c>
      <c r="L394" s="17">
        <v>0.399591521131337</v>
      </c>
      <c r="M394" s="17"/>
      <c r="N394" s="17">
        <v>0.52211853988286405</v>
      </c>
      <c r="O394" s="17">
        <v>0.43847680867778199</v>
      </c>
      <c r="P394" s="17">
        <v>0.44007972648270799</v>
      </c>
      <c r="Q394" s="17">
        <v>0.39630138909084101</v>
      </c>
      <c r="R394" s="17"/>
      <c r="S394" s="17">
        <v>0.49627145329264299</v>
      </c>
      <c r="T394" s="17">
        <v>0.41801740436184698</v>
      </c>
      <c r="U394" s="17">
        <v>0.42516921771594202</v>
      </c>
      <c r="V394" s="17">
        <v>0.47908685780550198</v>
      </c>
      <c r="W394" s="17">
        <v>0.42336734009976901</v>
      </c>
      <c r="X394" s="17">
        <v>0.46229429439859698</v>
      </c>
      <c r="Y394" s="17">
        <v>0.43931751479403902</v>
      </c>
      <c r="Z394" s="17">
        <v>0.51069485237397205</v>
      </c>
      <c r="AA394" s="17">
        <v>0.45562905036078799</v>
      </c>
      <c r="AB394" s="17">
        <v>0.42283924083312202</v>
      </c>
      <c r="AC394" s="17">
        <v>0.41138194327058403</v>
      </c>
      <c r="AD394" s="17">
        <v>0.47326761636644799</v>
      </c>
      <c r="AE394" s="17"/>
      <c r="AF394" s="17">
        <v>0.41834301935117602</v>
      </c>
      <c r="AG394" s="17">
        <v>0.51769514203038502</v>
      </c>
      <c r="AH394" s="17">
        <v>0.531493604104188</v>
      </c>
      <c r="AI394" s="17">
        <v>0.30679795360018502</v>
      </c>
      <c r="AJ394" s="17">
        <v>0.52053881269478397</v>
      </c>
      <c r="AK394" s="17"/>
      <c r="AL394" s="17">
        <v>0.57040796838805696</v>
      </c>
      <c r="AM394" s="17">
        <v>0.46381204495544598</v>
      </c>
      <c r="AN394" s="17">
        <v>0.53259309498760699</v>
      </c>
      <c r="AO394" s="17">
        <v>0.313188878920521</v>
      </c>
      <c r="AP394" s="17">
        <v>0.53054269220732597</v>
      </c>
      <c r="AQ394" s="17">
        <v>0.31956040448193801</v>
      </c>
      <c r="AR394" s="17"/>
      <c r="AS394" s="17">
        <v>0.54195115739982502</v>
      </c>
      <c r="AT394" s="17">
        <v>0.44510445068864102</v>
      </c>
      <c r="AU394" s="17">
        <v>0.40614583178605601</v>
      </c>
      <c r="AV394" s="17">
        <v>0.41702530046467101</v>
      </c>
      <c r="AW394" s="17">
        <v>0.54399130863902301</v>
      </c>
      <c r="AX394" s="17"/>
      <c r="AY394" s="17">
        <v>0.493839210740393</v>
      </c>
      <c r="AZ394" s="17">
        <v>0.45552404022402598</v>
      </c>
      <c r="BA394" s="17">
        <v>0.43392082137194099</v>
      </c>
      <c r="BB394" s="17">
        <v>0.42692984138204998</v>
      </c>
      <c r="BC394" s="17">
        <v>0.30044778088037599</v>
      </c>
      <c r="BD394" s="17"/>
      <c r="BE394" s="17">
        <v>0.236459455126587</v>
      </c>
      <c r="BF394" s="17">
        <v>0.33963410016054602</v>
      </c>
      <c r="BG394" s="17">
        <v>0.41280608390213103</v>
      </c>
      <c r="BH394" s="17">
        <v>0.61832896076232902</v>
      </c>
      <c r="BI394" s="17"/>
      <c r="BJ394" s="17">
        <v>0.34736765900424199</v>
      </c>
      <c r="BK394" s="17">
        <v>0.44646627061204602</v>
      </c>
      <c r="BL394" s="17">
        <v>0.40824750941903998</v>
      </c>
      <c r="BM394" s="17">
        <v>0.497018201086253</v>
      </c>
      <c r="BN394" s="17"/>
      <c r="BO394" s="17">
        <v>0.38918755223931201</v>
      </c>
      <c r="BP394" s="17">
        <v>0.40248626975359397</v>
      </c>
      <c r="BQ394" s="17">
        <v>0.473556127434139</v>
      </c>
      <c r="BR394" s="17"/>
      <c r="BS394" s="17">
        <v>0.48920876020005</v>
      </c>
      <c r="BT394" s="17">
        <v>0.401571293372393</v>
      </c>
      <c r="BU394" s="17"/>
      <c r="BV394" s="17">
        <v>0.49795225272489801</v>
      </c>
      <c r="BW394" s="17">
        <v>0.440279736013996</v>
      </c>
      <c r="BX394" s="17">
        <v>0.44001895444330202</v>
      </c>
      <c r="BY394" s="17"/>
      <c r="BZ394" s="17">
        <v>0.47817668249676698</v>
      </c>
      <c r="CA394" s="17">
        <v>0.60486528457021405</v>
      </c>
    </row>
    <row r="395" spans="2:79" x14ac:dyDescent="0.3">
      <c r="B395" t="s">
        <v>214</v>
      </c>
      <c r="C395" s="17">
        <v>0.293679767166108</v>
      </c>
      <c r="D395" s="17">
        <v>0.355755549044663</v>
      </c>
      <c r="E395" s="17">
        <v>0.22969922627202299</v>
      </c>
      <c r="F395" s="17"/>
      <c r="G395" s="17">
        <v>0.26522637482763201</v>
      </c>
      <c r="H395" s="17">
        <v>0.214458332968058</v>
      </c>
      <c r="I395" s="17">
        <v>0.25665978381153998</v>
      </c>
      <c r="J395" s="17">
        <v>0.36636016015544398</v>
      </c>
      <c r="K395" s="17">
        <v>0.35941163455226999</v>
      </c>
      <c r="L395" s="17">
        <v>0.30431576253697601</v>
      </c>
      <c r="M395" s="17"/>
      <c r="N395" s="17">
        <v>0.26127482027531401</v>
      </c>
      <c r="O395" s="17">
        <v>0.29465702522584097</v>
      </c>
      <c r="P395" s="17">
        <v>0.33399457544753097</v>
      </c>
      <c r="Q395" s="17">
        <v>0.29621347612030802</v>
      </c>
      <c r="R395" s="17"/>
      <c r="S395" s="17">
        <v>0.27288890126513998</v>
      </c>
      <c r="T395" s="17">
        <v>0.32240379732261898</v>
      </c>
      <c r="U395" s="17">
        <v>0.31379328131283701</v>
      </c>
      <c r="V395" s="17">
        <v>0.25835659197274302</v>
      </c>
      <c r="W395" s="17">
        <v>0.30012921928710201</v>
      </c>
      <c r="X395" s="17">
        <v>0.25068532428379903</v>
      </c>
      <c r="Y395" s="17">
        <v>0.32210526682716001</v>
      </c>
      <c r="Z395" s="17">
        <v>0.20945071135618901</v>
      </c>
      <c r="AA395" s="17">
        <v>0.26893920769032997</v>
      </c>
      <c r="AB395" s="17">
        <v>0.34165128569185399</v>
      </c>
      <c r="AC395" s="17">
        <v>0.32268314862721398</v>
      </c>
      <c r="AD395" s="17">
        <v>0.366843982940046</v>
      </c>
      <c r="AE395" s="17"/>
      <c r="AF395" s="17">
        <v>0.30828268233752099</v>
      </c>
      <c r="AG395" s="17">
        <v>0.24104027624583901</v>
      </c>
      <c r="AH395" s="17">
        <v>0.21076497308686001</v>
      </c>
      <c r="AI395" s="17">
        <v>0.47102098957459299</v>
      </c>
      <c r="AJ395" s="17">
        <v>0.21732227110372701</v>
      </c>
      <c r="AK395" s="17"/>
      <c r="AL395" s="17">
        <v>0.20307939540507799</v>
      </c>
      <c r="AM395" s="17">
        <v>0.255961095731496</v>
      </c>
      <c r="AN395" s="17">
        <v>0.25005297671232102</v>
      </c>
      <c r="AO395" s="17">
        <v>0.479412195210627</v>
      </c>
      <c r="AP395" s="17">
        <v>0.22218243147823499</v>
      </c>
      <c r="AQ395" s="17">
        <v>0.27295184039110498</v>
      </c>
      <c r="AR395" s="17"/>
      <c r="AS395" s="17">
        <v>0.25780949207962101</v>
      </c>
      <c r="AT395" s="17">
        <v>0.29790077306124702</v>
      </c>
      <c r="AU395" s="17">
        <v>0.29807583472990301</v>
      </c>
      <c r="AV395" s="17">
        <v>0.337814467024177</v>
      </c>
      <c r="AW395" s="17">
        <v>0.230118766684792</v>
      </c>
      <c r="AX395" s="17"/>
      <c r="AY395" s="17">
        <v>0.292860802622119</v>
      </c>
      <c r="AZ395" s="17">
        <v>0.27112338026738297</v>
      </c>
      <c r="BA395" s="17">
        <v>0.28485763311610901</v>
      </c>
      <c r="BB395" s="17">
        <v>0.35595562508839002</v>
      </c>
      <c r="BC395" s="17">
        <v>0.40472973535790102</v>
      </c>
      <c r="BD395" s="17"/>
      <c r="BE395" s="17">
        <v>0.55553388916021296</v>
      </c>
      <c r="BF395" s="17">
        <v>0.43559488884081399</v>
      </c>
      <c r="BG395" s="17">
        <v>0.310079154785661</v>
      </c>
      <c r="BH395" s="17">
        <v>0.13961899345104001</v>
      </c>
      <c r="BI395" s="17"/>
      <c r="BJ395" s="17">
        <v>0.44453951767975097</v>
      </c>
      <c r="BK395" s="17">
        <v>0.30272132607087598</v>
      </c>
      <c r="BL395" s="17">
        <v>0.30655122489759501</v>
      </c>
      <c r="BM395" s="17">
        <v>0.250730668356134</v>
      </c>
      <c r="BN395" s="17"/>
      <c r="BO395" s="17">
        <v>0.37786538297148897</v>
      </c>
      <c r="BP395" s="17">
        <v>0.31444151062779502</v>
      </c>
      <c r="BQ395" s="17">
        <v>0.27315262699606102</v>
      </c>
      <c r="BR395" s="17"/>
      <c r="BS395" s="17">
        <v>0.26872139395038702</v>
      </c>
      <c r="BT395" s="17">
        <v>0.32378391365544101</v>
      </c>
      <c r="BU395" s="17"/>
      <c r="BV395" s="17">
        <v>0.27355069337383597</v>
      </c>
      <c r="BW395" s="17">
        <v>0.26508479315651601</v>
      </c>
      <c r="BX395" s="17">
        <v>0.35976166035481599</v>
      </c>
      <c r="BY395" s="17"/>
      <c r="BZ395" s="17">
        <v>0.21742092448016401</v>
      </c>
      <c r="CA395" s="17">
        <v>0.20323374119613399</v>
      </c>
    </row>
    <row r="396" spans="2:79" x14ac:dyDescent="0.3">
      <c r="B396" t="s">
        <v>191</v>
      </c>
      <c r="C396" s="17">
        <v>0.156991941858242</v>
      </c>
      <c r="D396" s="17">
        <v>7.1466132240025598E-2</v>
      </c>
      <c r="E396" s="17">
        <v>0.24689658272524101</v>
      </c>
      <c r="F396" s="17"/>
      <c r="G396" s="17">
        <v>0.19598674109523401</v>
      </c>
      <c r="H396" s="17">
        <v>0.28379276124973302</v>
      </c>
      <c r="I396" s="17">
        <v>0.246927211444946</v>
      </c>
      <c r="J396" s="17">
        <v>6.9099146930196406E-2</v>
      </c>
      <c r="K396" s="17">
        <v>5.3290818910290201E-2</v>
      </c>
      <c r="L396" s="17">
        <v>9.5275758594361104E-2</v>
      </c>
      <c r="M396" s="17"/>
      <c r="N396" s="17">
        <v>0.26084371960754998</v>
      </c>
      <c r="O396" s="17">
        <v>0.14381978345193999</v>
      </c>
      <c r="P396" s="17">
        <v>0.106085151035177</v>
      </c>
      <c r="Q396" s="17">
        <v>0.100087912970533</v>
      </c>
      <c r="R396" s="17"/>
      <c r="S396" s="17">
        <v>0.22338255202750301</v>
      </c>
      <c r="T396" s="17">
        <v>9.5613607039227999E-2</v>
      </c>
      <c r="U396" s="17">
        <v>0.111375936403105</v>
      </c>
      <c r="V396" s="17">
        <v>0.22073026583275901</v>
      </c>
      <c r="W396" s="17">
        <v>0.123238120812667</v>
      </c>
      <c r="X396" s="17">
        <v>0.21160897011479801</v>
      </c>
      <c r="Y396" s="17">
        <v>0.117212247966879</v>
      </c>
      <c r="Z396" s="17">
        <v>0.30124414101778302</v>
      </c>
      <c r="AA396" s="17">
        <v>0.18668984267045799</v>
      </c>
      <c r="AB396" s="17">
        <v>8.1187955141268003E-2</v>
      </c>
      <c r="AC396" s="17">
        <v>8.86987946433693E-2</v>
      </c>
      <c r="AD396" s="17">
        <v>0.106423633426403</v>
      </c>
      <c r="AE396" s="17"/>
      <c r="AF396" s="17">
        <v>0.110060337013655</v>
      </c>
      <c r="AG396" s="17">
        <v>0.27665486578454601</v>
      </c>
      <c r="AH396" s="17">
        <v>0.32072863101732801</v>
      </c>
      <c r="AI396" s="17">
        <v>-0.16422303597440799</v>
      </c>
      <c r="AJ396" s="17">
        <v>0.30321654159105699</v>
      </c>
      <c r="AK396" s="17"/>
      <c r="AL396" s="17">
        <v>0.367328572982979</v>
      </c>
      <c r="AM396" s="17">
        <v>0.20785094922395</v>
      </c>
      <c r="AN396" s="17">
        <v>0.28254011827528602</v>
      </c>
      <c r="AO396" s="17">
        <v>-0.166223316290106</v>
      </c>
      <c r="AP396" s="17">
        <v>0.30836026072909101</v>
      </c>
      <c r="AQ396" s="17">
        <v>4.6608564090832999E-2</v>
      </c>
      <c r="AR396" s="17"/>
      <c r="AS396" s="17">
        <v>0.28414166532020402</v>
      </c>
      <c r="AT396" s="17">
        <v>0.147203677627394</v>
      </c>
      <c r="AU396" s="17">
        <v>0.108069997056153</v>
      </c>
      <c r="AV396" s="17">
        <v>7.9210833440494302E-2</v>
      </c>
      <c r="AW396" s="17">
        <v>0.31387254195423098</v>
      </c>
      <c r="AX396" s="17"/>
      <c r="AY396" s="17">
        <v>0.200978408118274</v>
      </c>
      <c r="AZ396" s="17">
        <v>0.18440065995664201</v>
      </c>
      <c r="BA396" s="17">
        <v>0.14906318825583201</v>
      </c>
      <c r="BB396" s="17">
        <v>7.0974216293659603E-2</v>
      </c>
      <c r="BC396" s="17">
        <v>-0.104281954477525</v>
      </c>
      <c r="BD396" s="17"/>
      <c r="BE396" s="17">
        <v>-0.31907443403362601</v>
      </c>
      <c r="BF396" s="17">
        <v>-9.5960788680267903E-2</v>
      </c>
      <c r="BG396" s="17">
        <v>0.10272692911646999</v>
      </c>
      <c r="BH396" s="17">
        <v>0.47870996731128901</v>
      </c>
      <c r="BI396" s="17"/>
      <c r="BJ396" s="17">
        <v>-9.7171858675508802E-2</v>
      </c>
      <c r="BK396" s="17">
        <v>0.14374494454117001</v>
      </c>
      <c r="BL396" s="17">
        <v>0.101696284521445</v>
      </c>
      <c r="BM396" s="17">
        <v>0.246287532730119</v>
      </c>
      <c r="BN396" s="17"/>
      <c r="BO396" s="17">
        <v>1.13221692678231E-2</v>
      </c>
      <c r="BP396" s="17">
        <v>8.8044759125799205E-2</v>
      </c>
      <c r="BQ396" s="17">
        <v>0.200403500438077</v>
      </c>
      <c r="BR396" s="17"/>
      <c r="BS396" s="17">
        <v>0.220487366249663</v>
      </c>
      <c r="BT396" s="17">
        <v>7.7787379716951793E-2</v>
      </c>
      <c r="BU396" s="17"/>
      <c r="BV396" s="17">
        <v>0.22440155935106201</v>
      </c>
      <c r="BW396" s="17">
        <v>0.17519494285748</v>
      </c>
      <c r="BX396" s="17">
        <v>8.0257294088486003E-2</v>
      </c>
      <c r="BY396" s="17"/>
      <c r="BZ396" s="17">
        <v>0.260755758016603</v>
      </c>
      <c r="CA396" s="17">
        <v>0.40163154337408102</v>
      </c>
    </row>
    <row r="397" spans="2:79" x14ac:dyDescent="0.3">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row>
    <row r="398" spans="2:79" x14ac:dyDescent="0.3">
      <c r="B398" s="6" t="s">
        <v>235</v>
      </c>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row>
    <row r="399" spans="2:79" x14ac:dyDescent="0.3">
      <c r="B399" s="24" t="s">
        <v>107</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row>
    <row r="400" spans="2:79" x14ac:dyDescent="0.3">
      <c r="B400" t="s">
        <v>208</v>
      </c>
      <c r="C400" s="17">
        <v>0.391619293581283</v>
      </c>
      <c r="D400" s="17">
        <v>0.35307959567689601</v>
      </c>
      <c r="E400" s="17">
        <v>0.43069169439774502</v>
      </c>
      <c r="F400" s="17"/>
      <c r="G400" s="17">
        <v>0.38178635118173498</v>
      </c>
      <c r="H400" s="17">
        <v>0.37892132975128401</v>
      </c>
      <c r="I400" s="17">
        <v>0.41043259183019598</v>
      </c>
      <c r="J400" s="17">
        <v>0.36235525575370597</v>
      </c>
      <c r="K400" s="17">
        <v>0.41964624307305798</v>
      </c>
      <c r="L400" s="17">
        <v>0.39832509234325503</v>
      </c>
      <c r="M400" s="17"/>
      <c r="N400" s="17">
        <v>0.41223259446912103</v>
      </c>
      <c r="O400" s="17">
        <v>0.38094534098281402</v>
      </c>
      <c r="P400" s="17">
        <v>0.379782057549441</v>
      </c>
      <c r="Q400" s="17">
        <v>0.39281176819437602</v>
      </c>
      <c r="R400" s="17"/>
      <c r="S400" s="17">
        <v>0.42605540219254401</v>
      </c>
      <c r="T400" s="17">
        <v>0.41377631051490998</v>
      </c>
      <c r="U400" s="17">
        <v>0.39257526503449303</v>
      </c>
      <c r="V400" s="17">
        <v>0.41406686597759501</v>
      </c>
      <c r="W400" s="17">
        <v>0.35272263968999401</v>
      </c>
      <c r="X400" s="17">
        <v>0.38153334076894502</v>
      </c>
      <c r="Y400" s="17">
        <v>0.36975563228596398</v>
      </c>
      <c r="Z400" s="17">
        <v>0.448915089018535</v>
      </c>
      <c r="AA400" s="17">
        <v>0.38226011534723597</v>
      </c>
      <c r="AB400" s="17">
        <v>0.35181245414486101</v>
      </c>
      <c r="AC400" s="17">
        <v>0.31954398638613002</v>
      </c>
      <c r="AD400" s="17">
        <v>0.44368988805192699</v>
      </c>
      <c r="AE400" s="17"/>
      <c r="AF400" s="17">
        <v>0.37274045460997002</v>
      </c>
      <c r="AG400" s="17">
        <v>0.39414940212667698</v>
      </c>
      <c r="AH400" s="17">
        <v>0.42911994051657099</v>
      </c>
      <c r="AI400" s="17">
        <v>0.307405891611925</v>
      </c>
      <c r="AJ400" s="17">
        <v>0.54338226795099498</v>
      </c>
      <c r="AK400" s="17"/>
      <c r="AL400" s="17">
        <v>0.416169682350022</v>
      </c>
      <c r="AM400" s="17">
        <v>0.39042517279486399</v>
      </c>
      <c r="AN400" s="17">
        <v>0.45364182953430798</v>
      </c>
      <c r="AO400" s="17">
        <v>0.32612348231146199</v>
      </c>
      <c r="AP400" s="17">
        <v>0.507608669670229</v>
      </c>
      <c r="AQ400" s="17">
        <v>0.325714407862783</v>
      </c>
      <c r="AR400" s="17"/>
      <c r="AS400" s="17">
        <v>0.51195309479859097</v>
      </c>
      <c r="AT400" s="17">
        <v>0.35780145911535</v>
      </c>
      <c r="AU400" s="17">
        <v>0.35502753077089799</v>
      </c>
      <c r="AV400" s="17">
        <v>0.41799519207534303</v>
      </c>
      <c r="AW400" s="17">
        <v>0.52529703881908796</v>
      </c>
      <c r="AX400" s="17"/>
      <c r="AY400" s="17">
        <v>0.48114271488739102</v>
      </c>
      <c r="AZ400" s="17">
        <v>0.35291302200727098</v>
      </c>
      <c r="BA400" s="17">
        <v>0.37072591967612301</v>
      </c>
      <c r="BB400" s="17">
        <v>0.41163127436987801</v>
      </c>
      <c r="BC400" s="17">
        <v>0.24751820038302599</v>
      </c>
      <c r="BD400" s="17"/>
      <c r="BE400" s="17">
        <v>0.19882972878161201</v>
      </c>
      <c r="BF400" s="17">
        <v>0.23864722821968301</v>
      </c>
      <c r="BG400" s="17">
        <v>0.37654109137945702</v>
      </c>
      <c r="BH400" s="17">
        <v>0.54322980259257803</v>
      </c>
      <c r="BI400" s="17"/>
      <c r="BJ400" s="17">
        <v>0.22780653320469399</v>
      </c>
      <c r="BK400" s="17">
        <v>0.34798271442773898</v>
      </c>
      <c r="BL400" s="17">
        <v>0.37207518121064098</v>
      </c>
      <c r="BM400" s="17">
        <v>0.44531232540988902</v>
      </c>
      <c r="BN400" s="17"/>
      <c r="BO400" s="17">
        <v>0.32050460632637701</v>
      </c>
      <c r="BP400" s="17">
        <v>0.27979380426301997</v>
      </c>
      <c r="BQ400" s="17">
        <v>0.42902736944743097</v>
      </c>
      <c r="BR400" s="17"/>
      <c r="BS400" s="17">
        <v>0.413417494670903</v>
      </c>
      <c r="BT400" s="17">
        <v>0.36223956728761297</v>
      </c>
      <c r="BU400" s="17"/>
      <c r="BV400" s="17">
        <v>0.38836756635320102</v>
      </c>
      <c r="BW400" s="17">
        <v>0.422181542854277</v>
      </c>
      <c r="BX400" s="17">
        <v>0.35214892983922902</v>
      </c>
      <c r="BY400" s="17"/>
      <c r="BZ400" s="17">
        <v>0.40308462590327598</v>
      </c>
      <c r="CA400" s="17">
        <v>0.39362607914679598</v>
      </c>
    </row>
    <row r="401" spans="2:79" x14ac:dyDescent="0.3">
      <c r="B401" t="s">
        <v>209</v>
      </c>
      <c r="C401" s="17">
        <v>0.32478938788271899</v>
      </c>
      <c r="D401" s="17">
        <v>0.32720420714202703</v>
      </c>
      <c r="E401" s="17">
        <v>0.32167750725788102</v>
      </c>
      <c r="F401" s="17"/>
      <c r="G401" s="17">
        <v>0.32535883978960101</v>
      </c>
      <c r="H401" s="17">
        <v>0.34670369520718602</v>
      </c>
      <c r="I401" s="17">
        <v>0.30357691769200901</v>
      </c>
      <c r="J401" s="17">
        <v>0.29439381222392202</v>
      </c>
      <c r="K401" s="17">
        <v>0.29791255896740299</v>
      </c>
      <c r="L401" s="17">
        <v>0.36644945544528001</v>
      </c>
      <c r="M401" s="17"/>
      <c r="N401" s="17">
        <v>0.34788943207989298</v>
      </c>
      <c r="O401" s="17">
        <v>0.32998063630157998</v>
      </c>
      <c r="P401" s="17">
        <v>0.30557155874435699</v>
      </c>
      <c r="Q401" s="17">
        <v>0.30780376443021001</v>
      </c>
      <c r="R401" s="17"/>
      <c r="S401" s="17">
        <v>0.30495902611247599</v>
      </c>
      <c r="T401" s="17">
        <v>0.29895533574344502</v>
      </c>
      <c r="U401" s="17">
        <v>0.34857739109387498</v>
      </c>
      <c r="V401" s="17">
        <v>0.30761111068847402</v>
      </c>
      <c r="W401" s="17">
        <v>0.32590995423193497</v>
      </c>
      <c r="X401" s="17">
        <v>0.28758238061499602</v>
      </c>
      <c r="Y401" s="17">
        <v>0.35438067651114702</v>
      </c>
      <c r="Z401" s="17">
        <v>0.38378853656964401</v>
      </c>
      <c r="AA401" s="17">
        <v>0.33816549027438197</v>
      </c>
      <c r="AB401" s="17">
        <v>0.380766188031612</v>
      </c>
      <c r="AC401" s="17">
        <v>0.33946218121871202</v>
      </c>
      <c r="AD401" s="17">
        <v>0.22671984189962499</v>
      </c>
      <c r="AE401" s="17"/>
      <c r="AF401" s="17">
        <v>0.33639472159068101</v>
      </c>
      <c r="AG401" s="17">
        <v>0.35094450114037301</v>
      </c>
      <c r="AH401" s="17">
        <v>0.36446605697700601</v>
      </c>
      <c r="AI401" s="17">
        <v>0.26419494510489899</v>
      </c>
      <c r="AJ401" s="17">
        <v>0.21940803536481401</v>
      </c>
      <c r="AK401" s="17"/>
      <c r="AL401" s="17">
        <v>0.37086271754000899</v>
      </c>
      <c r="AM401" s="17">
        <v>0.34600954842385701</v>
      </c>
      <c r="AN401" s="17">
        <v>0.339095772839347</v>
      </c>
      <c r="AO401" s="17">
        <v>0.26359116536489602</v>
      </c>
      <c r="AP401" s="17">
        <v>0.283650438662569</v>
      </c>
      <c r="AQ401" s="17">
        <v>0.35456393296859301</v>
      </c>
      <c r="AR401" s="17"/>
      <c r="AS401" s="17">
        <v>0.267303475602782</v>
      </c>
      <c r="AT401" s="17">
        <v>0.367734171228421</v>
      </c>
      <c r="AU401" s="17">
        <v>0.30914097009208003</v>
      </c>
      <c r="AV401" s="17">
        <v>0.27121071224909099</v>
      </c>
      <c r="AW401" s="17">
        <v>0.22645914260925901</v>
      </c>
      <c r="AX401" s="17"/>
      <c r="AY401" s="17">
        <v>0.29481612215629199</v>
      </c>
      <c r="AZ401" s="17">
        <v>0.36372226272285602</v>
      </c>
      <c r="BA401" s="17">
        <v>0.32314446694846699</v>
      </c>
      <c r="BB401" s="17">
        <v>0.29112618889994601</v>
      </c>
      <c r="BC401" s="17">
        <v>0.26428475241312899</v>
      </c>
      <c r="BD401" s="17"/>
      <c r="BE401" s="17">
        <v>0.27593899818093998</v>
      </c>
      <c r="BF401" s="17">
        <v>0.37426191211193699</v>
      </c>
      <c r="BG401" s="17">
        <v>0.33441344513405302</v>
      </c>
      <c r="BH401" s="17">
        <v>0.28541724363578502</v>
      </c>
      <c r="BI401" s="17"/>
      <c r="BJ401" s="17">
        <v>0.296956920083156</v>
      </c>
      <c r="BK401" s="17">
        <v>0.35875230066765301</v>
      </c>
      <c r="BL401" s="17">
        <v>0.33488992036716703</v>
      </c>
      <c r="BM401" s="17">
        <v>0.322874699990156</v>
      </c>
      <c r="BN401" s="17"/>
      <c r="BO401" s="17">
        <v>0.33305122274004101</v>
      </c>
      <c r="BP401" s="17">
        <v>0.34636786048915402</v>
      </c>
      <c r="BQ401" s="17">
        <v>0.31844518863253601</v>
      </c>
      <c r="BR401" s="17"/>
      <c r="BS401" s="17">
        <v>0.31923537059004098</v>
      </c>
      <c r="BT401" s="17">
        <v>0.332975570897239</v>
      </c>
      <c r="BU401" s="17"/>
      <c r="BV401" s="17">
        <v>0.38532192710721103</v>
      </c>
      <c r="BW401" s="17">
        <v>0.29099669221797198</v>
      </c>
      <c r="BX401" s="17">
        <v>0.33486362034064598</v>
      </c>
      <c r="BY401" s="17"/>
      <c r="BZ401" s="17">
        <v>0.31203425568155202</v>
      </c>
      <c r="CA401" s="17">
        <v>0.29531745832031497</v>
      </c>
    </row>
    <row r="402" spans="2:79" x14ac:dyDescent="0.3">
      <c r="B402" t="s">
        <v>210</v>
      </c>
      <c r="C402" s="17">
        <v>0.156160186081442</v>
      </c>
      <c r="D402" s="17">
        <v>0.15776823077984301</v>
      </c>
      <c r="E402" s="17">
        <v>0.155979183027732</v>
      </c>
      <c r="F402" s="17"/>
      <c r="G402" s="17">
        <v>0.17631273712753101</v>
      </c>
      <c r="H402" s="17">
        <v>0.162459024648751</v>
      </c>
      <c r="I402" s="17">
        <v>0.15357323108076301</v>
      </c>
      <c r="J402" s="17">
        <v>0.16373713246205601</v>
      </c>
      <c r="K402" s="17">
        <v>0.13670903259800599</v>
      </c>
      <c r="L402" s="17">
        <v>0.14650505716780901</v>
      </c>
      <c r="M402" s="17"/>
      <c r="N402" s="17">
        <v>0.13728852218721199</v>
      </c>
      <c r="O402" s="17">
        <v>0.18346620778289199</v>
      </c>
      <c r="P402" s="17">
        <v>0.163733368556717</v>
      </c>
      <c r="Q402" s="17">
        <v>0.14275827429968199</v>
      </c>
      <c r="R402" s="17"/>
      <c r="S402" s="17">
        <v>0.171516261588224</v>
      </c>
      <c r="T402" s="17">
        <v>0.13899169288368099</v>
      </c>
      <c r="U402" s="17">
        <v>0.17109741473659601</v>
      </c>
      <c r="V402" s="17">
        <v>0.157380087779909</v>
      </c>
      <c r="W402" s="17">
        <v>0.13249066255886</v>
      </c>
      <c r="X402" s="17">
        <v>0.20146171529017701</v>
      </c>
      <c r="Y402" s="17">
        <v>0.169162334424212</v>
      </c>
      <c r="Z402" s="17">
        <v>9.88266115728096E-2</v>
      </c>
      <c r="AA402" s="17">
        <v>0.15571372618579801</v>
      </c>
      <c r="AB402" s="17">
        <v>0.130474751731149</v>
      </c>
      <c r="AC402" s="17">
        <v>0.156812610646791</v>
      </c>
      <c r="AD402" s="17">
        <v>0.153709584902957</v>
      </c>
      <c r="AE402" s="17"/>
      <c r="AF402" s="17">
        <v>0.147187856810886</v>
      </c>
      <c r="AG402" s="17">
        <v>0.15388814605338499</v>
      </c>
      <c r="AH402" s="17">
        <v>0.127989303823177</v>
      </c>
      <c r="AI402" s="17">
        <v>0.196307696207451</v>
      </c>
      <c r="AJ402" s="17">
        <v>0.174127816124375</v>
      </c>
      <c r="AK402" s="17"/>
      <c r="AL402" s="17">
        <v>0.139709211328197</v>
      </c>
      <c r="AM402" s="17">
        <v>0.12711116632890801</v>
      </c>
      <c r="AN402" s="17">
        <v>9.8313886009547699E-2</v>
      </c>
      <c r="AO402" s="17">
        <v>0.20198564117838</v>
      </c>
      <c r="AP402" s="17">
        <v>0.15448203576404501</v>
      </c>
      <c r="AQ402" s="17">
        <v>0.223219980902364</v>
      </c>
      <c r="AR402" s="17"/>
      <c r="AS402" s="17">
        <v>0.119627164532604</v>
      </c>
      <c r="AT402" s="17">
        <v>0.155078759129851</v>
      </c>
      <c r="AU402" s="17">
        <v>0.19245805566355201</v>
      </c>
      <c r="AV402" s="17">
        <v>0.15339465804552499</v>
      </c>
      <c r="AW402" s="17">
        <v>5.2285005535748399E-2</v>
      </c>
      <c r="AX402" s="17"/>
      <c r="AY402" s="17">
        <v>0.127454513599395</v>
      </c>
      <c r="AZ402" s="17">
        <v>0.16492130763818599</v>
      </c>
      <c r="BA402" s="17">
        <v>0.16791259395275501</v>
      </c>
      <c r="BB402" s="17">
        <v>0.135687667443191</v>
      </c>
      <c r="BC402" s="17">
        <v>0.24871291104459001</v>
      </c>
      <c r="BD402" s="17"/>
      <c r="BE402" s="17">
        <v>0.141095863222955</v>
      </c>
      <c r="BF402" s="17">
        <v>0.21049412703197301</v>
      </c>
      <c r="BG402" s="17">
        <v>0.175674880563714</v>
      </c>
      <c r="BH402" s="17">
        <v>8.8821805485512495E-2</v>
      </c>
      <c r="BI402" s="17"/>
      <c r="BJ402" s="17">
        <v>0.20766899669191899</v>
      </c>
      <c r="BK402" s="17">
        <v>0.14768644366741199</v>
      </c>
      <c r="BL402" s="17">
        <v>0.16745446692318899</v>
      </c>
      <c r="BM402" s="17">
        <v>0.13873667854987301</v>
      </c>
      <c r="BN402" s="17"/>
      <c r="BO402" s="17">
        <v>0.15021289899470699</v>
      </c>
      <c r="BP402" s="17">
        <v>0.207496936712328</v>
      </c>
      <c r="BQ402" s="17">
        <v>0.14659739488642201</v>
      </c>
      <c r="BR402" s="17"/>
      <c r="BS402" s="17">
        <v>0.145671187053389</v>
      </c>
      <c r="BT402" s="17">
        <v>0.17055034298044999</v>
      </c>
      <c r="BU402" s="17"/>
      <c r="BV402" s="17">
        <v>0.13613728151496601</v>
      </c>
      <c r="BW402" s="17">
        <v>0.17485860037787199</v>
      </c>
      <c r="BX402" s="17">
        <v>0.139577251595143</v>
      </c>
      <c r="BY402" s="17"/>
      <c r="BZ402" s="17">
        <v>0.20320246175769799</v>
      </c>
      <c r="CA402" s="17">
        <v>0.16868927826844801</v>
      </c>
    </row>
    <row r="403" spans="2:79" x14ac:dyDescent="0.3">
      <c r="B403" t="s">
        <v>211</v>
      </c>
      <c r="C403" s="17">
        <v>7.5430848182054699E-2</v>
      </c>
      <c r="D403" s="17">
        <v>0.10057650689436801</v>
      </c>
      <c r="E403" s="17">
        <v>4.9201400979484597E-2</v>
      </c>
      <c r="F403" s="17"/>
      <c r="G403" s="17">
        <v>7.6853109075598697E-2</v>
      </c>
      <c r="H403" s="17">
        <v>4.5878789815913402E-2</v>
      </c>
      <c r="I403" s="17">
        <v>5.7811819026951199E-2</v>
      </c>
      <c r="J403" s="17">
        <v>0.12925629490832999</v>
      </c>
      <c r="K403" s="17">
        <v>9.0949172548301496E-2</v>
      </c>
      <c r="L403" s="17">
        <v>5.8749006239986599E-2</v>
      </c>
      <c r="M403" s="17"/>
      <c r="N403" s="17">
        <v>7.2914158549733904E-2</v>
      </c>
      <c r="O403" s="17">
        <v>4.7718393566649801E-2</v>
      </c>
      <c r="P403" s="17">
        <v>8.6488326314910796E-2</v>
      </c>
      <c r="Q403" s="17">
        <v>9.6533090826567206E-2</v>
      </c>
      <c r="R403" s="17"/>
      <c r="S403" s="17">
        <v>7.48355724554952E-2</v>
      </c>
      <c r="T403" s="17">
        <v>0.103823687002469</v>
      </c>
      <c r="U403" s="17">
        <v>5.5996957236274403E-2</v>
      </c>
      <c r="V403" s="17">
        <v>8.2601232044181197E-2</v>
      </c>
      <c r="W403" s="17">
        <v>0.12461811508041901</v>
      </c>
      <c r="X403" s="17">
        <v>7.2139378856069497E-2</v>
      </c>
      <c r="Y403" s="17">
        <v>5.09917886292751E-2</v>
      </c>
      <c r="Z403" s="17">
        <v>4.12057064402781E-2</v>
      </c>
      <c r="AA403" s="17">
        <v>7.7137049381131598E-2</v>
      </c>
      <c r="AB403" s="17">
        <v>5.6755112171602701E-2</v>
      </c>
      <c r="AC403" s="17">
        <v>7.7753092007226396E-2</v>
      </c>
      <c r="AD403" s="17">
        <v>3.6935523388715197E-2</v>
      </c>
      <c r="AE403" s="17"/>
      <c r="AF403" s="17">
        <v>0.10720813929506599</v>
      </c>
      <c r="AG403" s="17">
        <v>5.8405935302425702E-2</v>
      </c>
      <c r="AH403" s="17">
        <v>5.0060919747693097E-2</v>
      </c>
      <c r="AI403" s="17">
        <v>0.115126822684343</v>
      </c>
      <c r="AJ403" s="17">
        <v>3.6583719505998202E-2</v>
      </c>
      <c r="AK403" s="17"/>
      <c r="AL403" s="17">
        <v>4.1671241010083397E-2</v>
      </c>
      <c r="AM403" s="17">
        <v>9.2134736022524796E-2</v>
      </c>
      <c r="AN403" s="17">
        <v>6.7275294883560904E-2</v>
      </c>
      <c r="AO403" s="17">
        <v>0.12543914645181301</v>
      </c>
      <c r="AP403" s="17">
        <v>2.8008680848350499E-2</v>
      </c>
      <c r="AQ403" s="17">
        <v>5.7606303003432002E-2</v>
      </c>
      <c r="AR403" s="17"/>
      <c r="AS403" s="17">
        <v>5.8262246169602599E-2</v>
      </c>
      <c r="AT403" s="17">
        <v>7.1696054034513304E-2</v>
      </c>
      <c r="AU403" s="17">
        <v>8.4624589222060898E-2</v>
      </c>
      <c r="AV403" s="17">
        <v>0.11852977606514099</v>
      </c>
      <c r="AW403" s="17">
        <v>0</v>
      </c>
      <c r="AX403" s="17"/>
      <c r="AY403" s="17">
        <v>5.8674019518042402E-2</v>
      </c>
      <c r="AZ403" s="17">
        <v>7.2164579736107501E-2</v>
      </c>
      <c r="BA403" s="17">
        <v>8.2106379215760597E-2</v>
      </c>
      <c r="BB403" s="17">
        <v>9.3139652748222501E-2</v>
      </c>
      <c r="BC403" s="17">
        <v>0.126663030046794</v>
      </c>
      <c r="BD403" s="17"/>
      <c r="BE403" s="17">
        <v>0.252514873676289</v>
      </c>
      <c r="BF403" s="17">
        <v>0.13163683123478301</v>
      </c>
      <c r="BG403" s="17">
        <v>6.1225181533797697E-2</v>
      </c>
      <c r="BH403" s="17">
        <v>3.7577731197958E-2</v>
      </c>
      <c r="BI403" s="17"/>
      <c r="BJ403" s="17">
        <v>0.146931945501002</v>
      </c>
      <c r="BK403" s="17">
        <v>6.8599598757709906E-2</v>
      </c>
      <c r="BL403" s="17">
        <v>8.3200581984573294E-2</v>
      </c>
      <c r="BM403" s="17">
        <v>5.5607070032918302E-2</v>
      </c>
      <c r="BN403" s="17"/>
      <c r="BO403" s="17">
        <v>9.7075404194235604E-2</v>
      </c>
      <c r="BP403" s="17">
        <v>0.101043915548097</v>
      </c>
      <c r="BQ403" s="17">
        <v>6.61380088695009E-2</v>
      </c>
      <c r="BR403" s="17"/>
      <c r="BS403" s="17">
        <v>7.3359094892839496E-2</v>
      </c>
      <c r="BT403" s="17">
        <v>7.7200321868842903E-2</v>
      </c>
      <c r="BU403" s="17"/>
      <c r="BV403" s="17">
        <v>4.99863084066191E-2</v>
      </c>
      <c r="BW403" s="17">
        <v>7.1224767446951207E-2</v>
      </c>
      <c r="BX403" s="17">
        <v>0.10567120000893</v>
      </c>
      <c r="BY403" s="17"/>
      <c r="BZ403" s="17">
        <v>3.3142066320427502E-2</v>
      </c>
      <c r="CA403" s="17">
        <v>8.4967860395677205E-2</v>
      </c>
    </row>
    <row r="404" spans="2:79" x14ac:dyDescent="0.3">
      <c r="B404" t="s">
        <v>212</v>
      </c>
      <c r="C404" s="17">
        <v>4.0284368870838402E-2</v>
      </c>
      <c r="D404" s="17">
        <v>5.10015023208608E-2</v>
      </c>
      <c r="E404" s="17">
        <v>2.9317520161801499E-2</v>
      </c>
      <c r="F404" s="17"/>
      <c r="G404" s="17">
        <v>3.9688962825534302E-2</v>
      </c>
      <c r="H404" s="17">
        <v>4.0830086217260399E-2</v>
      </c>
      <c r="I404" s="17">
        <v>5.9123278704475798E-2</v>
      </c>
      <c r="J404" s="17">
        <v>3.5650346296575097E-2</v>
      </c>
      <c r="K404" s="17">
        <v>4.8190665213619102E-2</v>
      </c>
      <c r="L404" s="17">
        <v>2.3419087649051599E-2</v>
      </c>
      <c r="M404" s="17"/>
      <c r="N404" s="17">
        <v>2.6327385411198698E-2</v>
      </c>
      <c r="O404" s="17">
        <v>3.8032914195168001E-2</v>
      </c>
      <c r="P404" s="17">
        <v>5.3152773215740599E-2</v>
      </c>
      <c r="Q404" s="17">
        <v>4.7180915423849099E-2</v>
      </c>
      <c r="R404" s="17"/>
      <c r="S404" s="17">
        <v>2.2633737651260599E-2</v>
      </c>
      <c r="T404" s="17">
        <v>2.9981312562751199E-2</v>
      </c>
      <c r="U404" s="17">
        <v>3.1752971898761903E-2</v>
      </c>
      <c r="V404" s="17">
        <v>3.3110771724211202E-2</v>
      </c>
      <c r="W404" s="17">
        <v>4.9404280595197601E-2</v>
      </c>
      <c r="X404" s="17">
        <v>4.0066907121035597E-2</v>
      </c>
      <c r="Y404" s="17">
        <v>3.5935820761410699E-2</v>
      </c>
      <c r="Z404" s="17">
        <v>2.7264056398732701E-2</v>
      </c>
      <c r="AA404" s="17">
        <v>2.44993224977723E-2</v>
      </c>
      <c r="AB404" s="17">
        <v>7.3819839065002099E-2</v>
      </c>
      <c r="AC404" s="17">
        <v>6.3199755734406504E-2</v>
      </c>
      <c r="AD404" s="17">
        <v>0.13894516175677599</v>
      </c>
      <c r="AE404" s="17"/>
      <c r="AF404" s="17">
        <v>3.6468827693396502E-2</v>
      </c>
      <c r="AG404" s="17">
        <v>2.7974776736525601E-2</v>
      </c>
      <c r="AH404" s="17">
        <v>1.0791032694228601E-2</v>
      </c>
      <c r="AI404" s="17">
        <v>0.116964644391381</v>
      </c>
      <c r="AJ404" s="17">
        <v>1.7433021116570101E-2</v>
      </c>
      <c r="AK404" s="17"/>
      <c r="AL404" s="17">
        <v>2.4745413559676001E-2</v>
      </c>
      <c r="AM404" s="17">
        <v>3.7439411889911102E-2</v>
      </c>
      <c r="AN404" s="17">
        <v>1.98509200415545E-2</v>
      </c>
      <c r="AO404" s="17">
        <v>8.0657419768821806E-2</v>
      </c>
      <c r="AP404" s="17">
        <v>1.93448962675172E-2</v>
      </c>
      <c r="AQ404" s="17">
        <v>1.31677243180625E-2</v>
      </c>
      <c r="AR404" s="17"/>
      <c r="AS404" s="17">
        <v>3.9396096086792003E-2</v>
      </c>
      <c r="AT404" s="17">
        <v>3.3903488328999198E-2</v>
      </c>
      <c r="AU404" s="17">
        <v>5.0166894659259699E-2</v>
      </c>
      <c r="AV404" s="17">
        <v>1.9373729347091601E-2</v>
      </c>
      <c r="AW404" s="17">
        <v>0.16867630717884299</v>
      </c>
      <c r="AX404" s="17"/>
      <c r="AY404" s="17">
        <v>3.3919521980682897E-2</v>
      </c>
      <c r="AZ404" s="17">
        <v>3.61656942876196E-2</v>
      </c>
      <c r="BA404" s="17">
        <v>3.5729574554292001E-2</v>
      </c>
      <c r="BB404" s="17">
        <v>5.4273948966024499E-2</v>
      </c>
      <c r="BC404" s="17">
        <v>0.100294192660747</v>
      </c>
      <c r="BD404" s="17"/>
      <c r="BE404" s="17">
        <v>0.116705054852205</v>
      </c>
      <c r="BF404" s="17">
        <v>4.1712136504674799E-2</v>
      </c>
      <c r="BG404" s="17">
        <v>4.1552600770296197E-2</v>
      </c>
      <c r="BH404" s="17">
        <v>2.63216806746648E-2</v>
      </c>
      <c r="BI404" s="17"/>
      <c r="BJ404" s="17">
        <v>9.9999916756883203E-2</v>
      </c>
      <c r="BK404" s="17">
        <v>6.9008193955740399E-2</v>
      </c>
      <c r="BL404" s="17">
        <v>3.2342662904234799E-2</v>
      </c>
      <c r="BM404" s="17">
        <v>2.63324903166176E-2</v>
      </c>
      <c r="BN404" s="17"/>
      <c r="BO404" s="17">
        <v>7.7684024641545904E-2</v>
      </c>
      <c r="BP404" s="17">
        <v>6.1910611609407903E-2</v>
      </c>
      <c r="BQ404" s="17">
        <v>2.8359118246778399E-2</v>
      </c>
      <c r="BR404" s="17"/>
      <c r="BS404" s="17">
        <v>3.5291688352594497E-2</v>
      </c>
      <c r="BT404" s="17">
        <v>4.6900182025020602E-2</v>
      </c>
      <c r="BU404" s="17"/>
      <c r="BV404" s="17">
        <v>2.80915845900469E-2</v>
      </c>
      <c r="BW404" s="17">
        <v>2.7985720565304899E-2</v>
      </c>
      <c r="BX404" s="17">
        <v>6.4388688184458504E-2</v>
      </c>
      <c r="BY404" s="17"/>
      <c r="BZ404" s="17">
        <v>2.07254512733187E-2</v>
      </c>
      <c r="CA404" s="17">
        <v>3.9538043445062801E-2</v>
      </c>
    </row>
    <row r="405" spans="2:79" x14ac:dyDescent="0.3">
      <c r="B405" t="s">
        <v>149</v>
      </c>
      <c r="C405" s="17">
        <v>1.17159154016638E-2</v>
      </c>
      <c r="D405" s="17">
        <v>1.03699571860038E-2</v>
      </c>
      <c r="E405" s="17">
        <v>1.31326941753558E-2</v>
      </c>
      <c r="F405" s="17"/>
      <c r="G405" s="17">
        <v>0</v>
      </c>
      <c r="H405" s="17">
        <v>2.5207074359604498E-2</v>
      </c>
      <c r="I405" s="17">
        <v>1.5482161665605501E-2</v>
      </c>
      <c r="J405" s="17">
        <v>1.46071583554105E-2</v>
      </c>
      <c r="K405" s="17">
        <v>6.5923275996129299E-3</v>
      </c>
      <c r="L405" s="17">
        <v>6.5523011546173996E-3</v>
      </c>
      <c r="M405" s="17"/>
      <c r="N405" s="17">
        <v>3.3479073028414301E-3</v>
      </c>
      <c r="O405" s="17">
        <v>1.98565071708963E-2</v>
      </c>
      <c r="P405" s="17">
        <v>1.12719156188328E-2</v>
      </c>
      <c r="Q405" s="17">
        <v>1.29121868253148E-2</v>
      </c>
      <c r="R405" s="17"/>
      <c r="S405" s="17">
        <v>0</v>
      </c>
      <c r="T405" s="17">
        <v>1.4471661292743E-2</v>
      </c>
      <c r="U405" s="17">
        <v>0</v>
      </c>
      <c r="V405" s="17">
        <v>5.2299317856300898E-3</v>
      </c>
      <c r="W405" s="17">
        <v>1.48543478435942E-2</v>
      </c>
      <c r="X405" s="17">
        <v>1.7216277348777499E-2</v>
      </c>
      <c r="Y405" s="17">
        <v>1.9773747387990301E-2</v>
      </c>
      <c r="Z405" s="17">
        <v>0</v>
      </c>
      <c r="AA405" s="17">
        <v>2.2224296313680399E-2</v>
      </c>
      <c r="AB405" s="17">
        <v>6.37165485577325E-3</v>
      </c>
      <c r="AC405" s="17">
        <v>4.32283740067348E-2</v>
      </c>
      <c r="AD405" s="17">
        <v>0</v>
      </c>
      <c r="AE405" s="17"/>
      <c r="AF405" s="17">
        <v>0</v>
      </c>
      <c r="AG405" s="17">
        <v>1.4637238640613301E-2</v>
      </c>
      <c r="AH405" s="17">
        <v>1.7572746241324301E-2</v>
      </c>
      <c r="AI405" s="17">
        <v>0</v>
      </c>
      <c r="AJ405" s="17">
        <v>9.0651399372484696E-3</v>
      </c>
      <c r="AK405" s="17"/>
      <c r="AL405" s="17">
        <v>6.8417342120129197E-3</v>
      </c>
      <c r="AM405" s="17">
        <v>6.8799645399352802E-3</v>
      </c>
      <c r="AN405" s="17">
        <v>2.1822296691681901E-2</v>
      </c>
      <c r="AO405" s="17">
        <v>2.20314492462602E-3</v>
      </c>
      <c r="AP405" s="17">
        <v>6.9052787872884202E-3</v>
      </c>
      <c r="AQ405" s="17">
        <v>2.5727650944764899E-2</v>
      </c>
      <c r="AR405" s="17"/>
      <c r="AS405" s="17">
        <v>3.4579228096282698E-3</v>
      </c>
      <c r="AT405" s="17">
        <v>1.3786068162866301E-2</v>
      </c>
      <c r="AU405" s="17">
        <v>8.5819595921499403E-3</v>
      </c>
      <c r="AV405" s="17">
        <v>1.9495932217809001E-2</v>
      </c>
      <c r="AW405" s="17">
        <v>2.7282505857061899E-2</v>
      </c>
      <c r="AX405" s="17"/>
      <c r="AY405" s="17">
        <v>3.9931078581969502E-3</v>
      </c>
      <c r="AZ405" s="17">
        <v>1.011313360796E-2</v>
      </c>
      <c r="BA405" s="17">
        <v>2.0381065652602001E-2</v>
      </c>
      <c r="BB405" s="17">
        <v>1.4141267572738399E-2</v>
      </c>
      <c r="BC405" s="17">
        <v>1.2526913451712999E-2</v>
      </c>
      <c r="BD405" s="17"/>
      <c r="BE405" s="17">
        <v>1.4915481285999401E-2</v>
      </c>
      <c r="BF405" s="17">
        <v>3.2477648969493002E-3</v>
      </c>
      <c r="BG405" s="17">
        <v>1.05928006186822E-2</v>
      </c>
      <c r="BH405" s="17">
        <v>1.86317364135016E-2</v>
      </c>
      <c r="BI405" s="17"/>
      <c r="BJ405" s="17">
        <v>2.0635687762345201E-2</v>
      </c>
      <c r="BK405" s="17">
        <v>7.9707485237444902E-3</v>
      </c>
      <c r="BL405" s="17">
        <v>1.0037186610195601E-2</v>
      </c>
      <c r="BM405" s="17">
        <v>1.11367357005463E-2</v>
      </c>
      <c r="BN405" s="17"/>
      <c r="BO405" s="17">
        <v>2.1471843103093101E-2</v>
      </c>
      <c r="BP405" s="17">
        <v>3.3868713779934998E-3</v>
      </c>
      <c r="BQ405" s="17">
        <v>1.1432919917331599E-2</v>
      </c>
      <c r="BR405" s="17"/>
      <c r="BS405" s="17">
        <v>1.3025164440233199E-2</v>
      </c>
      <c r="BT405" s="17">
        <v>1.0134014940833999E-2</v>
      </c>
      <c r="BU405" s="17"/>
      <c r="BV405" s="17">
        <v>1.2095332027954901E-2</v>
      </c>
      <c r="BW405" s="17">
        <v>1.2752676537622199E-2</v>
      </c>
      <c r="BX405" s="17">
        <v>3.3503100315937398E-3</v>
      </c>
      <c r="BY405" s="17"/>
      <c r="BZ405" s="17">
        <v>2.7811139063728299E-2</v>
      </c>
      <c r="CA405" s="17">
        <v>1.7861280423700499E-2</v>
      </c>
    </row>
    <row r="406" spans="2:79" x14ac:dyDescent="0.3">
      <c r="B406" t="s">
        <v>213</v>
      </c>
      <c r="C406" s="17">
        <v>0.71640868146400205</v>
      </c>
      <c r="D406" s="17">
        <v>0.68028380281892398</v>
      </c>
      <c r="E406" s="17">
        <v>0.75236920165562604</v>
      </c>
      <c r="F406" s="17"/>
      <c r="G406" s="17">
        <v>0.70714519097133599</v>
      </c>
      <c r="H406" s="17">
        <v>0.72562502495847003</v>
      </c>
      <c r="I406" s="17">
        <v>0.71400950952220499</v>
      </c>
      <c r="J406" s="17">
        <v>0.656749067977628</v>
      </c>
      <c r="K406" s="17">
        <v>0.71755880204045996</v>
      </c>
      <c r="L406" s="17">
        <v>0.76477454778853504</v>
      </c>
      <c r="M406" s="17"/>
      <c r="N406" s="17">
        <v>0.76012202654901295</v>
      </c>
      <c r="O406" s="17">
        <v>0.710925977284394</v>
      </c>
      <c r="P406" s="17">
        <v>0.68535361629379898</v>
      </c>
      <c r="Q406" s="17">
        <v>0.70061553262458598</v>
      </c>
      <c r="R406" s="17"/>
      <c r="S406" s="17">
        <v>0.73101442830501995</v>
      </c>
      <c r="T406" s="17">
        <v>0.71273164625835495</v>
      </c>
      <c r="U406" s="17">
        <v>0.741152656128368</v>
      </c>
      <c r="V406" s="17">
        <v>0.72167797666606903</v>
      </c>
      <c r="W406" s="17">
        <v>0.67863259392192898</v>
      </c>
      <c r="X406" s="17">
        <v>0.66911572138394004</v>
      </c>
      <c r="Y406" s="17">
        <v>0.72413630879711099</v>
      </c>
      <c r="Z406" s="17">
        <v>0.83270362558818001</v>
      </c>
      <c r="AA406" s="17">
        <v>0.72042560562161795</v>
      </c>
      <c r="AB406" s="17">
        <v>0.73257864217647295</v>
      </c>
      <c r="AC406" s="17">
        <v>0.65900616760484199</v>
      </c>
      <c r="AD406" s="17">
        <v>0.67040972995155201</v>
      </c>
      <c r="AE406" s="17"/>
      <c r="AF406" s="17">
        <v>0.70913517620065103</v>
      </c>
      <c r="AG406" s="17">
        <v>0.74509390326705005</v>
      </c>
      <c r="AH406" s="17">
        <v>0.79358599749357694</v>
      </c>
      <c r="AI406" s="17">
        <v>0.57160083671682405</v>
      </c>
      <c r="AJ406" s="17">
        <v>0.76279030331580799</v>
      </c>
      <c r="AK406" s="17"/>
      <c r="AL406" s="17">
        <v>0.78703239989003104</v>
      </c>
      <c r="AM406" s="17">
        <v>0.73643472121872</v>
      </c>
      <c r="AN406" s="17">
        <v>0.79273760237365498</v>
      </c>
      <c r="AO406" s="17">
        <v>0.58971464767635795</v>
      </c>
      <c r="AP406" s="17">
        <v>0.791259108332798</v>
      </c>
      <c r="AQ406" s="17">
        <v>0.68027834083137595</v>
      </c>
      <c r="AR406" s="17"/>
      <c r="AS406" s="17">
        <v>0.77925657040137297</v>
      </c>
      <c r="AT406" s="17">
        <v>0.72553563034377</v>
      </c>
      <c r="AU406" s="17">
        <v>0.66416850086297696</v>
      </c>
      <c r="AV406" s="17">
        <v>0.68920590432443296</v>
      </c>
      <c r="AW406" s="17">
        <v>0.75175618142834699</v>
      </c>
      <c r="AX406" s="17"/>
      <c r="AY406" s="17">
        <v>0.77595883704368296</v>
      </c>
      <c r="AZ406" s="17">
        <v>0.71663528473012705</v>
      </c>
      <c r="BA406" s="17">
        <v>0.693870386624591</v>
      </c>
      <c r="BB406" s="17">
        <v>0.70275746326982302</v>
      </c>
      <c r="BC406" s="17">
        <v>0.51180295279615595</v>
      </c>
      <c r="BD406" s="17"/>
      <c r="BE406" s="17">
        <v>0.47476872696255201</v>
      </c>
      <c r="BF406" s="17">
        <v>0.61290914033162003</v>
      </c>
      <c r="BG406" s="17">
        <v>0.71095453651350904</v>
      </c>
      <c r="BH406" s="17">
        <v>0.82864704622836305</v>
      </c>
      <c r="BI406" s="17"/>
      <c r="BJ406" s="17">
        <v>0.52476345328785101</v>
      </c>
      <c r="BK406" s="17">
        <v>0.70673501509539305</v>
      </c>
      <c r="BL406" s="17">
        <v>0.70696510157780701</v>
      </c>
      <c r="BM406" s="17">
        <v>0.76818702540004402</v>
      </c>
      <c r="BN406" s="17"/>
      <c r="BO406" s="17">
        <v>0.65355582906641796</v>
      </c>
      <c r="BP406" s="17">
        <v>0.62616166475217405</v>
      </c>
      <c r="BQ406" s="17">
        <v>0.74747255807996704</v>
      </c>
      <c r="BR406" s="17"/>
      <c r="BS406" s="17">
        <v>0.73265286526094398</v>
      </c>
      <c r="BT406" s="17">
        <v>0.69521513818485203</v>
      </c>
      <c r="BU406" s="17"/>
      <c r="BV406" s="17">
        <v>0.77368949346041305</v>
      </c>
      <c r="BW406" s="17">
        <v>0.71317823507224898</v>
      </c>
      <c r="BX406" s="17">
        <v>0.68701255017987495</v>
      </c>
      <c r="BY406" s="17"/>
      <c r="BZ406" s="17">
        <v>0.71511888158482795</v>
      </c>
      <c r="CA406" s="17">
        <v>0.68894353746711101</v>
      </c>
    </row>
    <row r="407" spans="2:79" x14ac:dyDescent="0.3">
      <c r="B407" t="s">
        <v>214</v>
      </c>
      <c r="C407" s="17">
        <v>0.115715217052893</v>
      </c>
      <c r="D407" s="17">
        <v>0.15157800921522899</v>
      </c>
      <c r="E407" s="17">
        <v>7.8518921141286099E-2</v>
      </c>
      <c r="F407" s="17"/>
      <c r="G407" s="17">
        <v>0.116542071901133</v>
      </c>
      <c r="H407" s="17">
        <v>8.6708876033173801E-2</v>
      </c>
      <c r="I407" s="17">
        <v>0.116935097731427</v>
      </c>
      <c r="J407" s="17">
        <v>0.164906641204905</v>
      </c>
      <c r="K407" s="17">
        <v>0.13913983776192099</v>
      </c>
      <c r="L407" s="17">
        <v>8.2168093889038202E-2</v>
      </c>
      <c r="M407" s="17"/>
      <c r="N407" s="17">
        <v>9.9241543960932696E-2</v>
      </c>
      <c r="O407" s="17">
        <v>8.5751307761817802E-2</v>
      </c>
      <c r="P407" s="17">
        <v>0.13964109953065099</v>
      </c>
      <c r="Q407" s="17">
        <v>0.143714006250416</v>
      </c>
      <c r="R407" s="17"/>
      <c r="S407" s="17">
        <v>9.7469310106755802E-2</v>
      </c>
      <c r="T407" s="17">
        <v>0.13380499956522099</v>
      </c>
      <c r="U407" s="17">
        <v>8.7749929135036306E-2</v>
      </c>
      <c r="V407" s="17">
        <v>0.115712003768392</v>
      </c>
      <c r="W407" s="17">
        <v>0.174022395675616</v>
      </c>
      <c r="X407" s="17">
        <v>0.112206285977105</v>
      </c>
      <c r="Y407" s="17">
        <v>8.6927609390685903E-2</v>
      </c>
      <c r="Z407" s="17">
        <v>6.8469762839010698E-2</v>
      </c>
      <c r="AA407" s="17">
        <v>0.10163637187890399</v>
      </c>
      <c r="AB407" s="17">
        <v>0.13057495123660501</v>
      </c>
      <c r="AC407" s="17">
        <v>0.140952847741633</v>
      </c>
      <c r="AD407" s="17">
        <v>0.17588068514549099</v>
      </c>
      <c r="AE407" s="17"/>
      <c r="AF407" s="17">
        <v>0.143676966988463</v>
      </c>
      <c r="AG407" s="17">
        <v>8.6380712038951299E-2</v>
      </c>
      <c r="AH407" s="17">
        <v>6.0851952441921701E-2</v>
      </c>
      <c r="AI407" s="17">
        <v>0.23209146707572501</v>
      </c>
      <c r="AJ407" s="17">
        <v>5.40167406225684E-2</v>
      </c>
      <c r="AK407" s="17"/>
      <c r="AL407" s="17">
        <v>6.6416654569759398E-2</v>
      </c>
      <c r="AM407" s="17">
        <v>0.12957414791243599</v>
      </c>
      <c r="AN407" s="17">
        <v>8.7126214925115394E-2</v>
      </c>
      <c r="AO407" s="17">
        <v>0.20609656622063499</v>
      </c>
      <c r="AP407" s="17">
        <v>4.7353577115867698E-2</v>
      </c>
      <c r="AQ407" s="17">
        <v>7.0774027321494501E-2</v>
      </c>
      <c r="AR407" s="17"/>
      <c r="AS407" s="17">
        <v>9.7658342256394595E-2</v>
      </c>
      <c r="AT407" s="17">
        <v>0.105599542363513</v>
      </c>
      <c r="AU407" s="17">
        <v>0.13479148388132101</v>
      </c>
      <c r="AV407" s="17">
        <v>0.13790350541223201</v>
      </c>
      <c r="AW407" s="17">
        <v>0.16867630717884299</v>
      </c>
      <c r="AX407" s="17"/>
      <c r="AY407" s="17">
        <v>9.2593541498725299E-2</v>
      </c>
      <c r="AZ407" s="17">
        <v>0.108330274023727</v>
      </c>
      <c r="BA407" s="17">
        <v>0.117835953770053</v>
      </c>
      <c r="BB407" s="17">
        <v>0.147413601714247</v>
      </c>
      <c r="BC407" s="17">
        <v>0.22695722270754101</v>
      </c>
      <c r="BD407" s="17"/>
      <c r="BE407" s="17">
        <v>0.369219928528494</v>
      </c>
      <c r="BF407" s="17">
        <v>0.17334896773945799</v>
      </c>
      <c r="BG407" s="17">
        <v>0.102777782304094</v>
      </c>
      <c r="BH407" s="17">
        <v>6.3899411872622797E-2</v>
      </c>
      <c r="BI407" s="17"/>
      <c r="BJ407" s="17">
        <v>0.24693186225788599</v>
      </c>
      <c r="BK407" s="17">
        <v>0.13760779271345</v>
      </c>
      <c r="BL407" s="17">
        <v>0.115543244888808</v>
      </c>
      <c r="BM407" s="17">
        <v>8.1939560349535895E-2</v>
      </c>
      <c r="BN407" s="17"/>
      <c r="BO407" s="17">
        <v>0.17475942883578199</v>
      </c>
      <c r="BP407" s="17">
        <v>0.162954527157505</v>
      </c>
      <c r="BQ407" s="17">
        <v>9.4497127116279306E-2</v>
      </c>
      <c r="BR407" s="17"/>
      <c r="BS407" s="17">
        <v>0.10865078324543399</v>
      </c>
      <c r="BT407" s="17">
        <v>0.124100503893863</v>
      </c>
      <c r="BU407" s="17"/>
      <c r="BV407" s="17">
        <v>7.8077892996665996E-2</v>
      </c>
      <c r="BW407" s="17">
        <v>9.9210488012256001E-2</v>
      </c>
      <c r="BX407" s="17">
        <v>0.17005988819338799</v>
      </c>
      <c r="BY407" s="17"/>
      <c r="BZ407" s="17">
        <v>5.3867517593746202E-2</v>
      </c>
      <c r="CA407" s="17">
        <v>0.12450590384074001</v>
      </c>
    </row>
    <row r="408" spans="2:79" x14ac:dyDescent="0.3">
      <c r="B408" t="s">
        <v>191</v>
      </c>
      <c r="C408" s="17">
        <v>0.60069346441110905</v>
      </c>
      <c r="D408" s="17">
        <v>0.52870579360369396</v>
      </c>
      <c r="E408" s="17">
        <v>0.67385028051434004</v>
      </c>
      <c r="F408" s="17"/>
      <c r="G408" s="17">
        <v>0.59060311907020302</v>
      </c>
      <c r="H408" s="17">
        <v>0.63891614892529602</v>
      </c>
      <c r="I408" s="17">
        <v>0.59707441179077803</v>
      </c>
      <c r="J408" s="17">
        <v>0.491842426772723</v>
      </c>
      <c r="K408" s="17">
        <v>0.57841896427854</v>
      </c>
      <c r="L408" s="17">
        <v>0.68260645389949703</v>
      </c>
      <c r="M408" s="17"/>
      <c r="N408" s="17">
        <v>0.66088048258808096</v>
      </c>
      <c r="O408" s="17">
        <v>0.62517466952257605</v>
      </c>
      <c r="P408" s="17">
        <v>0.54571251676314703</v>
      </c>
      <c r="Q408" s="17">
        <v>0.55690152637417001</v>
      </c>
      <c r="R408" s="17"/>
      <c r="S408" s="17">
        <v>0.63354511819826398</v>
      </c>
      <c r="T408" s="17">
        <v>0.57892664669313398</v>
      </c>
      <c r="U408" s="17">
        <v>0.65340272699333102</v>
      </c>
      <c r="V408" s="17">
        <v>0.60596597289767695</v>
      </c>
      <c r="W408" s="17">
        <v>0.50461019824631304</v>
      </c>
      <c r="X408" s="17">
        <v>0.55690943540683502</v>
      </c>
      <c r="Y408" s="17">
        <v>0.63720869940642599</v>
      </c>
      <c r="Z408" s="17">
        <v>0.76423386274916905</v>
      </c>
      <c r="AA408" s="17">
        <v>0.618789233742714</v>
      </c>
      <c r="AB408" s="17">
        <v>0.60200369093986805</v>
      </c>
      <c r="AC408" s="17">
        <v>0.51805331986320902</v>
      </c>
      <c r="AD408" s="17">
        <v>0.49452904480606003</v>
      </c>
      <c r="AE408" s="17"/>
      <c r="AF408" s="17">
        <v>0.56545820921218803</v>
      </c>
      <c r="AG408" s="17">
        <v>0.65871319122809902</v>
      </c>
      <c r="AH408" s="17">
        <v>0.73273404505165496</v>
      </c>
      <c r="AI408" s="17">
        <v>0.33950936964109901</v>
      </c>
      <c r="AJ408" s="17">
        <v>0.70877356269323999</v>
      </c>
      <c r="AK408" s="17"/>
      <c r="AL408" s="17">
        <v>0.72061574532027195</v>
      </c>
      <c r="AM408" s="17">
        <v>0.60686057330628496</v>
      </c>
      <c r="AN408" s="17">
        <v>0.70561138744854002</v>
      </c>
      <c r="AO408" s="17">
        <v>0.38361808145572301</v>
      </c>
      <c r="AP408" s="17">
        <v>0.74390553121693104</v>
      </c>
      <c r="AQ408" s="17">
        <v>0.60950431350988199</v>
      </c>
      <c r="AR408" s="17"/>
      <c r="AS408" s="17">
        <v>0.68159822814497795</v>
      </c>
      <c r="AT408" s="17">
        <v>0.61993608798025801</v>
      </c>
      <c r="AU408" s="17">
        <v>0.52937701698165696</v>
      </c>
      <c r="AV408" s="17">
        <v>0.55130239891220101</v>
      </c>
      <c r="AW408" s="17">
        <v>0.58307987424950403</v>
      </c>
      <c r="AX408" s="17"/>
      <c r="AY408" s="17">
        <v>0.68336529554495695</v>
      </c>
      <c r="AZ408" s="17">
        <v>0.60830501070639997</v>
      </c>
      <c r="BA408" s="17">
        <v>0.57603443285453804</v>
      </c>
      <c r="BB408" s="17">
        <v>0.55534386155557602</v>
      </c>
      <c r="BC408" s="17">
        <v>0.28484573008861502</v>
      </c>
      <c r="BD408" s="17"/>
      <c r="BE408" s="17">
        <v>0.105548798434058</v>
      </c>
      <c r="BF408" s="17">
        <v>0.43956017259216201</v>
      </c>
      <c r="BG408" s="17">
        <v>0.60817675420941597</v>
      </c>
      <c r="BH408" s="17">
        <v>0.76474763435574</v>
      </c>
      <c r="BI408" s="17"/>
      <c r="BJ408" s="17">
        <v>0.27783159102996502</v>
      </c>
      <c r="BK408" s="17">
        <v>0.56912722238194302</v>
      </c>
      <c r="BL408" s="17">
        <v>0.59142185668899905</v>
      </c>
      <c r="BM408" s="17">
        <v>0.68624746505050904</v>
      </c>
      <c r="BN408" s="17"/>
      <c r="BO408" s="17">
        <v>0.47879640023063602</v>
      </c>
      <c r="BP408" s="17">
        <v>0.46320713759466903</v>
      </c>
      <c r="BQ408" s="17">
        <v>0.65297543096368804</v>
      </c>
      <c r="BR408" s="17"/>
      <c r="BS408" s="17">
        <v>0.62400208201551</v>
      </c>
      <c r="BT408" s="17">
        <v>0.57111463429098897</v>
      </c>
      <c r="BU408" s="17"/>
      <c r="BV408" s="17">
        <v>0.69561160046374704</v>
      </c>
      <c r="BW408" s="17">
        <v>0.61396774705999302</v>
      </c>
      <c r="BX408" s="17">
        <v>0.51695266198648704</v>
      </c>
      <c r="BY408" s="17"/>
      <c r="BZ408" s="17">
        <v>0.66125136399108198</v>
      </c>
      <c r="CA408" s="17">
        <v>0.564437633626371</v>
      </c>
    </row>
    <row r="409" spans="2:79" x14ac:dyDescent="0.3">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row>
    <row r="410" spans="2:79" x14ac:dyDescent="0.3">
      <c r="B410" s="6" t="s">
        <v>236</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row>
    <row r="411" spans="2:79" x14ac:dyDescent="0.3">
      <c r="B411" s="24" t="s">
        <v>107</v>
      </c>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row>
    <row r="412" spans="2:79" x14ac:dyDescent="0.3">
      <c r="B412" t="s">
        <v>208</v>
      </c>
      <c r="C412" s="17">
        <v>0.397722570689028</v>
      </c>
      <c r="D412" s="17">
        <v>0.37986178139370402</v>
      </c>
      <c r="E412" s="17">
        <v>0.415880190772141</v>
      </c>
      <c r="F412" s="17"/>
      <c r="G412" s="17">
        <v>0.39880462434469</v>
      </c>
      <c r="H412" s="17">
        <v>0.41826400276685499</v>
      </c>
      <c r="I412" s="17">
        <v>0.38384083503785699</v>
      </c>
      <c r="J412" s="17">
        <v>0.38714728232401102</v>
      </c>
      <c r="K412" s="17">
        <v>0.40977848929927901</v>
      </c>
      <c r="L412" s="17">
        <v>0.39209471320617301</v>
      </c>
      <c r="M412" s="17"/>
      <c r="N412" s="17">
        <v>0.39140952132383899</v>
      </c>
      <c r="O412" s="17">
        <v>0.40321162180748998</v>
      </c>
      <c r="P412" s="17">
        <v>0.39496009358727102</v>
      </c>
      <c r="Q412" s="17">
        <v>0.39948473851248101</v>
      </c>
      <c r="R412" s="17"/>
      <c r="S412" s="17">
        <v>0.37952977362513601</v>
      </c>
      <c r="T412" s="17">
        <v>0.413477571120617</v>
      </c>
      <c r="U412" s="17">
        <v>0.412478098250945</v>
      </c>
      <c r="V412" s="17">
        <v>0.448350753709224</v>
      </c>
      <c r="W412" s="17">
        <v>0.39533389374445299</v>
      </c>
      <c r="X412" s="17">
        <v>0.410849288223327</v>
      </c>
      <c r="Y412" s="17">
        <v>0.31674318348888097</v>
      </c>
      <c r="Z412" s="17">
        <v>0.416303216523564</v>
      </c>
      <c r="AA412" s="17">
        <v>0.427563166432951</v>
      </c>
      <c r="AB412" s="17">
        <v>0.34583470518360299</v>
      </c>
      <c r="AC412" s="17">
        <v>0.37823384773559199</v>
      </c>
      <c r="AD412" s="17">
        <v>0.46002805174346301</v>
      </c>
      <c r="AE412" s="17"/>
      <c r="AF412" s="17">
        <v>0.37009293231853002</v>
      </c>
      <c r="AG412" s="17">
        <v>0.44630352160534997</v>
      </c>
      <c r="AH412" s="17">
        <v>0.41314799458169599</v>
      </c>
      <c r="AI412" s="17">
        <v>0.29343640746105099</v>
      </c>
      <c r="AJ412" s="17">
        <v>0.476746721082563</v>
      </c>
      <c r="AK412" s="17"/>
      <c r="AL412" s="17">
        <v>0.45975199899081598</v>
      </c>
      <c r="AM412" s="17">
        <v>0.40982234487895602</v>
      </c>
      <c r="AN412" s="17">
        <v>0.44166557831258901</v>
      </c>
      <c r="AO412" s="17">
        <v>0.33054740110652397</v>
      </c>
      <c r="AP412" s="17">
        <v>0.50657517345879099</v>
      </c>
      <c r="AQ412" s="17">
        <v>0.29618541885226501</v>
      </c>
      <c r="AR412" s="17"/>
      <c r="AS412" s="17">
        <v>0.51563890139124002</v>
      </c>
      <c r="AT412" s="17">
        <v>0.373588477899229</v>
      </c>
      <c r="AU412" s="17">
        <v>0.354724657984333</v>
      </c>
      <c r="AV412" s="17">
        <v>0.40234283064124299</v>
      </c>
      <c r="AW412" s="17">
        <v>0.501705419609211</v>
      </c>
      <c r="AX412" s="17"/>
      <c r="AY412" s="17">
        <v>0.49635537988100897</v>
      </c>
      <c r="AZ412" s="17">
        <v>0.35752409515509398</v>
      </c>
      <c r="BA412" s="17">
        <v>0.38016987721045797</v>
      </c>
      <c r="BB412" s="17">
        <v>0.389715100974869</v>
      </c>
      <c r="BC412" s="17">
        <v>0.28651579689134599</v>
      </c>
      <c r="BD412" s="17"/>
      <c r="BE412" s="17">
        <v>0.174442722801462</v>
      </c>
      <c r="BF412" s="17">
        <v>0.27000660842654101</v>
      </c>
      <c r="BG412" s="17">
        <v>0.38614352448801598</v>
      </c>
      <c r="BH412" s="17">
        <v>0.52896764514253403</v>
      </c>
      <c r="BI412" s="17"/>
      <c r="BJ412" s="17">
        <v>0.32014338436143402</v>
      </c>
      <c r="BK412" s="17">
        <v>0.32001252173879602</v>
      </c>
      <c r="BL412" s="17">
        <v>0.36043943013378799</v>
      </c>
      <c r="BM412" s="17">
        <v>0.44608291877427497</v>
      </c>
      <c r="BN412" s="17"/>
      <c r="BO412" s="17">
        <v>0.31792359446835999</v>
      </c>
      <c r="BP412" s="17">
        <v>0.31535682039615698</v>
      </c>
      <c r="BQ412" s="17">
        <v>0.43202286390004802</v>
      </c>
      <c r="BR412" s="17"/>
      <c r="BS412" s="17">
        <v>0.42141306578653898</v>
      </c>
      <c r="BT412" s="17">
        <v>0.36823273245098498</v>
      </c>
      <c r="BU412" s="17"/>
      <c r="BV412" s="17">
        <v>0.42363990459667</v>
      </c>
      <c r="BW412" s="17">
        <v>0.41576038655589098</v>
      </c>
      <c r="BX412" s="17">
        <v>0.35260191814209002</v>
      </c>
      <c r="BY412" s="17"/>
      <c r="BZ412" s="17">
        <v>0.48613429465164099</v>
      </c>
      <c r="CA412" s="17">
        <v>0.46534093152966599</v>
      </c>
    </row>
    <row r="413" spans="2:79" x14ac:dyDescent="0.3">
      <c r="B413" t="s">
        <v>209</v>
      </c>
      <c r="C413" s="17">
        <v>0.32043486592131998</v>
      </c>
      <c r="D413" s="17">
        <v>0.30704146260549597</v>
      </c>
      <c r="E413" s="17">
        <v>0.332378759193245</v>
      </c>
      <c r="F413" s="17"/>
      <c r="G413" s="17">
        <v>0.32635546796473303</v>
      </c>
      <c r="H413" s="17">
        <v>0.30606166450738298</v>
      </c>
      <c r="I413" s="17">
        <v>0.36424543744708399</v>
      </c>
      <c r="J413" s="17">
        <v>0.31985082010122801</v>
      </c>
      <c r="K413" s="17">
        <v>0.297331580613516</v>
      </c>
      <c r="L413" s="17">
        <v>0.30849353976430599</v>
      </c>
      <c r="M413" s="17"/>
      <c r="N413" s="17">
        <v>0.34283674273529402</v>
      </c>
      <c r="O413" s="17">
        <v>0.32682777582207601</v>
      </c>
      <c r="P413" s="17">
        <v>0.30051626159716399</v>
      </c>
      <c r="Q413" s="17">
        <v>0.30765046905157001</v>
      </c>
      <c r="R413" s="17"/>
      <c r="S413" s="17">
        <v>0.29838847259725398</v>
      </c>
      <c r="T413" s="17">
        <v>0.34110746807030201</v>
      </c>
      <c r="U413" s="17">
        <v>0.28923530989187302</v>
      </c>
      <c r="V413" s="17">
        <v>0.30648593409719699</v>
      </c>
      <c r="W413" s="17">
        <v>0.30443969062571102</v>
      </c>
      <c r="X413" s="17">
        <v>0.30476482896659501</v>
      </c>
      <c r="Y413" s="17">
        <v>0.36103367143874798</v>
      </c>
      <c r="Z413" s="17">
        <v>0.28727737787522301</v>
      </c>
      <c r="AA413" s="17">
        <v>0.33660671823863197</v>
      </c>
      <c r="AB413" s="17">
        <v>0.36500101405900998</v>
      </c>
      <c r="AC413" s="17">
        <v>0.342684040833801</v>
      </c>
      <c r="AD413" s="17">
        <v>0.24822191555279999</v>
      </c>
      <c r="AE413" s="17"/>
      <c r="AF413" s="17">
        <v>0.32249242379530402</v>
      </c>
      <c r="AG413" s="17">
        <v>0.32817943922992698</v>
      </c>
      <c r="AH413" s="17">
        <v>0.36303261986510099</v>
      </c>
      <c r="AI413" s="17">
        <v>0.27083811315046202</v>
      </c>
      <c r="AJ413" s="17">
        <v>0.26670837661065899</v>
      </c>
      <c r="AK413" s="17"/>
      <c r="AL413" s="17">
        <v>0.31081577196254101</v>
      </c>
      <c r="AM413" s="17">
        <v>0.33030963351708598</v>
      </c>
      <c r="AN413" s="17">
        <v>0.34008687324789899</v>
      </c>
      <c r="AO413" s="17">
        <v>0.298419481446284</v>
      </c>
      <c r="AP413" s="17">
        <v>0.278686199392707</v>
      </c>
      <c r="AQ413" s="17">
        <v>0.42464406280273898</v>
      </c>
      <c r="AR413" s="17"/>
      <c r="AS413" s="17">
        <v>0.24584218092729601</v>
      </c>
      <c r="AT413" s="17">
        <v>0.35833958323428799</v>
      </c>
      <c r="AU413" s="17">
        <v>0.31260343093736598</v>
      </c>
      <c r="AV413" s="17">
        <v>0.298449846715725</v>
      </c>
      <c r="AW413" s="17">
        <v>0.23530145538651301</v>
      </c>
      <c r="AX413" s="17"/>
      <c r="AY413" s="17">
        <v>0.267242882023701</v>
      </c>
      <c r="AZ413" s="17">
        <v>0.36532457266018198</v>
      </c>
      <c r="BA413" s="17">
        <v>0.32189825495373697</v>
      </c>
      <c r="BB413" s="17">
        <v>0.298934406617615</v>
      </c>
      <c r="BC413" s="17">
        <v>0.26831608605295398</v>
      </c>
      <c r="BD413" s="17"/>
      <c r="BE413" s="17">
        <v>0.379117183471818</v>
      </c>
      <c r="BF413" s="17">
        <v>0.32768001088909399</v>
      </c>
      <c r="BG413" s="17">
        <v>0.32335017131424698</v>
      </c>
      <c r="BH413" s="17">
        <v>0.30729956316721002</v>
      </c>
      <c r="BI413" s="17"/>
      <c r="BJ413" s="17">
        <v>0.30384705166199799</v>
      </c>
      <c r="BK413" s="17">
        <v>0.38041807548504603</v>
      </c>
      <c r="BL413" s="17">
        <v>0.31930058305726899</v>
      </c>
      <c r="BM413" s="17">
        <v>0.31639017999521102</v>
      </c>
      <c r="BN413" s="17"/>
      <c r="BO413" s="17">
        <v>0.33361885917311002</v>
      </c>
      <c r="BP413" s="17">
        <v>0.35725064071976198</v>
      </c>
      <c r="BQ413" s="17">
        <v>0.31031825074718</v>
      </c>
      <c r="BR413" s="17"/>
      <c r="BS413" s="17">
        <v>0.30966205203139102</v>
      </c>
      <c r="BT413" s="17">
        <v>0.33296682041859299</v>
      </c>
      <c r="BU413" s="17"/>
      <c r="BV413" s="17">
        <v>0.33233952327864003</v>
      </c>
      <c r="BW413" s="17">
        <v>0.35038019769199502</v>
      </c>
      <c r="BX413" s="17">
        <v>0.29695478793758501</v>
      </c>
      <c r="BY413" s="17"/>
      <c r="BZ413" s="17">
        <v>0.32613373887031399</v>
      </c>
      <c r="CA413" s="17">
        <v>0.344665545125248</v>
      </c>
    </row>
    <row r="414" spans="2:79" x14ac:dyDescent="0.3">
      <c r="B414" t="s">
        <v>210</v>
      </c>
      <c r="C414" s="17">
        <v>0.197468621981647</v>
      </c>
      <c r="D414" s="17">
        <v>0.20778120940775199</v>
      </c>
      <c r="E414" s="17">
        <v>0.18704163183272399</v>
      </c>
      <c r="F414" s="17"/>
      <c r="G414" s="17">
        <v>0.18643959920089301</v>
      </c>
      <c r="H414" s="17">
        <v>0.17564003616670201</v>
      </c>
      <c r="I414" s="17">
        <v>0.17162573431610401</v>
      </c>
      <c r="J414" s="17">
        <v>0.20479182739250401</v>
      </c>
      <c r="K414" s="17">
        <v>0.20176162794581401</v>
      </c>
      <c r="L414" s="17">
        <v>0.23479257593464001</v>
      </c>
      <c r="M414" s="17"/>
      <c r="N414" s="17">
        <v>0.19227242506537601</v>
      </c>
      <c r="O414" s="17">
        <v>0.193377004466813</v>
      </c>
      <c r="P414" s="17">
        <v>0.21970002735542901</v>
      </c>
      <c r="Q414" s="17">
        <v>0.18733308890598399</v>
      </c>
      <c r="R414" s="17"/>
      <c r="S414" s="17">
        <v>0.233077228899089</v>
      </c>
      <c r="T414" s="17">
        <v>0.16024341962348501</v>
      </c>
      <c r="U414" s="17">
        <v>0.21520175987856999</v>
      </c>
      <c r="V414" s="17">
        <v>0.17023511351788401</v>
      </c>
      <c r="W414" s="17">
        <v>0.21350539087376599</v>
      </c>
      <c r="X414" s="17">
        <v>0.20565205672836401</v>
      </c>
      <c r="Y414" s="17">
        <v>0.25315834426388301</v>
      </c>
      <c r="Z414" s="17">
        <v>0.22714942744717301</v>
      </c>
      <c r="AA414" s="17">
        <v>0.178925751294056</v>
      </c>
      <c r="AB414" s="17">
        <v>0.16443912981195299</v>
      </c>
      <c r="AC414" s="17">
        <v>0.18299942675572001</v>
      </c>
      <c r="AD414" s="17">
        <v>0.168114422231919</v>
      </c>
      <c r="AE414" s="17"/>
      <c r="AF414" s="17">
        <v>0.208501072581044</v>
      </c>
      <c r="AG414" s="17">
        <v>0.170643722580263</v>
      </c>
      <c r="AH414" s="17">
        <v>0.170236315036322</v>
      </c>
      <c r="AI414" s="17">
        <v>0.27698597215050003</v>
      </c>
      <c r="AJ414" s="17">
        <v>0.191089739847008</v>
      </c>
      <c r="AK414" s="17"/>
      <c r="AL414" s="17">
        <v>0.17813053391529499</v>
      </c>
      <c r="AM414" s="17">
        <v>0.17849805521554299</v>
      </c>
      <c r="AN414" s="17">
        <v>0.16054224271472001</v>
      </c>
      <c r="AO414" s="17">
        <v>0.24287096296875901</v>
      </c>
      <c r="AP414" s="17">
        <v>0.16083804514983099</v>
      </c>
      <c r="AQ414" s="17">
        <v>0.20427691957913099</v>
      </c>
      <c r="AR414" s="17"/>
      <c r="AS414" s="17">
        <v>0.14640006962328</v>
      </c>
      <c r="AT414" s="17">
        <v>0.19138225723573199</v>
      </c>
      <c r="AU414" s="17">
        <v>0.24405738678779801</v>
      </c>
      <c r="AV414" s="17">
        <v>0.21509040772073801</v>
      </c>
      <c r="AW414" s="17">
        <v>9.8856183787333199E-2</v>
      </c>
      <c r="AX414" s="17"/>
      <c r="AY414" s="17">
        <v>0.16297090678441101</v>
      </c>
      <c r="AZ414" s="17">
        <v>0.208865740015206</v>
      </c>
      <c r="BA414" s="17">
        <v>0.20754683337735699</v>
      </c>
      <c r="BB414" s="17">
        <v>0.195972284251857</v>
      </c>
      <c r="BC414" s="17">
        <v>0.26708092753357099</v>
      </c>
      <c r="BD414" s="17"/>
      <c r="BE414" s="17">
        <v>0.27913934534100399</v>
      </c>
      <c r="BF414" s="17">
        <v>0.28933718347551102</v>
      </c>
      <c r="BG414" s="17">
        <v>0.20978785575970901</v>
      </c>
      <c r="BH414" s="17">
        <v>0.10660833688304799</v>
      </c>
      <c r="BI414" s="17"/>
      <c r="BJ414" s="17">
        <v>0.24680642920496901</v>
      </c>
      <c r="BK414" s="17">
        <v>0.214573785550078</v>
      </c>
      <c r="BL414" s="17">
        <v>0.22678217442988499</v>
      </c>
      <c r="BM414" s="17">
        <v>0.16968822346582699</v>
      </c>
      <c r="BN414" s="17"/>
      <c r="BO414" s="17">
        <v>0.21495782704374899</v>
      </c>
      <c r="BP414" s="17">
        <v>0.23297097091112301</v>
      </c>
      <c r="BQ414" s="17">
        <v>0.185073436597675</v>
      </c>
      <c r="BR414" s="17"/>
      <c r="BS414" s="17">
        <v>0.19571811032210501</v>
      </c>
      <c r="BT414" s="17">
        <v>0.201047197072386</v>
      </c>
      <c r="BU414" s="17"/>
      <c r="BV414" s="17">
        <v>0.17651052649598001</v>
      </c>
      <c r="BW414" s="17">
        <v>0.178475255669266</v>
      </c>
      <c r="BX414" s="17">
        <v>0.22112563094814</v>
      </c>
      <c r="BY414" s="17"/>
      <c r="BZ414" s="17">
        <v>0.16156195736055801</v>
      </c>
      <c r="CA414" s="17">
        <v>0.148216469884345</v>
      </c>
    </row>
    <row r="415" spans="2:79" x14ac:dyDescent="0.3">
      <c r="B415" t="s">
        <v>211</v>
      </c>
      <c r="C415" s="17">
        <v>5.0346535566647303E-2</v>
      </c>
      <c r="D415" s="17">
        <v>6.90094730130522E-2</v>
      </c>
      <c r="E415" s="17">
        <v>3.2592074567441502E-2</v>
      </c>
      <c r="F415" s="17"/>
      <c r="G415" s="17">
        <v>6.7384806268672104E-2</v>
      </c>
      <c r="H415" s="17">
        <v>5.1611870877984002E-2</v>
      </c>
      <c r="I415" s="17">
        <v>3.8381063421949302E-2</v>
      </c>
      <c r="J415" s="17">
        <v>6.4885149063653405E-2</v>
      </c>
      <c r="K415" s="17">
        <v>3.9373430011943801E-2</v>
      </c>
      <c r="L415" s="17">
        <v>4.3170974494903397E-2</v>
      </c>
      <c r="M415" s="17"/>
      <c r="N415" s="17">
        <v>4.6445763987024997E-2</v>
      </c>
      <c r="O415" s="17">
        <v>4.48573847726235E-2</v>
      </c>
      <c r="P415" s="17">
        <v>5.9862328755718099E-2</v>
      </c>
      <c r="Q415" s="17">
        <v>5.29011184033749E-2</v>
      </c>
      <c r="R415" s="17"/>
      <c r="S415" s="17">
        <v>5.3125367603693401E-2</v>
      </c>
      <c r="T415" s="17">
        <v>4.9231514807418497E-2</v>
      </c>
      <c r="U415" s="17">
        <v>3.8865204074001299E-2</v>
      </c>
      <c r="V415" s="17">
        <v>3.4293281184276103E-2</v>
      </c>
      <c r="W415" s="17">
        <v>7.9773905628346103E-2</v>
      </c>
      <c r="X415" s="17">
        <v>5.6508755880475298E-2</v>
      </c>
      <c r="Y415" s="17">
        <v>2.0924021188597E-2</v>
      </c>
      <c r="Z415" s="17">
        <v>5.44073312257774E-2</v>
      </c>
      <c r="AA415" s="17">
        <v>4.8973938853919603E-2</v>
      </c>
      <c r="AB415" s="17">
        <v>6.3077907631181707E-2</v>
      </c>
      <c r="AC415" s="17">
        <v>4.3100979020464003E-2</v>
      </c>
      <c r="AD415" s="17">
        <v>8.6060612537266296E-2</v>
      </c>
      <c r="AE415" s="17"/>
      <c r="AF415" s="17">
        <v>7.6682883540451496E-2</v>
      </c>
      <c r="AG415" s="17">
        <v>3.3872588854416498E-2</v>
      </c>
      <c r="AH415" s="17">
        <v>3.5345358520825702E-2</v>
      </c>
      <c r="AI415" s="17">
        <v>8.6270917027975597E-2</v>
      </c>
      <c r="AJ415" s="17">
        <v>3.8099682053299902E-2</v>
      </c>
      <c r="AK415" s="17"/>
      <c r="AL415" s="17">
        <v>3.3277213987986998E-2</v>
      </c>
      <c r="AM415" s="17">
        <v>5.87252861621032E-2</v>
      </c>
      <c r="AN415" s="17">
        <v>4.0792355453993998E-2</v>
      </c>
      <c r="AO415" s="17">
        <v>8.1191383737139494E-2</v>
      </c>
      <c r="AP415" s="17">
        <v>4.0419772307626403E-2</v>
      </c>
      <c r="AQ415" s="17">
        <v>4.1524829503482401E-2</v>
      </c>
      <c r="AR415" s="17"/>
      <c r="AS415" s="17">
        <v>5.2325193403586497E-2</v>
      </c>
      <c r="AT415" s="17">
        <v>4.6164350472212297E-2</v>
      </c>
      <c r="AU415" s="17">
        <v>5.56715604317541E-2</v>
      </c>
      <c r="AV415" s="17">
        <v>5.4299218885740297E-2</v>
      </c>
      <c r="AW415" s="17">
        <v>5.9873686615229502E-2</v>
      </c>
      <c r="AX415" s="17"/>
      <c r="AY415" s="17">
        <v>3.7832387684770798E-2</v>
      </c>
      <c r="AZ415" s="17">
        <v>4.4428998247643903E-2</v>
      </c>
      <c r="BA415" s="17">
        <v>5.5547150384023601E-2</v>
      </c>
      <c r="BB415" s="17">
        <v>7.6475134528790498E-2</v>
      </c>
      <c r="BC415" s="17">
        <v>7.3993005448823798E-2</v>
      </c>
      <c r="BD415" s="17"/>
      <c r="BE415" s="17">
        <v>0.123751811216977</v>
      </c>
      <c r="BF415" s="17">
        <v>7.4639154897597204E-2</v>
      </c>
      <c r="BG415" s="17">
        <v>4.6963328645237001E-2</v>
      </c>
      <c r="BH415" s="17">
        <v>2.9225401979266499E-2</v>
      </c>
      <c r="BI415" s="17"/>
      <c r="BJ415" s="17">
        <v>7.5150141639057297E-2</v>
      </c>
      <c r="BK415" s="17">
        <v>4.83355061496612E-2</v>
      </c>
      <c r="BL415" s="17">
        <v>5.9892245333419102E-2</v>
      </c>
      <c r="BM415" s="17">
        <v>3.9855512882427398E-2</v>
      </c>
      <c r="BN415" s="17"/>
      <c r="BO415" s="17">
        <v>8.0415679756058303E-2</v>
      </c>
      <c r="BP415" s="17">
        <v>7.0888253355874203E-2</v>
      </c>
      <c r="BQ415" s="17">
        <v>4.0770470974338897E-2</v>
      </c>
      <c r="BR415" s="17"/>
      <c r="BS415" s="17">
        <v>4.1000471946290598E-2</v>
      </c>
      <c r="BT415" s="17">
        <v>6.2558921274512694E-2</v>
      </c>
      <c r="BU415" s="17"/>
      <c r="BV415" s="17">
        <v>4.2233397422800502E-2</v>
      </c>
      <c r="BW415" s="17">
        <v>2.92300807814205E-2</v>
      </c>
      <c r="BX415" s="17">
        <v>8.65570774948798E-2</v>
      </c>
      <c r="BY415" s="17"/>
      <c r="BZ415" s="17">
        <v>6.4817541066716101E-3</v>
      </c>
      <c r="CA415" s="17">
        <v>2.3899940907724199E-2</v>
      </c>
    </row>
    <row r="416" spans="2:79" x14ac:dyDescent="0.3">
      <c r="B416" t="s">
        <v>212</v>
      </c>
      <c r="C416" s="17">
        <v>2.2302025420931799E-2</v>
      </c>
      <c r="D416" s="17">
        <v>2.6782769780263099E-2</v>
      </c>
      <c r="E416" s="17">
        <v>1.81301386719438E-2</v>
      </c>
      <c r="F416" s="17"/>
      <c r="G416" s="17">
        <v>2.1015502221011399E-2</v>
      </c>
      <c r="H416" s="17">
        <v>2.7158241073507901E-2</v>
      </c>
      <c r="I416" s="17">
        <v>2.8876276968292501E-2</v>
      </c>
      <c r="J416" s="17">
        <v>1.31722288356074E-2</v>
      </c>
      <c r="K416" s="17">
        <v>3.50100589234607E-2</v>
      </c>
      <c r="L416" s="17">
        <v>1.2801895955443E-2</v>
      </c>
      <c r="M416" s="17"/>
      <c r="N416" s="17">
        <v>2.02153923584075E-2</v>
      </c>
      <c r="O416" s="17">
        <v>1.9083437150661402E-2</v>
      </c>
      <c r="P416" s="17">
        <v>1.3950054796590901E-2</v>
      </c>
      <c r="Q416" s="17">
        <v>3.5698695587377802E-2</v>
      </c>
      <c r="R416" s="17"/>
      <c r="S416" s="17">
        <v>2.8480789747654899E-2</v>
      </c>
      <c r="T416" s="17">
        <v>2.18312304825494E-2</v>
      </c>
      <c r="U416" s="17">
        <v>3.8198566436017198E-2</v>
      </c>
      <c r="V416" s="17">
        <v>1.7880319482039001E-2</v>
      </c>
      <c r="W416" s="17">
        <v>6.9471191277229796E-3</v>
      </c>
      <c r="X416" s="17">
        <v>0</v>
      </c>
      <c r="Y416" s="17">
        <v>2.8367032231900999E-2</v>
      </c>
      <c r="Z416" s="17">
        <v>1.4862646928262399E-2</v>
      </c>
      <c r="AA416" s="17">
        <v>3.8403184915104102E-3</v>
      </c>
      <c r="AB416" s="17">
        <v>4.3116755236985202E-2</v>
      </c>
      <c r="AC416" s="17">
        <v>4.0562286383413498E-2</v>
      </c>
      <c r="AD416" s="17">
        <v>3.7574997934552101E-2</v>
      </c>
      <c r="AE416" s="17"/>
      <c r="AF416" s="17">
        <v>1.75362027912856E-2</v>
      </c>
      <c r="AG416" s="17">
        <v>1.33008539508482E-2</v>
      </c>
      <c r="AH416" s="17">
        <v>5.9075110112438104E-3</v>
      </c>
      <c r="AI416" s="17">
        <v>6.09020438777075E-2</v>
      </c>
      <c r="AJ416" s="17">
        <v>1.82903404692214E-2</v>
      </c>
      <c r="AK416" s="17"/>
      <c r="AL416" s="17">
        <v>9.6510453081573196E-3</v>
      </c>
      <c r="AM416" s="17">
        <v>2.0061062885412002E-2</v>
      </c>
      <c r="AN416" s="17">
        <v>0</v>
      </c>
      <c r="AO416" s="17">
        <v>4.0276985975078498E-2</v>
      </c>
      <c r="AP416" s="17">
        <v>6.5755309037566897E-3</v>
      </c>
      <c r="AQ416" s="17">
        <v>1.23992112901294E-2</v>
      </c>
      <c r="AR416" s="17"/>
      <c r="AS416" s="17">
        <v>3.06845238362735E-2</v>
      </c>
      <c r="AT416" s="17">
        <v>1.96505236493381E-2</v>
      </c>
      <c r="AU416" s="17">
        <v>2.0227048090412099E-2</v>
      </c>
      <c r="AV416" s="17">
        <v>1.48990659627484E-2</v>
      </c>
      <c r="AW416" s="17">
        <v>7.6980748744651606E-2</v>
      </c>
      <c r="AX416" s="17"/>
      <c r="AY416" s="17">
        <v>2.5730169220570299E-2</v>
      </c>
      <c r="AZ416" s="17">
        <v>1.6712992829271699E-2</v>
      </c>
      <c r="BA416" s="17">
        <v>2.0071749269417599E-2</v>
      </c>
      <c r="BB416" s="17">
        <v>1.7883846311432399E-2</v>
      </c>
      <c r="BC416" s="17">
        <v>9.1567270621591798E-2</v>
      </c>
      <c r="BD416" s="17"/>
      <c r="BE416" s="17">
        <v>2.8633455882739099E-2</v>
      </c>
      <c r="BF416" s="17">
        <v>2.6229840004644001E-2</v>
      </c>
      <c r="BG416" s="17">
        <v>2.44764792077591E-2</v>
      </c>
      <c r="BH416" s="17">
        <v>1.411333555224E-2</v>
      </c>
      <c r="BI416" s="17"/>
      <c r="BJ416" s="17">
        <v>3.1743030492339203E-2</v>
      </c>
      <c r="BK416" s="17">
        <v>2.0897789385307199E-2</v>
      </c>
      <c r="BL416" s="17">
        <v>2.49230545443959E-2</v>
      </c>
      <c r="BM416" s="17">
        <v>1.8441233200177501E-2</v>
      </c>
      <c r="BN416" s="17"/>
      <c r="BO416" s="17">
        <v>4.11682990927663E-2</v>
      </c>
      <c r="BP416" s="17">
        <v>1.6240117323744498E-2</v>
      </c>
      <c r="BQ416" s="17">
        <v>1.9835360963507801E-2</v>
      </c>
      <c r="BR416" s="17"/>
      <c r="BS416" s="17">
        <v>2.1642523010441801E-2</v>
      </c>
      <c r="BT416" s="17">
        <v>2.1913548990592599E-2</v>
      </c>
      <c r="BU416" s="17"/>
      <c r="BV416" s="17">
        <v>1.4098513871440401E-2</v>
      </c>
      <c r="BW416" s="17">
        <v>1.71213997133761E-2</v>
      </c>
      <c r="BX416" s="17">
        <v>3.6360664815673502E-2</v>
      </c>
      <c r="BY416" s="17"/>
      <c r="BZ416" s="17">
        <v>9.9580652762687998E-3</v>
      </c>
      <c r="CA416" s="17">
        <v>1.7877112553016501E-2</v>
      </c>
    </row>
    <row r="417" spans="2:79" x14ac:dyDescent="0.3">
      <c r="B417" t="s">
        <v>149</v>
      </c>
      <c r="C417" s="17">
        <v>1.17253804204263E-2</v>
      </c>
      <c r="D417" s="17">
        <v>9.5233037997328705E-3</v>
      </c>
      <c r="E417" s="17">
        <v>1.39772049625049E-2</v>
      </c>
      <c r="F417" s="17"/>
      <c r="G417" s="17">
        <v>0</v>
      </c>
      <c r="H417" s="17">
        <v>2.1264184607567699E-2</v>
      </c>
      <c r="I417" s="17">
        <v>1.30306528087131E-2</v>
      </c>
      <c r="J417" s="17">
        <v>1.0152692282996501E-2</v>
      </c>
      <c r="K417" s="17">
        <v>1.67448132059866E-2</v>
      </c>
      <c r="L417" s="17">
        <v>8.6463006445341804E-3</v>
      </c>
      <c r="M417" s="17"/>
      <c r="N417" s="17">
        <v>6.8201545300591903E-3</v>
      </c>
      <c r="O417" s="17">
        <v>1.26427759803349E-2</v>
      </c>
      <c r="P417" s="17">
        <v>1.10112339078278E-2</v>
      </c>
      <c r="Q417" s="17">
        <v>1.6931889539212999E-2</v>
      </c>
      <c r="R417" s="17"/>
      <c r="S417" s="17">
        <v>7.3983675271726999E-3</v>
      </c>
      <c r="T417" s="17">
        <v>1.41087958956273E-2</v>
      </c>
      <c r="U417" s="17">
        <v>6.0210614685935002E-3</v>
      </c>
      <c r="V417" s="17">
        <v>2.27545980093798E-2</v>
      </c>
      <c r="W417" s="17">
        <v>0</v>
      </c>
      <c r="X417" s="17">
        <v>2.22250702012395E-2</v>
      </c>
      <c r="Y417" s="17">
        <v>1.9773747387990301E-2</v>
      </c>
      <c r="Z417" s="17">
        <v>0</v>
      </c>
      <c r="AA417" s="17">
        <v>4.0901066889302701E-3</v>
      </c>
      <c r="AB417" s="17">
        <v>1.8530488077266701E-2</v>
      </c>
      <c r="AC417" s="17">
        <v>1.2419419271009299E-2</v>
      </c>
      <c r="AD417" s="17">
        <v>0</v>
      </c>
      <c r="AE417" s="17"/>
      <c r="AF417" s="17">
        <v>4.69448497338579E-3</v>
      </c>
      <c r="AG417" s="17">
        <v>7.6998737791951401E-3</v>
      </c>
      <c r="AH417" s="17">
        <v>1.23302009848117E-2</v>
      </c>
      <c r="AI417" s="17">
        <v>1.15665463323041E-2</v>
      </c>
      <c r="AJ417" s="17">
        <v>9.0651399372484696E-3</v>
      </c>
      <c r="AK417" s="17"/>
      <c r="AL417" s="17">
        <v>8.3734358352037207E-3</v>
      </c>
      <c r="AM417" s="17">
        <v>2.5836173409004401E-3</v>
      </c>
      <c r="AN417" s="17">
        <v>1.69129502707983E-2</v>
      </c>
      <c r="AO417" s="17">
        <v>6.6937847662153103E-3</v>
      </c>
      <c r="AP417" s="17">
        <v>6.9052787872884202E-3</v>
      </c>
      <c r="AQ417" s="17">
        <v>2.09695579722535E-2</v>
      </c>
      <c r="AR417" s="17"/>
      <c r="AS417" s="17">
        <v>9.1091308183243996E-3</v>
      </c>
      <c r="AT417" s="17">
        <v>1.08748075092014E-2</v>
      </c>
      <c r="AU417" s="17">
        <v>1.2715915768336999E-2</v>
      </c>
      <c r="AV417" s="17">
        <v>1.4918630073805301E-2</v>
      </c>
      <c r="AW417" s="17">
        <v>2.7282505857061899E-2</v>
      </c>
      <c r="AX417" s="17"/>
      <c r="AY417" s="17">
        <v>9.86827440553803E-3</v>
      </c>
      <c r="AZ417" s="17">
        <v>7.1436010926021198E-3</v>
      </c>
      <c r="BA417" s="17">
        <v>1.47661348050061E-2</v>
      </c>
      <c r="BB417" s="17">
        <v>2.10192273154357E-2</v>
      </c>
      <c r="BC417" s="17">
        <v>1.2526913451712999E-2</v>
      </c>
      <c r="BD417" s="17"/>
      <c r="BE417" s="17">
        <v>1.4915481285999401E-2</v>
      </c>
      <c r="BF417" s="17">
        <v>1.2107202306613E-2</v>
      </c>
      <c r="BG417" s="17">
        <v>9.2786405850305096E-3</v>
      </c>
      <c r="BH417" s="17">
        <v>1.3785717275702001E-2</v>
      </c>
      <c r="BI417" s="17"/>
      <c r="BJ417" s="17">
        <v>2.23099626402028E-2</v>
      </c>
      <c r="BK417" s="17">
        <v>1.5762321691111698E-2</v>
      </c>
      <c r="BL417" s="17">
        <v>8.6625125012429402E-3</v>
      </c>
      <c r="BM417" s="17">
        <v>9.5419316820818407E-3</v>
      </c>
      <c r="BN417" s="17"/>
      <c r="BO417" s="17">
        <v>1.1915740465956099E-2</v>
      </c>
      <c r="BP417" s="17">
        <v>7.2931972933394304E-3</v>
      </c>
      <c r="BQ417" s="17">
        <v>1.1979616817250301E-2</v>
      </c>
      <c r="BR417" s="17"/>
      <c r="BS417" s="17">
        <v>1.05637769032325E-2</v>
      </c>
      <c r="BT417" s="17">
        <v>1.3280779792930599E-2</v>
      </c>
      <c r="BU417" s="17"/>
      <c r="BV417" s="17">
        <v>1.11781343344686E-2</v>
      </c>
      <c r="BW417" s="17">
        <v>9.0326795880508702E-3</v>
      </c>
      <c r="BX417" s="17">
        <v>6.3999206616314301E-3</v>
      </c>
      <c r="BY417" s="17"/>
      <c r="BZ417" s="17">
        <v>9.7301897345460405E-3</v>
      </c>
      <c r="CA417" s="17">
        <v>0</v>
      </c>
    </row>
    <row r="418" spans="2:79" x14ac:dyDescent="0.3">
      <c r="B418" t="s">
        <v>213</v>
      </c>
      <c r="C418" s="17">
        <v>0.71815743661034803</v>
      </c>
      <c r="D418" s="17">
        <v>0.6869032439992</v>
      </c>
      <c r="E418" s="17">
        <v>0.748258949965385</v>
      </c>
      <c r="F418" s="17"/>
      <c r="G418" s="17">
        <v>0.72516009230942402</v>
      </c>
      <c r="H418" s="17">
        <v>0.72432566727423797</v>
      </c>
      <c r="I418" s="17">
        <v>0.74808627248494097</v>
      </c>
      <c r="J418" s="17">
        <v>0.70699810242523897</v>
      </c>
      <c r="K418" s="17">
        <v>0.70711006991279501</v>
      </c>
      <c r="L418" s="17">
        <v>0.700588252970479</v>
      </c>
      <c r="M418" s="17"/>
      <c r="N418" s="17">
        <v>0.73424626405913196</v>
      </c>
      <c r="O418" s="17">
        <v>0.73003939762956704</v>
      </c>
      <c r="P418" s="17">
        <v>0.69547635518443396</v>
      </c>
      <c r="Q418" s="17">
        <v>0.70713520756405002</v>
      </c>
      <c r="R418" s="17"/>
      <c r="S418" s="17">
        <v>0.67791824622239005</v>
      </c>
      <c r="T418" s="17">
        <v>0.75458503919092001</v>
      </c>
      <c r="U418" s="17">
        <v>0.70171340814281802</v>
      </c>
      <c r="V418" s="17">
        <v>0.75483668780642199</v>
      </c>
      <c r="W418" s="17">
        <v>0.69977358437016501</v>
      </c>
      <c r="X418" s="17">
        <v>0.71561411718992096</v>
      </c>
      <c r="Y418" s="17">
        <v>0.67777685492762796</v>
      </c>
      <c r="Z418" s="17">
        <v>0.70358059439878695</v>
      </c>
      <c r="AA418" s="17">
        <v>0.76416988467158298</v>
      </c>
      <c r="AB418" s="17">
        <v>0.71083571924261402</v>
      </c>
      <c r="AC418" s="17">
        <v>0.72091788856939298</v>
      </c>
      <c r="AD418" s="17">
        <v>0.70824996729626299</v>
      </c>
      <c r="AE418" s="17"/>
      <c r="AF418" s="17">
        <v>0.69258535611383398</v>
      </c>
      <c r="AG418" s="17">
        <v>0.77448296083527701</v>
      </c>
      <c r="AH418" s="17">
        <v>0.77618061444679698</v>
      </c>
      <c r="AI418" s="17">
        <v>0.56427452061151295</v>
      </c>
      <c r="AJ418" s="17">
        <v>0.74345509769322204</v>
      </c>
      <c r="AK418" s="17"/>
      <c r="AL418" s="17">
        <v>0.77056777095335705</v>
      </c>
      <c r="AM418" s="17">
        <v>0.74013197839604195</v>
      </c>
      <c r="AN418" s="17">
        <v>0.781752451560488</v>
      </c>
      <c r="AO418" s="17">
        <v>0.62896688255280797</v>
      </c>
      <c r="AP418" s="17">
        <v>0.785261372851498</v>
      </c>
      <c r="AQ418" s="17">
        <v>0.72082948165500405</v>
      </c>
      <c r="AR418" s="17"/>
      <c r="AS418" s="17">
        <v>0.76148108231853595</v>
      </c>
      <c r="AT418" s="17">
        <v>0.73192806113351605</v>
      </c>
      <c r="AU418" s="17">
        <v>0.66732808892169904</v>
      </c>
      <c r="AV418" s="17">
        <v>0.70079267735696804</v>
      </c>
      <c r="AW418" s="17">
        <v>0.73700687499572404</v>
      </c>
      <c r="AX418" s="17"/>
      <c r="AY418" s="17">
        <v>0.76359826190471003</v>
      </c>
      <c r="AZ418" s="17">
        <v>0.72284866781527701</v>
      </c>
      <c r="BA418" s="17">
        <v>0.70206813216419495</v>
      </c>
      <c r="BB418" s="17">
        <v>0.688649507592485</v>
      </c>
      <c r="BC418" s="17">
        <v>0.55483188294429997</v>
      </c>
      <c r="BD418" s="17"/>
      <c r="BE418" s="17">
        <v>0.553559906273281</v>
      </c>
      <c r="BF418" s="17">
        <v>0.59768661931563405</v>
      </c>
      <c r="BG418" s="17">
        <v>0.70949369580226396</v>
      </c>
      <c r="BH418" s="17">
        <v>0.83626720830974399</v>
      </c>
      <c r="BI418" s="17"/>
      <c r="BJ418" s="17">
        <v>0.62399043602343196</v>
      </c>
      <c r="BK418" s="17">
        <v>0.70043059722384204</v>
      </c>
      <c r="BL418" s="17">
        <v>0.67974001319105704</v>
      </c>
      <c r="BM418" s="17">
        <v>0.76247309876948599</v>
      </c>
      <c r="BN418" s="17"/>
      <c r="BO418" s="17">
        <v>0.65154245364147001</v>
      </c>
      <c r="BP418" s="17">
        <v>0.67260746111591896</v>
      </c>
      <c r="BQ418" s="17">
        <v>0.74234111464722796</v>
      </c>
      <c r="BR418" s="17"/>
      <c r="BS418" s="17">
        <v>0.73107511781793</v>
      </c>
      <c r="BT418" s="17">
        <v>0.70119955286957802</v>
      </c>
      <c r="BU418" s="17"/>
      <c r="BV418" s="17">
        <v>0.75597942787531103</v>
      </c>
      <c r="BW418" s="17">
        <v>0.766140584247886</v>
      </c>
      <c r="BX418" s="17">
        <v>0.64955670607967497</v>
      </c>
      <c r="BY418" s="17"/>
      <c r="BZ418" s="17">
        <v>0.81226803352195598</v>
      </c>
      <c r="CA418" s="17">
        <v>0.81000647665491399</v>
      </c>
    </row>
    <row r="419" spans="2:79" x14ac:dyDescent="0.3">
      <c r="B419" t="s">
        <v>214</v>
      </c>
      <c r="C419" s="17">
        <v>7.2648560987579103E-2</v>
      </c>
      <c r="D419" s="17">
        <v>9.5792242793315302E-2</v>
      </c>
      <c r="E419" s="17">
        <v>5.0722213239385298E-2</v>
      </c>
      <c r="F419" s="17"/>
      <c r="G419" s="17">
        <v>8.8400308489683499E-2</v>
      </c>
      <c r="H419" s="17">
        <v>7.8770111951491903E-2</v>
      </c>
      <c r="I419" s="17">
        <v>6.7257340390241796E-2</v>
      </c>
      <c r="J419" s="17">
        <v>7.8057377899260802E-2</v>
      </c>
      <c r="K419" s="17">
        <v>7.4383488935404501E-2</v>
      </c>
      <c r="L419" s="17">
        <v>5.59728704503464E-2</v>
      </c>
      <c r="M419" s="17"/>
      <c r="N419" s="17">
        <v>6.6661156345432501E-2</v>
      </c>
      <c r="O419" s="17">
        <v>6.3940821923284902E-2</v>
      </c>
      <c r="P419" s="17">
        <v>7.3812383552308999E-2</v>
      </c>
      <c r="Q419" s="17">
        <v>8.8599813990752604E-2</v>
      </c>
      <c r="R419" s="17"/>
      <c r="S419" s="17">
        <v>8.1606157351348296E-2</v>
      </c>
      <c r="T419" s="17">
        <v>7.1062745289967796E-2</v>
      </c>
      <c r="U419" s="17">
        <v>7.7063770510018503E-2</v>
      </c>
      <c r="V419" s="17">
        <v>5.2173600666314997E-2</v>
      </c>
      <c r="W419" s="17">
        <v>8.6721024756069104E-2</v>
      </c>
      <c r="X419" s="17">
        <v>5.6508755880475298E-2</v>
      </c>
      <c r="Y419" s="17">
        <v>4.9291053420497999E-2</v>
      </c>
      <c r="Z419" s="17">
        <v>6.9269978154039805E-2</v>
      </c>
      <c r="AA419" s="17">
        <v>5.281425734543E-2</v>
      </c>
      <c r="AB419" s="17">
        <v>0.10619466286816701</v>
      </c>
      <c r="AC419" s="17">
        <v>8.3663265403877501E-2</v>
      </c>
      <c r="AD419" s="17">
        <v>0.12363561047181799</v>
      </c>
      <c r="AE419" s="17"/>
      <c r="AF419" s="17">
        <v>9.4219086331737104E-2</v>
      </c>
      <c r="AG419" s="17">
        <v>4.7173442805264698E-2</v>
      </c>
      <c r="AH419" s="17">
        <v>4.1252869532069497E-2</v>
      </c>
      <c r="AI419" s="17">
        <v>0.14717296090568299</v>
      </c>
      <c r="AJ419" s="17">
        <v>5.6390022522521399E-2</v>
      </c>
      <c r="AK419" s="17"/>
      <c r="AL419" s="17">
        <v>4.29282592961443E-2</v>
      </c>
      <c r="AM419" s="17">
        <v>7.8786349047515206E-2</v>
      </c>
      <c r="AN419" s="17">
        <v>4.0792355453993998E-2</v>
      </c>
      <c r="AO419" s="17">
        <v>0.121468369712218</v>
      </c>
      <c r="AP419" s="17">
        <v>4.6995303211383101E-2</v>
      </c>
      <c r="AQ419" s="17">
        <v>5.3924040793611898E-2</v>
      </c>
      <c r="AR419" s="17"/>
      <c r="AS419" s="17">
        <v>8.3009717239860004E-2</v>
      </c>
      <c r="AT419" s="17">
        <v>6.5814874121550404E-2</v>
      </c>
      <c r="AU419" s="17">
        <v>7.5898608522166205E-2</v>
      </c>
      <c r="AV419" s="17">
        <v>6.9198284848488806E-2</v>
      </c>
      <c r="AW419" s="17">
        <v>0.13685443535988101</v>
      </c>
      <c r="AX419" s="17"/>
      <c r="AY419" s="17">
        <v>6.35625569053411E-2</v>
      </c>
      <c r="AZ419" s="17">
        <v>6.1141991076915599E-2</v>
      </c>
      <c r="BA419" s="17">
        <v>7.5618899653441096E-2</v>
      </c>
      <c r="BB419" s="17">
        <v>9.43589808402229E-2</v>
      </c>
      <c r="BC419" s="17">
        <v>0.16556027607041601</v>
      </c>
      <c r="BD419" s="17"/>
      <c r="BE419" s="17">
        <v>0.152385267099716</v>
      </c>
      <c r="BF419" s="17">
        <v>0.10086899490224099</v>
      </c>
      <c r="BG419" s="17">
        <v>7.1439807852996196E-2</v>
      </c>
      <c r="BH419" s="17">
        <v>4.3338737531506501E-2</v>
      </c>
      <c r="BI419" s="17"/>
      <c r="BJ419" s="17">
        <v>0.106893172131397</v>
      </c>
      <c r="BK419" s="17">
        <v>6.9233295534968306E-2</v>
      </c>
      <c r="BL419" s="17">
        <v>8.4815299877814998E-2</v>
      </c>
      <c r="BM419" s="17">
        <v>5.8296746082604899E-2</v>
      </c>
      <c r="BN419" s="17"/>
      <c r="BO419" s="17">
        <v>0.12158397884882501</v>
      </c>
      <c r="BP419" s="17">
        <v>8.7128370679618705E-2</v>
      </c>
      <c r="BQ419" s="17">
        <v>6.0605831937846702E-2</v>
      </c>
      <c r="BR419" s="17"/>
      <c r="BS419" s="17">
        <v>6.2642994956732395E-2</v>
      </c>
      <c r="BT419" s="17">
        <v>8.4472470265105307E-2</v>
      </c>
      <c r="BU419" s="17"/>
      <c r="BV419" s="17">
        <v>5.6331911294240998E-2</v>
      </c>
      <c r="BW419" s="17">
        <v>4.63514804947966E-2</v>
      </c>
      <c r="BX419" s="17">
        <v>0.122917742310553</v>
      </c>
      <c r="BY419" s="17"/>
      <c r="BZ419" s="17">
        <v>1.6439819382940399E-2</v>
      </c>
      <c r="CA419" s="17">
        <v>4.1777053460740697E-2</v>
      </c>
    </row>
    <row r="420" spans="2:79" x14ac:dyDescent="0.3">
      <c r="B420" t="s">
        <v>191</v>
      </c>
      <c r="C420" s="17">
        <v>0.64550887562276904</v>
      </c>
      <c r="D420" s="17">
        <v>0.591111001205885</v>
      </c>
      <c r="E420" s="17">
        <v>0.69753673672600003</v>
      </c>
      <c r="F420" s="17"/>
      <c r="G420" s="17">
        <v>0.63675978381973997</v>
      </c>
      <c r="H420" s="17">
        <v>0.645555555322746</v>
      </c>
      <c r="I420" s="17">
        <v>0.68082893209469897</v>
      </c>
      <c r="J420" s="17">
        <v>0.62894072452597805</v>
      </c>
      <c r="K420" s="17">
        <v>0.63272658097739098</v>
      </c>
      <c r="L420" s="17">
        <v>0.64461538252013295</v>
      </c>
      <c r="M420" s="17"/>
      <c r="N420" s="17">
        <v>0.66758510771370005</v>
      </c>
      <c r="O420" s="17">
        <v>0.66609857570628195</v>
      </c>
      <c r="P420" s="17">
        <v>0.62166397163212495</v>
      </c>
      <c r="Q420" s="17">
        <v>0.61853539357329801</v>
      </c>
      <c r="R420" s="17"/>
      <c r="S420" s="17">
        <v>0.59631208887104203</v>
      </c>
      <c r="T420" s="17">
        <v>0.68352229390095198</v>
      </c>
      <c r="U420" s="17">
        <v>0.62464963763279902</v>
      </c>
      <c r="V420" s="17">
        <v>0.70266308714010695</v>
      </c>
      <c r="W420" s="17">
        <v>0.61305255961409599</v>
      </c>
      <c r="X420" s="17">
        <v>0.65910536130944597</v>
      </c>
      <c r="Y420" s="17">
        <v>0.62848580150712996</v>
      </c>
      <c r="Z420" s="17">
        <v>0.63431061624474705</v>
      </c>
      <c r="AA420" s="17">
        <v>0.71135562732615298</v>
      </c>
      <c r="AB420" s="17">
        <v>0.60464105637444698</v>
      </c>
      <c r="AC420" s="17">
        <v>0.63725462316551595</v>
      </c>
      <c r="AD420" s="17">
        <v>0.58461435682444396</v>
      </c>
      <c r="AE420" s="17"/>
      <c r="AF420" s="17">
        <v>0.59836626978209695</v>
      </c>
      <c r="AG420" s="17">
        <v>0.72730951803001198</v>
      </c>
      <c r="AH420" s="17">
        <v>0.73492774491472701</v>
      </c>
      <c r="AI420" s="17">
        <v>0.41710155970583002</v>
      </c>
      <c r="AJ420" s="17">
        <v>0.68706507517070103</v>
      </c>
      <c r="AK420" s="17"/>
      <c r="AL420" s="17">
        <v>0.72763951165721297</v>
      </c>
      <c r="AM420" s="17">
        <v>0.66134562934852703</v>
      </c>
      <c r="AN420" s="17">
        <v>0.74096009610649405</v>
      </c>
      <c r="AO420" s="17">
        <v>0.507498512840589</v>
      </c>
      <c r="AP420" s="17">
        <v>0.73826606964011499</v>
      </c>
      <c r="AQ420" s="17">
        <v>0.66690544086139203</v>
      </c>
      <c r="AR420" s="17"/>
      <c r="AS420" s="17">
        <v>0.678471365078676</v>
      </c>
      <c r="AT420" s="17">
        <v>0.66611318701196598</v>
      </c>
      <c r="AU420" s="17">
        <v>0.59142948039953303</v>
      </c>
      <c r="AV420" s="17">
        <v>0.63159439250847904</v>
      </c>
      <c r="AW420" s="17">
        <v>0.60015243963584297</v>
      </c>
      <c r="AX420" s="17"/>
      <c r="AY420" s="17">
        <v>0.70003570499936896</v>
      </c>
      <c r="AZ420" s="17">
        <v>0.66170667673836103</v>
      </c>
      <c r="BA420" s="17">
        <v>0.62644923251075402</v>
      </c>
      <c r="BB420" s="17">
        <v>0.59429052675226202</v>
      </c>
      <c r="BC420" s="17">
        <v>0.38927160687388401</v>
      </c>
      <c r="BD420" s="17"/>
      <c r="BE420" s="17">
        <v>0.401174639173564</v>
      </c>
      <c r="BF420" s="17">
        <v>0.496817624413393</v>
      </c>
      <c r="BG420" s="17">
        <v>0.63805388794926798</v>
      </c>
      <c r="BH420" s="17">
        <v>0.79292847077823703</v>
      </c>
      <c r="BI420" s="17"/>
      <c r="BJ420" s="17">
        <v>0.51709726389203503</v>
      </c>
      <c r="BK420" s="17">
        <v>0.631197301688874</v>
      </c>
      <c r="BL420" s="17">
        <v>0.59492471331324204</v>
      </c>
      <c r="BM420" s="17">
        <v>0.70417635268688095</v>
      </c>
      <c r="BN420" s="17"/>
      <c r="BO420" s="17">
        <v>0.52995847479264502</v>
      </c>
      <c r="BP420" s="17">
        <v>0.58547909043629998</v>
      </c>
      <c r="BQ420" s="17">
        <v>0.681735282709381</v>
      </c>
      <c r="BR420" s="17"/>
      <c r="BS420" s="17">
        <v>0.66843212286119802</v>
      </c>
      <c r="BT420" s="17">
        <v>0.61672708260447295</v>
      </c>
      <c r="BU420" s="17"/>
      <c r="BV420" s="17">
        <v>0.69964751658107005</v>
      </c>
      <c r="BW420" s="17">
        <v>0.71978910375309002</v>
      </c>
      <c r="BX420" s="17">
        <v>0.526638963769122</v>
      </c>
      <c r="BY420" s="17"/>
      <c r="BZ420" s="17">
        <v>0.79582821413901506</v>
      </c>
      <c r="CA420" s="17">
        <v>0.76822942319417298</v>
      </c>
    </row>
    <row r="421" spans="2:79" x14ac:dyDescent="0.3">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c r="CA421" s="17"/>
    </row>
    <row r="422" spans="2:79" x14ac:dyDescent="0.3">
      <c r="B422" s="6" t="s">
        <v>237</v>
      </c>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row>
    <row r="423" spans="2:79" x14ac:dyDescent="0.3">
      <c r="B423" s="24" t="s">
        <v>107</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row>
    <row r="424" spans="2:79" x14ac:dyDescent="0.3">
      <c r="B424" t="s">
        <v>208</v>
      </c>
      <c r="C424" s="17">
        <v>0.30436834245798999</v>
      </c>
      <c r="D424" s="17">
        <v>0.26198426397372199</v>
      </c>
      <c r="E424" s="17">
        <v>0.34739365704070702</v>
      </c>
      <c r="F424" s="17"/>
      <c r="G424" s="17">
        <v>0.32217440025057698</v>
      </c>
      <c r="H424" s="17">
        <v>0.332356372262189</v>
      </c>
      <c r="I424" s="17">
        <v>0.33311409733712799</v>
      </c>
      <c r="J424" s="17">
        <v>0.267379116067336</v>
      </c>
      <c r="K424" s="17">
        <v>0.30260866915243201</v>
      </c>
      <c r="L424" s="17">
        <v>0.277575255926089</v>
      </c>
      <c r="M424" s="17"/>
      <c r="N424" s="17">
        <v>0.30967296938807898</v>
      </c>
      <c r="O424" s="17">
        <v>0.30687449436734698</v>
      </c>
      <c r="P424" s="17">
        <v>0.30044506703233698</v>
      </c>
      <c r="Q424" s="17">
        <v>0.30372894725009197</v>
      </c>
      <c r="R424" s="17"/>
      <c r="S424" s="17">
        <v>0.29537074511246603</v>
      </c>
      <c r="T424" s="17">
        <v>0.31923137989542599</v>
      </c>
      <c r="U424" s="17">
        <v>0.28808583598481902</v>
      </c>
      <c r="V424" s="17">
        <v>0.34371783013216101</v>
      </c>
      <c r="W424" s="17">
        <v>0.25094634819294998</v>
      </c>
      <c r="X424" s="17">
        <v>0.27000803395214201</v>
      </c>
      <c r="Y424" s="17">
        <v>0.27077222849852201</v>
      </c>
      <c r="Z424" s="17">
        <v>0.41105241551555599</v>
      </c>
      <c r="AA424" s="17">
        <v>0.33595740349355702</v>
      </c>
      <c r="AB424" s="17">
        <v>0.30412872268006902</v>
      </c>
      <c r="AC424" s="17">
        <v>0.25279774182334303</v>
      </c>
      <c r="AD424" s="17">
        <v>0.35512594205724601</v>
      </c>
      <c r="AE424" s="17"/>
      <c r="AF424" s="17">
        <v>0.26269373600366303</v>
      </c>
      <c r="AG424" s="17">
        <v>0.33432554365418299</v>
      </c>
      <c r="AH424" s="17">
        <v>0.31289713457368301</v>
      </c>
      <c r="AI424" s="17">
        <v>0.19602875922900101</v>
      </c>
      <c r="AJ424" s="17">
        <v>0.45610475391741101</v>
      </c>
      <c r="AK424" s="17"/>
      <c r="AL424" s="17">
        <v>0.35143220885593002</v>
      </c>
      <c r="AM424" s="17">
        <v>0.28349688159632802</v>
      </c>
      <c r="AN424" s="17">
        <v>0.38131751546324</v>
      </c>
      <c r="AO424" s="17">
        <v>0.223665111104936</v>
      </c>
      <c r="AP424" s="17">
        <v>0.439694454626472</v>
      </c>
      <c r="AQ424" s="17">
        <v>0.22948166221864999</v>
      </c>
      <c r="AR424" s="17"/>
      <c r="AS424" s="17">
        <v>0.390628510045957</v>
      </c>
      <c r="AT424" s="17">
        <v>0.28123102884776402</v>
      </c>
      <c r="AU424" s="17">
        <v>0.26859835217492001</v>
      </c>
      <c r="AV424" s="17">
        <v>0.320846928592669</v>
      </c>
      <c r="AW424" s="17">
        <v>0.49162789520994499</v>
      </c>
      <c r="AX424" s="17"/>
      <c r="AY424" s="17">
        <v>0.36147453916440497</v>
      </c>
      <c r="AZ424" s="17">
        <v>0.26711676558294301</v>
      </c>
      <c r="BA424" s="17">
        <v>0.28470404344765299</v>
      </c>
      <c r="BB424" s="17">
        <v>0.35467288292571703</v>
      </c>
      <c r="BC424" s="17">
        <v>0.23835354743425799</v>
      </c>
      <c r="BD424" s="17"/>
      <c r="BE424" s="17">
        <v>9.5504042718764906E-2</v>
      </c>
      <c r="BF424" s="17">
        <v>0.16978803677663301</v>
      </c>
      <c r="BG424" s="17">
        <v>0.27485026551944503</v>
      </c>
      <c r="BH424" s="17">
        <v>0.46879018830808</v>
      </c>
      <c r="BI424" s="17"/>
      <c r="BJ424" s="17">
        <v>0.18977375858494</v>
      </c>
      <c r="BK424" s="17">
        <v>0.24257560085275001</v>
      </c>
      <c r="BL424" s="17">
        <v>0.27143141849776198</v>
      </c>
      <c r="BM424" s="17">
        <v>0.35675658742806599</v>
      </c>
      <c r="BN424" s="17"/>
      <c r="BO424" s="17">
        <v>0.23751617103570699</v>
      </c>
      <c r="BP424" s="17">
        <v>0.25381426933783902</v>
      </c>
      <c r="BQ424" s="17">
        <v>0.32991039774720299</v>
      </c>
      <c r="BR424" s="17"/>
      <c r="BS424" s="17">
        <v>0.314352534168794</v>
      </c>
      <c r="BT424" s="17">
        <v>0.29269285187918398</v>
      </c>
      <c r="BU424" s="17"/>
      <c r="BV424" s="17">
        <v>0.33236502467024698</v>
      </c>
      <c r="BW424" s="17">
        <v>0.33191177685533502</v>
      </c>
      <c r="BX424" s="17">
        <v>0.245686047625126</v>
      </c>
      <c r="BY424" s="17"/>
      <c r="BZ424" s="17">
        <v>0.34249307041541399</v>
      </c>
      <c r="CA424" s="17">
        <v>0.318431467936444</v>
      </c>
    </row>
    <row r="425" spans="2:79" x14ac:dyDescent="0.3">
      <c r="B425" t="s">
        <v>209</v>
      </c>
      <c r="C425" s="17">
        <v>0.34526833271706298</v>
      </c>
      <c r="D425" s="17">
        <v>0.32766419036414102</v>
      </c>
      <c r="E425" s="17">
        <v>0.36092374474301497</v>
      </c>
      <c r="F425" s="17"/>
      <c r="G425" s="17">
        <v>0.36639351206494303</v>
      </c>
      <c r="H425" s="17">
        <v>0.34876414262364103</v>
      </c>
      <c r="I425" s="17">
        <v>0.34812160939936998</v>
      </c>
      <c r="J425" s="17">
        <v>0.32718684262970099</v>
      </c>
      <c r="K425" s="17">
        <v>0.28533294347296401</v>
      </c>
      <c r="L425" s="17">
        <v>0.38071786564439197</v>
      </c>
      <c r="M425" s="17"/>
      <c r="N425" s="17">
        <v>0.39168810703489498</v>
      </c>
      <c r="O425" s="17">
        <v>0.34919679737109099</v>
      </c>
      <c r="P425" s="17">
        <v>0.30619632949013698</v>
      </c>
      <c r="Q425" s="17">
        <v>0.32215518071459198</v>
      </c>
      <c r="R425" s="17"/>
      <c r="S425" s="17">
        <v>0.38987488230888501</v>
      </c>
      <c r="T425" s="17">
        <v>0.32766271649439499</v>
      </c>
      <c r="U425" s="17">
        <v>0.39738388028961402</v>
      </c>
      <c r="V425" s="17">
        <v>0.32399498127208098</v>
      </c>
      <c r="W425" s="17">
        <v>0.34590987359674202</v>
      </c>
      <c r="X425" s="17">
        <v>0.36126777980325098</v>
      </c>
      <c r="Y425" s="17">
        <v>0.34236772755697398</v>
      </c>
      <c r="Z425" s="17">
        <v>0.251383613773973</v>
      </c>
      <c r="AA425" s="17">
        <v>0.33220759439812902</v>
      </c>
      <c r="AB425" s="17">
        <v>0.33582475386036198</v>
      </c>
      <c r="AC425" s="17">
        <v>0.356236498406793</v>
      </c>
      <c r="AD425" s="17">
        <v>0.27860536054625001</v>
      </c>
      <c r="AE425" s="17"/>
      <c r="AF425" s="17">
        <v>0.35410315760611499</v>
      </c>
      <c r="AG425" s="17">
        <v>0.37859677830872501</v>
      </c>
      <c r="AH425" s="17">
        <v>0.42139567300312902</v>
      </c>
      <c r="AI425" s="17">
        <v>0.240622521126925</v>
      </c>
      <c r="AJ425" s="17">
        <v>0.24208257522117901</v>
      </c>
      <c r="AK425" s="17"/>
      <c r="AL425" s="17">
        <v>0.39822691622425199</v>
      </c>
      <c r="AM425" s="17">
        <v>0.37542357790093001</v>
      </c>
      <c r="AN425" s="17">
        <v>0.36047875967542398</v>
      </c>
      <c r="AO425" s="17">
        <v>0.27012575120010601</v>
      </c>
      <c r="AP425" s="17">
        <v>0.276730283400002</v>
      </c>
      <c r="AQ425" s="17">
        <v>0.39216628976037499</v>
      </c>
      <c r="AR425" s="17"/>
      <c r="AS425" s="17">
        <v>0.31127936707167603</v>
      </c>
      <c r="AT425" s="17">
        <v>0.358715920914569</v>
      </c>
      <c r="AU425" s="17">
        <v>0.371278943615233</v>
      </c>
      <c r="AV425" s="17">
        <v>0.296592173897746</v>
      </c>
      <c r="AW425" s="17">
        <v>0.26665887590464799</v>
      </c>
      <c r="AX425" s="17"/>
      <c r="AY425" s="17">
        <v>0.29195010091361401</v>
      </c>
      <c r="AZ425" s="17">
        <v>0.378133114285579</v>
      </c>
      <c r="BA425" s="17">
        <v>0.36292784009704798</v>
      </c>
      <c r="BB425" s="17">
        <v>0.346726243408229</v>
      </c>
      <c r="BC425" s="17">
        <v>0.30569779760967197</v>
      </c>
      <c r="BD425" s="17"/>
      <c r="BE425" s="17">
        <v>0.32564441745515499</v>
      </c>
      <c r="BF425" s="17">
        <v>0.340079355584812</v>
      </c>
      <c r="BG425" s="17">
        <v>0.34776910153896101</v>
      </c>
      <c r="BH425" s="17">
        <v>0.34983683782047598</v>
      </c>
      <c r="BI425" s="17"/>
      <c r="BJ425" s="17">
        <v>0.31411389217742097</v>
      </c>
      <c r="BK425" s="17">
        <v>0.36897392828200898</v>
      </c>
      <c r="BL425" s="17">
        <v>0.33762961640755101</v>
      </c>
      <c r="BM425" s="17">
        <v>0.35446130909574303</v>
      </c>
      <c r="BN425" s="17"/>
      <c r="BO425" s="17">
        <v>0.34024953526329099</v>
      </c>
      <c r="BP425" s="17">
        <v>0.35762122665051399</v>
      </c>
      <c r="BQ425" s="17">
        <v>0.34433471150325601</v>
      </c>
      <c r="BR425" s="17"/>
      <c r="BS425" s="17">
        <v>0.34954668428957503</v>
      </c>
      <c r="BT425" s="17">
        <v>0.33888795208614297</v>
      </c>
      <c r="BU425" s="17"/>
      <c r="BV425" s="17">
        <v>0.39555723894240202</v>
      </c>
      <c r="BW425" s="17">
        <v>0.33227507759432001</v>
      </c>
      <c r="BX425" s="17">
        <v>0.33941320370101002</v>
      </c>
      <c r="BY425" s="17"/>
      <c r="BZ425" s="17">
        <v>0.37800694876262603</v>
      </c>
      <c r="CA425" s="17">
        <v>0.39053418811719598</v>
      </c>
    </row>
    <row r="426" spans="2:79" x14ac:dyDescent="0.3">
      <c r="B426" t="s">
        <v>210</v>
      </c>
      <c r="C426" s="17">
        <v>0.22692290503138299</v>
      </c>
      <c r="D426" s="17">
        <v>0.256882437861854</v>
      </c>
      <c r="E426" s="17">
        <v>0.19971969165623699</v>
      </c>
      <c r="F426" s="17"/>
      <c r="G426" s="17">
        <v>0.19771717248569401</v>
      </c>
      <c r="H426" s="17">
        <v>0.220675112010838</v>
      </c>
      <c r="I426" s="17">
        <v>0.194892851259934</v>
      </c>
      <c r="J426" s="17">
        <v>0.26785510039328497</v>
      </c>
      <c r="K426" s="17">
        <v>0.242283939197218</v>
      </c>
      <c r="L426" s="17">
        <v>0.23399358178055199</v>
      </c>
      <c r="M426" s="17"/>
      <c r="N426" s="17">
        <v>0.18153154287013701</v>
      </c>
      <c r="O426" s="17">
        <v>0.24335829079500601</v>
      </c>
      <c r="P426" s="17">
        <v>0.253661710837914</v>
      </c>
      <c r="Q426" s="17">
        <v>0.23410262648184901</v>
      </c>
      <c r="R426" s="17"/>
      <c r="S426" s="17">
        <v>0.21319668207460901</v>
      </c>
      <c r="T426" s="17">
        <v>0.20548558753509</v>
      </c>
      <c r="U426" s="17">
        <v>0.23015651100234699</v>
      </c>
      <c r="V426" s="17">
        <v>0.225071825162836</v>
      </c>
      <c r="W426" s="17">
        <v>0.21304113143858</v>
      </c>
      <c r="X426" s="17">
        <v>0.21538031472788999</v>
      </c>
      <c r="Y426" s="17">
        <v>0.27737452492315001</v>
      </c>
      <c r="Z426" s="17">
        <v>0.27294864929102303</v>
      </c>
      <c r="AA426" s="17">
        <v>0.20070809167886</v>
      </c>
      <c r="AB426" s="17">
        <v>0.24065409946369301</v>
      </c>
      <c r="AC426" s="17">
        <v>0.27084531880374801</v>
      </c>
      <c r="AD426" s="17">
        <v>0.233250288836375</v>
      </c>
      <c r="AE426" s="17"/>
      <c r="AF426" s="17">
        <v>0.24789754587721</v>
      </c>
      <c r="AG426" s="17">
        <v>0.19648926978164399</v>
      </c>
      <c r="AH426" s="17">
        <v>0.19694851630312299</v>
      </c>
      <c r="AI426" s="17">
        <v>0.31994264949876</v>
      </c>
      <c r="AJ426" s="17">
        <v>0.19887389202125899</v>
      </c>
      <c r="AK426" s="17"/>
      <c r="AL426" s="17">
        <v>0.182659530067042</v>
      </c>
      <c r="AM426" s="17">
        <v>0.21906098540835101</v>
      </c>
      <c r="AN426" s="17">
        <v>0.160108910508337</v>
      </c>
      <c r="AO426" s="17">
        <v>0.28872047235375098</v>
      </c>
      <c r="AP426" s="17">
        <v>0.21347231126656799</v>
      </c>
      <c r="AQ426" s="17">
        <v>0.29553200494216297</v>
      </c>
      <c r="AR426" s="17"/>
      <c r="AS426" s="17">
        <v>0.20128674660896201</v>
      </c>
      <c r="AT426" s="17">
        <v>0.235660219030431</v>
      </c>
      <c r="AU426" s="17">
        <v>0.223928373640983</v>
      </c>
      <c r="AV426" s="17">
        <v>0.24686841133843701</v>
      </c>
      <c r="AW426" s="17">
        <v>0.112158692150978</v>
      </c>
      <c r="AX426" s="17"/>
      <c r="AY426" s="17">
        <v>0.23004827591367999</v>
      </c>
      <c r="AZ426" s="17">
        <v>0.23435280049712401</v>
      </c>
      <c r="BA426" s="17">
        <v>0.24785424129251299</v>
      </c>
      <c r="BB426" s="17">
        <v>0.15954050462160599</v>
      </c>
      <c r="BC426" s="17">
        <v>0.211292907564644</v>
      </c>
      <c r="BD426" s="17"/>
      <c r="BE426" s="17">
        <v>0.27268946806241201</v>
      </c>
      <c r="BF426" s="17">
        <v>0.30129340943958</v>
      </c>
      <c r="BG426" s="17">
        <v>0.26444122305675599</v>
      </c>
      <c r="BH426" s="17">
        <v>0.109578585153925</v>
      </c>
      <c r="BI426" s="17"/>
      <c r="BJ426" s="17">
        <v>0.29537214799030298</v>
      </c>
      <c r="BK426" s="17">
        <v>0.22104065294813199</v>
      </c>
      <c r="BL426" s="17">
        <v>0.25954752002006798</v>
      </c>
      <c r="BM426" s="17">
        <v>0.19578020428575699</v>
      </c>
      <c r="BN426" s="17"/>
      <c r="BO426" s="17">
        <v>0.22974729288745599</v>
      </c>
      <c r="BP426" s="17">
        <v>0.25056806157995498</v>
      </c>
      <c r="BQ426" s="17">
        <v>0.220790611672186</v>
      </c>
      <c r="BR426" s="17"/>
      <c r="BS426" s="17">
        <v>0.22045110995494199</v>
      </c>
      <c r="BT426" s="17">
        <v>0.23531934841565999</v>
      </c>
      <c r="BU426" s="17"/>
      <c r="BV426" s="17">
        <v>0.18031168781291099</v>
      </c>
      <c r="BW426" s="17">
        <v>0.23189511481934799</v>
      </c>
      <c r="BX426" s="17">
        <v>0.242774514690031</v>
      </c>
      <c r="BY426" s="17"/>
      <c r="BZ426" s="17">
        <v>0.23099656170552599</v>
      </c>
      <c r="CA426" s="17">
        <v>0.20709839297791599</v>
      </c>
    </row>
    <row r="427" spans="2:79" x14ac:dyDescent="0.3">
      <c r="B427" t="s">
        <v>211</v>
      </c>
      <c r="C427" s="17">
        <v>8.2007599553899496E-2</v>
      </c>
      <c r="D427" s="17">
        <v>0.106430871763232</v>
      </c>
      <c r="E427" s="17">
        <v>5.6840210628516498E-2</v>
      </c>
      <c r="F427" s="17"/>
      <c r="G427" s="17">
        <v>8.8555354020404597E-2</v>
      </c>
      <c r="H427" s="17">
        <v>5.9801401288302303E-2</v>
      </c>
      <c r="I427" s="17">
        <v>7.0437820507526103E-2</v>
      </c>
      <c r="J427" s="17">
        <v>0.103663812273488</v>
      </c>
      <c r="K427" s="17">
        <v>0.105148876438221</v>
      </c>
      <c r="L427" s="17">
        <v>7.2073202933076994E-2</v>
      </c>
      <c r="M427" s="17"/>
      <c r="N427" s="17">
        <v>8.4901723896783701E-2</v>
      </c>
      <c r="O427" s="17">
        <v>6.89679875770048E-2</v>
      </c>
      <c r="P427" s="17">
        <v>0.10016025856000001</v>
      </c>
      <c r="Q427" s="17">
        <v>7.5894182620121903E-2</v>
      </c>
      <c r="R427" s="17"/>
      <c r="S427" s="17">
        <v>6.5160339242944204E-2</v>
      </c>
      <c r="T427" s="17">
        <v>0.122059707592586</v>
      </c>
      <c r="U427" s="17">
        <v>4.6926838296639697E-2</v>
      </c>
      <c r="V427" s="17">
        <v>7.0105649004027604E-2</v>
      </c>
      <c r="W427" s="17">
        <v>0.15700721794824599</v>
      </c>
      <c r="X427" s="17">
        <v>0.106811949706081</v>
      </c>
      <c r="Y427" s="17">
        <v>6.2977834219737294E-2</v>
      </c>
      <c r="Z427" s="17">
        <v>2.52038082694091E-2</v>
      </c>
      <c r="AA427" s="17">
        <v>9.07541673588209E-2</v>
      </c>
      <c r="AB427" s="17">
        <v>6.6104730549910895E-2</v>
      </c>
      <c r="AC427" s="17">
        <v>5.4869591015331398E-2</v>
      </c>
      <c r="AD427" s="17">
        <v>5.3891219705959302E-2</v>
      </c>
      <c r="AE427" s="17"/>
      <c r="AF427" s="17">
        <v>9.8346243738358596E-2</v>
      </c>
      <c r="AG427" s="17">
        <v>6.8006444759828602E-2</v>
      </c>
      <c r="AH427" s="17">
        <v>5.2714919645934298E-2</v>
      </c>
      <c r="AI427" s="17">
        <v>0.133866371643587</v>
      </c>
      <c r="AJ427" s="17">
        <v>8.3944438227751397E-2</v>
      </c>
      <c r="AK427" s="17"/>
      <c r="AL427" s="17">
        <v>5.0304054699306898E-2</v>
      </c>
      <c r="AM427" s="17">
        <v>8.5575589527567802E-2</v>
      </c>
      <c r="AN427" s="17">
        <v>7.7241326273095004E-2</v>
      </c>
      <c r="AO427" s="17">
        <v>0.14741844401674301</v>
      </c>
      <c r="AP427" s="17">
        <v>5.4916473865877398E-2</v>
      </c>
      <c r="AQ427" s="17">
        <v>5.50248422019355E-2</v>
      </c>
      <c r="AR427" s="17"/>
      <c r="AS427" s="17">
        <v>6.7879984818445094E-2</v>
      </c>
      <c r="AT427" s="17">
        <v>8.2240718961844997E-2</v>
      </c>
      <c r="AU427" s="17">
        <v>9.9372960803422894E-2</v>
      </c>
      <c r="AV427" s="17">
        <v>8.4143621435164406E-2</v>
      </c>
      <c r="AW427" s="17">
        <v>0</v>
      </c>
      <c r="AX427" s="17"/>
      <c r="AY427" s="17">
        <v>6.8651625432992205E-2</v>
      </c>
      <c r="AZ427" s="17">
        <v>9.0519377224946698E-2</v>
      </c>
      <c r="BA427" s="17">
        <v>6.4420737868694497E-2</v>
      </c>
      <c r="BB427" s="17">
        <v>0.101676776128446</v>
      </c>
      <c r="BC427" s="17">
        <v>0.12010670969607599</v>
      </c>
      <c r="BD427" s="17"/>
      <c r="BE427" s="17">
        <v>0.23521430890005601</v>
      </c>
      <c r="BF427" s="17">
        <v>0.14733058206589</v>
      </c>
      <c r="BG427" s="17">
        <v>7.5834702224001294E-2</v>
      </c>
      <c r="BH427" s="17">
        <v>3.2014731803048299E-2</v>
      </c>
      <c r="BI427" s="17"/>
      <c r="BJ427" s="17">
        <v>0.13445462983366699</v>
      </c>
      <c r="BK427" s="17">
        <v>0.13454635957903799</v>
      </c>
      <c r="BL427" s="17">
        <v>8.6715774338211205E-2</v>
      </c>
      <c r="BM427" s="17">
        <v>6.0086325431807301E-2</v>
      </c>
      <c r="BN427" s="17"/>
      <c r="BO427" s="17">
        <v>0.140958984938093</v>
      </c>
      <c r="BP427" s="17">
        <v>0.108119245912123</v>
      </c>
      <c r="BQ427" s="17">
        <v>6.51556146602707E-2</v>
      </c>
      <c r="BR427" s="17"/>
      <c r="BS427" s="17">
        <v>7.5194283527214203E-2</v>
      </c>
      <c r="BT427" s="17">
        <v>9.1221569063718103E-2</v>
      </c>
      <c r="BU427" s="17"/>
      <c r="BV427" s="17">
        <v>7.7781451548495695E-2</v>
      </c>
      <c r="BW427" s="17">
        <v>6.0990054817077699E-2</v>
      </c>
      <c r="BX427" s="17">
        <v>0.122896502159885</v>
      </c>
      <c r="BY427" s="17"/>
      <c r="BZ427" s="17">
        <v>2.3250711400049199E-2</v>
      </c>
      <c r="CA427" s="17">
        <v>6.7986868879051102E-2</v>
      </c>
    </row>
    <row r="428" spans="2:79" x14ac:dyDescent="0.3">
      <c r="B428" t="s">
        <v>212</v>
      </c>
      <c r="C428" s="17">
        <v>2.9317167783072501E-2</v>
      </c>
      <c r="D428" s="17">
        <v>3.6621325486537598E-2</v>
      </c>
      <c r="E428" s="17">
        <v>2.12426479326429E-2</v>
      </c>
      <c r="F428" s="17"/>
      <c r="G428" s="17">
        <v>1.8260658988825399E-2</v>
      </c>
      <c r="H428" s="17">
        <v>2.65303925618561E-2</v>
      </c>
      <c r="I428" s="17">
        <v>3.2097482846490499E-2</v>
      </c>
      <c r="J428" s="17">
        <v>2.41009386930548E-2</v>
      </c>
      <c r="K428" s="17">
        <v>5.1469935234380801E-2</v>
      </c>
      <c r="L428" s="17">
        <v>2.6159947589035601E-2</v>
      </c>
      <c r="M428" s="17"/>
      <c r="N428" s="17">
        <v>2.7091781888385701E-2</v>
      </c>
      <c r="O428" s="17">
        <v>2.5693184329293101E-2</v>
      </c>
      <c r="P428" s="17">
        <v>2.9094917171520199E-2</v>
      </c>
      <c r="Q428" s="17">
        <v>3.6271451235092102E-2</v>
      </c>
      <c r="R428" s="17"/>
      <c r="S428" s="17">
        <v>3.3003411711889599E-2</v>
      </c>
      <c r="T428" s="17">
        <v>1.1453797116044599E-2</v>
      </c>
      <c r="U428" s="17">
        <v>3.1734110651398799E-2</v>
      </c>
      <c r="V428" s="17">
        <v>3.1879782643263403E-2</v>
      </c>
      <c r="W428" s="17">
        <v>2.6274267709260501E-2</v>
      </c>
      <c r="X428" s="17">
        <v>1.10678458985887E-2</v>
      </c>
      <c r="Y428" s="17">
        <v>3.4051565123869698E-2</v>
      </c>
      <c r="Z428" s="17">
        <v>3.9411513150038699E-2</v>
      </c>
      <c r="AA428" s="17">
        <v>1.8348197086695901E-2</v>
      </c>
      <c r="AB428" s="17">
        <v>4.7155600328345301E-2</v>
      </c>
      <c r="AC428" s="17">
        <v>4.0629813961289403E-2</v>
      </c>
      <c r="AD428" s="17">
        <v>7.9127188854169805E-2</v>
      </c>
      <c r="AE428" s="17"/>
      <c r="AF428" s="17">
        <v>3.4485278941468099E-2</v>
      </c>
      <c r="AG428" s="17">
        <v>1.45649388894461E-2</v>
      </c>
      <c r="AH428" s="17">
        <v>5.3042006787919404E-3</v>
      </c>
      <c r="AI428" s="17">
        <v>0.10200498425482001</v>
      </c>
      <c r="AJ428" s="17">
        <v>9.9292006751506897E-3</v>
      </c>
      <c r="AK428" s="17"/>
      <c r="AL428" s="17">
        <v>1.14633051820317E-2</v>
      </c>
      <c r="AM428" s="17">
        <v>3.3647561271587897E-2</v>
      </c>
      <c r="AN428" s="17">
        <v>9.9504326439781403E-3</v>
      </c>
      <c r="AO428" s="17">
        <v>6.3315397604847903E-2</v>
      </c>
      <c r="AP428" s="17">
        <v>8.2811980537926197E-3</v>
      </c>
      <c r="AQ428" s="17">
        <v>1.22638767584728E-2</v>
      </c>
      <c r="AR428" s="17"/>
      <c r="AS428" s="17">
        <v>2.1485048764863301E-2</v>
      </c>
      <c r="AT428" s="17">
        <v>3.2781650388215497E-2</v>
      </c>
      <c r="AU428" s="17">
        <v>1.7793101478582801E-2</v>
      </c>
      <c r="AV428" s="17">
        <v>3.1265815882126798E-2</v>
      </c>
      <c r="AW428" s="17">
        <v>0.12955453673442899</v>
      </c>
      <c r="AX428" s="17"/>
      <c r="AY428" s="17">
        <v>3.52530011731155E-2</v>
      </c>
      <c r="AZ428" s="17">
        <v>2.1601705975438999E-2</v>
      </c>
      <c r="BA428" s="17">
        <v>2.6335317908811801E-2</v>
      </c>
      <c r="BB428" s="17">
        <v>2.42776750582386E-2</v>
      </c>
      <c r="BC428" s="17">
        <v>0.112022124243637</v>
      </c>
      <c r="BD428" s="17"/>
      <c r="BE428" s="17">
        <v>7.0947762863612096E-2</v>
      </c>
      <c r="BF428" s="17">
        <v>3.3207254461741401E-2</v>
      </c>
      <c r="BG428" s="17">
        <v>2.99806078379986E-2</v>
      </c>
      <c r="BH428" s="17">
        <v>1.9157559147274201E-2</v>
      </c>
      <c r="BI428" s="17"/>
      <c r="BJ428" s="17">
        <v>4.8965349064680197E-2</v>
      </c>
      <c r="BK428" s="17">
        <v>2.6527438923857401E-2</v>
      </c>
      <c r="BL428" s="17">
        <v>3.02976550517416E-2</v>
      </c>
      <c r="BM428" s="17">
        <v>2.42033744873725E-2</v>
      </c>
      <c r="BN428" s="17"/>
      <c r="BO428" s="17">
        <v>4.4027507751386502E-2</v>
      </c>
      <c r="BP428" s="17">
        <v>2.31318794162245E-2</v>
      </c>
      <c r="BQ428" s="17">
        <v>2.7182224053252199E-2</v>
      </c>
      <c r="BR428" s="17"/>
      <c r="BS428" s="17">
        <v>2.8138717217384701E-2</v>
      </c>
      <c r="BT428" s="17">
        <v>3.1014755098924599E-2</v>
      </c>
      <c r="BU428" s="17"/>
      <c r="BV428" s="17">
        <v>9.7071246814852703E-3</v>
      </c>
      <c r="BW428" s="17">
        <v>2.9049461455991101E-2</v>
      </c>
      <c r="BX428" s="17">
        <v>4.4724295614031899E-2</v>
      </c>
      <c r="BY428" s="17"/>
      <c r="BZ428" s="17">
        <v>5.4432145972498104E-3</v>
      </c>
      <c r="CA428" s="17">
        <v>1.5949082089392601E-2</v>
      </c>
    </row>
    <row r="429" spans="2:79" x14ac:dyDescent="0.3">
      <c r="B429" t="s">
        <v>149</v>
      </c>
      <c r="C429" s="17">
        <v>1.2115652456591399E-2</v>
      </c>
      <c r="D429" s="17">
        <v>1.0416910550514301E-2</v>
      </c>
      <c r="E429" s="17">
        <v>1.38800479988821E-2</v>
      </c>
      <c r="F429" s="17"/>
      <c r="G429" s="17">
        <v>6.8989021895569103E-3</v>
      </c>
      <c r="H429" s="17">
        <v>1.1872579253173501E-2</v>
      </c>
      <c r="I429" s="17">
        <v>2.1336138649551899E-2</v>
      </c>
      <c r="J429" s="17">
        <v>9.8141899431353503E-3</v>
      </c>
      <c r="K429" s="17">
        <v>1.3155636504784201E-2</v>
      </c>
      <c r="L429" s="17">
        <v>9.4801461268544992E-3</v>
      </c>
      <c r="M429" s="17"/>
      <c r="N429" s="17">
        <v>5.1138749217186103E-3</v>
      </c>
      <c r="O429" s="17">
        <v>5.9092455602574503E-3</v>
      </c>
      <c r="P429" s="17">
        <v>1.0441716908091399E-2</v>
      </c>
      <c r="Q429" s="17">
        <v>2.78476116982533E-2</v>
      </c>
      <c r="R429" s="17"/>
      <c r="S429" s="17">
        <v>3.3939395492064602E-3</v>
      </c>
      <c r="T429" s="17">
        <v>1.41068113664581E-2</v>
      </c>
      <c r="U429" s="17">
        <v>5.7128237751823199E-3</v>
      </c>
      <c r="V429" s="17">
        <v>5.2299317856300898E-3</v>
      </c>
      <c r="W429" s="17">
        <v>6.8211611142220399E-3</v>
      </c>
      <c r="X429" s="17">
        <v>3.5464075912046998E-2</v>
      </c>
      <c r="Y429" s="17">
        <v>1.24561196777477E-2</v>
      </c>
      <c r="Z429" s="17">
        <v>0</v>
      </c>
      <c r="AA429" s="17">
        <v>2.2024545983937299E-2</v>
      </c>
      <c r="AB429" s="17">
        <v>6.1320931176202702E-3</v>
      </c>
      <c r="AC429" s="17">
        <v>2.46210359894963E-2</v>
      </c>
      <c r="AD429" s="17">
        <v>0</v>
      </c>
      <c r="AE429" s="17"/>
      <c r="AF429" s="17">
        <v>2.47403783318597E-3</v>
      </c>
      <c r="AG429" s="17">
        <v>8.0170246061737008E-3</v>
      </c>
      <c r="AH429" s="17">
        <v>1.07395557953385E-2</v>
      </c>
      <c r="AI429" s="17">
        <v>7.5347142469063804E-3</v>
      </c>
      <c r="AJ429" s="17">
        <v>9.0651399372484696E-3</v>
      </c>
      <c r="AK429" s="17"/>
      <c r="AL429" s="17">
        <v>5.9139849714372698E-3</v>
      </c>
      <c r="AM429" s="17">
        <v>2.7954042952349199E-3</v>
      </c>
      <c r="AN429" s="17">
        <v>1.0903055435926E-2</v>
      </c>
      <c r="AO429" s="17">
        <v>6.7548237196169E-3</v>
      </c>
      <c r="AP429" s="17">
        <v>6.9052787872884202E-3</v>
      </c>
      <c r="AQ429" s="17">
        <v>1.55313241184032E-2</v>
      </c>
      <c r="AR429" s="17"/>
      <c r="AS429" s="17">
        <v>7.4403426900965103E-3</v>
      </c>
      <c r="AT429" s="17">
        <v>9.3704618571765295E-3</v>
      </c>
      <c r="AU429" s="17">
        <v>1.9028268286859201E-2</v>
      </c>
      <c r="AV429" s="17">
        <v>2.0283048853855901E-2</v>
      </c>
      <c r="AW429" s="17">
        <v>0</v>
      </c>
      <c r="AX429" s="17"/>
      <c r="AY429" s="17">
        <v>1.2622457402193201E-2</v>
      </c>
      <c r="AZ429" s="17">
        <v>8.2762364339680206E-3</v>
      </c>
      <c r="BA429" s="17">
        <v>1.37578193852792E-2</v>
      </c>
      <c r="BB429" s="17">
        <v>1.3105917857763201E-2</v>
      </c>
      <c r="BC429" s="17">
        <v>1.2526913451712999E-2</v>
      </c>
      <c r="BD429" s="17"/>
      <c r="BE429" s="17">
        <v>0</v>
      </c>
      <c r="BF429" s="17">
        <v>8.3013616713431097E-3</v>
      </c>
      <c r="BG429" s="17">
        <v>7.1240998228380703E-3</v>
      </c>
      <c r="BH429" s="17">
        <v>2.0622097767195501E-2</v>
      </c>
      <c r="BI429" s="17"/>
      <c r="BJ429" s="17">
        <v>1.73202223489884E-2</v>
      </c>
      <c r="BK429" s="17">
        <v>6.3360194142138898E-3</v>
      </c>
      <c r="BL429" s="17">
        <v>1.43780156846662E-2</v>
      </c>
      <c r="BM429" s="17">
        <v>8.71219927125539E-3</v>
      </c>
      <c r="BN429" s="17"/>
      <c r="BO429" s="17">
        <v>7.50050812406721E-3</v>
      </c>
      <c r="BP429" s="17">
        <v>6.7453171033443598E-3</v>
      </c>
      <c r="BQ429" s="17">
        <v>1.2626440363833201E-2</v>
      </c>
      <c r="BR429" s="17"/>
      <c r="BS429" s="17">
        <v>1.23166708420906E-2</v>
      </c>
      <c r="BT429" s="17">
        <v>1.08635234563699E-2</v>
      </c>
      <c r="BU429" s="17"/>
      <c r="BV429" s="17">
        <v>4.2774723444582502E-3</v>
      </c>
      <c r="BW429" s="17">
        <v>1.38785144579285E-2</v>
      </c>
      <c r="BX429" s="17">
        <v>4.5054362099165596E-3</v>
      </c>
      <c r="BY429" s="17"/>
      <c r="BZ429" s="17">
        <v>1.9809493119135501E-2</v>
      </c>
      <c r="CA429" s="17">
        <v>0</v>
      </c>
    </row>
    <row r="430" spans="2:79" x14ac:dyDescent="0.3">
      <c r="B430" t="s">
        <v>213</v>
      </c>
      <c r="C430" s="17">
        <v>0.64963667517505297</v>
      </c>
      <c r="D430" s="17">
        <v>0.58964845433786295</v>
      </c>
      <c r="E430" s="17">
        <v>0.70831740178372204</v>
      </c>
      <c r="F430" s="17"/>
      <c r="G430" s="17">
        <v>0.68856791231551995</v>
      </c>
      <c r="H430" s="17">
        <v>0.68112051488583003</v>
      </c>
      <c r="I430" s="17">
        <v>0.68123570673649803</v>
      </c>
      <c r="J430" s="17">
        <v>0.59456595869703799</v>
      </c>
      <c r="K430" s="17">
        <v>0.58794161262539602</v>
      </c>
      <c r="L430" s="17">
        <v>0.65829312157048103</v>
      </c>
      <c r="M430" s="17"/>
      <c r="N430" s="17">
        <v>0.70136107642297496</v>
      </c>
      <c r="O430" s="17">
        <v>0.65607129173843903</v>
      </c>
      <c r="P430" s="17">
        <v>0.60664139652247395</v>
      </c>
      <c r="Q430" s="17">
        <v>0.62588412796468396</v>
      </c>
      <c r="R430" s="17"/>
      <c r="S430" s="17">
        <v>0.68524562742135098</v>
      </c>
      <c r="T430" s="17">
        <v>0.64689409638982098</v>
      </c>
      <c r="U430" s="17">
        <v>0.68546971627443198</v>
      </c>
      <c r="V430" s="17">
        <v>0.66771281140424299</v>
      </c>
      <c r="W430" s="17">
        <v>0.596856221789692</v>
      </c>
      <c r="X430" s="17">
        <v>0.63127581375539299</v>
      </c>
      <c r="Y430" s="17">
        <v>0.61313995605549598</v>
      </c>
      <c r="Z430" s="17">
        <v>0.66243602928952905</v>
      </c>
      <c r="AA430" s="17">
        <v>0.66816499789168604</v>
      </c>
      <c r="AB430" s="17">
        <v>0.63995347654043</v>
      </c>
      <c r="AC430" s="17">
        <v>0.60903424023013497</v>
      </c>
      <c r="AD430" s="17">
        <v>0.63373130260349597</v>
      </c>
      <c r="AE430" s="17"/>
      <c r="AF430" s="17">
        <v>0.61679689360977796</v>
      </c>
      <c r="AG430" s="17">
        <v>0.71292232196290695</v>
      </c>
      <c r="AH430" s="17">
        <v>0.73429280757681203</v>
      </c>
      <c r="AI430" s="17">
        <v>0.43665128035592699</v>
      </c>
      <c r="AJ430" s="17">
        <v>0.69818732913859105</v>
      </c>
      <c r="AK430" s="17"/>
      <c r="AL430" s="17">
        <v>0.74965912508018195</v>
      </c>
      <c r="AM430" s="17">
        <v>0.65892045949725797</v>
      </c>
      <c r="AN430" s="17">
        <v>0.74179627513866397</v>
      </c>
      <c r="AO430" s="17">
        <v>0.49379086230504199</v>
      </c>
      <c r="AP430" s="17">
        <v>0.716424738026474</v>
      </c>
      <c r="AQ430" s="17">
        <v>0.621647951979025</v>
      </c>
      <c r="AR430" s="17"/>
      <c r="AS430" s="17">
        <v>0.70190787711763303</v>
      </c>
      <c r="AT430" s="17">
        <v>0.63994694976233202</v>
      </c>
      <c r="AU430" s="17">
        <v>0.63987729579015196</v>
      </c>
      <c r="AV430" s="17">
        <v>0.617439102490416</v>
      </c>
      <c r="AW430" s="17">
        <v>0.75828677111459297</v>
      </c>
      <c r="AX430" s="17"/>
      <c r="AY430" s="17">
        <v>0.65342464007801904</v>
      </c>
      <c r="AZ430" s="17">
        <v>0.645249879868522</v>
      </c>
      <c r="BA430" s="17">
        <v>0.64763188354470103</v>
      </c>
      <c r="BB430" s="17">
        <v>0.70139912633394597</v>
      </c>
      <c r="BC430" s="17">
        <v>0.54405134504393005</v>
      </c>
      <c r="BD430" s="17"/>
      <c r="BE430" s="17">
        <v>0.42114846017391999</v>
      </c>
      <c r="BF430" s="17">
        <v>0.50986739236144596</v>
      </c>
      <c r="BG430" s="17">
        <v>0.62261936705840604</v>
      </c>
      <c r="BH430" s="17">
        <v>0.81862702612855598</v>
      </c>
      <c r="BI430" s="17"/>
      <c r="BJ430" s="17">
        <v>0.50388765076236097</v>
      </c>
      <c r="BK430" s="17">
        <v>0.61154952913475902</v>
      </c>
      <c r="BL430" s="17">
        <v>0.60906103490531305</v>
      </c>
      <c r="BM430" s="17">
        <v>0.71121789652380796</v>
      </c>
      <c r="BN430" s="17"/>
      <c r="BO430" s="17">
        <v>0.57776570629899804</v>
      </c>
      <c r="BP430" s="17">
        <v>0.61143549598835301</v>
      </c>
      <c r="BQ430" s="17">
        <v>0.674245109250458</v>
      </c>
      <c r="BR430" s="17"/>
      <c r="BS430" s="17">
        <v>0.66389921845836797</v>
      </c>
      <c r="BT430" s="17">
        <v>0.63158080396532701</v>
      </c>
      <c r="BU430" s="17"/>
      <c r="BV430" s="17">
        <v>0.727922263612649</v>
      </c>
      <c r="BW430" s="17">
        <v>0.66418685444965497</v>
      </c>
      <c r="BX430" s="17">
        <v>0.58509925132613605</v>
      </c>
      <c r="BY430" s="17"/>
      <c r="BZ430" s="17">
        <v>0.72050001917803996</v>
      </c>
      <c r="CA430" s="17">
        <v>0.70896565605364004</v>
      </c>
    </row>
    <row r="431" spans="2:79" x14ac:dyDescent="0.3">
      <c r="B431" t="s">
        <v>214</v>
      </c>
      <c r="C431" s="17">
        <v>0.111324767336972</v>
      </c>
      <c r="D431" s="17">
        <v>0.143052197249769</v>
      </c>
      <c r="E431" s="17">
        <v>7.8082858561159402E-2</v>
      </c>
      <c r="F431" s="17"/>
      <c r="G431" s="17">
        <v>0.10681601300922999</v>
      </c>
      <c r="H431" s="17">
        <v>8.6331793850158406E-2</v>
      </c>
      <c r="I431" s="17">
        <v>0.102535303354017</v>
      </c>
      <c r="J431" s="17">
        <v>0.127764750966542</v>
      </c>
      <c r="K431" s="17">
        <v>0.156618811672602</v>
      </c>
      <c r="L431" s="17">
        <v>9.8233150522112594E-2</v>
      </c>
      <c r="M431" s="17"/>
      <c r="N431" s="17">
        <v>0.11199350578516901</v>
      </c>
      <c r="O431" s="17">
        <v>9.46611719062979E-2</v>
      </c>
      <c r="P431" s="17">
        <v>0.12925517573152001</v>
      </c>
      <c r="Q431" s="17">
        <v>0.112165633855214</v>
      </c>
      <c r="R431" s="17"/>
      <c r="S431" s="17">
        <v>9.8163750954833803E-2</v>
      </c>
      <c r="T431" s="17">
        <v>0.13351350470862999</v>
      </c>
      <c r="U431" s="17">
        <v>7.8660948948038503E-2</v>
      </c>
      <c r="V431" s="17">
        <v>0.101985431647291</v>
      </c>
      <c r="W431" s="17">
        <v>0.18328148565750599</v>
      </c>
      <c r="X431" s="17">
        <v>0.11787979560467</v>
      </c>
      <c r="Y431" s="17">
        <v>9.7029399343607006E-2</v>
      </c>
      <c r="Z431" s="17">
        <v>6.4615321419447799E-2</v>
      </c>
      <c r="AA431" s="17">
        <v>0.10910236444551701</v>
      </c>
      <c r="AB431" s="17">
        <v>0.113260330878256</v>
      </c>
      <c r="AC431" s="17">
        <v>9.5499404976620905E-2</v>
      </c>
      <c r="AD431" s="17">
        <v>0.133018408560129</v>
      </c>
      <c r="AE431" s="17"/>
      <c r="AF431" s="17">
        <v>0.13283152267982701</v>
      </c>
      <c r="AG431" s="17">
        <v>8.2571383649274702E-2</v>
      </c>
      <c r="AH431" s="17">
        <v>5.8019120324726302E-2</v>
      </c>
      <c r="AI431" s="17">
        <v>0.23587135589840699</v>
      </c>
      <c r="AJ431" s="17">
        <v>9.3873638902902096E-2</v>
      </c>
      <c r="AK431" s="17"/>
      <c r="AL431" s="17">
        <v>6.17673598813386E-2</v>
      </c>
      <c r="AM431" s="17">
        <v>0.11922315079915601</v>
      </c>
      <c r="AN431" s="17">
        <v>8.7191758917073106E-2</v>
      </c>
      <c r="AO431" s="17">
        <v>0.21073384162159001</v>
      </c>
      <c r="AP431" s="17">
        <v>6.3197671919670101E-2</v>
      </c>
      <c r="AQ431" s="17">
        <v>6.7288718960408306E-2</v>
      </c>
      <c r="AR431" s="17"/>
      <c r="AS431" s="17">
        <v>8.9365033583308398E-2</v>
      </c>
      <c r="AT431" s="17">
        <v>0.11502236935005999</v>
      </c>
      <c r="AU431" s="17">
        <v>0.117166062282006</v>
      </c>
      <c r="AV431" s="17">
        <v>0.115409437317291</v>
      </c>
      <c r="AW431" s="17">
        <v>0.12955453673442899</v>
      </c>
      <c r="AX431" s="17"/>
      <c r="AY431" s="17">
        <v>0.103904626606108</v>
      </c>
      <c r="AZ431" s="17">
        <v>0.112121083200386</v>
      </c>
      <c r="BA431" s="17">
        <v>9.0756055777506298E-2</v>
      </c>
      <c r="BB431" s="17">
        <v>0.125954451186685</v>
      </c>
      <c r="BC431" s="17">
        <v>0.23212883393971201</v>
      </c>
      <c r="BD431" s="17"/>
      <c r="BE431" s="17">
        <v>0.306162071763668</v>
      </c>
      <c r="BF431" s="17">
        <v>0.180537836527631</v>
      </c>
      <c r="BG431" s="17">
        <v>0.105815310062</v>
      </c>
      <c r="BH431" s="17">
        <v>5.1172290950322503E-2</v>
      </c>
      <c r="BI431" s="17"/>
      <c r="BJ431" s="17">
        <v>0.18341997889834699</v>
      </c>
      <c r="BK431" s="17">
        <v>0.16107379850289599</v>
      </c>
      <c r="BL431" s="17">
        <v>0.117013429389953</v>
      </c>
      <c r="BM431" s="17">
        <v>8.4289699919179797E-2</v>
      </c>
      <c r="BN431" s="17"/>
      <c r="BO431" s="17">
        <v>0.184986492689479</v>
      </c>
      <c r="BP431" s="17">
        <v>0.13125112532834701</v>
      </c>
      <c r="BQ431" s="17">
        <v>9.2337838713522899E-2</v>
      </c>
      <c r="BR431" s="17"/>
      <c r="BS431" s="17">
        <v>0.103333000744599</v>
      </c>
      <c r="BT431" s="17">
        <v>0.122236324162643</v>
      </c>
      <c r="BU431" s="17"/>
      <c r="BV431" s="17">
        <v>8.7488576229981005E-2</v>
      </c>
      <c r="BW431" s="17">
        <v>9.0039516273068804E-2</v>
      </c>
      <c r="BX431" s="17">
        <v>0.167620797773917</v>
      </c>
      <c r="BY431" s="17"/>
      <c r="BZ431" s="17">
        <v>2.8693925997298999E-2</v>
      </c>
      <c r="CA431" s="17">
        <v>8.3935950968443598E-2</v>
      </c>
    </row>
    <row r="432" spans="2:79" x14ac:dyDescent="0.3">
      <c r="B432" t="s">
        <v>191</v>
      </c>
      <c r="C432" s="17">
        <v>0.53831190783808103</v>
      </c>
      <c r="D432" s="17">
        <v>0.44659625708809297</v>
      </c>
      <c r="E432" s="17">
        <v>0.630234543222563</v>
      </c>
      <c r="F432" s="17"/>
      <c r="G432" s="17">
        <v>0.58175189930629001</v>
      </c>
      <c r="H432" s="17">
        <v>0.59478872103567104</v>
      </c>
      <c r="I432" s="17">
        <v>0.57870040338248097</v>
      </c>
      <c r="J432" s="17">
        <v>0.46680120773049499</v>
      </c>
      <c r="K432" s="17">
        <v>0.43132280095279402</v>
      </c>
      <c r="L432" s="17">
        <v>0.56005997104836802</v>
      </c>
      <c r="M432" s="17"/>
      <c r="N432" s="17">
        <v>0.58936757063780498</v>
      </c>
      <c r="O432" s="17">
        <v>0.56141011983214095</v>
      </c>
      <c r="P432" s="17">
        <v>0.477386220790954</v>
      </c>
      <c r="Q432" s="17">
        <v>0.51371849410947001</v>
      </c>
      <c r="R432" s="17"/>
      <c r="S432" s="17">
        <v>0.58708187646651699</v>
      </c>
      <c r="T432" s="17">
        <v>0.51338059168119099</v>
      </c>
      <c r="U432" s="17">
        <v>0.60680876732639399</v>
      </c>
      <c r="V432" s="17">
        <v>0.56572737975695198</v>
      </c>
      <c r="W432" s="17">
        <v>0.41357473613218598</v>
      </c>
      <c r="X432" s="17">
        <v>0.513396018150723</v>
      </c>
      <c r="Y432" s="17">
        <v>0.51611055671188899</v>
      </c>
      <c r="Z432" s="17">
        <v>0.59782070787008201</v>
      </c>
      <c r="AA432" s="17">
        <v>0.55906263344616902</v>
      </c>
      <c r="AB432" s="17">
        <v>0.52669314566217396</v>
      </c>
      <c r="AC432" s="17">
        <v>0.51353483525351395</v>
      </c>
      <c r="AD432" s="17">
        <v>0.50071289404336705</v>
      </c>
      <c r="AE432" s="17"/>
      <c r="AF432" s="17">
        <v>0.48396537092995101</v>
      </c>
      <c r="AG432" s="17">
        <v>0.63035093831363298</v>
      </c>
      <c r="AH432" s="17">
        <v>0.67627368725208603</v>
      </c>
      <c r="AI432" s="17">
        <v>0.20077992445751999</v>
      </c>
      <c r="AJ432" s="17">
        <v>0.60431369023568904</v>
      </c>
      <c r="AK432" s="17"/>
      <c r="AL432" s="17">
        <v>0.68789176519884299</v>
      </c>
      <c r="AM432" s="17">
        <v>0.53969730869810295</v>
      </c>
      <c r="AN432" s="17">
        <v>0.65460451622159099</v>
      </c>
      <c r="AO432" s="17">
        <v>0.28305702068345101</v>
      </c>
      <c r="AP432" s="17">
        <v>0.65322706610680403</v>
      </c>
      <c r="AQ432" s="17">
        <v>0.554359233018617</v>
      </c>
      <c r="AR432" s="17"/>
      <c r="AS432" s="17">
        <v>0.61254284353432398</v>
      </c>
      <c r="AT432" s="17">
        <v>0.52492458041227197</v>
      </c>
      <c r="AU432" s="17">
        <v>0.52271123350814697</v>
      </c>
      <c r="AV432" s="17">
        <v>0.50202966517312497</v>
      </c>
      <c r="AW432" s="17">
        <v>0.62873223438016301</v>
      </c>
      <c r="AX432" s="17"/>
      <c r="AY432" s="17">
        <v>0.54952001347191204</v>
      </c>
      <c r="AZ432" s="17">
        <v>0.53312879666813695</v>
      </c>
      <c r="BA432" s="17">
        <v>0.55687582776719502</v>
      </c>
      <c r="BB432" s="17">
        <v>0.57544467514726105</v>
      </c>
      <c r="BC432" s="17">
        <v>0.31192251110421798</v>
      </c>
      <c r="BD432" s="17"/>
      <c r="BE432" s="17">
        <v>0.11498638841025199</v>
      </c>
      <c r="BF432" s="17">
        <v>0.32932955583381401</v>
      </c>
      <c r="BG432" s="17">
        <v>0.51680405699640597</v>
      </c>
      <c r="BH432" s="17">
        <v>0.76745473517823404</v>
      </c>
      <c r="BI432" s="17"/>
      <c r="BJ432" s="17">
        <v>0.32046767186401298</v>
      </c>
      <c r="BK432" s="17">
        <v>0.45047573063186302</v>
      </c>
      <c r="BL432" s="17">
        <v>0.49204760551535998</v>
      </c>
      <c r="BM432" s="17">
        <v>0.62692819660462895</v>
      </c>
      <c r="BN432" s="17"/>
      <c r="BO432" s="17">
        <v>0.39277921360951901</v>
      </c>
      <c r="BP432" s="17">
        <v>0.48018437066000602</v>
      </c>
      <c r="BQ432" s="17">
        <v>0.58190727053693503</v>
      </c>
      <c r="BR432" s="17"/>
      <c r="BS432" s="17">
        <v>0.56056621771376902</v>
      </c>
      <c r="BT432" s="17">
        <v>0.50934447980268505</v>
      </c>
      <c r="BU432" s="17"/>
      <c r="BV432" s="17">
        <v>0.64043368738266804</v>
      </c>
      <c r="BW432" s="17">
        <v>0.57414733817658603</v>
      </c>
      <c r="BX432" s="17">
        <v>0.41747845355221902</v>
      </c>
      <c r="BY432" s="17"/>
      <c r="BZ432" s="17">
        <v>0.69180609318074104</v>
      </c>
      <c r="CA432" s="17">
        <v>0.62502970508519695</v>
      </c>
    </row>
    <row r="433" spans="2:79" x14ac:dyDescent="0.3">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row>
    <row r="434" spans="2:79" x14ac:dyDescent="0.3">
      <c r="B434" s="6" t="s">
        <v>238</v>
      </c>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row>
    <row r="435" spans="2:79" x14ac:dyDescent="0.3">
      <c r="B435" s="24" t="s">
        <v>107</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row>
    <row r="436" spans="2:79" x14ac:dyDescent="0.3">
      <c r="B436" t="s">
        <v>208</v>
      </c>
      <c r="C436" s="17">
        <v>0.36282318083473902</v>
      </c>
      <c r="D436" s="17">
        <v>0.31983735018364701</v>
      </c>
      <c r="E436" s="17">
        <v>0.40611889236034299</v>
      </c>
      <c r="F436" s="17"/>
      <c r="G436" s="17">
        <v>0.39095027385480402</v>
      </c>
      <c r="H436" s="17">
        <v>0.39375467640129302</v>
      </c>
      <c r="I436" s="17">
        <v>0.432032922622199</v>
      </c>
      <c r="J436" s="17">
        <v>0.325848455296878</v>
      </c>
      <c r="K436" s="17">
        <v>0.33933433414133901</v>
      </c>
      <c r="L436" s="17">
        <v>0.308358468420876</v>
      </c>
      <c r="M436" s="17"/>
      <c r="N436" s="17">
        <v>0.37209465671171199</v>
      </c>
      <c r="O436" s="17">
        <v>0.35375977284188198</v>
      </c>
      <c r="P436" s="17">
        <v>0.37669109367272602</v>
      </c>
      <c r="Q436" s="17">
        <v>0.34968632467764799</v>
      </c>
      <c r="R436" s="17"/>
      <c r="S436" s="17">
        <v>0.385368222085059</v>
      </c>
      <c r="T436" s="17">
        <v>0.38577371600999399</v>
      </c>
      <c r="U436" s="17">
        <v>0.37306245378444802</v>
      </c>
      <c r="V436" s="17">
        <v>0.34809276934714101</v>
      </c>
      <c r="W436" s="17">
        <v>0.27101553784257798</v>
      </c>
      <c r="X436" s="17">
        <v>0.35494850665743299</v>
      </c>
      <c r="Y436" s="17">
        <v>0.32379482821042699</v>
      </c>
      <c r="Z436" s="17">
        <v>0.43924570442263799</v>
      </c>
      <c r="AA436" s="17">
        <v>0.394640419658083</v>
      </c>
      <c r="AB436" s="17">
        <v>0.31283587895973403</v>
      </c>
      <c r="AC436" s="17">
        <v>0.379638408373275</v>
      </c>
      <c r="AD436" s="17">
        <v>0.42201036772179901</v>
      </c>
      <c r="AE436" s="17"/>
      <c r="AF436" s="17">
        <v>0.30072561402176101</v>
      </c>
      <c r="AG436" s="17">
        <v>0.41118190373616398</v>
      </c>
      <c r="AH436" s="17">
        <v>0.38855892360627098</v>
      </c>
      <c r="AI436" s="17">
        <v>0.23481158580167</v>
      </c>
      <c r="AJ436" s="17">
        <v>0.42559558400844599</v>
      </c>
      <c r="AK436" s="17"/>
      <c r="AL436" s="17">
        <v>0.43251193851252201</v>
      </c>
      <c r="AM436" s="17">
        <v>0.34625737327818201</v>
      </c>
      <c r="AN436" s="17">
        <v>0.40876860235186002</v>
      </c>
      <c r="AO436" s="17">
        <v>0.26731182476730803</v>
      </c>
      <c r="AP436" s="17">
        <v>0.46903993411647299</v>
      </c>
      <c r="AQ436" s="17">
        <v>0.30270561848215699</v>
      </c>
      <c r="AR436" s="17"/>
      <c r="AS436" s="17">
        <v>0.49738206574152599</v>
      </c>
      <c r="AT436" s="17">
        <v>0.33882079542736598</v>
      </c>
      <c r="AU436" s="17">
        <v>0.28997806594061198</v>
      </c>
      <c r="AV436" s="17">
        <v>0.36928899507889701</v>
      </c>
      <c r="AW436" s="17">
        <v>0.61509100789120197</v>
      </c>
      <c r="AX436" s="17"/>
      <c r="AY436" s="17">
        <v>0.42599465132034797</v>
      </c>
      <c r="AZ436" s="17">
        <v>0.33099858066789301</v>
      </c>
      <c r="BA436" s="17">
        <v>0.35193879722045601</v>
      </c>
      <c r="BB436" s="17">
        <v>0.36425577077868798</v>
      </c>
      <c r="BC436" s="17">
        <v>0.34148892807324199</v>
      </c>
      <c r="BD436" s="17"/>
      <c r="BE436" s="17">
        <v>0.210305708773602</v>
      </c>
      <c r="BF436" s="17">
        <v>0.21772069630305599</v>
      </c>
      <c r="BG436" s="17">
        <v>0.33080013969829802</v>
      </c>
      <c r="BH436" s="17">
        <v>0.531487100443085</v>
      </c>
      <c r="BI436" s="17"/>
      <c r="BJ436" s="17">
        <v>0.29572736728904198</v>
      </c>
      <c r="BK436" s="17">
        <v>0.34593127464121598</v>
      </c>
      <c r="BL436" s="17">
        <v>0.31062560880367002</v>
      </c>
      <c r="BM436" s="17">
        <v>0.40839013107968702</v>
      </c>
      <c r="BN436" s="17"/>
      <c r="BO436" s="17">
        <v>0.364488165203389</v>
      </c>
      <c r="BP436" s="17">
        <v>0.313249061889114</v>
      </c>
      <c r="BQ436" s="17">
        <v>0.37483979760773201</v>
      </c>
      <c r="BR436" s="17"/>
      <c r="BS436" s="17">
        <v>0.38281315108532299</v>
      </c>
      <c r="BT436" s="17">
        <v>0.338872336747298</v>
      </c>
      <c r="BU436" s="17"/>
      <c r="BV436" s="17">
        <v>0.38674455130512198</v>
      </c>
      <c r="BW436" s="17">
        <v>0.38645334182331098</v>
      </c>
      <c r="BX436" s="17">
        <v>0.31374718331340601</v>
      </c>
      <c r="BY436" s="17"/>
      <c r="BZ436" s="17">
        <v>0.41029065818960397</v>
      </c>
      <c r="CA436" s="17">
        <v>0.448437078607548</v>
      </c>
    </row>
    <row r="437" spans="2:79" x14ac:dyDescent="0.3">
      <c r="B437" t="s">
        <v>209</v>
      </c>
      <c r="C437" s="17">
        <v>0.38319918298009897</v>
      </c>
      <c r="D437" s="17">
        <v>0.37880842051116698</v>
      </c>
      <c r="E437" s="17">
        <v>0.38804968089528302</v>
      </c>
      <c r="F437" s="17"/>
      <c r="G437" s="17">
        <v>0.39418529780106898</v>
      </c>
      <c r="H437" s="17">
        <v>0.39630840375357201</v>
      </c>
      <c r="I437" s="17">
        <v>0.32232700199104197</v>
      </c>
      <c r="J437" s="17">
        <v>0.40973300989118899</v>
      </c>
      <c r="K437" s="17">
        <v>0.36199933058621098</v>
      </c>
      <c r="L437" s="17">
        <v>0.40722664994445301</v>
      </c>
      <c r="M437" s="17"/>
      <c r="N437" s="17">
        <v>0.39022968478495401</v>
      </c>
      <c r="O437" s="17">
        <v>0.41107931359459099</v>
      </c>
      <c r="P437" s="17">
        <v>0.338351102276991</v>
      </c>
      <c r="Q437" s="17">
        <v>0.38351717921814199</v>
      </c>
      <c r="R437" s="17"/>
      <c r="S437" s="17">
        <v>0.37871317301323099</v>
      </c>
      <c r="T437" s="17">
        <v>0.37279211949227897</v>
      </c>
      <c r="U437" s="17">
        <v>0.39164656050246699</v>
      </c>
      <c r="V437" s="17">
        <v>0.402923880037793</v>
      </c>
      <c r="W437" s="17">
        <v>0.44285730340955298</v>
      </c>
      <c r="X437" s="17">
        <v>0.37326437881876201</v>
      </c>
      <c r="Y437" s="17">
        <v>0.36502735601686698</v>
      </c>
      <c r="Z437" s="17">
        <v>0.29577684482276401</v>
      </c>
      <c r="AA437" s="17">
        <v>0.39426480059163699</v>
      </c>
      <c r="AB437" s="17">
        <v>0.43163698132492501</v>
      </c>
      <c r="AC437" s="17">
        <v>0.34596928842702201</v>
      </c>
      <c r="AD437" s="17">
        <v>0.29819230707186301</v>
      </c>
      <c r="AE437" s="17"/>
      <c r="AF437" s="17">
        <v>0.41171966268267102</v>
      </c>
      <c r="AG437" s="17">
        <v>0.40794276481054897</v>
      </c>
      <c r="AH437" s="17">
        <v>0.368490108808183</v>
      </c>
      <c r="AI437" s="17">
        <v>0.34493794754741403</v>
      </c>
      <c r="AJ437" s="17">
        <v>0.33592623285838402</v>
      </c>
      <c r="AK437" s="17"/>
      <c r="AL437" s="17">
        <v>0.40903845834989599</v>
      </c>
      <c r="AM437" s="17">
        <v>0.39811260036958002</v>
      </c>
      <c r="AN437" s="17">
        <v>0.36846124288517101</v>
      </c>
      <c r="AO437" s="17">
        <v>0.36233573920696699</v>
      </c>
      <c r="AP437" s="17">
        <v>0.35188168445413098</v>
      </c>
      <c r="AQ437" s="17">
        <v>0.43419140647937499</v>
      </c>
      <c r="AR437" s="17"/>
      <c r="AS437" s="17">
        <v>0.27758910912484103</v>
      </c>
      <c r="AT437" s="17">
        <v>0.41696101462040502</v>
      </c>
      <c r="AU437" s="17">
        <v>0.41523402419710398</v>
      </c>
      <c r="AV437" s="17">
        <v>0.36864902088169799</v>
      </c>
      <c r="AW437" s="17">
        <v>0.208727476371739</v>
      </c>
      <c r="AX437" s="17"/>
      <c r="AY437" s="17">
        <v>0.310234972010627</v>
      </c>
      <c r="AZ437" s="17">
        <v>0.41849185025505198</v>
      </c>
      <c r="BA437" s="17">
        <v>0.407673467981715</v>
      </c>
      <c r="BB437" s="17">
        <v>0.412327288712384</v>
      </c>
      <c r="BC437" s="17">
        <v>0.25747451476309702</v>
      </c>
      <c r="BD437" s="17"/>
      <c r="BE437" s="17">
        <v>0.28035357658802101</v>
      </c>
      <c r="BF437" s="17">
        <v>0.39609793014045003</v>
      </c>
      <c r="BG437" s="17">
        <v>0.41586137742759099</v>
      </c>
      <c r="BH437" s="17">
        <v>0.337197291586116</v>
      </c>
      <c r="BI437" s="17"/>
      <c r="BJ437" s="17">
        <v>0.37530059553768702</v>
      </c>
      <c r="BK437" s="17">
        <v>0.39365397645289402</v>
      </c>
      <c r="BL437" s="17">
        <v>0.40438875231093802</v>
      </c>
      <c r="BM437" s="17">
        <v>0.37350163796376501</v>
      </c>
      <c r="BN437" s="17"/>
      <c r="BO437" s="17">
        <v>0.35604280224972401</v>
      </c>
      <c r="BP437" s="17">
        <v>0.40591430463038902</v>
      </c>
      <c r="BQ437" s="17">
        <v>0.383203726502794</v>
      </c>
      <c r="BR437" s="17"/>
      <c r="BS437" s="17">
        <v>0.366828928237594</v>
      </c>
      <c r="BT437" s="17">
        <v>0.404431204068331</v>
      </c>
      <c r="BU437" s="17"/>
      <c r="BV437" s="17">
        <v>0.42845736411705798</v>
      </c>
      <c r="BW437" s="17">
        <v>0.37444084628081498</v>
      </c>
      <c r="BX437" s="17">
        <v>0.37941523301399799</v>
      </c>
      <c r="BY437" s="17"/>
      <c r="BZ437" s="17">
        <v>0.43375830064283799</v>
      </c>
      <c r="CA437" s="17">
        <v>0.40296126163834201</v>
      </c>
    </row>
    <row r="438" spans="2:79" x14ac:dyDescent="0.3">
      <c r="B438" t="s">
        <v>210</v>
      </c>
      <c r="C438" s="17">
        <v>0.15978132334581899</v>
      </c>
      <c r="D438" s="17">
        <v>0.18223260334888799</v>
      </c>
      <c r="E438" s="17">
        <v>0.13930434054153501</v>
      </c>
      <c r="F438" s="17"/>
      <c r="G438" s="17">
        <v>0.131510404290615</v>
      </c>
      <c r="H438" s="17">
        <v>0.13411645464018401</v>
      </c>
      <c r="I438" s="17">
        <v>0.145331240307708</v>
      </c>
      <c r="J438" s="17">
        <v>0.15797368458161701</v>
      </c>
      <c r="K438" s="17">
        <v>0.17338412399776701</v>
      </c>
      <c r="L438" s="17">
        <v>0.203689962483216</v>
      </c>
      <c r="M438" s="17"/>
      <c r="N438" s="17">
        <v>0.15469331983238699</v>
      </c>
      <c r="O438" s="17">
        <v>0.163345022482902</v>
      </c>
      <c r="P438" s="17">
        <v>0.181974750724443</v>
      </c>
      <c r="Q438" s="17">
        <v>0.14306185790526099</v>
      </c>
      <c r="R438" s="17"/>
      <c r="S438" s="17">
        <v>0.14994326205740799</v>
      </c>
      <c r="T438" s="17">
        <v>0.149056055328394</v>
      </c>
      <c r="U438" s="17">
        <v>0.119558411429181</v>
      </c>
      <c r="V438" s="17">
        <v>0.19025442987892399</v>
      </c>
      <c r="W438" s="17">
        <v>0.17076379793368601</v>
      </c>
      <c r="X438" s="17">
        <v>0.18981027706554601</v>
      </c>
      <c r="Y438" s="17">
        <v>0.186638833969963</v>
      </c>
      <c r="Z438" s="17">
        <v>0.221748080495724</v>
      </c>
      <c r="AA438" s="17">
        <v>0.12546233778249999</v>
      </c>
      <c r="AB438" s="17">
        <v>0.15546485207153801</v>
      </c>
      <c r="AC438" s="17">
        <v>0.15880894568433301</v>
      </c>
      <c r="AD438" s="17">
        <v>0.13849486049339199</v>
      </c>
      <c r="AE438" s="17"/>
      <c r="AF438" s="17">
        <v>0.17723167369093601</v>
      </c>
      <c r="AG438" s="17">
        <v>0.116733958041493</v>
      </c>
      <c r="AH438" s="17">
        <v>0.16584798184751601</v>
      </c>
      <c r="AI438" s="17">
        <v>0.248807675924025</v>
      </c>
      <c r="AJ438" s="17">
        <v>0.149264424882804</v>
      </c>
      <c r="AK438" s="17"/>
      <c r="AL438" s="17">
        <v>0.112099101979585</v>
      </c>
      <c r="AM438" s="17">
        <v>0.159444349412834</v>
      </c>
      <c r="AN438" s="17">
        <v>0.12186194159583801</v>
      </c>
      <c r="AO438" s="17">
        <v>0.220181342528601</v>
      </c>
      <c r="AP438" s="17">
        <v>0.120354695873946</v>
      </c>
      <c r="AQ438" s="17">
        <v>0.19423759731641299</v>
      </c>
      <c r="AR438" s="17"/>
      <c r="AS438" s="17">
        <v>0.138907407693381</v>
      </c>
      <c r="AT438" s="17">
        <v>0.161744529511196</v>
      </c>
      <c r="AU438" s="17">
        <v>0.18156766359735699</v>
      </c>
      <c r="AV438" s="17">
        <v>0.15083521015964199</v>
      </c>
      <c r="AW438" s="17">
        <v>2.50024996786865E-2</v>
      </c>
      <c r="AX438" s="17"/>
      <c r="AY438" s="17">
        <v>0.16496418465368501</v>
      </c>
      <c r="AZ438" s="17">
        <v>0.16764648890936301</v>
      </c>
      <c r="BA438" s="17">
        <v>0.15194066155354899</v>
      </c>
      <c r="BB438" s="17">
        <v>0.11280219759191699</v>
      </c>
      <c r="BC438" s="17">
        <v>0.22266041410934001</v>
      </c>
      <c r="BD438" s="17"/>
      <c r="BE438" s="17">
        <v>0.24233763064698999</v>
      </c>
      <c r="BF438" s="17">
        <v>0.24607060816335599</v>
      </c>
      <c r="BG438" s="17">
        <v>0.16687106394349899</v>
      </c>
      <c r="BH438" s="17">
        <v>7.5160215944766198E-2</v>
      </c>
      <c r="BI438" s="17"/>
      <c r="BJ438" s="17">
        <v>0.16135556850664201</v>
      </c>
      <c r="BK438" s="17">
        <v>0.173067025599034</v>
      </c>
      <c r="BL438" s="17">
        <v>0.18529456415637</v>
      </c>
      <c r="BM438" s="17">
        <v>0.14299391797762701</v>
      </c>
      <c r="BN438" s="17"/>
      <c r="BO438" s="17">
        <v>0.140697862573674</v>
      </c>
      <c r="BP438" s="17">
        <v>0.17444643862151901</v>
      </c>
      <c r="BQ438" s="17">
        <v>0.158980684524026</v>
      </c>
      <c r="BR438" s="17"/>
      <c r="BS438" s="17">
        <v>0.16590642116829701</v>
      </c>
      <c r="BT438" s="17">
        <v>0.15056045740964999</v>
      </c>
      <c r="BU438" s="17"/>
      <c r="BV438" s="17">
        <v>0.116557853974533</v>
      </c>
      <c r="BW438" s="17">
        <v>0.16561812866199599</v>
      </c>
      <c r="BX438" s="17">
        <v>0.17081928238241501</v>
      </c>
      <c r="BY438" s="17"/>
      <c r="BZ438" s="17">
        <v>0.114126968928351</v>
      </c>
      <c r="CA438" s="17">
        <v>0.115384594141644</v>
      </c>
    </row>
    <row r="439" spans="2:79" x14ac:dyDescent="0.3">
      <c r="B439" t="s">
        <v>211</v>
      </c>
      <c r="C439" s="17">
        <v>5.7255082270036499E-2</v>
      </c>
      <c r="D439" s="17">
        <v>7.2895596001329194E-2</v>
      </c>
      <c r="E439" s="17">
        <v>3.9524339799213201E-2</v>
      </c>
      <c r="F439" s="17"/>
      <c r="G439" s="17">
        <v>4.5077672627312597E-2</v>
      </c>
      <c r="H439" s="17">
        <v>5.6267105099405502E-2</v>
      </c>
      <c r="I439" s="17">
        <v>4.9251328111961999E-2</v>
      </c>
      <c r="J439" s="17">
        <v>6.1088517557803597E-2</v>
      </c>
      <c r="K439" s="17">
        <v>8.7446394068107502E-2</v>
      </c>
      <c r="L439" s="17">
        <v>4.9418150214191298E-2</v>
      </c>
      <c r="M439" s="17"/>
      <c r="N439" s="17">
        <v>5.49050150608991E-2</v>
      </c>
      <c r="O439" s="17">
        <v>4.6724297805566202E-2</v>
      </c>
      <c r="P439" s="17">
        <v>5.6666759529907497E-2</v>
      </c>
      <c r="Q439" s="17">
        <v>7.2407996355668094E-2</v>
      </c>
      <c r="R439" s="17"/>
      <c r="S439" s="17">
        <v>5.5091679268120801E-2</v>
      </c>
      <c r="T439" s="17">
        <v>6.3435295623089305E-2</v>
      </c>
      <c r="U439" s="17">
        <v>7.45945681239744E-2</v>
      </c>
      <c r="V439" s="17">
        <v>4.7896362802926203E-2</v>
      </c>
      <c r="W439" s="17">
        <v>8.9957957679831793E-2</v>
      </c>
      <c r="X439" s="17">
        <v>4.4718777919714001E-2</v>
      </c>
      <c r="Y439" s="17">
        <v>8.0457308945788703E-2</v>
      </c>
      <c r="Z439" s="17">
        <v>1.2859977196729201E-2</v>
      </c>
      <c r="AA439" s="17">
        <v>5.89613587252589E-2</v>
      </c>
      <c r="AB439" s="17">
        <v>5.2135994888684603E-2</v>
      </c>
      <c r="AC439" s="17">
        <v>2.57075058751692E-2</v>
      </c>
      <c r="AD439" s="17">
        <v>4.2364944105926998E-2</v>
      </c>
      <c r="AE439" s="17"/>
      <c r="AF439" s="17">
        <v>7.3293676481283696E-2</v>
      </c>
      <c r="AG439" s="17">
        <v>4.8833383348562E-2</v>
      </c>
      <c r="AH439" s="17">
        <v>5.8865273741974797E-2</v>
      </c>
      <c r="AI439" s="17">
        <v>8.4243059741276494E-2</v>
      </c>
      <c r="AJ439" s="17">
        <v>4.02942992203199E-2</v>
      </c>
      <c r="AK439" s="17"/>
      <c r="AL439" s="17">
        <v>3.4188620185718201E-2</v>
      </c>
      <c r="AM439" s="17">
        <v>6.2787978929261704E-2</v>
      </c>
      <c r="AN439" s="17">
        <v>8.3130901424457407E-2</v>
      </c>
      <c r="AO439" s="17">
        <v>8.0436869664996705E-2</v>
      </c>
      <c r="AP439" s="17">
        <v>2.88167329488303E-2</v>
      </c>
      <c r="AQ439" s="17">
        <v>4.5804395727963999E-2</v>
      </c>
      <c r="AR439" s="17"/>
      <c r="AS439" s="17">
        <v>5.9372825252191203E-2</v>
      </c>
      <c r="AT439" s="17">
        <v>4.9638682182010799E-2</v>
      </c>
      <c r="AU439" s="17">
        <v>6.8624097281320906E-2</v>
      </c>
      <c r="AV439" s="17">
        <v>7.7985500748094405E-2</v>
      </c>
      <c r="AW439" s="17">
        <v>0</v>
      </c>
      <c r="AX439" s="17"/>
      <c r="AY439" s="17">
        <v>5.9076252784578002E-2</v>
      </c>
      <c r="AZ439" s="17">
        <v>5.4349153330926901E-2</v>
      </c>
      <c r="BA439" s="17">
        <v>5.1289124336810002E-2</v>
      </c>
      <c r="BB439" s="17">
        <v>7.0377946290191201E-2</v>
      </c>
      <c r="BC439" s="17">
        <v>7.5892453447962999E-2</v>
      </c>
      <c r="BD439" s="17"/>
      <c r="BE439" s="17">
        <v>0.14364903977690899</v>
      </c>
      <c r="BF439" s="17">
        <v>9.1527743162361994E-2</v>
      </c>
      <c r="BG439" s="17">
        <v>5.99215938850442E-2</v>
      </c>
      <c r="BH439" s="17">
        <v>2.1661353387113301E-2</v>
      </c>
      <c r="BI439" s="17"/>
      <c r="BJ439" s="17">
        <v>8.5032639605053098E-2</v>
      </c>
      <c r="BK439" s="17">
        <v>5.3051516647191703E-2</v>
      </c>
      <c r="BL439" s="17">
        <v>6.9134172331591595E-2</v>
      </c>
      <c r="BM439" s="17">
        <v>4.6417829987380803E-2</v>
      </c>
      <c r="BN439" s="17"/>
      <c r="BO439" s="17">
        <v>8.5444752604309407E-2</v>
      </c>
      <c r="BP439" s="17">
        <v>7.0379009931633402E-2</v>
      </c>
      <c r="BQ439" s="17">
        <v>4.9528083986635697E-2</v>
      </c>
      <c r="BR439" s="17"/>
      <c r="BS439" s="17">
        <v>5.0454573681770101E-2</v>
      </c>
      <c r="BT439" s="17">
        <v>6.6282822430081004E-2</v>
      </c>
      <c r="BU439" s="17"/>
      <c r="BV439" s="17">
        <v>4.4137113632117503E-2</v>
      </c>
      <c r="BW439" s="17">
        <v>4.6526253127688898E-2</v>
      </c>
      <c r="BX439" s="17">
        <v>8.3206647325486799E-2</v>
      </c>
      <c r="BY439" s="17"/>
      <c r="BZ439" s="17">
        <v>2.6301554257367198E-2</v>
      </c>
      <c r="CA439" s="17">
        <v>2.5177035899446899E-2</v>
      </c>
    </row>
    <row r="440" spans="2:79" x14ac:dyDescent="0.3">
      <c r="B440" t="s">
        <v>212</v>
      </c>
      <c r="C440" s="17">
        <v>2.7363133768454902E-2</v>
      </c>
      <c r="D440" s="17">
        <v>3.6354293497900703E-2</v>
      </c>
      <c r="E440" s="17">
        <v>1.7625942388185701E-2</v>
      </c>
      <c r="F440" s="17"/>
      <c r="G440" s="17">
        <v>3.1479641652578799E-2</v>
      </c>
      <c r="H440" s="17">
        <v>1.0547787422103E-2</v>
      </c>
      <c r="I440" s="17">
        <v>3.4313685414704198E-2</v>
      </c>
      <c r="J440" s="17">
        <v>3.4867564798935199E-2</v>
      </c>
      <c r="K440" s="17">
        <v>3.4462742262049498E-2</v>
      </c>
      <c r="L440" s="17">
        <v>2.1826622810409101E-2</v>
      </c>
      <c r="M440" s="17"/>
      <c r="N440" s="17">
        <v>2.2605209748907101E-2</v>
      </c>
      <c r="O440" s="17">
        <v>1.6134657349579699E-2</v>
      </c>
      <c r="P440" s="17">
        <v>3.4633001252713E-2</v>
      </c>
      <c r="Q440" s="17">
        <v>3.8329086474418697E-2</v>
      </c>
      <c r="R440" s="17"/>
      <c r="S440" s="17">
        <v>2.7489724026974301E-2</v>
      </c>
      <c r="T440" s="17">
        <v>1.7508312727156299E-2</v>
      </c>
      <c r="U440" s="17">
        <v>4.1138006159928797E-2</v>
      </c>
      <c r="V440" s="17">
        <v>5.6026261475863696E-3</v>
      </c>
      <c r="W440" s="17">
        <v>2.5405403134350302E-2</v>
      </c>
      <c r="X440" s="17">
        <v>2.6614283178381201E-2</v>
      </c>
      <c r="Y440" s="17">
        <v>2.43079254689639E-2</v>
      </c>
      <c r="Z440" s="17">
        <v>3.0369393062145401E-2</v>
      </c>
      <c r="AA440" s="17">
        <v>1.3638172197958201E-2</v>
      </c>
      <c r="AB440" s="17">
        <v>4.1554637899344903E-2</v>
      </c>
      <c r="AC440" s="17">
        <v>5.1798050766765399E-2</v>
      </c>
      <c r="AD440" s="17">
        <v>7.5976411520546794E-2</v>
      </c>
      <c r="AE440" s="17"/>
      <c r="AF440" s="17">
        <v>3.0981076748743199E-2</v>
      </c>
      <c r="AG440" s="17">
        <v>8.9746984490059901E-3</v>
      </c>
      <c r="AH440" s="17">
        <v>5.9075110112438104E-3</v>
      </c>
      <c r="AI440" s="17">
        <v>8.7199730985614302E-2</v>
      </c>
      <c r="AJ440" s="17">
        <v>3.1244478961644801E-2</v>
      </c>
      <c r="AK440" s="17"/>
      <c r="AL440" s="17">
        <v>1.0350967971178101E-2</v>
      </c>
      <c r="AM440" s="17">
        <v>2.6563754956551298E-2</v>
      </c>
      <c r="AN440" s="17">
        <v>0</v>
      </c>
      <c r="AO440" s="17">
        <v>6.7531078907500999E-2</v>
      </c>
      <c r="AP440" s="17">
        <v>1.6443215060707402E-2</v>
      </c>
      <c r="AQ440" s="17">
        <v>6.5164076198778696E-3</v>
      </c>
      <c r="AR440" s="17"/>
      <c r="AS440" s="17">
        <v>2.3065938621838498E-2</v>
      </c>
      <c r="AT440" s="17">
        <v>2.2908419662042899E-2</v>
      </c>
      <c r="AU440" s="17">
        <v>3.3771140667264998E-2</v>
      </c>
      <c r="AV440" s="17">
        <v>2.8689489434386799E-2</v>
      </c>
      <c r="AW440" s="17">
        <v>9.1305329443142902E-2</v>
      </c>
      <c r="AX440" s="17"/>
      <c r="AY440" s="17">
        <v>3.3371907804868199E-2</v>
      </c>
      <c r="AZ440" s="17">
        <v>2.13253279945806E-2</v>
      </c>
      <c r="BA440" s="17">
        <v>1.9081519925068E-2</v>
      </c>
      <c r="BB440" s="17">
        <v>3.1534420961328399E-2</v>
      </c>
      <c r="BC440" s="17">
        <v>8.9956776154644993E-2</v>
      </c>
      <c r="BD440" s="17"/>
      <c r="BE440" s="17">
        <v>9.0861276222741594E-2</v>
      </c>
      <c r="BF440" s="17">
        <v>4.2701010023092803E-2</v>
      </c>
      <c r="BG440" s="17">
        <v>1.9853006005509599E-2</v>
      </c>
      <c r="BH440" s="17">
        <v>2.0681920279106199E-2</v>
      </c>
      <c r="BI440" s="17"/>
      <c r="BJ440" s="17">
        <v>6.2958880517018798E-2</v>
      </c>
      <c r="BK440" s="17">
        <v>2.7713513644970201E-2</v>
      </c>
      <c r="BL440" s="17">
        <v>2.2098686800739901E-2</v>
      </c>
      <c r="BM440" s="17">
        <v>2.12230086732467E-2</v>
      </c>
      <c r="BN440" s="17"/>
      <c r="BO440" s="17">
        <v>3.81064132892725E-2</v>
      </c>
      <c r="BP440" s="17">
        <v>3.1048807419852199E-2</v>
      </c>
      <c r="BQ440" s="17">
        <v>2.4713603819671099E-2</v>
      </c>
      <c r="BR440" s="17"/>
      <c r="BS440" s="17">
        <v>2.49681474638919E-2</v>
      </c>
      <c r="BT440" s="17">
        <v>3.0591935498523001E-2</v>
      </c>
      <c r="BU440" s="17"/>
      <c r="BV440" s="17">
        <v>1.50036489238221E-2</v>
      </c>
      <c r="BW440" s="17">
        <v>2.0229591356097299E-2</v>
      </c>
      <c r="BX440" s="17">
        <v>4.60267531823891E-2</v>
      </c>
      <c r="BY440" s="17"/>
      <c r="BZ440" s="17">
        <v>5.4432145972498104E-3</v>
      </c>
      <c r="CA440" s="17">
        <v>8.0400297130196197E-3</v>
      </c>
    </row>
    <row r="441" spans="2:79" x14ac:dyDescent="0.3">
      <c r="B441" t="s">
        <v>149</v>
      </c>
      <c r="C441" s="17">
        <v>9.5780968008519502E-3</v>
      </c>
      <c r="D441" s="17">
        <v>9.8717364570688401E-3</v>
      </c>
      <c r="E441" s="17">
        <v>9.3768040154403494E-3</v>
      </c>
      <c r="F441" s="17"/>
      <c r="G441" s="17">
        <v>6.7967097736198702E-3</v>
      </c>
      <c r="H441" s="17">
        <v>9.0055726834424293E-3</v>
      </c>
      <c r="I441" s="17">
        <v>1.6743821552384599E-2</v>
      </c>
      <c r="J441" s="17">
        <v>1.0488767873576501E-2</v>
      </c>
      <c r="K441" s="17">
        <v>3.3730749445261702E-3</v>
      </c>
      <c r="L441" s="17">
        <v>9.4801461268544992E-3</v>
      </c>
      <c r="M441" s="17"/>
      <c r="N441" s="17">
        <v>5.4721138611404704E-3</v>
      </c>
      <c r="O441" s="17">
        <v>8.9569359254791595E-3</v>
      </c>
      <c r="P441" s="17">
        <v>1.1683292543220199E-2</v>
      </c>
      <c r="Q441" s="17">
        <v>1.2997555368861E-2</v>
      </c>
      <c r="R441" s="17"/>
      <c r="S441" s="17">
        <v>3.3939395492064602E-3</v>
      </c>
      <c r="T441" s="17">
        <v>1.1434500819087499E-2</v>
      </c>
      <c r="U441" s="17">
        <v>0</v>
      </c>
      <c r="V441" s="17">
        <v>5.2299317856300898E-3</v>
      </c>
      <c r="W441" s="17">
        <v>0</v>
      </c>
      <c r="X441" s="17">
        <v>1.06437763601637E-2</v>
      </c>
      <c r="Y441" s="17">
        <v>1.9773747387990301E-2</v>
      </c>
      <c r="Z441" s="17">
        <v>0</v>
      </c>
      <c r="AA441" s="17">
        <v>1.3032911044563E-2</v>
      </c>
      <c r="AB441" s="17">
        <v>6.37165485577325E-3</v>
      </c>
      <c r="AC441" s="17">
        <v>3.80778008734367E-2</v>
      </c>
      <c r="AD441" s="17">
        <v>2.2961109086471101E-2</v>
      </c>
      <c r="AE441" s="17"/>
      <c r="AF441" s="17">
        <v>6.0482963746051003E-3</v>
      </c>
      <c r="AG441" s="17">
        <v>6.3332916142254296E-3</v>
      </c>
      <c r="AH441" s="17">
        <v>1.23302009848117E-2</v>
      </c>
      <c r="AI441" s="17">
        <v>0</v>
      </c>
      <c r="AJ441" s="17">
        <v>1.7674980068401298E-2</v>
      </c>
      <c r="AK441" s="17"/>
      <c r="AL441" s="17">
        <v>1.8109130011009201E-3</v>
      </c>
      <c r="AM441" s="17">
        <v>6.8339430535919298E-3</v>
      </c>
      <c r="AN441" s="17">
        <v>1.77773117426736E-2</v>
      </c>
      <c r="AO441" s="17">
        <v>2.20314492462602E-3</v>
      </c>
      <c r="AP441" s="17">
        <v>1.34637375459118E-2</v>
      </c>
      <c r="AQ441" s="17">
        <v>1.65445743742135E-2</v>
      </c>
      <c r="AR441" s="17"/>
      <c r="AS441" s="17">
        <v>3.6826535662221201E-3</v>
      </c>
      <c r="AT441" s="17">
        <v>9.9265585969794106E-3</v>
      </c>
      <c r="AU441" s="17">
        <v>1.0825008316341001E-2</v>
      </c>
      <c r="AV441" s="17">
        <v>4.5517836972825297E-3</v>
      </c>
      <c r="AW441" s="17">
        <v>5.9873686615229502E-2</v>
      </c>
      <c r="AX441" s="17"/>
      <c r="AY441" s="17">
        <v>6.3580314258932496E-3</v>
      </c>
      <c r="AZ441" s="17">
        <v>7.1885988421849399E-3</v>
      </c>
      <c r="BA441" s="17">
        <v>1.8076428982402099E-2</v>
      </c>
      <c r="BB441" s="17">
        <v>8.7023756654920695E-3</v>
      </c>
      <c r="BC441" s="17">
        <v>1.2526913451712999E-2</v>
      </c>
      <c r="BD441" s="17"/>
      <c r="BE441" s="17">
        <v>3.2492767991736601E-2</v>
      </c>
      <c r="BF441" s="17">
        <v>5.8820122076826097E-3</v>
      </c>
      <c r="BG441" s="17">
        <v>6.6928190400579804E-3</v>
      </c>
      <c r="BH441" s="17">
        <v>1.3812118359813001E-2</v>
      </c>
      <c r="BI441" s="17"/>
      <c r="BJ441" s="17">
        <v>1.9624948544556799E-2</v>
      </c>
      <c r="BK441" s="17">
        <v>6.5826930146939801E-3</v>
      </c>
      <c r="BL441" s="17">
        <v>8.4582155966905197E-3</v>
      </c>
      <c r="BM441" s="17">
        <v>7.4734743182939501E-3</v>
      </c>
      <c r="BN441" s="17"/>
      <c r="BO441" s="17">
        <v>1.52200040796306E-2</v>
      </c>
      <c r="BP441" s="17">
        <v>4.9623775074924799E-3</v>
      </c>
      <c r="BQ441" s="17">
        <v>8.7341035591411292E-3</v>
      </c>
      <c r="BR441" s="17"/>
      <c r="BS441" s="17">
        <v>9.0287783631239002E-3</v>
      </c>
      <c r="BT441" s="17">
        <v>9.2612438461167797E-3</v>
      </c>
      <c r="BU441" s="17"/>
      <c r="BV441" s="17">
        <v>9.0994680473470597E-3</v>
      </c>
      <c r="BW441" s="17">
        <v>6.73183875009172E-3</v>
      </c>
      <c r="BX441" s="17">
        <v>6.78490078230529E-3</v>
      </c>
      <c r="BY441" s="17"/>
      <c r="BZ441" s="17">
        <v>1.00793033845894E-2</v>
      </c>
      <c r="CA441" s="17">
        <v>0</v>
      </c>
    </row>
    <row r="442" spans="2:79" x14ac:dyDescent="0.3">
      <c r="B442" t="s">
        <v>213</v>
      </c>
      <c r="C442" s="17">
        <v>0.746022363814838</v>
      </c>
      <c r="D442" s="17">
        <v>0.69864577069481404</v>
      </c>
      <c r="E442" s="17">
        <v>0.79416857325562595</v>
      </c>
      <c r="F442" s="17"/>
      <c r="G442" s="17">
        <v>0.785135571655873</v>
      </c>
      <c r="H442" s="17">
        <v>0.79006308015486504</v>
      </c>
      <c r="I442" s="17">
        <v>0.75435992461324097</v>
      </c>
      <c r="J442" s="17">
        <v>0.735581465188068</v>
      </c>
      <c r="K442" s="17">
        <v>0.70133366472754899</v>
      </c>
      <c r="L442" s="17">
        <v>0.71558511836532901</v>
      </c>
      <c r="M442" s="17"/>
      <c r="N442" s="17">
        <v>0.76232434149666695</v>
      </c>
      <c r="O442" s="17">
        <v>0.76483908643647303</v>
      </c>
      <c r="P442" s="17">
        <v>0.71504219594971696</v>
      </c>
      <c r="Q442" s="17">
        <v>0.73320350389579103</v>
      </c>
      <c r="R442" s="17"/>
      <c r="S442" s="17">
        <v>0.76408139509828998</v>
      </c>
      <c r="T442" s="17">
        <v>0.75856583550227297</v>
      </c>
      <c r="U442" s="17">
        <v>0.76470901428691596</v>
      </c>
      <c r="V442" s="17">
        <v>0.75101664938493395</v>
      </c>
      <c r="W442" s="17">
        <v>0.71387284125213202</v>
      </c>
      <c r="X442" s="17">
        <v>0.728212885476195</v>
      </c>
      <c r="Y442" s="17">
        <v>0.68882218422729402</v>
      </c>
      <c r="Z442" s="17">
        <v>0.735022549245402</v>
      </c>
      <c r="AA442" s="17">
        <v>0.78890522024971999</v>
      </c>
      <c r="AB442" s="17">
        <v>0.74447286028465898</v>
      </c>
      <c r="AC442" s="17">
        <v>0.72560769680029602</v>
      </c>
      <c r="AD442" s="17">
        <v>0.72020267479366296</v>
      </c>
      <c r="AE442" s="17"/>
      <c r="AF442" s="17">
        <v>0.71244527670443203</v>
      </c>
      <c r="AG442" s="17">
        <v>0.81912466854671395</v>
      </c>
      <c r="AH442" s="17">
        <v>0.75704903241445398</v>
      </c>
      <c r="AI442" s="17">
        <v>0.57974953334908397</v>
      </c>
      <c r="AJ442" s="17">
        <v>0.76152181686682996</v>
      </c>
      <c r="AK442" s="17"/>
      <c r="AL442" s="17">
        <v>0.84155039686241795</v>
      </c>
      <c r="AM442" s="17">
        <v>0.74436997364776103</v>
      </c>
      <c r="AN442" s="17">
        <v>0.77722984523703098</v>
      </c>
      <c r="AO442" s="17">
        <v>0.62964756397427502</v>
      </c>
      <c r="AP442" s="17">
        <v>0.82092161857060397</v>
      </c>
      <c r="AQ442" s="17">
        <v>0.73689702496153198</v>
      </c>
      <c r="AR442" s="17"/>
      <c r="AS442" s="17">
        <v>0.77497117486636702</v>
      </c>
      <c r="AT442" s="17">
        <v>0.75578181004777101</v>
      </c>
      <c r="AU442" s="17">
        <v>0.70521209013771602</v>
      </c>
      <c r="AV442" s="17">
        <v>0.73793801596059505</v>
      </c>
      <c r="AW442" s="17">
        <v>0.82381848426294102</v>
      </c>
      <c r="AX442" s="17"/>
      <c r="AY442" s="17">
        <v>0.73622962333097497</v>
      </c>
      <c r="AZ442" s="17">
        <v>0.74949043092294498</v>
      </c>
      <c r="BA442" s="17">
        <v>0.75961226520217096</v>
      </c>
      <c r="BB442" s="17">
        <v>0.77658305949107198</v>
      </c>
      <c r="BC442" s="17">
        <v>0.59896344283633896</v>
      </c>
      <c r="BD442" s="17"/>
      <c r="BE442" s="17">
        <v>0.49065928536162201</v>
      </c>
      <c r="BF442" s="17">
        <v>0.61381862644350604</v>
      </c>
      <c r="BG442" s="17">
        <v>0.74666151712588902</v>
      </c>
      <c r="BH442" s="17">
        <v>0.868684392029201</v>
      </c>
      <c r="BI442" s="17"/>
      <c r="BJ442" s="17">
        <v>0.67102796282673005</v>
      </c>
      <c r="BK442" s="17">
        <v>0.73958525109411</v>
      </c>
      <c r="BL442" s="17">
        <v>0.71501436111460803</v>
      </c>
      <c r="BM442" s="17">
        <v>0.78189176904345203</v>
      </c>
      <c r="BN442" s="17"/>
      <c r="BO442" s="17">
        <v>0.72053096745311296</v>
      </c>
      <c r="BP442" s="17">
        <v>0.71916336651950297</v>
      </c>
      <c r="BQ442" s="17">
        <v>0.758043524110526</v>
      </c>
      <c r="BR442" s="17"/>
      <c r="BS442" s="17">
        <v>0.74964207932291704</v>
      </c>
      <c r="BT442" s="17">
        <v>0.74330354081562899</v>
      </c>
      <c r="BU442" s="17"/>
      <c r="BV442" s="17">
        <v>0.81520191542218001</v>
      </c>
      <c r="BW442" s="17">
        <v>0.76089418810412601</v>
      </c>
      <c r="BX442" s="17">
        <v>0.69316241632740405</v>
      </c>
      <c r="BY442" s="17"/>
      <c r="BZ442" s="17">
        <v>0.84404895883244302</v>
      </c>
      <c r="CA442" s="17">
        <v>0.85139834024589001</v>
      </c>
    </row>
    <row r="443" spans="2:79" x14ac:dyDescent="0.3">
      <c r="B443" t="s">
        <v>214</v>
      </c>
      <c r="C443" s="17">
        <v>8.4618216038491401E-2</v>
      </c>
      <c r="D443" s="17">
        <v>0.10924988949922999</v>
      </c>
      <c r="E443" s="17">
        <v>5.7150282187398899E-2</v>
      </c>
      <c r="F443" s="17"/>
      <c r="G443" s="17">
        <v>7.65573142798915E-2</v>
      </c>
      <c r="H443" s="17">
        <v>6.6814892521508504E-2</v>
      </c>
      <c r="I443" s="17">
        <v>8.3565013526666204E-2</v>
      </c>
      <c r="J443" s="17">
        <v>9.5956082356738803E-2</v>
      </c>
      <c r="K443" s="17">
        <v>0.121909136330157</v>
      </c>
      <c r="L443" s="17">
        <v>7.1244773024600402E-2</v>
      </c>
      <c r="M443" s="17"/>
      <c r="N443" s="17">
        <v>7.7510224809806294E-2</v>
      </c>
      <c r="O443" s="17">
        <v>6.2858955155146001E-2</v>
      </c>
      <c r="P443" s="17">
        <v>9.1299760782620504E-2</v>
      </c>
      <c r="Q443" s="17">
        <v>0.110737082830087</v>
      </c>
      <c r="R443" s="17"/>
      <c r="S443" s="17">
        <v>8.2581403295095099E-2</v>
      </c>
      <c r="T443" s="17">
        <v>8.0943608350245597E-2</v>
      </c>
      <c r="U443" s="17">
        <v>0.115732574283903</v>
      </c>
      <c r="V443" s="17">
        <v>5.3498988950512499E-2</v>
      </c>
      <c r="W443" s="17">
        <v>0.115363360814182</v>
      </c>
      <c r="X443" s="17">
        <v>7.1333061098095299E-2</v>
      </c>
      <c r="Y443" s="17">
        <v>0.10476523441475299</v>
      </c>
      <c r="Z443" s="17">
        <v>4.3229370258874598E-2</v>
      </c>
      <c r="AA443" s="17">
        <v>7.2599530923216998E-2</v>
      </c>
      <c r="AB443" s="17">
        <v>9.3690632788029499E-2</v>
      </c>
      <c r="AC443" s="17">
        <v>7.7505556641934495E-2</v>
      </c>
      <c r="AD443" s="17">
        <v>0.11834135562647401</v>
      </c>
      <c r="AE443" s="17"/>
      <c r="AF443" s="17">
        <v>0.104274753230027</v>
      </c>
      <c r="AG443" s="17">
        <v>5.7808081797568002E-2</v>
      </c>
      <c r="AH443" s="17">
        <v>6.4772784753218599E-2</v>
      </c>
      <c r="AI443" s="17">
        <v>0.171442790726891</v>
      </c>
      <c r="AJ443" s="17">
        <v>7.1538778181964705E-2</v>
      </c>
      <c r="AK443" s="17"/>
      <c r="AL443" s="17">
        <v>4.4539588156896397E-2</v>
      </c>
      <c r="AM443" s="17">
        <v>8.9351733885812995E-2</v>
      </c>
      <c r="AN443" s="17">
        <v>8.3130901424457407E-2</v>
      </c>
      <c r="AO443" s="17">
        <v>0.14796794857249801</v>
      </c>
      <c r="AP443" s="17">
        <v>4.5259948009537601E-2</v>
      </c>
      <c r="AQ443" s="17">
        <v>5.23208033478419E-2</v>
      </c>
      <c r="AR443" s="17"/>
      <c r="AS443" s="17">
        <v>8.2438763874029694E-2</v>
      </c>
      <c r="AT443" s="17">
        <v>7.2547101844053705E-2</v>
      </c>
      <c r="AU443" s="17">
        <v>0.102395237948586</v>
      </c>
      <c r="AV443" s="17">
        <v>0.106674990182481</v>
      </c>
      <c r="AW443" s="17">
        <v>9.1305329443142902E-2</v>
      </c>
      <c r="AX443" s="17"/>
      <c r="AY443" s="17">
        <v>9.2448160589446202E-2</v>
      </c>
      <c r="AZ443" s="17">
        <v>7.5674481325507498E-2</v>
      </c>
      <c r="BA443" s="17">
        <v>7.0370644261878001E-2</v>
      </c>
      <c r="BB443" s="17">
        <v>0.10191236725152</v>
      </c>
      <c r="BC443" s="17">
        <v>0.16584922960260801</v>
      </c>
      <c r="BD443" s="17"/>
      <c r="BE443" s="17">
        <v>0.234510315999651</v>
      </c>
      <c r="BF443" s="17">
        <v>0.13422875318545499</v>
      </c>
      <c r="BG443" s="17">
        <v>7.9774599890553799E-2</v>
      </c>
      <c r="BH443" s="17">
        <v>4.2343273666219497E-2</v>
      </c>
      <c r="BI443" s="17"/>
      <c r="BJ443" s="17">
        <v>0.14799152012207201</v>
      </c>
      <c r="BK443" s="17">
        <v>8.0765030292161893E-2</v>
      </c>
      <c r="BL443" s="17">
        <v>9.1232859132331506E-2</v>
      </c>
      <c r="BM443" s="17">
        <v>6.7640838660627506E-2</v>
      </c>
      <c r="BN443" s="17"/>
      <c r="BO443" s="17">
        <v>0.123551165893582</v>
      </c>
      <c r="BP443" s="17">
        <v>0.101427817351486</v>
      </c>
      <c r="BQ443" s="17">
        <v>7.4241687806306703E-2</v>
      </c>
      <c r="BR443" s="17"/>
      <c r="BS443" s="17">
        <v>7.5422721145661897E-2</v>
      </c>
      <c r="BT443" s="17">
        <v>9.6874757928604005E-2</v>
      </c>
      <c r="BU443" s="17"/>
      <c r="BV443" s="17">
        <v>5.9140762555939599E-2</v>
      </c>
      <c r="BW443" s="17">
        <v>6.67558444837862E-2</v>
      </c>
      <c r="BX443" s="17">
        <v>0.12923340050787599</v>
      </c>
      <c r="BY443" s="17"/>
      <c r="BZ443" s="17">
        <v>3.1744768854617002E-2</v>
      </c>
      <c r="CA443" s="17">
        <v>3.3217065612466498E-2</v>
      </c>
    </row>
    <row r="444" spans="2:79" x14ac:dyDescent="0.3">
      <c r="B444" t="s">
        <v>191</v>
      </c>
      <c r="C444" s="17">
        <v>0.66140414777634704</v>
      </c>
      <c r="D444" s="17">
        <v>0.58939588119558395</v>
      </c>
      <c r="E444" s="17">
        <v>0.73701829106822703</v>
      </c>
      <c r="F444" s="17"/>
      <c r="G444" s="17">
        <v>0.70857825737598201</v>
      </c>
      <c r="H444" s="17">
        <v>0.72324818763335696</v>
      </c>
      <c r="I444" s="17">
        <v>0.67079491108657496</v>
      </c>
      <c r="J444" s="17">
        <v>0.63962538283132897</v>
      </c>
      <c r="K444" s="17">
        <v>0.579424528397392</v>
      </c>
      <c r="L444" s="17">
        <v>0.64434034534072804</v>
      </c>
      <c r="M444" s="17"/>
      <c r="N444" s="17">
        <v>0.68481411668685999</v>
      </c>
      <c r="O444" s="17">
        <v>0.70198013128132697</v>
      </c>
      <c r="P444" s="17">
        <v>0.62374243516709604</v>
      </c>
      <c r="Q444" s="17">
        <v>0.62246642106570405</v>
      </c>
      <c r="R444" s="17"/>
      <c r="S444" s="17">
        <v>0.68149999180319498</v>
      </c>
      <c r="T444" s="17">
        <v>0.67762222715202802</v>
      </c>
      <c r="U444" s="17">
        <v>0.64897644000301202</v>
      </c>
      <c r="V444" s="17">
        <v>0.69751766043442098</v>
      </c>
      <c r="W444" s="17">
        <v>0.59850948043795005</v>
      </c>
      <c r="X444" s="17">
        <v>0.6568798243781</v>
      </c>
      <c r="Y444" s="17">
        <v>0.58405694981254197</v>
      </c>
      <c r="Z444" s="17">
        <v>0.69179317898652704</v>
      </c>
      <c r="AA444" s="17">
        <v>0.71630568932650296</v>
      </c>
      <c r="AB444" s="17">
        <v>0.65078222749662995</v>
      </c>
      <c r="AC444" s="17">
        <v>0.64810214015836198</v>
      </c>
      <c r="AD444" s="17">
        <v>0.60186131916718899</v>
      </c>
      <c r="AE444" s="17"/>
      <c r="AF444" s="17">
        <v>0.60817052347440503</v>
      </c>
      <c r="AG444" s="17">
        <v>0.76131658674914604</v>
      </c>
      <c r="AH444" s="17">
        <v>0.69227624766123497</v>
      </c>
      <c r="AI444" s="17">
        <v>0.40830674262219302</v>
      </c>
      <c r="AJ444" s="17">
        <v>0.68998303868486499</v>
      </c>
      <c r="AK444" s="17"/>
      <c r="AL444" s="17">
        <v>0.79701080870552199</v>
      </c>
      <c r="AM444" s="17">
        <v>0.65501823976194795</v>
      </c>
      <c r="AN444" s="17">
        <v>0.69409894381257398</v>
      </c>
      <c r="AO444" s="17">
        <v>0.48167961540177701</v>
      </c>
      <c r="AP444" s="17">
        <v>0.77566167056106605</v>
      </c>
      <c r="AQ444" s="17">
        <v>0.68457622161369003</v>
      </c>
      <c r="AR444" s="17"/>
      <c r="AS444" s="17">
        <v>0.69253241099233698</v>
      </c>
      <c r="AT444" s="17">
        <v>0.68323470820371701</v>
      </c>
      <c r="AU444" s="17">
        <v>0.60281685218912995</v>
      </c>
      <c r="AV444" s="17">
        <v>0.631263025778113</v>
      </c>
      <c r="AW444" s="17">
        <v>0.73251315481979795</v>
      </c>
      <c r="AX444" s="17"/>
      <c r="AY444" s="17">
        <v>0.64378146274152903</v>
      </c>
      <c r="AZ444" s="17">
        <v>0.67381594959743696</v>
      </c>
      <c r="BA444" s="17">
        <v>0.68924162094029295</v>
      </c>
      <c r="BB444" s="17">
        <v>0.67467069223955201</v>
      </c>
      <c r="BC444" s="17">
        <v>0.433114213233731</v>
      </c>
      <c r="BD444" s="17"/>
      <c r="BE444" s="17">
        <v>0.25614896936197201</v>
      </c>
      <c r="BF444" s="17">
        <v>0.47958987325805202</v>
      </c>
      <c r="BG444" s="17">
        <v>0.666886917235335</v>
      </c>
      <c r="BH444" s="17">
        <v>0.82634111836298196</v>
      </c>
      <c r="BI444" s="17"/>
      <c r="BJ444" s="17">
        <v>0.52303644270465799</v>
      </c>
      <c r="BK444" s="17">
        <v>0.65882022080194802</v>
      </c>
      <c r="BL444" s="17">
        <v>0.623781501982276</v>
      </c>
      <c r="BM444" s="17">
        <v>0.71425093038282395</v>
      </c>
      <c r="BN444" s="17"/>
      <c r="BO444" s="17">
        <v>0.59697980155953101</v>
      </c>
      <c r="BP444" s="17">
        <v>0.61773554916801698</v>
      </c>
      <c r="BQ444" s="17">
        <v>0.68380183630421898</v>
      </c>
      <c r="BR444" s="17"/>
      <c r="BS444" s="17">
        <v>0.67421935817725498</v>
      </c>
      <c r="BT444" s="17">
        <v>0.64642878288702499</v>
      </c>
      <c r="BU444" s="17"/>
      <c r="BV444" s="17">
        <v>0.75606115286623998</v>
      </c>
      <c r="BW444" s="17">
        <v>0.69413834362033999</v>
      </c>
      <c r="BX444" s="17">
        <v>0.56392901581952803</v>
      </c>
      <c r="BY444" s="17"/>
      <c r="BZ444" s="17">
        <v>0.81230418997782605</v>
      </c>
      <c r="CA444" s="17">
        <v>0.81818127463342305</v>
      </c>
    </row>
    <row r="445" spans="2:79" x14ac:dyDescent="0.3">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row>
    <row r="446" spans="2:79" x14ac:dyDescent="0.3">
      <c r="B446" s="6" t="s">
        <v>239</v>
      </c>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row>
    <row r="447" spans="2:79" x14ac:dyDescent="0.3">
      <c r="B447" s="24" t="s">
        <v>107</v>
      </c>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row>
    <row r="448" spans="2:79" x14ac:dyDescent="0.3">
      <c r="B448" t="s">
        <v>208</v>
      </c>
      <c r="C448" s="17">
        <v>0.34520881294275801</v>
      </c>
      <c r="D448" s="17">
        <v>0.29233151724369599</v>
      </c>
      <c r="E448" s="17">
        <v>0.39886750580186298</v>
      </c>
      <c r="F448" s="17"/>
      <c r="G448" s="17">
        <v>0.37582950950555999</v>
      </c>
      <c r="H448" s="17">
        <v>0.386976887354892</v>
      </c>
      <c r="I448" s="17">
        <v>0.390884061399705</v>
      </c>
      <c r="J448" s="17">
        <v>0.33587202777568498</v>
      </c>
      <c r="K448" s="17">
        <v>0.30598776895519902</v>
      </c>
      <c r="L448" s="17">
        <v>0.28740370392704401</v>
      </c>
      <c r="M448" s="17"/>
      <c r="N448" s="17">
        <v>0.37437050002618599</v>
      </c>
      <c r="O448" s="17">
        <v>0.33828916144694399</v>
      </c>
      <c r="P448" s="17">
        <v>0.31863697207066799</v>
      </c>
      <c r="Q448" s="17">
        <v>0.34132271156510402</v>
      </c>
      <c r="R448" s="17"/>
      <c r="S448" s="17">
        <v>0.36264812113362699</v>
      </c>
      <c r="T448" s="17">
        <v>0.37657950454837902</v>
      </c>
      <c r="U448" s="17">
        <v>0.31134524408903302</v>
      </c>
      <c r="V448" s="17">
        <v>0.35022115074924198</v>
      </c>
      <c r="W448" s="17">
        <v>0.26045509075892498</v>
      </c>
      <c r="X448" s="17">
        <v>0.33370334606961699</v>
      </c>
      <c r="Y448" s="17">
        <v>0.30495748601072198</v>
      </c>
      <c r="Z448" s="17">
        <v>0.31961071067013402</v>
      </c>
      <c r="AA448" s="17">
        <v>0.404808983908023</v>
      </c>
      <c r="AB448" s="17">
        <v>0.29476734604260002</v>
      </c>
      <c r="AC448" s="17">
        <v>0.376455742674696</v>
      </c>
      <c r="AD448" s="17">
        <v>0.45889649027225898</v>
      </c>
      <c r="AE448" s="17"/>
      <c r="AF448" s="17">
        <v>0.31992620090632801</v>
      </c>
      <c r="AG448" s="17">
        <v>0.389538679880579</v>
      </c>
      <c r="AH448" s="17">
        <v>0.34084466536387598</v>
      </c>
      <c r="AI448" s="17">
        <v>0.204152701968774</v>
      </c>
      <c r="AJ448" s="17">
        <v>0.45972066720816102</v>
      </c>
      <c r="AK448" s="17"/>
      <c r="AL448" s="17">
        <v>0.40648920179124598</v>
      </c>
      <c r="AM448" s="17">
        <v>0.35126858594971699</v>
      </c>
      <c r="AN448" s="17">
        <v>0.41789599571371</v>
      </c>
      <c r="AO448" s="17">
        <v>0.23913480773861101</v>
      </c>
      <c r="AP448" s="17">
        <v>0.46153161376359497</v>
      </c>
      <c r="AQ448" s="17">
        <v>0.27955753113486698</v>
      </c>
      <c r="AR448" s="17"/>
      <c r="AS448" s="17">
        <v>0.48129825870774101</v>
      </c>
      <c r="AT448" s="17">
        <v>0.31895470055952602</v>
      </c>
      <c r="AU448" s="17">
        <v>0.28834430147518297</v>
      </c>
      <c r="AV448" s="17">
        <v>0.35181612870257101</v>
      </c>
      <c r="AW448" s="17">
        <v>0.48826336742103699</v>
      </c>
      <c r="AX448" s="17"/>
      <c r="AY448" s="17">
        <v>0.39287436067607201</v>
      </c>
      <c r="AZ448" s="17">
        <v>0.31184728699656</v>
      </c>
      <c r="BA448" s="17">
        <v>0.361142008458194</v>
      </c>
      <c r="BB448" s="17">
        <v>0.33380799640325498</v>
      </c>
      <c r="BC448" s="17">
        <v>0.33119715617776901</v>
      </c>
      <c r="BD448" s="17"/>
      <c r="BE448" s="17">
        <v>0.149303244963016</v>
      </c>
      <c r="BF448" s="17">
        <v>0.27855999099850998</v>
      </c>
      <c r="BG448" s="17">
        <v>0.33263171682819898</v>
      </c>
      <c r="BH448" s="17">
        <v>0.43552762541468898</v>
      </c>
      <c r="BI448" s="17"/>
      <c r="BJ448" s="17">
        <v>0.28034043476521697</v>
      </c>
      <c r="BK448" s="17">
        <v>0.37422340080604599</v>
      </c>
      <c r="BL448" s="17">
        <v>0.29304136878075598</v>
      </c>
      <c r="BM448" s="17">
        <v>0.38207703862458903</v>
      </c>
      <c r="BN448" s="17"/>
      <c r="BO448" s="17">
        <v>0.347692746666659</v>
      </c>
      <c r="BP448" s="17">
        <v>0.32325689151451298</v>
      </c>
      <c r="BQ448" s="17">
        <v>0.35093496096919102</v>
      </c>
      <c r="BR448" s="17"/>
      <c r="BS448" s="17">
        <v>0.348634646161947</v>
      </c>
      <c r="BT448" s="17">
        <v>0.34097886309450698</v>
      </c>
      <c r="BU448" s="17"/>
      <c r="BV448" s="17">
        <v>0.391592936423939</v>
      </c>
      <c r="BW448" s="17">
        <v>0.36023253893808799</v>
      </c>
      <c r="BX448" s="17">
        <v>0.28164044095458701</v>
      </c>
      <c r="BY448" s="17"/>
      <c r="BZ448" s="17">
        <v>0.38976737818822199</v>
      </c>
      <c r="CA448" s="17">
        <v>0.41652066059764498</v>
      </c>
    </row>
    <row r="449" spans="2:79" x14ac:dyDescent="0.3">
      <c r="B449" t="s">
        <v>209</v>
      </c>
      <c r="C449" s="17">
        <v>0.37552798784983699</v>
      </c>
      <c r="D449" s="17">
        <v>0.38447458338322399</v>
      </c>
      <c r="E449" s="17">
        <v>0.36435696391639399</v>
      </c>
      <c r="F449" s="17"/>
      <c r="G449" s="17">
        <v>0.38401347621343201</v>
      </c>
      <c r="H449" s="17">
        <v>0.37684200219796099</v>
      </c>
      <c r="I449" s="17">
        <v>0.40143693878190101</v>
      </c>
      <c r="J449" s="17">
        <v>0.33871226145852701</v>
      </c>
      <c r="K449" s="17">
        <v>0.33009643739247702</v>
      </c>
      <c r="L449" s="17">
        <v>0.40800713034576902</v>
      </c>
      <c r="M449" s="17"/>
      <c r="N449" s="17">
        <v>0.39552784711656602</v>
      </c>
      <c r="O449" s="17">
        <v>0.39034659410883599</v>
      </c>
      <c r="P449" s="17">
        <v>0.36836848974402597</v>
      </c>
      <c r="Q449" s="17">
        <v>0.34420222340011702</v>
      </c>
      <c r="R449" s="17"/>
      <c r="S449" s="17">
        <v>0.38814278675116198</v>
      </c>
      <c r="T449" s="17">
        <v>0.36863760443105498</v>
      </c>
      <c r="U449" s="17">
        <v>0.40927784108652698</v>
      </c>
      <c r="V449" s="17">
        <v>0.32834091597688098</v>
      </c>
      <c r="W449" s="17">
        <v>0.36909532545085499</v>
      </c>
      <c r="X449" s="17">
        <v>0.386011817227569</v>
      </c>
      <c r="Y449" s="17">
        <v>0.41019454854377002</v>
      </c>
      <c r="Z449" s="17">
        <v>0.344692467578045</v>
      </c>
      <c r="AA449" s="17">
        <v>0.37154444908134598</v>
      </c>
      <c r="AB449" s="17">
        <v>0.38848682978027599</v>
      </c>
      <c r="AC449" s="17">
        <v>0.39615998329225499</v>
      </c>
      <c r="AD449" s="17">
        <v>0.27063435624632898</v>
      </c>
      <c r="AE449" s="17"/>
      <c r="AF449" s="17">
        <v>0.39911869385154303</v>
      </c>
      <c r="AG449" s="17">
        <v>0.39549056873751398</v>
      </c>
      <c r="AH449" s="17">
        <v>0.37649320977636802</v>
      </c>
      <c r="AI449" s="17">
        <v>0.41683116709568602</v>
      </c>
      <c r="AJ449" s="17">
        <v>0.23250915784790699</v>
      </c>
      <c r="AK449" s="17"/>
      <c r="AL449" s="17">
        <v>0.383160871456042</v>
      </c>
      <c r="AM449" s="17">
        <v>0.40849466386582001</v>
      </c>
      <c r="AN449" s="17">
        <v>0.35226180177229599</v>
      </c>
      <c r="AO449" s="17">
        <v>0.38533342412890298</v>
      </c>
      <c r="AP449" s="17">
        <v>0.30119527613442798</v>
      </c>
      <c r="AQ449" s="17">
        <v>0.41633803173802603</v>
      </c>
      <c r="AR449" s="17"/>
      <c r="AS449" s="17">
        <v>0.32257621456887903</v>
      </c>
      <c r="AT449" s="17">
        <v>0.39983193024566599</v>
      </c>
      <c r="AU449" s="17">
        <v>0.38868589557635402</v>
      </c>
      <c r="AV449" s="17">
        <v>0.34256879911411298</v>
      </c>
      <c r="AW449" s="17">
        <v>0.24309450365146901</v>
      </c>
      <c r="AX449" s="17"/>
      <c r="AY449" s="17">
        <v>0.32609985175870299</v>
      </c>
      <c r="AZ449" s="17">
        <v>0.429535403385294</v>
      </c>
      <c r="BA449" s="17">
        <v>0.33702056421121601</v>
      </c>
      <c r="BB449" s="17">
        <v>0.40957526173974401</v>
      </c>
      <c r="BC449" s="17">
        <v>0.23725030655416399</v>
      </c>
      <c r="BD449" s="17"/>
      <c r="BE449" s="17">
        <v>0.39015057155664201</v>
      </c>
      <c r="BF449" s="17">
        <v>0.40063467385435902</v>
      </c>
      <c r="BG449" s="17">
        <v>0.380194815282689</v>
      </c>
      <c r="BH449" s="17">
        <v>0.35395397837940101</v>
      </c>
      <c r="BI449" s="17"/>
      <c r="BJ449" s="17">
        <v>0.31358022097535199</v>
      </c>
      <c r="BK449" s="17">
        <v>0.35558037436114498</v>
      </c>
      <c r="BL449" s="17">
        <v>0.39396951635021199</v>
      </c>
      <c r="BM449" s="17">
        <v>0.38533448222604499</v>
      </c>
      <c r="BN449" s="17"/>
      <c r="BO449" s="17">
        <v>0.352478257271371</v>
      </c>
      <c r="BP449" s="17">
        <v>0.39496778680929301</v>
      </c>
      <c r="BQ449" s="17">
        <v>0.375268886579261</v>
      </c>
      <c r="BR449" s="17"/>
      <c r="BS449" s="17">
        <v>0.37097735929222703</v>
      </c>
      <c r="BT449" s="17">
        <v>0.38172755120551899</v>
      </c>
      <c r="BU449" s="17"/>
      <c r="BV449" s="17">
        <v>0.376571723889702</v>
      </c>
      <c r="BW449" s="17">
        <v>0.36255295838942297</v>
      </c>
      <c r="BX449" s="17">
        <v>0.41728489207573499</v>
      </c>
      <c r="BY449" s="17"/>
      <c r="BZ449" s="17">
        <v>0.41244650838574798</v>
      </c>
      <c r="CA449" s="17">
        <v>0.348202214692237</v>
      </c>
    </row>
    <row r="450" spans="2:79" x14ac:dyDescent="0.3">
      <c r="B450" t="s">
        <v>210</v>
      </c>
      <c r="C450" s="17">
        <v>0.19694742689984199</v>
      </c>
      <c r="D450" s="17">
        <v>0.22373361198988101</v>
      </c>
      <c r="E450" s="17">
        <v>0.171361528302059</v>
      </c>
      <c r="F450" s="17"/>
      <c r="G450" s="17">
        <v>0.144014867947938</v>
      </c>
      <c r="H450" s="17">
        <v>0.16460809293477599</v>
      </c>
      <c r="I450" s="17">
        <v>0.14880838183450901</v>
      </c>
      <c r="J450" s="17">
        <v>0.237950953747359</v>
      </c>
      <c r="K450" s="17">
        <v>0.24598319964625301</v>
      </c>
      <c r="L450" s="17">
        <v>0.231661918249848</v>
      </c>
      <c r="M450" s="17"/>
      <c r="N450" s="17">
        <v>0.16307024580429699</v>
      </c>
      <c r="O450" s="17">
        <v>0.203379569534579</v>
      </c>
      <c r="P450" s="17">
        <v>0.205645684799942</v>
      </c>
      <c r="Q450" s="17">
        <v>0.22113063286071299</v>
      </c>
      <c r="R450" s="17"/>
      <c r="S450" s="17">
        <v>0.17634580337578401</v>
      </c>
      <c r="T450" s="17">
        <v>0.20042426983563599</v>
      </c>
      <c r="U450" s="17">
        <v>0.19948051354281701</v>
      </c>
      <c r="V450" s="17">
        <v>0.25035471465815901</v>
      </c>
      <c r="W450" s="17">
        <v>0.23184081641785401</v>
      </c>
      <c r="X450" s="17">
        <v>0.18917181297978999</v>
      </c>
      <c r="Y450" s="17">
        <v>0.195532835528683</v>
      </c>
      <c r="Z450" s="17">
        <v>0.283914735079072</v>
      </c>
      <c r="AA450" s="17">
        <v>0.15610328435746201</v>
      </c>
      <c r="AB450" s="17">
        <v>0.18654422687084601</v>
      </c>
      <c r="AC450" s="17">
        <v>0.17957302102039799</v>
      </c>
      <c r="AD450" s="17">
        <v>0.150766482634203</v>
      </c>
      <c r="AE450" s="17"/>
      <c r="AF450" s="17">
        <v>0.20735502279527801</v>
      </c>
      <c r="AG450" s="17">
        <v>0.14587658134296</v>
      </c>
      <c r="AH450" s="17">
        <v>0.23143501514456</v>
      </c>
      <c r="AI450" s="17">
        <v>0.26183239568490801</v>
      </c>
      <c r="AJ450" s="17">
        <v>0.24787627872975099</v>
      </c>
      <c r="AK450" s="17"/>
      <c r="AL450" s="17">
        <v>0.14793284757740899</v>
      </c>
      <c r="AM450" s="17">
        <v>0.183863570604023</v>
      </c>
      <c r="AN450" s="17">
        <v>0.169015687072465</v>
      </c>
      <c r="AO450" s="17">
        <v>0.25840455810025498</v>
      </c>
      <c r="AP450" s="17">
        <v>0.21091702874371501</v>
      </c>
      <c r="AQ450" s="17">
        <v>0.220370645273963</v>
      </c>
      <c r="AR450" s="17"/>
      <c r="AS450" s="17">
        <v>0.129221021554147</v>
      </c>
      <c r="AT450" s="17">
        <v>0.20001250017488401</v>
      </c>
      <c r="AU450" s="17">
        <v>0.22844611931070199</v>
      </c>
      <c r="AV450" s="17">
        <v>0.227104844481433</v>
      </c>
      <c r="AW450" s="17">
        <v>0.171254233915453</v>
      </c>
      <c r="AX450" s="17"/>
      <c r="AY450" s="17">
        <v>0.197428886841962</v>
      </c>
      <c r="AZ450" s="17">
        <v>0.188840439821502</v>
      </c>
      <c r="BA450" s="17">
        <v>0.21077989455902699</v>
      </c>
      <c r="BB450" s="17">
        <v>0.170319403142625</v>
      </c>
      <c r="BC450" s="17">
        <v>0.300507544218233</v>
      </c>
      <c r="BD450" s="17"/>
      <c r="BE450" s="17">
        <v>0.33307388975955099</v>
      </c>
      <c r="BF450" s="17">
        <v>0.225841629122606</v>
      </c>
      <c r="BG450" s="17">
        <v>0.210043016877624</v>
      </c>
      <c r="BH450" s="17">
        <v>0.137232309963047</v>
      </c>
      <c r="BI450" s="17"/>
      <c r="BJ450" s="17">
        <v>0.283504503646691</v>
      </c>
      <c r="BK450" s="17">
        <v>0.17365486051986601</v>
      </c>
      <c r="BL450" s="17">
        <v>0.22846032202615499</v>
      </c>
      <c r="BM450" s="17">
        <v>0.16547619552217599</v>
      </c>
      <c r="BN450" s="17"/>
      <c r="BO450" s="17">
        <v>0.19456941034285899</v>
      </c>
      <c r="BP450" s="17">
        <v>0.21282386485392599</v>
      </c>
      <c r="BQ450" s="17">
        <v>0.194437021903202</v>
      </c>
      <c r="BR450" s="17"/>
      <c r="BS450" s="17">
        <v>0.20516412364220701</v>
      </c>
      <c r="BT450" s="17">
        <v>0.186488099539146</v>
      </c>
      <c r="BU450" s="17"/>
      <c r="BV450" s="17">
        <v>0.16738373668137399</v>
      </c>
      <c r="BW450" s="17">
        <v>0.203112431228996</v>
      </c>
      <c r="BX450" s="17">
        <v>0.21138887248368099</v>
      </c>
      <c r="BY450" s="17"/>
      <c r="BZ450" s="17">
        <v>0.155900391523358</v>
      </c>
      <c r="CA450" s="17">
        <v>0.178472045998842</v>
      </c>
    </row>
    <row r="451" spans="2:79" x14ac:dyDescent="0.3">
      <c r="B451" t="s">
        <v>211</v>
      </c>
      <c r="C451" s="17">
        <v>4.5787578747606202E-2</v>
      </c>
      <c r="D451" s="17">
        <v>6.0583773506002303E-2</v>
      </c>
      <c r="E451" s="17">
        <v>3.08515853115095E-2</v>
      </c>
      <c r="F451" s="17"/>
      <c r="G451" s="17">
        <v>7.5660209378199797E-2</v>
      </c>
      <c r="H451" s="17">
        <v>3.8739910828707501E-2</v>
      </c>
      <c r="I451" s="17">
        <v>1.7394309368202999E-2</v>
      </c>
      <c r="J451" s="17">
        <v>5.7965604779658099E-2</v>
      </c>
      <c r="K451" s="17">
        <v>5.6601958167714898E-2</v>
      </c>
      <c r="L451" s="17">
        <v>3.75424479848388E-2</v>
      </c>
      <c r="M451" s="17"/>
      <c r="N451" s="17">
        <v>3.5084384582359303E-2</v>
      </c>
      <c r="O451" s="17">
        <v>3.6602826281837697E-2</v>
      </c>
      <c r="P451" s="17">
        <v>6.86478868615093E-2</v>
      </c>
      <c r="Q451" s="17">
        <v>4.76978514451896E-2</v>
      </c>
      <c r="R451" s="17"/>
      <c r="S451" s="17">
        <v>3.7984218389876499E-2</v>
      </c>
      <c r="T451" s="17">
        <v>2.53438803684959E-2</v>
      </c>
      <c r="U451" s="17">
        <v>4.3381657263359102E-2</v>
      </c>
      <c r="V451" s="17">
        <v>3.8815380108887299E-2</v>
      </c>
      <c r="W451" s="17">
        <v>0.105380108969238</v>
      </c>
      <c r="X451" s="17">
        <v>4.0858492695667298E-2</v>
      </c>
      <c r="Y451" s="17">
        <v>4.69360454352769E-2</v>
      </c>
      <c r="Z451" s="17">
        <v>2.486844771255E-2</v>
      </c>
      <c r="AA451" s="17">
        <v>4.5954972076667003E-2</v>
      </c>
      <c r="AB451" s="17">
        <v>7.6340195514578393E-2</v>
      </c>
      <c r="AC451" s="17">
        <v>2.3190217023155001E-2</v>
      </c>
      <c r="AD451" s="17">
        <v>4.3635341116858101E-2</v>
      </c>
      <c r="AE451" s="17"/>
      <c r="AF451" s="17">
        <v>4.0621531707673998E-2</v>
      </c>
      <c r="AG451" s="17">
        <v>4.32577594067277E-2</v>
      </c>
      <c r="AH451" s="17">
        <v>4.57300991763692E-2</v>
      </c>
      <c r="AI451" s="17">
        <v>5.0556562687064301E-2</v>
      </c>
      <c r="AJ451" s="17">
        <v>5.0828756276933E-2</v>
      </c>
      <c r="AK451" s="17"/>
      <c r="AL451" s="17">
        <v>4.2213599971881101E-2</v>
      </c>
      <c r="AM451" s="17">
        <v>3.4698927589981901E-2</v>
      </c>
      <c r="AN451" s="17">
        <v>4.5419160919574902E-2</v>
      </c>
      <c r="AO451" s="17">
        <v>6.2045682992565902E-2</v>
      </c>
      <c r="AP451" s="17">
        <v>1.9450802570973799E-2</v>
      </c>
      <c r="AQ451" s="17">
        <v>3.3149150466435802E-2</v>
      </c>
      <c r="AR451" s="17"/>
      <c r="AS451" s="17">
        <v>4.3113783356025698E-2</v>
      </c>
      <c r="AT451" s="17">
        <v>4.5895261723267203E-2</v>
      </c>
      <c r="AU451" s="17">
        <v>4.5611769707000697E-2</v>
      </c>
      <c r="AV451" s="17">
        <v>5.0273035959691903E-2</v>
      </c>
      <c r="AW451" s="17">
        <v>2.17275112862255E-2</v>
      </c>
      <c r="AX451" s="17"/>
      <c r="AY451" s="17">
        <v>4.1231950965313499E-2</v>
      </c>
      <c r="AZ451" s="17">
        <v>4.0970963067722098E-2</v>
      </c>
      <c r="BA451" s="17">
        <v>4.9872019948963502E-2</v>
      </c>
      <c r="BB451" s="17">
        <v>4.8695375310691603E-2</v>
      </c>
      <c r="BC451" s="17">
        <v>7.6055624959913207E-2</v>
      </c>
      <c r="BD451" s="17"/>
      <c r="BE451" s="17">
        <v>5.6451569831565997E-2</v>
      </c>
      <c r="BF451" s="17">
        <v>5.99522084266376E-2</v>
      </c>
      <c r="BG451" s="17">
        <v>4.8604298984363199E-2</v>
      </c>
      <c r="BH451" s="17">
        <v>3.0351884830706E-2</v>
      </c>
      <c r="BI451" s="17"/>
      <c r="BJ451" s="17">
        <v>7.0372680541641294E-2</v>
      </c>
      <c r="BK451" s="17">
        <v>7.1637781880547494E-2</v>
      </c>
      <c r="BL451" s="17">
        <v>4.8180064813917997E-2</v>
      </c>
      <c r="BM451" s="17">
        <v>3.5021675553246201E-2</v>
      </c>
      <c r="BN451" s="17"/>
      <c r="BO451" s="17">
        <v>6.8601527654437194E-2</v>
      </c>
      <c r="BP451" s="17">
        <v>4.4310845710537901E-2</v>
      </c>
      <c r="BQ451" s="17">
        <v>4.18379958150642E-2</v>
      </c>
      <c r="BR451" s="17"/>
      <c r="BS451" s="17">
        <v>4.0525896566890901E-2</v>
      </c>
      <c r="BT451" s="17">
        <v>5.2782731406364601E-2</v>
      </c>
      <c r="BU451" s="17"/>
      <c r="BV451" s="17">
        <v>4.8940375243406199E-2</v>
      </c>
      <c r="BW451" s="17">
        <v>4.1793053323797701E-2</v>
      </c>
      <c r="BX451" s="17">
        <v>4.4864656014645898E-2</v>
      </c>
      <c r="BY451" s="17"/>
      <c r="BZ451" s="17">
        <v>9.9847364493848793E-3</v>
      </c>
      <c r="CA451" s="17">
        <v>4.0083487194328603E-2</v>
      </c>
    </row>
    <row r="452" spans="2:79" x14ac:dyDescent="0.3">
      <c r="B452" t="s">
        <v>212</v>
      </c>
      <c r="C452" s="17">
        <v>2.3555392181405701E-2</v>
      </c>
      <c r="D452" s="17">
        <v>2.66596242848696E-2</v>
      </c>
      <c r="E452" s="17">
        <v>2.0737135513050599E-2</v>
      </c>
      <c r="F452" s="17"/>
      <c r="G452" s="17">
        <v>1.3692379164696801E-2</v>
      </c>
      <c r="H452" s="17">
        <v>1.8016958941962601E-2</v>
      </c>
      <c r="I452" s="17">
        <v>2.54610487578673E-2</v>
      </c>
      <c r="J452" s="17">
        <v>2.3035834104633501E-2</v>
      </c>
      <c r="K452" s="17">
        <v>4.4762443788692402E-2</v>
      </c>
      <c r="L452" s="17">
        <v>1.93666405790337E-2</v>
      </c>
      <c r="M452" s="17"/>
      <c r="N452" s="17">
        <v>2.2989996409745601E-2</v>
      </c>
      <c r="O452" s="17">
        <v>2.1359011853119302E-2</v>
      </c>
      <c r="P452" s="17">
        <v>2.8259249615763302E-2</v>
      </c>
      <c r="Q452" s="17">
        <v>2.27819684576098E-2</v>
      </c>
      <c r="R452" s="17"/>
      <c r="S452" s="17">
        <v>2.4822351587759601E-2</v>
      </c>
      <c r="T452" s="17">
        <v>1.4257413836562399E-2</v>
      </c>
      <c r="U452" s="17">
        <v>3.08019202430811E-2</v>
      </c>
      <c r="V452" s="17">
        <v>1.0978614238526399E-2</v>
      </c>
      <c r="W452" s="17">
        <v>3.3228658403128303E-2</v>
      </c>
      <c r="X452" s="17">
        <v>2.25267329809111E-2</v>
      </c>
      <c r="Y452" s="17">
        <v>2.9922964803800502E-2</v>
      </c>
      <c r="Z452" s="17">
        <v>2.6913638960198501E-2</v>
      </c>
      <c r="AA452" s="17">
        <v>8.6899256739922E-3</v>
      </c>
      <c r="AB452" s="17">
        <v>4.1357653818305702E-2</v>
      </c>
      <c r="AC452" s="17">
        <v>0</v>
      </c>
      <c r="AD452" s="17">
        <v>7.6067329730351296E-2</v>
      </c>
      <c r="AE452" s="17"/>
      <c r="AF452" s="17">
        <v>2.81561620915864E-2</v>
      </c>
      <c r="AG452" s="17">
        <v>1.53239810430172E-2</v>
      </c>
      <c r="AH452" s="17">
        <v>0</v>
      </c>
      <c r="AI452" s="17">
        <v>5.52698784651715E-2</v>
      </c>
      <c r="AJ452" s="17">
        <v>0</v>
      </c>
      <c r="AK452" s="17"/>
      <c r="AL452" s="17">
        <v>1.26442443227241E-2</v>
      </c>
      <c r="AM452" s="17">
        <v>1.8878847695223099E-2</v>
      </c>
      <c r="AN452" s="17">
        <v>1.05726502201098E-2</v>
      </c>
      <c r="AO452" s="17">
        <v>4.6339868618769202E-2</v>
      </c>
      <c r="AP452" s="17">
        <v>0</v>
      </c>
      <c r="AQ452" s="17">
        <v>2.3878836636522599E-2</v>
      </c>
      <c r="AR452" s="17"/>
      <c r="AS452" s="17">
        <v>1.36454092250921E-2</v>
      </c>
      <c r="AT452" s="17">
        <v>2.48807675985937E-2</v>
      </c>
      <c r="AU452" s="17">
        <v>2.7873796867879299E-2</v>
      </c>
      <c r="AV452" s="17">
        <v>1.9201851479827E-2</v>
      </c>
      <c r="AW452" s="17">
        <v>4.8377877868753E-2</v>
      </c>
      <c r="AX452" s="17"/>
      <c r="AY452" s="17">
        <v>3.1694582872115198E-2</v>
      </c>
      <c r="AZ452" s="17">
        <v>1.83365637799623E-2</v>
      </c>
      <c r="BA452" s="17">
        <v>2.7021680174469102E-2</v>
      </c>
      <c r="BB452" s="17">
        <v>1.72587443125326E-2</v>
      </c>
      <c r="BC452" s="17">
        <v>2.9547279372767299E-2</v>
      </c>
      <c r="BD452" s="17"/>
      <c r="BE452" s="17">
        <v>5.6105242603225899E-2</v>
      </c>
      <c r="BF452" s="17">
        <v>2.6917234958119301E-2</v>
      </c>
      <c r="BG452" s="17">
        <v>2.1412050674912E-2</v>
      </c>
      <c r="BH452" s="17">
        <v>1.9406658001938099E-2</v>
      </c>
      <c r="BI452" s="17"/>
      <c r="BJ452" s="17">
        <v>3.4704004285886297E-2</v>
      </c>
      <c r="BK452" s="17">
        <v>1.8567563018181198E-2</v>
      </c>
      <c r="BL452" s="17">
        <v>2.6136027856398899E-2</v>
      </c>
      <c r="BM452" s="17">
        <v>1.9821320859880798E-2</v>
      </c>
      <c r="BN452" s="17"/>
      <c r="BO452" s="17">
        <v>2.8816145948484102E-2</v>
      </c>
      <c r="BP452" s="17">
        <v>1.7971923603900802E-2</v>
      </c>
      <c r="BQ452" s="17">
        <v>2.3748635840086501E-2</v>
      </c>
      <c r="BR452" s="17"/>
      <c r="BS452" s="17">
        <v>2.15496830715169E-2</v>
      </c>
      <c r="BT452" s="17">
        <v>2.6263783136818101E-2</v>
      </c>
      <c r="BU452" s="17"/>
      <c r="BV452" s="17">
        <v>4.8489642936584603E-3</v>
      </c>
      <c r="BW452" s="17">
        <v>2.24170084815229E-2</v>
      </c>
      <c r="BX452" s="17">
        <v>3.8855995780583401E-2</v>
      </c>
      <c r="BY452" s="17"/>
      <c r="BZ452" s="17">
        <v>1.4229710233879299E-2</v>
      </c>
      <c r="CA452" s="17">
        <v>1.6721591516947201E-2</v>
      </c>
    </row>
    <row r="453" spans="2:79" x14ac:dyDescent="0.3">
      <c r="B453" t="s">
        <v>149</v>
      </c>
      <c r="C453" s="17">
        <v>1.29728013785507E-2</v>
      </c>
      <c r="D453" s="17">
        <v>1.2216889592326899E-2</v>
      </c>
      <c r="E453" s="17">
        <v>1.3825281155124399E-2</v>
      </c>
      <c r="F453" s="17"/>
      <c r="G453" s="17">
        <v>6.7895577901742402E-3</v>
      </c>
      <c r="H453" s="17">
        <v>1.48161477417006E-2</v>
      </c>
      <c r="I453" s="17">
        <v>1.60152598578156E-2</v>
      </c>
      <c r="J453" s="17">
        <v>6.4633181341371996E-3</v>
      </c>
      <c r="K453" s="17">
        <v>1.6568192049662801E-2</v>
      </c>
      <c r="L453" s="17">
        <v>1.6018158913465599E-2</v>
      </c>
      <c r="M453" s="17"/>
      <c r="N453" s="17">
        <v>8.9570260608465308E-3</v>
      </c>
      <c r="O453" s="17">
        <v>1.00228367746843E-2</v>
      </c>
      <c r="P453" s="17">
        <v>1.0441716908091399E-2</v>
      </c>
      <c r="Q453" s="17">
        <v>2.2864612271267501E-2</v>
      </c>
      <c r="R453" s="17"/>
      <c r="S453" s="17">
        <v>1.0056718761791299E-2</v>
      </c>
      <c r="T453" s="17">
        <v>1.47573269798711E-2</v>
      </c>
      <c r="U453" s="17">
        <v>5.7128237751823199E-3</v>
      </c>
      <c r="V453" s="17">
        <v>2.1289224268304801E-2</v>
      </c>
      <c r="W453" s="17">
        <v>0</v>
      </c>
      <c r="X453" s="17">
        <v>2.7727798046445901E-2</v>
      </c>
      <c r="Y453" s="17">
        <v>1.24561196777477E-2</v>
      </c>
      <c r="Z453" s="17">
        <v>0</v>
      </c>
      <c r="AA453" s="17">
        <v>1.28983849025097E-2</v>
      </c>
      <c r="AB453" s="17">
        <v>1.25037479733935E-2</v>
      </c>
      <c r="AC453" s="17">
        <v>2.46210359894963E-2</v>
      </c>
      <c r="AD453" s="17">
        <v>0</v>
      </c>
      <c r="AE453" s="17"/>
      <c r="AF453" s="17">
        <v>4.8223886475906204E-3</v>
      </c>
      <c r="AG453" s="17">
        <v>1.05124295892017E-2</v>
      </c>
      <c r="AH453" s="17">
        <v>5.4970105388259197E-3</v>
      </c>
      <c r="AI453" s="17">
        <v>1.1357294098395801E-2</v>
      </c>
      <c r="AJ453" s="17">
        <v>9.0651399372484696E-3</v>
      </c>
      <c r="AK453" s="17"/>
      <c r="AL453" s="17">
        <v>7.5592348806974401E-3</v>
      </c>
      <c r="AM453" s="17">
        <v>2.7954042952349199E-3</v>
      </c>
      <c r="AN453" s="17">
        <v>4.83470430184428E-3</v>
      </c>
      <c r="AO453" s="17">
        <v>8.7416584208959494E-3</v>
      </c>
      <c r="AP453" s="17">
        <v>6.9052787872884202E-3</v>
      </c>
      <c r="AQ453" s="17">
        <v>2.67058047501855E-2</v>
      </c>
      <c r="AR453" s="17"/>
      <c r="AS453" s="17">
        <v>1.01453125881153E-2</v>
      </c>
      <c r="AT453" s="17">
        <v>1.0424839698062601E-2</v>
      </c>
      <c r="AU453" s="17">
        <v>2.1038117062881601E-2</v>
      </c>
      <c r="AV453" s="17">
        <v>9.0353402623644108E-3</v>
      </c>
      <c r="AW453" s="17">
        <v>2.7282505857061899E-2</v>
      </c>
      <c r="AX453" s="17"/>
      <c r="AY453" s="17">
        <v>1.0670366885834399E-2</v>
      </c>
      <c r="AZ453" s="17">
        <v>1.04693429489599E-2</v>
      </c>
      <c r="BA453" s="17">
        <v>1.4163832648130601E-2</v>
      </c>
      <c r="BB453" s="17">
        <v>2.0343219091151402E-2</v>
      </c>
      <c r="BC453" s="17">
        <v>2.5442088717154001E-2</v>
      </c>
      <c r="BD453" s="17"/>
      <c r="BE453" s="17">
        <v>1.4915481285999401E-2</v>
      </c>
      <c r="BF453" s="17">
        <v>8.0942626397681201E-3</v>
      </c>
      <c r="BG453" s="17">
        <v>7.1141013522131999E-3</v>
      </c>
      <c r="BH453" s="17">
        <v>2.3527543410219499E-2</v>
      </c>
      <c r="BI453" s="17"/>
      <c r="BJ453" s="17">
        <v>1.7498155785212601E-2</v>
      </c>
      <c r="BK453" s="17">
        <v>6.3360194142138898E-3</v>
      </c>
      <c r="BL453" s="17">
        <v>1.02127001725607E-2</v>
      </c>
      <c r="BM453" s="17">
        <v>1.2269287214062501E-2</v>
      </c>
      <c r="BN453" s="17"/>
      <c r="BO453" s="17">
        <v>7.8419121161905896E-3</v>
      </c>
      <c r="BP453" s="17">
        <v>6.6686875078293701E-3</v>
      </c>
      <c r="BQ453" s="17">
        <v>1.37724988931955E-2</v>
      </c>
      <c r="BR453" s="17"/>
      <c r="BS453" s="17">
        <v>1.3148291265211399E-2</v>
      </c>
      <c r="BT453" s="17">
        <v>1.17589716176463E-2</v>
      </c>
      <c r="BU453" s="17"/>
      <c r="BV453" s="17">
        <v>1.0662263467920201E-2</v>
      </c>
      <c r="BW453" s="17">
        <v>9.8920096381722999E-3</v>
      </c>
      <c r="BX453" s="17">
        <v>5.9651426907674403E-3</v>
      </c>
      <c r="BY453" s="17"/>
      <c r="BZ453" s="17">
        <v>1.7671275219408401E-2</v>
      </c>
      <c r="CA453" s="17">
        <v>0</v>
      </c>
    </row>
    <row r="454" spans="2:79" x14ac:dyDescent="0.3">
      <c r="B454" t="s">
        <v>213</v>
      </c>
      <c r="C454" s="17">
        <v>0.72073680079259494</v>
      </c>
      <c r="D454" s="17">
        <v>0.67680610062692004</v>
      </c>
      <c r="E454" s="17">
        <v>0.76322446971825697</v>
      </c>
      <c r="F454" s="17"/>
      <c r="G454" s="17">
        <v>0.759842985718991</v>
      </c>
      <c r="H454" s="17">
        <v>0.76381888955285304</v>
      </c>
      <c r="I454" s="17">
        <v>0.79232100018160501</v>
      </c>
      <c r="J454" s="17">
        <v>0.67458428923421199</v>
      </c>
      <c r="K454" s="17">
        <v>0.63608420634767704</v>
      </c>
      <c r="L454" s="17">
        <v>0.69541083427281303</v>
      </c>
      <c r="M454" s="17"/>
      <c r="N454" s="17">
        <v>0.76989834714275196</v>
      </c>
      <c r="O454" s="17">
        <v>0.72863575555577897</v>
      </c>
      <c r="P454" s="17">
        <v>0.68700546181469402</v>
      </c>
      <c r="Q454" s="17">
        <v>0.68552493496522005</v>
      </c>
      <c r="R454" s="17"/>
      <c r="S454" s="17">
        <v>0.75079090788478897</v>
      </c>
      <c r="T454" s="17">
        <v>0.74521710897943405</v>
      </c>
      <c r="U454" s="17">
        <v>0.72062308517555995</v>
      </c>
      <c r="V454" s="17">
        <v>0.67856206672612296</v>
      </c>
      <c r="W454" s="17">
        <v>0.62955041620978003</v>
      </c>
      <c r="X454" s="17">
        <v>0.71971516329718599</v>
      </c>
      <c r="Y454" s="17">
        <v>0.71515203455449206</v>
      </c>
      <c r="Z454" s="17">
        <v>0.66430317824817897</v>
      </c>
      <c r="AA454" s="17">
        <v>0.77635343298936899</v>
      </c>
      <c r="AB454" s="17">
        <v>0.68325417582287595</v>
      </c>
      <c r="AC454" s="17">
        <v>0.77261572596695105</v>
      </c>
      <c r="AD454" s="17">
        <v>0.72953084651858802</v>
      </c>
      <c r="AE454" s="17"/>
      <c r="AF454" s="17">
        <v>0.71904489475787103</v>
      </c>
      <c r="AG454" s="17">
        <v>0.78502924861809298</v>
      </c>
      <c r="AH454" s="17">
        <v>0.71733787514024405</v>
      </c>
      <c r="AI454" s="17">
        <v>0.62098386906446001</v>
      </c>
      <c r="AJ454" s="17">
        <v>0.692229825056068</v>
      </c>
      <c r="AK454" s="17"/>
      <c r="AL454" s="17">
        <v>0.78965007324728798</v>
      </c>
      <c r="AM454" s="17">
        <v>0.759763249815537</v>
      </c>
      <c r="AN454" s="17">
        <v>0.77015779748600599</v>
      </c>
      <c r="AO454" s="17">
        <v>0.62446823186751399</v>
      </c>
      <c r="AP454" s="17">
        <v>0.76272688989802295</v>
      </c>
      <c r="AQ454" s="17">
        <v>0.695895562872893</v>
      </c>
      <c r="AR454" s="17"/>
      <c r="AS454" s="17">
        <v>0.80387447327661998</v>
      </c>
      <c r="AT454" s="17">
        <v>0.71878663080519201</v>
      </c>
      <c r="AU454" s="17">
        <v>0.677030197051537</v>
      </c>
      <c r="AV454" s="17">
        <v>0.69438492781668404</v>
      </c>
      <c r="AW454" s="17">
        <v>0.73135787107250605</v>
      </c>
      <c r="AX454" s="17"/>
      <c r="AY454" s="17">
        <v>0.718974212434775</v>
      </c>
      <c r="AZ454" s="17">
        <v>0.741382690381854</v>
      </c>
      <c r="BA454" s="17">
        <v>0.69816257266940895</v>
      </c>
      <c r="BB454" s="17">
        <v>0.74338325814299899</v>
      </c>
      <c r="BC454" s="17">
        <v>0.56844746273193303</v>
      </c>
      <c r="BD454" s="17"/>
      <c r="BE454" s="17">
        <v>0.53945381651965796</v>
      </c>
      <c r="BF454" s="17">
        <v>0.67919466485286895</v>
      </c>
      <c r="BG454" s="17">
        <v>0.71282653211088798</v>
      </c>
      <c r="BH454" s="17">
        <v>0.78948160379409005</v>
      </c>
      <c r="BI454" s="17"/>
      <c r="BJ454" s="17">
        <v>0.59392065574056896</v>
      </c>
      <c r="BK454" s="17">
        <v>0.72980377516719197</v>
      </c>
      <c r="BL454" s="17">
        <v>0.68701088513096797</v>
      </c>
      <c r="BM454" s="17">
        <v>0.76741152085063402</v>
      </c>
      <c r="BN454" s="17"/>
      <c r="BO454" s="17">
        <v>0.700171003938029</v>
      </c>
      <c r="BP454" s="17">
        <v>0.71822467832380599</v>
      </c>
      <c r="BQ454" s="17">
        <v>0.72620384754845202</v>
      </c>
      <c r="BR454" s="17"/>
      <c r="BS454" s="17">
        <v>0.71961200545417403</v>
      </c>
      <c r="BT454" s="17">
        <v>0.72270641430002502</v>
      </c>
      <c r="BU454" s="17"/>
      <c r="BV454" s="17">
        <v>0.76816466031364095</v>
      </c>
      <c r="BW454" s="17">
        <v>0.72278549732751096</v>
      </c>
      <c r="BX454" s="17">
        <v>0.698925333030322</v>
      </c>
      <c r="BY454" s="17"/>
      <c r="BZ454" s="17">
        <v>0.80221388657396997</v>
      </c>
      <c r="CA454" s="17">
        <v>0.76472287528988203</v>
      </c>
    </row>
    <row r="455" spans="2:79" x14ac:dyDescent="0.3">
      <c r="B455" t="s">
        <v>214</v>
      </c>
      <c r="C455" s="17">
        <v>6.9342970929011899E-2</v>
      </c>
      <c r="D455" s="17">
        <v>8.7243397790871896E-2</v>
      </c>
      <c r="E455" s="17">
        <v>5.1588720824560001E-2</v>
      </c>
      <c r="F455" s="17"/>
      <c r="G455" s="17">
        <v>8.9352588542896502E-2</v>
      </c>
      <c r="H455" s="17">
        <v>5.6756869770670099E-2</v>
      </c>
      <c r="I455" s="17">
        <v>4.28553581260704E-2</v>
      </c>
      <c r="J455" s="17">
        <v>8.1001438884291593E-2</v>
      </c>
      <c r="K455" s="17">
        <v>0.101364401956407</v>
      </c>
      <c r="L455" s="17">
        <v>5.6909088563872501E-2</v>
      </c>
      <c r="M455" s="17"/>
      <c r="N455" s="17">
        <v>5.80743809921049E-2</v>
      </c>
      <c r="O455" s="17">
        <v>5.7961838134956999E-2</v>
      </c>
      <c r="P455" s="17">
        <v>9.6907136477272601E-2</v>
      </c>
      <c r="Q455" s="17">
        <v>7.0479819902799404E-2</v>
      </c>
      <c r="R455" s="17"/>
      <c r="S455" s="17">
        <v>6.2806569977636104E-2</v>
      </c>
      <c r="T455" s="17">
        <v>3.9601294205058299E-2</v>
      </c>
      <c r="U455" s="17">
        <v>7.4183577506440196E-2</v>
      </c>
      <c r="V455" s="17">
        <v>4.97939943474138E-2</v>
      </c>
      <c r="W455" s="17">
        <v>0.13860876737236599</v>
      </c>
      <c r="X455" s="17">
        <v>6.3385225676578394E-2</v>
      </c>
      <c r="Y455" s="17">
        <v>7.6859010239077402E-2</v>
      </c>
      <c r="Z455" s="17">
        <v>5.1782086672748397E-2</v>
      </c>
      <c r="AA455" s="17">
        <v>5.4644897750659199E-2</v>
      </c>
      <c r="AB455" s="17">
        <v>0.11769784933288401</v>
      </c>
      <c r="AC455" s="17">
        <v>2.3190217023155001E-2</v>
      </c>
      <c r="AD455" s="17">
        <v>0.11970267084720899</v>
      </c>
      <c r="AE455" s="17"/>
      <c r="AF455" s="17">
        <v>6.8777693799260395E-2</v>
      </c>
      <c r="AG455" s="17">
        <v>5.8581740449744901E-2</v>
      </c>
      <c r="AH455" s="17">
        <v>4.57300991763692E-2</v>
      </c>
      <c r="AI455" s="17">
        <v>0.10582644115223599</v>
      </c>
      <c r="AJ455" s="17">
        <v>5.0828756276933E-2</v>
      </c>
      <c r="AK455" s="17"/>
      <c r="AL455" s="17">
        <v>5.48578442946051E-2</v>
      </c>
      <c r="AM455" s="17">
        <v>5.3577775285204902E-2</v>
      </c>
      <c r="AN455" s="17">
        <v>5.59918111396846E-2</v>
      </c>
      <c r="AO455" s="17">
        <v>0.10838555161133499</v>
      </c>
      <c r="AP455" s="17">
        <v>1.9450802570973799E-2</v>
      </c>
      <c r="AQ455" s="17">
        <v>5.7027987102958401E-2</v>
      </c>
      <c r="AR455" s="17"/>
      <c r="AS455" s="17">
        <v>5.67591925811178E-2</v>
      </c>
      <c r="AT455" s="17">
        <v>7.0776029321860903E-2</v>
      </c>
      <c r="AU455" s="17">
        <v>7.3485566574879896E-2</v>
      </c>
      <c r="AV455" s="17">
        <v>6.9474887439518906E-2</v>
      </c>
      <c r="AW455" s="17">
        <v>7.0105389154978506E-2</v>
      </c>
      <c r="AX455" s="17"/>
      <c r="AY455" s="17">
        <v>7.2926533837428795E-2</v>
      </c>
      <c r="AZ455" s="17">
        <v>5.9307526847684401E-2</v>
      </c>
      <c r="BA455" s="17">
        <v>7.6893700123432704E-2</v>
      </c>
      <c r="BB455" s="17">
        <v>6.59541196232242E-2</v>
      </c>
      <c r="BC455" s="17">
        <v>0.10560290433268001</v>
      </c>
      <c r="BD455" s="17"/>
      <c r="BE455" s="17">
        <v>0.112556812434792</v>
      </c>
      <c r="BF455" s="17">
        <v>8.6869443384756898E-2</v>
      </c>
      <c r="BG455" s="17">
        <v>7.0016349659275195E-2</v>
      </c>
      <c r="BH455" s="17">
        <v>4.9758542832644102E-2</v>
      </c>
      <c r="BI455" s="17"/>
      <c r="BJ455" s="17">
        <v>0.10507668482752799</v>
      </c>
      <c r="BK455" s="17">
        <v>9.0205344898728695E-2</v>
      </c>
      <c r="BL455" s="17">
        <v>7.4316092670316899E-2</v>
      </c>
      <c r="BM455" s="17">
        <v>5.48429964131271E-2</v>
      </c>
      <c r="BN455" s="17"/>
      <c r="BO455" s="17">
        <v>9.7417673602921306E-2</v>
      </c>
      <c r="BP455" s="17">
        <v>6.2282769314438803E-2</v>
      </c>
      <c r="BQ455" s="17">
        <v>6.5586631655150704E-2</v>
      </c>
      <c r="BR455" s="17"/>
      <c r="BS455" s="17">
        <v>6.2075579638407798E-2</v>
      </c>
      <c r="BT455" s="17">
        <v>7.9046514543182705E-2</v>
      </c>
      <c r="BU455" s="17"/>
      <c r="BV455" s="17">
        <v>5.3789339537064697E-2</v>
      </c>
      <c r="BW455" s="17">
        <v>6.4210061805320504E-2</v>
      </c>
      <c r="BX455" s="17">
        <v>8.3720651795229306E-2</v>
      </c>
      <c r="BY455" s="17"/>
      <c r="BZ455" s="17">
        <v>2.4214446683264199E-2</v>
      </c>
      <c r="CA455" s="17">
        <v>5.68050787112757E-2</v>
      </c>
    </row>
    <row r="456" spans="2:79" x14ac:dyDescent="0.3">
      <c r="B456" t="s">
        <v>191</v>
      </c>
      <c r="C456" s="17">
        <v>0.65139382986358296</v>
      </c>
      <c r="D456" s="17">
        <v>0.58956270283604795</v>
      </c>
      <c r="E456" s="17">
        <v>0.71163574889369696</v>
      </c>
      <c r="F456" s="17"/>
      <c r="G456" s="17">
        <v>0.67049039717609504</v>
      </c>
      <c r="H456" s="17">
        <v>0.70706201978218297</v>
      </c>
      <c r="I456" s="17">
        <v>0.74946564205553501</v>
      </c>
      <c r="J456" s="17">
        <v>0.59358285034991998</v>
      </c>
      <c r="K456" s="17">
        <v>0.53471980439126898</v>
      </c>
      <c r="L456" s="17">
        <v>0.63850174570894103</v>
      </c>
      <c r="M456" s="17"/>
      <c r="N456" s="17">
        <v>0.71182396615064703</v>
      </c>
      <c r="O456" s="17">
        <v>0.67067391742082205</v>
      </c>
      <c r="P456" s="17">
        <v>0.59009832533742201</v>
      </c>
      <c r="Q456" s="17">
        <v>0.61504511506242099</v>
      </c>
      <c r="R456" s="17"/>
      <c r="S456" s="17">
        <v>0.68798433790715297</v>
      </c>
      <c r="T456" s="17">
        <v>0.70561581477437596</v>
      </c>
      <c r="U456" s="17">
        <v>0.64643950766911995</v>
      </c>
      <c r="V456" s="17">
        <v>0.62876807237870902</v>
      </c>
      <c r="W456" s="17">
        <v>0.49094164883741398</v>
      </c>
      <c r="X456" s="17">
        <v>0.65632993762060698</v>
      </c>
      <c r="Y456" s="17">
        <v>0.63829302431541401</v>
      </c>
      <c r="Z456" s="17">
        <v>0.612521091575431</v>
      </c>
      <c r="AA456" s="17">
        <v>0.72170853523871004</v>
      </c>
      <c r="AB456" s="17">
        <v>0.56555632648999199</v>
      </c>
      <c r="AC456" s="17">
        <v>0.749425508943796</v>
      </c>
      <c r="AD456" s="17">
        <v>0.60982817567137804</v>
      </c>
      <c r="AE456" s="17"/>
      <c r="AF456" s="17">
        <v>0.65026720095861101</v>
      </c>
      <c r="AG456" s="17">
        <v>0.72644750816834802</v>
      </c>
      <c r="AH456" s="17">
        <v>0.671607775963875</v>
      </c>
      <c r="AI456" s="17">
        <v>0.51515742791222396</v>
      </c>
      <c r="AJ456" s="17">
        <v>0.64140106877913505</v>
      </c>
      <c r="AK456" s="17"/>
      <c r="AL456" s="17">
        <v>0.73479222895268304</v>
      </c>
      <c r="AM456" s="17">
        <v>0.70618547453033198</v>
      </c>
      <c r="AN456" s="17">
        <v>0.714165986346321</v>
      </c>
      <c r="AO456" s="17">
        <v>0.51608268025617898</v>
      </c>
      <c r="AP456" s="17">
        <v>0.74327608732704897</v>
      </c>
      <c r="AQ456" s="17">
        <v>0.63886757576993403</v>
      </c>
      <c r="AR456" s="17"/>
      <c r="AS456" s="17">
        <v>0.74711528069550204</v>
      </c>
      <c r="AT456" s="17">
        <v>0.648010601483332</v>
      </c>
      <c r="AU456" s="17">
        <v>0.60354463047665696</v>
      </c>
      <c r="AV456" s="17">
        <v>0.62491004037716502</v>
      </c>
      <c r="AW456" s="17">
        <v>0.66125248191752795</v>
      </c>
      <c r="AX456" s="17"/>
      <c r="AY456" s="17">
        <v>0.64604767859734602</v>
      </c>
      <c r="AZ456" s="17">
        <v>0.68207516353416997</v>
      </c>
      <c r="BA456" s="17">
        <v>0.62126887254597696</v>
      </c>
      <c r="BB456" s="17">
        <v>0.67742913851977504</v>
      </c>
      <c r="BC456" s="17">
        <v>0.46284455839925198</v>
      </c>
      <c r="BD456" s="17"/>
      <c r="BE456" s="17">
        <v>0.42689700408486603</v>
      </c>
      <c r="BF456" s="17">
        <v>0.59232522146811195</v>
      </c>
      <c r="BG456" s="17">
        <v>0.64281018245161303</v>
      </c>
      <c r="BH456" s="17">
        <v>0.73972306096144602</v>
      </c>
      <c r="BI456" s="17"/>
      <c r="BJ456" s="17">
        <v>0.48884397091304099</v>
      </c>
      <c r="BK456" s="17">
        <v>0.63959843026846297</v>
      </c>
      <c r="BL456" s="17">
        <v>0.61269479246065095</v>
      </c>
      <c r="BM456" s="17">
        <v>0.71256852443750696</v>
      </c>
      <c r="BN456" s="17"/>
      <c r="BO456" s="17">
        <v>0.60275333033510803</v>
      </c>
      <c r="BP456" s="17">
        <v>0.655941909009367</v>
      </c>
      <c r="BQ456" s="17">
        <v>0.66061721589330102</v>
      </c>
      <c r="BR456" s="17"/>
      <c r="BS456" s="17">
        <v>0.65753642581576599</v>
      </c>
      <c r="BT456" s="17">
        <v>0.64365989975684301</v>
      </c>
      <c r="BU456" s="17"/>
      <c r="BV456" s="17">
        <v>0.71437532077657695</v>
      </c>
      <c r="BW456" s="17">
        <v>0.658575435522191</v>
      </c>
      <c r="BX456" s="17">
        <v>0.61520468123509298</v>
      </c>
      <c r="BY456" s="17"/>
      <c r="BZ456" s="17">
        <v>0.77799943989070497</v>
      </c>
      <c r="CA456" s="17">
        <v>0.70791779657860598</v>
      </c>
    </row>
    <row r="457" spans="2:79" x14ac:dyDescent="0.3">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row>
    <row r="458" spans="2:79" x14ac:dyDescent="0.3">
      <c r="B458" s="6" t="s">
        <v>240</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c r="CA458" s="17"/>
    </row>
    <row r="459" spans="2:79" x14ac:dyDescent="0.3">
      <c r="B459" s="24" t="s">
        <v>107</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row>
    <row r="460" spans="2:79" x14ac:dyDescent="0.3">
      <c r="B460" t="s">
        <v>208</v>
      </c>
      <c r="C460" s="17">
        <v>0.29908323693487499</v>
      </c>
      <c r="D460" s="17">
        <v>0.25035164984172598</v>
      </c>
      <c r="E460" s="17">
        <v>0.34828889899891902</v>
      </c>
      <c r="F460" s="17"/>
      <c r="G460" s="17">
        <v>0.27561283940551701</v>
      </c>
      <c r="H460" s="17">
        <v>0.34451064331411702</v>
      </c>
      <c r="I460" s="17">
        <v>0.32833866365028003</v>
      </c>
      <c r="J460" s="17">
        <v>0.26032241976830001</v>
      </c>
      <c r="K460" s="17">
        <v>0.30706862903863602</v>
      </c>
      <c r="L460" s="17">
        <v>0.28014965946085801</v>
      </c>
      <c r="M460" s="17"/>
      <c r="N460" s="17">
        <v>0.32070884246150499</v>
      </c>
      <c r="O460" s="17">
        <v>0.29945624657362502</v>
      </c>
      <c r="P460" s="17">
        <v>0.27325249027658399</v>
      </c>
      <c r="Q460" s="17">
        <v>0.29995100725787299</v>
      </c>
      <c r="R460" s="17"/>
      <c r="S460" s="17">
        <v>0.310072722179</v>
      </c>
      <c r="T460" s="17">
        <v>0.34517764275144902</v>
      </c>
      <c r="U460" s="17">
        <v>0.28947361857799397</v>
      </c>
      <c r="V460" s="17">
        <v>0.30252328910744197</v>
      </c>
      <c r="W460" s="17">
        <v>0.23830796616490699</v>
      </c>
      <c r="X460" s="17">
        <v>0.31268260355023703</v>
      </c>
      <c r="Y460" s="17">
        <v>0.224055826039218</v>
      </c>
      <c r="Z460" s="17">
        <v>0.32431988679601098</v>
      </c>
      <c r="AA460" s="17">
        <v>0.315805519243814</v>
      </c>
      <c r="AB460" s="17">
        <v>0.28419141672854098</v>
      </c>
      <c r="AC460" s="17">
        <v>0.25352636344864898</v>
      </c>
      <c r="AD460" s="17">
        <v>0.39202234674242598</v>
      </c>
      <c r="AE460" s="17"/>
      <c r="AF460" s="17">
        <v>0.267145455202773</v>
      </c>
      <c r="AG460" s="17">
        <v>0.331403294930599</v>
      </c>
      <c r="AH460" s="17">
        <v>0.30613582795884903</v>
      </c>
      <c r="AI460" s="17">
        <v>0.178694736366659</v>
      </c>
      <c r="AJ460" s="17">
        <v>0.43423094409248197</v>
      </c>
      <c r="AK460" s="17"/>
      <c r="AL460" s="17">
        <v>0.34249686657209599</v>
      </c>
      <c r="AM460" s="17">
        <v>0.295860139221928</v>
      </c>
      <c r="AN460" s="17">
        <v>0.36051412147129003</v>
      </c>
      <c r="AO460" s="17">
        <v>0.20200471612930601</v>
      </c>
      <c r="AP460" s="17">
        <v>0.44098240486600898</v>
      </c>
      <c r="AQ460" s="17">
        <v>0.244731782952577</v>
      </c>
      <c r="AR460" s="17"/>
      <c r="AS460" s="17">
        <v>0.37913662909638202</v>
      </c>
      <c r="AT460" s="17">
        <v>0.28075114531988798</v>
      </c>
      <c r="AU460" s="17">
        <v>0.26272569129571999</v>
      </c>
      <c r="AV460" s="17">
        <v>0.32270953939615199</v>
      </c>
      <c r="AW460" s="17">
        <v>0.39663796125727402</v>
      </c>
      <c r="AX460" s="17"/>
      <c r="AY460" s="17">
        <v>0.368039415962641</v>
      </c>
      <c r="AZ460" s="17">
        <v>0.26504631921934702</v>
      </c>
      <c r="BA460" s="17">
        <v>0.28663015797066999</v>
      </c>
      <c r="BB460" s="17">
        <v>0.32599668457213798</v>
      </c>
      <c r="BC460" s="17">
        <v>0.168827324602741</v>
      </c>
      <c r="BD460" s="17"/>
      <c r="BE460" s="17">
        <v>0.141272974143966</v>
      </c>
      <c r="BF460" s="17">
        <v>0.168066265668847</v>
      </c>
      <c r="BG460" s="17">
        <v>0.26588081031909799</v>
      </c>
      <c r="BH460" s="17">
        <v>0.46205190933213702</v>
      </c>
      <c r="BI460" s="17"/>
      <c r="BJ460" s="17">
        <v>0.18643264640401799</v>
      </c>
      <c r="BK460" s="17">
        <v>0.215805681433998</v>
      </c>
      <c r="BL460" s="17">
        <v>0.27330572109699403</v>
      </c>
      <c r="BM460" s="17">
        <v>0.35039790513133601</v>
      </c>
      <c r="BN460" s="17"/>
      <c r="BO460" s="17">
        <v>0.211957671553719</v>
      </c>
      <c r="BP460" s="17">
        <v>0.23232170693686899</v>
      </c>
      <c r="BQ460" s="17">
        <v>0.33176012176619502</v>
      </c>
      <c r="BR460" s="17"/>
      <c r="BS460" s="17">
        <v>0.30985522444596902</v>
      </c>
      <c r="BT460" s="17">
        <v>0.28639875850148</v>
      </c>
      <c r="BU460" s="17"/>
      <c r="BV460" s="17">
        <v>0.35010659719367698</v>
      </c>
      <c r="BW460" s="17">
        <v>0.31189937277086099</v>
      </c>
      <c r="BX460" s="17">
        <v>0.24474832262035701</v>
      </c>
      <c r="BY460" s="17"/>
      <c r="BZ460" s="17">
        <v>0.31546701424087098</v>
      </c>
      <c r="CA460" s="17">
        <v>0.33432893290828702</v>
      </c>
    </row>
    <row r="461" spans="2:79" x14ac:dyDescent="0.3">
      <c r="B461" t="s">
        <v>209</v>
      </c>
      <c r="C461" s="17">
        <v>0.29869085664400002</v>
      </c>
      <c r="D461" s="17">
        <v>0.31194952379423702</v>
      </c>
      <c r="E461" s="17">
        <v>0.28263171340542798</v>
      </c>
      <c r="F461" s="17"/>
      <c r="G461" s="17">
        <v>0.358573666050374</v>
      </c>
      <c r="H461" s="17">
        <v>0.306230168020584</v>
      </c>
      <c r="I461" s="17">
        <v>0.31497162222900699</v>
      </c>
      <c r="J461" s="17">
        <v>0.28569427886279702</v>
      </c>
      <c r="K461" s="17">
        <v>0.21666826215995799</v>
      </c>
      <c r="L461" s="17">
        <v>0.30467923850855999</v>
      </c>
      <c r="M461" s="17"/>
      <c r="N461" s="17">
        <v>0.30856038401612101</v>
      </c>
      <c r="O461" s="17">
        <v>0.31944312313580497</v>
      </c>
      <c r="P461" s="17">
        <v>0.30014729064423701</v>
      </c>
      <c r="Q461" s="17">
        <v>0.26518036588934502</v>
      </c>
      <c r="R461" s="17"/>
      <c r="S461" s="17">
        <v>0.30198593425379699</v>
      </c>
      <c r="T461" s="17">
        <v>0.28112148248069202</v>
      </c>
      <c r="U461" s="17">
        <v>0.29484782490667399</v>
      </c>
      <c r="V461" s="17">
        <v>0.26394848351811201</v>
      </c>
      <c r="W461" s="17">
        <v>0.29284737048050802</v>
      </c>
      <c r="X461" s="17">
        <v>0.31441378826925498</v>
      </c>
      <c r="Y461" s="17">
        <v>0.36022516365731799</v>
      </c>
      <c r="Z461" s="17">
        <v>0.30450986359731003</v>
      </c>
      <c r="AA461" s="17">
        <v>0.30036128545935298</v>
      </c>
      <c r="AB461" s="17">
        <v>0.34927269014310602</v>
      </c>
      <c r="AC461" s="17">
        <v>0.24528305001762599</v>
      </c>
      <c r="AD461" s="17">
        <v>0.19937804220883401</v>
      </c>
      <c r="AE461" s="17"/>
      <c r="AF461" s="17">
        <v>0.28518733102236499</v>
      </c>
      <c r="AG461" s="17">
        <v>0.35200749200965997</v>
      </c>
      <c r="AH461" s="17">
        <v>0.37411093248442201</v>
      </c>
      <c r="AI461" s="17">
        <v>0.22374985527025501</v>
      </c>
      <c r="AJ461" s="17">
        <v>0.23401921183059601</v>
      </c>
      <c r="AK461" s="17"/>
      <c r="AL461" s="17">
        <v>0.38216803150856399</v>
      </c>
      <c r="AM461" s="17">
        <v>0.299754328921776</v>
      </c>
      <c r="AN461" s="17">
        <v>0.28436483264284901</v>
      </c>
      <c r="AO461" s="17">
        <v>0.24034719405824201</v>
      </c>
      <c r="AP461" s="17">
        <v>0.249762496470739</v>
      </c>
      <c r="AQ461" s="17">
        <v>0.30901978190270502</v>
      </c>
      <c r="AR461" s="17"/>
      <c r="AS461" s="17">
        <v>0.289598812824024</v>
      </c>
      <c r="AT461" s="17">
        <v>0.319408930479187</v>
      </c>
      <c r="AU461" s="17">
        <v>0.27994603402835</v>
      </c>
      <c r="AV461" s="17">
        <v>0.29334778598095201</v>
      </c>
      <c r="AW461" s="17">
        <v>0.15356990116217201</v>
      </c>
      <c r="AX461" s="17"/>
      <c r="AY461" s="17">
        <v>0.25758227771623898</v>
      </c>
      <c r="AZ461" s="17">
        <v>0.34324817793963502</v>
      </c>
      <c r="BA461" s="17">
        <v>0.28393726277786002</v>
      </c>
      <c r="BB461" s="17">
        <v>0.275774908262444</v>
      </c>
      <c r="BC461" s="17">
        <v>0.29035893764396298</v>
      </c>
      <c r="BD461" s="17"/>
      <c r="BE461" s="17">
        <v>0.245209566214417</v>
      </c>
      <c r="BF461" s="17">
        <v>0.30798288723464301</v>
      </c>
      <c r="BG461" s="17">
        <v>0.31287321224255399</v>
      </c>
      <c r="BH461" s="17">
        <v>0.27717510833171199</v>
      </c>
      <c r="BI461" s="17"/>
      <c r="BJ461" s="17">
        <v>0.274825852357934</v>
      </c>
      <c r="BK461" s="17">
        <v>0.36362996391133801</v>
      </c>
      <c r="BL461" s="17">
        <v>0.31603671555548501</v>
      </c>
      <c r="BM461" s="17">
        <v>0.28820593214995799</v>
      </c>
      <c r="BN461" s="17"/>
      <c r="BO461" s="17">
        <v>0.30693299374479399</v>
      </c>
      <c r="BP461" s="17">
        <v>0.32682515302574799</v>
      </c>
      <c r="BQ461" s="17">
        <v>0.29189154842352399</v>
      </c>
      <c r="BR461" s="17"/>
      <c r="BS461" s="17">
        <v>0.29790077466728798</v>
      </c>
      <c r="BT461" s="17">
        <v>0.29818149622273898</v>
      </c>
      <c r="BU461" s="17"/>
      <c r="BV461" s="17">
        <v>0.334598069583598</v>
      </c>
      <c r="BW461" s="17">
        <v>0.29612357545210299</v>
      </c>
      <c r="BX461" s="17">
        <v>0.29467412106267299</v>
      </c>
      <c r="BY461" s="17"/>
      <c r="BZ461" s="17">
        <v>0.37142421819219701</v>
      </c>
      <c r="CA461" s="17">
        <v>0.34158293191170302</v>
      </c>
    </row>
    <row r="462" spans="2:79" x14ac:dyDescent="0.3">
      <c r="B462" t="s">
        <v>210</v>
      </c>
      <c r="C462" s="17">
        <v>0.206813949316349</v>
      </c>
      <c r="D462" s="17">
        <v>0.20280896592720199</v>
      </c>
      <c r="E462" s="17">
        <v>0.21255726330202901</v>
      </c>
      <c r="F462" s="17"/>
      <c r="G462" s="17">
        <v>0.18932395571645999</v>
      </c>
      <c r="H462" s="17">
        <v>0.18509249012996601</v>
      </c>
      <c r="I462" s="17">
        <v>0.18089658518556501</v>
      </c>
      <c r="J462" s="17">
        <v>0.22472419541405</v>
      </c>
      <c r="K462" s="17">
        <v>0.241810237135554</v>
      </c>
      <c r="L462" s="17">
        <v>0.219317227679207</v>
      </c>
      <c r="M462" s="17"/>
      <c r="N462" s="17">
        <v>0.20917648842835301</v>
      </c>
      <c r="O462" s="17">
        <v>0.20909437170096201</v>
      </c>
      <c r="P462" s="17">
        <v>0.21080080446520599</v>
      </c>
      <c r="Q462" s="17">
        <v>0.19479595215176099</v>
      </c>
      <c r="R462" s="17"/>
      <c r="S462" s="17">
        <v>0.231028104272053</v>
      </c>
      <c r="T462" s="17">
        <v>0.15862234555905999</v>
      </c>
      <c r="U462" s="17">
        <v>0.21918333753153099</v>
      </c>
      <c r="V462" s="17">
        <v>0.233392422680332</v>
      </c>
      <c r="W462" s="17">
        <v>0.23476651465095799</v>
      </c>
      <c r="X462" s="17">
        <v>0.23837861882448699</v>
      </c>
      <c r="Y462" s="17">
        <v>0.213026828610656</v>
      </c>
      <c r="Z462" s="17">
        <v>0.183129294215123</v>
      </c>
      <c r="AA462" s="17">
        <v>0.16811673778390299</v>
      </c>
      <c r="AB462" s="17">
        <v>0.18878419194157001</v>
      </c>
      <c r="AC462" s="17">
        <v>0.255396329945279</v>
      </c>
      <c r="AD462" s="17">
        <v>0.15881986232927001</v>
      </c>
      <c r="AE462" s="17"/>
      <c r="AF462" s="17">
        <v>0.22408854143005599</v>
      </c>
      <c r="AG462" s="17">
        <v>0.164966534841783</v>
      </c>
      <c r="AH462" s="17">
        <v>0.20479546600545601</v>
      </c>
      <c r="AI462" s="17">
        <v>0.27041578218118001</v>
      </c>
      <c r="AJ462" s="17">
        <v>0.19937291284882599</v>
      </c>
      <c r="AK462" s="17"/>
      <c r="AL462" s="17">
        <v>0.16571592794031501</v>
      </c>
      <c r="AM462" s="17">
        <v>0.23075729016959801</v>
      </c>
      <c r="AN462" s="17">
        <v>0.198884984719403</v>
      </c>
      <c r="AO462" s="17">
        <v>0.23715248796305599</v>
      </c>
      <c r="AP462" s="17">
        <v>0.17204043136782701</v>
      </c>
      <c r="AQ462" s="17">
        <v>0.26141150346912601</v>
      </c>
      <c r="AR462" s="17"/>
      <c r="AS462" s="17">
        <v>0.18066980328603199</v>
      </c>
      <c r="AT462" s="17">
        <v>0.21441111569950899</v>
      </c>
      <c r="AU462" s="17">
        <v>0.220228398574315</v>
      </c>
      <c r="AV462" s="17">
        <v>0.182326864637012</v>
      </c>
      <c r="AW462" s="17">
        <v>0.20493367760169701</v>
      </c>
      <c r="AX462" s="17"/>
      <c r="AY462" s="17">
        <v>0.16924031587639499</v>
      </c>
      <c r="AZ462" s="17">
        <v>0.231950278835235</v>
      </c>
      <c r="BA462" s="17">
        <v>0.223347421391206</v>
      </c>
      <c r="BB462" s="17">
        <v>0.172678454690644</v>
      </c>
      <c r="BC462" s="17">
        <v>0.214758666590708</v>
      </c>
      <c r="BD462" s="17"/>
      <c r="BE462" s="17">
        <v>0.22063899144312801</v>
      </c>
      <c r="BF462" s="17">
        <v>0.26368660249478099</v>
      </c>
      <c r="BG462" s="17">
        <v>0.227946713271792</v>
      </c>
      <c r="BH462" s="17">
        <v>0.136076939457349</v>
      </c>
      <c r="BI462" s="17"/>
      <c r="BJ462" s="17">
        <v>0.221317546260589</v>
      </c>
      <c r="BK462" s="17">
        <v>0.256205941678879</v>
      </c>
      <c r="BL462" s="17">
        <v>0.208280630523244</v>
      </c>
      <c r="BM462" s="17">
        <v>0.196355337665992</v>
      </c>
      <c r="BN462" s="17"/>
      <c r="BO462" s="17">
        <v>0.211975565294759</v>
      </c>
      <c r="BP462" s="17">
        <v>0.237893458647218</v>
      </c>
      <c r="BQ462" s="17">
        <v>0.19928196790216601</v>
      </c>
      <c r="BR462" s="17"/>
      <c r="BS462" s="17">
        <v>0.213542111269725</v>
      </c>
      <c r="BT462" s="17">
        <v>0.199691346774548</v>
      </c>
      <c r="BU462" s="17"/>
      <c r="BV462" s="17">
        <v>0.17431484268003999</v>
      </c>
      <c r="BW462" s="17">
        <v>0.222988304287492</v>
      </c>
      <c r="BX462" s="17">
        <v>0.202581565630403</v>
      </c>
      <c r="BY462" s="17"/>
      <c r="BZ462" s="17">
        <v>0.171300049799574</v>
      </c>
      <c r="CA462" s="17">
        <v>0.17534887435872301</v>
      </c>
    </row>
    <row r="463" spans="2:79" x14ac:dyDescent="0.3">
      <c r="B463" t="s">
        <v>211</v>
      </c>
      <c r="C463" s="17">
        <v>0.118573497123002</v>
      </c>
      <c r="D463" s="17">
        <v>0.144077679913554</v>
      </c>
      <c r="E463" s="17">
        <v>9.3541657580422599E-2</v>
      </c>
      <c r="F463" s="17"/>
      <c r="G463" s="17">
        <v>0.11366504348371299</v>
      </c>
      <c r="H463" s="17">
        <v>9.6082673732540799E-2</v>
      </c>
      <c r="I463" s="17">
        <v>9.6692266327212201E-2</v>
      </c>
      <c r="J463" s="17">
        <v>0.13419643822161201</v>
      </c>
      <c r="K463" s="17">
        <v>0.136499731756729</v>
      </c>
      <c r="L463" s="17">
        <v>0.13328288130582799</v>
      </c>
      <c r="M463" s="17"/>
      <c r="N463" s="17">
        <v>0.10795923428147999</v>
      </c>
      <c r="O463" s="17">
        <v>0.105600476635521</v>
      </c>
      <c r="P463" s="17">
        <v>0.14509833226569999</v>
      </c>
      <c r="Q463" s="17">
        <v>0.12034368615056899</v>
      </c>
      <c r="R463" s="17"/>
      <c r="S463" s="17">
        <v>8.9704851979942699E-2</v>
      </c>
      <c r="T463" s="17">
        <v>0.15366570346080599</v>
      </c>
      <c r="U463" s="17">
        <v>0.13941037448740201</v>
      </c>
      <c r="V463" s="17">
        <v>0.116665367450876</v>
      </c>
      <c r="W463" s="17">
        <v>0.172242997891454</v>
      </c>
      <c r="X463" s="17">
        <v>6.5317736405090199E-2</v>
      </c>
      <c r="Y463" s="17">
        <v>0.118628431369954</v>
      </c>
      <c r="Z463" s="17">
        <v>0.122957510944605</v>
      </c>
      <c r="AA463" s="17">
        <v>0.132893737433284</v>
      </c>
      <c r="AB463" s="17">
        <v>8.1709862048321993E-2</v>
      </c>
      <c r="AC463" s="17">
        <v>0.15620461082585099</v>
      </c>
      <c r="AD463" s="17">
        <v>7.4619917927810198E-2</v>
      </c>
      <c r="AE463" s="17"/>
      <c r="AF463" s="17">
        <v>0.15227308733570799</v>
      </c>
      <c r="AG463" s="17">
        <v>0.10668919700269699</v>
      </c>
      <c r="AH463" s="17">
        <v>7.0861622733066496E-2</v>
      </c>
      <c r="AI463" s="17">
        <v>0.190622400344303</v>
      </c>
      <c r="AJ463" s="17">
        <v>7.6314817762903706E-2</v>
      </c>
      <c r="AK463" s="17"/>
      <c r="AL463" s="17">
        <v>7.6260217652278195E-2</v>
      </c>
      <c r="AM463" s="17">
        <v>0.102063398279477</v>
      </c>
      <c r="AN463" s="17">
        <v>0.107686852628224</v>
      </c>
      <c r="AO463" s="17">
        <v>0.214293981332629</v>
      </c>
      <c r="AP463" s="17">
        <v>7.7355288619760695E-2</v>
      </c>
      <c r="AQ463" s="17">
        <v>9.2984571403786007E-2</v>
      </c>
      <c r="AR463" s="17"/>
      <c r="AS463" s="17">
        <v>8.4038495883646397E-2</v>
      </c>
      <c r="AT463" s="17">
        <v>0.113486485935791</v>
      </c>
      <c r="AU463" s="17">
        <v>0.150514593415839</v>
      </c>
      <c r="AV463" s="17">
        <v>0.14490036362008801</v>
      </c>
      <c r="AW463" s="17">
        <v>2.35625834841162E-2</v>
      </c>
      <c r="AX463" s="17"/>
      <c r="AY463" s="17">
        <v>0.110708554366928</v>
      </c>
      <c r="AZ463" s="17">
        <v>0.10833036567530099</v>
      </c>
      <c r="BA463" s="17">
        <v>0.128347894006827</v>
      </c>
      <c r="BB463" s="17">
        <v>0.142252799147986</v>
      </c>
      <c r="BC463" s="17">
        <v>0.15137144272075101</v>
      </c>
      <c r="BD463" s="17"/>
      <c r="BE463" s="17">
        <v>0.262334101060747</v>
      </c>
      <c r="BF463" s="17">
        <v>0.16405156119073799</v>
      </c>
      <c r="BG463" s="17">
        <v>0.12085777552171199</v>
      </c>
      <c r="BH463" s="17">
        <v>6.36810878214603E-2</v>
      </c>
      <c r="BI463" s="17"/>
      <c r="BJ463" s="17">
        <v>0.194345341466856</v>
      </c>
      <c r="BK463" s="17">
        <v>9.22300383674656E-2</v>
      </c>
      <c r="BL463" s="17">
        <v>0.137792165832401</v>
      </c>
      <c r="BM463" s="17">
        <v>9.5004571550517905E-2</v>
      </c>
      <c r="BN463" s="17"/>
      <c r="BO463" s="17">
        <v>0.179616849305791</v>
      </c>
      <c r="BP463" s="17">
        <v>0.128643632376677</v>
      </c>
      <c r="BQ463" s="17">
        <v>0.103813697735387</v>
      </c>
      <c r="BR463" s="17"/>
      <c r="BS463" s="17">
        <v>0.11578133440460101</v>
      </c>
      <c r="BT463" s="17">
        <v>0.121770877551948</v>
      </c>
      <c r="BU463" s="17"/>
      <c r="BV463" s="17">
        <v>9.4696383209544904E-2</v>
      </c>
      <c r="BW463" s="17">
        <v>9.9718063553655298E-2</v>
      </c>
      <c r="BX463" s="17">
        <v>0.16669719987416901</v>
      </c>
      <c r="BY463" s="17"/>
      <c r="BZ463" s="17">
        <v>0.108244430270433</v>
      </c>
      <c r="CA463" s="17">
        <v>0.131693511918451</v>
      </c>
    </row>
    <row r="464" spans="2:79" x14ac:dyDescent="0.3">
      <c r="B464" t="s">
        <v>212</v>
      </c>
      <c r="C464" s="17">
        <v>5.2976616786366497E-2</v>
      </c>
      <c r="D464" s="17">
        <v>6.9696457666065498E-2</v>
      </c>
      <c r="E464" s="17">
        <v>3.7140599051615902E-2</v>
      </c>
      <c r="F464" s="17"/>
      <c r="G464" s="17">
        <v>3.7538418880955202E-2</v>
      </c>
      <c r="H464" s="17">
        <v>4.6891326448309803E-2</v>
      </c>
      <c r="I464" s="17">
        <v>5.2872636400882703E-2</v>
      </c>
      <c r="J464" s="17">
        <v>5.7381610624786097E-2</v>
      </c>
      <c r="K464" s="17">
        <v>7.7559367850650901E-2</v>
      </c>
      <c r="L464" s="17">
        <v>4.8329341272669003E-2</v>
      </c>
      <c r="M464" s="17"/>
      <c r="N464" s="17">
        <v>3.8982726192202201E-2</v>
      </c>
      <c r="O464" s="17">
        <v>5.0370078308550198E-2</v>
      </c>
      <c r="P464" s="17">
        <v>4.9869254920845603E-2</v>
      </c>
      <c r="Q464" s="17">
        <v>7.4594829422378495E-2</v>
      </c>
      <c r="R464" s="17"/>
      <c r="S464" s="17">
        <v>5.61713349403231E-2</v>
      </c>
      <c r="T464" s="17">
        <v>3.9371167434265303E-2</v>
      </c>
      <c r="U464" s="17">
        <v>3.3010854223629503E-2</v>
      </c>
      <c r="V464" s="17">
        <v>6.0116997616360801E-2</v>
      </c>
      <c r="W464" s="17">
        <v>5.5281340308764998E-2</v>
      </c>
      <c r="X464" s="17">
        <v>3.8912353184446601E-2</v>
      </c>
      <c r="Y464" s="17">
        <v>6.4684522429542701E-2</v>
      </c>
      <c r="Z464" s="17">
        <v>5.2114276803100698E-2</v>
      </c>
      <c r="AA464" s="17">
        <v>5.0717812426666099E-2</v>
      </c>
      <c r="AB464" s="17">
        <v>6.6068118676805204E-2</v>
      </c>
      <c r="AC464" s="17">
        <v>2.4955633894703101E-2</v>
      </c>
      <c r="AD464" s="17">
        <v>0.151971073558446</v>
      </c>
      <c r="AE464" s="17"/>
      <c r="AF464" s="17">
        <v>6.0719637118387203E-2</v>
      </c>
      <c r="AG464" s="17">
        <v>2.8903378011050598E-2</v>
      </c>
      <c r="AH464" s="17">
        <v>2.1500993476162699E-2</v>
      </c>
      <c r="AI464" s="17">
        <v>0.124282692566494</v>
      </c>
      <c r="AJ464" s="17">
        <v>3.0338782674291E-2</v>
      </c>
      <c r="AK464" s="17"/>
      <c r="AL464" s="17">
        <v>2.55610578428795E-2</v>
      </c>
      <c r="AM464" s="17">
        <v>6.2645179868506706E-2</v>
      </c>
      <c r="AN464" s="17">
        <v>1.9218444547632999E-2</v>
      </c>
      <c r="AO464" s="17">
        <v>0.101796752377182</v>
      </c>
      <c r="AP464" s="17">
        <v>4.0264891257003901E-2</v>
      </c>
      <c r="AQ464" s="17">
        <v>3.7065795255711798E-2</v>
      </c>
      <c r="AR464" s="17"/>
      <c r="AS464" s="17">
        <v>4.9830383042607201E-2</v>
      </c>
      <c r="AT464" s="17">
        <v>4.50106668751677E-2</v>
      </c>
      <c r="AU464" s="17">
        <v>5.8145585748766597E-2</v>
      </c>
      <c r="AV464" s="17">
        <v>4.6280372857072601E-2</v>
      </c>
      <c r="AW464" s="17">
        <v>0.19401337063767901</v>
      </c>
      <c r="AX464" s="17"/>
      <c r="AY464" s="17">
        <v>7.9593509876840204E-2</v>
      </c>
      <c r="AZ464" s="17">
        <v>3.08835948314314E-2</v>
      </c>
      <c r="BA464" s="17">
        <v>3.9752781103278401E-2</v>
      </c>
      <c r="BB464" s="17">
        <v>5.8134273549441097E-2</v>
      </c>
      <c r="BC464" s="17">
        <v>0.16215671499012399</v>
      </c>
      <c r="BD464" s="17"/>
      <c r="BE464" s="17">
        <v>9.8051599146006793E-2</v>
      </c>
      <c r="BF464" s="17">
        <v>8.4485538118851206E-2</v>
      </c>
      <c r="BG464" s="17">
        <v>5.3933476119340198E-2</v>
      </c>
      <c r="BH464" s="17">
        <v>2.5380699071444201E-2</v>
      </c>
      <c r="BI464" s="17"/>
      <c r="BJ464" s="17">
        <v>9.9425615923642893E-2</v>
      </c>
      <c r="BK464" s="17">
        <v>5.9426915027284199E-2</v>
      </c>
      <c r="BL464" s="17">
        <v>3.5640656436723303E-2</v>
      </c>
      <c r="BM464" s="17">
        <v>4.8873934903757903E-2</v>
      </c>
      <c r="BN464" s="17"/>
      <c r="BO464" s="17">
        <v>5.9822619358224999E-2</v>
      </c>
      <c r="BP464" s="17">
        <v>5.8544187864328003E-2</v>
      </c>
      <c r="BQ464" s="17">
        <v>5.0372407141882E-2</v>
      </c>
      <c r="BR464" s="17"/>
      <c r="BS464" s="17">
        <v>4.3038784257236E-2</v>
      </c>
      <c r="BT464" s="17">
        <v>6.5958429828586601E-2</v>
      </c>
      <c r="BU464" s="17"/>
      <c r="BV464" s="17">
        <v>2.8496517890382801E-2</v>
      </c>
      <c r="BW464" s="17">
        <v>4.7049761431668703E-2</v>
      </c>
      <c r="BX464" s="17">
        <v>8.4549611471844893E-2</v>
      </c>
      <c r="BY464" s="17"/>
      <c r="BZ464" s="17">
        <v>1.37547943777895E-2</v>
      </c>
      <c r="CA464" s="17">
        <v>1.70457489028349E-2</v>
      </c>
    </row>
    <row r="465" spans="2:79" x14ac:dyDescent="0.3">
      <c r="B465" t="s">
        <v>149</v>
      </c>
      <c r="C465" s="17">
        <v>2.3861843195406799E-2</v>
      </c>
      <c r="D465" s="17">
        <v>2.1115722857215101E-2</v>
      </c>
      <c r="E465" s="17">
        <v>2.5839867661584599E-2</v>
      </c>
      <c r="F465" s="17"/>
      <c r="G465" s="17">
        <v>2.5286076462980998E-2</v>
      </c>
      <c r="H465" s="17">
        <v>2.1192698354482099E-2</v>
      </c>
      <c r="I465" s="17">
        <v>2.6228226207052702E-2</v>
      </c>
      <c r="J465" s="17">
        <v>3.7681057108455797E-2</v>
      </c>
      <c r="K465" s="17">
        <v>2.0393772058471898E-2</v>
      </c>
      <c r="L465" s="17">
        <v>1.4241651772878E-2</v>
      </c>
      <c r="M465" s="17"/>
      <c r="N465" s="17">
        <v>1.46123246203392E-2</v>
      </c>
      <c r="O465" s="17">
        <v>1.6035703645536501E-2</v>
      </c>
      <c r="P465" s="17">
        <v>2.08318274274285E-2</v>
      </c>
      <c r="Q465" s="17">
        <v>4.51341591280741E-2</v>
      </c>
      <c r="R465" s="17"/>
      <c r="S465" s="17">
        <v>1.1037052374884599E-2</v>
      </c>
      <c r="T465" s="17">
        <v>2.2041658313727602E-2</v>
      </c>
      <c r="U465" s="17">
        <v>2.4073990272770001E-2</v>
      </c>
      <c r="V465" s="17">
        <v>2.3353439626876901E-2</v>
      </c>
      <c r="W465" s="17">
        <v>6.5538105034077896E-3</v>
      </c>
      <c r="X465" s="17">
        <v>3.0294899766484501E-2</v>
      </c>
      <c r="Y465" s="17">
        <v>1.9379227893312399E-2</v>
      </c>
      <c r="Z465" s="17">
        <v>1.2969167643849699E-2</v>
      </c>
      <c r="AA465" s="17">
        <v>3.2104907652980103E-2</v>
      </c>
      <c r="AB465" s="17">
        <v>2.9973720461655601E-2</v>
      </c>
      <c r="AC465" s="17">
        <v>6.4634011867891694E-2</v>
      </c>
      <c r="AD465" s="17">
        <v>2.3188757233214001E-2</v>
      </c>
      <c r="AE465" s="17"/>
      <c r="AF465" s="17">
        <v>1.05859478907104E-2</v>
      </c>
      <c r="AG465" s="17">
        <v>1.60301032042095E-2</v>
      </c>
      <c r="AH465" s="17">
        <v>2.2595157342043301E-2</v>
      </c>
      <c r="AI465" s="17">
        <v>1.22345332711081E-2</v>
      </c>
      <c r="AJ465" s="17">
        <v>2.5723330790901201E-2</v>
      </c>
      <c r="AK465" s="17"/>
      <c r="AL465" s="17">
        <v>7.7978984838669501E-3</v>
      </c>
      <c r="AM465" s="17">
        <v>8.9196635387142204E-3</v>
      </c>
      <c r="AN465" s="17">
        <v>2.93307639906011E-2</v>
      </c>
      <c r="AO465" s="17">
        <v>4.4048681395844804E-3</v>
      </c>
      <c r="AP465" s="17">
        <v>1.95944874186606E-2</v>
      </c>
      <c r="AQ465" s="17">
        <v>5.4786565016094503E-2</v>
      </c>
      <c r="AR465" s="17"/>
      <c r="AS465" s="17">
        <v>1.6725875867307501E-2</v>
      </c>
      <c r="AT465" s="17">
        <v>2.6931655690457398E-2</v>
      </c>
      <c r="AU465" s="17">
        <v>2.8439696937010199E-2</v>
      </c>
      <c r="AV465" s="17">
        <v>1.04350735087234E-2</v>
      </c>
      <c r="AW465" s="17">
        <v>2.7282505857061899E-2</v>
      </c>
      <c r="AX465" s="17"/>
      <c r="AY465" s="17">
        <v>1.48359262009569E-2</v>
      </c>
      <c r="AZ465" s="17">
        <v>2.0541263499049601E-2</v>
      </c>
      <c r="BA465" s="17">
        <v>3.7984482750158297E-2</v>
      </c>
      <c r="BB465" s="17">
        <v>2.5162879777346901E-2</v>
      </c>
      <c r="BC465" s="17">
        <v>1.2526913451712999E-2</v>
      </c>
      <c r="BD465" s="17"/>
      <c r="BE465" s="17">
        <v>3.2492767991736601E-2</v>
      </c>
      <c r="BF465" s="17">
        <v>1.1727145292139699E-2</v>
      </c>
      <c r="BG465" s="17">
        <v>1.8508012525504099E-2</v>
      </c>
      <c r="BH465" s="17">
        <v>3.56342559858977E-2</v>
      </c>
      <c r="BI465" s="17"/>
      <c r="BJ465" s="17">
        <v>2.3652997586960298E-2</v>
      </c>
      <c r="BK465" s="17">
        <v>1.27014595810348E-2</v>
      </c>
      <c r="BL465" s="17">
        <v>2.8944110555152301E-2</v>
      </c>
      <c r="BM465" s="17">
        <v>2.1162318598438899E-2</v>
      </c>
      <c r="BN465" s="17"/>
      <c r="BO465" s="17">
        <v>2.9694300742711701E-2</v>
      </c>
      <c r="BP465" s="17">
        <v>1.5771861149158999E-2</v>
      </c>
      <c r="BQ465" s="17">
        <v>2.2880257030846202E-2</v>
      </c>
      <c r="BR465" s="17"/>
      <c r="BS465" s="17">
        <v>1.9881770955181701E-2</v>
      </c>
      <c r="BT465" s="17">
        <v>2.7999091120698601E-2</v>
      </c>
      <c r="BU465" s="17"/>
      <c r="BV465" s="17">
        <v>1.77875894427574E-2</v>
      </c>
      <c r="BW465" s="17">
        <v>2.22209225042201E-2</v>
      </c>
      <c r="BX465" s="17">
        <v>6.7491793405531596E-3</v>
      </c>
      <c r="BY465" s="17"/>
      <c r="BZ465" s="17">
        <v>1.9809493119135501E-2</v>
      </c>
      <c r="CA465" s="17">
        <v>0</v>
      </c>
    </row>
    <row r="466" spans="2:79" x14ac:dyDescent="0.3">
      <c r="B466" t="s">
        <v>213</v>
      </c>
      <c r="C466" s="17">
        <v>0.59777409357887501</v>
      </c>
      <c r="D466" s="17">
        <v>0.56230117363596299</v>
      </c>
      <c r="E466" s="17">
        <v>0.63092061240434805</v>
      </c>
      <c r="F466" s="17"/>
      <c r="G466" s="17">
        <v>0.63418650545589095</v>
      </c>
      <c r="H466" s="17">
        <v>0.65074081133470096</v>
      </c>
      <c r="I466" s="17">
        <v>0.64331028587928796</v>
      </c>
      <c r="J466" s="17">
        <v>0.54601669863109703</v>
      </c>
      <c r="K466" s="17">
        <v>0.52373689119859401</v>
      </c>
      <c r="L466" s="17">
        <v>0.58482889796941795</v>
      </c>
      <c r="M466" s="17"/>
      <c r="N466" s="17">
        <v>0.62926922647762595</v>
      </c>
      <c r="O466" s="17">
        <v>0.61889936970943005</v>
      </c>
      <c r="P466" s="17">
        <v>0.573399780920821</v>
      </c>
      <c r="Q466" s="17">
        <v>0.56513137314721795</v>
      </c>
      <c r="R466" s="17"/>
      <c r="S466" s="17">
        <v>0.612058656432796</v>
      </c>
      <c r="T466" s="17">
        <v>0.62629912523214104</v>
      </c>
      <c r="U466" s="17">
        <v>0.58432144348466797</v>
      </c>
      <c r="V466" s="17">
        <v>0.56647177262555404</v>
      </c>
      <c r="W466" s="17">
        <v>0.53115533664541503</v>
      </c>
      <c r="X466" s="17">
        <v>0.62709639181949195</v>
      </c>
      <c r="Y466" s="17">
        <v>0.58428098969653497</v>
      </c>
      <c r="Z466" s="17">
        <v>0.62882975039332101</v>
      </c>
      <c r="AA466" s="17">
        <v>0.61616680470316598</v>
      </c>
      <c r="AB466" s="17">
        <v>0.633464106871647</v>
      </c>
      <c r="AC466" s="17">
        <v>0.498809413466275</v>
      </c>
      <c r="AD466" s="17">
        <v>0.59140038895126001</v>
      </c>
      <c r="AE466" s="17"/>
      <c r="AF466" s="17">
        <v>0.55233278622513804</v>
      </c>
      <c r="AG466" s="17">
        <v>0.68341078694025903</v>
      </c>
      <c r="AH466" s="17">
        <v>0.68024676044327104</v>
      </c>
      <c r="AI466" s="17">
        <v>0.40244459163691498</v>
      </c>
      <c r="AJ466" s="17">
        <v>0.66825015592307802</v>
      </c>
      <c r="AK466" s="17"/>
      <c r="AL466" s="17">
        <v>0.72466489808066104</v>
      </c>
      <c r="AM466" s="17">
        <v>0.595614468143704</v>
      </c>
      <c r="AN466" s="17">
        <v>0.64487895411413898</v>
      </c>
      <c r="AO466" s="17">
        <v>0.44235191018754899</v>
      </c>
      <c r="AP466" s="17">
        <v>0.69074490133674704</v>
      </c>
      <c r="AQ466" s="17">
        <v>0.55375156485528199</v>
      </c>
      <c r="AR466" s="17"/>
      <c r="AS466" s="17">
        <v>0.66873544192040602</v>
      </c>
      <c r="AT466" s="17">
        <v>0.60016007579907504</v>
      </c>
      <c r="AU466" s="17">
        <v>0.54267172532407004</v>
      </c>
      <c r="AV466" s="17">
        <v>0.616057325377104</v>
      </c>
      <c r="AW466" s="17">
        <v>0.55020786241944597</v>
      </c>
      <c r="AX466" s="17"/>
      <c r="AY466" s="17">
        <v>0.62562169367887899</v>
      </c>
      <c r="AZ466" s="17">
        <v>0.60829449715898298</v>
      </c>
      <c r="BA466" s="17">
        <v>0.57056742074852995</v>
      </c>
      <c r="BB466" s="17">
        <v>0.60177159283458204</v>
      </c>
      <c r="BC466" s="17">
        <v>0.459186262246704</v>
      </c>
      <c r="BD466" s="17"/>
      <c r="BE466" s="17">
        <v>0.38648254035838298</v>
      </c>
      <c r="BF466" s="17">
        <v>0.47604915290348998</v>
      </c>
      <c r="BG466" s="17">
        <v>0.57875402256165198</v>
      </c>
      <c r="BH466" s="17">
        <v>0.73922701766384802</v>
      </c>
      <c r="BI466" s="17"/>
      <c r="BJ466" s="17">
        <v>0.46125849876195202</v>
      </c>
      <c r="BK466" s="17">
        <v>0.57943564534533598</v>
      </c>
      <c r="BL466" s="17">
        <v>0.58934243665247898</v>
      </c>
      <c r="BM466" s="17">
        <v>0.638603837281294</v>
      </c>
      <c r="BN466" s="17"/>
      <c r="BO466" s="17">
        <v>0.51889066529851302</v>
      </c>
      <c r="BP466" s="17">
        <v>0.55914685996261704</v>
      </c>
      <c r="BQ466" s="17">
        <v>0.62365167018971901</v>
      </c>
      <c r="BR466" s="17"/>
      <c r="BS466" s="17">
        <v>0.60775599911325595</v>
      </c>
      <c r="BT466" s="17">
        <v>0.58458025472421904</v>
      </c>
      <c r="BU466" s="17"/>
      <c r="BV466" s="17">
        <v>0.68470466677727404</v>
      </c>
      <c r="BW466" s="17">
        <v>0.60802294822296399</v>
      </c>
      <c r="BX466" s="17">
        <v>0.53942244368303005</v>
      </c>
      <c r="BY466" s="17"/>
      <c r="BZ466" s="17">
        <v>0.68689123243306804</v>
      </c>
      <c r="CA466" s="17">
        <v>0.67591186481999099</v>
      </c>
    </row>
    <row r="467" spans="2:79" x14ac:dyDescent="0.3">
      <c r="B467" t="s">
        <v>214</v>
      </c>
      <c r="C467" s="17">
        <v>0.171550113909368</v>
      </c>
      <c r="D467" s="17">
        <v>0.21377413757961999</v>
      </c>
      <c r="E467" s="17">
        <v>0.130682256632039</v>
      </c>
      <c r="F467" s="17"/>
      <c r="G467" s="17">
        <v>0.151203462364668</v>
      </c>
      <c r="H467" s="17">
        <v>0.14297400018085099</v>
      </c>
      <c r="I467" s="17">
        <v>0.149564902728095</v>
      </c>
      <c r="J467" s="17">
        <v>0.19157804884639801</v>
      </c>
      <c r="K467" s="17">
        <v>0.21405909960738001</v>
      </c>
      <c r="L467" s="17">
        <v>0.18161222257849699</v>
      </c>
      <c r="M467" s="17"/>
      <c r="N467" s="17">
        <v>0.14694196047368199</v>
      </c>
      <c r="O467" s="17">
        <v>0.155970554944072</v>
      </c>
      <c r="P467" s="17">
        <v>0.194967587186545</v>
      </c>
      <c r="Q467" s="17">
        <v>0.194938515572947</v>
      </c>
      <c r="R467" s="17"/>
      <c r="S467" s="17">
        <v>0.14587618692026599</v>
      </c>
      <c r="T467" s="17">
        <v>0.19303687089507099</v>
      </c>
      <c r="U467" s="17">
        <v>0.17242122871103099</v>
      </c>
      <c r="V467" s="17">
        <v>0.17678236506723699</v>
      </c>
      <c r="W467" s="17">
        <v>0.227524338200219</v>
      </c>
      <c r="X467" s="17">
        <v>0.104230089589537</v>
      </c>
      <c r="Y467" s="17">
        <v>0.183312953799497</v>
      </c>
      <c r="Z467" s="17">
        <v>0.17507178774770499</v>
      </c>
      <c r="AA467" s="17">
        <v>0.18361154985995001</v>
      </c>
      <c r="AB467" s="17">
        <v>0.14777798072512699</v>
      </c>
      <c r="AC467" s="17">
        <v>0.181160244720555</v>
      </c>
      <c r="AD467" s="17">
        <v>0.226590991486256</v>
      </c>
      <c r="AE467" s="17"/>
      <c r="AF467" s="17">
        <v>0.21299272445409501</v>
      </c>
      <c r="AG467" s="17">
        <v>0.135592575013748</v>
      </c>
      <c r="AH467" s="17">
        <v>9.2362616209229198E-2</v>
      </c>
      <c r="AI467" s="17">
        <v>0.31490509291079699</v>
      </c>
      <c r="AJ467" s="17">
        <v>0.106653600437195</v>
      </c>
      <c r="AK467" s="17"/>
      <c r="AL467" s="17">
        <v>0.101821275495158</v>
      </c>
      <c r="AM467" s="17">
        <v>0.16470857814798401</v>
      </c>
      <c r="AN467" s="17">
        <v>0.126905297175857</v>
      </c>
      <c r="AO467" s="17">
        <v>0.316090733709811</v>
      </c>
      <c r="AP467" s="17">
        <v>0.117620179876765</v>
      </c>
      <c r="AQ467" s="17">
        <v>0.13005036665949801</v>
      </c>
      <c r="AR467" s="17"/>
      <c r="AS467" s="17">
        <v>0.13386887892625399</v>
      </c>
      <c r="AT467" s="17">
        <v>0.158497152810959</v>
      </c>
      <c r="AU467" s="17">
        <v>0.208660179164605</v>
      </c>
      <c r="AV467" s="17">
        <v>0.19118073647716</v>
      </c>
      <c r="AW467" s="17">
        <v>0.21757595412179501</v>
      </c>
      <c r="AX467" s="17"/>
      <c r="AY467" s="17">
        <v>0.190302064243768</v>
      </c>
      <c r="AZ467" s="17">
        <v>0.13921396050673299</v>
      </c>
      <c r="BA467" s="17">
        <v>0.16810067511010601</v>
      </c>
      <c r="BB467" s="17">
        <v>0.200387072697427</v>
      </c>
      <c r="BC467" s="17">
        <v>0.313528157710875</v>
      </c>
      <c r="BD467" s="17"/>
      <c r="BE467" s="17">
        <v>0.36038570020675298</v>
      </c>
      <c r="BF467" s="17">
        <v>0.24853709930959</v>
      </c>
      <c r="BG467" s="17">
        <v>0.174791251641052</v>
      </c>
      <c r="BH467" s="17">
        <v>8.9061786892904504E-2</v>
      </c>
      <c r="BI467" s="17"/>
      <c r="BJ467" s="17">
        <v>0.29377095739049902</v>
      </c>
      <c r="BK467" s="17">
        <v>0.15165695339474999</v>
      </c>
      <c r="BL467" s="17">
        <v>0.17343282226912399</v>
      </c>
      <c r="BM467" s="17">
        <v>0.143878506454276</v>
      </c>
      <c r="BN467" s="17"/>
      <c r="BO467" s="17">
        <v>0.239439468664016</v>
      </c>
      <c r="BP467" s="17">
        <v>0.187187820241005</v>
      </c>
      <c r="BQ467" s="17">
        <v>0.154186104877269</v>
      </c>
      <c r="BR467" s="17"/>
      <c r="BS467" s="17">
        <v>0.15882011866183701</v>
      </c>
      <c r="BT467" s="17">
        <v>0.187729307380535</v>
      </c>
      <c r="BU467" s="17"/>
      <c r="BV467" s="17">
        <v>0.123192901099928</v>
      </c>
      <c r="BW467" s="17">
        <v>0.14676782498532401</v>
      </c>
      <c r="BX467" s="17">
        <v>0.25124681134601401</v>
      </c>
      <c r="BY467" s="17"/>
      <c r="BZ467" s="17">
        <v>0.12199922464822301</v>
      </c>
      <c r="CA467" s="17">
        <v>0.148739260821286</v>
      </c>
    </row>
    <row r="468" spans="2:79" x14ac:dyDescent="0.3">
      <c r="B468" t="s">
        <v>191</v>
      </c>
      <c r="C468" s="17">
        <v>0.42622397966950698</v>
      </c>
      <c r="D468" s="17">
        <v>0.348527036056343</v>
      </c>
      <c r="E468" s="17">
        <v>0.50023835577230902</v>
      </c>
      <c r="F468" s="17"/>
      <c r="G468" s="17">
        <v>0.48298304309122297</v>
      </c>
      <c r="H468" s="17">
        <v>0.50776681115385003</v>
      </c>
      <c r="I468" s="17">
        <v>0.49374538315119298</v>
      </c>
      <c r="J468" s="17">
        <v>0.35443864978469902</v>
      </c>
      <c r="K468" s="17">
        <v>0.309677791591214</v>
      </c>
      <c r="L468" s="17">
        <v>0.40321667539092099</v>
      </c>
      <c r="M468" s="17"/>
      <c r="N468" s="17">
        <v>0.48232726600394399</v>
      </c>
      <c r="O468" s="17">
        <v>0.46292881476535902</v>
      </c>
      <c r="P468" s="17">
        <v>0.378432193734275</v>
      </c>
      <c r="Q468" s="17">
        <v>0.37019285757427101</v>
      </c>
      <c r="R468" s="17"/>
      <c r="S468" s="17">
        <v>0.46618246951253001</v>
      </c>
      <c r="T468" s="17">
        <v>0.43326225433707</v>
      </c>
      <c r="U468" s="17">
        <v>0.41190021477363697</v>
      </c>
      <c r="V468" s="17">
        <v>0.38968940755831699</v>
      </c>
      <c r="W468" s="17">
        <v>0.30363099844519598</v>
      </c>
      <c r="X468" s="17">
        <v>0.522866302229955</v>
      </c>
      <c r="Y468" s="17">
        <v>0.400968035897038</v>
      </c>
      <c r="Z468" s="17">
        <v>0.45375796264561602</v>
      </c>
      <c r="AA468" s="17">
        <v>0.432555254843216</v>
      </c>
      <c r="AB468" s="17">
        <v>0.48568612614652001</v>
      </c>
      <c r="AC468" s="17">
        <v>0.31764916874572102</v>
      </c>
      <c r="AD468" s="17">
        <v>0.36480939746500302</v>
      </c>
      <c r="AE468" s="17"/>
      <c r="AF468" s="17">
        <v>0.33934006177104398</v>
      </c>
      <c r="AG468" s="17">
        <v>0.54781821192651103</v>
      </c>
      <c r="AH468" s="17">
        <v>0.58788414423404201</v>
      </c>
      <c r="AI468" s="17">
        <v>8.7539498726117299E-2</v>
      </c>
      <c r="AJ468" s="17">
        <v>0.56159655548588305</v>
      </c>
      <c r="AK468" s="17"/>
      <c r="AL468" s="17">
        <v>0.62284362258550297</v>
      </c>
      <c r="AM468" s="17">
        <v>0.43090588999571999</v>
      </c>
      <c r="AN468" s="17">
        <v>0.51797365693828201</v>
      </c>
      <c r="AO468" s="17">
        <v>0.12626117647773799</v>
      </c>
      <c r="AP468" s="17">
        <v>0.57312472145998306</v>
      </c>
      <c r="AQ468" s="17">
        <v>0.423701198195784</v>
      </c>
      <c r="AR468" s="17"/>
      <c r="AS468" s="17">
        <v>0.53486656299415303</v>
      </c>
      <c r="AT468" s="17">
        <v>0.44166292298811599</v>
      </c>
      <c r="AU468" s="17">
        <v>0.33401154615946399</v>
      </c>
      <c r="AV468" s="17">
        <v>0.42487658889994401</v>
      </c>
      <c r="AW468" s="17">
        <v>0.33263190829764999</v>
      </c>
      <c r="AX468" s="17"/>
      <c r="AY468" s="17">
        <v>0.43531962943511099</v>
      </c>
      <c r="AZ468" s="17">
        <v>0.46908053665225002</v>
      </c>
      <c r="BA468" s="17">
        <v>0.40246674563842399</v>
      </c>
      <c r="BB468" s="17">
        <v>0.40138452013715398</v>
      </c>
      <c r="BC468" s="17">
        <v>0.145658104535829</v>
      </c>
      <c r="BD468" s="17"/>
      <c r="BE468" s="17">
        <v>2.6096840151629198E-2</v>
      </c>
      <c r="BF468" s="17">
        <v>0.2275120535939</v>
      </c>
      <c r="BG468" s="17">
        <v>0.40396277092060001</v>
      </c>
      <c r="BH468" s="17">
        <v>0.65016523077094401</v>
      </c>
      <c r="BI468" s="17"/>
      <c r="BJ468" s="17">
        <v>0.167487541371453</v>
      </c>
      <c r="BK468" s="17">
        <v>0.42777869195058699</v>
      </c>
      <c r="BL468" s="17">
        <v>0.415909614383355</v>
      </c>
      <c r="BM468" s="17">
        <v>0.49472533082701797</v>
      </c>
      <c r="BN468" s="17"/>
      <c r="BO468" s="17">
        <v>0.27945119663449702</v>
      </c>
      <c r="BP468" s="17">
        <v>0.37195903972161198</v>
      </c>
      <c r="BQ468" s="17">
        <v>0.46946556531244998</v>
      </c>
      <c r="BR468" s="17"/>
      <c r="BS468" s="17">
        <v>0.44893588045141902</v>
      </c>
      <c r="BT468" s="17">
        <v>0.39685094734368398</v>
      </c>
      <c r="BU468" s="17"/>
      <c r="BV468" s="17">
        <v>0.56151176567734695</v>
      </c>
      <c r="BW468" s="17">
        <v>0.46125512323764001</v>
      </c>
      <c r="BX468" s="17">
        <v>0.28817563233701599</v>
      </c>
      <c r="BY468" s="17"/>
      <c r="BZ468" s="17">
        <v>0.56489200778484505</v>
      </c>
      <c r="CA468" s="17">
        <v>0.52717260399870403</v>
      </c>
    </row>
    <row r="469" spans="2:79" x14ac:dyDescent="0.3">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row>
    <row r="470" spans="2:79" x14ac:dyDescent="0.3">
      <c r="B470" s="6" t="s">
        <v>241</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row>
    <row r="471" spans="2:79" x14ac:dyDescent="0.3">
      <c r="B471" s="24" t="s">
        <v>107</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row>
    <row r="472" spans="2:79" x14ac:dyDescent="0.3">
      <c r="B472" t="s">
        <v>208</v>
      </c>
      <c r="C472" s="17">
        <v>0.37396213128475198</v>
      </c>
      <c r="D472" s="17">
        <v>0.32194043515375897</v>
      </c>
      <c r="E472" s="17">
        <v>0.42424488170328101</v>
      </c>
      <c r="F472" s="17"/>
      <c r="G472" s="17">
        <v>0.36905974575785899</v>
      </c>
      <c r="H472" s="17">
        <v>0.40073910212735098</v>
      </c>
      <c r="I472" s="17">
        <v>0.40632201770332599</v>
      </c>
      <c r="J472" s="17">
        <v>0.34049413127478201</v>
      </c>
      <c r="K472" s="17">
        <v>0.36186935024101302</v>
      </c>
      <c r="L472" s="17">
        <v>0.36440959425381397</v>
      </c>
      <c r="M472" s="17"/>
      <c r="N472" s="17">
        <v>0.40773344767234798</v>
      </c>
      <c r="O472" s="17">
        <v>0.367218071898959</v>
      </c>
      <c r="P472" s="17">
        <v>0.35769088727882697</v>
      </c>
      <c r="Q472" s="17">
        <v>0.36019709992590399</v>
      </c>
      <c r="R472" s="17"/>
      <c r="S472" s="17">
        <v>0.37924115318937102</v>
      </c>
      <c r="T472" s="17">
        <v>0.38390246258000299</v>
      </c>
      <c r="U472" s="17">
        <v>0.36713995780388098</v>
      </c>
      <c r="V472" s="17">
        <v>0.35387008095179401</v>
      </c>
      <c r="W472" s="17">
        <v>0.34619223078913097</v>
      </c>
      <c r="X472" s="17">
        <v>0.40274069612268198</v>
      </c>
      <c r="Y472" s="17">
        <v>0.30382759103711399</v>
      </c>
      <c r="Z472" s="17">
        <v>0.38199378332912798</v>
      </c>
      <c r="AA472" s="17">
        <v>0.40838179927790103</v>
      </c>
      <c r="AB472" s="17">
        <v>0.37460114543813899</v>
      </c>
      <c r="AC472" s="17">
        <v>0.34382672516069501</v>
      </c>
      <c r="AD472" s="17">
        <v>0.462871935484092</v>
      </c>
      <c r="AE472" s="17"/>
      <c r="AF472" s="17">
        <v>0.33362121644500298</v>
      </c>
      <c r="AG472" s="17">
        <v>0.40111280882528</v>
      </c>
      <c r="AH472" s="17">
        <v>0.40343044256938498</v>
      </c>
      <c r="AI472" s="17">
        <v>0.24851435171806799</v>
      </c>
      <c r="AJ472" s="17">
        <v>0.47081967538542702</v>
      </c>
      <c r="AK472" s="17"/>
      <c r="AL472" s="17">
        <v>0.40868296981520502</v>
      </c>
      <c r="AM472" s="17">
        <v>0.38337406003378699</v>
      </c>
      <c r="AN472" s="17">
        <v>0.42791442564842902</v>
      </c>
      <c r="AO472" s="17">
        <v>0.28449589102290401</v>
      </c>
      <c r="AP472" s="17">
        <v>0.50135473740618797</v>
      </c>
      <c r="AQ472" s="17">
        <v>0.327399404430678</v>
      </c>
      <c r="AR472" s="17"/>
      <c r="AS472" s="17">
        <v>0.49585168981566602</v>
      </c>
      <c r="AT472" s="17">
        <v>0.34680761980368702</v>
      </c>
      <c r="AU472" s="17">
        <v>0.32879547521717001</v>
      </c>
      <c r="AV472" s="17">
        <v>0.36497533780893898</v>
      </c>
      <c r="AW472" s="17">
        <v>0.60181788465900399</v>
      </c>
      <c r="AX472" s="17"/>
      <c r="AY472" s="17">
        <v>0.45650524855341601</v>
      </c>
      <c r="AZ472" s="17">
        <v>0.33388557077394099</v>
      </c>
      <c r="BA472" s="17">
        <v>0.35069123108904499</v>
      </c>
      <c r="BB472" s="17">
        <v>0.38713576954557499</v>
      </c>
      <c r="BC472" s="17">
        <v>0.31325998689647999</v>
      </c>
      <c r="BD472" s="17"/>
      <c r="BE472" s="17">
        <v>0.17857406088887301</v>
      </c>
      <c r="BF472" s="17">
        <v>0.247459768125353</v>
      </c>
      <c r="BG472" s="17">
        <v>0.35408331011713201</v>
      </c>
      <c r="BH472" s="17">
        <v>0.51732968179230698</v>
      </c>
      <c r="BI472" s="17"/>
      <c r="BJ472" s="17">
        <v>0.32016053294449298</v>
      </c>
      <c r="BK472" s="17">
        <v>0.32271147901104102</v>
      </c>
      <c r="BL472" s="17">
        <v>0.32292544056669198</v>
      </c>
      <c r="BM472" s="17">
        <v>0.41889364870365098</v>
      </c>
      <c r="BN472" s="17"/>
      <c r="BO472" s="17">
        <v>0.33581605788750002</v>
      </c>
      <c r="BP472" s="17">
        <v>0.33529334964193303</v>
      </c>
      <c r="BQ472" s="17">
        <v>0.391343534198832</v>
      </c>
      <c r="BR472" s="17"/>
      <c r="BS472" s="17">
        <v>0.40317754768688602</v>
      </c>
      <c r="BT472" s="17">
        <v>0.33729415984420302</v>
      </c>
      <c r="BU472" s="17"/>
      <c r="BV472" s="17">
        <v>0.396150657834344</v>
      </c>
      <c r="BW472" s="17">
        <v>0.39079719039822303</v>
      </c>
      <c r="BX472" s="17">
        <v>0.332206831356607</v>
      </c>
      <c r="BY472" s="17"/>
      <c r="BZ472" s="17">
        <v>0.39515138530120397</v>
      </c>
      <c r="CA472" s="17">
        <v>0.41097265625048601</v>
      </c>
    </row>
    <row r="473" spans="2:79" x14ac:dyDescent="0.3">
      <c r="B473" t="s">
        <v>209</v>
      </c>
      <c r="C473" s="17">
        <v>0.41184880670680202</v>
      </c>
      <c r="D473" s="17">
        <v>0.44365368328826998</v>
      </c>
      <c r="E473" s="17">
        <v>0.38175576107474901</v>
      </c>
      <c r="F473" s="17"/>
      <c r="G473" s="17">
        <v>0.442351328649916</v>
      </c>
      <c r="H473" s="17">
        <v>0.39734896920877699</v>
      </c>
      <c r="I473" s="17">
        <v>0.37110223249105101</v>
      </c>
      <c r="J473" s="17">
        <v>0.39776500277188098</v>
      </c>
      <c r="K473" s="17">
        <v>0.379269923747798</v>
      </c>
      <c r="L473" s="17">
        <v>0.46961609774087998</v>
      </c>
      <c r="M473" s="17"/>
      <c r="N473" s="17">
        <v>0.39991785777254102</v>
      </c>
      <c r="O473" s="17">
        <v>0.44958801474549498</v>
      </c>
      <c r="P473" s="17">
        <v>0.38501496967188398</v>
      </c>
      <c r="Q473" s="17">
        <v>0.40343997669280501</v>
      </c>
      <c r="R473" s="17"/>
      <c r="S473" s="17">
        <v>0.39985162689889397</v>
      </c>
      <c r="T473" s="17">
        <v>0.43049750443114299</v>
      </c>
      <c r="U473" s="17">
        <v>0.40893605054997101</v>
      </c>
      <c r="V473" s="17">
        <v>0.43028031110229198</v>
      </c>
      <c r="W473" s="17">
        <v>0.38792351220622301</v>
      </c>
      <c r="X473" s="17">
        <v>0.347035814983985</v>
      </c>
      <c r="Y473" s="17">
        <v>0.46695885348682398</v>
      </c>
      <c r="Z473" s="17">
        <v>0.438135970272643</v>
      </c>
      <c r="AA473" s="17">
        <v>0.44036165213721701</v>
      </c>
      <c r="AB473" s="17">
        <v>0.41710121647005299</v>
      </c>
      <c r="AC473" s="17">
        <v>0.38998025457285102</v>
      </c>
      <c r="AD473" s="17">
        <v>0.32388576897451699</v>
      </c>
      <c r="AE473" s="17"/>
      <c r="AF473" s="17">
        <v>0.445814669601165</v>
      </c>
      <c r="AG473" s="17">
        <v>0.44688312303656702</v>
      </c>
      <c r="AH473" s="17">
        <v>0.457501730447677</v>
      </c>
      <c r="AI473" s="17">
        <v>0.35959854794077201</v>
      </c>
      <c r="AJ473" s="17">
        <v>0.33164126154540402</v>
      </c>
      <c r="AK473" s="17"/>
      <c r="AL473" s="17">
        <v>0.46365643436860199</v>
      </c>
      <c r="AM473" s="17">
        <v>0.41081638172529</v>
      </c>
      <c r="AN473" s="17">
        <v>0.430449475182549</v>
      </c>
      <c r="AO473" s="17">
        <v>0.37937423391766401</v>
      </c>
      <c r="AP473" s="17">
        <v>0.374628039852064</v>
      </c>
      <c r="AQ473" s="17">
        <v>0.44511747481224301</v>
      </c>
      <c r="AR473" s="17"/>
      <c r="AS473" s="17">
        <v>0.362591271038263</v>
      </c>
      <c r="AT473" s="17">
        <v>0.44058589711524598</v>
      </c>
      <c r="AU473" s="17">
        <v>0.39142907225699097</v>
      </c>
      <c r="AV473" s="17">
        <v>0.445990124478502</v>
      </c>
      <c r="AW473" s="17">
        <v>0.16462232205900901</v>
      </c>
      <c r="AX473" s="17"/>
      <c r="AY473" s="17">
        <v>0.37935882376642399</v>
      </c>
      <c r="AZ473" s="17">
        <v>0.45343270459873097</v>
      </c>
      <c r="BA473" s="17">
        <v>0.39231673642241899</v>
      </c>
      <c r="BB473" s="17">
        <v>0.39680753254601397</v>
      </c>
      <c r="BC473" s="17">
        <v>0.37075008891390898</v>
      </c>
      <c r="BD473" s="17"/>
      <c r="BE473" s="17">
        <v>0.41358062504939302</v>
      </c>
      <c r="BF473" s="17">
        <v>0.45487109432383799</v>
      </c>
      <c r="BG473" s="17">
        <v>0.43445826882152899</v>
      </c>
      <c r="BH473" s="17">
        <v>0.34683773057726303</v>
      </c>
      <c r="BI473" s="17"/>
      <c r="BJ473" s="17">
        <v>0.36954407477029999</v>
      </c>
      <c r="BK473" s="17">
        <v>0.439190942456127</v>
      </c>
      <c r="BL473" s="17">
        <v>0.46759723995782998</v>
      </c>
      <c r="BM473" s="17">
        <v>0.39290885449025698</v>
      </c>
      <c r="BN473" s="17"/>
      <c r="BO473" s="17">
        <v>0.40207202310324403</v>
      </c>
      <c r="BP473" s="17">
        <v>0.43081270877134897</v>
      </c>
      <c r="BQ473" s="17">
        <v>0.41051748202028299</v>
      </c>
      <c r="BR473" s="17"/>
      <c r="BS473" s="17">
        <v>0.38192724430575498</v>
      </c>
      <c r="BT473" s="17">
        <v>0.45048361464560599</v>
      </c>
      <c r="BU473" s="17"/>
      <c r="BV473" s="17">
        <v>0.46556693731103199</v>
      </c>
      <c r="BW473" s="17">
        <v>0.39528651826059702</v>
      </c>
      <c r="BX473" s="17">
        <v>0.41462110859998702</v>
      </c>
      <c r="BY473" s="17"/>
      <c r="BZ473" s="17">
        <v>0.441122848130517</v>
      </c>
      <c r="CA473" s="17">
        <v>0.43678202152345103</v>
      </c>
    </row>
    <row r="474" spans="2:79" x14ac:dyDescent="0.3">
      <c r="B474" t="s">
        <v>210</v>
      </c>
      <c r="C474" s="17">
        <v>0.150222495231529</v>
      </c>
      <c r="D474" s="17">
        <v>0.161696740357689</v>
      </c>
      <c r="E474" s="17">
        <v>0.14036635950267501</v>
      </c>
      <c r="F474" s="17"/>
      <c r="G474" s="17">
        <v>0.13460208910760901</v>
      </c>
      <c r="H474" s="17">
        <v>0.13278254885430599</v>
      </c>
      <c r="I474" s="17">
        <v>0.15803643095881301</v>
      </c>
      <c r="J474" s="17">
        <v>0.183437311918598</v>
      </c>
      <c r="K474" s="17">
        <v>0.17306113058730499</v>
      </c>
      <c r="L474" s="17">
        <v>0.126252520898783</v>
      </c>
      <c r="M474" s="17"/>
      <c r="N474" s="17">
        <v>0.13928256604493999</v>
      </c>
      <c r="O474" s="17">
        <v>0.13147641390390499</v>
      </c>
      <c r="P474" s="17">
        <v>0.176934805852105</v>
      </c>
      <c r="Q474" s="17">
        <v>0.16103115989229699</v>
      </c>
      <c r="R474" s="17"/>
      <c r="S474" s="17">
        <v>0.17399391949474999</v>
      </c>
      <c r="T474" s="17">
        <v>0.123249528451069</v>
      </c>
      <c r="U474" s="17">
        <v>0.15837192742900399</v>
      </c>
      <c r="V474" s="17">
        <v>0.14447816778424699</v>
      </c>
      <c r="W474" s="17">
        <v>0.17793143117190699</v>
      </c>
      <c r="X474" s="17">
        <v>0.18275025223112901</v>
      </c>
      <c r="Y474" s="17">
        <v>0.15264986502844199</v>
      </c>
      <c r="Z474" s="17">
        <v>0.124345482510914</v>
      </c>
      <c r="AA474" s="17">
        <v>0.11433092677515599</v>
      </c>
      <c r="AB474" s="17">
        <v>0.13998841485129801</v>
      </c>
      <c r="AC474" s="17">
        <v>0.16592505695853901</v>
      </c>
      <c r="AD474" s="17">
        <v>0.15307780686445699</v>
      </c>
      <c r="AE474" s="17"/>
      <c r="AF474" s="17">
        <v>0.15323822252948999</v>
      </c>
      <c r="AG474" s="17">
        <v>0.103602906970463</v>
      </c>
      <c r="AH474" s="17">
        <v>0.116157670178363</v>
      </c>
      <c r="AI474" s="17">
        <v>0.25412445865836703</v>
      </c>
      <c r="AJ474" s="17">
        <v>0.17807015756283301</v>
      </c>
      <c r="AK474" s="17"/>
      <c r="AL474" s="17">
        <v>9.3806324850332398E-2</v>
      </c>
      <c r="AM474" s="17">
        <v>0.14916627673983801</v>
      </c>
      <c r="AN474" s="17">
        <v>9.3522565587296297E-2</v>
      </c>
      <c r="AO474" s="17">
        <v>0.21273576708446601</v>
      </c>
      <c r="AP474" s="17">
        <v>0.11711194395445899</v>
      </c>
      <c r="AQ474" s="17">
        <v>0.185533571218083</v>
      </c>
      <c r="AR474" s="17"/>
      <c r="AS474" s="17">
        <v>9.1948528230912402E-2</v>
      </c>
      <c r="AT474" s="17">
        <v>0.15265268449892999</v>
      </c>
      <c r="AU474" s="17">
        <v>0.188582233951263</v>
      </c>
      <c r="AV474" s="17">
        <v>0.13908476248052501</v>
      </c>
      <c r="AW474" s="17">
        <v>0.18301917417482699</v>
      </c>
      <c r="AX474" s="17"/>
      <c r="AY474" s="17">
        <v>0.11911591930804</v>
      </c>
      <c r="AZ474" s="17">
        <v>0.15793629151506999</v>
      </c>
      <c r="BA474" s="17">
        <v>0.170615732602447</v>
      </c>
      <c r="BB474" s="17">
        <v>0.137396557641558</v>
      </c>
      <c r="BC474" s="17">
        <v>0.206691884193384</v>
      </c>
      <c r="BD474" s="17"/>
      <c r="BE474" s="17">
        <v>0.24318727371711399</v>
      </c>
      <c r="BF474" s="17">
        <v>0.215175091035616</v>
      </c>
      <c r="BG474" s="17">
        <v>0.153884578443438</v>
      </c>
      <c r="BH474" s="17">
        <v>8.9855047713817096E-2</v>
      </c>
      <c r="BI474" s="17"/>
      <c r="BJ474" s="17">
        <v>0.20321447625354699</v>
      </c>
      <c r="BK474" s="17">
        <v>0.14624114153946599</v>
      </c>
      <c r="BL474" s="17">
        <v>0.15575953142506499</v>
      </c>
      <c r="BM474" s="17">
        <v>0.13390976405159399</v>
      </c>
      <c r="BN474" s="17"/>
      <c r="BO474" s="17">
        <v>0.16026559376493099</v>
      </c>
      <c r="BP474" s="17">
        <v>0.15343813488422101</v>
      </c>
      <c r="BQ474" s="17">
        <v>0.14515504874436599</v>
      </c>
      <c r="BR474" s="17"/>
      <c r="BS474" s="17">
        <v>0.15143331295736101</v>
      </c>
      <c r="BT474" s="17">
        <v>0.14833766813861099</v>
      </c>
      <c r="BU474" s="17"/>
      <c r="BV474" s="17">
        <v>9.2005847409555003E-2</v>
      </c>
      <c r="BW474" s="17">
        <v>0.16816110638484</v>
      </c>
      <c r="BX474" s="17">
        <v>0.162079424445387</v>
      </c>
      <c r="BY474" s="17"/>
      <c r="BZ474" s="17">
        <v>0.13004595503119201</v>
      </c>
      <c r="CA474" s="17">
        <v>0.117007353835863</v>
      </c>
    </row>
    <row r="475" spans="2:79" x14ac:dyDescent="0.3">
      <c r="B475" t="s">
        <v>211</v>
      </c>
      <c r="C475" s="17">
        <v>3.5574691612045399E-2</v>
      </c>
      <c r="D475" s="17">
        <v>4.2004090242921802E-2</v>
      </c>
      <c r="E475" s="17">
        <v>2.72449052253903E-2</v>
      </c>
      <c r="F475" s="17"/>
      <c r="G475" s="17">
        <v>3.9485489556790897E-2</v>
      </c>
      <c r="H475" s="17">
        <v>4.0947342612683103E-2</v>
      </c>
      <c r="I475" s="17">
        <v>3.6392796171352999E-2</v>
      </c>
      <c r="J475" s="17">
        <v>4.6884023373459198E-2</v>
      </c>
      <c r="K475" s="17">
        <v>4.1737015305393199E-2</v>
      </c>
      <c r="L475" s="17">
        <v>1.46126705659503E-2</v>
      </c>
      <c r="M475" s="17"/>
      <c r="N475" s="17">
        <v>3.2842617990346899E-2</v>
      </c>
      <c r="O475" s="17">
        <v>2.6014576955534802E-2</v>
      </c>
      <c r="P475" s="17">
        <v>4.4974731772203902E-2</v>
      </c>
      <c r="Q475" s="17">
        <v>4.0907308857552199E-2</v>
      </c>
      <c r="R475" s="17"/>
      <c r="S475" s="17">
        <v>3.1773649755974902E-2</v>
      </c>
      <c r="T475" s="17">
        <v>1.89126016408665E-2</v>
      </c>
      <c r="U475" s="17">
        <v>3.37521281184575E-2</v>
      </c>
      <c r="V475" s="17">
        <v>5.3428924171599897E-2</v>
      </c>
      <c r="W475" s="17">
        <v>6.60622816325626E-2</v>
      </c>
      <c r="X475" s="17">
        <v>3.8479484419073201E-2</v>
      </c>
      <c r="Y475" s="17">
        <v>4.12895945971197E-2</v>
      </c>
      <c r="Z475" s="17">
        <v>4.0662116959052502E-2</v>
      </c>
      <c r="AA475" s="17">
        <v>2.47921019551696E-2</v>
      </c>
      <c r="AB475" s="17">
        <v>3.28866784587852E-2</v>
      </c>
      <c r="AC475" s="17">
        <v>4.8751830611784397E-2</v>
      </c>
      <c r="AD475" s="17">
        <v>0</v>
      </c>
      <c r="AE475" s="17"/>
      <c r="AF475" s="17">
        <v>4.2100477324134203E-2</v>
      </c>
      <c r="AG475" s="17">
        <v>3.1218972607158599E-2</v>
      </c>
      <c r="AH475" s="17">
        <v>1.17478709702143E-2</v>
      </c>
      <c r="AI475" s="17">
        <v>6.7480645521320007E-2</v>
      </c>
      <c r="AJ475" s="17">
        <v>1.04037655690878E-2</v>
      </c>
      <c r="AK475" s="17"/>
      <c r="AL475" s="17">
        <v>2.3620729028300001E-2</v>
      </c>
      <c r="AM475" s="17">
        <v>3.7171826859628901E-2</v>
      </c>
      <c r="AN475" s="17">
        <v>2.6822409576045501E-2</v>
      </c>
      <c r="AO475" s="17">
        <v>7.1980298344826901E-2</v>
      </c>
      <c r="AP475" s="17">
        <v>0</v>
      </c>
      <c r="AQ475" s="17">
        <v>2.05552789970656E-2</v>
      </c>
      <c r="AR475" s="17"/>
      <c r="AS475" s="17">
        <v>3.37827055699184E-2</v>
      </c>
      <c r="AT475" s="17">
        <v>3.0204738393274099E-2</v>
      </c>
      <c r="AU475" s="17">
        <v>5.3503235683274801E-2</v>
      </c>
      <c r="AV475" s="17">
        <v>3.22098634528281E-2</v>
      </c>
      <c r="AW475" s="17">
        <v>0</v>
      </c>
      <c r="AX475" s="17"/>
      <c r="AY475" s="17">
        <v>1.6891645056409599E-2</v>
      </c>
      <c r="AZ475" s="17">
        <v>2.8853557229089801E-2</v>
      </c>
      <c r="BA475" s="17">
        <v>5.3446904693617903E-2</v>
      </c>
      <c r="BB475" s="17">
        <v>5.6661102220077302E-2</v>
      </c>
      <c r="BC475" s="17">
        <v>5.0955719195854302E-2</v>
      </c>
      <c r="BD475" s="17"/>
      <c r="BE475" s="17">
        <v>9.4486019234233498E-2</v>
      </c>
      <c r="BF475" s="17">
        <v>6.5664654751471097E-2</v>
      </c>
      <c r="BG475" s="17">
        <v>3.14377382474611E-2</v>
      </c>
      <c r="BH475" s="17">
        <v>1.3448760740053399E-2</v>
      </c>
      <c r="BI475" s="17"/>
      <c r="BJ475" s="17">
        <v>7.19801464019936E-2</v>
      </c>
      <c r="BK475" s="17">
        <v>6.11776867598611E-2</v>
      </c>
      <c r="BL475" s="17">
        <v>3.16169680493305E-2</v>
      </c>
      <c r="BM475" s="17">
        <v>2.52706986739239E-2</v>
      </c>
      <c r="BN475" s="17"/>
      <c r="BO475" s="17">
        <v>7.5532046300842204E-2</v>
      </c>
      <c r="BP475" s="17">
        <v>5.2375143977252597E-2</v>
      </c>
      <c r="BQ475" s="17">
        <v>2.3887676074378399E-2</v>
      </c>
      <c r="BR475" s="17"/>
      <c r="BS475" s="17">
        <v>3.0818522152704499E-2</v>
      </c>
      <c r="BT475" s="17">
        <v>4.06958393252983E-2</v>
      </c>
      <c r="BU475" s="17"/>
      <c r="BV475" s="17">
        <v>3.2756032388221799E-2</v>
      </c>
      <c r="BW475" s="17">
        <v>2.4797971407154201E-2</v>
      </c>
      <c r="BX475" s="17">
        <v>5.2561123055589798E-2</v>
      </c>
      <c r="BY475" s="17"/>
      <c r="BZ475" s="17">
        <v>2.3600508152497E-2</v>
      </c>
      <c r="CA475" s="17">
        <v>1.8516376873251798E-2</v>
      </c>
    </row>
    <row r="476" spans="2:79" x14ac:dyDescent="0.3">
      <c r="B476" t="s">
        <v>212</v>
      </c>
      <c r="C476" s="17">
        <v>1.8380250525928499E-2</v>
      </c>
      <c r="D476" s="17">
        <v>2.53541505299535E-2</v>
      </c>
      <c r="E476" s="17">
        <v>1.1741979495243899E-2</v>
      </c>
      <c r="F476" s="17"/>
      <c r="G476" s="17">
        <v>1.4501346927825299E-2</v>
      </c>
      <c r="H476" s="17">
        <v>1.0504573398215601E-2</v>
      </c>
      <c r="I476" s="17">
        <v>2.1733239613352402E-2</v>
      </c>
      <c r="J476" s="17">
        <v>1.6582419946237801E-2</v>
      </c>
      <c r="K476" s="17">
        <v>3.7603230279748899E-2</v>
      </c>
      <c r="L476" s="17">
        <v>1.3289914125587899E-2</v>
      </c>
      <c r="M476" s="17"/>
      <c r="N476" s="17">
        <v>1.6517364277559701E-2</v>
      </c>
      <c r="O476" s="17">
        <v>1.4285574703895101E-2</v>
      </c>
      <c r="P476" s="17">
        <v>2.26259660640756E-2</v>
      </c>
      <c r="Q476" s="17">
        <v>2.12820058660304E-2</v>
      </c>
      <c r="R476" s="17"/>
      <c r="S476" s="17">
        <v>1.16357501470456E-2</v>
      </c>
      <c r="T476" s="17">
        <v>2.4992899829979001E-2</v>
      </c>
      <c r="U476" s="17">
        <v>3.17999360986869E-2</v>
      </c>
      <c r="V476" s="17">
        <v>5.6026261475863696E-3</v>
      </c>
      <c r="W476" s="17">
        <v>2.1890544200176901E-2</v>
      </c>
      <c r="X476" s="17">
        <v>1.29533250017529E-2</v>
      </c>
      <c r="Y476" s="17">
        <v>2.28179761727531E-2</v>
      </c>
      <c r="Z476" s="17">
        <v>1.4862646928262399E-2</v>
      </c>
      <c r="AA476" s="17">
        <v>3.8539169064300801E-3</v>
      </c>
      <c r="AB476" s="17">
        <v>3.5422544781724699E-2</v>
      </c>
      <c r="AC476" s="17">
        <v>1.19932971886413E-2</v>
      </c>
      <c r="AD476" s="17">
        <v>3.7484079724747502E-2</v>
      </c>
      <c r="AE476" s="17"/>
      <c r="AF476" s="17">
        <v>2.5225414100207899E-2</v>
      </c>
      <c r="AG476" s="17">
        <v>6.1388223626389401E-3</v>
      </c>
      <c r="AH476" s="17">
        <v>0</v>
      </c>
      <c r="AI476" s="17">
        <v>6.6625526407160102E-2</v>
      </c>
      <c r="AJ476" s="17">
        <v>0</v>
      </c>
      <c r="AK476" s="17"/>
      <c r="AL476" s="17">
        <v>6.4502763326875498E-3</v>
      </c>
      <c r="AM476" s="17">
        <v>1.9471454641456502E-2</v>
      </c>
      <c r="AN476" s="17">
        <v>0</v>
      </c>
      <c r="AO476" s="17">
        <v>4.9210664705513003E-2</v>
      </c>
      <c r="AP476" s="17">
        <v>0</v>
      </c>
      <c r="AQ476" s="17">
        <v>0</v>
      </c>
      <c r="AR476" s="17"/>
      <c r="AS476" s="17">
        <v>1.21431517790181E-2</v>
      </c>
      <c r="AT476" s="17">
        <v>1.7175169740566099E-2</v>
      </c>
      <c r="AU476" s="17">
        <v>2.5039011764524E-2</v>
      </c>
      <c r="AV476" s="17">
        <v>1.3188128081922899E-2</v>
      </c>
      <c r="AW476" s="17">
        <v>5.0540619107160401E-2</v>
      </c>
      <c r="AX476" s="17"/>
      <c r="AY476" s="17">
        <v>2.19456947175901E-2</v>
      </c>
      <c r="AZ476" s="17">
        <v>1.6014605635216402E-2</v>
      </c>
      <c r="BA476" s="17">
        <v>1.22788673277701E-2</v>
      </c>
      <c r="BB476" s="17">
        <v>2.19990380467746E-2</v>
      </c>
      <c r="BC476" s="17">
        <v>4.5815407348660103E-2</v>
      </c>
      <c r="BD476" s="17"/>
      <c r="BE476" s="17">
        <v>7.0172021110386604E-2</v>
      </c>
      <c r="BF476" s="17">
        <v>1.6829391763722199E-2</v>
      </c>
      <c r="BG476" s="17">
        <v>1.60936742009277E-2</v>
      </c>
      <c r="BH476" s="17">
        <v>1.4851037387955599E-2</v>
      </c>
      <c r="BI476" s="17"/>
      <c r="BJ476" s="17">
        <v>3.0548384500416099E-2</v>
      </c>
      <c r="BK476" s="17">
        <v>3.06787502335059E-2</v>
      </c>
      <c r="BL476" s="17">
        <v>1.375403001393E-2</v>
      </c>
      <c r="BM476" s="17">
        <v>1.5526140722565101E-2</v>
      </c>
      <c r="BN476" s="17"/>
      <c r="BO476" s="17">
        <v>2.2460085257517901E-2</v>
      </c>
      <c r="BP476" s="17">
        <v>2.8080662725243701E-2</v>
      </c>
      <c r="BQ476" s="17">
        <v>1.5854012897349098E-2</v>
      </c>
      <c r="BR476" s="17"/>
      <c r="BS476" s="17">
        <v>1.97082103611717E-2</v>
      </c>
      <c r="BT476" s="17">
        <v>1.6820354917867E-2</v>
      </c>
      <c r="BU476" s="17"/>
      <c r="BV476" s="17">
        <v>4.1907146110900196E-3</v>
      </c>
      <c r="BW476" s="17">
        <v>1.2559589645244699E-2</v>
      </c>
      <c r="BX476" s="17">
        <v>3.7047231533633498E-2</v>
      </c>
      <c r="BY476" s="17"/>
      <c r="BZ476" s="17">
        <v>0</v>
      </c>
      <c r="CA476" s="17">
        <v>1.6721591516947201E-2</v>
      </c>
    </row>
    <row r="477" spans="2:79" x14ac:dyDescent="0.3">
      <c r="B477" t="s">
        <v>149</v>
      </c>
      <c r="C477" s="17">
        <v>1.0011624638942901E-2</v>
      </c>
      <c r="D477" s="17">
        <v>5.3509004274065299E-3</v>
      </c>
      <c r="E477" s="17">
        <v>1.46461129986604E-2</v>
      </c>
      <c r="F477" s="17"/>
      <c r="G477" s="17">
        <v>0</v>
      </c>
      <c r="H477" s="17">
        <v>1.76774637986674E-2</v>
      </c>
      <c r="I477" s="17">
        <v>6.4132830621045703E-3</v>
      </c>
      <c r="J477" s="17">
        <v>1.4837110715042101E-2</v>
      </c>
      <c r="K477" s="17">
        <v>6.4593498387425698E-3</v>
      </c>
      <c r="L477" s="17">
        <v>1.1819202414984501E-2</v>
      </c>
      <c r="M477" s="17"/>
      <c r="N477" s="17">
        <v>3.7061462422632902E-3</v>
      </c>
      <c r="O477" s="17">
        <v>1.14173477922117E-2</v>
      </c>
      <c r="P477" s="17">
        <v>1.27586393609046E-2</v>
      </c>
      <c r="Q477" s="17">
        <v>1.314244876541E-2</v>
      </c>
      <c r="R477" s="17"/>
      <c r="S477" s="17">
        <v>3.50390051396439E-3</v>
      </c>
      <c r="T477" s="17">
        <v>1.8445003066939601E-2</v>
      </c>
      <c r="U477" s="17">
        <v>0</v>
      </c>
      <c r="V477" s="17">
        <v>1.2339889842481E-2</v>
      </c>
      <c r="W477" s="17">
        <v>0</v>
      </c>
      <c r="X477" s="17">
        <v>1.60404272413785E-2</v>
      </c>
      <c r="Y477" s="17">
        <v>1.24561196777477E-2</v>
      </c>
      <c r="Z477" s="17">
        <v>0</v>
      </c>
      <c r="AA477" s="17">
        <v>8.2796029481259602E-3</v>
      </c>
      <c r="AB477" s="17">
        <v>0</v>
      </c>
      <c r="AC477" s="17">
        <v>3.9522835507489099E-2</v>
      </c>
      <c r="AD477" s="17">
        <v>2.2680408952186999E-2</v>
      </c>
      <c r="AE477" s="17"/>
      <c r="AF477" s="17">
        <v>0</v>
      </c>
      <c r="AG477" s="17">
        <v>1.1043366197892399E-2</v>
      </c>
      <c r="AH477" s="17">
        <v>1.116228583436E-2</v>
      </c>
      <c r="AI477" s="17">
        <v>3.6564697543137901E-3</v>
      </c>
      <c r="AJ477" s="17">
        <v>9.0651399372484696E-3</v>
      </c>
      <c r="AK477" s="17"/>
      <c r="AL477" s="17">
        <v>3.7832656048736799E-3</v>
      </c>
      <c r="AM477" s="17">
        <v>0</v>
      </c>
      <c r="AN477" s="17">
        <v>2.1291124005679798E-2</v>
      </c>
      <c r="AO477" s="17">
        <v>2.20314492462602E-3</v>
      </c>
      <c r="AP477" s="17">
        <v>6.9052787872884202E-3</v>
      </c>
      <c r="AQ477" s="17">
        <v>2.1394270541930199E-2</v>
      </c>
      <c r="AR477" s="17"/>
      <c r="AS477" s="17">
        <v>3.6826535662221201E-3</v>
      </c>
      <c r="AT477" s="17">
        <v>1.25738904482962E-2</v>
      </c>
      <c r="AU477" s="17">
        <v>1.2650971126776701E-2</v>
      </c>
      <c r="AV477" s="17">
        <v>4.5517836972825297E-3</v>
      </c>
      <c r="AW477" s="17">
        <v>0</v>
      </c>
      <c r="AX477" s="17"/>
      <c r="AY477" s="17">
        <v>6.1826685981198302E-3</v>
      </c>
      <c r="AZ477" s="17">
        <v>9.8772702479516805E-3</v>
      </c>
      <c r="BA477" s="17">
        <v>2.0650527864700199E-2</v>
      </c>
      <c r="BB477" s="17">
        <v>0</v>
      </c>
      <c r="BC477" s="17">
        <v>1.2526913451712999E-2</v>
      </c>
      <c r="BD477" s="17"/>
      <c r="BE477" s="17">
        <v>0</v>
      </c>
      <c r="BF477" s="17">
        <v>0</v>
      </c>
      <c r="BG477" s="17">
        <v>1.0042430169512701E-2</v>
      </c>
      <c r="BH477" s="17">
        <v>1.7677741788603901E-2</v>
      </c>
      <c r="BI477" s="17"/>
      <c r="BJ477" s="17">
        <v>4.5523851292496396E-3</v>
      </c>
      <c r="BK477" s="17">
        <v>0</v>
      </c>
      <c r="BL477" s="17">
        <v>8.34678998715223E-3</v>
      </c>
      <c r="BM477" s="17">
        <v>1.34908933580099E-2</v>
      </c>
      <c r="BN477" s="17"/>
      <c r="BO477" s="17">
        <v>3.8541936859653198E-3</v>
      </c>
      <c r="BP477" s="17">
        <v>0</v>
      </c>
      <c r="BQ477" s="17">
        <v>1.3242246064791199E-2</v>
      </c>
      <c r="BR477" s="17"/>
      <c r="BS477" s="17">
        <v>1.2935162536122801E-2</v>
      </c>
      <c r="BT477" s="17">
        <v>6.3683631284143999E-3</v>
      </c>
      <c r="BU477" s="17"/>
      <c r="BV477" s="17">
        <v>9.3298104457576001E-3</v>
      </c>
      <c r="BW477" s="17">
        <v>8.3976239039414893E-3</v>
      </c>
      <c r="BX477" s="17">
        <v>1.48428100879633E-3</v>
      </c>
      <c r="BY477" s="17"/>
      <c r="BZ477" s="17">
        <v>1.00793033845894E-2</v>
      </c>
      <c r="CA477" s="17">
        <v>0</v>
      </c>
    </row>
    <row r="478" spans="2:79" x14ac:dyDescent="0.3">
      <c r="B478" t="s">
        <v>213</v>
      </c>
      <c r="C478" s="17">
        <v>0.78581093799155399</v>
      </c>
      <c r="D478" s="17">
        <v>0.76559411844202896</v>
      </c>
      <c r="E478" s="17">
        <v>0.80600064277802996</v>
      </c>
      <c r="F478" s="17"/>
      <c r="G478" s="17">
        <v>0.81141107440777505</v>
      </c>
      <c r="H478" s="17">
        <v>0.79808807133612703</v>
      </c>
      <c r="I478" s="17">
        <v>0.777424250194377</v>
      </c>
      <c r="J478" s="17">
        <v>0.73825913404666299</v>
      </c>
      <c r="K478" s="17">
        <v>0.74113927398881096</v>
      </c>
      <c r="L478" s="17">
        <v>0.83402569199469501</v>
      </c>
      <c r="M478" s="17"/>
      <c r="N478" s="17">
        <v>0.80765130544489006</v>
      </c>
      <c r="O478" s="17">
        <v>0.81680608664445398</v>
      </c>
      <c r="P478" s="17">
        <v>0.74270585695071101</v>
      </c>
      <c r="Q478" s="17">
        <v>0.76363707661871005</v>
      </c>
      <c r="R478" s="17"/>
      <c r="S478" s="17">
        <v>0.77909278008826599</v>
      </c>
      <c r="T478" s="17">
        <v>0.81439996701114603</v>
      </c>
      <c r="U478" s="17">
        <v>0.77607600835385204</v>
      </c>
      <c r="V478" s="17">
        <v>0.78415039205408599</v>
      </c>
      <c r="W478" s="17">
        <v>0.73411574299535398</v>
      </c>
      <c r="X478" s="17">
        <v>0.74977651110666699</v>
      </c>
      <c r="Y478" s="17">
        <v>0.77078644452393796</v>
      </c>
      <c r="Z478" s="17">
        <v>0.82012975360177098</v>
      </c>
      <c r="AA478" s="17">
        <v>0.84874345141511798</v>
      </c>
      <c r="AB478" s="17">
        <v>0.79170236190819199</v>
      </c>
      <c r="AC478" s="17">
        <v>0.73380697973354603</v>
      </c>
      <c r="AD478" s="17">
        <v>0.78675770445860804</v>
      </c>
      <c r="AE478" s="17"/>
      <c r="AF478" s="17">
        <v>0.77943588604616798</v>
      </c>
      <c r="AG478" s="17">
        <v>0.84799593186184696</v>
      </c>
      <c r="AH478" s="17">
        <v>0.86093217301706204</v>
      </c>
      <c r="AI478" s="17">
        <v>0.60811289965883997</v>
      </c>
      <c r="AJ478" s="17">
        <v>0.80246093693082998</v>
      </c>
      <c r="AK478" s="17"/>
      <c r="AL478" s="17">
        <v>0.87233940418380596</v>
      </c>
      <c r="AM478" s="17">
        <v>0.79419044175907605</v>
      </c>
      <c r="AN478" s="17">
        <v>0.85836390083097802</v>
      </c>
      <c r="AO478" s="17">
        <v>0.66387012494056796</v>
      </c>
      <c r="AP478" s="17">
        <v>0.87598277725825202</v>
      </c>
      <c r="AQ478" s="17">
        <v>0.77251687924292201</v>
      </c>
      <c r="AR478" s="17"/>
      <c r="AS478" s="17">
        <v>0.85844296085392902</v>
      </c>
      <c r="AT478" s="17">
        <v>0.787393516918933</v>
      </c>
      <c r="AU478" s="17">
        <v>0.72022454747416098</v>
      </c>
      <c r="AV478" s="17">
        <v>0.81096546228744104</v>
      </c>
      <c r="AW478" s="17">
        <v>0.76644020671801305</v>
      </c>
      <c r="AX478" s="17"/>
      <c r="AY478" s="17">
        <v>0.83586407231983995</v>
      </c>
      <c r="AZ478" s="17">
        <v>0.78731827537267196</v>
      </c>
      <c r="BA478" s="17">
        <v>0.74300796751146403</v>
      </c>
      <c r="BB478" s="17">
        <v>0.78394330209159002</v>
      </c>
      <c r="BC478" s="17">
        <v>0.68401007581038797</v>
      </c>
      <c r="BD478" s="17"/>
      <c r="BE478" s="17">
        <v>0.59215468593826603</v>
      </c>
      <c r="BF478" s="17">
        <v>0.70233086244919096</v>
      </c>
      <c r="BG478" s="17">
        <v>0.78854157893866095</v>
      </c>
      <c r="BH478" s="17">
        <v>0.86416741236956995</v>
      </c>
      <c r="BI478" s="17"/>
      <c r="BJ478" s="17">
        <v>0.68970460771479403</v>
      </c>
      <c r="BK478" s="17">
        <v>0.76190242146716702</v>
      </c>
      <c r="BL478" s="17">
        <v>0.79052268052452201</v>
      </c>
      <c r="BM478" s="17">
        <v>0.81180250319390701</v>
      </c>
      <c r="BN478" s="17"/>
      <c r="BO478" s="17">
        <v>0.73788808099074399</v>
      </c>
      <c r="BP478" s="17">
        <v>0.76610605841328305</v>
      </c>
      <c r="BQ478" s="17">
        <v>0.80186101621911499</v>
      </c>
      <c r="BR478" s="17"/>
      <c r="BS478" s="17">
        <v>0.78510479199264005</v>
      </c>
      <c r="BT478" s="17">
        <v>0.78777777448980901</v>
      </c>
      <c r="BU478" s="17"/>
      <c r="BV478" s="17">
        <v>0.86171759514537505</v>
      </c>
      <c r="BW478" s="17">
        <v>0.78608370865882005</v>
      </c>
      <c r="BX478" s="17">
        <v>0.74682793995659302</v>
      </c>
      <c r="BY478" s="17"/>
      <c r="BZ478" s="17">
        <v>0.83627423343172202</v>
      </c>
      <c r="CA478" s="17">
        <v>0.84775467777393798</v>
      </c>
    </row>
    <row r="479" spans="2:79" x14ac:dyDescent="0.3">
      <c r="B479" t="s">
        <v>214</v>
      </c>
      <c r="C479" s="17">
        <v>5.3954942137973902E-2</v>
      </c>
      <c r="D479" s="17">
        <v>6.7358240772875305E-2</v>
      </c>
      <c r="E479" s="17">
        <v>3.8986884720634198E-2</v>
      </c>
      <c r="F479" s="17"/>
      <c r="G479" s="17">
        <v>5.3986836484616198E-2</v>
      </c>
      <c r="H479" s="17">
        <v>5.1451916010898699E-2</v>
      </c>
      <c r="I479" s="17">
        <v>5.8126035784705397E-2</v>
      </c>
      <c r="J479" s="17">
        <v>6.3466443319697002E-2</v>
      </c>
      <c r="K479" s="17">
        <v>7.9340245585142105E-2</v>
      </c>
      <c r="L479" s="17">
        <v>2.7902584691538199E-2</v>
      </c>
      <c r="M479" s="17"/>
      <c r="N479" s="17">
        <v>4.93599822679067E-2</v>
      </c>
      <c r="O479" s="17">
        <v>4.0300151659429899E-2</v>
      </c>
      <c r="P479" s="17">
        <v>6.7600697836279505E-2</v>
      </c>
      <c r="Q479" s="17">
        <v>6.2189314723582599E-2</v>
      </c>
      <c r="R479" s="17"/>
      <c r="S479" s="17">
        <v>4.3409399903020403E-2</v>
      </c>
      <c r="T479" s="17">
        <v>4.3905501470845501E-2</v>
      </c>
      <c r="U479" s="17">
        <v>6.5552064217144407E-2</v>
      </c>
      <c r="V479" s="17">
        <v>5.90315503191862E-2</v>
      </c>
      <c r="W479" s="17">
        <v>8.7952825832739501E-2</v>
      </c>
      <c r="X479" s="17">
        <v>5.1432809420826099E-2</v>
      </c>
      <c r="Y479" s="17">
        <v>6.4107570769872793E-2</v>
      </c>
      <c r="Z479" s="17">
        <v>5.5524763887314803E-2</v>
      </c>
      <c r="AA479" s="17">
        <v>2.8646018861599599E-2</v>
      </c>
      <c r="AB479" s="17">
        <v>6.8309223240509906E-2</v>
      </c>
      <c r="AC479" s="17">
        <v>6.0745127800425597E-2</v>
      </c>
      <c r="AD479" s="17">
        <v>3.7484079724747502E-2</v>
      </c>
      <c r="AE479" s="17"/>
      <c r="AF479" s="17">
        <v>6.7325891424342005E-2</v>
      </c>
      <c r="AG479" s="17">
        <v>3.7357794969797603E-2</v>
      </c>
      <c r="AH479" s="17">
        <v>1.17478709702143E-2</v>
      </c>
      <c r="AI479" s="17">
        <v>0.13410617192848001</v>
      </c>
      <c r="AJ479" s="17">
        <v>1.04037655690878E-2</v>
      </c>
      <c r="AK479" s="17"/>
      <c r="AL479" s="17">
        <v>3.0071005360987502E-2</v>
      </c>
      <c r="AM479" s="17">
        <v>5.6643281501085302E-2</v>
      </c>
      <c r="AN479" s="17">
        <v>2.6822409576045501E-2</v>
      </c>
      <c r="AO479" s="17">
        <v>0.12119096305033999</v>
      </c>
      <c r="AP479" s="17">
        <v>0</v>
      </c>
      <c r="AQ479" s="17">
        <v>2.05552789970656E-2</v>
      </c>
      <c r="AR479" s="17"/>
      <c r="AS479" s="17">
        <v>4.5925857348936401E-2</v>
      </c>
      <c r="AT479" s="17">
        <v>4.7379908133840201E-2</v>
      </c>
      <c r="AU479" s="17">
        <v>7.8542247447798794E-2</v>
      </c>
      <c r="AV479" s="17">
        <v>4.5397991534750999E-2</v>
      </c>
      <c r="AW479" s="17">
        <v>5.0540619107160401E-2</v>
      </c>
      <c r="AX479" s="17"/>
      <c r="AY479" s="17">
        <v>3.8837339773999703E-2</v>
      </c>
      <c r="AZ479" s="17">
        <v>4.4868162864306199E-2</v>
      </c>
      <c r="BA479" s="17">
        <v>6.5725772021387893E-2</v>
      </c>
      <c r="BB479" s="17">
        <v>7.8660140266851905E-2</v>
      </c>
      <c r="BC479" s="17">
        <v>9.6771126544514405E-2</v>
      </c>
      <c r="BD479" s="17"/>
      <c r="BE479" s="17">
        <v>0.16465804034462</v>
      </c>
      <c r="BF479" s="17">
        <v>8.2494046515193306E-2</v>
      </c>
      <c r="BG479" s="17">
        <v>4.75314124483888E-2</v>
      </c>
      <c r="BH479" s="17">
        <v>2.82997981280089E-2</v>
      </c>
      <c r="BI479" s="17"/>
      <c r="BJ479" s="17">
        <v>0.10252853090241</v>
      </c>
      <c r="BK479" s="17">
        <v>9.1856436993366999E-2</v>
      </c>
      <c r="BL479" s="17">
        <v>4.5370998063260497E-2</v>
      </c>
      <c r="BM479" s="17">
        <v>4.0796839396489003E-2</v>
      </c>
      <c r="BN479" s="17"/>
      <c r="BO479" s="17">
        <v>9.7992131558360104E-2</v>
      </c>
      <c r="BP479" s="17">
        <v>8.0455806702496302E-2</v>
      </c>
      <c r="BQ479" s="17">
        <v>3.9741688971727501E-2</v>
      </c>
      <c r="BR479" s="17"/>
      <c r="BS479" s="17">
        <v>5.0526732513876203E-2</v>
      </c>
      <c r="BT479" s="17">
        <v>5.75161942431653E-2</v>
      </c>
      <c r="BU479" s="17"/>
      <c r="BV479" s="17">
        <v>3.6946746999311803E-2</v>
      </c>
      <c r="BW479" s="17">
        <v>3.7357561052398902E-2</v>
      </c>
      <c r="BX479" s="17">
        <v>8.9608354589223296E-2</v>
      </c>
      <c r="BY479" s="17"/>
      <c r="BZ479" s="17">
        <v>2.3600508152497E-2</v>
      </c>
      <c r="CA479" s="17">
        <v>3.5237968390199E-2</v>
      </c>
    </row>
    <row r="480" spans="2:79" x14ac:dyDescent="0.3">
      <c r="B480" t="s">
        <v>191</v>
      </c>
      <c r="C480" s="17">
        <v>0.73185599585357997</v>
      </c>
      <c r="D480" s="17">
        <v>0.69823587766915396</v>
      </c>
      <c r="E480" s="17">
        <v>0.76701375805739602</v>
      </c>
      <c r="F480" s="17"/>
      <c r="G480" s="17">
        <v>0.75742423792315905</v>
      </c>
      <c r="H480" s="17">
        <v>0.74663615532522898</v>
      </c>
      <c r="I480" s="17">
        <v>0.71929821440967201</v>
      </c>
      <c r="J480" s="17">
        <v>0.67479269072696602</v>
      </c>
      <c r="K480" s="17">
        <v>0.661799028403668</v>
      </c>
      <c r="L480" s="17">
        <v>0.80612310730315695</v>
      </c>
      <c r="M480" s="17"/>
      <c r="N480" s="17">
        <v>0.758291323176983</v>
      </c>
      <c r="O480" s="17">
        <v>0.77650593498502396</v>
      </c>
      <c r="P480" s="17">
        <v>0.67510515911443103</v>
      </c>
      <c r="Q480" s="17">
        <v>0.70144776189512703</v>
      </c>
      <c r="R480" s="17"/>
      <c r="S480" s="17">
        <v>0.73568338018524504</v>
      </c>
      <c r="T480" s="17">
        <v>0.77049446554029999</v>
      </c>
      <c r="U480" s="17">
        <v>0.71052394413670705</v>
      </c>
      <c r="V480" s="17">
        <v>0.72511884173490004</v>
      </c>
      <c r="W480" s="17">
        <v>0.64616291716261398</v>
      </c>
      <c r="X480" s="17">
        <v>0.69834370168584103</v>
      </c>
      <c r="Y480" s="17">
        <v>0.70667887375406502</v>
      </c>
      <c r="Z480" s="17">
        <v>0.76460498971445601</v>
      </c>
      <c r="AA480" s="17">
        <v>0.82009743255351797</v>
      </c>
      <c r="AB480" s="17">
        <v>0.72339313866768296</v>
      </c>
      <c r="AC480" s="17">
        <v>0.67306185193312096</v>
      </c>
      <c r="AD480" s="17">
        <v>0.74927362473386105</v>
      </c>
      <c r="AE480" s="17"/>
      <c r="AF480" s="17">
        <v>0.712109994621826</v>
      </c>
      <c r="AG480" s="17">
        <v>0.810638136892049</v>
      </c>
      <c r="AH480" s="17">
        <v>0.84918430204684803</v>
      </c>
      <c r="AI480" s="17">
        <v>0.47400672773035901</v>
      </c>
      <c r="AJ480" s="17">
        <v>0.79205717136174203</v>
      </c>
      <c r="AK480" s="17"/>
      <c r="AL480" s="17">
        <v>0.84226839882281901</v>
      </c>
      <c r="AM480" s="17">
        <v>0.73754716025799105</v>
      </c>
      <c r="AN480" s="17">
        <v>0.83154149125493304</v>
      </c>
      <c r="AO480" s="17">
        <v>0.54267916189022802</v>
      </c>
      <c r="AP480" s="17">
        <v>0.87598277725825202</v>
      </c>
      <c r="AQ480" s="17">
        <v>0.75196160024585601</v>
      </c>
      <c r="AR480" s="17"/>
      <c r="AS480" s="17">
        <v>0.81251710350499295</v>
      </c>
      <c r="AT480" s="17">
        <v>0.74001360878509304</v>
      </c>
      <c r="AU480" s="17">
        <v>0.64168230002636295</v>
      </c>
      <c r="AV480" s="17">
        <v>0.76556747075269005</v>
      </c>
      <c r="AW480" s="17">
        <v>0.71589958761085204</v>
      </c>
      <c r="AX480" s="17"/>
      <c r="AY480" s="17">
        <v>0.797026732545841</v>
      </c>
      <c r="AZ480" s="17">
        <v>0.74245011250836601</v>
      </c>
      <c r="BA480" s="17">
        <v>0.67728219549007695</v>
      </c>
      <c r="BB480" s="17">
        <v>0.70528316182473805</v>
      </c>
      <c r="BC480" s="17">
        <v>0.58723894926587406</v>
      </c>
      <c r="BD480" s="17"/>
      <c r="BE480" s="17">
        <v>0.42749664559364597</v>
      </c>
      <c r="BF480" s="17">
        <v>0.61983681593399798</v>
      </c>
      <c r="BG480" s="17">
        <v>0.74101016649027196</v>
      </c>
      <c r="BH480" s="17">
        <v>0.83586761424156097</v>
      </c>
      <c r="BI480" s="17"/>
      <c r="BJ480" s="17">
        <v>0.58717607681238404</v>
      </c>
      <c r="BK480" s="17">
        <v>0.67004598447380004</v>
      </c>
      <c r="BL480" s="17">
        <v>0.74515168246126195</v>
      </c>
      <c r="BM480" s="17">
        <v>0.77100566379741797</v>
      </c>
      <c r="BN480" s="17"/>
      <c r="BO480" s="17">
        <v>0.63989594943238404</v>
      </c>
      <c r="BP480" s="17">
        <v>0.68565025171078597</v>
      </c>
      <c r="BQ480" s="17">
        <v>0.76211932724738696</v>
      </c>
      <c r="BR480" s="17"/>
      <c r="BS480" s="17">
        <v>0.73457805947876398</v>
      </c>
      <c r="BT480" s="17">
        <v>0.730261580246644</v>
      </c>
      <c r="BU480" s="17"/>
      <c r="BV480" s="17">
        <v>0.82477084814606405</v>
      </c>
      <c r="BW480" s="17">
        <v>0.74872614760642098</v>
      </c>
      <c r="BX480" s="17">
        <v>0.65721958536737002</v>
      </c>
      <c r="BY480" s="17"/>
      <c r="BZ480" s="17">
        <v>0.81267372527922499</v>
      </c>
      <c r="CA480" s="17">
        <v>0.81251670938373899</v>
      </c>
    </row>
    <row r="481" spans="2:79" x14ac:dyDescent="0.3">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row>
    <row r="482" spans="2:79" x14ac:dyDescent="0.3">
      <c r="B482" s="6" t="s">
        <v>254</v>
      </c>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row>
    <row r="483" spans="2:79" x14ac:dyDescent="0.3">
      <c r="B483" s="24" t="s">
        <v>107</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row>
    <row r="484" spans="2:79" x14ac:dyDescent="0.3">
      <c r="B484" t="s">
        <v>208</v>
      </c>
      <c r="C484" s="17">
        <v>0.23972148065325899</v>
      </c>
      <c r="D484" s="17">
        <v>0.239654029130736</v>
      </c>
      <c r="E484" s="17">
        <v>0.23988047363315601</v>
      </c>
      <c r="F484" s="17"/>
      <c r="G484" s="17">
        <v>0.20283256631388999</v>
      </c>
      <c r="H484" s="17">
        <v>0.25316920499023599</v>
      </c>
      <c r="I484" s="17">
        <v>0.25174100451224402</v>
      </c>
      <c r="J484" s="17">
        <v>0.19238150855094999</v>
      </c>
      <c r="K484" s="17">
        <v>0.27453563942652898</v>
      </c>
      <c r="L484" s="17">
        <v>0.25886935216394003</v>
      </c>
      <c r="M484" s="17"/>
      <c r="N484" s="17">
        <v>0.29231592053497901</v>
      </c>
      <c r="O484" s="17">
        <v>0.209497502678896</v>
      </c>
      <c r="P484" s="17">
        <v>0.231815576665137</v>
      </c>
      <c r="Q484" s="17">
        <v>0.224104844928849</v>
      </c>
      <c r="R484" s="17"/>
      <c r="S484" s="17">
        <v>0.30805576546568397</v>
      </c>
      <c r="T484" s="17">
        <v>0.22790159722846601</v>
      </c>
      <c r="U484" s="17">
        <v>0.22347569586347399</v>
      </c>
      <c r="V484" s="17">
        <v>0.27484523940616701</v>
      </c>
      <c r="W484" s="17">
        <v>0.22888355283328399</v>
      </c>
      <c r="X484" s="17">
        <v>0.22412291500900899</v>
      </c>
      <c r="Y484" s="17">
        <v>0.18642783683116501</v>
      </c>
      <c r="Z484" s="17">
        <v>0.23786531222655</v>
      </c>
      <c r="AA484" s="17">
        <v>0.25836655790494401</v>
      </c>
      <c r="AB484" s="17">
        <v>0.219731050308062</v>
      </c>
      <c r="AC484" s="17">
        <v>0.16225651570407801</v>
      </c>
      <c r="AD484" s="17">
        <v>0.248805843755946</v>
      </c>
      <c r="AE484" s="17"/>
      <c r="AF484" s="17">
        <v>0.19780008057231999</v>
      </c>
      <c r="AG484" s="17">
        <v>0.2903714197101</v>
      </c>
      <c r="AH484" s="17">
        <v>0.26248151465166197</v>
      </c>
      <c r="AI484" s="17">
        <v>0.16916438721747801</v>
      </c>
      <c r="AJ484" s="17">
        <v>0.33534864777238799</v>
      </c>
      <c r="AK484" s="17"/>
      <c r="AL484" s="17">
        <v>0.324074352110095</v>
      </c>
      <c r="AM484" s="17">
        <v>0.22308123182942599</v>
      </c>
      <c r="AN484" s="17">
        <v>0.23680286886593199</v>
      </c>
      <c r="AO484" s="17">
        <v>0.17028532903804799</v>
      </c>
      <c r="AP484" s="17">
        <v>0.32836484216388001</v>
      </c>
      <c r="AQ484" s="17">
        <v>0.15650973637115301</v>
      </c>
      <c r="AR484" s="17"/>
      <c r="AS484" s="17">
        <v>0.35817617609151697</v>
      </c>
      <c r="AT484" s="17">
        <v>0.234613064293274</v>
      </c>
      <c r="AU484" s="17">
        <v>0.183255121455311</v>
      </c>
      <c r="AV484" s="17">
        <v>0.188144570254594</v>
      </c>
      <c r="AW484" s="17">
        <v>0.29936926171161699</v>
      </c>
      <c r="AX484" s="17"/>
      <c r="AY484" s="17">
        <v>0.34687508637609099</v>
      </c>
      <c r="AZ484" s="17">
        <v>0.220571632572062</v>
      </c>
      <c r="BA484" s="17">
        <v>0.19506339996921701</v>
      </c>
      <c r="BB484" s="17">
        <v>0.19593929327791099</v>
      </c>
      <c r="BC484" s="17">
        <v>0.11166472458919501</v>
      </c>
      <c r="BD484" s="17"/>
      <c r="BE484" s="17">
        <v>0.15990635213774601</v>
      </c>
      <c r="BF484" s="17">
        <v>0.20700436576926101</v>
      </c>
      <c r="BG484" s="17">
        <v>0.22902291740546701</v>
      </c>
      <c r="BH484" s="17">
        <v>0.29341720770337998</v>
      </c>
      <c r="BI484" s="17"/>
      <c r="BJ484" s="17">
        <v>0.143971110454333</v>
      </c>
      <c r="BK484" s="17">
        <v>0.262338208448883</v>
      </c>
      <c r="BL484" s="17">
        <v>0.24948322012461799</v>
      </c>
      <c r="BM484" s="17">
        <v>0.25528857019006401</v>
      </c>
      <c r="BN484" s="17"/>
      <c r="BO484" s="17">
        <v>0.222826107141608</v>
      </c>
      <c r="BP484" s="17">
        <v>0.184245766748592</v>
      </c>
      <c r="BQ484" s="17">
        <v>0.25562189401772401</v>
      </c>
      <c r="BR484" s="17"/>
      <c r="BS484" s="17">
        <v>0.25781102800622901</v>
      </c>
      <c r="BT484" s="17">
        <v>0.21839932335326101</v>
      </c>
      <c r="BU484" s="17"/>
      <c r="BV484" s="17">
        <v>0.26965774657070501</v>
      </c>
      <c r="BW484" s="17">
        <v>0.22278198344724401</v>
      </c>
      <c r="BX484" s="17">
        <v>0.24804900957200701</v>
      </c>
      <c r="BY484" s="17"/>
      <c r="BZ484" s="17">
        <v>0.30461083419294599</v>
      </c>
      <c r="CA484" s="17">
        <v>0.35174068799122199</v>
      </c>
    </row>
    <row r="485" spans="2:79" x14ac:dyDescent="0.3">
      <c r="B485" t="s">
        <v>209</v>
      </c>
      <c r="C485" s="17">
        <v>0.26922279116192199</v>
      </c>
      <c r="D485" s="17">
        <v>0.27633224952683999</v>
      </c>
      <c r="E485" s="17">
        <v>0.26468075822564302</v>
      </c>
      <c r="F485" s="17"/>
      <c r="G485" s="17">
        <v>0.276548916835479</v>
      </c>
      <c r="H485" s="17">
        <v>0.30057712048936702</v>
      </c>
      <c r="I485" s="17">
        <v>0.228980629432775</v>
      </c>
      <c r="J485" s="17">
        <v>0.26366267062909099</v>
      </c>
      <c r="K485" s="17">
        <v>0.24659939563257899</v>
      </c>
      <c r="L485" s="17">
        <v>0.29111120915822503</v>
      </c>
      <c r="M485" s="17"/>
      <c r="N485" s="17">
        <v>0.294397289472204</v>
      </c>
      <c r="O485" s="17">
        <v>0.2994906725832</v>
      </c>
      <c r="P485" s="17">
        <v>0.25298397657372002</v>
      </c>
      <c r="Q485" s="17">
        <v>0.22649216385003701</v>
      </c>
      <c r="R485" s="17"/>
      <c r="S485" s="17">
        <v>0.25396498414475099</v>
      </c>
      <c r="T485" s="17">
        <v>0.32094837550722</v>
      </c>
      <c r="U485" s="17">
        <v>0.31369285712035699</v>
      </c>
      <c r="V485" s="17">
        <v>0.21769878726636299</v>
      </c>
      <c r="W485" s="17">
        <v>0.29135924204507901</v>
      </c>
      <c r="X485" s="17">
        <v>0.26064677226136401</v>
      </c>
      <c r="Y485" s="17">
        <v>0.27115407251423401</v>
      </c>
      <c r="Z485" s="17">
        <v>0.30192334654059799</v>
      </c>
      <c r="AA485" s="17">
        <v>0.26022047633711398</v>
      </c>
      <c r="AB485" s="17">
        <v>0.22455443970908601</v>
      </c>
      <c r="AC485" s="17">
        <v>0.28515238766015299</v>
      </c>
      <c r="AD485" s="17">
        <v>0.21793959752917799</v>
      </c>
      <c r="AE485" s="17"/>
      <c r="AF485" s="17">
        <v>0.27239135516569801</v>
      </c>
      <c r="AG485" s="17">
        <v>0.28039625983414102</v>
      </c>
      <c r="AH485" s="17">
        <v>0.36822821914630099</v>
      </c>
      <c r="AI485" s="17">
        <v>0.24001399383093899</v>
      </c>
      <c r="AJ485" s="17">
        <v>0.238119386966505</v>
      </c>
      <c r="AK485" s="17"/>
      <c r="AL485" s="17">
        <v>0.28764516668574702</v>
      </c>
      <c r="AM485" s="17">
        <v>0.30561680559808602</v>
      </c>
      <c r="AN485" s="17">
        <v>0.33583164246356101</v>
      </c>
      <c r="AO485" s="17">
        <v>0.223171767367703</v>
      </c>
      <c r="AP485" s="17">
        <v>0.22015962642171999</v>
      </c>
      <c r="AQ485" s="17">
        <v>0.27625808502833998</v>
      </c>
      <c r="AR485" s="17"/>
      <c r="AS485" s="17">
        <v>0.25193840332796702</v>
      </c>
      <c r="AT485" s="17">
        <v>0.29962097882484201</v>
      </c>
      <c r="AU485" s="17">
        <v>0.243300127186453</v>
      </c>
      <c r="AV485" s="17">
        <v>0.22398247931846799</v>
      </c>
      <c r="AW485" s="17">
        <v>0.23152932626119399</v>
      </c>
      <c r="AX485" s="17"/>
      <c r="AY485" s="17">
        <v>0.232218868834623</v>
      </c>
      <c r="AZ485" s="17">
        <v>0.310998718663616</v>
      </c>
      <c r="BA485" s="17">
        <v>0.25992801770938601</v>
      </c>
      <c r="BB485" s="17">
        <v>0.248923071845187</v>
      </c>
      <c r="BC485" s="17">
        <v>0.215125230305864</v>
      </c>
      <c r="BD485" s="17"/>
      <c r="BE485" s="17">
        <v>0.22290374346060099</v>
      </c>
      <c r="BF485" s="17">
        <v>0.28781767878543801</v>
      </c>
      <c r="BG485" s="17">
        <v>0.28630347982864901</v>
      </c>
      <c r="BH485" s="17">
        <v>0.24028607358489401</v>
      </c>
      <c r="BI485" s="17"/>
      <c r="BJ485" s="17">
        <v>0.25853491787315902</v>
      </c>
      <c r="BK485" s="17">
        <v>0.28492332779676199</v>
      </c>
      <c r="BL485" s="17">
        <v>0.25640051728275998</v>
      </c>
      <c r="BM485" s="17">
        <v>0.27663988866472</v>
      </c>
      <c r="BN485" s="17"/>
      <c r="BO485" s="17">
        <v>0.26587006618402498</v>
      </c>
      <c r="BP485" s="17">
        <v>0.27297518141739802</v>
      </c>
      <c r="BQ485" s="17">
        <v>0.26838837691895701</v>
      </c>
      <c r="BR485" s="17"/>
      <c r="BS485" s="17">
        <v>0.274414425927057</v>
      </c>
      <c r="BT485" s="17">
        <v>0.26124257363735598</v>
      </c>
      <c r="BU485" s="17"/>
      <c r="BV485" s="17">
        <v>0.28930290211570697</v>
      </c>
      <c r="BW485" s="17">
        <v>0.26795753725134502</v>
      </c>
      <c r="BX485" s="17">
        <v>0.26542558350307599</v>
      </c>
      <c r="BY485" s="17"/>
      <c r="BZ485" s="17">
        <v>0.280777009206994</v>
      </c>
      <c r="CA485" s="17">
        <v>0.23926428385964599</v>
      </c>
    </row>
    <row r="486" spans="2:79" x14ac:dyDescent="0.3">
      <c r="B486" t="s">
        <v>210</v>
      </c>
      <c r="C486" s="17">
        <v>0.22111019733223999</v>
      </c>
      <c r="D486" s="17">
        <v>0.20353574014644199</v>
      </c>
      <c r="E486" s="17">
        <v>0.237419564137757</v>
      </c>
      <c r="F486" s="17"/>
      <c r="G486" s="17">
        <v>0.20878114579451501</v>
      </c>
      <c r="H486" s="17">
        <v>0.22781563483091699</v>
      </c>
      <c r="I486" s="17">
        <v>0.21504902785914501</v>
      </c>
      <c r="J486" s="17">
        <v>0.24195946681434699</v>
      </c>
      <c r="K486" s="17">
        <v>0.17651494249776001</v>
      </c>
      <c r="L486" s="17">
        <v>0.24161877046639901</v>
      </c>
      <c r="M486" s="17"/>
      <c r="N486" s="17">
        <v>0.20963250292077101</v>
      </c>
      <c r="O486" s="17">
        <v>0.20336143910191801</v>
      </c>
      <c r="P486" s="17">
        <v>0.233580595349548</v>
      </c>
      <c r="Q486" s="17">
        <v>0.23935978717189499</v>
      </c>
      <c r="R486" s="17"/>
      <c r="S486" s="17">
        <v>0.20768071878684999</v>
      </c>
      <c r="T486" s="17">
        <v>0.22680520553196601</v>
      </c>
      <c r="U486" s="17">
        <v>0.23724211703755399</v>
      </c>
      <c r="V486" s="17">
        <v>0.206388189203707</v>
      </c>
      <c r="W486" s="17">
        <v>0.19911899062264601</v>
      </c>
      <c r="X486" s="17">
        <v>0.27660844011185998</v>
      </c>
      <c r="Y486" s="17">
        <v>0.25263012985487099</v>
      </c>
      <c r="Z486" s="17">
        <v>0.25200549048855497</v>
      </c>
      <c r="AA486" s="17">
        <v>0.21384624579398001</v>
      </c>
      <c r="AB486" s="17">
        <v>0.18934167493472401</v>
      </c>
      <c r="AC486" s="17">
        <v>0.185906038488795</v>
      </c>
      <c r="AD486" s="17">
        <v>0.200680992223946</v>
      </c>
      <c r="AE486" s="17"/>
      <c r="AF486" s="17">
        <v>0.24317020173317</v>
      </c>
      <c r="AG486" s="17">
        <v>0.210551259217505</v>
      </c>
      <c r="AH486" s="17">
        <v>0.198809167079987</v>
      </c>
      <c r="AI486" s="17">
        <v>0.23243263615163401</v>
      </c>
      <c r="AJ486" s="17">
        <v>0.169934782248026</v>
      </c>
      <c r="AK486" s="17"/>
      <c r="AL486" s="17">
        <v>0.20718457970263701</v>
      </c>
      <c r="AM486" s="17">
        <v>0.209769350620296</v>
      </c>
      <c r="AN486" s="17">
        <v>0.18853702571588099</v>
      </c>
      <c r="AO486" s="17">
        <v>0.23159280518810199</v>
      </c>
      <c r="AP486" s="17">
        <v>0.21829069228474701</v>
      </c>
      <c r="AQ486" s="17">
        <v>0.32438370743095102</v>
      </c>
      <c r="AR486" s="17"/>
      <c r="AS486" s="17">
        <v>0.15979746819148499</v>
      </c>
      <c r="AT486" s="17">
        <v>0.22771927639828601</v>
      </c>
      <c r="AU486" s="17">
        <v>0.26663793929735102</v>
      </c>
      <c r="AV486" s="17">
        <v>0.19792322472228999</v>
      </c>
      <c r="AW486" s="17">
        <v>0.14187805507282</v>
      </c>
      <c r="AX486" s="17"/>
      <c r="AY486" s="17">
        <v>0.19015222665502399</v>
      </c>
      <c r="AZ486" s="17">
        <v>0.241562713672417</v>
      </c>
      <c r="BA486" s="17">
        <v>0.25858602414297399</v>
      </c>
      <c r="BB486" s="17">
        <v>0.158010302961509</v>
      </c>
      <c r="BC486" s="17">
        <v>0.228483411979507</v>
      </c>
      <c r="BD486" s="17"/>
      <c r="BE486" s="17">
        <v>0.22158956454543399</v>
      </c>
      <c r="BF486" s="17">
        <v>0.19889834091967501</v>
      </c>
      <c r="BG486" s="17">
        <v>0.23668483930069101</v>
      </c>
      <c r="BH486" s="17">
        <v>0.20702680859092801</v>
      </c>
      <c r="BI486" s="17"/>
      <c r="BJ486" s="17">
        <v>0.18635039135829501</v>
      </c>
      <c r="BK486" s="17">
        <v>0.23979668105101001</v>
      </c>
      <c r="BL486" s="17">
        <v>0.232025903301878</v>
      </c>
      <c r="BM486" s="17">
        <v>0.22237696543065599</v>
      </c>
      <c r="BN486" s="17"/>
      <c r="BO486" s="17">
        <v>0.18071459431670001</v>
      </c>
      <c r="BP486" s="17">
        <v>0.23075123319719201</v>
      </c>
      <c r="BQ486" s="17">
        <v>0.22696137786106901</v>
      </c>
      <c r="BR486" s="17"/>
      <c r="BS486" s="17">
        <v>0.23468374719186799</v>
      </c>
      <c r="BT486" s="17">
        <v>0.204305600779628</v>
      </c>
      <c r="BU486" s="17"/>
      <c r="BV486" s="17">
        <v>0.20548802304303099</v>
      </c>
      <c r="BW486" s="17">
        <v>0.23490060874329999</v>
      </c>
      <c r="BX486" s="17">
        <v>0.20910328477960699</v>
      </c>
      <c r="BY486" s="17"/>
      <c r="BZ486" s="17">
        <v>0.181302819538849</v>
      </c>
      <c r="CA486" s="17">
        <v>0.18311551827236999</v>
      </c>
    </row>
    <row r="487" spans="2:79" x14ac:dyDescent="0.3">
      <c r="B487" t="s">
        <v>211</v>
      </c>
      <c r="C487" s="17">
        <v>0.15709032277332199</v>
      </c>
      <c r="D487" s="17">
        <v>0.16244135539071899</v>
      </c>
      <c r="E487" s="17">
        <v>0.15326709312739101</v>
      </c>
      <c r="F487" s="17"/>
      <c r="G487" s="17">
        <v>0.197557638087691</v>
      </c>
      <c r="H487" s="17">
        <v>0.135343983343788</v>
      </c>
      <c r="I487" s="17">
        <v>0.16421834713088401</v>
      </c>
      <c r="J487" s="17">
        <v>0.167748373264138</v>
      </c>
      <c r="K487" s="17">
        <v>0.16498231336480801</v>
      </c>
      <c r="L487" s="17">
        <v>0.128073584529733</v>
      </c>
      <c r="M487" s="17"/>
      <c r="N487" s="17">
        <v>0.12582111198030399</v>
      </c>
      <c r="O487" s="17">
        <v>0.172484207124836</v>
      </c>
      <c r="P487" s="17">
        <v>0.165214871183543</v>
      </c>
      <c r="Q487" s="17">
        <v>0.164462666136206</v>
      </c>
      <c r="R487" s="17"/>
      <c r="S487" s="17">
        <v>0.13466930199178601</v>
      </c>
      <c r="T487" s="17">
        <v>0.133364878097952</v>
      </c>
      <c r="U487" s="17">
        <v>9.0247544262843496E-2</v>
      </c>
      <c r="V487" s="17">
        <v>0.16248888809897999</v>
      </c>
      <c r="W487" s="17">
        <v>0.15018766318646601</v>
      </c>
      <c r="X487" s="17">
        <v>0.13008678686654301</v>
      </c>
      <c r="Y487" s="17">
        <v>0.179684675912306</v>
      </c>
      <c r="Z487" s="17">
        <v>0.155511145705402</v>
      </c>
      <c r="AA487" s="17">
        <v>0.17589501603976601</v>
      </c>
      <c r="AB487" s="17">
        <v>0.226515008234772</v>
      </c>
      <c r="AC487" s="17">
        <v>0.215596977373613</v>
      </c>
      <c r="AD487" s="17">
        <v>0.190347405953087</v>
      </c>
      <c r="AE487" s="17"/>
      <c r="AF487" s="17">
        <v>0.17025697863592201</v>
      </c>
      <c r="AG487" s="17">
        <v>0.12679548931305001</v>
      </c>
      <c r="AH487" s="17">
        <v>0.111102010279001</v>
      </c>
      <c r="AI487" s="17">
        <v>0.16963562834882101</v>
      </c>
      <c r="AJ487" s="17">
        <v>0.17175739928837899</v>
      </c>
      <c r="AK487" s="17"/>
      <c r="AL487" s="17">
        <v>0.105830356332755</v>
      </c>
      <c r="AM487" s="17">
        <v>0.16194261150623901</v>
      </c>
      <c r="AN487" s="17">
        <v>0.158470394188201</v>
      </c>
      <c r="AO487" s="17">
        <v>0.19543213837616699</v>
      </c>
      <c r="AP487" s="17">
        <v>0.146052283471444</v>
      </c>
      <c r="AQ487" s="17">
        <v>0.118252898409982</v>
      </c>
      <c r="AR487" s="17"/>
      <c r="AS487" s="17">
        <v>0.135409507539513</v>
      </c>
      <c r="AT487" s="17">
        <v>0.142343827331948</v>
      </c>
      <c r="AU487" s="17">
        <v>0.184539199785343</v>
      </c>
      <c r="AV487" s="17">
        <v>0.21645279842495799</v>
      </c>
      <c r="AW487" s="17">
        <v>8.1564994701969998E-2</v>
      </c>
      <c r="AX487" s="17"/>
      <c r="AY487" s="17">
        <v>0.12798259262912901</v>
      </c>
      <c r="AZ487" s="17">
        <v>0.14338582033153499</v>
      </c>
      <c r="BA487" s="17">
        <v>0.158814520448914</v>
      </c>
      <c r="BB487" s="17">
        <v>0.24403340090610301</v>
      </c>
      <c r="BC487" s="17">
        <v>0.166426311256543</v>
      </c>
      <c r="BD487" s="17"/>
      <c r="BE487" s="17">
        <v>0.15571650559156899</v>
      </c>
      <c r="BF487" s="17">
        <v>0.206982842694407</v>
      </c>
      <c r="BG487" s="17">
        <v>0.14303562107537299</v>
      </c>
      <c r="BH487" s="17">
        <v>0.144587986229916</v>
      </c>
      <c r="BI487" s="17"/>
      <c r="BJ487" s="17">
        <v>0.21573597007978099</v>
      </c>
      <c r="BK487" s="17">
        <v>0.14511489986626999</v>
      </c>
      <c r="BL487" s="17">
        <v>0.15563253547837499</v>
      </c>
      <c r="BM487" s="17">
        <v>0.14379756211058101</v>
      </c>
      <c r="BN487" s="17"/>
      <c r="BO487" s="17">
        <v>0.194334329001246</v>
      </c>
      <c r="BP487" s="17">
        <v>0.182664386581808</v>
      </c>
      <c r="BQ487" s="17">
        <v>0.14443721366551299</v>
      </c>
      <c r="BR487" s="17"/>
      <c r="BS487" s="17">
        <v>0.13992292465940701</v>
      </c>
      <c r="BT487" s="17">
        <v>0.179966411974643</v>
      </c>
      <c r="BU487" s="17"/>
      <c r="BV487" s="17">
        <v>0.14478619974510601</v>
      </c>
      <c r="BW487" s="17">
        <v>0.158232556416291</v>
      </c>
      <c r="BX487" s="17">
        <v>0.15436521322522301</v>
      </c>
      <c r="BY487" s="17"/>
      <c r="BZ487" s="17">
        <v>0.14383509470754999</v>
      </c>
      <c r="CA487" s="17">
        <v>0.112197274875526</v>
      </c>
    </row>
    <row r="488" spans="2:79" x14ac:dyDescent="0.3">
      <c r="B488" t="s">
        <v>212</v>
      </c>
      <c r="C488" s="17">
        <v>9.8073939542314803E-2</v>
      </c>
      <c r="D488" s="17">
        <v>0.10656048093678699</v>
      </c>
      <c r="E488" s="17">
        <v>8.7528299271062995E-2</v>
      </c>
      <c r="F488" s="17"/>
      <c r="G488" s="17">
        <v>0.10024678333444199</v>
      </c>
      <c r="H488" s="17">
        <v>8.0160045406630895E-2</v>
      </c>
      <c r="I488" s="17">
        <v>0.121879019317799</v>
      </c>
      <c r="J488" s="17">
        <v>0.116632729153473</v>
      </c>
      <c r="K488" s="17">
        <v>0.124153419397766</v>
      </c>
      <c r="L488" s="17">
        <v>5.93747865296122E-2</v>
      </c>
      <c r="M488" s="17"/>
      <c r="N488" s="17">
        <v>7.1196174766976997E-2</v>
      </c>
      <c r="O488" s="17">
        <v>0.104842268346342</v>
      </c>
      <c r="P488" s="17">
        <v>9.4718192915431404E-2</v>
      </c>
      <c r="Q488" s="17">
        <v>0.123149038151757</v>
      </c>
      <c r="R488" s="17"/>
      <c r="S488" s="17">
        <v>8.5727704570941393E-2</v>
      </c>
      <c r="T488" s="17">
        <v>7.5898101304939194E-2</v>
      </c>
      <c r="U488" s="17">
        <v>0.121747950808689</v>
      </c>
      <c r="V488" s="17">
        <v>0.11205366067148401</v>
      </c>
      <c r="W488" s="17">
        <v>0.123896740809117</v>
      </c>
      <c r="X488" s="17">
        <v>8.6310015549985006E-2</v>
      </c>
      <c r="Y488" s="17">
        <v>0.103180176671858</v>
      </c>
      <c r="Z488" s="17">
        <v>5.2694705038895097E-2</v>
      </c>
      <c r="AA488" s="17">
        <v>7.9365715924226199E-2</v>
      </c>
      <c r="AB488" s="17">
        <v>0.12789236972756299</v>
      </c>
      <c r="AC488" s="17">
        <v>0.114812633307402</v>
      </c>
      <c r="AD488" s="17">
        <v>0.11903740330463</v>
      </c>
      <c r="AE488" s="17"/>
      <c r="AF488" s="17">
        <v>0.10153345934105899</v>
      </c>
      <c r="AG488" s="17">
        <v>8.3852124161253094E-2</v>
      </c>
      <c r="AH488" s="17">
        <v>4.1757724260606602E-2</v>
      </c>
      <c r="AI488" s="17">
        <v>0.17989173047281801</v>
      </c>
      <c r="AJ488" s="17">
        <v>5.9226015379480502E-2</v>
      </c>
      <c r="AK488" s="17"/>
      <c r="AL488" s="17">
        <v>6.7763958772065702E-2</v>
      </c>
      <c r="AM488" s="17">
        <v>8.8138243618786499E-2</v>
      </c>
      <c r="AN488" s="17">
        <v>6.9455013330499804E-2</v>
      </c>
      <c r="AO488" s="17">
        <v>0.16575123198612299</v>
      </c>
      <c r="AP488" s="17">
        <v>7.3885271141444206E-2</v>
      </c>
      <c r="AQ488" s="17">
        <v>9.0978018109148698E-2</v>
      </c>
      <c r="AR488" s="17"/>
      <c r="AS488" s="17">
        <v>8.5529324057817296E-2</v>
      </c>
      <c r="AT488" s="17">
        <v>8.2657958327796502E-2</v>
      </c>
      <c r="AU488" s="17">
        <v>0.102066094261773</v>
      </c>
      <c r="AV488" s="17">
        <v>0.14983585031751101</v>
      </c>
      <c r="AW488" s="17">
        <v>0.24565836225239901</v>
      </c>
      <c r="AX488" s="17"/>
      <c r="AY488" s="17">
        <v>9.0397010251321797E-2</v>
      </c>
      <c r="AZ488" s="17">
        <v>7.0165903571600394E-2</v>
      </c>
      <c r="BA488" s="17">
        <v>0.10953132172774301</v>
      </c>
      <c r="BB488" s="17">
        <v>0.13351656076821999</v>
      </c>
      <c r="BC488" s="17">
        <v>0.27830032186888998</v>
      </c>
      <c r="BD488" s="17"/>
      <c r="BE488" s="17">
        <v>0.23988383426464999</v>
      </c>
      <c r="BF488" s="17">
        <v>9.1677136317330807E-2</v>
      </c>
      <c r="BG488" s="17">
        <v>9.5801348203494896E-2</v>
      </c>
      <c r="BH488" s="17">
        <v>8.3938045478942999E-2</v>
      </c>
      <c r="BI488" s="17"/>
      <c r="BJ488" s="17">
        <v>0.18715256004900099</v>
      </c>
      <c r="BK488" s="17">
        <v>5.5183852510289698E-2</v>
      </c>
      <c r="BL488" s="17">
        <v>8.9963336819142606E-2</v>
      </c>
      <c r="BM488" s="17">
        <v>8.6028840753110902E-2</v>
      </c>
      <c r="BN488" s="17"/>
      <c r="BO488" s="17">
        <v>0.121922002342784</v>
      </c>
      <c r="BP488" s="17">
        <v>0.12238468687546</v>
      </c>
      <c r="BQ488" s="17">
        <v>8.8112948377710901E-2</v>
      </c>
      <c r="BR488" s="17"/>
      <c r="BS488" s="17">
        <v>8.0266195454830602E-2</v>
      </c>
      <c r="BT488" s="17">
        <v>0.118816813298721</v>
      </c>
      <c r="BU488" s="17"/>
      <c r="BV488" s="17">
        <v>7.8312762423600094E-2</v>
      </c>
      <c r="BW488" s="17">
        <v>0.10112740013385101</v>
      </c>
      <c r="BX488" s="17">
        <v>0.11447005924165</v>
      </c>
      <c r="BY488" s="17"/>
      <c r="BZ488" s="17">
        <v>6.9664749234525605E-2</v>
      </c>
      <c r="CA488" s="17">
        <v>0.113682235001236</v>
      </c>
    </row>
    <row r="489" spans="2:79" x14ac:dyDescent="0.3">
      <c r="B489" t="s">
        <v>149</v>
      </c>
      <c r="C489" s="17">
        <v>1.4781268536942701E-2</v>
      </c>
      <c r="D489" s="17">
        <v>1.14761448684768E-2</v>
      </c>
      <c r="E489" s="17">
        <v>1.7223811604991399E-2</v>
      </c>
      <c r="F489" s="17"/>
      <c r="G489" s="17">
        <v>1.40329496339823E-2</v>
      </c>
      <c r="H489" s="17">
        <v>2.9340109390609201E-3</v>
      </c>
      <c r="I489" s="17">
        <v>1.81319717471536E-2</v>
      </c>
      <c r="J489" s="17">
        <v>1.7615251588001101E-2</v>
      </c>
      <c r="K489" s="17">
        <v>1.3214289680558501E-2</v>
      </c>
      <c r="L489" s="17">
        <v>2.0952297152091501E-2</v>
      </c>
      <c r="M489" s="17"/>
      <c r="N489" s="17">
        <v>6.6370003247647903E-3</v>
      </c>
      <c r="O489" s="17">
        <v>1.03239101648089E-2</v>
      </c>
      <c r="P489" s="17">
        <v>2.1686787312620501E-2</v>
      </c>
      <c r="Q489" s="17">
        <v>2.2431499761256499E-2</v>
      </c>
      <c r="R489" s="17"/>
      <c r="S489" s="17">
        <v>9.9015250399879899E-3</v>
      </c>
      <c r="T489" s="17">
        <v>1.50818423294576E-2</v>
      </c>
      <c r="U489" s="17">
        <v>1.3593834907083E-2</v>
      </c>
      <c r="V489" s="17">
        <v>2.6525235353299099E-2</v>
      </c>
      <c r="W489" s="17">
        <v>6.5538105034077896E-3</v>
      </c>
      <c r="X489" s="17">
        <v>2.22250702012395E-2</v>
      </c>
      <c r="Y489" s="17">
        <v>6.9231082155646398E-3</v>
      </c>
      <c r="Z489" s="17">
        <v>0</v>
      </c>
      <c r="AA489" s="17">
        <v>1.2305987999969801E-2</v>
      </c>
      <c r="AB489" s="17">
        <v>1.1965457085793E-2</v>
      </c>
      <c r="AC489" s="17">
        <v>3.6275447465958698E-2</v>
      </c>
      <c r="AD489" s="17">
        <v>2.3188757233214001E-2</v>
      </c>
      <c r="AE489" s="17"/>
      <c r="AF489" s="17">
        <v>1.48479245518317E-2</v>
      </c>
      <c r="AG489" s="17">
        <v>8.0334477639512607E-3</v>
      </c>
      <c r="AH489" s="17">
        <v>1.76213645824418E-2</v>
      </c>
      <c r="AI489" s="17">
        <v>8.8616239783098991E-3</v>
      </c>
      <c r="AJ489" s="17">
        <v>2.5613768345223002E-2</v>
      </c>
      <c r="AK489" s="17"/>
      <c r="AL489" s="17">
        <v>7.5015863967012701E-3</v>
      </c>
      <c r="AM489" s="17">
        <v>1.14517568271659E-2</v>
      </c>
      <c r="AN489" s="17">
        <v>1.0903055435926E-2</v>
      </c>
      <c r="AO489" s="17">
        <v>1.37667280438573E-2</v>
      </c>
      <c r="AP489" s="17">
        <v>1.32472845167658E-2</v>
      </c>
      <c r="AQ489" s="17">
        <v>3.3617554650424403E-2</v>
      </c>
      <c r="AR489" s="17"/>
      <c r="AS489" s="17">
        <v>9.1491207917006497E-3</v>
      </c>
      <c r="AT489" s="17">
        <v>1.3044894823853801E-2</v>
      </c>
      <c r="AU489" s="17">
        <v>2.02015180137687E-2</v>
      </c>
      <c r="AV489" s="17">
        <v>2.36610769621796E-2</v>
      </c>
      <c r="AW489" s="17">
        <v>0</v>
      </c>
      <c r="AX489" s="17"/>
      <c r="AY489" s="17">
        <v>1.23742152538108E-2</v>
      </c>
      <c r="AZ489" s="17">
        <v>1.3315211188769599E-2</v>
      </c>
      <c r="BA489" s="17">
        <v>1.80767160017659E-2</v>
      </c>
      <c r="BB489" s="17">
        <v>1.9577370241070299E-2</v>
      </c>
      <c r="BC489" s="17">
        <v>0</v>
      </c>
      <c r="BD489" s="17"/>
      <c r="BE489" s="17">
        <v>0</v>
      </c>
      <c r="BF489" s="17">
        <v>7.6196355138884496E-3</v>
      </c>
      <c r="BG489" s="17">
        <v>9.1517941863244693E-3</v>
      </c>
      <c r="BH489" s="17">
        <v>3.07438784119392E-2</v>
      </c>
      <c r="BI489" s="17"/>
      <c r="BJ489" s="17">
        <v>8.2550501854314097E-3</v>
      </c>
      <c r="BK489" s="17">
        <v>1.26430303267854E-2</v>
      </c>
      <c r="BL489" s="17">
        <v>1.6494486993226899E-2</v>
      </c>
      <c r="BM489" s="17">
        <v>1.58681728508679E-2</v>
      </c>
      <c r="BN489" s="17"/>
      <c r="BO489" s="17">
        <v>1.43329010136379E-2</v>
      </c>
      <c r="BP489" s="17">
        <v>6.9787451795491999E-3</v>
      </c>
      <c r="BQ489" s="17">
        <v>1.64781891590258E-2</v>
      </c>
      <c r="BR489" s="17"/>
      <c r="BS489" s="17">
        <v>1.29016787606078E-2</v>
      </c>
      <c r="BT489" s="17">
        <v>1.7269276956391199E-2</v>
      </c>
      <c r="BU489" s="17"/>
      <c r="BV489" s="17">
        <v>1.24523661018503E-2</v>
      </c>
      <c r="BW489" s="17">
        <v>1.49999140079685E-2</v>
      </c>
      <c r="BX489" s="17">
        <v>8.5868496784365193E-3</v>
      </c>
      <c r="BY489" s="17"/>
      <c r="BZ489" s="17">
        <v>1.9809493119135501E-2</v>
      </c>
      <c r="CA489" s="17">
        <v>0</v>
      </c>
    </row>
    <row r="490" spans="2:79" x14ac:dyDescent="0.3">
      <c r="B490" t="s">
        <v>213</v>
      </c>
      <c r="C490" s="17">
        <v>0.50894427181518098</v>
      </c>
      <c r="D490" s="17">
        <v>0.51598627865757496</v>
      </c>
      <c r="E490" s="17">
        <v>0.50456123185879798</v>
      </c>
      <c r="F490" s="17"/>
      <c r="G490" s="17">
        <v>0.47938148314936901</v>
      </c>
      <c r="H490" s="17">
        <v>0.55374632547960301</v>
      </c>
      <c r="I490" s="17">
        <v>0.48072163394501899</v>
      </c>
      <c r="J490" s="17">
        <v>0.45604417918004098</v>
      </c>
      <c r="K490" s="17">
        <v>0.52113503505910796</v>
      </c>
      <c r="L490" s="17">
        <v>0.549980561322165</v>
      </c>
      <c r="M490" s="17"/>
      <c r="N490" s="17">
        <v>0.58671321000718302</v>
      </c>
      <c r="O490" s="17">
        <v>0.50898817526209605</v>
      </c>
      <c r="P490" s="17">
        <v>0.48479955323885698</v>
      </c>
      <c r="Q490" s="17">
        <v>0.45059700877888598</v>
      </c>
      <c r="R490" s="17"/>
      <c r="S490" s="17">
        <v>0.56202074961043502</v>
      </c>
      <c r="T490" s="17">
        <v>0.54884997273568603</v>
      </c>
      <c r="U490" s="17">
        <v>0.53716855298383104</v>
      </c>
      <c r="V490" s="17">
        <v>0.49254402667253</v>
      </c>
      <c r="W490" s="17">
        <v>0.520242794878363</v>
      </c>
      <c r="X490" s="17">
        <v>0.48476968727037301</v>
      </c>
      <c r="Y490" s="17">
        <v>0.4575819093454</v>
      </c>
      <c r="Z490" s="17">
        <v>0.53978865876714799</v>
      </c>
      <c r="AA490" s="17">
        <v>0.51858703424205799</v>
      </c>
      <c r="AB490" s="17">
        <v>0.44428549001714801</v>
      </c>
      <c r="AC490" s="17">
        <v>0.447408903364232</v>
      </c>
      <c r="AD490" s="17">
        <v>0.46674544128512402</v>
      </c>
      <c r="AE490" s="17"/>
      <c r="AF490" s="17">
        <v>0.47019143573801803</v>
      </c>
      <c r="AG490" s="17">
        <v>0.57076767954424101</v>
      </c>
      <c r="AH490" s="17">
        <v>0.63070973379796302</v>
      </c>
      <c r="AI490" s="17">
        <v>0.40917838104841697</v>
      </c>
      <c r="AJ490" s="17">
        <v>0.57346803473889196</v>
      </c>
      <c r="AK490" s="17"/>
      <c r="AL490" s="17">
        <v>0.61171951879584197</v>
      </c>
      <c r="AM490" s="17">
        <v>0.52869803742751198</v>
      </c>
      <c r="AN490" s="17">
        <v>0.57263451132949295</v>
      </c>
      <c r="AO490" s="17">
        <v>0.39345709640575099</v>
      </c>
      <c r="AP490" s="17">
        <v>0.5485244685856</v>
      </c>
      <c r="AQ490" s="17">
        <v>0.43276782139949299</v>
      </c>
      <c r="AR490" s="17"/>
      <c r="AS490" s="17">
        <v>0.61011457941948399</v>
      </c>
      <c r="AT490" s="17">
        <v>0.53423404311811595</v>
      </c>
      <c r="AU490" s="17">
        <v>0.42655524864176397</v>
      </c>
      <c r="AV490" s="17">
        <v>0.41212704957306101</v>
      </c>
      <c r="AW490" s="17">
        <v>0.53089858797281098</v>
      </c>
      <c r="AX490" s="17"/>
      <c r="AY490" s="17">
        <v>0.57909395521071505</v>
      </c>
      <c r="AZ490" s="17">
        <v>0.53157035123567797</v>
      </c>
      <c r="BA490" s="17">
        <v>0.45499141767860202</v>
      </c>
      <c r="BB490" s="17">
        <v>0.44486236512309801</v>
      </c>
      <c r="BC490" s="17">
        <v>0.32678995489505902</v>
      </c>
      <c r="BD490" s="17"/>
      <c r="BE490" s="17">
        <v>0.382810095598348</v>
      </c>
      <c r="BF490" s="17">
        <v>0.49482204455469903</v>
      </c>
      <c r="BG490" s="17">
        <v>0.515326397234116</v>
      </c>
      <c r="BH490" s="17">
        <v>0.53370328128827405</v>
      </c>
      <c r="BI490" s="17"/>
      <c r="BJ490" s="17">
        <v>0.40250602832749199</v>
      </c>
      <c r="BK490" s="17">
        <v>0.547261536245645</v>
      </c>
      <c r="BL490" s="17">
        <v>0.50588373740737702</v>
      </c>
      <c r="BM490" s="17">
        <v>0.53192845885478501</v>
      </c>
      <c r="BN490" s="17"/>
      <c r="BO490" s="17">
        <v>0.48869617332563298</v>
      </c>
      <c r="BP490" s="17">
        <v>0.45722094816599002</v>
      </c>
      <c r="BQ490" s="17">
        <v>0.52401027093668096</v>
      </c>
      <c r="BR490" s="17"/>
      <c r="BS490" s="17">
        <v>0.53222545393328602</v>
      </c>
      <c r="BT490" s="17">
        <v>0.47964189699061599</v>
      </c>
      <c r="BU490" s="17"/>
      <c r="BV490" s="17">
        <v>0.55896064868641304</v>
      </c>
      <c r="BW490" s="17">
        <v>0.490739520698589</v>
      </c>
      <c r="BX490" s="17">
        <v>0.51347459307508303</v>
      </c>
      <c r="BY490" s="17"/>
      <c r="BZ490" s="17">
        <v>0.58538784339993999</v>
      </c>
      <c r="CA490" s="17">
        <v>0.59100497185086898</v>
      </c>
    </row>
    <row r="491" spans="2:79" x14ac:dyDescent="0.3">
      <c r="B491" t="s">
        <v>214</v>
      </c>
      <c r="C491" s="17">
        <v>0.25516426231563599</v>
      </c>
      <c r="D491" s="17">
        <v>0.26900183632750602</v>
      </c>
      <c r="E491" s="17">
        <v>0.24079539239845399</v>
      </c>
      <c r="F491" s="17"/>
      <c r="G491" s="17">
        <v>0.29780442142213398</v>
      </c>
      <c r="H491" s="17">
        <v>0.21550402875041899</v>
      </c>
      <c r="I491" s="17">
        <v>0.286097366448683</v>
      </c>
      <c r="J491" s="17">
        <v>0.284381102417611</v>
      </c>
      <c r="K491" s="17">
        <v>0.28913573276257298</v>
      </c>
      <c r="L491" s="17">
        <v>0.187448371059345</v>
      </c>
      <c r="M491" s="17"/>
      <c r="N491" s="17">
        <v>0.197017286747281</v>
      </c>
      <c r="O491" s="17">
        <v>0.277326475471178</v>
      </c>
      <c r="P491" s="17">
        <v>0.25993306409897499</v>
      </c>
      <c r="Q491" s="17">
        <v>0.28761170428796201</v>
      </c>
      <c r="R491" s="17"/>
      <c r="S491" s="17">
        <v>0.22039700656272701</v>
      </c>
      <c r="T491" s="17">
        <v>0.20926297940289099</v>
      </c>
      <c r="U491" s="17">
        <v>0.21199549507153201</v>
      </c>
      <c r="V491" s="17">
        <v>0.27454254877046402</v>
      </c>
      <c r="W491" s="17">
        <v>0.27408440399558298</v>
      </c>
      <c r="X491" s="17">
        <v>0.21639680241652801</v>
      </c>
      <c r="Y491" s="17">
        <v>0.28286485258416499</v>
      </c>
      <c r="Z491" s="17">
        <v>0.20820585074429701</v>
      </c>
      <c r="AA491" s="17">
        <v>0.25526073196399202</v>
      </c>
      <c r="AB491" s="17">
        <v>0.35440737796233501</v>
      </c>
      <c r="AC491" s="17">
        <v>0.33040961068101499</v>
      </c>
      <c r="AD491" s="17">
        <v>0.309384809257717</v>
      </c>
      <c r="AE491" s="17"/>
      <c r="AF491" s="17">
        <v>0.27179043797697999</v>
      </c>
      <c r="AG491" s="17">
        <v>0.210647613474303</v>
      </c>
      <c r="AH491" s="17">
        <v>0.152859734539607</v>
      </c>
      <c r="AI491" s="17">
        <v>0.34952735882163899</v>
      </c>
      <c r="AJ491" s="17">
        <v>0.23098341466785899</v>
      </c>
      <c r="AK491" s="17"/>
      <c r="AL491" s="17">
        <v>0.17359431510482001</v>
      </c>
      <c r="AM491" s="17">
        <v>0.25008085512502598</v>
      </c>
      <c r="AN491" s="17">
        <v>0.2279254075187</v>
      </c>
      <c r="AO491" s="17">
        <v>0.36118337036228998</v>
      </c>
      <c r="AP491" s="17">
        <v>0.219937554612888</v>
      </c>
      <c r="AQ491" s="17">
        <v>0.209230916519131</v>
      </c>
      <c r="AR491" s="17"/>
      <c r="AS491" s="17">
        <v>0.22093883159732999</v>
      </c>
      <c r="AT491" s="17">
        <v>0.22500178565974399</v>
      </c>
      <c r="AU491" s="17">
        <v>0.28660529404711599</v>
      </c>
      <c r="AV491" s="17">
        <v>0.36628864874246903</v>
      </c>
      <c r="AW491" s="17">
        <v>0.32722335695436899</v>
      </c>
      <c r="AX491" s="17"/>
      <c r="AY491" s="17">
        <v>0.21837960288045</v>
      </c>
      <c r="AZ491" s="17">
        <v>0.21355172390313601</v>
      </c>
      <c r="BA491" s="17">
        <v>0.26834584217665802</v>
      </c>
      <c r="BB491" s="17">
        <v>0.37754996167432298</v>
      </c>
      <c r="BC491" s="17">
        <v>0.44472663312543398</v>
      </c>
      <c r="BD491" s="17"/>
      <c r="BE491" s="17">
        <v>0.39560033985621801</v>
      </c>
      <c r="BF491" s="17">
        <v>0.29865997901173802</v>
      </c>
      <c r="BG491" s="17">
        <v>0.23883696927886799</v>
      </c>
      <c r="BH491" s="17">
        <v>0.22852603170885899</v>
      </c>
      <c r="BI491" s="17"/>
      <c r="BJ491" s="17">
        <v>0.40288853012878201</v>
      </c>
      <c r="BK491" s="17">
        <v>0.20029875237656</v>
      </c>
      <c r="BL491" s="17">
        <v>0.245595872297518</v>
      </c>
      <c r="BM491" s="17">
        <v>0.22982640286369199</v>
      </c>
      <c r="BN491" s="17"/>
      <c r="BO491" s="17">
        <v>0.31625633134402997</v>
      </c>
      <c r="BP491" s="17">
        <v>0.30504907345726801</v>
      </c>
      <c r="BQ491" s="17">
        <v>0.23255016204322401</v>
      </c>
      <c r="BR491" s="17"/>
      <c r="BS491" s="17">
        <v>0.220189120114238</v>
      </c>
      <c r="BT491" s="17">
        <v>0.29878322527336398</v>
      </c>
      <c r="BU491" s="17"/>
      <c r="BV491" s="17">
        <v>0.22309896216870601</v>
      </c>
      <c r="BW491" s="17">
        <v>0.25935995655014199</v>
      </c>
      <c r="BX491" s="17">
        <v>0.268835272466873</v>
      </c>
      <c r="BY491" s="17"/>
      <c r="BZ491" s="17">
        <v>0.213499843942076</v>
      </c>
      <c r="CA491" s="17">
        <v>0.225879509876762</v>
      </c>
    </row>
    <row r="492" spans="2:79" x14ac:dyDescent="0.3">
      <c r="B492" t="s">
        <v>191</v>
      </c>
      <c r="C492" s="17">
        <v>0.25378000949954499</v>
      </c>
      <c r="D492" s="17">
        <v>0.24698444233007</v>
      </c>
      <c r="E492" s="17">
        <v>0.26376583946034399</v>
      </c>
      <c r="F492" s="17"/>
      <c r="G492" s="17">
        <v>0.18157706172723501</v>
      </c>
      <c r="H492" s="17">
        <v>0.33824229672918399</v>
      </c>
      <c r="I492" s="17">
        <v>0.19462426749633599</v>
      </c>
      <c r="J492" s="17">
        <v>0.17166307676243001</v>
      </c>
      <c r="K492" s="17">
        <v>0.23199930229653501</v>
      </c>
      <c r="L492" s="17">
        <v>0.36253219026282002</v>
      </c>
      <c r="M492" s="17"/>
      <c r="N492" s="17">
        <v>0.38969592325990199</v>
      </c>
      <c r="O492" s="17">
        <v>0.231661699790918</v>
      </c>
      <c r="P492" s="17">
        <v>0.224866489139882</v>
      </c>
      <c r="Q492" s="17">
        <v>0.16298530449092399</v>
      </c>
      <c r="R492" s="17"/>
      <c r="S492" s="17">
        <v>0.34162374304770798</v>
      </c>
      <c r="T492" s="17">
        <v>0.33958699333279502</v>
      </c>
      <c r="U492" s="17">
        <v>0.325173057912299</v>
      </c>
      <c r="V492" s="17">
        <v>0.218001477902066</v>
      </c>
      <c r="W492" s="17">
        <v>0.24615839088277999</v>
      </c>
      <c r="X492" s="17">
        <v>0.26837288485384497</v>
      </c>
      <c r="Y492" s="17">
        <v>0.174717056761235</v>
      </c>
      <c r="Z492" s="17">
        <v>0.33158280802285101</v>
      </c>
      <c r="AA492" s="17">
        <v>0.26332630227806603</v>
      </c>
      <c r="AB492" s="17">
        <v>8.98781120548129E-2</v>
      </c>
      <c r="AC492" s="17">
        <v>0.116999292683217</v>
      </c>
      <c r="AD492" s="17">
        <v>0.15736063202740699</v>
      </c>
      <c r="AE492" s="17"/>
      <c r="AF492" s="17">
        <v>0.19840099776103801</v>
      </c>
      <c r="AG492" s="17">
        <v>0.36012006606993802</v>
      </c>
      <c r="AH492" s="17">
        <v>0.47784999925835597</v>
      </c>
      <c r="AI492" s="17">
        <v>5.9651022226777997E-2</v>
      </c>
      <c r="AJ492" s="17">
        <v>0.34248462007103297</v>
      </c>
      <c r="AK492" s="17"/>
      <c r="AL492" s="17">
        <v>0.43812520369102098</v>
      </c>
      <c r="AM492" s="17">
        <v>0.278617182302487</v>
      </c>
      <c r="AN492" s="17">
        <v>0.344709103810793</v>
      </c>
      <c r="AO492" s="17">
        <v>3.2273726043461001E-2</v>
      </c>
      <c r="AP492" s="17">
        <v>0.328586913972712</v>
      </c>
      <c r="AQ492" s="17">
        <v>0.22353690488036199</v>
      </c>
      <c r="AR492" s="17"/>
      <c r="AS492" s="17">
        <v>0.38917574782215297</v>
      </c>
      <c r="AT492" s="17">
        <v>0.30923225745837202</v>
      </c>
      <c r="AU492" s="17">
        <v>0.13994995459464801</v>
      </c>
      <c r="AV492" s="17">
        <v>4.5838400830592298E-2</v>
      </c>
      <c r="AW492" s="17">
        <v>0.20367523101844201</v>
      </c>
      <c r="AX492" s="17"/>
      <c r="AY492" s="17">
        <v>0.360714352330264</v>
      </c>
      <c r="AZ492" s="17">
        <v>0.31801862733254199</v>
      </c>
      <c r="BA492" s="17">
        <v>0.18664557550194499</v>
      </c>
      <c r="BB492" s="17">
        <v>6.7312403448774802E-2</v>
      </c>
      <c r="BC492" s="17">
        <v>-0.117936678230375</v>
      </c>
      <c r="BD492" s="17"/>
      <c r="BE492" s="17">
        <v>-1.27902442578705E-2</v>
      </c>
      <c r="BF492" s="17">
        <v>0.19616206554296101</v>
      </c>
      <c r="BG492" s="17">
        <v>0.276489427955248</v>
      </c>
      <c r="BH492" s="17">
        <v>0.305177249579415</v>
      </c>
      <c r="BI492" s="17"/>
      <c r="BJ492" s="17">
        <v>-3.8250180128934801E-4</v>
      </c>
      <c r="BK492" s="17">
        <v>0.34696278386908502</v>
      </c>
      <c r="BL492" s="17">
        <v>0.26028786510986002</v>
      </c>
      <c r="BM492" s="17">
        <v>0.30210205599109302</v>
      </c>
      <c r="BN492" s="17"/>
      <c r="BO492" s="17">
        <v>0.172439841981603</v>
      </c>
      <c r="BP492" s="17">
        <v>0.15217187470872201</v>
      </c>
      <c r="BQ492" s="17">
        <v>0.29146010889345603</v>
      </c>
      <c r="BR492" s="17"/>
      <c r="BS492" s="17">
        <v>0.312036333819048</v>
      </c>
      <c r="BT492" s="17">
        <v>0.18085867171725201</v>
      </c>
      <c r="BU492" s="17"/>
      <c r="BV492" s="17">
        <v>0.33586168651770698</v>
      </c>
      <c r="BW492" s="17">
        <v>0.23137956414844699</v>
      </c>
      <c r="BX492" s="17">
        <v>0.24463932060821</v>
      </c>
      <c r="BY492" s="17"/>
      <c r="BZ492" s="17">
        <v>0.37188799945786399</v>
      </c>
      <c r="CA492" s="17">
        <v>0.365125461974107</v>
      </c>
    </row>
    <row r="493" spans="2:79" x14ac:dyDescent="0.3">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c r="CA493" s="17"/>
    </row>
    <row r="494" spans="2:79" x14ac:dyDescent="0.3">
      <c r="B494" s="6" t="s">
        <v>255</v>
      </c>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c r="CA494" s="17"/>
    </row>
    <row r="495" spans="2:79" x14ac:dyDescent="0.3">
      <c r="B495" s="24" t="s">
        <v>107</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c r="CA495" s="17"/>
    </row>
    <row r="496" spans="2:79" x14ac:dyDescent="0.3">
      <c r="B496" t="s">
        <v>208</v>
      </c>
      <c r="C496" s="17">
        <v>0.27645691963592001</v>
      </c>
      <c r="D496" s="17">
        <v>0.27652587076590701</v>
      </c>
      <c r="E496" s="17">
        <v>0.27884567313493502</v>
      </c>
      <c r="F496" s="17"/>
      <c r="G496" s="17">
        <v>0.217473340589347</v>
      </c>
      <c r="H496" s="17">
        <v>0.30813991113089101</v>
      </c>
      <c r="I496" s="17">
        <v>0.29095417805986301</v>
      </c>
      <c r="J496" s="17">
        <v>0.23895338225698301</v>
      </c>
      <c r="K496" s="17">
        <v>0.27630572913537299</v>
      </c>
      <c r="L496" s="17">
        <v>0.308824461622274</v>
      </c>
      <c r="M496" s="17"/>
      <c r="N496" s="17">
        <v>0.30820635361882598</v>
      </c>
      <c r="O496" s="17">
        <v>0.26978962769639397</v>
      </c>
      <c r="P496" s="17">
        <v>0.29673078713930201</v>
      </c>
      <c r="Q496" s="17">
        <v>0.23110274795031799</v>
      </c>
      <c r="R496" s="17"/>
      <c r="S496" s="17">
        <v>0.343330614049143</v>
      </c>
      <c r="T496" s="17">
        <v>0.26293724514849398</v>
      </c>
      <c r="U496" s="17">
        <v>0.23078266575828801</v>
      </c>
      <c r="V496" s="17">
        <v>0.29936181456862498</v>
      </c>
      <c r="W496" s="17">
        <v>0.20426618634529101</v>
      </c>
      <c r="X496" s="17">
        <v>0.24767867837556701</v>
      </c>
      <c r="Y496" s="17">
        <v>0.25020629218226198</v>
      </c>
      <c r="Z496" s="17">
        <v>0.30719458343861999</v>
      </c>
      <c r="AA496" s="17">
        <v>0.33887571693302698</v>
      </c>
      <c r="AB496" s="17">
        <v>0.24987062554901501</v>
      </c>
      <c r="AC496" s="17">
        <v>0.25785634081324699</v>
      </c>
      <c r="AD496" s="17">
        <v>0.243094294383429</v>
      </c>
      <c r="AE496" s="17"/>
      <c r="AF496" s="17">
        <v>0.254378746865631</v>
      </c>
      <c r="AG496" s="17">
        <v>0.314338507710406</v>
      </c>
      <c r="AH496" s="17">
        <v>0.325867359294158</v>
      </c>
      <c r="AI496" s="17">
        <v>0.21073233681425299</v>
      </c>
      <c r="AJ496" s="17">
        <v>0.31216524601878298</v>
      </c>
      <c r="AK496" s="17"/>
      <c r="AL496" s="17">
        <v>0.340259130195461</v>
      </c>
      <c r="AM496" s="17">
        <v>0.272694350757405</v>
      </c>
      <c r="AN496" s="17">
        <v>0.33761015966144498</v>
      </c>
      <c r="AO496" s="17">
        <v>0.215958823659127</v>
      </c>
      <c r="AP496" s="17">
        <v>0.32206476315247201</v>
      </c>
      <c r="AQ496" s="17">
        <v>0.19782761630829199</v>
      </c>
      <c r="AR496" s="17"/>
      <c r="AS496" s="17">
        <v>0.38763814379015998</v>
      </c>
      <c r="AT496" s="17">
        <v>0.27060432152164499</v>
      </c>
      <c r="AU496" s="17">
        <v>0.205687649158633</v>
      </c>
      <c r="AV496" s="17">
        <v>0.26432968171788201</v>
      </c>
      <c r="AW496" s="17">
        <v>0.354196807200298</v>
      </c>
      <c r="AX496" s="17"/>
      <c r="AY496" s="17">
        <v>0.36848740737511998</v>
      </c>
      <c r="AZ496" s="17">
        <v>0.25469741048891198</v>
      </c>
      <c r="BA496" s="17">
        <v>0.24837372395332799</v>
      </c>
      <c r="BB496" s="17">
        <v>0.23678525384301</v>
      </c>
      <c r="BC496" s="17">
        <v>0.17710957068241001</v>
      </c>
      <c r="BD496" s="17"/>
      <c r="BE496" s="17">
        <v>0.22594376365155</v>
      </c>
      <c r="BF496" s="17">
        <v>0.21997565540557901</v>
      </c>
      <c r="BG496" s="17">
        <v>0.28331060143693099</v>
      </c>
      <c r="BH496" s="17">
        <v>0.31114251446151597</v>
      </c>
      <c r="BI496" s="17"/>
      <c r="BJ496" s="17">
        <v>0.21609934275228501</v>
      </c>
      <c r="BK496" s="17">
        <v>0.29604859612635998</v>
      </c>
      <c r="BL496" s="17">
        <v>0.25280642449500101</v>
      </c>
      <c r="BM496" s="17">
        <v>0.29912186539718499</v>
      </c>
      <c r="BN496" s="17"/>
      <c r="BO496" s="17">
        <v>0.26059878550484999</v>
      </c>
      <c r="BP496" s="17">
        <v>0.21716415126185901</v>
      </c>
      <c r="BQ496" s="17">
        <v>0.29179053185825998</v>
      </c>
      <c r="BR496" s="17"/>
      <c r="BS496" s="17">
        <v>0.309431800796579</v>
      </c>
      <c r="BT496" s="17">
        <v>0.23424502581649401</v>
      </c>
      <c r="BU496" s="17"/>
      <c r="BV496" s="17">
        <v>0.28366469420930301</v>
      </c>
      <c r="BW496" s="17">
        <v>0.27377463484352799</v>
      </c>
      <c r="BX496" s="17">
        <v>0.27946373701938798</v>
      </c>
      <c r="BY496" s="17"/>
      <c r="BZ496" s="17">
        <v>0.31177783415597499</v>
      </c>
      <c r="CA496" s="17">
        <v>0.33152507441318002</v>
      </c>
    </row>
    <row r="497" spans="2:79" x14ac:dyDescent="0.3">
      <c r="B497" t="s">
        <v>209</v>
      </c>
      <c r="C497" s="17">
        <v>0.32958808927621502</v>
      </c>
      <c r="D497" s="17">
        <v>0.33618426634936799</v>
      </c>
      <c r="E497" s="17">
        <v>0.32404648888117399</v>
      </c>
      <c r="F497" s="17"/>
      <c r="G497" s="17">
        <v>0.309783942610945</v>
      </c>
      <c r="H497" s="17">
        <v>0.320076235999257</v>
      </c>
      <c r="I497" s="17">
        <v>0.31568431299711203</v>
      </c>
      <c r="J497" s="17">
        <v>0.3337623756018</v>
      </c>
      <c r="K497" s="17">
        <v>0.32796470875714101</v>
      </c>
      <c r="L497" s="17">
        <v>0.35954231156378502</v>
      </c>
      <c r="M497" s="17"/>
      <c r="N497" s="17">
        <v>0.35262496885717898</v>
      </c>
      <c r="O497" s="17">
        <v>0.34043996398100101</v>
      </c>
      <c r="P497" s="17">
        <v>0.29910112737599298</v>
      </c>
      <c r="Q497" s="17">
        <v>0.32101931063772898</v>
      </c>
      <c r="R497" s="17"/>
      <c r="S497" s="17">
        <v>0.30746434099522502</v>
      </c>
      <c r="T497" s="17">
        <v>0.34003662029579101</v>
      </c>
      <c r="U497" s="17">
        <v>0.39074498926393098</v>
      </c>
      <c r="V497" s="17">
        <v>0.28176973911380199</v>
      </c>
      <c r="W497" s="17">
        <v>0.35133987773140501</v>
      </c>
      <c r="X497" s="17">
        <v>0.39142020509646103</v>
      </c>
      <c r="Y497" s="17">
        <v>0.33567231728329699</v>
      </c>
      <c r="Z497" s="17">
        <v>0.37294670589568002</v>
      </c>
      <c r="AA497" s="17">
        <v>0.30774424666914602</v>
      </c>
      <c r="AB497" s="17">
        <v>0.32075640289196999</v>
      </c>
      <c r="AC497" s="17">
        <v>0.213805085558709</v>
      </c>
      <c r="AD497" s="17">
        <v>0.358094016783713</v>
      </c>
      <c r="AE497" s="17"/>
      <c r="AF497" s="17">
        <v>0.32624205275364798</v>
      </c>
      <c r="AG497" s="17">
        <v>0.35293193425331398</v>
      </c>
      <c r="AH497" s="17">
        <v>0.34777225545406598</v>
      </c>
      <c r="AI497" s="17">
        <v>0.28326783850828102</v>
      </c>
      <c r="AJ497" s="17">
        <v>0.30975099482474699</v>
      </c>
      <c r="AK497" s="17"/>
      <c r="AL497" s="17">
        <v>0.35290345623835701</v>
      </c>
      <c r="AM497" s="17">
        <v>0.33757197460468402</v>
      </c>
      <c r="AN497" s="17">
        <v>0.30013636509547698</v>
      </c>
      <c r="AO497" s="17">
        <v>0.29258789894160803</v>
      </c>
      <c r="AP497" s="17">
        <v>0.308766568922274</v>
      </c>
      <c r="AQ497" s="17">
        <v>0.38338701469738201</v>
      </c>
      <c r="AR497" s="17"/>
      <c r="AS497" s="17">
        <v>0.28739421312707503</v>
      </c>
      <c r="AT497" s="17">
        <v>0.34218207154086999</v>
      </c>
      <c r="AU497" s="17">
        <v>0.35365878087312003</v>
      </c>
      <c r="AV497" s="17">
        <v>0.30968731529113103</v>
      </c>
      <c r="AW497" s="17">
        <v>0.24515531025218901</v>
      </c>
      <c r="AX497" s="17"/>
      <c r="AY497" s="17">
        <v>0.31784923551859101</v>
      </c>
      <c r="AZ497" s="17">
        <v>0.36818376793482999</v>
      </c>
      <c r="BA497" s="17">
        <v>0.31012130579442299</v>
      </c>
      <c r="BB497" s="17">
        <v>0.304642909017872</v>
      </c>
      <c r="BC497" s="17">
        <v>0.22177761302497501</v>
      </c>
      <c r="BD497" s="17"/>
      <c r="BE497" s="17">
        <v>0.33142192069117399</v>
      </c>
      <c r="BF497" s="17">
        <v>0.36423093640012599</v>
      </c>
      <c r="BG497" s="17">
        <v>0.33338293291731202</v>
      </c>
      <c r="BH497" s="17">
        <v>0.30240555176723999</v>
      </c>
      <c r="BI497" s="17"/>
      <c r="BJ497" s="17">
        <v>0.31148402068085002</v>
      </c>
      <c r="BK497" s="17">
        <v>0.31693976314407601</v>
      </c>
      <c r="BL497" s="17">
        <v>0.34844450526541998</v>
      </c>
      <c r="BM497" s="17">
        <v>0.32554524376638799</v>
      </c>
      <c r="BN497" s="17"/>
      <c r="BO497" s="17">
        <v>0.31391021232014799</v>
      </c>
      <c r="BP497" s="17">
        <v>0.34722078453104799</v>
      </c>
      <c r="BQ497" s="17">
        <v>0.32885830560132401</v>
      </c>
      <c r="BR497" s="17"/>
      <c r="BS497" s="17">
        <v>0.32563151604123503</v>
      </c>
      <c r="BT497" s="17">
        <v>0.33471792729991501</v>
      </c>
      <c r="BU497" s="17"/>
      <c r="BV497" s="17">
        <v>0.32796979564237499</v>
      </c>
      <c r="BW497" s="17">
        <v>0.33733442774933597</v>
      </c>
      <c r="BX497" s="17">
        <v>0.33359712471658998</v>
      </c>
      <c r="BY497" s="17"/>
      <c r="BZ497" s="17">
        <v>0.395729355222738</v>
      </c>
      <c r="CA497" s="17">
        <v>0.40128153385256798</v>
      </c>
    </row>
    <row r="498" spans="2:79" x14ac:dyDescent="0.3">
      <c r="B498" t="s">
        <v>210</v>
      </c>
      <c r="C498" s="17">
        <v>0.20999356471416</v>
      </c>
      <c r="D498" s="17">
        <v>0.20447968103051101</v>
      </c>
      <c r="E498" s="17">
        <v>0.215350816646216</v>
      </c>
      <c r="F498" s="17"/>
      <c r="G498" s="17">
        <v>0.232123546228134</v>
      </c>
      <c r="H498" s="17">
        <v>0.20106967404494699</v>
      </c>
      <c r="I498" s="17">
        <v>0.18116957741918899</v>
      </c>
      <c r="J498" s="17">
        <v>0.24039785896698099</v>
      </c>
      <c r="K498" s="17">
        <v>0.221071825159394</v>
      </c>
      <c r="L498" s="17">
        <v>0.19379803238222101</v>
      </c>
      <c r="M498" s="17"/>
      <c r="N498" s="17">
        <v>0.19920967410908699</v>
      </c>
      <c r="O498" s="17">
        <v>0.20347578777434799</v>
      </c>
      <c r="P498" s="17">
        <v>0.22260448771666</v>
      </c>
      <c r="Q498" s="17">
        <v>0.21924790736943001</v>
      </c>
      <c r="R498" s="17"/>
      <c r="S498" s="17">
        <v>0.19262655542476001</v>
      </c>
      <c r="T498" s="17">
        <v>0.22277401118947901</v>
      </c>
      <c r="U498" s="17">
        <v>0.22277731710274201</v>
      </c>
      <c r="V498" s="17">
        <v>0.20337313509004001</v>
      </c>
      <c r="W498" s="17">
        <v>0.245227780744777</v>
      </c>
      <c r="X498" s="17">
        <v>0.19490920086799801</v>
      </c>
      <c r="Y498" s="17">
        <v>0.24352187177837101</v>
      </c>
      <c r="Z498" s="17">
        <v>0.14548494328575901</v>
      </c>
      <c r="AA498" s="17">
        <v>0.18821790887488701</v>
      </c>
      <c r="AB498" s="17">
        <v>0.18687201184494501</v>
      </c>
      <c r="AC498" s="17">
        <v>0.276248928844398</v>
      </c>
      <c r="AD498" s="17">
        <v>0.21857222932163201</v>
      </c>
      <c r="AE498" s="17"/>
      <c r="AF498" s="17">
        <v>0.25373079186349401</v>
      </c>
      <c r="AG498" s="17">
        <v>0.17082783892002401</v>
      </c>
      <c r="AH498" s="17">
        <v>0.18466098028101299</v>
      </c>
      <c r="AI498" s="17">
        <v>0.229527221769394</v>
      </c>
      <c r="AJ498" s="17">
        <v>0.208806101686245</v>
      </c>
      <c r="AK498" s="17"/>
      <c r="AL498" s="17">
        <v>0.18488466264758399</v>
      </c>
      <c r="AM498" s="17">
        <v>0.22444415860455999</v>
      </c>
      <c r="AN498" s="17">
        <v>0.172518636493601</v>
      </c>
      <c r="AO498" s="17">
        <v>0.25105900154963601</v>
      </c>
      <c r="AP498" s="17">
        <v>0.175708411436066</v>
      </c>
      <c r="AQ498" s="17">
        <v>0.19593255285857</v>
      </c>
      <c r="AR498" s="17"/>
      <c r="AS498" s="17">
        <v>0.15996561951632601</v>
      </c>
      <c r="AT498" s="17">
        <v>0.217374585318831</v>
      </c>
      <c r="AU498" s="17">
        <v>0.22967073785140699</v>
      </c>
      <c r="AV498" s="17">
        <v>0.21794705679417301</v>
      </c>
      <c r="AW498" s="17">
        <v>0.15184988029629301</v>
      </c>
      <c r="AX498" s="17"/>
      <c r="AY498" s="17">
        <v>0.167195214113455</v>
      </c>
      <c r="AZ498" s="17">
        <v>0.22493454268671101</v>
      </c>
      <c r="BA498" s="17">
        <v>0.23498102563923701</v>
      </c>
      <c r="BB498" s="17">
        <v>0.199882756200574</v>
      </c>
      <c r="BC498" s="17">
        <v>0.243428680290004</v>
      </c>
      <c r="BD498" s="17"/>
      <c r="BE498" s="17">
        <v>0.13243393100680401</v>
      </c>
      <c r="BF498" s="17">
        <v>0.227939594667627</v>
      </c>
      <c r="BG498" s="17">
        <v>0.217905097722841</v>
      </c>
      <c r="BH498" s="17">
        <v>0.19707596852946799</v>
      </c>
      <c r="BI498" s="17"/>
      <c r="BJ498" s="17">
        <v>0.21368333137078199</v>
      </c>
      <c r="BK498" s="17">
        <v>0.237598983770062</v>
      </c>
      <c r="BL498" s="17">
        <v>0.23134109508096301</v>
      </c>
      <c r="BM498" s="17">
        <v>0.195452597699628</v>
      </c>
      <c r="BN498" s="17"/>
      <c r="BO498" s="17">
        <v>0.21144640394733299</v>
      </c>
      <c r="BP498" s="17">
        <v>0.24589317922317</v>
      </c>
      <c r="BQ498" s="17">
        <v>0.20172941619762799</v>
      </c>
      <c r="BR498" s="17"/>
      <c r="BS498" s="17">
        <v>0.208235041062062</v>
      </c>
      <c r="BT498" s="17">
        <v>0.21366831746718401</v>
      </c>
      <c r="BU498" s="17"/>
      <c r="BV498" s="17">
        <v>0.18620755488440699</v>
      </c>
      <c r="BW498" s="17">
        <v>0.22092779022313799</v>
      </c>
      <c r="BX498" s="17">
        <v>0.20973696326025101</v>
      </c>
      <c r="BY498" s="17"/>
      <c r="BZ498" s="17">
        <v>0.14416520484837</v>
      </c>
      <c r="CA498" s="17">
        <v>0.143785415514082</v>
      </c>
    </row>
    <row r="499" spans="2:79" x14ac:dyDescent="0.3">
      <c r="B499" t="s">
        <v>211</v>
      </c>
      <c r="C499" s="17">
        <v>0.111927470887424</v>
      </c>
      <c r="D499" s="17">
        <v>0.115220919632974</v>
      </c>
      <c r="E499" s="17">
        <v>0.106871805073694</v>
      </c>
      <c r="F499" s="17"/>
      <c r="G499" s="17">
        <v>0.15076261342497199</v>
      </c>
      <c r="H499" s="17">
        <v>0.106527989747872</v>
      </c>
      <c r="I499" s="17">
        <v>0.124538615032392</v>
      </c>
      <c r="J499" s="17">
        <v>0.11778237446604201</v>
      </c>
      <c r="K499" s="17">
        <v>9.8814664401912902E-2</v>
      </c>
      <c r="L499" s="17">
        <v>8.4154248886124106E-2</v>
      </c>
      <c r="M499" s="17"/>
      <c r="N499" s="17">
        <v>8.2355773644727098E-2</v>
      </c>
      <c r="O499" s="17">
        <v>0.11577695141437699</v>
      </c>
      <c r="P499" s="17">
        <v>0.124903380499056</v>
      </c>
      <c r="Q499" s="17">
        <v>0.12446438823541001</v>
      </c>
      <c r="R499" s="17"/>
      <c r="S499" s="17">
        <v>0.106818872624324</v>
      </c>
      <c r="T499" s="17">
        <v>0.105256943648594</v>
      </c>
      <c r="U499" s="17">
        <v>8.7138701946591998E-2</v>
      </c>
      <c r="V499" s="17">
        <v>0.115880881064393</v>
      </c>
      <c r="W499" s="17">
        <v>0.130626648486766</v>
      </c>
      <c r="X499" s="17">
        <v>9.5525551345161094E-2</v>
      </c>
      <c r="Y499" s="17">
        <v>0.113183133524468</v>
      </c>
      <c r="Z499" s="17">
        <v>0.122096698420779</v>
      </c>
      <c r="AA499" s="17">
        <v>0.10850731662820599</v>
      </c>
      <c r="AB499" s="17">
        <v>0.14669355696248801</v>
      </c>
      <c r="AC499" s="17">
        <v>0.13428678405262601</v>
      </c>
      <c r="AD499" s="17">
        <v>7.8151161570584493E-2</v>
      </c>
      <c r="AE499" s="17"/>
      <c r="AF499" s="17">
        <v>9.2909361329081203E-2</v>
      </c>
      <c r="AG499" s="17">
        <v>0.106103742447134</v>
      </c>
      <c r="AH499" s="17">
        <v>0.106033352429899</v>
      </c>
      <c r="AI499" s="17">
        <v>0.151933722614184</v>
      </c>
      <c r="AJ499" s="17">
        <v>9.8455734527227098E-2</v>
      </c>
      <c r="AK499" s="17"/>
      <c r="AL499" s="17">
        <v>9.5973761275171501E-2</v>
      </c>
      <c r="AM499" s="17">
        <v>9.1725957200358296E-2</v>
      </c>
      <c r="AN499" s="17">
        <v>0.13708613224587099</v>
      </c>
      <c r="AO499" s="17">
        <v>0.136049791725223</v>
      </c>
      <c r="AP499" s="17">
        <v>0.113000404303067</v>
      </c>
      <c r="AQ499" s="17">
        <v>0.115451761447022</v>
      </c>
      <c r="AR499" s="17"/>
      <c r="AS499" s="17">
        <v>9.2848384257529698E-2</v>
      </c>
      <c r="AT499" s="17">
        <v>0.10742946566657099</v>
      </c>
      <c r="AU499" s="17">
        <v>0.131247820928343</v>
      </c>
      <c r="AV499" s="17">
        <v>0.13201799870502601</v>
      </c>
      <c r="AW499" s="17">
        <v>5.0904775806976499E-2</v>
      </c>
      <c r="AX499" s="17"/>
      <c r="AY499" s="17">
        <v>8.6257562252134601E-2</v>
      </c>
      <c r="AZ499" s="17">
        <v>0.10296469182922301</v>
      </c>
      <c r="BA499" s="17">
        <v>0.12735292193078501</v>
      </c>
      <c r="BB499" s="17">
        <v>0.15908687783571601</v>
      </c>
      <c r="BC499" s="17">
        <v>0.124303429528177</v>
      </c>
      <c r="BD499" s="17"/>
      <c r="BE499" s="17">
        <v>0.16987575849758799</v>
      </c>
      <c r="BF499" s="17">
        <v>0.134535520111213</v>
      </c>
      <c r="BG499" s="17">
        <v>9.8342361554883698E-2</v>
      </c>
      <c r="BH499" s="17">
        <v>0.113620389169149</v>
      </c>
      <c r="BI499" s="17"/>
      <c r="BJ499" s="17">
        <v>0.152448640203943</v>
      </c>
      <c r="BK499" s="17">
        <v>0.115376628698297</v>
      </c>
      <c r="BL499" s="17">
        <v>0.101755928770086</v>
      </c>
      <c r="BM499" s="17">
        <v>0.10840111741208799</v>
      </c>
      <c r="BN499" s="17"/>
      <c r="BO499" s="17">
        <v>0.133594365032595</v>
      </c>
      <c r="BP499" s="17">
        <v>0.117514288465042</v>
      </c>
      <c r="BQ499" s="17">
        <v>0.107388726556013</v>
      </c>
      <c r="BR499" s="17"/>
      <c r="BS499" s="17">
        <v>9.5301645035465399E-2</v>
      </c>
      <c r="BT499" s="17">
        <v>0.133805808093756</v>
      </c>
      <c r="BU499" s="17"/>
      <c r="BV499" s="17">
        <v>0.130691072719374</v>
      </c>
      <c r="BW499" s="17">
        <v>0.106551965645098</v>
      </c>
      <c r="BX499" s="17">
        <v>0.111001990581298</v>
      </c>
      <c r="BY499" s="17"/>
      <c r="BZ499" s="17">
        <v>0.109519005026045</v>
      </c>
      <c r="CA499" s="17">
        <v>7.7858171465699094E-2</v>
      </c>
    </row>
    <row r="500" spans="2:79" x14ac:dyDescent="0.3">
      <c r="B500" t="s">
        <v>212</v>
      </c>
      <c r="C500" s="17">
        <v>5.2557274163896703E-2</v>
      </c>
      <c r="D500" s="17">
        <v>5.4247337202067203E-2</v>
      </c>
      <c r="E500" s="17">
        <v>5.0463669686063903E-2</v>
      </c>
      <c r="F500" s="17"/>
      <c r="G500" s="17">
        <v>6.9631620403956998E-2</v>
      </c>
      <c r="H500" s="17">
        <v>4.9350685616539602E-2</v>
      </c>
      <c r="I500" s="17">
        <v>6.8393165216654006E-2</v>
      </c>
      <c r="J500" s="17">
        <v>4.74393820940631E-2</v>
      </c>
      <c r="K500" s="17">
        <v>6.2415368514216099E-2</v>
      </c>
      <c r="L500" s="17">
        <v>2.84871156386464E-2</v>
      </c>
      <c r="M500" s="17"/>
      <c r="N500" s="17">
        <v>4.9136116837461802E-2</v>
      </c>
      <c r="O500" s="17">
        <v>5.4142008177162602E-2</v>
      </c>
      <c r="P500" s="17">
        <v>3.6803713164595998E-2</v>
      </c>
      <c r="Q500" s="17">
        <v>6.9518279865312393E-2</v>
      </c>
      <c r="R500" s="17"/>
      <c r="S500" s="17">
        <v>3.8844047074247198E-2</v>
      </c>
      <c r="T500" s="17">
        <v>5.8119716259716098E-2</v>
      </c>
      <c r="U500" s="17">
        <v>4.4906065332504998E-2</v>
      </c>
      <c r="V500" s="17">
        <v>7.1301341796237303E-2</v>
      </c>
      <c r="W500" s="17">
        <v>5.48653320577163E-2</v>
      </c>
      <c r="X500" s="17">
        <v>5.48137951021875E-2</v>
      </c>
      <c r="Y500" s="17">
        <v>3.8990836093205701E-2</v>
      </c>
      <c r="Z500" s="17">
        <v>3.9307901315312997E-2</v>
      </c>
      <c r="AA500" s="17">
        <v>3.0988408163746602E-2</v>
      </c>
      <c r="AB500" s="17">
        <v>7.7709852548168507E-2</v>
      </c>
      <c r="AC500" s="17">
        <v>6.6130492532217006E-2</v>
      </c>
      <c r="AD500" s="17">
        <v>7.9127188854169805E-2</v>
      </c>
      <c r="AE500" s="17"/>
      <c r="AF500" s="17">
        <v>5.6189437397732099E-2</v>
      </c>
      <c r="AG500" s="17">
        <v>3.8059202697575602E-2</v>
      </c>
      <c r="AH500" s="17">
        <v>1.80446879584217E-2</v>
      </c>
      <c r="AI500" s="17">
        <v>0.111728533617026</v>
      </c>
      <c r="AJ500" s="17">
        <v>6.1756783005749903E-2</v>
      </c>
      <c r="AK500" s="17"/>
      <c r="AL500" s="17">
        <v>1.6869896387825201E-2</v>
      </c>
      <c r="AM500" s="17">
        <v>6.0626240614235501E-2</v>
      </c>
      <c r="AN500" s="17">
        <v>3.1437645184465901E-2</v>
      </c>
      <c r="AO500" s="17">
        <v>9.2418911908939305E-2</v>
      </c>
      <c r="AP500" s="17">
        <v>7.3554573398832104E-2</v>
      </c>
      <c r="AQ500" s="17">
        <v>5.4128396059984797E-2</v>
      </c>
      <c r="AR500" s="17"/>
      <c r="AS500" s="17">
        <v>6.5829130622019005E-2</v>
      </c>
      <c r="AT500" s="17">
        <v>4.41326828704856E-2</v>
      </c>
      <c r="AU500" s="17">
        <v>5.1593166658642199E-2</v>
      </c>
      <c r="AV500" s="17">
        <v>5.08247301833284E-2</v>
      </c>
      <c r="AW500" s="17">
        <v>0.16530204568607701</v>
      </c>
      <c r="AX500" s="17"/>
      <c r="AY500" s="17">
        <v>5.2105251023028702E-2</v>
      </c>
      <c r="AZ500" s="17">
        <v>3.13450538212501E-2</v>
      </c>
      <c r="BA500" s="17">
        <v>5.1337213594479299E-2</v>
      </c>
      <c r="BB500" s="17">
        <v>8.32824548088473E-2</v>
      </c>
      <c r="BC500" s="17">
        <v>0.17908662046697801</v>
      </c>
      <c r="BD500" s="17"/>
      <c r="BE500" s="17">
        <v>0.124454852005993</v>
      </c>
      <c r="BF500" s="17">
        <v>4.24737659373167E-2</v>
      </c>
      <c r="BG500" s="17">
        <v>5.2759174605740901E-2</v>
      </c>
      <c r="BH500" s="17">
        <v>4.6628471637060499E-2</v>
      </c>
      <c r="BI500" s="17"/>
      <c r="BJ500" s="17">
        <v>7.6172130765771007E-2</v>
      </c>
      <c r="BK500" s="17">
        <v>3.4036028261205199E-2</v>
      </c>
      <c r="BL500" s="17">
        <v>4.9720953338525199E-2</v>
      </c>
      <c r="BM500" s="17">
        <v>5.0737693612819101E-2</v>
      </c>
      <c r="BN500" s="17"/>
      <c r="BO500" s="17">
        <v>6.5855159758370405E-2</v>
      </c>
      <c r="BP500" s="17">
        <v>6.4751020763351E-2</v>
      </c>
      <c r="BQ500" s="17">
        <v>4.7970640175510601E-2</v>
      </c>
      <c r="BR500" s="17"/>
      <c r="BS500" s="17">
        <v>4.2612969887482997E-2</v>
      </c>
      <c r="BT500" s="17">
        <v>6.4165438985931605E-2</v>
      </c>
      <c r="BU500" s="17"/>
      <c r="BV500" s="17">
        <v>5.2442132720595697E-2</v>
      </c>
      <c r="BW500" s="17">
        <v>4.5210148119343499E-2</v>
      </c>
      <c r="BX500" s="17">
        <v>6.1035430203885098E-2</v>
      </c>
      <c r="BY500" s="17"/>
      <c r="BZ500" s="17">
        <v>2.8729297362283201E-2</v>
      </c>
      <c r="CA500" s="17">
        <v>3.7280476175661797E-2</v>
      </c>
    </row>
    <row r="501" spans="2:79" x14ac:dyDescent="0.3">
      <c r="B501" t="s">
        <v>149</v>
      </c>
      <c r="C501" s="17">
        <v>1.9476681322385399E-2</v>
      </c>
      <c r="D501" s="17">
        <v>1.33419250191723E-2</v>
      </c>
      <c r="E501" s="17">
        <v>2.44215465779179E-2</v>
      </c>
      <c r="F501" s="17"/>
      <c r="G501" s="17">
        <v>2.0224936742646301E-2</v>
      </c>
      <c r="H501" s="17">
        <v>1.4835503460493201E-2</v>
      </c>
      <c r="I501" s="17">
        <v>1.9260151274789201E-2</v>
      </c>
      <c r="J501" s="17">
        <v>2.1664626614131301E-2</v>
      </c>
      <c r="K501" s="17">
        <v>1.3427704031963399E-2</v>
      </c>
      <c r="L501" s="17">
        <v>2.5193829906949499E-2</v>
      </c>
      <c r="M501" s="17"/>
      <c r="N501" s="17">
        <v>8.4671129327198395E-3</v>
      </c>
      <c r="O501" s="17">
        <v>1.6375660956717001E-2</v>
      </c>
      <c r="P501" s="17">
        <v>1.9856504104394299E-2</v>
      </c>
      <c r="Q501" s="17">
        <v>3.4647365941799499E-2</v>
      </c>
      <c r="R501" s="17"/>
      <c r="S501" s="17">
        <v>1.09155698322998E-2</v>
      </c>
      <c r="T501" s="17">
        <v>1.08754634579258E-2</v>
      </c>
      <c r="U501" s="17">
        <v>2.3650260595943301E-2</v>
      </c>
      <c r="V501" s="17">
        <v>2.8313088366902699E-2</v>
      </c>
      <c r="W501" s="17">
        <v>1.3674174634043801E-2</v>
      </c>
      <c r="X501" s="17">
        <v>1.5652569212625599E-2</v>
      </c>
      <c r="Y501" s="17">
        <v>1.8425549138395999E-2</v>
      </c>
      <c r="Z501" s="17">
        <v>1.2969167643849699E-2</v>
      </c>
      <c r="AA501" s="17">
        <v>2.5666402730987602E-2</v>
      </c>
      <c r="AB501" s="17">
        <v>1.8097550203413301E-2</v>
      </c>
      <c r="AC501" s="17">
        <v>5.1672368198802901E-2</v>
      </c>
      <c r="AD501" s="17">
        <v>2.2961109086471101E-2</v>
      </c>
      <c r="AE501" s="17"/>
      <c r="AF501" s="17">
        <v>1.6549609790412999E-2</v>
      </c>
      <c r="AG501" s="17">
        <v>1.7738773971546998E-2</v>
      </c>
      <c r="AH501" s="17">
        <v>1.76213645824418E-2</v>
      </c>
      <c r="AI501" s="17">
        <v>1.28103466768622E-2</v>
      </c>
      <c r="AJ501" s="17">
        <v>9.0651399372484696E-3</v>
      </c>
      <c r="AK501" s="17"/>
      <c r="AL501" s="17">
        <v>9.1090932556011205E-3</v>
      </c>
      <c r="AM501" s="17">
        <v>1.2937318218756801E-2</v>
      </c>
      <c r="AN501" s="17">
        <v>2.1211061319139898E-2</v>
      </c>
      <c r="AO501" s="17">
        <v>1.1925572215466499E-2</v>
      </c>
      <c r="AP501" s="17">
        <v>6.9052787872884202E-3</v>
      </c>
      <c r="AQ501" s="17">
        <v>5.3272658628749102E-2</v>
      </c>
      <c r="AR501" s="17"/>
      <c r="AS501" s="17">
        <v>6.3245086868900799E-3</v>
      </c>
      <c r="AT501" s="17">
        <v>1.82768730815966E-2</v>
      </c>
      <c r="AU501" s="17">
        <v>2.8141844529853799E-2</v>
      </c>
      <c r="AV501" s="17">
        <v>2.51932173084598E-2</v>
      </c>
      <c r="AW501" s="17">
        <v>3.2591180758167602E-2</v>
      </c>
      <c r="AX501" s="17"/>
      <c r="AY501" s="17">
        <v>8.10532971767048E-3</v>
      </c>
      <c r="AZ501" s="17">
        <v>1.7874533239073499E-2</v>
      </c>
      <c r="BA501" s="17">
        <v>2.78338090877479E-2</v>
      </c>
      <c r="BB501" s="17">
        <v>1.6319748293981699E-2</v>
      </c>
      <c r="BC501" s="17">
        <v>5.4294086007456097E-2</v>
      </c>
      <c r="BD501" s="17"/>
      <c r="BE501" s="17">
        <v>1.58697741468911E-2</v>
      </c>
      <c r="BF501" s="17">
        <v>1.08445274781389E-2</v>
      </c>
      <c r="BG501" s="17">
        <v>1.42998317622912E-2</v>
      </c>
      <c r="BH501" s="17">
        <v>2.91271044355665E-2</v>
      </c>
      <c r="BI501" s="17"/>
      <c r="BJ501" s="17">
        <v>3.0112534226369701E-2</v>
      </c>
      <c r="BK501" s="17">
        <v>0</v>
      </c>
      <c r="BL501" s="17">
        <v>1.59310930500043E-2</v>
      </c>
      <c r="BM501" s="17">
        <v>2.0741482111891401E-2</v>
      </c>
      <c r="BN501" s="17"/>
      <c r="BO501" s="17">
        <v>1.4595073436703399E-2</v>
      </c>
      <c r="BP501" s="17">
        <v>7.4565757555305097E-3</v>
      </c>
      <c r="BQ501" s="17">
        <v>2.2262379611263899E-2</v>
      </c>
      <c r="BR501" s="17"/>
      <c r="BS501" s="17">
        <v>1.8787027177175501E-2</v>
      </c>
      <c r="BT501" s="17">
        <v>1.9397482336718799E-2</v>
      </c>
      <c r="BU501" s="17"/>
      <c r="BV501" s="17">
        <v>1.9024749823945902E-2</v>
      </c>
      <c r="BW501" s="17">
        <v>1.6201033419556098E-2</v>
      </c>
      <c r="BX501" s="17">
        <v>5.1647542185876104E-3</v>
      </c>
      <c r="BY501" s="17"/>
      <c r="BZ501" s="17">
        <v>1.00793033845894E-2</v>
      </c>
      <c r="CA501" s="17">
        <v>8.2693285788088804E-3</v>
      </c>
    </row>
    <row r="502" spans="2:79" x14ac:dyDescent="0.3">
      <c r="B502" t="s">
        <v>213</v>
      </c>
      <c r="C502" s="17">
        <v>0.60604500891213398</v>
      </c>
      <c r="D502" s="17">
        <v>0.612710137115276</v>
      </c>
      <c r="E502" s="17">
        <v>0.60289216201610896</v>
      </c>
      <c r="F502" s="17"/>
      <c r="G502" s="17">
        <v>0.52725728320029197</v>
      </c>
      <c r="H502" s="17">
        <v>0.62821614713014795</v>
      </c>
      <c r="I502" s="17">
        <v>0.60663849105697598</v>
      </c>
      <c r="J502" s="17">
        <v>0.57271575785878204</v>
      </c>
      <c r="K502" s="17">
        <v>0.604270437892513</v>
      </c>
      <c r="L502" s="17">
        <v>0.66836677318605897</v>
      </c>
      <c r="M502" s="17"/>
      <c r="N502" s="17">
        <v>0.66083132247600396</v>
      </c>
      <c r="O502" s="17">
        <v>0.61022959167739499</v>
      </c>
      <c r="P502" s="17">
        <v>0.59583191451529405</v>
      </c>
      <c r="Q502" s="17">
        <v>0.55212205858804797</v>
      </c>
      <c r="R502" s="17"/>
      <c r="S502" s="17">
        <v>0.65079495504436902</v>
      </c>
      <c r="T502" s="17">
        <v>0.602973865444285</v>
      </c>
      <c r="U502" s="17">
        <v>0.62152765502221796</v>
      </c>
      <c r="V502" s="17">
        <v>0.58113155368242697</v>
      </c>
      <c r="W502" s="17">
        <v>0.55560606407669599</v>
      </c>
      <c r="X502" s="17">
        <v>0.63909888347202803</v>
      </c>
      <c r="Y502" s="17">
        <v>0.58587860946555903</v>
      </c>
      <c r="Z502" s="17">
        <v>0.68014128933429896</v>
      </c>
      <c r="AA502" s="17">
        <v>0.646619963602173</v>
      </c>
      <c r="AB502" s="17">
        <v>0.57062702844098401</v>
      </c>
      <c r="AC502" s="17">
        <v>0.47166142637195602</v>
      </c>
      <c r="AD502" s="17">
        <v>0.601188311167142</v>
      </c>
      <c r="AE502" s="17"/>
      <c r="AF502" s="17">
        <v>0.58062079961928004</v>
      </c>
      <c r="AG502" s="17">
        <v>0.66727044196371899</v>
      </c>
      <c r="AH502" s="17">
        <v>0.67363961474822398</v>
      </c>
      <c r="AI502" s="17">
        <v>0.49400017532253299</v>
      </c>
      <c r="AJ502" s="17">
        <v>0.62191624084352903</v>
      </c>
      <c r="AK502" s="17"/>
      <c r="AL502" s="17">
        <v>0.69316258643381801</v>
      </c>
      <c r="AM502" s="17">
        <v>0.61026632536208902</v>
      </c>
      <c r="AN502" s="17">
        <v>0.63774652475692195</v>
      </c>
      <c r="AO502" s="17">
        <v>0.50854672260073497</v>
      </c>
      <c r="AP502" s="17">
        <v>0.63083133207474595</v>
      </c>
      <c r="AQ502" s="17">
        <v>0.58121463100567405</v>
      </c>
      <c r="AR502" s="17"/>
      <c r="AS502" s="17">
        <v>0.67503235691723495</v>
      </c>
      <c r="AT502" s="17">
        <v>0.61278639306251503</v>
      </c>
      <c r="AU502" s="17">
        <v>0.55934643003175399</v>
      </c>
      <c r="AV502" s="17">
        <v>0.57401699700901299</v>
      </c>
      <c r="AW502" s="17">
        <v>0.59935211745248596</v>
      </c>
      <c r="AX502" s="17"/>
      <c r="AY502" s="17">
        <v>0.68633664289371099</v>
      </c>
      <c r="AZ502" s="17">
        <v>0.62288117842374202</v>
      </c>
      <c r="BA502" s="17">
        <v>0.558495029747751</v>
      </c>
      <c r="BB502" s="17">
        <v>0.54142816286088102</v>
      </c>
      <c r="BC502" s="17">
        <v>0.39888718370738402</v>
      </c>
      <c r="BD502" s="17"/>
      <c r="BE502" s="17">
        <v>0.55736568434272404</v>
      </c>
      <c r="BF502" s="17">
        <v>0.584206591805705</v>
      </c>
      <c r="BG502" s="17">
        <v>0.61669353435424301</v>
      </c>
      <c r="BH502" s="17">
        <v>0.61354806622875602</v>
      </c>
      <c r="BI502" s="17"/>
      <c r="BJ502" s="17">
        <v>0.52758336343313395</v>
      </c>
      <c r="BK502" s="17">
        <v>0.61298835927043605</v>
      </c>
      <c r="BL502" s="17">
        <v>0.60125092976042105</v>
      </c>
      <c r="BM502" s="17">
        <v>0.62466710916357304</v>
      </c>
      <c r="BN502" s="17"/>
      <c r="BO502" s="17">
        <v>0.57450899782499798</v>
      </c>
      <c r="BP502" s="17">
        <v>0.56438493579290605</v>
      </c>
      <c r="BQ502" s="17">
        <v>0.62064883745958399</v>
      </c>
      <c r="BR502" s="17"/>
      <c r="BS502" s="17">
        <v>0.63506331683781403</v>
      </c>
      <c r="BT502" s="17">
        <v>0.56896295311640899</v>
      </c>
      <c r="BU502" s="17"/>
      <c r="BV502" s="17">
        <v>0.61163448985167801</v>
      </c>
      <c r="BW502" s="17">
        <v>0.61110906259286402</v>
      </c>
      <c r="BX502" s="17">
        <v>0.61306086173597796</v>
      </c>
      <c r="BY502" s="17"/>
      <c r="BZ502" s="17">
        <v>0.70750718937871304</v>
      </c>
      <c r="CA502" s="17">
        <v>0.73280660826574795</v>
      </c>
    </row>
    <row r="503" spans="2:79" x14ac:dyDescent="0.3">
      <c r="B503" t="s">
        <v>214</v>
      </c>
      <c r="C503" s="17">
        <v>0.16448474505131999</v>
      </c>
      <c r="D503" s="17">
        <v>0.16946825683504099</v>
      </c>
      <c r="E503" s="17">
        <v>0.15733547475975701</v>
      </c>
      <c r="F503" s="17"/>
      <c r="G503" s="17">
        <v>0.220394233828929</v>
      </c>
      <c r="H503" s="17">
        <v>0.15587867536441199</v>
      </c>
      <c r="I503" s="17">
        <v>0.192931780249046</v>
      </c>
      <c r="J503" s="17">
        <v>0.16522175656010499</v>
      </c>
      <c r="K503" s="17">
        <v>0.161230032916129</v>
      </c>
      <c r="L503" s="17">
        <v>0.11264136452477</v>
      </c>
      <c r="M503" s="17"/>
      <c r="N503" s="17">
        <v>0.13149189048218901</v>
      </c>
      <c r="O503" s="17">
        <v>0.16991895959153999</v>
      </c>
      <c r="P503" s="17">
        <v>0.16170709366365199</v>
      </c>
      <c r="Q503" s="17">
        <v>0.19398266810072301</v>
      </c>
      <c r="R503" s="17"/>
      <c r="S503" s="17">
        <v>0.14566291969857101</v>
      </c>
      <c r="T503" s="17">
        <v>0.16337665990831099</v>
      </c>
      <c r="U503" s="17">
        <v>0.132044767279097</v>
      </c>
      <c r="V503" s="17">
        <v>0.18718222286062999</v>
      </c>
      <c r="W503" s="17">
        <v>0.18549198054448299</v>
      </c>
      <c r="X503" s="17">
        <v>0.150339346447349</v>
      </c>
      <c r="Y503" s="17">
        <v>0.15217396961767399</v>
      </c>
      <c r="Z503" s="17">
        <v>0.161404599736092</v>
      </c>
      <c r="AA503" s="17">
        <v>0.13949572479195199</v>
      </c>
      <c r="AB503" s="17">
        <v>0.22440340951065699</v>
      </c>
      <c r="AC503" s="17">
        <v>0.20041727658484401</v>
      </c>
      <c r="AD503" s="17">
        <v>0.15727835042475399</v>
      </c>
      <c r="AE503" s="17"/>
      <c r="AF503" s="17">
        <v>0.149098798726813</v>
      </c>
      <c r="AG503" s="17">
        <v>0.14416294514471001</v>
      </c>
      <c r="AH503" s="17">
        <v>0.124078040388321</v>
      </c>
      <c r="AI503" s="17">
        <v>0.26366225623120998</v>
      </c>
      <c r="AJ503" s="17">
        <v>0.16021251753297699</v>
      </c>
      <c r="AK503" s="17"/>
      <c r="AL503" s="17">
        <v>0.112843657662997</v>
      </c>
      <c r="AM503" s="17">
        <v>0.152352197814594</v>
      </c>
      <c r="AN503" s="17">
        <v>0.168523777430337</v>
      </c>
      <c r="AO503" s="17">
        <v>0.228468703634162</v>
      </c>
      <c r="AP503" s="17">
        <v>0.18655497770189999</v>
      </c>
      <c r="AQ503" s="17">
        <v>0.169580157507007</v>
      </c>
      <c r="AR503" s="17"/>
      <c r="AS503" s="17">
        <v>0.15867751487954901</v>
      </c>
      <c r="AT503" s="17">
        <v>0.15156214853705699</v>
      </c>
      <c r="AU503" s="17">
        <v>0.182840987586985</v>
      </c>
      <c r="AV503" s="17">
        <v>0.18284272888835401</v>
      </c>
      <c r="AW503" s="17">
        <v>0.21620682149305301</v>
      </c>
      <c r="AX503" s="17"/>
      <c r="AY503" s="17">
        <v>0.138362813275163</v>
      </c>
      <c r="AZ503" s="17">
        <v>0.13430974565047299</v>
      </c>
      <c r="BA503" s="17">
        <v>0.178690135525264</v>
      </c>
      <c r="BB503" s="17">
        <v>0.24236933264456301</v>
      </c>
      <c r="BC503" s="17">
        <v>0.30339004999515501</v>
      </c>
      <c r="BD503" s="17"/>
      <c r="BE503" s="17">
        <v>0.294330610503581</v>
      </c>
      <c r="BF503" s="17">
        <v>0.177009286048529</v>
      </c>
      <c r="BG503" s="17">
        <v>0.15110153616062499</v>
      </c>
      <c r="BH503" s="17">
        <v>0.16024886080620901</v>
      </c>
      <c r="BI503" s="17"/>
      <c r="BJ503" s="17">
        <v>0.228620770969714</v>
      </c>
      <c r="BK503" s="17">
        <v>0.14941265695950201</v>
      </c>
      <c r="BL503" s="17">
        <v>0.15147688210861099</v>
      </c>
      <c r="BM503" s="17">
        <v>0.15913881102490801</v>
      </c>
      <c r="BN503" s="17"/>
      <c r="BO503" s="17">
        <v>0.199449524790965</v>
      </c>
      <c r="BP503" s="17">
        <v>0.18226530922839301</v>
      </c>
      <c r="BQ503" s="17">
        <v>0.15535936673152401</v>
      </c>
      <c r="BR503" s="17"/>
      <c r="BS503" s="17">
        <v>0.13791461492294799</v>
      </c>
      <c r="BT503" s="17">
        <v>0.197971247079688</v>
      </c>
      <c r="BU503" s="17"/>
      <c r="BV503" s="17">
        <v>0.183133205439969</v>
      </c>
      <c r="BW503" s="17">
        <v>0.15176211376444201</v>
      </c>
      <c r="BX503" s="17">
        <v>0.172037420785183</v>
      </c>
      <c r="BY503" s="17"/>
      <c r="BZ503" s="17">
        <v>0.138248302388328</v>
      </c>
      <c r="CA503" s="17">
        <v>0.115138647641361</v>
      </c>
    </row>
    <row r="504" spans="2:79" x14ac:dyDescent="0.3">
      <c r="B504" t="s">
        <v>191</v>
      </c>
      <c r="C504" s="17">
        <v>0.44156026386081398</v>
      </c>
      <c r="D504" s="17">
        <v>0.44324188028023498</v>
      </c>
      <c r="E504" s="17">
        <v>0.445556687256351</v>
      </c>
      <c r="F504" s="17"/>
      <c r="G504" s="17">
        <v>0.30686304937136299</v>
      </c>
      <c r="H504" s="17">
        <v>0.47233747176573598</v>
      </c>
      <c r="I504" s="17">
        <v>0.41370671080792998</v>
      </c>
      <c r="J504" s="17">
        <v>0.40749400129867702</v>
      </c>
      <c r="K504" s="17">
        <v>0.44304040497638397</v>
      </c>
      <c r="L504" s="17">
        <v>0.55572540866128906</v>
      </c>
      <c r="M504" s="17"/>
      <c r="N504" s="17">
        <v>0.52933943199381495</v>
      </c>
      <c r="O504" s="17">
        <v>0.44031063208585502</v>
      </c>
      <c r="P504" s="17">
        <v>0.434124820851642</v>
      </c>
      <c r="Q504" s="17">
        <v>0.35813939048732502</v>
      </c>
      <c r="R504" s="17"/>
      <c r="S504" s="17">
        <v>0.50513203534579798</v>
      </c>
      <c r="T504" s="17">
        <v>0.43959720553597398</v>
      </c>
      <c r="U504" s="17">
        <v>0.48948288774312099</v>
      </c>
      <c r="V504" s="17">
        <v>0.39394933082179701</v>
      </c>
      <c r="W504" s="17">
        <v>0.37011408353221398</v>
      </c>
      <c r="X504" s="17">
        <v>0.488759537024679</v>
      </c>
      <c r="Y504" s="17">
        <v>0.43370463984788499</v>
      </c>
      <c r="Z504" s="17">
        <v>0.51873668959820696</v>
      </c>
      <c r="AA504" s="17">
        <v>0.50712423881022095</v>
      </c>
      <c r="AB504" s="17">
        <v>0.34622361893032799</v>
      </c>
      <c r="AC504" s="17">
        <v>0.27124414978711198</v>
      </c>
      <c r="AD504" s="17">
        <v>0.44390996074238798</v>
      </c>
      <c r="AE504" s="17"/>
      <c r="AF504" s="17">
        <v>0.43152200089246601</v>
      </c>
      <c r="AG504" s="17">
        <v>0.52310749681900903</v>
      </c>
      <c r="AH504" s="17">
        <v>0.54956157435990305</v>
      </c>
      <c r="AI504" s="17">
        <v>0.23033791909132301</v>
      </c>
      <c r="AJ504" s="17">
        <v>0.46170372331055198</v>
      </c>
      <c r="AK504" s="17"/>
      <c r="AL504" s="17">
        <v>0.58031892877082103</v>
      </c>
      <c r="AM504" s="17">
        <v>0.457914127547495</v>
      </c>
      <c r="AN504" s="17">
        <v>0.46922274732658498</v>
      </c>
      <c r="AO504" s="17">
        <v>0.28007801896657297</v>
      </c>
      <c r="AP504" s="17">
        <v>0.44427635437284702</v>
      </c>
      <c r="AQ504" s="17">
        <v>0.411634473498666</v>
      </c>
      <c r="AR504" s="17"/>
      <c r="AS504" s="17">
        <v>0.516354842037687</v>
      </c>
      <c r="AT504" s="17">
        <v>0.46122424452545902</v>
      </c>
      <c r="AU504" s="17">
        <v>0.37650544244476802</v>
      </c>
      <c r="AV504" s="17">
        <v>0.39117426812065897</v>
      </c>
      <c r="AW504" s="17">
        <v>0.38314529595943297</v>
      </c>
      <c r="AX504" s="17"/>
      <c r="AY504" s="17">
        <v>0.54797382961854801</v>
      </c>
      <c r="AZ504" s="17">
        <v>0.48857143277326998</v>
      </c>
      <c r="BA504" s="17">
        <v>0.37980489422248598</v>
      </c>
      <c r="BB504" s="17">
        <v>0.29905883021631802</v>
      </c>
      <c r="BC504" s="17">
        <v>9.5497133712228802E-2</v>
      </c>
      <c r="BD504" s="17"/>
      <c r="BE504" s="17">
        <v>0.26303507383914299</v>
      </c>
      <c r="BF504" s="17">
        <v>0.407197305757176</v>
      </c>
      <c r="BG504" s="17">
        <v>0.46559199819361802</v>
      </c>
      <c r="BH504" s="17">
        <v>0.45329920542254698</v>
      </c>
      <c r="BI504" s="17"/>
      <c r="BJ504" s="17">
        <v>0.29896259246342</v>
      </c>
      <c r="BK504" s="17">
        <v>0.46357570231093398</v>
      </c>
      <c r="BL504" s="17">
        <v>0.44977404765181001</v>
      </c>
      <c r="BM504" s="17">
        <v>0.46552829813866498</v>
      </c>
      <c r="BN504" s="17"/>
      <c r="BO504" s="17">
        <v>0.37505947303403298</v>
      </c>
      <c r="BP504" s="17">
        <v>0.38211962656451298</v>
      </c>
      <c r="BQ504" s="17">
        <v>0.46528947072805998</v>
      </c>
      <c r="BR504" s="17"/>
      <c r="BS504" s="17">
        <v>0.49714870191486599</v>
      </c>
      <c r="BT504" s="17">
        <v>0.37099170603672099</v>
      </c>
      <c r="BU504" s="17"/>
      <c r="BV504" s="17">
        <v>0.42850128441170898</v>
      </c>
      <c r="BW504" s="17">
        <v>0.45934694882842197</v>
      </c>
      <c r="BX504" s="17">
        <v>0.44102344095079499</v>
      </c>
      <c r="BY504" s="17"/>
      <c r="BZ504" s="17">
        <v>0.56925888699038496</v>
      </c>
      <c r="CA504" s="17">
        <v>0.617667960624387</v>
      </c>
    </row>
    <row r="505" spans="2:79" x14ac:dyDescent="0.3">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row>
    <row r="506" spans="2:79" x14ac:dyDescent="0.3">
      <c r="B506" s="6" t="s">
        <v>256</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row>
    <row r="507" spans="2:79" x14ac:dyDescent="0.3">
      <c r="B507" s="24" t="s">
        <v>107</v>
      </c>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c r="BZ507" s="17"/>
      <c r="CA507" s="17"/>
    </row>
    <row r="508" spans="2:79" x14ac:dyDescent="0.3">
      <c r="B508" t="s">
        <v>208</v>
      </c>
      <c r="C508" s="17">
        <v>0.321975039130454</v>
      </c>
      <c r="D508" s="17">
        <v>0.30325652091719202</v>
      </c>
      <c r="E508" s="17">
        <v>0.34207604091536697</v>
      </c>
      <c r="F508" s="17"/>
      <c r="G508" s="17">
        <v>0.22871519568121201</v>
      </c>
      <c r="H508" s="17">
        <v>0.34051578318426601</v>
      </c>
      <c r="I508" s="17">
        <v>0.306893815081066</v>
      </c>
      <c r="J508" s="17">
        <v>0.277179279357678</v>
      </c>
      <c r="K508" s="17">
        <v>0.37315258244813498</v>
      </c>
      <c r="L508" s="17">
        <v>0.38362324855631103</v>
      </c>
      <c r="M508" s="17"/>
      <c r="N508" s="17">
        <v>0.37073225715429098</v>
      </c>
      <c r="O508" s="17">
        <v>0.30405593159506999</v>
      </c>
      <c r="P508" s="17">
        <v>0.32516903376932299</v>
      </c>
      <c r="Q508" s="17">
        <v>0.2840006636529</v>
      </c>
      <c r="R508" s="17"/>
      <c r="S508" s="17">
        <v>0.356711943440775</v>
      </c>
      <c r="T508" s="17">
        <v>0.35020152875807697</v>
      </c>
      <c r="U508" s="17">
        <v>0.26897756044633903</v>
      </c>
      <c r="V508" s="17">
        <v>0.33620482859487499</v>
      </c>
      <c r="W508" s="17">
        <v>0.28479806940019398</v>
      </c>
      <c r="X508" s="17">
        <v>0.34616191250272099</v>
      </c>
      <c r="Y508" s="17">
        <v>0.25425012522083401</v>
      </c>
      <c r="Z508" s="17">
        <v>0.41463768097254899</v>
      </c>
      <c r="AA508" s="17">
        <v>0.33125756910713799</v>
      </c>
      <c r="AB508" s="17">
        <v>0.31778867377236703</v>
      </c>
      <c r="AC508" s="17">
        <v>0.238812484478931</v>
      </c>
      <c r="AD508" s="17">
        <v>0.32682987254950302</v>
      </c>
      <c r="AE508" s="17"/>
      <c r="AF508" s="17">
        <v>0.301693209564386</v>
      </c>
      <c r="AG508" s="17">
        <v>0.34965539253397099</v>
      </c>
      <c r="AH508" s="17">
        <v>0.37298560029097599</v>
      </c>
      <c r="AI508" s="17">
        <v>0.240399641929153</v>
      </c>
      <c r="AJ508" s="17">
        <v>0.41268891836255001</v>
      </c>
      <c r="AK508" s="17"/>
      <c r="AL508" s="17">
        <v>0.37550420583417898</v>
      </c>
      <c r="AM508" s="17">
        <v>0.30722832464239802</v>
      </c>
      <c r="AN508" s="17">
        <v>0.36587222965086902</v>
      </c>
      <c r="AO508" s="17">
        <v>0.24778270916992201</v>
      </c>
      <c r="AP508" s="17">
        <v>0.40786578432866899</v>
      </c>
      <c r="AQ508" s="17">
        <v>0.26672349789963601</v>
      </c>
      <c r="AR508" s="17"/>
      <c r="AS508" s="17">
        <v>0.47602480993645602</v>
      </c>
      <c r="AT508" s="17">
        <v>0.29884447189822599</v>
      </c>
      <c r="AU508" s="17">
        <v>0.25796952818361002</v>
      </c>
      <c r="AV508" s="17">
        <v>0.31250783239360203</v>
      </c>
      <c r="AW508" s="17">
        <v>0.37664778033853602</v>
      </c>
      <c r="AX508" s="17"/>
      <c r="AY508" s="17">
        <v>0.43171800002041599</v>
      </c>
      <c r="AZ508" s="17">
        <v>0.29801788871649498</v>
      </c>
      <c r="BA508" s="17">
        <v>0.28164003850845998</v>
      </c>
      <c r="BB508" s="17">
        <v>0.272799881071425</v>
      </c>
      <c r="BC508" s="17">
        <v>0.21011580850719899</v>
      </c>
      <c r="BD508" s="17"/>
      <c r="BE508" s="17">
        <v>0.260536643388948</v>
      </c>
      <c r="BF508" s="17">
        <v>0.25261134399267998</v>
      </c>
      <c r="BG508" s="17">
        <v>0.33302151755777298</v>
      </c>
      <c r="BH508" s="17">
        <v>0.36040124615667002</v>
      </c>
      <c r="BI508" s="17"/>
      <c r="BJ508" s="17">
        <v>0.20288065861871801</v>
      </c>
      <c r="BK508" s="17">
        <v>0.28685528789970699</v>
      </c>
      <c r="BL508" s="17">
        <v>0.31313136260407398</v>
      </c>
      <c r="BM508" s="17">
        <v>0.35840724360926701</v>
      </c>
      <c r="BN508" s="17"/>
      <c r="BO508" s="17">
        <v>0.27977312977310198</v>
      </c>
      <c r="BP508" s="17">
        <v>0.204093633152475</v>
      </c>
      <c r="BQ508" s="17">
        <v>0.35487265321119099</v>
      </c>
      <c r="BR508" s="17"/>
      <c r="BS508" s="17">
        <v>0.36487615913962801</v>
      </c>
      <c r="BT508" s="17">
        <v>0.267573387582628</v>
      </c>
      <c r="BU508" s="17"/>
      <c r="BV508" s="17">
        <v>0.32215177753000601</v>
      </c>
      <c r="BW508" s="17">
        <v>0.31703965762415198</v>
      </c>
      <c r="BX508" s="17">
        <v>0.33227706251786399</v>
      </c>
      <c r="BY508" s="17"/>
      <c r="BZ508" s="17">
        <v>0.31179950155798403</v>
      </c>
      <c r="CA508" s="17">
        <v>0.39249072502267102</v>
      </c>
    </row>
    <row r="509" spans="2:79" x14ac:dyDescent="0.3">
      <c r="B509" t="s">
        <v>209</v>
      </c>
      <c r="C509" s="17">
        <v>0.33038260097928401</v>
      </c>
      <c r="D509" s="17">
        <v>0.32767031951259401</v>
      </c>
      <c r="E509" s="17">
        <v>0.33294782230551101</v>
      </c>
      <c r="F509" s="17"/>
      <c r="G509" s="17">
        <v>0.32970010621269302</v>
      </c>
      <c r="H509" s="17">
        <v>0.29243892446804698</v>
      </c>
      <c r="I509" s="17">
        <v>0.347747088949106</v>
      </c>
      <c r="J509" s="17">
        <v>0.32429486248586098</v>
      </c>
      <c r="K509" s="17">
        <v>0.33175909854257002</v>
      </c>
      <c r="L509" s="17">
        <v>0.35167407291677799</v>
      </c>
      <c r="M509" s="17"/>
      <c r="N509" s="17">
        <v>0.34772329131033403</v>
      </c>
      <c r="O509" s="17">
        <v>0.34342360757841001</v>
      </c>
      <c r="P509" s="17">
        <v>0.31369308512034499</v>
      </c>
      <c r="Q509" s="17">
        <v>0.31545748303642701</v>
      </c>
      <c r="R509" s="17"/>
      <c r="S509" s="17">
        <v>0.30946149639632797</v>
      </c>
      <c r="T509" s="17">
        <v>0.32351935195808701</v>
      </c>
      <c r="U509" s="17">
        <v>0.40266153156182499</v>
      </c>
      <c r="V509" s="17">
        <v>0.34210919669256101</v>
      </c>
      <c r="W509" s="17">
        <v>0.330061753438465</v>
      </c>
      <c r="X509" s="17">
        <v>0.34030674867810501</v>
      </c>
      <c r="Y509" s="17">
        <v>0.37963423339604702</v>
      </c>
      <c r="Z509" s="17">
        <v>0.29031998522355801</v>
      </c>
      <c r="AA509" s="17">
        <v>0.32992588130959499</v>
      </c>
      <c r="AB509" s="17">
        <v>0.303616428680895</v>
      </c>
      <c r="AC509" s="17">
        <v>0.27060971642056297</v>
      </c>
      <c r="AD509" s="17">
        <v>0.30398548242460399</v>
      </c>
      <c r="AE509" s="17"/>
      <c r="AF509" s="17">
        <v>0.32819557112771403</v>
      </c>
      <c r="AG509" s="17">
        <v>0.35001849240826599</v>
      </c>
      <c r="AH509" s="17">
        <v>0.42838007860542798</v>
      </c>
      <c r="AI509" s="17">
        <v>0.27980184387262103</v>
      </c>
      <c r="AJ509" s="17">
        <v>0.27493507107044302</v>
      </c>
      <c r="AK509" s="17"/>
      <c r="AL509" s="17">
        <v>0.337398494077772</v>
      </c>
      <c r="AM509" s="17">
        <v>0.35058005597222403</v>
      </c>
      <c r="AN509" s="17">
        <v>0.40175284446586601</v>
      </c>
      <c r="AO509" s="17">
        <v>0.29067914146646401</v>
      </c>
      <c r="AP509" s="17">
        <v>0.26778519267325901</v>
      </c>
      <c r="AQ509" s="17">
        <v>0.373899369829228</v>
      </c>
      <c r="AR509" s="17"/>
      <c r="AS509" s="17">
        <v>0.26282852255005801</v>
      </c>
      <c r="AT509" s="17">
        <v>0.36266659372021398</v>
      </c>
      <c r="AU509" s="17">
        <v>0.34139160243673</v>
      </c>
      <c r="AV509" s="17">
        <v>0.276445263217515</v>
      </c>
      <c r="AW509" s="17">
        <v>0.26975198874330603</v>
      </c>
      <c r="AX509" s="17"/>
      <c r="AY509" s="17">
        <v>0.30156269059561602</v>
      </c>
      <c r="AZ509" s="17">
        <v>0.37716073350701701</v>
      </c>
      <c r="BA509" s="17">
        <v>0.30000704060871503</v>
      </c>
      <c r="BB509" s="17">
        <v>0.31343070369711501</v>
      </c>
      <c r="BC509" s="17">
        <v>0.289210511123903</v>
      </c>
      <c r="BD509" s="17"/>
      <c r="BE509" s="17">
        <v>0.22357549301724799</v>
      </c>
      <c r="BF509" s="17">
        <v>0.38176490199313101</v>
      </c>
      <c r="BG509" s="17">
        <v>0.334086115107951</v>
      </c>
      <c r="BH509" s="17">
        <v>0.30883486310457298</v>
      </c>
      <c r="BI509" s="17"/>
      <c r="BJ509" s="17">
        <v>0.33744664027034499</v>
      </c>
      <c r="BK509" s="17">
        <v>0.33863002294278199</v>
      </c>
      <c r="BL509" s="17">
        <v>0.35276738264386098</v>
      </c>
      <c r="BM509" s="17">
        <v>0.31918528031153698</v>
      </c>
      <c r="BN509" s="17"/>
      <c r="BO509" s="17">
        <v>0.34065001131665001</v>
      </c>
      <c r="BP509" s="17">
        <v>0.34092420749101099</v>
      </c>
      <c r="BQ509" s="17">
        <v>0.326555211940743</v>
      </c>
      <c r="BR509" s="17"/>
      <c r="BS509" s="17">
        <v>0.33405732481741002</v>
      </c>
      <c r="BT509" s="17">
        <v>0.32580089179473398</v>
      </c>
      <c r="BU509" s="17"/>
      <c r="BV509" s="17">
        <v>0.36199309714712002</v>
      </c>
      <c r="BW509" s="17">
        <v>0.331580758168315</v>
      </c>
      <c r="BX509" s="17">
        <v>0.31190385138482302</v>
      </c>
      <c r="BY509" s="17"/>
      <c r="BZ509" s="17">
        <v>0.42645318428448997</v>
      </c>
      <c r="CA509" s="17">
        <v>0.33370316468240702</v>
      </c>
    </row>
    <row r="510" spans="2:79" x14ac:dyDescent="0.3">
      <c r="B510" t="s">
        <v>210</v>
      </c>
      <c r="C510" s="17">
        <v>0.19298976509428001</v>
      </c>
      <c r="D510" s="17">
        <v>0.20092356221993901</v>
      </c>
      <c r="E510" s="17">
        <v>0.18488460075997701</v>
      </c>
      <c r="F510" s="17"/>
      <c r="G510" s="17">
        <v>0.22060864762613699</v>
      </c>
      <c r="H510" s="17">
        <v>0.214340803235719</v>
      </c>
      <c r="I510" s="17">
        <v>0.18061929872604901</v>
      </c>
      <c r="J510" s="17">
        <v>0.215653417306467</v>
      </c>
      <c r="K510" s="17">
        <v>0.17824560166571901</v>
      </c>
      <c r="L510" s="17">
        <v>0.15862787392508099</v>
      </c>
      <c r="M510" s="17"/>
      <c r="N510" s="17">
        <v>0.15647947192916101</v>
      </c>
      <c r="O510" s="17">
        <v>0.20563740563907701</v>
      </c>
      <c r="P510" s="17">
        <v>0.21106655343884301</v>
      </c>
      <c r="Q510" s="17">
        <v>0.200944517116532</v>
      </c>
      <c r="R510" s="17"/>
      <c r="S510" s="17">
        <v>0.21429379156018599</v>
      </c>
      <c r="T510" s="17">
        <v>0.180995984620792</v>
      </c>
      <c r="U510" s="17">
        <v>0.21516081660444999</v>
      </c>
      <c r="V510" s="17">
        <v>0.16433295639057699</v>
      </c>
      <c r="W510" s="17">
        <v>0.21323166899692</v>
      </c>
      <c r="X510" s="17">
        <v>0.171785094859912</v>
      </c>
      <c r="Y510" s="17">
        <v>0.186050806268446</v>
      </c>
      <c r="Z510" s="17">
        <v>0.15776958247408199</v>
      </c>
      <c r="AA510" s="17">
        <v>0.191192451060063</v>
      </c>
      <c r="AB510" s="17">
        <v>0.16679809908343801</v>
      </c>
      <c r="AC510" s="17">
        <v>0.28224618489023801</v>
      </c>
      <c r="AD510" s="17">
        <v>0.18971523394894399</v>
      </c>
      <c r="AE510" s="17"/>
      <c r="AF510" s="17">
        <v>0.220774307331596</v>
      </c>
      <c r="AG510" s="17">
        <v>0.17127990296179499</v>
      </c>
      <c r="AH510" s="17">
        <v>0.12520165359775701</v>
      </c>
      <c r="AI510" s="17">
        <v>0.22487131306163399</v>
      </c>
      <c r="AJ510" s="17">
        <v>0.177495732500484</v>
      </c>
      <c r="AK510" s="17"/>
      <c r="AL510" s="17">
        <v>0.19158032915422199</v>
      </c>
      <c r="AM510" s="17">
        <v>0.18898777516995699</v>
      </c>
      <c r="AN510" s="17">
        <v>0.124546884387141</v>
      </c>
      <c r="AO510" s="17">
        <v>0.24129133486153501</v>
      </c>
      <c r="AP510" s="17">
        <v>0.16127173976349801</v>
      </c>
      <c r="AQ510" s="17">
        <v>0.21168630735489999</v>
      </c>
      <c r="AR510" s="17"/>
      <c r="AS510" s="17">
        <v>0.145689338003057</v>
      </c>
      <c r="AT510" s="17">
        <v>0.18228957194589901</v>
      </c>
      <c r="AU510" s="17">
        <v>0.23402801046851501</v>
      </c>
      <c r="AV510" s="17">
        <v>0.24260248854872599</v>
      </c>
      <c r="AW510" s="17">
        <v>0.102559026763803</v>
      </c>
      <c r="AX510" s="17"/>
      <c r="AY510" s="17">
        <v>0.147865200536973</v>
      </c>
      <c r="AZ510" s="17">
        <v>0.20390783760478101</v>
      </c>
      <c r="BA510" s="17">
        <v>0.232371947018189</v>
      </c>
      <c r="BB510" s="17">
        <v>0.17788941510520201</v>
      </c>
      <c r="BC510" s="17">
        <v>0.18810699348976201</v>
      </c>
      <c r="BD510" s="17"/>
      <c r="BE510" s="17">
        <v>0.24624774280015199</v>
      </c>
      <c r="BF510" s="17">
        <v>0.20465768632970199</v>
      </c>
      <c r="BG510" s="17">
        <v>0.18594736556498601</v>
      </c>
      <c r="BH510" s="17">
        <v>0.18590867745459699</v>
      </c>
      <c r="BI510" s="17"/>
      <c r="BJ510" s="17">
        <v>0.20847182596462399</v>
      </c>
      <c r="BK510" s="17">
        <v>0.19123692767646999</v>
      </c>
      <c r="BL510" s="17">
        <v>0.18306694641317001</v>
      </c>
      <c r="BM510" s="17">
        <v>0.19253815491936699</v>
      </c>
      <c r="BN510" s="17"/>
      <c r="BO510" s="17">
        <v>0.166630996451644</v>
      </c>
      <c r="BP510" s="17">
        <v>0.22938029918227901</v>
      </c>
      <c r="BQ510" s="17">
        <v>0.188614548626621</v>
      </c>
      <c r="BR510" s="17"/>
      <c r="BS510" s="17">
        <v>0.180211150234555</v>
      </c>
      <c r="BT510" s="17">
        <v>0.20937791012250501</v>
      </c>
      <c r="BU510" s="17"/>
      <c r="BV510" s="17">
        <v>0.16147507323686999</v>
      </c>
      <c r="BW510" s="17">
        <v>0.22758915036015701</v>
      </c>
      <c r="BX510" s="17">
        <v>0.167748175670376</v>
      </c>
      <c r="BY510" s="17"/>
      <c r="BZ510" s="17">
        <v>0.122145662957096</v>
      </c>
      <c r="CA510" s="17">
        <v>9.3897366198704896E-2</v>
      </c>
    </row>
    <row r="511" spans="2:79" x14ac:dyDescent="0.3">
      <c r="B511" t="s">
        <v>211</v>
      </c>
      <c r="C511" s="17">
        <v>9.7414642161631496E-2</v>
      </c>
      <c r="D511" s="17">
        <v>0.105608868575976</v>
      </c>
      <c r="E511" s="17">
        <v>8.8466941985949593E-2</v>
      </c>
      <c r="F511" s="17"/>
      <c r="G511" s="17">
        <v>0.15888514136116599</v>
      </c>
      <c r="H511" s="17">
        <v>9.0643762118994206E-2</v>
      </c>
      <c r="I511" s="17">
        <v>8.3858622226842705E-2</v>
      </c>
      <c r="J511" s="17">
        <v>0.127434957902295</v>
      </c>
      <c r="K511" s="17">
        <v>6.8908609887038202E-2</v>
      </c>
      <c r="L511" s="17">
        <v>6.7541552531511201E-2</v>
      </c>
      <c r="M511" s="17"/>
      <c r="N511" s="17">
        <v>9.1374913608682204E-2</v>
      </c>
      <c r="O511" s="17">
        <v>9.8863500383897102E-2</v>
      </c>
      <c r="P511" s="17">
        <v>8.9061452648456899E-2</v>
      </c>
      <c r="Q511" s="17">
        <v>0.109515064897344</v>
      </c>
      <c r="R511" s="17"/>
      <c r="S511" s="17">
        <v>9.2101383828455105E-2</v>
      </c>
      <c r="T511" s="17">
        <v>0.107751189517596</v>
      </c>
      <c r="U511" s="17">
        <v>5.0265968705415602E-2</v>
      </c>
      <c r="V511" s="17">
        <v>9.4889681409025803E-2</v>
      </c>
      <c r="W511" s="17">
        <v>0.101576978401648</v>
      </c>
      <c r="X511" s="17">
        <v>7.0550191089593997E-2</v>
      </c>
      <c r="Y511" s="17">
        <v>0.114049137437973</v>
      </c>
      <c r="Z511" s="17">
        <v>0.12241010440154899</v>
      </c>
      <c r="AA511" s="17">
        <v>9.4016560271089095E-2</v>
      </c>
      <c r="AB511" s="17">
        <v>0.144394237928473</v>
      </c>
      <c r="AC511" s="17">
        <v>9.3672589392790606E-2</v>
      </c>
      <c r="AD511" s="17">
        <v>8.1862614795343E-2</v>
      </c>
      <c r="AE511" s="17"/>
      <c r="AF511" s="17">
        <v>0.108818677225229</v>
      </c>
      <c r="AG511" s="17">
        <v>8.6694047226870699E-2</v>
      </c>
      <c r="AH511" s="17">
        <v>5.5626823236491901E-2</v>
      </c>
      <c r="AI511" s="17">
        <v>0.130919856007606</v>
      </c>
      <c r="AJ511" s="17">
        <v>8.0629395571538601E-2</v>
      </c>
      <c r="AK511" s="17"/>
      <c r="AL511" s="17">
        <v>7.1390317724684002E-2</v>
      </c>
      <c r="AM511" s="17">
        <v>9.5879381249397599E-2</v>
      </c>
      <c r="AN511" s="17">
        <v>6.2787034748720605E-2</v>
      </c>
      <c r="AO511" s="17">
        <v>0.13279330748469501</v>
      </c>
      <c r="AP511" s="17">
        <v>0.115778236582825</v>
      </c>
      <c r="AQ511" s="17">
        <v>8.64014956166793E-2</v>
      </c>
      <c r="AR511" s="17"/>
      <c r="AS511" s="17">
        <v>6.23554255402618E-2</v>
      </c>
      <c r="AT511" s="17">
        <v>0.108444934901607</v>
      </c>
      <c r="AU511" s="17">
        <v>9.8777251123453105E-2</v>
      </c>
      <c r="AV511" s="17">
        <v>0.115088716605599</v>
      </c>
      <c r="AW511" s="17">
        <v>3.2591180758167602E-2</v>
      </c>
      <c r="AX511" s="17"/>
      <c r="AY511" s="17">
        <v>7.2543793600648096E-2</v>
      </c>
      <c r="AZ511" s="17">
        <v>8.0204275388516502E-2</v>
      </c>
      <c r="BA511" s="17">
        <v>0.120671981116108</v>
      </c>
      <c r="BB511" s="17">
        <v>0.16199142802557501</v>
      </c>
      <c r="BC511" s="17">
        <v>9.6854148775400606E-2</v>
      </c>
      <c r="BD511" s="17"/>
      <c r="BE511" s="17">
        <v>0.15395022740246</v>
      </c>
      <c r="BF511" s="17">
        <v>0.116250285535637</v>
      </c>
      <c r="BG511" s="17">
        <v>9.1860640438506905E-2</v>
      </c>
      <c r="BH511" s="17">
        <v>8.6390300372733805E-2</v>
      </c>
      <c r="BI511" s="17"/>
      <c r="BJ511" s="17">
        <v>0.158340500930397</v>
      </c>
      <c r="BK511" s="17">
        <v>0.10815400925841</v>
      </c>
      <c r="BL511" s="17">
        <v>9.7137205721472095E-2</v>
      </c>
      <c r="BM511" s="17">
        <v>8.1738825093268005E-2</v>
      </c>
      <c r="BN511" s="17"/>
      <c r="BO511" s="17">
        <v>0.123060243244241</v>
      </c>
      <c r="BP511" s="17">
        <v>0.15003179051974799</v>
      </c>
      <c r="BQ511" s="17">
        <v>8.2338665681094395E-2</v>
      </c>
      <c r="BR511" s="17"/>
      <c r="BS511" s="17">
        <v>7.0757627689497199E-2</v>
      </c>
      <c r="BT511" s="17">
        <v>0.13192989751404</v>
      </c>
      <c r="BU511" s="17"/>
      <c r="BV511" s="17">
        <v>0.11776169716047701</v>
      </c>
      <c r="BW511" s="17">
        <v>7.3634807772723798E-2</v>
      </c>
      <c r="BX511" s="17">
        <v>0.116096430101953</v>
      </c>
      <c r="BY511" s="17"/>
      <c r="BZ511" s="17">
        <v>9.5787437132343806E-2</v>
      </c>
      <c r="CA511" s="17">
        <v>0.109895531906694</v>
      </c>
    </row>
    <row r="512" spans="2:79" x14ac:dyDescent="0.3">
      <c r="B512" t="s">
        <v>212</v>
      </c>
      <c r="C512" s="17">
        <v>4.5245922975368801E-2</v>
      </c>
      <c r="D512" s="17">
        <v>5.23896447666461E-2</v>
      </c>
      <c r="E512" s="17">
        <v>3.7730577525395798E-2</v>
      </c>
      <c r="F512" s="17"/>
      <c r="G512" s="17">
        <v>5.8663571530330499E-2</v>
      </c>
      <c r="H512" s="17">
        <v>5.2738174574670699E-2</v>
      </c>
      <c r="I512" s="17">
        <v>7.1244439809745694E-2</v>
      </c>
      <c r="J512" s="17">
        <v>4.0923949053158701E-2</v>
      </c>
      <c r="K512" s="17">
        <v>3.80610851762321E-2</v>
      </c>
      <c r="L512" s="17">
        <v>1.73720819425566E-2</v>
      </c>
      <c r="M512" s="17"/>
      <c r="N512" s="17">
        <v>3.0157806103786801E-2</v>
      </c>
      <c r="O512" s="17">
        <v>3.7308093761659798E-2</v>
      </c>
      <c r="P512" s="17">
        <v>4.9261638571333498E-2</v>
      </c>
      <c r="Q512" s="17">
        <v>6.7167520313993395E-2</v>
      </c>
      <c r="R512" s="17"/>
      <c r="S512" s="17">
        <v>2.7431384774255899E-2</v>
      </c>
      <c r="T512" s="17">
        <v>3.39003367981296E-2</v>
      </c>
      <c r="U512" s="17">
        <v>5.1241737515477601E-2</v>
      </c>
      <c r="V512" s="17">
        <v>3.9981828208554601E-2</v>
      </c>
      <c r="W512" s="17">
        <v>6.3315634296889398E-2</v>
      </c>
      <c r="X512" s="17">
        <v>5.55434836570428E-2</v>
      </c>
      <c r="Y512" s="17">
        <v>5.3559577998951301E-2</v>
      </c>
      <c r="Z512" s="17">
        <v>1.4862646928262399E-2</v>
      </c>
      <c r="AA512" s="17">
        <v>3.5508231018920103E-2</v>
      </c>
      <c r="AB512" s="17">
        <v>4.8703175000095002E-2</v>
      </c>
      <c r="AC512" s="17">
        <v>7.5136189309988902E-2</v>
      </c>
      <c r="AD512" s="17">
        <v>9.7606796281605707E-2</v>
      </c>
      <c r="AE512" s="17"/>
      <c r="AF512" s="17">
        <v>3.3189491343177301E-2</v>
      </c>
      <c r="AG512" s="17">
        <v>3.1209546617746099E-2</v>
      </c>
      <c r="AH512" s="17">
        <v>1.2308833730521201E-2</v>
      </c>
      <c r="AI512" s="17">
        <v>0.116306520784903</v>
      </c>
      <c r="AJ512" s="17">
        <v>4.5185742557736198E-2</v>
      </c>
      <c r="AK512" s="17"/>
      <c r="AL512" s="17">
        <v>2.0305391276698701E-2</v>
      </c>
      <c r="AM512" s="17">
        <v>5.1697139623972002E-2</v>
      </c>
      <c r="AN512" s="17">
        <v>2.2135710948609201E-2</v>
      </c>
      <c r="AO512" s="17">
        <v>7.8711848596487693E-2</v>
      </c>
      <c r="AP512" s="17">
        <v>4.0393767864460001E-2</v>
      </c>
      <c r="AQ512" s="17">
        <v>3.94460638804792E-2</v>
      </c>
      <c r="AR512" s="17"/>
      <c r="AS512" s="17">
        <v>4.38372054753585E-2</v>
      </c>
      <c r="AT512" s="17">
        <v>3.5352589174034901E-2</v>
      </c>
      <c r="AU512" s="17">
        <v>5.5006353818938897E-2</v>
      </c>
      <c r="AV512" s="17">
        <v>3.7926276931159603E-2</v>
      </c>
      <c r="AW512" s="17">
        <v>0.21845002339618699</v>
      </c>
      <c r="AX512" s="17"/>
      <c r="AY512" s="17">
        <v>3.58907745417823E-2</v>
      </c>
      <c r="AZ512" s="17">
        <v>2.8039556042950602E-2</v>
      </c>
      <c r="BA512" s="17">
        <v>5.2937712640818098E-2</v>
      </c>
      <c r="BB512" s="17">
        <v>6.6173591325364697E-2</v>
      </c>
      <c r="BC512" s="17">
        <v>0.18500475682026099</v>
      </c>
      <c r="BD512" s="17"/>
      <c r="BE512" s="17">
        <v>0.115689893391191</v>
      </c>
      <c r="BF512" s="17">
        <v>3.6914947984238E-2</v>
      </c>
      <c r="BG512" s="17">
        <v>4.5964384072385199E-2</v>
      </c>
      <c r="BH512" s="17">
        <v>3.9104918716049E-2</v>
      </c>
      <c r="BI512" s="17"/>
      <c r="BJ512" s="17">
        <v>7.5018037330136594E-2</v>
      </c>
      <c r="BK512" s="17">
        <v>6.8787732808416394E-2</v>
      </c>
      <c r="BL512" s="17">
        <v>4.3522008513097898E-2</v>
      </c>
      <c r="BM512" s="17">
        <v>3.5796297806267703E-2</v>
      </c>
      <c r="BN512" s="17"/>
      <c r="BO512" s="17">
        <v>8.2385111090296795E-2</v>
      </c>
      <c r="BP512" s="17">
        <v>6.4180585782077096E-2</v>
      </c>
      <c r="BQ512" s="17">
        <v>3.45113551092954E-2</v>
      </c>
      <c r="BR512" s="17"/>
      <c r="BS512" s="17">
        <v>3.4723883629128399E-2</v>
      </c>
      <c r="BT512" s="17">
        <v>5.7537431703140303E-2</v>
      </c>
      <c r="BU512" s="17"/>
      <c r="BV512" s="17">
        <v>2.7573796789792202E-2</v>
      </c>
      <c r="BW512" s="17">
        <v>4.1148121517736003E-2</v>
      </c>
      <c r="BX512" s="17">
        <v>6.7547169646716101E-2</v>
      </c>
      <c r="BY512" s="17"/>
      <c r="BZ512" s="17">
        <v>2.53860163229035E-2</v>
      </c>
      <c r="CA512" s="17">
        <v>6.1765750140519E-2</v>
      </c>
    </row>
    <row r="513" spans="2:79" x14ac:dyDescent="0.3">
      <c r="B513" t="s">
        <v>149</v>
      </c>
      <c r="C513" s="17">
        <v>1.1992029658981201E-2</v>
      </c>
      <c r="D513" s="17">
        <v>1.01510840076534E-2</v>
      </c>
      <c r="E513" s="17">
        <v>1.3894016507799299E-2</v>
      </c>
      <c r="F513" s="17"/>
      <c r="G513" s="17">
        <v>3.4273375884624202E-3</v>
      </c>
      <c r="H513" s="17">
        <v>9.3225524183034193E-3</v>
      </c>
      <c r="I513" s="17">
        <v>9.63673520719068E-3</v>
      </c>
      <c r="J513" s="17">
        <v>1.45135338945404E-2</v>
      </c>
      <c r="K513" s="17">
        <v>9.8730222803058397E-3</v>
      </c>
      <c r="L513" s="17">
        <v>2.1161170127762099E-2</v>
      </c>
      <c r="M513" s="17"/>
      <c r="N513" s="17">
        <v>3.5322598937443999E-3</v>
      </c>
      <c r="O513" s="17">
        <v>1.07114610418863E-2</v>
      </c>
      <c r="P513" s="17">
        <v>1.1748236451699499E-2</v>
      </c>
      <c r="Q513" s="17">
        <v>2.2914750982802899E-2</v>
      </c>
      <c r="R513" s="17"/>
      <c r="S513" s="17">
        <v>0</v>
      </c>
      <c r="T513" s="17">
        <v>3.6316083473183101E-3</v>
      </c>
      <c r="U513" s="17">
        <v>1.16923851664925E-2</v>
      </c>
      <c r="V513" s="17">
        <v>2.2481508704406902E-2</v>
      </c>
      <c r="W513" s="17">
        <v>7.0158954658831396E-3</v>
      </c>
      <c r="X513" s="17">
        <v>1.5652569212625599E-2</v>
      </c>
      <c r="Y513" s="17">
        <v>1.24561196777477E-2</v>
      </c>
      <c r="Z513" s="17">
        <v>0</v>
      </c>
      <c r="AA513" s="17">
        <v>1.8099307233195101E-2</v>
      </c>
      <c r="AB513" s="17">
        <v>1.86993855347324E-2</v>
      </c>
      <c r="AC513" s="17">
        <v>3.9522835507489099E-2</v>
      </c>
      <c r="AD513" s="17">
        <v>0</v>
      </c>
      <c r="AE513" s="17"/>
      <c r="AF513" s="17">
        <v>7.3287434078975902E-3</v>
      </c>
      <c r="AG513" s="17">
        <v>1.11426182513501E-2</v>
      </c>
      <c r="AH513" s="17">
        <v>5.4970105388259197E-3</v>
      </c>
      <c r="AI513" s="17">
        <v>7.7008243440820504E-3</v>
      </c>
      <c r="AJ513" s="17">
        <v>9.0651399372484696E-3</v>
      </c>
      <c r="AK513" s="17"/>
      <c r="AL513" s="17">
        <v>3.8212619324436898E-3</v>
      </c>
      <c r="AM513" s="17">
        <v>5.6273233420516804E-3</v>
      </c>
      <c r="AN513" s="17">
        <v>2.2905295798794301E-2</v>
      </c>
      <c r="AO513" s="17">
        <v>8.7416584208959494E-3</v>
      </c>
      <c r="AP513" s="17">
        <v>6.9052787872884202E-3</v>
      </c>
      <c r="AQ513" s="17">
        <v>2.1843265419078099E-2</v>
      </c>
      <c r="AR513" s="17"/>
      <c r="AS513" s="17">
        <v>9.26469849480825E-3</v>
      </c>
      <c r="AT513" s="17">
        <v>1.2401838360018499E-2</v>
      </c>
      <c r="AU513" s="17">
        <v>1.2827253968753401E-2</v>
      </c>
      <c r="AV513" s="17">
        <v>1.54294223033987E-2</v>
      </c>
      <c r="AW513" s="17">
        <v>0</v>
      </c>
      <c r="AX513" s="17"/>
      <c r="AY513" s="17">
        <v>1.04195407045637E-2</v>
      </c>
      <c r="AZ513" s="17">
        <v>1.2669708740239699E-2</v>
      </c>
      <c r="BA513" s="17">
        <v>1.2371280107710001E-2</v>
      </c>
      <c r="BB513" s="17">
        <v>7.7149807753185001E-3</v>
      </c>
      <c r="BC513" s="17">
        <v>3.0707781283472999E-2</v>
      </c>
      <c r="BD513" s="17"/>
      <c r="BE513" s="17">
        <v>0</v>
      </c>
      <c r="BF513" s="17">
        <v>7.8008341646123303E-3</v>
      </c>
      <c r="BG513" s="17">
        <v>9.11997725839718E-3</v>
      </c>
      <c r="BH513" s="17">
        <v>1.9359994195377501E-2</v>
      </c>
      <c r="BI513" s="17"/>
      <c r="BJ513" s="17">
        <v>1.7842336885779301E-2</v>
      </c>
      <c r="BK513" s="17">
        <v>6.3360194142138898E-3</v>
      </c>
      <c r="BL513" s="17">
        <v>1.03750941043248E-2</v>
      </c>
      <c r="BM513" s="17">
        <v>1.23341982602933E-2</v>
      </c>
      <c r="BN513" s="17"/>
      <c r="BO513" s="17">
        <v>7.50050812406721E-3</v>
      </c>
      <c r="BP513" s="17">
        <v>1.13894838724093E-2</v>
      </c>
      <c r="BQ513" s="17">
        <v>1.3107565431054799E-2</v>
      </c>
      <c r="BR513" s="17"/>
      <c r="BS513" s="17">
        <v>1.53738544897816E-2</v>
      </c>
      <c r="BT513" s="17">
        <v>7.7804812829533401E-3</v>
      </c>
      <c r="BU513" s="17"/>
      <c r="BV513" s="17">
        <v>9.0445581357346608E-3</v>
      </c>
      <c r="BW513" s="17">
        <v>9.0075045569160492E-3</v>
      </c>
      <c r="BX513" s="17">
        <v>4.4273106782674798E-3</v>
      </c>
      <c r="BY513" s="17"/>
      <c r="BZ513" s="17">
        <v>1.8428197745182302E-2</v>
      </c>
      <c r="CA513" s="17">
        <v>8.2474620490043497E-3</v>
      </c>
    </row>
    <row r="514" spans="2:79" x14ac:dyDescent="0.3">
      <c r="B514" t="s">
        <v>213</v>
      </c>
      <c r="C514" s="17">
        <v>0.65235764010973796</v>
      </c>
      <c r="D514" s="17">
        <v>0.63092684042978497</v>
      </c>
      <c r="E514" s="17">
        <v>0.67502386322087804</v>
      </c>
      <c r="F514" s="17"/>
      <c r="G514" s="17">
        <v>0.55841530189390498</v>
      </c>
      <c r="H514" s="17">
        <v>0.63295470765231299</v>
      </c>
      <c r="I514" s="17">
        <v>0.65464090403017205</v>
      </c>
      <c r="J514" s="17">
        <v>0.60147414184353898</v>
      </c>
      <c r="K514" s="17">
        <v>0.704911680990705</v>
      </c>
      <c r="L514" s="17">
        <v>0.73529732147308902</v>
      </c>
      <c r="M514" s="17"/>
      <c r="N514" s="17">
        <v>0.718455548464626</v>
      </c>
      <c r="O514" s="17">
        <v>0.64747953917348</v>
      </c>
      <c r="P514" s="17">
        <v>0.63886211888966704</v>
      </c>
      <c r="Q514" s="17">
        <v>0.59945814668932695</v>
      </c>
      <c r="R514" s="17"/>
      <c r="S514" s="17">
        <v>0.66617343983710298</v>
      </c>
      <c r="T514" s="17">
        <v>0.67372088071616398</v>
      </c>
      <c r="U514" s="17">
        <v>0.67163909200816396</v>
      </c>
      <c r="V514" s="17">
        <v>0.67831402528743601</v>
      </c>
      <c r="W514" s="17">
        <v>0.61485982283865903</v>
      </c>
      <c r="X514" s="17">
        <v>0.68646866118082595</v>
      </c>
      <c r="Y514" s="17">
        <v>0.63388435861688097</v>
      </c>
      <c r="Z514" s="17">
        <v>0.704957666196107</v>
      </c>
      <c r="AA514" s="17">
        <v>0.66118345041673299</v>
      </c>
      <c r="AB514" s="17">
        <v>0.62140510245326197</v>
      </c>
      <c r="AC514" s="17">
        <v>0.50942220089949397</v>
      </c>
      <c r="AD514" s="17">
        <v>0.63081535497410701</v>
      </c>
      <c r="AE514" s="17"/>
      <c r="AF514" s="17">
        <v>0.62988878069209997</v>
      </c>
      <c r="AG514" s="17">
        <v>0.69967388494223803</v>
      </c>
      <c r="AH514" s="17">
        <v>0.80136567889640398</v>
      </c>
      <c r="AI514" s="17">
        <v>0.52020148580177505</v>
      </c>
      <c r="AJ514" s="17">
        <v>0.68762398943299297</v>
      </c>
      <c r="AK514" s="17"/>
      <c r="AL514" s="17">
        <v>0.71290269991195199</v>
      </c>
      <c r="AM514" s="17">
        <v>0.65780838061462199</v>
      </c>
      <c r="AN514" s="17">
        <v>0.76762507411673497</v>
      </c>
      <c r="AO514" s="17">
        <v>0.53846185063638596</v>
      </c>
      <c r="AP514" s="17">
        <v>0.675650977001928</v>
      </c>
      <c r="AQ514" s="17">
        <v>0.64062286772886401</v>
      </c>
      <c r="AR514" s="17"/>
      <c r="AS514" s="17">
        <v>0.73885333248651497</v>
      </c>
      <c r="AT514" s="17">
        <v>0.66151106561844097</v>
      </c>
      <c r="AU514" s="17">
        <v>0.59936113062034002</v>
      </c>
      <c r="AV514" s="17">
        <v>0.58895309561111697</v>
      </c>
      <c r="AW514" s="17">
        <v>0.64639976908184305</v>
      </c>
      <c r="AX514" s="17"/>
      <c r="AY514" s="17">
        <v>0.73328069061603296</v>
      </c>
      <c r="AZ514" s="17">
        <v>0.67517862222351299</v>
      </c>
      <c r="BA514" s="17">
        <v>0.58164707911717495</v>
      </c>
      <c r="BB514" s="17">
        <v>0.58623058476853995</v>
      </c>
      <c r="BC514" s="17">
        <v>0.49932631963110302</v>
      </c>
      <c r="BD514" s="17"/>
      <c r="BE514" s="17">
        <v>0.48411213640619599</v>
      </c>
      <c r="BF514" s="17">
        <v>0.63437624598581099</v>
      </c>
      <c r="BG514" s="17">
        <v>0.66710763266572404</v>
      </c>
      <c r="BH514" s="17">
        <v>0.669236109261243</v>
      </c>
      <c r="BI514" s="17"/>
      <c r="BJ514" s="17">
        <v>0.54032729888906295</v>
      </c>
      <c r="BK514" s="17">
        <v>0.62548531084248904</v>
      </c>
      <c r="BL514" s="17">
        <v>0.66589874524793502</v>
      </c>
      <c r="BM514" s="17">
        <v>0.67759252392080405</v>
      </c>
      <c r="BN514" s="17"/>
      <c r="BO514" s="17">
        <v>0.62042314108975105</v>
      </c>
      <c r="BP514" s="17">
        <v>0.54501784064348602</v>
      </c>
      <c r="BQ514" s="17">
        <v>0.68142786515193399</v>
      </c>
      <c r="BR514" s="17"/>
      <c r="BS514" s="17">
        <v>0.69893348395703803</v>
      </c>
      <c r="BT514" s="17">
        <v>0.59337427937736098</v>
      </c>
      <c r="BU514" s="17"/>
      <c r="BV514" s="17">
        <v>0.68414487467712704</v>
      </c>
      <c r="BW514" s="17">
        <v>0.64862041579246699</v>
      </c>
      <c r="BX514" s="17">
        <v>0.64418091390268695</v>
      </c>
      <c r="BY514" s="17"/>
      <c r="BZ514" s="17">
        <v>0.73825268584247405</v>
      </c>
      <c r="CA514" s="17">
        <v>0.72619388970507803</v>
      </c>
    </row>
    <row r="515" spans="2:79" x14ac:dyDescent="0.3">
      <c r="B515" t="s">
        <v>214</v>
      </c>
      <c r="C515" s="17">
        <v>0.14266056513700001</v>
      </c>
      <c r="D515" s="17">
        <v>0.15799851334262199</v>
      </c>
      <c r="E515" s="17">
        <v>0.126197519511345</v>
      </c>
      <c r="F515" s="17"/>
      <c r="G515" s="17">
        <v>0.21754871289149599</v>
      </c>
      <c r="H515" s="17">
        <v>0.143381936693665</v>
      </c>
      <c r="I515" s="17">
        <v>0.155103062036588</v>
      </c>
      <c r="J515" s="17">
        <v>0.168358906955454</v>
      </c>
      <c r="K515" s="17">
        <v>0.10696969506327</v>
      </c>
      <c r="L515" s="17">
        <v>8.4913634474067703E-2</v>
      </c>
      <c r="M515" s="17"/>
      <c r="N515" s="17">
        <v>0.121532719712469</v>
      </c>
      <c r="O515" s="17">
        <v>0.13617159414555699</v>
      </c>
      <c r="P515" s="17">
        <v>0.13832309121979</v>
      </c>
      <c r="Q515" s="17">
        <v>0.17668258521133701</v>
      </c>
      <c r="R515" s="17"/>
      <c r="S515" s="17">
        <v>0.119532768602711</v>
      </c>
      <c r="T515" s="17">
        <v>0.141651526315725</v>
      </c>
      <c r="U515" s="17">
        <v>0.101507706220893</v>
      </c>
      <c r="V515" s="17">
        <v>0.13487150961757999</v>
      </c>
      <c r="W515" s="17">
        <v>0.164892612698538</v>
      </c>
      <c r="X515" s="17">
        <v>0.12609367474663699</v>
      </c>
      <c r="Y515" s="17">
        <v>0.16760871543692499</v>
      </c>
      <c r="Z515" s="17">
        <v>0.13727275132981101</v>
      </c>
      <c r="AA515" s="17">
        <v>0.12952479129000899</v>
      </c>
      <c r="AB515" s="17">
        <v>0.193097412928568</v>
      </c>
      <c r="AC515" s="17">
        <v>0.16880877870277899</v>
      </c>
      <c r="AD515" s="17">
        <v>0.179469411076949</v>
      </c>
      <c r="AE515" s="17"/>
      <c r="AF515" s="17">
        <v>0.14200816856840701</v>
      </c>
      <c r="AG515" s="17">
        <v>0.117903593844617</v>
      </c>
      <c r="AH515" s="17">
        <v>6.7935656967013106E-2</v>
      </c>
      <c r="AI515" s="17">
        <v>0.247226376792509</v>
      </c>
      <c r="AJ515" s="17">
        <v>0.125815138129275</v>
      </c>
      <c r="AK515" s="17"/>
      <c r="AL515" s="17">
        <v>9.16957090013827E-2</v>
      </c>
      <c r="AM515" s="17">
        <v>0.14757652087337</v>
      </c>
      <c r="AN515" s="17">
        <v>8.4922745697329799E-2</v>
      </c>
      <c r="AO515" s="17">
        <v>0.211505156081183</v>
      </c>
      <c r="AP515" s="17">
        <v>0.15617200444728499</v>
      </c>
      <c r="AQ515" s="17">
        <v>0.12584755949715801</v>
      </c>
      <c r="AR515" s="17"/>
      <c r="AS515" s="17">
        <v>0.10619263101562</v>
      </c>
      <c r="AT515" s="17">
        <v>0.143797524075642</v>
      </c>
      <c r="AU515" s="17">
        <v>0.15378360494239199</v>
      </c>
      <c r="AV515" s="17">
        <v>0.15301499353675799</v>
      </c>
      <c r="AW515" s="17">
        <v>0.25104120415435399</v>
      </c>
      <c r="AX515" s="17"/>
      <c r="AY515" s="17">
        <v>0.10843456814242999</v>
      </c>
      <c r="AZ515" s="17">
        <v>0.108243831431467</v>
      </c>
      <c r="BA515" s="17">
        <v>0.173609693756926</v>
      </c>
      <c r="BB515" s="17">
        <v>0.22816501935094</v>
      </c>
      <c r="BC515" s="17">
        <v>0.28185890559566201</v>
      </c>
      <c r="BD515" s="17"/>
      <c r="BE515" s="17">
        <v>0.26964012079365202</v>
      </c>
      <c r="BF515" s="17">
        <v>0.15316523351987499</v>
      </c>
      <c r="BG515" s="17">
        <v>0.13782502451089201</v>
      </c>
      <c r="BH515" s="17">
        <v>0.125495219088783</v>
      </c>
      <c r="BI515" s="17"/>
      <c r="BJ515" s="17">
        <v>0.23335853826053399</v>
      </c>
      <c r="BK515" s="17">
        <v>0.176941742066827</v>
      </c>
      <c r="BL515" s="17">
        <v>0.14065921423457001</v>
      </c>
      <c r="BM515" s="17">
        <v>0.11753512289953599</v>
      </c>
      <c r="BN515" s="17"/>
      <c r="BO515" s="17">
        <v>0.20544535433453701</v>
      </c>
      <c r="BP515" s="17">
        <v>0.21421237630182499</v>
      </c>
      <c r="BQ515" s="17">
        <v>0.11685002079039</v>
      </c>
      <c r="BR515" s="17"/>
      <c r="BS515" s="17">
        <v>0.105481511318626</v>
      </c>
      <c r="BT515" s="17">
        <v>0.18946732921718101</v>
      </c>
      <c r="BU515" s="17"/>
      <c r="BV515" s="17">
        <v>0.14533549395026901</v>
      </c>
      <c r="BW515" s="17">
        <v>0.11478292929046</v>
      </c>
      <c r="BX515" s="17">
        <v>0.18364359974866901</v>
      </c>
      <c r="BY515" s="17"/>
      <c r="BZ515" s="17">
        <v>0.12117345345524699</v>
      </c>
      <c r="CA515" s="17">
        <v>0.17166128204721301</v>
      </c>
    </row>
    <row r="516" spans="2:79" x14ac:dyDescent="0.3">
      <c r="B516" t="s">
        <v>191</v>
      </c>
      <c r="C516" s="17">
        <v>0.50969707497273797</v>
      </c>
      <c r="D516" s="17">
        <v>0.47292832708716398</v>
      </c>
      <c r="E516" s="17">
        <v>0.54882634370953298</v>
      </c>
      <c r="F516" s="17"/>
      <c r="G516" s="17">
        <v>0.34086658900240802</v>
      </c>
      <c r="H516" s="17">
        <v>0.48957277095864798</v>
      </c>
      <c r="I516" s="17">
        <v>0.49953784199358298</v>
      </c>
      <c r="J516" s="17">
        <v>0.43311523488808501</v>
      </c>
      <c r="K516" s="17">
        <v>0.59794198592743497</v>
      </c>
      <c r="L516" s="17">
        <v>0.65038368699902105</v>
      </c>
      <c r="M516" s="17"/>
      <c r="N516" s="17">
        <v>0.59692282875215696</v>
      </c>
      <c r="O516" s="17">
        <v>0.51130794502792298</v>
      </c>
      <c r="P516" s="17">
        <v>0.50053902766987701</v>
      </c>
      <c r="Q516" s="17">
        <v>0.42277556147799</v>
      </c>
      <c r="R516" s="17"/>
      <c r="S516" s="17">
        <v>0.54664067123439197</v>
      </c>
      <c r="T516" s="17">
        <v>0.53206935440043901</v>
      </c>
      <c r="U516" s="17">
        <v>0.57013138578727096</v>
      </c>
      <c r="V516" s="17">
        <v>0.54344251566985502</v>
      </c>
      <c r="W516" s="17">
        <v>0.44996721014012098</v>
      </c>
      <c r="X516" s="17">
        <v>0.56037498643418904</v>
      </c>
      <c r="Y516" s="17">
        <v>0.46627564317995701</v>
      </c>
      <c r="Z516" s="17">
        <v>0.56768491486629602</v>
      </c>
      <c r="AA516" s="17">
        <v>0.53165865912672405</v>
      </c>
      <c r="AB516" s="17">
        <v>0.428307689524694</v>
      </c>
      <c r="AC516" s="17">
        <v>0.34061342219671398</v>
      </c>
      <c r="AD516" s="17">
        <v>0.45134594389715799</v>
      </c>
      <c r="AE516" s="17"/>
      <c r="AF516" s="17">
        <v>0.48788061212369299</v>
      </c>
      <c r="AG516" s="17">
        <v>0.58177029109762102</v>
      </c>
      <c r="AH516" s="17">
        <v>0.733430021929391</v>
      </c>
      <c r="AI516" s="17">
        <v>0.27297510900926603</v>
      </c>
      <c r="AJ516" s="17">
        <v>0.56180885130371805</v>
      </c>
      <c r="AK516" s="17"/>
      <c r="AL516" s="17">
        <v>0.62120699091056897</v>
      </c>
      <c r="AM516" s="17">
        <v>0.51023185974125196</v>
      </c>
      <c r="AN516" s="17">
        <v>0.68270232841940504</v>
      </c>
      <c r="AO516" s="17">
        <v>0.32695669455520299</v>
      </c>
      <c r="AP516" s="17">
        <v>0.51947897255464304</v>
      </c>
      <c r="AQ516" s="17">
        <v>0.51477530823170503</v>
      </c>
      <c r="AR516" s="17"/>
      <c r="AS516" s="17">
        <v>0.63266070147089404</v>
      </c>
      <c r="AT516" s="17">
        <v>0.51771354154279903</v>
      </c>
      <c r="AU516" s="17">
        <v>0.44557752567794801</v>
      </c>
      <c r="AV516" s="17">
        <v>0.43593810207435901</v>
      </c>
      <c r="AW516" s="17">
        <v>0.395358564927488</v>
      </c>
      <c r="AX516" s="17"/>
      <c r="AY516" s="17">
        <v>0.62484612247360205</v>
      </c>
      <c r="AZ516" s="17">
        <v>0.56693479079204501</v>
      </c>
      <c r="BA516" s="17">
        <v>0.40803738536024903</v>
      </c>
      <c r="BB516" s="17">
        <v>0.35806556541759998</v>
      </c>
      <c r="BC516" s="17">
        <v>0.21746741403544101</v>
      </c>
      <c r="BD516" s="17"/>
      <c r="BE516" s="17">
        <v>0.214472015612544</v>
      </c>
      <c r="BF516" s="17">
        <v>0.481211012465937</v>
      </c>
      <c r="BG516" s="17">
        <v>0.52928260815483197</v>
      </c>
      <c r="BH516" s="17">
        <v>0.54374089017245997</v>
      </c>
      <c r="BI516" s="17"/>
      <c r="BJ516" s="17">
        <v>0.30696876062852901</v>
      </c>
      <c r="BK516" s="17">
        <v>0.44854356877566298</v>
      </c>
      <c r="BL516" s="17">
        <v>0.52523953101336596</v>
      </c>
      <c r="BM516" s="17">
        <v>0.560057401021269</v>
      </c>
      <c r="BN516" s="17"/>
      <c r="BO516" s="17">
        <v>0.41497778675521402</v>
      </c>
      <c r="BP516" s="17">
        <v>0.33080546434166103</v>
      </c>
      <c r="BQ516" s="17">
        <v>0.56457784436154501</v>
      </c>
      <c r="BR516" s="17"/>
      <c r="BS516" s="17">
        <v>0.59345197263841198</v>
      </c>
      <c r="BT516" s="17">
        <v>0.40390695016018002</v>
      </c>
      <c r="BU516" s="17"/>
      <c r="BV516" s="17">
        <v>0.53880938072685802</v>
      </c>
      <c r="BW516" s="17">
        <v>0.53383748650200702</v>
      </c>
      <c r="BX516" s="17">
        <v>0.460537314154018</v>
      </c>
      <c r="BY516" s="17"/>
      <c r="BZ516" s="17">
        <v>0.61707923238722695</v>
      </c>
      <c r="CA516" s="17">
        <v>0.55453260765786505</v>
      </c>
    </row>
    <row r="517" spans="2:79" x14ac:dyDescent="0.3">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c r="BV517" s="17"/>
      <c r="BW517" s="17"/>
      <c r="BX517" s="17"/>
      <c r="BY517" s="17"/>
      <c r="BZ517" s="17"/>
      <c r="CA517" s="17"/>
    </row>
    <row r="518" spans="2:79" x14ac:dyDescent="0.3">
      <c r="B518" s="6" t="s">
        <v>257</v>
      </c>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c r="BZ518" s="17"/>
      <c r="CA518" s="17"/>
    </row>
    <row r="519" spans="2:79" x14ac:dyDescent="0.3">
      <c r="B519" s="24" t="s">
        <v>107</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c r="BV519" s="17"/>
      <c r="BW519" s="17"/>
      <c r="BX519" s="17"/>
      <c r="BY519" s="17"/>
      <c r="BZ519" s="17"/>
      <c r="CA519" s="17"/>
    </row>
    <row r="520" spans="2:79" x14ac:dyDescent="0.3">
      <c r="B520" t="s">
        <v>208</v>
      </c>
      <c r="C520" s="17">
        <v>0.29198959094423399</v>
      </c>
      <c r="D520" s="17">
        <v>0.27930305948414202</v>
      </c>
      <c r="E520" s="17">
        <v>0.30608415732492</v>
      </c>
      <c r="F520" s="17"/>
      <c r="G520" s="17">
        <v>0.231923465013779</v>
      </c>
      <c r="H520" s="17">
        <v>0.288072050691349</v>
      </c>
      <c r="I520" s="17">
        <v>0.29124937499266601</v>
      </c>
      <c r="J520" s="17">
        <v>0.25438107961559803</v>
      </c>
      <c r="K520" s="17">
        <v>0.34665618193713499</v>
      </c>
      <c r="L520" s="17">
        <v>0.32995600925845597</v>
      </c>
      <c r="M520" s="17"/>
      <c r="N520" s="17">
        <v>0.30483032845969399</v>
      </c>
      <c r="O520" s="17">
        <v>0.295144162313354</v>
      </c>
      <c r="P520" s="17">
        <v>0.30342367712162299</v>
      </c>
      <c r="Q520" s="17">
        <v>0.26488124819882303</v>
      </c>
      <c r="R520" s="17"/>
      <c r="S520" s="17">
        <v>0.31918765192069298</v>
      </c>
      <c r="T520" s="17">
        <v>0.32427097857562298</v>
      </c>
      <c r="U520" s="17">
        <v>0.26569769442699998</v>
      </c>
      <c r="V520" s="17">
        <v>0.32688717833421099</v>
      </c>
      <c r="W520" s="17">
        <v>0.25304142663385598</v>
      </c>
      <c r="X520" s="17">
        <v>0.272866406130989</v>
      </c>
      <c r="Y520" s="17">
        <v>0.24291665525749201</v>
      </c>
      <c r="Z520" s="17">
        <v>0.30270026016847301</v>
      </c>
      <c r="AA520" s="17">
        <v>0.33039746622388799</v>
      </c>
      <c r="AB520" s="17">
        <v>0.29300037544295698</v>
      </c>
      <c r="AC520" s="17">
        <v>0.18464298893371101</v>
      </c>
      <c r="AD520" s="17">
        <v>0.292282918123146</v>
      </c>
      <c r="AE520" s="17"/>
      <c r="AF520" s="17">
        <v>0.27537087681084699</v>
      </c>
      <c r="AG520" s="17">
        <v>0.32011597737728198</v>
      </c>
      <c r="AH520" s="17">
        <v>0.34181728253448401</v>
      </c>
      <c r="AI520" s="17">
        <v>0.190275785085323</v>
      </c>
      <c r="AJ520" s="17">
        <v>0.30903938264311198</v>
      </c>
      <c r="AK520" s="17"/>
      <c r="AL520" s="17">
        <v>0.34133002932843798</v>
      </c>
      <c r="AM520" s="17">
        <v>0.31371105281518602</v>
      </c>
      <c r="AN520" s="17">
        <v>0.34376265496324898</v>
      </c>
      <c r="AO520" s="17">
        <v>0.21538213274853299</v>
      </c>
      <c r="AP520" s="17">
        <v>0.34672195155847402</v>
      </c>
      <c r="AQ520" s="17">
        <v>0.210900389436744</v>
      </c>
      <c r="AR520" s="17"/>
      <c r="AS520" s="17">
        <v>0.40166312095927198</v>
      </c>
      <c r="AT520" s="17">
        <v>0.28249926225936201</v>
      </c>
      <c r="AU520" s="17">
        <v>0.238820217641938</v>
      </c>
      <c r="AV520" s="17">
        <v>0.26154784365721701</v>
      </c>
      <c r="AW520" s="17">
        <v>0.390774111923477</v>
      </c>
      <c r="AX520" s="17"/>
      <c r="AY520" s="17">
        <v>0.38087182146186699</v>
      </c>
      <c r="AZ520" s="17">
        <v>0.264751793643971</v>
      </c>
      <c r="BA520" s="17">
        <v>0.268540298259132</v>
      </c>
      <c r="BB520" s="17">
        <v>0.24180888695441299</v>
      </c>
      <c r="BC520" s="17">
        <v>0.25939245971622799</v>
      </c>
      <c r="BD520" s="17"/>
      <c r="BE520" s="17">
        <v>0.186891752297625</v>
      </c>
      <c r="BF520" s="17">
        <v>0.25662354089827999</v>
      </c>
      <c r="BG520" s="17">
        <v>0.29138216448107201</v>
      </c>
      <c r="BH520" s="17">
        <v>0.33016095122155398</v>
      </c>
      <c r="BI520" s="17"/>
      <c r="BJ520" s="17">
        <v>0.196979010022474</v>
      </c>
      <c r="BK520" s="17">
        <v>0.26217682457743802</v>
      </c>
      <c r="BL520" s="17">
        <v>0.29955171689791299</v>
      </c>
      <c r="BM520" s="17">
        <v>0.31418805835131203</v>
      </c>
      <c r="BN520" s="17"/>
      <c r="BO520" s="17">
        <v>0.27433934458006798</v>
      </c>
      <c r="BP520" s="17">
        <v>0.21723326563238499</v>
      </c>
      <c r="BQ520" s="17">
        <v>0.31075856197539498</v>
      </c>
      <c r="BR520" s="17"/>
      <c r="BS520" s="17">
        <v>0.31682821950936002</v>
      </c>
      <c r="BT520" s="17">
        <v>0.25915390738517302</v>
      </c>
      <c r="BU520" s="17"/>
      <c r="BV520" s="17">
        <v>0.31947765933666999</v>
      </c>
      <c r="BW520" s="17">
        <v>0.305031102472682</v>
      </c>
      <c r="BX520" s="17">
        <v>0.26934331411174101</v>
      </c>
      <c r="BY520" s="17"/>
      <c r="BZ520" s="17">
        <v>0.334060156176201</v>
      </c>
      <c r="CA520" s="17">
        <v>0.32546775497582903</v>
      </c>
    </row>
    <row r="521" spans="2:79" x14ac:dyDescent="0.3">
      <c r="B521" t="s">
        <v>209</v>
      </c>
      <c r="C521" s="17">
        <v>0.35700876260985398</v>
      </c>
      <c r="D521" s="17">
        <v>0.34332683345686399</v>
      </c>
      <c r="E521" s="17">
        <v>0.37138152949851599</v>
      </c>
      <c r="F521" s="17"/>
      <c r="G521" s="17">
        <v>0.36574150865953903</v>
      </c>
      <c r="H521" s="17">
        <v>0.353752626155732</v>
      </c>
      <c r="I521" s="17">
        <v>0.38050111245163498</v>
      </c>
      <c r="J521" s="17">
        <v>0.34851772381547202</v>
      </c>
      <c r="K521" s="17">
        <v>0.34551352529628399</v>
      </c>
      <c r="L521" s="17">
        <v>0.349322849660063</v>
      </c>
      <c r="M521" s="17"/>
      <c r="N521" s="17">
        <v>0.39304298417928801</v>
      </c>
      <c r="O521" s="17">
        <v>0.35300885535818899</v>
      </c>
      <c r="P521" s="17">
        <v>0.31274620591625701</v>
      </c>
      <c r="Q521" s="17">
        <v>0.36257013114007097</v>
      </c>
      <c r="R521" s="17"/>
      <c r="S521" s="17">
        <v>0.36736934208802802</v>
      </c>
      <c r="T521" s="17">
        <v>0.334878251247195</v>
      </c>
      <c r="U521" s="17">
        <v>0.40753148877880402</v>
      </c>
      <c r="V521" s="17">
        <v>0.28720466958233598</v>
      </c>
      <c r="W521" s="17">
        <v>0.32009222908330298</v>
      </c>
      <c r="X521" s="17">
        <v>0.39046307299323701</v>
      </c>
      <c r="Y521" s="17">
        <v>0.36075556894435401</v>
      </c>
      <c r="Z521" s="17">
        <v>0.39973683965427498</v>
      </c>
      <c r="AA521" s="17">
        <v>0.40199711851802</v>
      </c>
      <c r="AB521" s="17">
        <v>0.27128125332120501</v>
      </c>
      <c r="AC521" s="17">
        <v>0.47391344562110599</v>
      </c>
      <c r="AD521" s="17">
        <v>0.294679468051252</v>
      </c>
      <c r="AE521" s="17"/>
      <c r="AF521" s="17">
        <v>0.347890624100054</v>
      </c>
      <c r="AG521" s="17">
        <v>0.40800950411783998</v>
      </c>
      <c r="AH521" s="17">
        <v>0.37899170349465</v>
      </c>
      <c r="AI521" s="17">
        <v>0.30537700683655</v>
      </c>
      <c r="AJ521" s="17">
        <v>0.36911573099818901</v>
      </c>
      <c r="AK521" s="17"/>
      <c r="AL521" s="17">
        <v>0.39517587468083798</v>
      </c>
      <c r="AM521" s="17">
        <v>0.350912419808313</v>
      </c>
      <c r="AN521" s="17">
        <v>0.38007094648047801</v>
      </c>
      <c r="AO521" s="17">
        <v>0.32443393217761002</v>
      </c>
      <c r="AP521" s="17">
        <v>0.34119874776832199</v>
      </c>
      <c r="AQ521" s="17">
        <v>0.39940069732696398</v>
      </c>
      <c r="AR521" s="17"/>
      <c r="AS521" s="17">
        <v>0.33797945799356899</v>
      </c>
      <c r="AT521" s="17">
        <v>0.37559961058083602</v>
      </c>
      <c r="AU521" s="17">
        <v>0.35812168572031899</v>
      </c>
      <c r="AV521" s="17">
        <v>0.34130311468068603</v>
      </c>
      <c r="AW521" s="17">
        <v>0.181392935942331</v>
      </c>
      <c r="AX521" s="17"/>
      <c r="AY521" s="17">
        <v>0.31425513875729799</v>
      </c>
      <c r="AZ521" s="17">
        <v>0.41509782812242302</v>
      </c>
      <c r="BA521" s="17">
        <v>0.33682551436510499</v>
      </c>
      <c r="BB521" s="17">
        <v>0.35878764479620601</v>
      </c>
      <c r="BC521" s="17">
        <v>0.19668011601191299</v>
      </c>
      <c r="BD521" s="17"/>
      <c r="BE521" s="17">
        <v>0.34759002703174602</v>
      </c>
      <c r="BF521" s="17">
        <v>0.380817671460843</v>
      </c>
      <c r="BG521" s="17">
        <v>0.34926568094879101</v>
      </c>
      <c r="BH521" s="17">
        <v>0.36111324435279102</v>
      </c>
      <c r="BI521" s="17"/>
      <c r="BJ521" s="17">
        <v>0.35162433659993497</v>
      </c>
      <c r="BK521" s="17">
        <v>0.39196380528869701</v>
      </c>
      <c r="BL521" s="17">
        <v>0.342707730026026</v>
      </c>
      <c r="BM521" s="17">
        <v>0.36129004763815098</v>
      </c>
      <c r="BN521" s="17"/>
      <c r="BO521" s="17">
        <v>0.34199660899761503</v>
      </c>
      <c r="BP521" s="17">
        <v>0.37495955694754002</v>
      </c>
      <c r="BQ521" s="17">
        <v>0.35782885923227797</v>
      </c>
      <c r="BR521" s="17"/>
      <c r="BS521" s="17">
        <v>0.362762934731854</v>
      </c>
      <c r="BT521" s="17">
        <v>0.34996961704416502</v>
      </c>
      <c r="BU521" s="17"/>
      <c r="BV521" s="17">
        <v>0.36765257084727598</v>
      </c>
      <c r="BW521" s="17">
        <v>0.36224924372393902</v>
      </c>
      <c r="BX521" s="17">
        <v>0.35264328898873498</v>
      </c>
      <c r="BY521" s="17"/>
      <c r="BZ521" s="17">
        <v>0.461485575807493</v>
      </c>
      <c r="CA521" s="17">
        <v>0.46540211420438499</v>
      </c>
    </row>
    <row r="522" spans="2:79" x14ac:dyDescent="0.3">
      <c r="B522" t="s">
        <v>210</v>
      </c>
      <c r="C522" s="17">
        <v>0.235979623477033</v>
      </c>
      <c r="D522" s="17">
        <v>0.24793234852252299</v>
      </c>
      <c r="E522" s="17">
        <v>0.22241227819604301</v>
      </c>
      <c r="F522" s="17"/>
      <c r="G522" s="17">
        <v>0.23537785369442599</v>
      </c>
      <c r="H522" s="17">
        <v>0.231584813488979</v>
      </c>
      <c r="I522" s="17">
        <v>0.225480009529262</v>
      </c>
      <c r="J522" s="17">
        <v>0.27207632138955401</v>
      </c>
      <c r="K522" s="17">
        <v>0.220528930756934</v>
      </c>
      <c r="L522" s="17">
        <v>0.229457150506924</v>
      </c>
      <c r="M522" s="17"/>
      <c r="N522" s="17">
        <v>0.19999150471323199</v>
      </c>
      <c r="O522" s="17">
        <v>0.23820165344247399</v>
      </c>
      <c r="P522" s="17">
        <v>0.26108034650831802</v>
      </c>
      <c r="Q522" s="17">
        <v>0.24889179679173101</v>
      </c>
      <c r="R522" s="17"/>
      <c r="S522" s="17">
        <v>0.20549876821708099</v>
      </c>
      <c r="T522" s="17">
        <v>0.22023730625350499</v>
      </c>
      <c r="U522" s="17">
        <v>0.22473055842991899</v>
      </c>
      <c r="V522" s="17">
        <v>0.281207125311009</v>
      </c>
      <c r="W522" s="17">
        <v>0.30497701282360501</v>
      </c>
      <c r="X522" s="17">
        <v>0.24478494190779701</v>
      </c>
      <c r="Y522" s="17">
        <v>0.26461941960313401</v>
      </c>
      <c r="Z522" s="17">
        <v>0.21934251725255599</v>
      </c>
      <c r="AA522" s="17">
        <v>0.19197598948102801</v>
      </c>
      <c r="AB522" s="17">
        <v>0.27217749155069498</v>
      </c>
      <c r="AC522" s="17">
        <v>0.187585441440145</v>
      </c>
      <c r="AD522" s="17">
        <v>0.23191461800892799</v>
      </c>
      <c r="AE522" s="17"/>
      <c r="AF522" s="17">
        <v>0.26740263428073202</v>
      </c>
      <c r="AG522" s="17">
        <v>0.17293927622064201</v>
      </c>
      <c r="AH522" s="17">
        <v>0.21932039371502701</v>
      </c>
      <c r="AI522" s="17">
        <v>0.34020959386248201</v>
      </c>
      <c r="AJ522" s="17">
        <v>0.19151122923751601</v>
      </c>
      <c r="AK522" s="17"/>
      <c r="AL522" s="17">
        <v>0.184729536682715</v>
      </c>
      <c r="AM522" s="17">
        <v>0.21704394395063201</v>
      </c>
      <c r="AN522" s="17">
        <v>0.18878579603558801</v>
      </c>
      <c r="AO522" s="17">
        <v>0.31087526143217398</v>
      </c>
      <c r="AP522" s="17">
        <v>0.20270670786503101</v>
      </c>
      <c r="AQ522" s="17">
        <v>0.26365119863658698</v>
      </c>
      <c r="AR522" s="17"/>
      <c r="AS522" s="17">
        <v>0.167563784678947</v>
      </c>
      <c r="AT522" s="17">
        <v>0.235855128147438</v>
      </c>
      <c r="AU522" s="17">
        <v>0.26680179317920599</v>
      </c>
      <c r="AV522" s="17">
        <v>0.27723006931388899</v>
      </c>
      <c r="AW522" s="17">
        <v>0.19848305606657801</v>
      </c>
      <c r="AX522" s="17"/>
      <c r="AY522" s="17">
        <v>0.207607613407648</v>
      </c>
      <c r="AZ522" s="17">
        <v>0.22857005365829799</v>
      </c>
      <c r="BA522" s="17">
        <v>0.255889925553555</v>
      </c>
      <c r="BB522" s="17">
        <v>0.26628709294207797</v>
      </c>
      <c r="BC522" s="17">
        <v>0.27566191201215301</v>
      </c>
      <c r="BD522" s="17"/>
      <c r="BE522" s="17">
        <v>0.30335039988840701</v>
      </c>
      <c r="BF522" s="17">
        <v>0.23618758129397499</v>
      </c>
      <c r="BG522" s="17">
        <v>0.24512348774565701</v>
      </c>
      <c r="BH522" s="17">
        <v>0.20986741866936601</v>
      </c>
      <c r="BI522" s="17"/>
      <c r="BJ522" s="17">
        <v>0.29086363331714199</v>
      </c>
      <c r="BK522" s="17">
        <v>0.231121999681802</v>
      </c>
      <c r="BL522" s="17">
        <v>0.24974270099247101</v>
      </c>
      <c r="BM522" s="17">
        <v>0.216881243060423</v>
      </c>
      <c r="BN522" s="17"/>
      <c r="BO522" s="17">
        <v>0.22964926888273399</v>
      </c>
      <c r="BP522" s="17">
        <v>0.27371162054906001</v>
      </c>
      <c r="BQ522" s="17">
        <v>0.227615196221432</v>
      </c>
      <c r="BR522" s="17"/>
      <c r="BS522" s="17">
        <v>0.22602043914249001</v>
      </c>
      <c r="BT522" s="17">
        <v>0.25024517114982903</v>
      </c>
      <c r="BU522" s="17"/>
      <c r="BV522" s="17">
        <v>0.207311869080298</v>
      </c>
      <c r="BW522" s="17">
        <v>0.23195341009560999</v>
      </c>
      <c r="BX522" s="17">
        <v>0.244813881297995</v>
      </c>
      <c r="BY522" s="17"/>
      <c r="BZ522" s="17">
        <v>0.134838041765765</v>
      </c>
      <c r="CA522" s="17">
        <v>0.13385289196744601</v>
      </c>
    </row>
    <row r="523" spans="2:79" x14ac:dyDescent="0.3">
      <c r="B523" t="s">
        <v>211</v>
      </c>
      <c r="C523" s="17">
        <v>7.0154322928531201E-2</v>
      </c>
      <c r="D523" s="17">
        <v>8.9392454010651295E-2</v>
      </c>
      <c r="E523" s="17">
        <v>5.2014852027978002E-2</v>
      </c>
      <c r="F523" s="17"/>
      <c r="G523" s="17">
        <v>0.102167527370707</v>
      </c>
      <c r="H523" s="17">
        <v>8.5131418715759494E-2</v>
      </c>
      <c r="I523" s="17">
        <v>6.0944654740676799E-2</v>
      </c>
      <c r="J523" s="17">
        <v>8.2946960478609E-2</v>
      </c>
      <c r="K523" s="17">
        <v>3.5540861932118098E-2</v>
      </c>
      <c r="L523" s="17">
        <v>5.67755044095168E-2</v>
      </c>
      <c r="M523" s="17"/>
      <c r="N523" s="17">
        <v>7.5071975790516401E-2</v>
      </c>
      <c r="O523" s="17">
        <v>6.7658394025146507E-2</v>
      </c>
      <c r="P523" s="17">
        <v>7.3416054950473403E-2</v>
      </c>
      <c r="Q523" s="17">
        <v>6.3757015011226006E-2</v>
      </c>
      <c r="R523" s="17"/>
      <c r="S523" s="17">
        <v>5.9248148639793698E-2</v>
      </c>
      <c r="T523" s="17">
        <v>8.2650970953368097E-2</v>
      </c>
      <c r="U523" s="17">
        <v>6.4521724148619106E-2</v>
      </c>
      <c r="V523" s="17">
        <v>4.3295230619810797E-2</v>
      </c>
      <c r="W523" s="17">
        <v>9.3751960122754802E-2</v>
      </c>
      <c r="X523" s="17">
        <v>4.9110930726397398E-2</v>
      </c>
      <c r="Y523" s="17">
        <v>9.6418215747554201E-2</v>
      </c>
      <c r="Z523" s="17">
        <v>6.33577359964341E-2</v>
      </c>
      <c r="AA523" s="17">
        <v>5.7922527513231001E-2</v>
      </c>
      <c r="AB523" s="17">
        <v>8.5016775416306298E-2</v>
      </c>
      <c r="AC523" s="17">
        <v>6.4428619938004403E-2</v>
      </c>
      <c r="AD523" s="17">
        <v>0.119476586765538</v>
      </c>
      <c r="AE523" s="17"/>
      <c r="AF523" s="17">
        <v>7.3794424212525994E-2</v>
      </c>
      <c r="AG523" s="17">
        <v>6.6819348230722803E-2</v>
      </c>
      <c r="AH523" s="17">
        <v>4.3342224017351903E-2</v>
      </c>
      <c r="AI523" s="17">
        <v>8.2644938612742302E-2</v>
      </c>
      <c r="AJ523" s="17">
        <v>7.9035761797826107E-2</v>
      </c>
      <c r="AK523" s="17"/>
      <c r="AL523" s="17">
        <v>6.0850545306022498E-2</v>
      </c>
      <c r="AM523" s="17">
        <v>6.8506670866790201E-2</v>
      </c>
      <c r="AN523" s="17">
        <v>6.3905359411350005E-2</v>
      </c>
      <c r="AO523" s="17">
        <v>9.1707717519180706E-2</v>
      </c>
      <c r="AP523" s="17">
        <v>5.8286301602175301E-2</v>
      </c>
      <c r="AQ523" s="17">
        <v>5.78782375534828E-2</v>
      </c>
      <c r="AR523" s="17"/>
      <c r="AS523" s="17">
        <v>5.4637135665320302E-2</v>
      </c>
      <c r="AT523" s="17">
        <v>6.5388761266902906E-2</v>
      </c>
      <c r="AU523" s="17">
        <v>8.9204209271627505E-2</v>
      </c>
      <c r="AV523" s="17">
        <v>7.36930217404555E-2</v>
      </c>
      <c r="AW523" s="17">
        <v>5.9873686615229502E-2</v>
      </c>
      <c r="AX523" s="17"/>
      <c r="AY523" s="17">
        <v>5.7337918369558899E-2</v>
      </c>
      <c r="AZ523" s="17">
        <v>5.8835736363171902E-2</v>
      </c>
      <c r="BA523" s="17">
        <v>8.4777383042978799E-2</v>
      </c>
      <c r="BB523" s="17">
        <v>9.0823700292491594E-2</v>
      </c>
      <c r="BC523" s="17">
        <v>0.10849770724539</v>
      </c>
      <c r="BD523" s="17"/>
      <c r="BE523" s="17">
        <v>7.4625567386077604E-2</v>
      </c>
      <c r="BF523" s="17">
        <v>9.7730014874163301E-2</v>
      </c>
      <c r="BG523" s="17">
        <v>6.7361720784135798E-2</v>
      </c>
      <c r="BH523" s="17">
        <v>5.18719607266315E-2</v>
      </c>
      <c r="BI523" s="17"/>
      <c r="BJ523" s="17">
        <v>8.0564119094522907E-2</v>
      </c>
      <c r="BK523" s="17">
        <v>6.5329077999151997E-2</v>
      </c>
      <c r="BL523" s="17">
        <v>6.9488519668528106E-2</v>
      </c>
      <c r="BM523" s="17">
        <v>6.8651103483897302E-2</v>
      </c>
      <c r="BN523" s="17"/>
      <c r="BO523" s="17">
        <v>9.8681827870940403E-2</v>
      </c>
      <c r="BP523" s="17">
        <v>7.7781808387149903E-2</v>
      </c>
      <c r="BQ523" s="17">
        <v>6.2864268381678801E-2</v>
      </c>
      <c r="BR523" s="17"/>
      <c r="BS523" s="17">
        <v>5.4674192673955402E-2</v>
      </c>
      <c r="BT523" s="17">
        <v>8.89121445155691E-2</v>
      </c>
      <c r="BU523" s="17"/>
      <c r="BV523" s="17">
        <v>7.3833333076314706E-2</v>
      </c>
      <c r="BW523" s="17">
        <v>6.4432588742648997E-2</v>
      </c>
      <c r="BX523" s="17">
        <v>7.9801216478084802E-2</v>
      </c>
      <c r="BY523" s="17"/>
      <c r="BZ523" s="17">
        <v>5.0750427229322097E-2</v>
      </c>
      <c r="CA523" s="17">
        <v>4.0128949020702902E-2</v>
      </c>
    </row>
    <row r="524" spans="2:79" x14ac:dyDescent="0.3">
      <c r="B524" t="s">
        <v>212</v>
      </c>
      <c r="C524" s="17">
        <v>3.2763524215435103E-2</v>
      </c>
      <c r="D524" s="17">
        <v>3.0523677825684301E-2</v>
      </c>
      <c r="E524" s="17">
        <v>3.3376747302136099E-2</v>
      </c>
      <c r="F524" s="17"/>
      <c r="G524" s="17">
        <v>5.4046350395094499E-2</v>
      </c>
      <c r="H524" s="17">
        <v>3.1237556754385401E-2</v>
      </c>
      <c r="I524" s="17">
        <v>3.2347089734917303E-2</v>
      </c>
      <c r="J524" s="17">
        <v>3.10036753436253E-2</v>
      </c>
      <c r="K524" s="17">
        <v>4.5160943575792097E-2</v>
      </c>
      <c r="L524" s="17">
        <v>1.32957269777905E-2</v>
      </c>
      <c r="M524" s="17"/>
      <c r="N524" s="17">
        <v>2.3618846318681701E-2</v>
      </c>
      <c r="O524" s="17">
        <v>3.3011865978975E-2</v>
      </c>
      <c r="P524" s="17">
        <v>3.5065130878885901E-2</v>
      </c>
      <c r="Q524" s="17">
        <v>4.1011357530319398E-2</v>
      </c>
      <c r="R524" s="17"/>
      <c r="S524" s="17">
        <v>3.8064773873736399E-2</v>
      </c>
      <c r="T524" s="17">
        <v>2.67168619033143E-2</v>
      </c>
      <c r="U524" s="17">
        <v>3.7518534215657998E-2</v>
      </c>
      <c r="V524" s="17">
        <v>3.7458913707151202E-2</v>
      </c>
      <c r="W524" s="17">
        <v>2.11214758705984E-2</v>
      </c>
      <c r="X524" s="17">
        <v>2.71220790289547E-2</v>
      </c>
      <c r="Y524" s="17">
        <v>2.2834020769717901E-2</v>
      </c>
      <c r="Z524" s="17">
        <v>1.4862646928262399E-2</v>
      </c>
      <c r="AA524" s="17">
        <v>1.32529842476365E-2</v>
      </c>
      <c r="AB524" s="17">
        <v>6.6967909938487405E-2</v>
      </c>
      <c r="AC524" s="17">
        <v>3.8252257083081602E-2</v>
      </c>
      <c r="AD524" s="17">
        <v>6.1646409051136303E-2</v>
      </c>
      <c r="AE524" s="17"/>
      <c r="AF524" s="17">
        <v>2.7841925054790401E-2</v>
      </c>
      <c r="AG524" s="17">
        <v>2.3776587043889699E-2</v>
      </c>
      <c r="AH524" s="17">
        <v>1.1031385699661099E-2</v>
      </c>
      <c r="AI524" s="17">
        <v>7.2558989223006798E-2</v>
      </c>
      <c r="AJ524" s="17">
        <v>4.2232755386108302E-2</v>
      </c>
      <c r="AK524" s="17"/>
      <c r="AL524" s="17">
        <v>1.22158528443072E-2</v>
      </c>
      <c r="AM524" s="17">
        <v>4.0645130572957697E-2</v>
      </c>
      <c r="AN524" s="17">
        <v>1.2076161236870799E-2</v>
      </c>
      <c r="AO524" s="17">
        <v>5.0718933907628098E-2</v>
      </c>
      <c r="AP524" s="17">
        <v>4.41810124187089E-2</v>
      </c>
      <c r="AQ524" s="17">
        <v>4.5507535317672203E-2</v>
      </c>
      <c r="AR524" s="17"/>
      <c r="AS524" s="17">
        <v>3.4473847136669102E-2</v>
      </c>
      <c r="AT524" s="17">
        <v>2.8108005095280501E-2</v>
      </c>
      <c r="AU524" s="17">
        <v>3.1644123272907103E-2</v>
      </c>
      <c r="AV524" s="17">
        <v>2.6960174219687799E-2</v>
      </c>
      <c r="AW524" s="17">
        <v>0.16947620945238401</v>
      </c>
      <c r="AX524" s="17"/>
      <c r="AY524" s="17">
        <v>2.9452525380509301E-2</v>
      </c>
      <c r="AZ524" s="17">
        <v>2.0781053388432402E-2</v>
      </c>
      <c r="BA524" s="17">
        <v>4.08963247203772E-2</v>
      </c>
      <c r="BB524" s="17">
        <v>3.52353776317312E-2</v>
      </c>
      <c r="BC524" s="17">
        <v>0.134325716297161</v>
      </c>
      <c r="BD524" s="17"/>
      <c r="BE524" s="17">
        <v>8.7542253396145006E-2</v>
      </c>
      <c r="BF524" s="17">
        <v>2.0486774781157999E-2</v>
      </c>
      <c r="BG524" s="17">
        <v>3.5784141106058397E-2</v>
      </c>
      <c r="BH524" s="17">
        <v>2.8900164253363801E-2</v>
      </c>
      <c r="BI524" s="17"/>
      <c r="BJ524" s="17">
        <v>6.6763080286118701E-2</v>
      </c>
      <c r="BK524" s="17">
        <v>4.9408292452911097E-2</v>
      </c>
      <c r="BL524" s="17">
        <v>2.6093920451656E-2</v>
      </c>
      <c r="BM524" s="17">
        <v>2.5538040055295998E-2</v>
      </c>
      <c r="BN524" s="17"/>
      <c r="BO524" s="17">
        <v>5.1478755982676601E-2</v>
      </c>
      <c r="BP524" s="17">
        <v>5.30035067013866E-2</v>
      </c>
      <c r="BQ524" s="17">
        <v>2.5392361977219901E-2</v>
      </c>
      <c r="BR524" s="17"/>
      <c r="BS524" s="17">
        <v>2.5402776248790799E-2</v>
      </c>
      <c r="BT524" s="17">
        <v>4.2334422951950702E-2</v>
      </c>
      <c r="BU524" s="17"/>
      <c r="BV524" s="17">
        <v>2.2251988392329801E-2</v>
      </c>
      <c r="BW524" s="17">
        <v>2.76597060338694E-2</v>
      </c>
      <c r="BX524" s="17">
        <v>5.02238441574882E-2</v>
      </c>
      <c r="BY524" s="17"/>
      <c r="BZ524" s="17">
        <v>8.7864956366295304E-3</v>
      </c>
      <c r="CA524" s="17">
        <v>3.5148289831637002E-2</v>
      </c>
    </row>
    <row r="525" spans="2:79" x14ac:dyDescent="0.3">
      <c r="B525" t="s">
        <v>149</v>
      </c>
      <c r="C525" s="17">
        <v>1.21041758249129E-2</v>
      </c>
      <c r="D525" s="17">
        <v>9.5216267001346604E-3</v>
      </c>
      <c r="E525" s="17">
        <v>1.47304356504069E-2</v>
      </c>
      <c r="F525" s="17"/>
      <c r="G525" s="17">
        <v>1.0743294866454501E-2</v>
      </c>
      <c r="H525" s="17">
        <v>1.0221534193795E-2</v>
      </c>
      <c r="I525" s="17">
        <v>9.4777585508436998E-3</v>
      </c>
      <c r="J525" s="17">
        <v>1.10742393571417E-2</v>
      </c>
      <c r="K525" s="17">
        <v>6.5995565017360897E-3</v>
      </c>
      <c r="L525" s="17">
        <v>2.1192759187250301E-2</v>
      </c>
      <c r="M525" s="17"/>
      <c r="N525" s="17">
        <v>3.4443605385872599E-3</v>
      </c>
      <c r="O525" s="17">
        <v>1.29750688818621E-2</v>
      </c>
      <c r="P525" s="17">
        <v>1.42685846244431E-2</v>
      </c>
      <c r="Q525" s="17">
        <v>1.8888451327829299E-2</v>
      </c>
      <c r="R525" s="17"/>
      <c r="S525" s="17">
        <v>1.0631315260667899E-2</v>
      </c>
      <c r="T525" s="17">
        <v>1.12456310669938E-2</v>
      </c>
      <c r="U525" s="17">
        <v>0</v>
      </c>
      <c r="V525" s="17">
        <v>2.3946882445482001E-2</v>
      </c>
      <c r="W525" s="17">
        <v>7.0158954658831396E-3</v>
      </c>
      <c r="X525" s="17">
        <v>1.5652569212625599E-2</v>
      </c>
      <c r="Y525" s="17">
        <v>1.24561196777477E-2</v>
      </c>
      <c r="Z525" s="17">
        <v>0</v>
      </c>
      <c r="AA525" s="17">
        <v>4.4539140161956601E-3</v>
      </c>
      <c r="AB525" s="17">
        <v>1.15561943303489E-2</v>
      </c>
      <c r="AC525" s="17">
        <v>5.1177246983951402E-2</v>
      </c>
      <c r="AD525" s="17">
        <v>0</v>
      </c>
      <c r="AE525" s="17"/>
      <c r="AF525" s="17">
        <v>7.6995155410508297E-3</v>
      </c>
      <c r="AG525" s="17">
        <v>8.3393070096233306E-3</v>
      </c>
      <c r="AH525" s="17">
        <v>5.4970105388259197E-3</v>
      </c>
      <c r="AI525" s="17">
        <v>8.9336863798957899E-3</v>
      </c>
      <c r="AJ525" s="17">
        <v>9.0651399372484696E-3</v>
      </c>
      <c r="AK525" s="17"/>
      <c r="AL525" s="17">
        <v>5.6981611576798104E-3</v>
      </c>
      <c r="AM525" s="17">
        <v>9.1807819861211299E-3</v>
      </c>
      <c r="AN525" s="17">
        <v>1.1399081872464399E-2</v>
      </c>
      <c r="AO525" s="17">
        <v>6.8820222148739197E-3</v>
      </c>
      <c r="AP525" s="17">
        <v>6.9052787872884202E-3</v>
      </c>
      <c r="AQ525" s="17">
        <v>2.2661941728550201E-2</v>
      </c>
      <c r="AR525" s="17"/>
      <c r="AS525" s="17">
        <v>3.6826535662221201E-3</v>
      </c>
      <c r="AT525" s="17">
        <v>1.25492326501811E-2</v>
      </c>
      <c r="AU525" s="17">
        <v>1.54079709140024E-2</v>
      </c>
      <c r="AV525" s="17">
        <v>1.9265776388065401E-2</v>
      </c>
      <c r="AW525" s="17">
        <v>0</v>
      </c>
      <c r="AX525" s="17"/>
      <c r="AY525" s="17">
        <v>1.0474982623120001E-2</v>
      </c>
      <c r="AZ525" s="17">
        <v>1.19635348237042E-2</v>
      </c>
      <c r="BA525" s="17">
        <v>1.3070554058852201E-2</v>
      </c>
      <c r="BB525" s="17">
        <v>7.05729738308092E-3</v>
      </c>
      <c r="BC525" s="17">
        <v>2.5442088717154001E-2</v>
      </c>
      <c r="BD525" s="17"/>
      <c r="BE525" s="17">
        <v>0</v>
      </c>
      <c r="BF525" s="17">
        <v>8.1544166915809794E-3</v>
      </c>
      <c r="BG525" s="17">
        <v>1.10828049342856E-2</v>
      </c>
      <c r="BH525" s="17">
        <v>1.8086260776293901E-2</v>
      </c>
      <c r="BI525" s="17"/>
      <c r="BJ525" s="17">
        <v>1.32058206798081E-2</v>
      </c>
      <c r="BK525" s="17">
        <v>0</v>
      </c>
      <c r="BL525" s="17">
        <v>1.2415411963405501E-2</v>
      </c>
      <c r="BM525" s="17">
        <v>1.3451507410920801E-2</v>
      </c>
      <c r="BN525" s="17"/>
      <c r="BO525" s="17">
        <v>3.8541936859653198E-3</v>
      </c>
      <c r="BP525" s="17">
        <v>3.3102417824785002E-3</v>
      </c>
      <c r="BQ525" s="17">
        <v>1.55407522119963E-2</v>
      </c>
      <c r="BR525" s="17"/>
      <c r="BS525" s="17">
        <v>1.43114376935488E-2</v>
      </c>
      <c r="BT525" s="17">
        <v>9.3847369533137208E-3</v>
      </c>
      <c r="BU525" s="17"/>
      <c r="BV525" s="17">
        <v>9.4725792671107294E-3</v>
      </c>
      <c r="BW525" s="17">
        <v>8.6739489312506902E-3</v>
      </c>
      <c r="BX525" s="17">
        <v>3.1744549659556498E-3</v>
      </c>
      <c r="BY525" s="17"/>
      <c r="BZ525" s="17">
        <v>1.00793033845894E-2</v>
      </c>
      <c r="CA525" s="17">
        <v>0</v>
      </c>
    </row>
    <row r="526" spans="2:79" x14ac:dyDescent="0.3">
      <c r="B526" t="s">
        <v>213</v>
      </c>
      <c r="C526" s="17">
        <v>0.64899835355408697</v>
      </c>
      <c r="D526" s="17">
        <v>0.62262989294100601</v>
      </c>
      <c r="E526" s="17">
        <v>0.677465686823436</v>
      </c>
      <c r="F526" s="17"/>
      <c r="G526" s="17">
        <v>0.59766497367331906</v>
      </c>
      <c r="H526" s="17">
        <v>0.641824676847081</v>
      </c>
      <c r="I526" s="17">
        <v>0.67175048744430099</v>
      </c>
      <c r="J526" s="17">
        <v>0.60289880343107005</v>
      </c>
      <c r="K526" s="17">
        <v>0.69216970723341997</v>
      </c>
      <c r="L526" s="17">
        <v>0.67927885891851902</v>
      </c>
      <c r="M526" s="17"/>
      <c r="N526" s="17">
        <v>0.697873312638982</v>
      </c>
      <c r="O526" s="17">
        <v>0.64815301767154199</v>
      </c>
      <c r="P526" s="17">
        <v>0.61616988303788001</v>
      </c>
      <c r="Q526" s="17">
        <v>0.62745137933889406</v>
      </c>
      <c r="R526" s="17"/>
      <c r="S526" s="17">
        <v>0.68655699400872106</v>
      </c>
      <c r="T526" s="17">
        <v>0.65914922982281798</v>
      </c>
      <c r="U526" s="17">
        <v>0.67322918320580405</v>
      </c>
      <c r="V526" s="17">
        <v>0.61409184791654703</v>
      </c>
      <c r="W526" s="17">
        <v>0.57313365571715902</v>
      </c>
      <c r="X526" s="17">
        <v>0.66332947912422602</v>
      </c>
      <c r="Y526" s="17">
        <v>0.60367222420184696</v>
      </c>
      <c r="Z526" s="17">
        <v>0.70243709982274805</v>
      </c>
      <c r="AA526" s="17">
        <v>0.73239458474190899</v>
      </c>
      <c r="AB526" s="17">
        <v>0.56428162876416299</v>
      </c>
      <c r="AC526" s="17">
        <v>0.65855643455481705</v>
      </c>
      <c r="AD526" s="17">
        <v>0.586962386174398</v>
      </c>
      <c r="AE526" s="17"/>
      <c r="AF526" s="17">
        <v>0.62326150091090105</v>
      </c>
      <c r="AG526" s="17">
        <v>0.72812548149512202</v>
      </c>
      <c r="AH526" s="17">
        <v>0.72080898602913401</v>
      </c>
      <c r="AI526" s="17">
        <v>0.495652791921873</v>
      </c>
      <c r="AJ526" s="17">
        <v>0.67815511364130099</v>
      </c>
      <c r="AK526" s="17"/>
      <c r="AL526" s="17">
        <v>0.73650590400927496</v>
      </c>
      <c r="AM526" s="17">
        <v>0.66462347262349897</v>
      </c>
      <c r="AN526" s="17">
        <v>0.72383360144372699</v>
      </c>
      <c r="AO526" s="17">
        <v>0.53981606492614298</v>
      </c>
      <c r="AP526" s="17">
        <v>0.687920699326796</v>
      </c>
      <c r="AQ526" s="17">
        <v>0.61030108676370798</v>
      </c>
      <c r="AR526" s="17"/>
      <c r="AS526" s="17">
        <v>0.73964257895284102</v>
      </c>
      <c r="AT526" s="17">
        <v>0.65809887284019697</v>
      </c>
      <c r="AU526" s="17">
        <v>0.59694190336225705</v>
      </c>
      <c r="AV526" s="17">
        <v>0.60285095833790203</v>
      </c>
      <c r="AW526" s="17">
        <v>0.57216704786580797</v>
      </c>
      <c r="AX526" s="17"/>
      <c r="AY526" s="17">
        <v>0.69512696021916398</v>
      </c>
      <c r="AZ526" s="17">
        <v>0.67984962176639396</v>
      </c>
      <c r="BA526" s="17">
        <v>0.60536581262423605</v>
      </c>
      <c r="BB526" s="17">
        <v>0.600596531750618</v>
      </c>
      <c r="BC526" s="17">
        <v>0.45607257572814103</v>
      </c>
      <c r="BD526" s="17"/>
      <c r="BE526" s="17">
        <v>0.53448177932937102</v>
      </c>
      <c r="BF526" s="17">
        <v>0.63744121235912299</v>
      </c>
      <c r="BG526" s="17">
        <v>0.64064784542986297</v>
      </c>
      <c r="BH526" s="17">
        <v>0.691274195574345</v>
      </c>
      <c r="BI526" s="17"/>
      <c r="BJ526" s="17">
        <v>0.54860334662240895</v>
      </c>
      <c r="BK526" s="17">
        <v>0.65414062986613497</v>
      </c>
      <c r="BL526" s="17">
        <v>0.64225944692393899</v>
      </c>
      <c r="BM526" s="17">
        <v>0.67547810598946301</v>
      </c>
      <c r="BN526" s="17"/>
      <c r="BO526" s="17">
        <v>0.616335953577683</v>
      </c>
      <c r="BP526" s="17">
        <v>0.592192822579925</v>
      </c>
      <c r="BQ526" s="17">
        <v>0.668587421207673</v>
      </c>
      <c r="BR526" s="17"/>
      <c r="BS526" s="17">
        <v>0.67959115424121497</v>
      </c>
      <c r="BT526" s="17">
        <v>0.60912352442933804</v>
      </c>
      <c r="BU526" s="17"/>
      <c r="BV526" s="17">
        <v>0.68713023018394703</v>
      </c>
      <c r="BW526" s="17">
        <v>0.66728034619662102</v>
      </c>
      <c r="BX526" s="17">
        <v>0.62198660310047604</v>
      </c>
      <c r="BY526" s="17"/>
      <c r="BZ526" s="17">
        <v>0.79554573198369405</v>
      </c>
      <c r="CA526" s="17">
        <v>0.79086986918021396</v>
      </c>
    </row>
    <row r="527" spans="2:79" x14ac:dyDescent="0.3">
      <c r="B527" t="s">
        <v>214</v>
      </c>
      <c r="C527" s="17">
        <v>0.102917847143966</v>
      </c>
      <c r="D527" s="17">
        <v>0.119916131836336</v>
      </c>
      <c r="E527" s="17">
        <v>8.5391599330114101E-2</v>
      </c>
      <c r="F527" s="17"/>
      <c r="G527" s="17">
        <v>0.15621387776580101</v>
      </c>
      <c r="H527" s="17">
        <v>0.11636897547014501</v>
      </c>
      <c r="I527" s="17">
        <v>9.3291744475594102E-2</v>
      </c>
      <c r="J527" s="17">
        <v>0.113950635822234</v>
      </c>
      <c r="K527" s="17">
        <v>8.0701805507910201E-2</v>
      </c>
      <c r="L527" s="17">
        <v>7.0071231387307295E-2</v>
      </c>
      <c r="M527" s="17"/>
      <c r="N527" s="17">
        <v>9.8690822109197995E-2</v>
      </c>
      <c r="O527" s="17">
        <v>0.10067026000412201</v>
      </c>
      <c r="P527" s="17">
        <v>0.10848118582935901</v>
      </c>
      <c r="Q527" s="17">
        <v>0.104768372541545</v>
      </c>
      <c r="R527" s="17"/>
      <c r="S527" s="17">
        <v>9.7312922513530006E-2</v>
      </c>
      <c r="T527" s="17">
        <v>0.109367832856682</v>
      </c>
      <c r="U527" s="17">
        <v>0.10204025836427701</v>
      </c>
      <c r="V527" s="17">
        <v>8.0754144326961999E-2</v>
      </c>
      <c r="W527" s="17">
        <v>0.11487343599335301</v>
      </c>
      <c r="X527" s="17">
        <v>7.6233009755352105E-2</v>
      </c>
      <c r="Y527" s="17">
        <v>0.119252236517272</v>
      </c>
      <c r="Z527" s="17">
        <v>7.8220382924696505E-2</v>
      </c>
      <c r="AA527" s="17">
        <v>7.1175511760867505E-2</v>
      </c>
      <c r="AB527" s="17">
        <v>0.15198468535479401</v>
      </c>
      <c r="AC527" s="17">
        <v>0.102680877021086</v>
      </c>
      <c r="AD527" s="17">
        <v>0.18112299581667399</v>
      </c>
      <c r="AE527" s="17"/>
      <c r="AF527" s="17">
        <v>0.101636349267316</v>
      </c>
      <c r="AG527" s="17">
        <v>9.0595935274612502E-2</v>
      </c>
      <c r="AH527" s="17">
        <v>5.4373609717013001E-2</v>
      </c>
      <c r="AI527" s="17">
        <v>0.15520392783574899</v>
      </c>
      <c r="AJ527" s="17">
        <v>0.121268517183934</v>
      </c>
      <c r="AK527" s="17"/>
      <c r="AL527" s="17">
        <v>7.3066398150329698E-2</v>
      </c>
      <c r="AM527" s="17">
        <v>0.10915180143974799</v>
      </c>
      <c r="AN527" s="17">
        <v>7.5981520648220793E-2</v>
      </c>
      <c r="AO527" s="17">
        <v>0.14242665142680899</v>
      </c>
      <c r="AP527" s="17">
        <v>0.10246731402088401</v>
      </c>
      <c r="AQ527" s="17">
        <v>0.103385772871155</v>
      </c>
      <c r="AR527" s="17"/>
      <c r="AS527" s="17">
        <v>8.9110982801989397E-2</v>
      </c>
      <c r="AT527" s="17">
        <v>9.34967663621835E-2</v>
      </c>
      <c r="AU527" s="17">
        <v>0.120848332544535</v>
      </c>
      <c r="AV527" s="17">
        <v>0.10065319596014299</v>
      </c>
      <c r="AW527" s="17">
        <v>0.229349896067614</v>
      </c>
      <c r="AX527" s="17"/>
      <c r="AY527" s="17">
        <v>8.67904437500681E-2</v>
      </c>
      <c r="AZ527" s="17">
        <v>7.96167897516043E-2</v>
      </c>
      <c r="BA527" s="17">
        <v>0.12567370776335601</v>
      </c>
      <c r="BB527" s="17">
        <v>0.126059077924223</v>
      </c>
      <c r="BC527" s="17">
        <v>0.24282342354255099</v>
      </c>
      <c r="BD527" s="17"/>
      <c r="BE527" s="17">
        <v>0.162167820782223</v>
      </c>
      <c r="BF527" s="17">
        <v>0.11821678965532099</v>
      </c>
      <c r="BG527" s="17">
        <v>0.10314586189019399</v>
      </c>
      <c r="BH527" s="17">
        <v>8.0772124979995294E-2</v>
      </c>
      <c r="BI527" s="17"/>
      <c r="BJ527" s="17">
        <v>0.14732719938064201</v>
      </c>
      <c r="BK527" s="17">
        <v>0.114737370452063</v>
      </c>
      <c r="BL527" s="17">
        <v>9.5582440120184103E-2</v>
      </c>
      <c r="BM527" s="17">
        <v>9.4189143539193304E-2</v>
      </c>
      <c r="BN527" s="17"/>
      <c r="BO527" s="17">
        <v>0.150160583853617</v>
      </c>
      <c r="BP527" s="17">
        <v>0.130785315088536</v>
      </c>
      <c r="BQ527" s="17">
        <v>8.8256630358898705E-2</v>
      </c>
      <c r="BR527" s="17"/>
      <c r="BS527" s="17">
        <v>8.0076968922746197E-2</v>
      </c>
      <c r="BT527" s="17">
        <v>0.13124656746752</v>
      </c>
      <c r="BU527" s="17"/>
      <c r="BV527" s="17">
        <v>9.60853214686445E-2</v>
      </c>
      <c r="BW527" s="17">
        <v>9.2092294776518396E-2</v>
      </c>
      <c r="BX527" s="17">
        <v>0.13002506063557301</v>
      </c>
      <c r="BY527" s="17"/>
      <c r="BZ527" s="17">
        <v>5.9536922865951601E-2</v>
      </c>
      <c r="CA527" s="17">
        <v>7.5277238852339903E-2</v>
      </c>
    </row>
    <row r="528" spans="2:79" x14ac:dyDescent="0.3">
      <c r="B528" t="s">
        <v>191</v>
      </c>
      <c r="C528" s="17">
        <v>0.54608050641012096</v>
      </c>
      <c r="D528" s="17">
        <v>0.50271376110467103</v>
      </c>
      <c r="E528" s="17">
        <v>0.59207408749332202</v>
      </c>
      <c r="F528" s="17"/>
      <c r="G528" s="17">
        <v>0.44145109590751702</v>
      </c>
      <c r="H528" s="17">
        <v>0.52545570137693598</v>
      </c>
      <c r="I528" s="17">
        <v>0.57845874296870603</v>
      </c>
      <c r="J528" s="17">
        <v>0.48894816760883603</v>
      </c>
      <c r="K528" s="17">
        <v>0.61146790172550902</v>
      </c>
      <c r="L528" s="17">
        <v>0.60920762753121105</v>
      </c>
      <c r="M528" s="17"/>
      <c r="N528" s="17">
        <v>0.59918249052978401</v>
      </c>
      <c r="O528" s="17">
        <v>0.54748275766742105</v>
      </c>
      <c r="P528" s="17">
        <v>0.50768869720852094</v>
      </c>
      <c r="Q528" s="17">
        <v>0.52268300679734803</v>
      </c>
      <c r="R528" s="17"/>
      <c r="S528" s="17">
        <v>0.58924407149519098</v>
      </c>
      <c r="T528" s="17">
        <v>0.54978139696613604</v>
      </c>
      <c r="U528" s="17">
        <v>0.57118892484152695</v>
      </c>
      <c r="V528" s="17">
        <v>0.53333770358958499</v>
      </c>
      <c r="W528" s="17">
        <v>0.45826021972380598</v>
      </c>
      <c r="X528" s="17">
        <v>0.58709646936887405</v>
      </c>
      <c r="Y528" s="17">
        <v>0.484419987684575</v>
      </c>
      <c r="Z528" s="17">
        <v>0.62421671689805103</v>
      </c>
      <c r="AA528" s="17">
        <v>0.66121907298104099</v>
      </c>
      <c r="AB528" s="17">
        <v>0.41229694340936901</v>
      </c>
      <c r="AC528" s="17">
        <v>0.55587555753373097</v>
      </c>
      <c r="AD528" s="17">
        <v>0.40583939035772398</v>
      </c>
      <c r="AE528" s="17"/>
      <c r="AF528" s="17">
        <v>0.52162515164358403</v>
      </c>
      <c r="AG528" s="17">
        <v>0.63752954622050995</v>
      </c>
      <c r="AH528" s="17">
        <v>0.66643537631212102</v>
      </c>
      <c r="AI528" s="17">
        <v>0.34044886408612401</v>
      </c>
      <c r="AJ528" s="17">
        <v>0.55688659645736704</v>
      </c>
      <c r="AK528" s="17"/>
      <c r="AL528" s="17">
        <v>0.66343950585894595</v>
      </c>
      <c r="AM528" s="17">
        <v>0.55547167118375096</v>
      </c>
      <c r="AN528" s="17">
        <v>0.64785208079550605</v>
      </c>
      <c r="AO528" s="17">
        <v>0.39738941349933399</v>
      </c>
      <c r="AP528" s="17">
        <v>0.58545338530591196</v>
      </c>
      <c r="AQ528" s="17">
        <v>0.50691531389255295</v>
      </c>
      <c r="AR528" s="17"/>
      <c r="AS528" s="17">
        <v>0.65053159615085199</v>
      </c>
      <c r="AT528" s="17">
        <v>0.56460210647801401</v>
      </c>
      <c r="AU528" s="17">
        <v>0.47609357081772202</v>
      </c>
      <c r="AV528" s="17">
        <v>0.50219776237775904</v>
      </c>
      <c r="AW528" s="17">
        <v>0.342817151798194</v>
      </c>
      <c r="AX528" s="17"/>
      <c r="AY528" s="17">
        <v>0.60833651646909603</v>
      </c>
      <c r="AZ528" s="17">
        <v>0.60023283201479005</v>
      </c>
      <c r="BA528" s="17">
        <v>0.47969210486088099</v>
      </c>
      <c r="BB528" s="17">
        <v>0.47453745382639601</v>
      </c>
      <c r="BC528" s="17">
        <v>0.21324915218559001</v>
      </c>
      <c r="BD528" s="17"/>
      <c r="BE528" s="17">
        <v>0.37231395854714799</v>
      </c>
      <c r="BF528" s="17">
        <v>0.51922442270380198</v>
      </c>
      <c r="BG528" s="17">
        <v>0.53750198353966805</v>
      </c>
      <c r="BH528" s="17">
        <v>0.61050207059435002</v>
      </c>
      <c r="BI528" s="17"/>
      <c r="BJ528" s="17">
        <v>0.40127614724176702</v>
      </c>
      <c r="BK528" s="17">
        <v>0.53940325941407197</v>
      </c>
      <c r="BL528" s="17">
        <v>0.54667700680375497</v>
      </c>
      <c r="BM528" s="17">
        <v>0.58128896245026895</v>
      </c>
      <c r="BN528" s="17"/>
      <c r="BO528" s="17">
        <v>0.46617536972406598</v>
      </c>
      <c r="BP528" s="17">
        <v>0.46140750749138898</v>
      </c>
      <c r="BQ528" s="17">
        <v>0.58033079084877404</v>
      </c>
      <c r="BR528" s="17"/>
      <c r="BS528" s="17">
        <v>0.59951418531846801</v>
      </c>
      <c r="BT528" s="17">
        <v>0.47787695696181798</v>
      </c>
      <c r="BU528" s="17"/>
      <c r="BV528" s="17">
        <v>0.59104490871530202</v>
      </c>
      <c r="BW528" s="17">
        <v>0.57518805142010299</v>
      </c>
      <c r="BX528" s="17">
        <v>0.49196154246490298</v>
      </c>
      <c r="BY528" s="17"/>
      <c r="BZ528" s="17">
        <v>0.73600880911774202</v>
      </c>
      <c r="CA528" s="17">
        <v>0.71559263032787401</v>
      </c>
    </row>
    <row r="529" spans="2:79" x14ac:dyDescent="0.3">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row>
    <row r="530" spans="2:79" x14ac:dyDescent="0.3">
      <c r="B530" s="6" t="s">
        <v>258</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row>
    <row r="531" spans="2:79" x14ac:dyDescent="0.3">
      <c r="B531" s="24" t="s">
        <v>107</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c r="BZ531" s="17"/>
      <c r="CA531" s="17"/>
    </row>
    <row r="532" spans="2:79" x14ac:dyDescent="0.3">
      <c r="B532" t="s">
        <v>208</v>
      </c>
      <c r="C532" s="17">
        <v>0.31276427155790298</v>
      </c>
      <c r="D532" s="17">
        <v>0.28914325976854699</v>
      </c>
      <c r="E532" s="17">
        <v>0.337416102448369</v>
      </c>
      <c r="F532" s="17"/>
      <c r="G532" s="17">
        <v>0.28999695045452301</v>
      </c>
      <c r="H532" s="17">
        <v>0.33025336039553199</v>
      </c>
      <c r="I532" s="17">
        <v>0.31305587191711298</v>
      </c>
      <c r="J532" s="17">
        <v>0.267662768984268</v>
      </c>
      <c r="K532" s="17">
        <v>0.33158754179309402</v>
      </c>
      <c r="L532" s="17">
        <v>0.33757977062142103</v>
      </c>
      <c r="M532" s="17"/>
      <c r="N532" s="17">
        <v>0.3769230271922</v>
      </c>
      <c r="O532" s="17">
        <v>0.28611721055518002</v>
      </c>
      <c r="P532" s="17">
        <v>0.30981638488964103</v>
      </c>
      <c r="Q532" s="17">
        <v>0.274105885480668</v>
      </c>
      <c r="R532" s="17"/>
      <c r="S532" s="17">
        <v>0.33961761737908402</v>
      </c>
      <c r="T532" s="17">
        <v>0.31265256725639601</v>
      </c>
      <c r="U532" s="17">
        <v>0.267507766312511</v>
      </c>
      <c r="V532" s="17">
        <v>0.34964903646905998</v>
      </c>
      <c r="W532" s="17">
        <v>0.31658745143527101</v>
      </c>
      <c r="X532" s="17">
        <v>0.30997418510316099</v>
      </c>
      <c r="Y532" s="17">
        <v>0.22250497861888599</v>
      </c>
      <c r="Z532" s="17">
        <v>0.35840150779425201</v>
      </c>
      <c r="AA532" s="17">
        <v>0.36099261087530699</v>
      </c>
      <c r="AB532" s="17">
        <v>0.30326896755291299</v>
      </c>
      <c r="AC532" s="17">
        <v>0.26443314717993499</v>
      </c>
      <c r="AD532" s="17">
        <v>0.31082084554883599</v>
      </c>
      <c r="AE532" s="17"/>
      <c r="AF532" s="17">
        <v>0.30077983560490601</v>
      </c>
      <c r="AG532" s="17">
        <v>0.32898441632933301</v>
      </c>
      <c r="AH532" s="17">
        <v>0.39268473813410298</v>
      </c>
      <c r="AI532" s="17">
        <v>0.22239761972284899</v>
      </c>
      <c r="AJ532" s="17">
        <v>0.42487304249986202</v>
      </c>
      <c r="AK532" s="17"/>
      <c r="AL532" s="17">
        <v>0.348499898736153</v>
      </c>
      <c r="AM532" s="17">
        <v>0.34151165011566997</v>
      </c>
      <c r="AN532" s="17">
        <v>0.39727699715319498</v>
      </c>
      <c r="AO532" s="17">
        <v>0.23388494260648099</v>
      </c>
      <c r="AP532" s="17">
        <v>0.37410735391231098</v>
      </c>
      <c r="AQ532" s="17">
        <v>0.22544887641347999</v>
      </c>
      <c r="AR532" s="17"/>
      <c r="AS532" s="17">
        <v>0.46581312077285902</v>
      </c>
      <c r="AT532" s="17">
        <v>0.29540376750539998</v>
      </c>
      <c r="AU532" s="17">
        <v>0.26129493605345999</v>
      </c>
      <c r="AV532" s="17">
        <v>0.24786345447940999</v>
      </c>
      <c r="AW532" s="17">
        <v>0.39775392035958002</v>
      </c>
      <c r="AX532" s="17"/>
      <c r="AY532" s="17">
        <v>0.41291403886586198</v>
      </c>
      <c r="AZ532" s="17">
        <v>0.28326563696988299</v>
      </c>
      <c r="BA532" s="17">
        <v>0.29473209728331001</v>
      </c>
      <c r="BB532" s="17">
        <v>0.24640407197508901</v>
      </c>
      <c r="BC532" s="17">
        <v>0.241082715173846</v>
      </c>
      <c r="BD532" s="17"/>
      <c r="BE532" s="17">
        <v>0.15770466214843901</v>
      </c>
      <c r="BF532" s="17">
        <v>0.28524706432943298</v>
      </c>
      <c r="BG532" s="17">
        <v>0.31046315865202601</v>
      </c>
      <c r="BH532" s="17">
        <v>0.35627337500780099</v>
      </c>
      <c r="BI532" s="17"/>
      <c r="BJ532" s="17">
        <v>0.22386650686426701</v>
      </c>
      <c r="BK532" s="17">
        <v>0.340156606284503</v>
      </c>
      <c r="BL532" s="17">
        <v>0.303203307930063</v>
      </c>
      <c r="BM532" s="17">
        <v>0.33535389046269898</v>
      </c>
      <c r="BN532" s="17"/>
      <c r="BO532" s="17">
        <v>0.29423848107922002</v>
      </c>
      <c r="BP532" s="17">
        <v>0.21817029895123999</v>
      </c>
      <c r="BQ532" s="17">
        <v>0.33637503731127499</v>
      </c>
      <c r="BR532" s="17"/>
      <c r="BS532" s="17">
        <v>0.33724214168255801</v>
      </c>
      <c r="BT532" s="17">
        <v>0.28169132334962399</v>
      </c>
      <c r="BU532" s="17"/>
      <c r="BV532" s="17">
        <v>0.33719105753889</v>
      </c>
      <c r="BW532" s="17">
        <v>0.30619673797824798</v>
      </c>
      <c r="BX532" s="17">
        <v>0.315228238402743</v>
      </c>
      <c r="BY532" s="17"/>
      <c r="BZ532" s="17">
        <v>0.27778487628169102</v>
      </c>
      <c r="CA532" s="17">
        <v>0.355318705785097</v>
      </c>
    </row>
    <row r="533" spans="2:79" x14ac:dyDescent="0.3">
      <c r="B533" t="s">
        <v>209</v>
      </c>
      <c r="C533" s="17">
        <v>0.38083494276164298</v>
      </c>
      <c r="D533" s="17">
        <v>0.37889855321885102</v>
      </c>
      <c r="E533" s="17">
        <v>0.38432514560527797</v>
      </c>
      <c r="F533" s="17"/>
      <c r="G533" s="17">
        <v>0.36058364968372802</v>
      </c>
      <c r="H533" s="17">
        <v>0.35379622541578798</v>
      </c>
      <c r="I533" s="17">
        <v>0.38425617179826999</v>
      </c>
      <c r="J533" s="17">
        <v>0.40088251674167402</v>
      </c>
      <c r="K533" s="17">
        <v>0.36319791558784797</v>
      </c>
      <c r="L533" s="17">
        <v>0.40907348912275199</v>
      </c>
      <c r="M533" s="17"/>
      <c r="N533" s="17">
        <v>0.38589969609338298</v>
      </c>
      <c r="O533" s="17">
        <v>0.39799858097698998</v>
      </c>
      <c r="P533" s="17">
        <v>0.36879081727612201</v>
      </c>
      <c r="Q533" s="17">
        <v>0.36976964971138998</v>
      </c>
      <c r="R533" s="17"/>
      <c r="S533" s="17">
        <v>0.35641055243820502</v>
      </c>
      <c r="T533" s="17">
        <v>0.38906856797554601</v>
      </c>
      <c r="U533" s="17">
        <v>0.44772883776392902</v>
      </c>
      <c r="V533" s="17">
        <v>0.34598641454933599</v>
      </c>
      <c r="W533" s="17">
        <v>0.34156320533034301</v>
      </c>
      <c r="X533" s="17">
        <v>0.33143056140844601</v>
      </c>
      <c r="Y533" s="17">
        <v>0.44661587814846399</v>
      </c>
      <c r="Z533" s="17">
        <v>0.38659925797557898</v>
      </c>
      <c r="AA533" s="17">
        <v>0.40127259379139602</v>
      </c>
      <c r="AB533" s="17">
        <v>0.37933443724849603</v>
      </c>
      <c r="AC533" s="17">
        <v>0.38780203821286602</v>
      </c>
      <c r="AD533" s="17">
        <v>0.35965760903921501</v>
      </c>
      <c r="AE533" s="17"/>
      <c r="AF533" s="17">
        <v>0.34604693023528799</v>
      </c>
      <c r="AG533" s="17">
        <v>0.43396899332073602</v>
      </c>
      <c r="AH533" s="17">
        <v>0.411292736893422</v>
      </c>
      <c r="AI533" s="17">
        <v>0.31963344345521</v>
      </c>
      <c r="AJ533" s="17">
        <v>0.313321795641887</v>
      </c>
      <c r="AK533" s="17"/>
      <c r="AL533" s="17">
        <v>0.42369828414215399</v>
      </c>
      <c r="AM533" s="17">
        <v>0.33458929936594001</v>
      </c>
      <c r="AN533" s="17">
        <v>0.41242903712257101</v>
      </c>
      <c r="AO533" s="17">
        <v>0.35568679573169398</v>
      </c>
      <c r="AP533" s="17">
        <v>0.37136922881183099</v>
      </c>
      <c r="AQ533" s="17">
        <v>0.46416337814331399</v>
      </c>
      <c r="AR533" s="17"/>
      <c r="AS533" s="17">
        <v>0.341037370680009</v>
      </c>
      <c r="AT533" s="17">
        <v>0.39408509079190801</v>
      </c>
      <c r="AU533" s="17">
        <v>0.37856935630107003</v>
      </c>
      <c r="AV533" s="17">
        <v>0.40918275290705303</v>
      </c>
      <c r="AW533" s="17">
        <v>0.29476118547567198</v>
      </c>
      <c r="AX533" s="17"/>
      <c r="AY533" s="17">
        <v>0.353421954991049</v>
      </c>
      <c r="AZ533" s="17">
        <v>0.40324673237769298</v>
      </c>
      <c r="BA533" s="17">
        <v>0.36287251087025602</v>
      </c>
      <c r="BB533" s="17">
        <v>0.41821445421105802</v>
      </c>
      <c r="BC533" s="17">
        <v>0.36488048093365999</v>
      </c>
      <c r="BD533" s="17"/>
      <c r="BE533" s="17">
        <v>0.36250781429475698</v>
      </c>
      <c r="BF533" s="17">
        <v>0.39865477796630799</v>
      </c>
      <c r="BG533" s="17">
        <v>0.38930801563746598</v>
      </c>
      <c r="BH533" s="17">
        <v>0.363536922051927</v>
      </c>
      <c r="BI533" s="17"/>
      <c r="BJ533" s="17">
        <v>0.36958780777848199</v>
      </c>
      <c r="BK533" s="17">
        <v>0.36615083094936901</v>
      </c>
      <c r="BL533" s="17">
        <v>0.39525184426916798</v>
      </c>
      <c r="BM533" s="17">
        <v>0.38040366965591499</v>
      </c>
      <c r="BN533" s="17"/>
      <c r="BO533" s="17">
        <v>0.40078909666263202</v>
      </c>
      <c r="BP533" s="17">
        <v>0.42953301199076099</v>
      </c>
      <c r="BQ533" s="17">
        <v>0.36842495045905099</v>
      </c>
      <c r="BR533" s="17"/>
      <c r="BS533" s="17">
        <v>0.38549672287189102</v>
      </c>
      <c r="BT533" s="17">
        <v>0.37527297446310698</v>
      </c>
      <c r="BU533" s="17"/>
      <c r="BV533" s="17">
        <v>0.43209872441427299</v>
      </c>
      <c r="BW533" s="17">
        <v>0.376024612484059</v>
      </c>
      <c r="BX533" s="17">
        <v>0.35508039861881802</v>
      </c>
      <c r="BY533" s="17"/>
      <c r="BZ533" s="17">
        <v>0.45675719498793799</v>
      </c>
      <c r="CA533" s="17">
        <v>0.38435950401991398</v>
      </c>
    </row>
    <row r="534" spans="2:79" x14ac:dyDescent="0.3">
      <c r="B534" t="s">
        <v>210</v>
      </c>
      <c r="C534" s="17">
        <v>0.19230827978629</v>
      </c>
      <c r="D534" s="17">
        <v>0.20539264583373701</v>
      </c>
      <c r="E534" s="17">
        <v>0.1781584611733</v>
      </c>
      <c r="F534" s="17"/>
      <c r="G534" s="17">
        <v>0.22042553735023199</v>
      </c>
      <c r="H534" s="17">
        <v>0.202381788882948</v>
      </c>
      <c r="I534" s="17">
        <v>0.18950350556013301</v>
      </c>
      <c r="J534" s="17">
        <v>0.19544078203696399</v>
      </c>
      <c r="K534" s="17">
        <v>0.18569684927873001</v>
      </c>
      <c r="L534" s="17">
        <v>0.169481321534623</v>
      </c>
      <c r="M534" s="17"/>
      <c r="N534" s="17">
        <v>0.13972244344024101</v>
      </c>
      <c r="O534" s="17">
        <v>0.21990280975361101</v>
      </c>
      <c r="P534" s="17">
        <v>0.202589132475539</v>
      </c>
      <c r="Q534" s="17">
        <v>0.20709169122795901</v>
      </c>
      <c r="R534" s="17"/>
      <c r="S534" s="17">
        <v>0.210662676004813</v>
      </c>
      <c r="T534" s="17">
        <v>0.16929273386100799</v>
      </c>
      <c r="U534" s="17">
        <v>0.196390895356539</v>
      </c>
      <c r="V534" s="17">
        <v>0.17933841529014299</v>
      </c>
      <c r="W534" s="17">
        <v>0.22884662405846001</v>
      </c>
      <c r="X534" s="17">
        <v>0.25091328252967199</v>
      </c>
      <c r="Y534" s="17">
        <v>0.22068412267867901</v>
      </c>
      <c r="Z534" s="17">
        <v>0.14597255224562</v>
      </c>
      <c r="AA534" s="17">
        <v>0.14675879262288399</v>
      </c>
      <c r="AB534" s="17">
        <v>0.200178026628584</v>
      </c>
      <c r="AC534" s="17">
        <v>0.139869155537895</v>
      </c>
      <c r="AD534" s="17">
        <v>0.18991891204790801</v>
      </c>
      <c r="AE534" s="17"/>
      <c r="AF534" s="17">
        <v>0.22542108217052001</v>
      </c>
      <c r="AG534" s="17">
        <v>0.15189127104828201</v>
      </c>
      <c r="AH534" s="17">
        <v>0.14319273197881599</v>
      </c>
      <c r="AI534" s="17">
        <v>0.25699039892329201</v>
      </c>
      <c r="AJ534" s="17">
        <v>0.149867872853406</v>
      </c>
      <c r="AK534" s="17"/>
      <c r="AL534" s="17">
        <v>0.15924894202489501</v>
      </c>
      <c r="AM534" s="17">
        <v>0.19818602156321999</v>
      </c>
      <c r="AN534" s="17">
        <v>0.11457741501810299</v>
      </c>
      <c r="AO534" s="17">
        <v>0.24143685944285201</v>
      </c>
      <c r="AP534" s="17">
        <v>0.160464803552616</v>
      </c>
      <c r="AQ534" s="17">
        <v>0.20035004756267599</v>
      </c>
      <c r="AR534" s="17"/>
      <c r="AS534" s="17">
        <v>0.121229129916692</v>
      </c>
      <c r="AT534" s="17">
        <v>0.20154100499434299</v>
      </c>
      <c r="AU534" s="17">
        <v>0.223126447784708</v>
      </c>
      <c r="AV534" s="17">
        <v>0.19822157400219301</v>
      </c>
      <c r="AW534" s="17">
        <v>0.12305367339586901</v>
      </c>
      <c r="AX534" s="17"/>
      <c r="AY534" s="17">
        <v>0.144802948372174</v>
      </c>
      <c r="AZ534" s="17">
        <v>0.22252385316817899</v>
      </c>
      <c r="BA534" s="17">
        <v>0.223112492619021</v>
      </c>
      <c r="BB534" s="17">
        <v>0.14686907219552001</v>
      </c>
      <c r="BC534" s="17">
        <v>0.16735927691782099</v>
      </c>
      <c r="BD534" s="17"/>
      <c r="BE534" s="17">
        <v>0.27033111302812501</v>
      </c>
      <c r="BF534" s="17">
        <v>0.19402103515872299</v>
      </c>
      <c r="BG534" s="17">
        <v>0.20189483734151101</v>
      </c>
      <c r="BH534" s="17">
        <v>0.16195809980709899</v>
      </c>
      <c r="BI534" s="17"/>
      <c r="BJ534" s="17">
        <v>0.25168310132444699</v>
      </c>
      <c r="BK534" s="17">
        <v>0.170617697946676</v>
      </c>
      <c r="BL534" s="17">
        <v>0.19198043657969499</v>
      </c>
      <c r="BM534" s="17">
        <v>0.18000015813772599</v>
      </c>
      <c r="BN534" s="17"/>
      <c r="BO534" s="17">
        <v>0.155141686157414</v>
      </c>
      <c r="BP534" s="17">
        <v>0.23017125746525499</v>
      </c>
      <c r="BQ534" s="17">
        <v>0.19016240678375501</v>
      </c>
      <c r="BR534" s="17"/>
      <c r="BS534" s="17">
        <v>0.18391231115608001</v>
      </c>
      <c r="BT534" s="17">
        <v>0.20428913925434999</v>
      </c>
      <c r="BU534" s="17"/>
      <c r="BV534" s="17">
        <v>0.13589239092733199</v>
      </c>
      <c r="BW534" s="17">
        <v>0.22040168939569901</v>
      </c>
      <c r="BX534" s="17">
        <v>0.185477944315143</v>
      </c>
      <c r="BY534" s="17"/>
      <c r="BZ534" s="17">
        <v>0.16774282222315601</v>
      </c>
      <c r="CA534" s="17">
        <v>0.16144421822458599</v>
      </c>
    </row>
    <row r="535" spans="2:79" x14ac:dyDescent="0.3">
      <c r="B535" t="s">
        <v>211</v>
      </c>
      <c r="C535" s="17">
        <v>7.0828318534716897E-2</v>
      </c>
      <c r="D535" s="17">
        <v>8.1679758586907597E-2</v>
      </c>
      <c r="E535" s="17">
        <v>5.8033272795161898E-2</v>
      </c>
      <c r="F535" s="17"/>
      <c r="G535" s="17">
        <v>9.13602261321496E-2</v>
      </c>
      <c r="H535" s="17">
        <v>8.4000634327713999E-2</v>
      </c>
      <c r="I535" s="17">
        <v>5.4271932594910498E-2</v>
      </c>
      <c r="J535" s="17">
        <v>8.0429040554085299E-2</v>
      </c>
      <c r="K535" s="17">
        <v>6.6734431723149495E-2</v>
      </c>
      <c r="L535" s="17">
        <v>5.4772946134903501E-2</v>
      </c>
      <c r="M535" s="17"/>
      <c r="N535" s="17">
        <v>7.2746255105921601E-2</v>
      </c>
      <c r="O535" s="17">
        <v>5.4568846692050602E-2</v>
      </c>
      <c r="P535" s="17">
        <v>8.1872419915025002E-2</v>
      </c>
      <c r="Q535" s="17">
        <v>7.7364554910211797E-2</v>
      </c>
      <c r="R535" s="17"/>
      <c r="S535" s="17">
        <v>5.7545060593012197E-2</v>
      </c>
      <c r="T535" s="17">
        <v>9.5041070682552103E-2</v>
      </c>
      <c r="U535" s="17">
        <v>5.7831735439435802E-2</v>
      </c>
      <c r="V535" s="17">
        <v>6.7151961371720095E-2</v>
      </c>
      <c r="W535" s="17">
        <v>7.8046544543068794E-2</v>
      </c>
      <c r="X535" s="17">
        <v>6.96414350690574E-2</v>
      </c>
      <c r="Y535" s="17">
        <v>6.8959432451068003E-2</v>
      </c>
      <c r="Z535" s="17">
        <v>9.41640350562859E-2</v>
      </c>
      <c r="AA535" s="17">
        <v>5.15470735361723E-2</v>
      </c>
      <c r="AB535" s="17">
        <v>6.9089107788772794E-2</v>
      </c>
      <c r="AC535" s="17">
        <v>8.9711986876553601E-2</v>
      </c>
      <c r="AD535" s="17">
        <v>7.8678059289409505E-2</v>
      </c>
      <c r="AE535" s="17"/>
      <c r="AF535" s="17">
        <v>8.7575034117687495E-2</v>
      </c>
      <c r="AG535" s="17">
        <v>5.4694473153766798E-2</v>
      </c>
      <c r="AH535" s="17">
        <v>4.14252714435892E-2</v>
      </c>
      <c r="AI535" s="17">
        <v>0.10937924052211299</v>
      </c>
      <c r="AJ535" s="17">
        <v>7.4654942123595497E-2</v>
      </c>
      <c r="AK535" s="17"/>
      <c r="AL535" s="17">
        <v>4.8348085023271203E-2</v>
      </c>
      <c r="AM535" s="17">
        <v>7.6017583220479606E-2</v>
      </c>
      <c r="AN535" s="17">
        <v>4.9487494976084699E-2</v>
      </c>
      <c r="AO535" s="17">
        <v>0.103916493460952</v>
      </c>
      <c r="AP535" s="17">
        <v>6.5886254655456306E-2</v>
      </c>
      <c r="AQ535" s="17">
        <v>5.75731111482915E-2</v>
      </c>
      <c r="AR535" s="17"/>
      <c r="AS535" s="17">
        <v>4.1144990373560203E-2</v>
      </c>
      <c r="AT535" s="17">
        <v>6.5845347081965294E-2</v>
      </c>
      <c r="AU535" s="17">
        <v>9.0518023459752198E-2</v>
      </c>
      <c r="AV535" s="17">
        <v>9.9506840381722694E-2</v>
      </c>
      <c r="AW535" s="17">
        <v>7.8644974602565906E-2</v>
      </c>
      <c r="AX535" s="17"/>
      <c r="AY535" s="17">
        <v>3.9762470670434098E-2</v>
      </c>
      <c r="AZ535" s="17">
        <v>6.4776681766778005E-2</v>
      </c>
      <c r="BA535" s="17">
        <v>7.5720339024225494E-2</v>
      </c>
      <c r="BB535" s="17">
        <v>0.13333883003746</v>
      </c>
      <c r="BC535" s="17">
        <v>0.103352058344394</v>
      </c>
      <c r="BD535" s="17"/>
      <c r="BE535" s="17">
        <v>0.157002759227232</v>
      </c>
      <c r="BF535" s="17">
        <v>9.2140838979117901E-2</v>
      </c>
      <c r="BG535" s="17">
        <v>6.09428147415026E-2</v>
      </c>
      <c r="BH535" s="17">
        <v>6.0795103281888502E-2</v>
      </c>
      <c r="BI535" s="17"/>
      <c r="BJ535" s="17">
        <v>9.2801752432148096E-2</v>
      </c>
      <c r="BK535" s="17">
        <v>9.6884573012097103E-2</v>
      </c>
      <c r="BL535" s="17">
        <v>7.3242572605462103E-2</v>
      </c>
      <c r="BM535" s="17">
        <v>6.0020449578547401E-2</v>
      </c>
      <c r="BN535" s="17"/>
      <c r="BO535" s="17">
        <v>0.111089667361643</v>
      </c>
      <c r="BP535" s="17">
        <v>8.7745607254461899E-2</v>
      </c>
      <c r="BQ535" s="17">
        <v>5.9407061179722602E-2</v>
      </c>
      <c r="BR535" s="17"/>
      <c r="BS535" s="17">
        <v>5.4041028701920402E-2</v>
      </c>
      <c r="BT535" s="17">
        <v>9.1250465236763903E-2</v>
      </c>
      <c r="BU535" s="17"/>
      <c r="BV535" s="17">
        <v>6.38861813686354E-2</v>
      </c>
      <c r="BW535" s="17">
        <v>5.7055006011510201E-2</v>
      </c>
      <c r="BX535" s="17">
        <v>9.7364911515207098E-2</v>
      </c>
      <c r="BY535" s="17"/>
      <c r="BZ535" s="17">
        <v>6.4111639196193504E-2</v>
      </c>
      <c r="CA535" s="17">
        <v>6.4112812301287195E-2</v>
      </c>
    </row>
    <row r="536" spans="2:79" x14ac:dyDescent="0.3">
      <c r="B536" t="s">
        <v>212</v>
      </c>
      <c r="C536" s="17">
        <v>2.78961796372654E-2</v>
      </c>
      <c r="D536" s="17">
        <v>2.8637413846494701E-2</v>
      </c>
      <c r="E536" s="17">
        <v>2.7421088450831601E-2</v>
      </c>
      <c r="F536" s="17"/>
      <c r="G536" s="17">
        <v>3.0708017079329301E-2</v>
      </c>
      <c r="H536" s="17">
        <v>2.02454385597142E-2</v>
      </c>
      <c r="I536" s="17">
        <v>4.3778961572328801E-2</v>
      </c>
      <c r="J536" s="17">
        <v>3.1598312578586703E-2</v>
      </c>
      <c r="K536" s="17">
        <v>3.66200960547707E-2</v>
      </c>
      <c r="L536" s="17">
        <v>1.0512862644352E-2</v>
      </c>
      <c r="M536" s="17"/>
      <c r="N536" s="17">
        <v>1.7692770425686299E-2</v>
      </c>
      <c r="O536" s="17">
        <v>3.0801969540548299E-2</v>
      </c>
      <c r="P536" s="17">
        <v>2.0859998275872399E-2</v>
      </c>
      <c r="Q536" s="17">
        <v>4.2643603277127497E-2</v>
      </c>
      <c r="R536" s="17"/>
      <c r="S536" s="17">
        <v>2.9311797324055901E-2</v>
      </c>
      <c r="T536" s="17">
        <v>7.7792548785885103E-3</v>
      </c>
      <c r="U536" s="17">
        <v>2.4827941352402402E-2</v>
      </c>
      <c r="V536" s="17">
        <v>4.0393641886053801E-2</v>
      </c>
      <c r="W536" s="17">
        <v>2.6517307397116999E-2</v>
      </c>
      <c r="X536" s="17">
        <v>1.6256385077175198E-2</v>
      </c>
      <c r="Y536" s="17">
        <v>2.28100389645076E-2</v>
      </c>
      <c r="Z536" s="17">
        <v>1.4862646928262399E-2</v>
      </c>
      <c r="AA536" s="17">
        <v>1.68757079248513E-2</v>
      </c>
      <c r="AB536" s="17">
        <v>4.2117263662005203E-2</v>
      </c>
      <c r="AC536" s="17">
        <v>7.8660836685261498E-2</v>
      </c>
      <c r="AD536" s="17">
        <v>6.0924574074631498E-2</v>
      </c>
      <c r="AE536" s="17"/>
      <c r="AF536" s="17">
        <v>3.1931556901070801E-2</v>
      </c>
      <c r="AG536" s="17">
        <v>1.3511712834349E-2</v>
      </c>
      <c r="AH536" s="17">
        <v>5.9075110112438104E-3</v>
      </c>
      <c r="AI536" s="17">
        <v>7.6152894977663199E-2</v>
      </c>
      <c r="AJ536" s="17">
        <v>1.99942625802942E-2</v>
      </c>
      <c r="AK536" s="17"/>
      <c r="AL536" s="17">
        <v>1.2932522939305901E-2</v>
      </c>
      <c r="AM536" s="17">
        <v>4.03788232301951E-2</v>
      </c>
      <c r="AN536" s="17">
        <v>4.9932405103432602E-3</v>
      </c>
      <c r="AO536" s="17">
        <v>5.1918015572352101E-2</v>
      </c>
      <c r="AP536" s="17">
        <v>2.12670802804974E-2</v>
      </c>
      <c r="AQ536" s="17">
        <v>1.8641020222904699E-2</v>
      </c>
      <c r="AR536" s="17"/>
      <c r="AS536" s="17">
        <v>2.4501185317647299E-2</v>
      </c>
      <c r="AT536" s="17">
        <v>2.6201476865834201E-2</v>
      </c>
      <c r="AU536" s="17">
        <v>2.74673332025199E-2</v>
      </c>
      <c r="AV536" s="17">
        <v>2.69542756498687E-2</v>
      </c>
      <c r="AW536" s="17">
        <v>0.10578624616631201</v>
      </c>
      <c r="AX536" s="17"/>
      <c r="AY536" s="17">
        <v>3.2969619936469997E-2</v>
      </c>
      <c r="AZ536" s="17">
        <v>1.4883301103500101E-2</v>
      </c>
      <c r="BA536" s="17">
        <v>2.3614326249871701E-2</v>
      </c>
      <c r="BB536" s="17">
        <v>3.8823808264835398E-2</v>
      </c>
      <c r="BC536" s="17">
        <v>0.110798555178567</v>
      </c>
      <c r="BD536" s="17"/>
      <c r="BE536" s="17">
        <v>2.8633455882739099E-2</v>
      </c>
      <c r="BF536" s="17">
        <v>1.9360624560440701E-2</v>
      </c>
      <c r="BG536" s="17">
        <v>2.6957705740994199E-2</v>
      </c>
      <c r="BH536" s="17">
        <v>3.3545262050522301E-2</v>
      </c>
      <c r="BI536" s="17"/>
      <c r="BJ536" s="17">
        <v>4.5822218589490801E-2</v>
      </c>
      <c r="BK536" s="17">
        <v>1.9854272393141002E-2</v>
      </c>
      <c r="BL536" s="17">
        <v>2.4073022849402499E-2</v>
      </c>
      <c r="BM536" s="17">
        <v>2.61762439977699E-2</v>
      </c>
      <c r="BN536" s="17"/>
      <c r="BO536" s="17">
        <v>2.81277374668195E-2</v>
      </c>
      <c r="BP536" s="17">
        <v>2.77111368304526E-2</v>
      </c>
      <c r="BQ536" s="17">
        <v>2.7522207613977501E-2</v>
      </c>
      <c r="BR536" s="17"/>
      <c r="BS536" s="17">
        <v>2.2570477514561101E-2</v>
      </c>
      <c r="BT536" s="17">
        <v>3.4849763612862898E-2</v>
      </c>
      <c r="BU536" s="17"/>
      <c r="BV536" s="17">
        <v>1.3339933798449799E-2</v>
      </c>
      <c r="BW536" s="17">
        <v>2.9167214058306499E-2</v>
      </c>
      <c r="BX536" s="17">
        <v>4.0957295266983197E-2</v>
      </c>
      <c r="BY536" s="17"/>
      <c r="BZ536" s="17">
        <v>5.4432145972498104E-3</v>
      </c>
      <c r="CA536" s="17">
        <v>2.6517297620111499E-2</v>
      </c>
    </row>
    <row r="537" spans="2:79" x14ac:dyDescent="0.3">
      <c r="B537" t="s">
        <v>149</v>
      </c>
      <c r="C537" s="17">
        <v>1.5368007722180501E-2</v>
      </c>
      <c r="D537" s="17">
        <v>1.6248368745462798E-2</v>
      </c>
      <c r="E537" s="17">
        <v>1.464592952706E-2</v>
      </c>
      <c r="F537" s="17"/>
      <c r="G537" s="17">
        <v>6.9256193000390102E-3</v>
      </c>
      <c r="H537" s="17">
        <v>9.3225524183034193E-3</v>
      </c>
      <c r="I537" s="17">
        <v>1.5133556557245201E-2</v>
      </c>
      <c r="J537" s="17">
        <v>2.3986579104421701E-2</v>
      </c>
      <c r="K537" s="17">
        <v>1.61631655624077E-2</v>
      </c>
      <c r="L537" s="17">
        <v>1.8579609941948402E-2</v>
      </c>
      <c r="M537" s="17"/>
      <c r="N537" s="17">
        <v>7.0158077425676998E-3</v>
      </c>
      <c r="O537" s="17">
        <v>1.0610582481619699E-2</v>
      </c>
      <c r="P537" s="17">
        <v>1.60712471678011E-2</v>
      </c>
      <c r="Q537" s="17">
        <v>2.9024615392643199E-2</v>
      </c>
      <c r="R537" s="17"/>
      <c r="S537" s="17">
        <v>6.4522962608299103E-3</v>
      </c>
      <c r="T537" s="17">
        <v>2.6165805345908899E-2</v>
      </c>
      <c r="U537" s="17">
        <v>5.7128237751823199E-3</v>
      </c>
      <c r="V537" s="17">
        <v>1.7480530433686199E-2</v>
      </c>
      <c r="W537" s="17">
        <v>8.4388672357400205E-3</v>
      </c>
      <c r="X537" s="17">
        <v>2.17841508124887E-2</v>
      </c>
      <c r="Y537" s="17">
        <v>1.8425549138395999E-2</v>
      </c>
      <c r="Z537" s="17">
        <v>0</v>
      </c>
      <c r="AA537" s="17">
        <v>2.2553221249390801E-2</v>
      </c>
      <c r="AB537" s="17">
        <v>6.0121971192292302E-3</v>
      </c>
      <c r="AC537" s="17">
        <v>3.9522835507489099E-2</v>
      </c>
      <c r="AD537" s="17">
        <v>0</v>
      </c>
      <c r="AE537" s="17"/>
      <c r="AF537" s="17">
        <v>8.2455609705272808E-3</v>
      </c>
      <c r="AG537" s="17">
        <v>1.69491333135319E-2</v>
      </c>
      <c r="AH537" s="17">
        <v>5.4970105388259197E-3</v>
      </c>
      <c r="AI537" s="17">
        <v>1.54464023988729E-2</v>
      </c>
      <c r="AJ537" s="17">
        <v>1.7288084300955901E-2</v>
      </c>
      <c r="AK537" s="17"/>
      <c r="AL537" s="17">
        <v>7.2722671342208703E-3</v>
      </c>
      <c r="AM537" s="17">
        <v>9.31662250449539E-3</v>
      </c>
      <c r="AN537" s="17">
        <v>2.1235815219702799E-2</v>
      </c>
      <c r="AO537" s="17">
        <v>1.3156893185668201E-2</v>
      </c>
      <c r="AP537" s="17">
        <v>6.9052787872884202E-3</v>
      </c>
      <c r="AQ537" s="17">
        <v>3.3823566509334803E-2</v>
      </c>
      <c r="AR537" s="17"/>
      <c r="AS537" s="17">
        <v>6.2742029392332897E-3</v>
      </c>
      <c r="AT537" s="17">
        <v>1.69233127605493E-2</v>
      </c>
      <c r="AU537" s="17">
        <v>1.9023903198489799E-2</v>
      </c>
      <c r="AV537" s="17">
        <v>1.8271102579752702E-2</v>
      </c>
      <c r="AW537" s="17">
        <v>0</v>
      </c>
      <c r="AX537" s="17"/>
      <c r="AY537" s="17">
        <v>1.6128967164010799E-2</v>
      </c>
      <c r="AZ537" s="17">
        <v>1.13037946139662E-2</v>
      </c>
      <c r="BA537" s="17">
        <v>1.9948233953315599E-2</v>
      </c>
      <c r="BB537" s="17">
        <v>1.63497633160389E-2</v>
      </c>
      <c r="BC537" s="17">
        <v>1.2526913451712999E-2</v>
      </c>
      <c r="BD537" s="17"/>
      <c r="BE537" s="17">
        <v>2.38201954187084E-2</v>
      </c>
      <c r="BF537" s="17">
        <v>1.05756590059774E-2</v>
      </c>
      <c r="BG537" s="17">
        <v>1.04334678865006E-2</v>
      </c>
      <c r="BH537" s="17">
        <v>2.38912378007619E-2</v>
      </c>
      <c r="BI537" s="17"/>
      <c r="BJ537" s="17">
        <v>1.62386130111647E-2</v>
      </c>
      <c r="BK537" s="17">
        <v>6.3360194142138898E-3</v>
      </c>
      <c r="BL537" s="17">
        <v>1.22488157662086E-2</v>
      </c>
      <c r="BM537" s="17">
        <v>1.80455881673422E-2</v>
      </c>
      <c r="BN537" s="17"/>
      <c r="BO537" s="17">
        <v>1.06133312722706E-2</v>
      </c>
      <c r="BP537" s="17">
        <v>6.6686875078293701E-3</v>
      </c>
      <c r="BQ537" s="17">
        <v>1.81083366522184E-2</v>
      </c>
      <c r="BR537" s="17"/>
      <c r="BS537" s="17">
        <v>1.67373180729905E-2</v>
      </c>
      <c r="BT537" s="17">
        <v>1.2646334083291501E-2</v>
      </c>
      <c r="BU537" s="17"/>
      <c r="BV537" s="17">
        <v>1.75917119524194E-2</v>
      </c>
      <c r="BW537" s="17">
        <v>1.11547400721764E-2</v>
      </c>
      <c r="BX537" s="17">
        <v>5.8912118811062101E-3</v>
      </c>
      <c r="BY537" s="17"/>
      <c r="BZ537" s="17">
        <v>2.8160252713771702E-2</v>
      </c>
      <c r="CA537" s="17">
        <v>8.2474620490043497E-3</v>
      </c>
    </row>
    <row r="538" spans="2:79" x14ac:dyDescent="0.3">
      <c r="B538" t="s">
        <v>213</v>
      </c>
      <c r="C538" s="17">
        <v>0.69359921431954696</v>
      </c>
      <c r="D538" s="17">
        <v>0.66804181298739795</v>
      </c>
      <c r="E538" s="17">
        <v>0.72174124805364703</v>
      </c>
      <c r="F538" s="17"/>
      <c r="G538" s="17">
        <v>0.65058060013825003</v>
      </c>
      <c r="H538" s="17">
        <v>0.68404958581132003</v>
      </c>
      <c r="I538" s="17">
        <v>0.69731204371538302</v>
      </c>
      <c r="J538" s="17">
        <v>0.66854528572594196</v>
      </c>
      <c r="K538" s="17">
        <v>0.694785457380942</v>
      </c>
      <c r="L538" s="17">
        <v>0.74665325974417296</v>
      </c>
      <c r="M538" s="17"/>
      <c r="N538" s="17">
        <v>0.76282272328558298</v>
      </c>
      <c r="O538" s="17">
        <v>0.68411579153216995</v>
      </c>
      <c r="P538" s="17">
        <v>0.67860720216576298</v>
      </c>
      <c r="Q538" s="17">
        <v>0.64387553519205798</v>
      </c>
      <c r="R538" s="17"/>
      <c r="S538" s="17">
        <v>0.69602816981728899</v>
      </c>
      <c r="T538" s="17">
        <v>0.70172113523194202</v>
      </c>
      <c r="U538" s="17">
        <v>0.71523660407644096</v>
      </c>
      <c r="V538" s="17">
        <v>0.69563545101839697</v>
      </c>
      <c r="W538" s="17">
        <v>0.65815065676561502</v>
      </c>
      <c r="X538" s="17">
        <v>0.64140474651160695</v>
      </c>
      <c r="Y538" s="17">
        <v>0.66912085676735</v>
      </c>
      <c r="Z538" s="17">
        <v>0.74500076576983199</v>
      </c>
      <c r="AA538" s="17">
        <v>0.762265204666702</v>
      </c>
      <c r="AB538" s="17">
        <v>0.68260340480140802</v>
      </c>
      <c r="AC538" s="17">
        <v>0.65223518539280101</v>
      </c>
      <c r="AD538" s="17">
        <v>0.670478454588051</v>
      </c>
      <c r="AE538" s="17"/>
      <c r="AF538" s="17">
        <v>0.64682676584019405</v>
      </c>
      <c r="AG538" s="17">
        <v>0.76295340965006997</v>
      </c>
      <c r="AH538" s="17">
        <v>0.80397747502752503</v>
      </c>
      <c r="AI538" s="17">
        <v>0.54203106317805905</v>
      </c>
      <c r="AJ538" s="17">
        <v>0.73819483814174902</v>
      </c>
      <c r="AK538" s="17"/>
      <c r="AL538" s="17">
        <v>0.77219818287830699</v>
      </c>
      <c r="AM538" s="17">
        <v>0.67610094948161004</v>
      </c>
      <c r="AN538" s="17">
        <v>0.80970603427576604</v>
      </c>
      <c r="AO538" s="17">
        <v>0.589571738338176</v>
      </c>
      <c r="AP538" s="17">
        <v>0.74547658272414197</v>
      </c>
      <c r="AQ538" s="17">
        <v>0.68961225455679398</v>
      </c>
      <c r="AR538" s="17"/>
      <c r="AS538" s="17">
        <v>0.80685049145286702</v>
      </c>
      <c r="AT538" s="17">
        <v>0.68948885829730799</v>
      </c>
      <c r="AU538" s="17">
        <v>0.63986429235453002</v>
      </c>
      <c r="AV538" s="17">
        <v>0.65704620738646302</v>
      </c>
      <c r="AW538" s="17">
        <v>0.692515105835252</v>
      </c>
      <c r="AX538" s="17"/>
      <c r="AY538" s="17">
        <v>0.76633599385691098</v>
      </c>
      <c r="AZ538" s="17">
        <v>0.68651236934757698</v>
      </c>
      <c r="BA538" s="17">
        <v>0.65760460815356603</v>
      </c>
      <c r="BB538" s="17">
        <v>0.66461852618614603</v>
      </c>
      <c r="BC538" s="17">
        <v>0.60596319610750604</v>
      </c>
      <c r="BD538" s="17"/>
      <c r="BE538" s="17">
        <v>0.52021247644319601</v>
      </c>
      <c r="BF538" s="17">
        <v>0.68390184229574102</v>
      </c>
      <c r="BG538" s="17">
        <v>0.69977117428949198</v>
      </c>
      <c r="BH538" s="17">
        <v>0.71981029705972799</v>
      </c>
      <c r="BI538" s="17"/>
      <c r="BJ538" s="17">
        <v>0.593454314642749</v>
      </c>
      <c r="BK538" s="17">
        <v>0.70630743723387202</v>
      </c>
      <c r="BL538" s="17">
        <v>0.69845515219923104</v>
      </c>
      <c r="BM538" s="17">
        <v>0.71575756011861502</v>
      </c>
      <c r="BN538" s="17"/>
      <c r="BO538" s="17">
        <v>0.69502757774185198</v>
      </c>
      <c r="BP538" s="17">
        <v>0.64770331094200095</v>
      </c>
      <c r="BQ538" s="17">
        <v>0.70479998777032704</v>
      </c>
      <c r="BR538" s="17"/>
      <c r="BS538" s="17">
        <v>0.72273886455444802</v>
      </c>
      <c r="BT538" s="17">
        <v>0.65696429781273202</v>
      </c>
      <c r="BU538" s="17"/>
      <c r="BV538" s="17">
        <v>0.769289781953163</v>
      </c>
      <c r="BW538" s="17">
        <v>0.68222135046230803</v>
      </c>
      <c r="BX538" s="17">
        <v>0.67030863702156096</v>
      </c>
      <c r="BY538" s="17"/>
      <c r="BZ538" s="17">
        <v>0.734542071269629</v>
      </c>
      <c r="CA538" s="17">
        <v>0.73967820980501098</v>
      </c>
    </row>
    <row r="539" spans="2:79" x14ac:dyDescent="0.3">
      <c r="B539" t="s">
        <v>214</v>
      </c>
      <c r="C539" s="17">
        <v>9.87244981719822E-2</v>
      </c>
      <c r="D539" s="17">
        <v>0.110317172433402</v>
      </c>
      <c r="E539" s="17">
        <v>8.5454361245993496E-2</v>
      </c>
      <c r="F539" s="17"/>
      <c r="G539" s="17">
        <v>0.12206824321147899</v>
      </c>
      <c r="H539" s="17">
        <v>0.104246072887428</v>
      </c>
      <c r="I539" s="17">
        <v>9.8050894167239305E-2</v>
      </c>
      <c r="J539" s="17">
        <v>0.11202735313267199</v>
      </c>
      <c r="K539" s="17">
        <v>0.10335452777791999</v>
      </c>
      <c r="L539" s="17">
        <v>6.5285808779255397E-2</v>
      </c>
      <c r="M539" s="17"/>
      <c r="N539" s="17">
        <v>9.0439025531608E-2</v>
      </c>
      <c r="O539" s="17">
        <v>8.5370816232598998E-2</v>
      </c>
      <c r="P539" s="17">
        <v>0.102732418190897</v>
      </c>
      <c r="Q539" s="17">
        <v>0.120008158187339</v>
      </c>
      <c r="R539" s="17"/>
      <c r="S539" s="17">
        <v>8.6856857917068098E-2</v>
      </c>
      <c r="T539" s="17">
        <v>0.102820325561141</v>
      </c>
      <c r="U539" s="17">
        <v>8.2659676791838194E-2</v>
      </c>
      <c r="V539" s="17">
        <v>0.107545603257774</v>
      </c>
      <c r="W539" s="17">
        <v>0.104563851940186</v>
      </c>
      <c r="X539" s="17">
        <v>8.5897820146232595E-2</v>
      </c>
      <c r="Y539" s="17">
        <v>9.1769471415575704E-2</v>
      </c>
      <c r="Z539" s="17">
        <v>0.109026681984548</v>
      </c>
      <c r="AA539" s="17">
        <v>6.8422781461023596E-2</v>
      </c>
      <c r="AB539" s="17">
        <v>0.111206371450778</v>
      </c>
      <c r="AC539" s="17">
        <v>0.16837282356181499</v>
      </c>
      <c r="AD539" s="17">
        <v>0.139602633364041</v>
      </c>
      <c r="AE539" s="17"/>
      <c r="AF539" s="17">
        <v>0.119506591018758</v>
      </c>
      <c r="AG539" s="17">
        <v>6.82061859881158E-2</v>
      </c>
      <c r="AH539" s="17">
        <v>4.7332782454833001E-2</v>
      </c>
      <c r="AI539" s="17">
        <v>0.18553213549977601</v>
      </c>
      <c r="AJ539" s="17">
        <v>9.4649204703889697E-2</v>
      </c>
      <c r="AK539" s="17"/>
      <c r="AL539" s="17">
        <v>6.1280607962577102E-2</v>
      </c>
      <c r="AM539" s="17">
        <v>0.11639640645067501</v>
      </c>
      <c r="AN539" s="17">
        <v>5.44807354864279E-2</v>
      </c>
      <c r="AO539" s="17">
        <v>0.15583450903330401</v>
      </c>
      <c r="AP539" s="17">
        <v>8.7153334935953605E-2</v>
      </c>
      <c r="AQ539" s="17">
        <v>7.6214131371196203E-2</v>
      </c>
      <c r="AR539" s="17"/>
      <c r="AS539" s="17">
        <v>6.5646175691207398E-2</v>
      </c>
      <c r="AT539" s="17">
        <v>9.2046823947799505E-2</v>
      </c>
      <c r="AU539" s="17">
        <v>0.117985356662272</v>
      </c>
      <c r="AV539" s="17">
        <v>0.12646111603159099</v>
      </c>
      <c r="AW539" s="17">
        <v>0.184431220768878</v>
      </c>
      <c r="AX539" s="17"/>
      <c r="AY539" s="17">
        <v>7.2732090606904096E-2</v>
      </c>
      <c r="AZ539" s="17">
        <v>7.9659982870278104E-2</v>
      </c>
      <c r="BA539" s="17">
        <v>9.9334665274097303E-2</v>
      </c>
      <c r="BB539" s="17">
        <v>0.172162638302295</v>
      </c>
      <c r="BC539" s="17">
        <v>0.214150613522961</v>
      </c>
      <c r="BD539" s="17"/>
      <c r="BE539" s="17">
        <v>0.185636215109971</v>
      </c>
      <c r="BF539" s="17">
        <v>0.111501463539559</v>
      </c>
      <c r="BG539" s="17">
        <v>8.7900520482496802E-2</v>
      </c>
      <c r="BH539" s="17">
        <v>9.4340365332410706E-2</v>
      </c>
      <c r="BI539" s="17"/>
      <c r="BJ539" s="17">
        <v>0.13862397102163901</v>
      </c>
      <c r="BK539" s="17">
        <v>0.116738845405238</v>
      </c>
      <c r="BL539" s="17">
        <v>9.7315595454864498E-2</v>
      </c>
      <c r="BM539" s="17">
        <v>8.6196693576317401E-2</v>
      </c>
      <c r="BN539" s="17"/>
      <c r="BO539" s="17">
        <v>0.13921740482846301</v>
      </c>
      <c r="BP539" s="17">
        <v>0.11545674408491501</v>
      </c>
      <c r="BQ539" s="17">
        <v>8.6929268793699999E-2</v>
      </c>
      <c r="BR539" s="17"/>
      <c r="BS539" s="17">
        <v>7.6611506216481398E-2</v>
      </c>
      <c r="BT539" s="17">
        <v>0.12610022884962699</v>
      </c>
      <c r="BU539" s="17"/>
      <c r="BV539" s="17">
        <v>7.7226115167085094E-2</v>
      </c>
      <c r="BW539" s="17">
        <v>8.6222220069816793E-2</v>
      </c>
      <c r="BX539" s="17">
        <v>0.13832220678219001</v>
      </c>
      <c r="BY539" s="17"/>
      <c r="BZ539" s="17">
        <v>6.9554853793443394E-2</v>
      </c>
      <c r="CA539" s="17">
        <v>9.0630109921398694E-2</v>
      </c>
    </row>
    <row r="540" spans="2:79" x14ac:dyDescent="0.3">
      <c r="B540" t="s">
        <v>191</v>
      </c>
      <c r="C540" s="17">
        <v>0.59487471614756504</v>
      </c>
      <c r="D540" s="17">
        <v>0.55772464055399495</v>
      </c>
      <c r="E540" s="17">
        <v>0.636286886807653</v>
      </c>
      <c r="F540" s="17"/>
      <c r="G540" s="17">
        <v>0.52851235692677101</v>
      </c>
      <c r="H540" s="17">
        <v>0.57980351292389198</v>
      </c>
      <c r="I540" s="17">
        <v>0.59926114954814402</v>
      </c>
      <c r="J540" s="17">
        <v>0.55651793259326998</v>
      </c>
      <c r="K540" s="17">
        <v>0.59143092960302202</v>
      </c>
      <c r="L540" s="17">
        <v>0.68136745096491802</v>
      </c>
      <c r="M540" s="17"/>
      <c r="N540" s="17">
        <v>0.672383697753975</v>
      </c>
      <c r="O540" s="17">
        <v>0.59874497529957105</v>
      </c>
      <c r="P540" s="17">
        <v>0.57587478397486502</v>
      </c>
      <c r="Q540" s="17">
        <v>0.52386737700471897</v>
      </c>
      <c r="R540" s="17"/>
      <c r="S540" s="17">
        <v>0.609171311900221</v>
      </c>
      <c r="T540" s="17">
        <v>0.59890080967080195</v>
      </c>
      <c r="U540" s="17">
        <v>0.63257692728460202</v>
      </c>
      <c r="V540" s="17">
        <v>0.58808984776062301</v>
      </c>
      <c r="W540" s="17">
        <v>0.55358680482542899</v>
      </c>
      <c r="X540" s="17">
        <v>0.55550692636537502</v>
      </c>
      <c r="Y540" s="17">
        <v>0.57735138535177399</v>
      </c>
      <c r="Z540" s="17">
        <v>0.63597408378528297</v>
      </c>
      <c r="AA540" s="17">
        <v>0.69384242320567802</v>
      </c>
      <c r="AB540" s="17">
        <v>0.57139703335063097</v>
      </c>
      <c r="AC540" s="17">
        <v>0.48386236183098602</v>
      </c>
      <c r="AD540" s="17">
        <v>0.53087582122401</v>
      </c>
      <c r="AE540" s="17"/>
      <c r="AF540" s="17">
        <v>0.52732017482143601</v>
      </c>
      <c r="AG540" s="17">
        <v>0.69474722366195396</v>
      </c>
      <c r="AH540" s="17">
        <v>0.75664469257269196</v>
      </c>
      <c r="AI540" s="17">
        <v>0.35649892767828201</v>
      </c>
      <c r="AJ540" s="17">
        <v>0.64354563343785898</v>
      </c>
      <c r="AK540" s="17"/>
      <c r="AL540" s="17">
        <v>0.71091757491573004</v>
      </c>
      <c r="AM540" s="17">
        <v>0.55970454303093498</v>
      </c>
      <c r="AN540" s="17">
        <v>0.75522529878933797</v>
      </c>
      <c r="AO540" s="17">
        <v>0.43373722930487202</v>
      </c>
      <c r="AP540" s="17">
        <v>0.65832324778818796</v>
      </c>
      <c r="AQ540" s="17">
        <v>0.61339812318559706</v>
      </c>
      <c r="AR540" s="17"/>
      <c r="AS540" s="17">
        <v>0.74120431576166002</v>
      </c>
      <c r="AT540" s="17">
        <v>0.59744203434950904</v>
      </c>
      <c r="AU540" s="17">
        <v>0.52187893569225796</v>
      </c>
      <c r="AV540" s="17">
        <v>0.53058509135487197</v>
      </c>
      <c r="AW540" s="17">
        <v>0.50808388506637403</v>
      </c>
      <c r="AX540" s="17"/>
      <c r="AY540" s="17">
        <v>0.69360390325000698</v>
      </c>
      <c r="AZ540" s="17">
        <v>0.606852386477299</v>
      </c>
      <c r="BA540" s="17">
        <v>0.55826994287946896</v>
      </c>
      <c r="BB540" s="17">
        <v>0.49245588788385097</v>
      </c>
      <c r="BC540" s="17">
        <v>0.39181258258454499</v>
      </c>
      <c r="BD540" s="17"/>
      <c r="BE540" s="17">
        <v>0.33457626133322399</v>
      </c>
      <c r="BF540" s="17">
        <v>0.57240037875618199</v>
      </c>
      <c r="BG540" s="17">
        <v>0.61187065380699501</v>
      </c>
      <c r="BH540" s="17">
        <v>0.62546993172731702</v>
      </c>
      <c r="BI540" s="17"/>
      <c r="BJ540" s="17">
        <v>0.45483034362111002</v>
      </c>
      <c r="BK540" s="17">
        <v>0.58956859182863397</v>
      </c>
      <c r="BL540" s="17">
        <v>0.60113955674436703</v>
      </c>
      <c r="BM540" s="17">
        <v>0.62956086654229704</v>
      </c>
      <c r="BN540" s="17"/>
      <c r="BO540" s="17">
        <v>0.55581017291338997</v>
      </c>
      <c r="BP540" s="17">
        <v>0.53224656685708704</v>
      </c>
      <c r="BQ540" s="17">
        <v>0.61787071897662704</v>
      </c>
      <c r="BR540" s="17"/>
      <c r="BS540" s="17">
        <v>0.64612735833796697</v>
      </c>
      <c r="BT540" s="17">
        <v>0.53086406896310501</v>
      </c>
      <c r="BU540" s="17"/>
      <c r="BV540" s="17">
        <v>0.692063666786078</v>
      </c>
      <c r="BW540" s="17">
        <v>0.59599913039249097</v>
      </c>
      <c r="BX540" s="17">
        <v>0.53198643023936998</v>
      </c>
      <c r="BY540" s="17"/>
      <c r="BZ540" s="17">
        <v>0.66498721747618605</v>
      </c>
      <c r="CA540" s="17">
        <v>0.64904809988361301</v>
      </c>
    </row>
    <row r="541" spans="2:79" x14ac:dyDescent="0.3">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c r="BZ541" s="17"/>
      <c r="CA541" s="17"/>
    </row>
    <row r="542" spans="2:79" x14ac:dyDescent="0.3">
      <c r="B542" s="6" t="s">
        <v>259</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row>
    <row r="543" spans="2:79" x14ac:dyDescent="0.3">
      <c r="B543" s="24" t="s">
        <v>107</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row>
    <row r="544" spans="2:79" x14ac:dyDescent="0.3">
      <c r="B544" t="s">
        <v>208</v>
      </c>
      <c r="C544" s="17">
        <v>0.32163641039781399</v>
      </c>
      <c r="D544" s="17">
        <v>0.29681791058711898</v>
      </c>
      <c r="E544" s="17">
        <v>0.345902027531718</v>
      </c>
      <c r="F544" s="17"/>
      <c r="G544" s="17">
        <v>0.30224910948135197</v>
      </c>
      <c r="H544" s="17">
        <v>0.36668380163585801</v>
      </c>
      <c r="I544" s="17">
        <v>0.32838677172789499</v>
      </c>
      <c r="J544" s="17">
        <v>0.28997236607959198</v>
      </c>
      <c r="K544" s="17">
        <v>0.33961824560147702</v>
      </c>
      <c r="L544" s="17">
        <v>0.30613016656888298</v>
      </c>
      <c r="M544" s="17"/>
      <c r="N544" s="17">
        <v>0.35880436266924698</v>
      </c>
      <c r="O544" s="17">
        <v>0.316525568011152</v>
      </c>
      <c r="P544" s="17">
        <v>0.31086170084957399</v>
      </c>
      <c r="Q544" s="17">
        <v>0.29495162214154103</v>
      </c>
      <c r="R544" s="17"/>
      <c r="S544" s="17">
        <v>0.37272056585737301</v>
      </c>
      <c r="T544" s="17">
        <v>0.33234614681672398</v>
      </c>
      <c r="U544" s="17">
        <v>0.30092860909439501</v>
      </c>
      <c r="V544" s="17">
        <v>0.31683526273116602</v>
      </c>
      <c r="W544" s="17">
        <v>0.31035946162051298</v>
      </c>
      <c r="X544" s="17">
        <v>0.38085127613516701</v>
      </c>
      <c r="Y544" s="17">
        <v>0.25847021536315801</v>
      </c>
      <c r="Z544" s="17">
        <v>0.316770919223541</v>
      </c>
      <c r="AA544" s="17">
        <v>0.34716990186994201</v>
      </c>
      <c r="AB544" s="17">
        <v>0.23982303890857801</v>
      </c>
      <c r="AC544" s="17">
        <v>0.27108560894622902</v>
      </c>
      <c r="AD544" s="17">
        <v>0.367583980093456</v>
      </c>
      <c r="AE544" s="17"/>
      <c r="AF544" s="17">
        <v>0.28970305975215599</v>
      </c>
      <c r="AG544" s="17">
        <v>0.35075348002270801</v>
      </c>
      <c r="AH544" s="17">
        <v>0.32278377384460299</v>
      </c>
      <c r="AI544" s="17">
        <v>0.250744964864199</v>
      </c>
      <c r="AJ544" s="17">
        <v>0.41934655520992598</v>
      </c>
      <c r="AK544" s="17"/>
      <c r="AL544" s="17">
        <v>0.365082083170851</v>
      </c>
      <c r="AM544" s="17">
        <v>0.31675448377225202</v>
      </c>
      <c r="AN544" s="17">
        <v>0.379562712114898</v>
      </c>
      <c r="AO544" s="17">
        <v>0.2601167087954</v>
      </c>
      <c r="AP544" s="17">
        <v>0.431020497870437</v>
      </c>
      <c r="AQ544" s="17">
        <v>0.22774771230421401</v>
      </c>
      <c r="AR544" s="17"/>
      <c r="AS544" s="17">
        <v>0.45897118241278201</v>
      </c>
      <c r="AT544" s="17">
        <v>0.30270618283374801</v>
      </c>
      <c r="AU544" s="17">
        <v>0.25384725097039201</v>
      </c>
      <c r="AV544" s="17">
        <v>0.31608548193255198</v>
      </c>
      <c r="AW544" s="17">
        <v>0.45981999339236501</v>
      </c>
      <c r="AX544" s="17"/>
      <c r="AY544" s="17">
        <v>0.395277618411502</v>
      </c>
      <c r="AZ544" s="17">
        <v>0.292687500784715</v>
      </c>
      <c r="BA544" s="17">
        <v>0.28561339261630603</v>
      </c>
      <c r="BB544" s="17">
        <v>0.32362620197042602</v>
      </c>
      <c r="BC544" s="17">
        <v>0.28242663721690697</v>
      </c>
      <c r="BD544" s="17"/>
      <c r="BE544" s="17">
        <v>0.22078908669859901</v>
      </c>
      <c r="BF544" s="17">
        <v>0.27645269673769002</v>
      </c>
      <c r="BG544" s="17">
        <v>0.32629011687756099</v>
      </c>
      <c r="BH544" s="17">
        <v>0.35737318497676401</v>
      </c>
      <c r="BI544" s="17"/>
      <c r="BJ544" s="17">
        <v>0.21983871813387201</v>
      </c>
      <c r="BK544" s="17">
        <v>0.32347751496643501</v>
      </c>
      <c r="BL544" s="17">
        <v>0.33154488936673598</v>
      </c>
      <c r="BM544" s="17">
        <v>0.340170463202144</v>
      </c>
      <c r="BN544" s="17"/>
      <c r="BO544" s="17">
        <v>0.308977865364162</v>
      </c>
      <c r="BP544" s="17">
        <v>0.28496313904915599</v>
      </c>
      <c r="BQ544" s="17">
        <v>0.333084641390402</v>
      </c>
      <c r="BR544" s="17"/>
      <c r="BS544" s="17">
        <v>0.335213485323473</v>
      </c>
      <c r="BT544" s="17">
        <v>0.30446509471259098</v>
      </c>
      <c r="BU544" s="17"/>
      <c r="BV544" s="17">
        <v>0.36963206386396402</v>
      </c>
      <c r="BW544" s="17">
        <v>0.31423981632585501</v>
      </c>
      <c r="BX544" s="17">
        <v>0.30132390831448802</v>
      </c>
      <c r="BY544" s="17"/>
      <c r="BZ544" s="17">
        <v>0.30544419484857799</v>
      </c>
      <c r="CA544" s="17">
        <v>0.33369645647420998</v>
      </c>
    </row>
    <row r="545" spans="2:79" x14ac:dyDescent="0.3">
      <c r="B545" t="s">
        <v>209</v>
      </c>
      <c r="C545" s="17">
        <v>0.41530391986377302</v>
      </c>
      <c r="D545" s="17">
        <v>0.43237329113668999</v>
      </c>
      <c r="E545" s="17">
        <v>0.39933260222209499</v>
      </c>
      <c r="F545" s="17"/>
      <c r="G545" s="17">
        <v>0.40253369648790499</v>
      </c>
      <c r="H545" s="17">
        <v>0.41627551009330599</v>
      </c>
      <c r="I545" s="17">
        <v>0.42699698380308698</v>
      </c>
      <c r="J545" s="17">
        <v>0.40558450920256101</v>
      </c>
      <c r="K545" s="17">
        <v>0.38377610112266902</v>
      </c>
      <c r="L545" s="17">
        <v>0.44248454824823202</v>
      </c>
      <c r="M545" s="17"/>
      <c r="N545" s="17">
        <v>0.44170471306978498</v>
      </c>
      <c r="O545" s="17">
        <v>0.41720186252209701</v>
      </c>
      <c r="P545" s="17">
        <v>0.39714638137497499</v>
      </c>
      <c r="Q545" s="17">
        <v>0.398703424813941</v>
      </c>
      <c r="R545" s="17"/>
      <c r="S545" s="17">
        <v>0.35260037173721698</v>
      </c>
      <c r="T545" s="17">
        <v>0.40421644622875702</v>
      </c>
      <c r="U545" s="17">
        <v>0.49333284988003701</v>
      </c>
      <c r="V545" s="17">
        <v>0.37911326339290502</v>
      </c>
      <c r="W545" s="17">
        <v>0.40992255486302498</v>
      </c>
      <c r="X545" s="17">
        <v>0.38866433200406703</v>
      </c>
      <c r="Y545" s="17">
        <v>0.48044222213496102</v>
      </c>
      <c r="Z545" s="17">
        <v>0.40890648526232198</v>
      </c>
      <c r="AA545" s="17">
        <v>0.42399742356057601</v>
      </c>
      <c r="AB545" s="17">
        <v>0.459733898762891</v>
      </c>
      <c r="AC545" s="17">
        <v>0.44019169623632798</v>
      </c>
      <c r="AD545" s="17">
        <v>0.37575237679690698</v>
      </c>
      <c r="AE545" s="17"/>
      <c r="AF545" s="17">
        <v>0.44690446599009698</v>
      </c>
      <c r="AG545" s="17">
        <v>0.43409951084922999</v>
      </c>
      <c r="AH545" s="17">
        <v>0.453920843714399</v>
      </c>
      <c r="AI545" s="17">
        <v>0.381470965816126</v>
      </c>
      <c r="AJ545" s="17">
        <v>0.345244224017908</v>
      </c>
      <c r="AK545" s="17"/>
      <c r="AL545" s="17">
        <v>0.44334502918763702</v>
      </c>
      <c r="AM545" s="17">
        <v>0.411945786548709</v>
      </c>
      <c r="AN545" s="17">
        <v>0.415813804302126</v>
      </c>
      <c r="AO545" s="17">
        <v>0.40175192605333199</v>
      </c>
      <c r="AP545" s="17">
        <v>0.37113061791913099</v>
      </c>
      <c r="AQ545" s="17">
        <v>0.46766875755468401</v>
      </c>
      <c r="AR545" s="17"/>
      <c r="AS545" s="17">
        <v>0.34820346452921203</v>
      </c>
      <c r="AT545" s="17">
        <v>0.45482016799210501</v>
      </c>
      <c r="AU545" s="17">
        <v>0.40109780902500802</v>
      </c>
      <c r="AV545" s="17">
        <v>0.39534255914838801</v>
      </c>
      <c r="AW545" s="17">
        <v>0.27707282652672099</v>
      </c>
      <c r="AX545" s="17"/>
      <c r="AY545" s="17">
        <v>0.39163044802662</v>
      </c>
      <c r="AZ545" s="17">
        <v>0.45641337062480902</v>
      </c>
      <c r="BA545" s="17">
        <v>0.38950530117453402</v>
      </c>
      <c r="BB545" s="17">
        <v>0.41842710285785101</v>
      </c>
      <c r="BC545" s="17">
        <v>0.34427494204200698</v>
      </c>
      <c r="BD545" s="17"/>
      <c r="BE545" s="17">
        <v>0.366168532064365</v>
      </c>
      <c r="BF545" s="17">
        <v>0.44848671696872899</v>
      </c>
      <c r="BG545" s="17">
        <v>0.43090949630623399</v>
      </c>
      <c r="BH545" s="17">
        <v>0.378473713379048</v>
      </c>
      <c r="BI545" s="17"/>
      <c r="BJ545" s="17">
        <v>0.43022050199780498</v>
      </c>
      <c r="BK545" s="17">
        <v>0.455484121796773</v>
      </c>
      <c r="BL545" s="17">
        <v>0.42483523393378902</v>
      </c>
      <c r="BM545" s="17">
        <v>0.40343644937388201</v>
      </c>
      <c r="BN545" s="17"/>
      <c r="BO545" s="17">
        <v>0.45126038709559602</v>
      </c>
      <c r="BP545" s="17">
        <v>0.44902633527383101</v>
      </c>
      <c r="BQ545" s="17">
        <v>0.40194593867633099</v>
      </c>
      <c r="BR545" s="17"/>
      <c r="BS545" s="17">
        <v>0.426036826276187</v>
      </c>
      <c r="BT545" s="17">
        <v>0.40227014650364901</v>
      </c>
      <c r="BU545" s="17"/>
      <c r="BV545" s="17">
        <v>0.43232047795342399</v>
      </c>
      <c r="BW545" s="17">
        <v>0.41318554094364102</v>
      </c>
      <c r="BX545" s="17">
        <v>0.41511082183133702</v>
      </c>
      <c r="BY545" s="17"/>
      <c r="BZ545" s="17">
        <v>0.42727971229864797</v>
      </c>
      <c r="CA545" s="17">
        <v>0.44128836294095197</v>
      </c>
    </row>
    <row r="546" spans="2:79" x14ac:dyDescent="0.3">
      <c r="B546" t="s">
        <v>210</v>
      </c>
      <c r="C546" s="17">
        <v>0.17370910580010299</v>
      </c>
      <c r="D546" s="17">
        <v>0.17163573756151501</v>
      </c>
      <c r="E546" s="17">
        <v>0.174200789177579</v>
      </c>
      <c r="F546" s="17"/>
      <c r="G546" s="17">
        <v>0.21083259257952899</v>
      </c>
      <c r="H546" s="17">
        <v>0.140884731963033</v>
      </c>
      <c r="I546" s="17">
        <v>0.14795336420542701</v>
      </c>
      <c r="J546" s="17">
        <v>0.20186261176763601</v>
      </c>
      <c r="K546" s="17">
        <v>0.16840963359928901</v>
      </c>
      <c r="L546" s="17">
        <v>0.177250636904866</v>
      </c>
      <c r="M546" s="17"/>
      <c r="N546" s="17">
        <v>0.13677942899449699</v>
      </c>
      <c r="O546" s="17">
        <v>0.18101872417356599</v>
      </c>
      <c r="P546" s="17">
        <v>0.18874128927409001</v>
      </c>
      <c r="Q546" s="17">
        <v>0.194408653086411</v>
      </c>
      <c r="R546" s="17"/>
      <c r="S546" s="17">
        <v>0.18859022219593499</v>
      </c>
      <c r="T546" s="17">
        <v>0.16711907893560901</v>
      </c>
      <c r="U546" s="17">
        <v>0.15195873369011101</v>
      </c>
      <c r="V546" s="17">
        <v>0.176447895208274</v>
      </c>
      <c r="W546" s="17">
        <v>0.170498102325675</v>
      </c>
      <c r="X546" s="17">
        <v>0.16318990543671399</v>
      </c>
      <c r="Y546" s="17">
        <v>0.19223641813482201</v>
      </c>
      <c r="Z546" s="17">
        <v>0.17657910758966999</v>
      </c>
      <c r="AA546" s="17">
        <v>0.17001106445270001</v>
      </c>
      <c r="AB546" s="17">
        <v>0.18165729244863699</v>
      </c>
      <c r="AC546" s="17">
        <v>0.19797116629573</v>
      </c>
      <c r="AD546" s="17">
        <v>0.117332449116761</v>
      </c>
      <c r="AE546" s="17"/>
      <c r="AF546" s="17">
        <v>0.16899223646617401</v>
      </c>
      <c r="AG546" s="17">
        <v>0.14664314628894801</v>
      </c>
      <c r="AH546" s="17">
        <v>0.15432938544896399</v>
      </c>
      <c r="AI546" s="17">
        <v>0.23562284873153</v>
      </c>
      <c r="AJ546" s="17">
        <v>0.18767719990828599</v>
      </c>
      <c r="AK546" s="17"/>
      <c r="AL546" s="17">
        <v>0.138988208892769</v>
      </c>
      <c r="AM546" s="17">
        <v>0.17229908416595299</v>
      </c>
      <c r="AN546" s="17">
        <v>0.13417507897931799</v>
      </c>
      <c r="AO546" s="17">
        <v>0.21342735245963099</v>
      </c>
      <c r="AP546" s="17">
        <v>0.153208171586764</v>
      </c>
      <c r="AQ546" s="17">
        <v>0.20487314672590101</v>
      </c>
      <c r="AR546" s="17"/>
      <c r="AS546" s="17">
        <v>0.13638911532679099</v>
      </c>
      <c r="AT546" s="17">
        <v>0.161414050039734</v>
      </c>
      <c r="AU546" s="17">
        <v>0.23712085609599901</v>
      </c>
      <c r="AV546" s="17">
        <v>0.16407275898811499</v>
      </c>
      <c r="AW546" s="17">
        <v>8.1433557138441304E-2</v>
      </c>
      <c r="AX546" s="17"/>
      <c r="AY546" s="17">
        <v>0.138718965828903</v>
      </c>
      <c r="AZ546" s="17">
        <v>0.178087617466024</v>
      </c>
      <c r="BA546" s="17">
        <v>0.224147435096266</v>
      </c>
      <c r="BB546" s="17">
        <v>0.135931265103065</v>
      </c>
      <c r="BC546" s="17">
        <v>0.193738866494363</v>
      </c>
      <c r="BD546" s="17"/>
      <c r="BE546" s="17">
        <v>0.162892498068543</v>
      </c>
      <c r="BF546" s="17">
        <v>0.21190311515593699</v>
      </c>
      <c r="BG546" s="17">
        <v>0.165485054993428</v>
      </c>
      <c r="BH546" s="17">
        <v>0.163526429358229</v>
      </c>
      <c r="BI546" s="17"/>
      <c r="BJ546" s="17">
        <v>0.23816661402650199</v>
      </c>
      <c r="BK546" s="17">
        <v>0.164333244702524</v>
      </c>
      <c r="BL546" s="17">
        <v>0.156304913496598</v>
      </c>
      <c r="BM546" s="17">
        <v>0.16950828602484899</v>
      </c>
      <c r="BN546" s="17"/>
      <c r="BO546" s="17">
        <v>0.16326028344941601</v>
      </c>
      <c r="BP546" s="17">
        <v>0.16861635193501301</v>
      </c>
      <c r="BQ546" s="17">
        <v>0.17595987299742899</v>
      </c>
      <c r="BR546" s="17"/>
      <c r="BS546" s="17">
        <v>0.16260765283284101</v>
      </c>
      <c r="BT546" s="17">
        <v>0.187618410864001</v>
      </c>
      <c r="BU546" s="17"/>
      <c r="BV546" s="17">
        <v>0.128694406505692</v>
      </c>
      <c r="BW546" s="17">
        <v>0.194579367384317</v>
      </c>
      <c r="BX546" s="17">
        <v>0.17119428158032299</v>
      </c>
      <c r="BY546" s="17"/>
      <c r="BZ546" s="17">
        <v>0.199694672488091</v>
      </c>
      <c r="CA546" s="17">
        <v>0.15506585565355499</v>
      </c>
    </row>
    <row r="547" spans="2:79" x14ac:dyDescent="0.3">
      <c r="B547" t="s">
        <v>211</v>
      </c>
      <c r="C547" s="17">
        <v>4.9943898671860699E-2</v>
      </c>
      <c r="D547" s="17">
        <v>5.9759223168105703E-2</v>
      </c>
      <c r="E547" s="17">
        <v>4.0814828095017401E-2</v>
      </c>
      <c r="F547" s="17"/>
      <c r="G547" s="17">
        <v>4.34307404022196E-2</v>
      </c>
      <c r="H547" s="17">
        <v>4.5093231880196198E-2</v>
      </c>
      <c r="I547" s="17">
        <v>3.8100602831665401E-2</v>
      </c>
      <c r="J547" s="17">
        <v>6.92780676941359E-2</v>
      </c>
      <c r="K547" s="17">
        <v>6.4167106078459907E-2</v>
      </c>
      <c r="L547" s="17">
        <v>4.2649842883819102E-2</v>
      </c>
      <c r="M547" s="17"/>
      <c r="N547" s="17">
        <v>3.65502961886955E-2</v>
      </c>
      <c r="O547" s="17">
        <v>4.7091095206738903E-2</v>
      </c>
      <c r="P547" s="17">
        <v>5.9535638610413603E-2</v>
      </c>
      <c r="Q547" s="17">
        <v>5.9934051784916398E-2</v>
      </c>
      <c r="R547" s="17"/>
      <c r="S547" s="17">
        <v>4.52186119847795E-2</v>
      </c>
      <c r="T547" s="17">
        <v>5.89122211879567E-2</v>
      </c>
      <c r="U547" s="17">
        <v>2.2780763486699201E-2</v>
      </c>
      <c r="V547" s="17">
        <v>7.8493190762783896E-2</v>
      </c>
      <c r="W547" s="17">
        <v>7.6040695617854398E-2</v>
      </c>
      <c r="X547" s="17">
        <v>3.4356896340737998E-2</v>
      </c>
      <c r="Y547" s="17">
        <v>4.3904898998672899E-2</v>
      </c>
      <c r="Z547" s="17">
        <v>6.9911673352355999E-2</v>
      </c>
      <c r="AA547" s="17">
        <v>3.7967113756837298E-2</v>
      </c>
      <c r="AB547" s="17">
        <v>5.0286916465824699E-2</v>
      </c>
      <c r="AC547" s="17">
        <v>1.21247870126364E-2</v>
      </c>
      <c r="AD547" s="17">
        <v>0.10184711426812899</v>
      </c>
      <c r="AE547" s="17"/>
      <c r="AF547" s="17">
        <v>6.5981594926978193E-2</v>
      </c>
      <c r="AG547" s="17">
        <v>3.9344109934456098E-2</v>
      </c>
      <c r="AH547" s="17">
        <v>3.7780651988208701E-2</v>
      </c>
      <c r="AI547" s="17">
        <v>6.8480435199948897E-2</v>
      </c>
      <c r="AJ547" s="17">
        <v>1.9142853306990101E-2</v>
      </c>
      <c r="AK547" s="17"/>
      <c r="AL547" s="17">
        <v>3.0137251012114501E-2</v>
      </c>
      <c r="AM547" s="17">
        <v>5.7714467835194301E-2</v>
      </c>
      <c r="AN547" s="17">
        <v>3.9021882435427799E-2</v>
      </c>
      <c r="AO547" s="17">
        <v>7.5742560304303E-2</v>
      </c>
      <c r="AP547" s="17">
        <v>1.34460689375902E-2</v>
      </c>
      <c r="AQ547" s="17">
        <v>4.62517148779929E-2</v>
      </c>
      <c r="AR547" s="17"/>
      <c r="AS547" s="17">
        <v>2.87792182321626E-2</v>
      </c>
      <c r="AT547" s="17">
        <v>4.6479380737598601E-2</v>
      </c>
      <c r="AU547" s="17">
        <v>6.219807134073E-2</v>
      </c>
      <c r="AV547" s="17">
        <v>6.8698675559475994E-2</v>
      </c>
      <c r="AW547" s="17">
        <v>8.0742623951607306E-2</v>
      </c>
      <c r="AX547" s="17"/>
      <c r="AY547" s="17">
        <v>4.2326213016277703E-2</v>
      </c>
      <c r="AZ547" s="17">
        <v>4.4525450631801598E-2</v>
      </c>
      <c r="BA547" s="17">
        <v>5.3887325211982598E-2</v>
      </c>
      <c r="BB547" s="17">
        <v>8.32313551686924E-2</v>
      </c>
      <c r="BC547" s="17">
        <v>3.0471410548288402E-2</v>
      </c>
      <c r="BD547" s="17"/>
      <c r="BE547" s="17">
        <v>0.16113359511870501</v>
      </c>
      <c r="BF547" s="17">
        <v>5.0392322512367201E-2</v>
      </c>
      <c r="BG547" s="17">
        <v>4.2481487027758898E-2</v>
      </c>
      <c r="BH547" s="17">
        <v>4.8464370759868501E-2</v>
      </c>
      <c r="BI547" s="17"/>
      <c r="BJ547" s="17">
        <v>6.6395226457970399E-2</v>
      </c>
      <c r="BK547" s="17">
        <v>1.44230830860748E-2</v>
      </c>
      <c r="BL547" s="17">
        <v>5.1131059399565401E-2</v>
      </c>
      <c r="BM547" s="17">
        <v>5.0933896139345701E-2</v>
      </c>
      <c r="BN547" s="17"/>
      <c r="BO547" s="17">
        <v>4.11534021080701E-2</v>
      </c>
      <c r="BP547" s="17">
        <v>4.2229795079219298E-2</v>
      </c>
      <c r="BQ547" s="17">
        <v>5.30000190593592E-2</v>
      </c>
      <c r="BR547" s="17"/>
      <c r="BS547" s="17">
        <v>4.1125477422297101E-2</v>
      </c>
      <c r="BT547" s="17">
        <v>6.1483573500237997E-2</v>
      </c>
      <c r="BU547" s="17"/>
      <c r="BV547" s="17">
        <v>4.6218740896550002E-2</v>
      </c>
      <c r="BW547" s="17">
        <v>4.0125406703216598E-2</v>
      </c>
      <c r="BX547" s="17">
        <v>6.9855622309205695E-2</v>
      </c>
      <c r="BY547" s="17"/>
      <c r="BZ547" s="17">
        <v>4.4923293743353299E-2</v>
      </c>
      <c r="CA547" s="17">
        <v>2.6833861208556801E-2</v>
      </c>
    </row>
    <row r="548" spans="2:79" x14ac:dyDescent="0.3">
      <c r="B548" t="s">
        <v>212</v>
      </c>
      <c r="C548" s="17">
        <v>2.3863987259619201E-2</v>
      </c>
      <c r="D548" s="17">
        <v>2.5569336280097998E-2</v>
      </c>
      <c r="E548" s="17">
        <v>2.24127854565867E-2</v>
      </c>
      <c r="F548" s="17"/>
      <c r="G548" s="17">
        <v>3.0979316279505599E-2</v>
      </c>
      <c r="H548" s="17">
        <v>1.77800800405058E-2</v>
      </c>
      <c r="I548" s="17">
        <v>3.11177160381827E-2</v>
      </c>
      <c r="J548" s="17">
        <v>1.9569326929359102E-2</v>
      </c>
      <c r="K548" s="17">
        <v>3.4155891317799801E-2</v>
      </c>
      <c r="L548" s="17">
        <v>1.4799286816395901E-2</v>
      </c>
      <c r="M548" s="17"/>
      <c r="N548" s="17">
        <v>1.91340387764217E-2</v>
      </c>
      <c r="O548" s="17">
        <v>2.52628383725086E-2</v>
      </c>
      <c r="P548" s="17">
        <v>2.2450338420672102E-2</v>
      </c>
      <c r="Q548" s="17">
        <v>2.9238817187533302E-2</v>
      </c>
      <c r="R548" s="17"/>
      <c r="S548" s="17">
        <v>2.7209353028304101E-2</v>
      </c>
      <c r="T548" s="17">
        <v>1.8923563317656E-2</v>
      </c>
      <c r="U548" s="17">
        <v>1.16923851664925E-2</v>
      </c>
      <c r="V548" s="17">
        <v>2.7799586575292901E-2</v>
      </c>
      <c r="W548" s="17">
        <v>3.3179185572931903E-2</v>
      </c>
      <c r="X548" s="17">
        <v>1.03379800528451E-2</v>
      </c>
      <c r="Y548" s="17">
        <v>1.2053707692173401E-2</v>
      </c>
      <c r="Z548" s="17">
        <v>2.7831814572112101E-2</v>
      </c>
      <c r="AA548" s="17">
        <v>1.64005823437493E-2</v>
      </c>
      <c r="AB548" s="17">
        <v>3.54866580444868E-2</v>
      </c>
      <c r="AC548" s="17">
        <v>5.4005705519580602E-2</v>
      </c>
      <c r="AD548" s="17">
        <v>3.7484079724747502E-2</v>
      </c>
      <c r="AE548" s="17"/>
      <c r="AF548" s="17">
        <v>1.8654708545192002E-2</v>
      </c>
      <c r="AG548" s="17">
        <v>2.1158168353477301E-2</v>
      </c>
      <c r="AH548" s="17">
        <v>0</v>
      </c>
      <c r="AI548" s="17">
        <v>5.0940916917293598E-2</v>
      </c>
      <c r="AJ548" s="17">
        <v>1.1301083255934199E-2</v>
      </c>
      <c r="AK548" s="17"/>
      <c r="AL548" s="17">
        <v>1.8446121340937899E-2</v>
      </c>
      <c r="AM548" s="17">
        <v>3.5646067866445703E-2</v>
      </c>
      <c r="AN548" s="17">
        <v>4.9932405103432602E-3</v>
      </c>
      <c r="AO548" s="17">
        <v>3.5159669640525602E-2</v>
      </c>
      <c r="AP548" s="17">
        <v>1.493307986677E-2</v>
      </c>
      <c r="AQ548" s="17">
        <v>1.6222688465807301E-2</v>
      </c>
      <c r="AR548" s="17"/>
      <c r="AS548" s="17">
        <v>2.0216676808955E-2</v>
      </c>
      <c r="AT548" s="17">
        <v>2.0585191727929001E-2</v>
      </c>
      <c r="AU548" s="17">
        <v>2.5965603866235198E-2</v>
      </c>
      <c r="AV548" s="17">
        <v>3.10403076829017E-2</v>
      </c>
      <c r="AW548" s="17">
        <v>7.3648493133804199E-2</v>
      </c>
      <c r="AX548" s="17"/>
      <c r="AY548" s="17">
        <v>2.0416542124296801E-2</v>
      </c>
      <c r="AZ548" s="17">
        <v>1.4817993007986601E-2</v>
      </c>
      <c r="BA548" s="17">
        <v>2.7789595041997E-2</v>
      </c>
      <c r="BB548" s="17">
        <v>3.0538643679302702E-2</v>
      </c>
      <c r="BC548" s="17">
        <v>0.103062811358779</v>
      </c>
      <c r="BD548" s="17"/>
      <c r="BE548" s="17">
        <v>7.4100806763788593E-2</v>
      </c>
      <c r="BF548" s="17">
        <v>4.9382164374627202E-3</v>
      </c>
      <c r="BG548" s="17">
        <v>2.51328686384048E-2</v>
      </c>
      <c r="BH548" s="17">
        <v>2.5525101758970499E-2</v>
      </c>
      <c r="BI548" s="17"/>
      <c r="BJ548" s="17">
        <v>2.7133352795683501E-2</v>
      </c>
      <c r="BK548" s="17">
        <v>2.96684258740149E-2</v>
      </c>
      <c r="BL548" s="17">
        <v>1.7090069278576502E-2</v>
      </c>
      <c r="BM548" s="17">
        <v>2.49802310848528E-2</v>
      </c>
      <c r="BN548" s="17"/>
      <c r="BO548" s="17">
        <v>2.02226534170689E-2</v>
      </c>
      <c r="BP548" s="17">
        <v>3.6791020991579798E-2</v>
      </c>
      <c r="BQ548" s="17">
        <v>2.23214842140626E-2</v>
      </c>
      <c r="BR548" s="17"/>
      <c r="BS548" s="17">
        <v>2.16915489591301E-2</v>
      </c>
      <c r="BT548" s="17">
        <v>2.6786192845303099E-2</v>
      </c>
      <c r="BU548" s="17"/>
      <c r="BV548" s="17">
        <v>1.01352366125676E-2</v>
      </c>
      <c r="BW548" s="17">
        <v>2.40432931082823E-2</v>
      </c>
      <c r="BX548" s="17">
        <v>3.3950152475122397E-2</v>
      </c>
      <c r="BY548" s="17"/>
      <c r="BZ548" s="17">
        <v>1.2578823236739501E-2</v>
      </c>
      <c r="CA548" s="17">
        <v>4.31154637227266E-2</v>
      </c>
    </row>
    <row r="549" spans="2:79" x14ac:dyDescent="0.3">
      <c r="B549" t="s">
        <v>149</v>
      </c>
      <c r="C549" s="17">
        <v>1.55426780068301E-2</v>
      </c>
      <c r="D549" s="17">
        <v>1.3844501266472201E-2</v>
      </c>
      <c r="E549" s="17">
        <v>1.7336967517005E-2</v>
      </c>
      <c r="F549" s="17"/>
      <c r="G549" s="17">
        <v>9.9745447694885702E-3</v>
      </c>
      <c r="H549" s="17">
        <v>1.32826443871012E-2</v>
      </c>
      <c r="I549" s="17">
        <v>2.7444561393742999E-2</v>
      </c>
      <c r="J549" s="17">
        <v>1.37331183267165E-2</v>
      </c>
      <c r="K549" s="17">
        <v>9.8730222803058397E-3</v>
      </c>
      <c r="L549" s="17">
        <v>1.6685518577804401E-2</v>
      </c>
      <c r="M549" s="17"/>
      <c r="N549" s="17">
        <v>7.0271603013543696E-3</v>
      </c>
      <c r="O549" s="17">
        <v>1.28999117139379E-2</v>
      </c>
      <c r="P549" s="17">
        <v>2.12646514702746E-2</v>
      </c>
      <c r="Q549" s="17">
        <v>2.2763430985657199E-2</v>
      </c>
      <c r="R549" s="17"/>
      <c r="S549" s="17">
        <v>1.36608751963912E-2</v>
      </c>
      <c r="T549" s="17">
        <v>1.84825435132965E-2</v>
      </c>
      <c r="U549" s="17">
        <v>1.9306658682265301E-2</v>
      </c>
      <c r="V549" s="17">
        <v>2.1310801329578299E-2</v>
      </c>
      <c r="W549" s="17">
        <v>0</v>
      </c>
      <c r="X549" s="17">
        <v>2.25996100304694E-2</v>
      </c>
      <c r="Y549" s="17">
        <v>1.2892537676212901E-2</v>
      </c>
      <c r="Z549" s="17">
        <v>0</v>
      </c>
      <c r="AA549" s="17">
        <v>4.4539140161956601E-3</v>
      </c>
      <c r="AB549" s="17">
        <v>3.3012195369582602E-2</v>
      </c>
      <c r="AC549" s="17">
        <v>2.46210359894963E-2</v>
      </c>
      <c r="AD549" s="17">
        <v>0</v>
      </c>
      <c r="AE549" s="17"/>
      <c r="AF549" s="17">
        <v>9.7639343194036304E-3</v>
      </c>
      <c r="AG549" s="17">
        <v>8.0015845511798803E-3</v>
      </c>
      <c r="AH549" s="17">
        <v>3.1185345003825599E-2</v>
      </c>
      <c r="AI549" s="17">
        <v>1.2739868470902501E-2</v>
      </c>
      <c r="AJ549" s="17">
        <v>1.7288084300955901E-2</v>
      </c>
      <c r="AK549" s="17"/>
      <c r="AL549" s="17">
        <v>4.0013063956899596E-3</v>
      </c>
      <c r="AM549" s="17">
        <v>5.6401098114465904E-3</v>
      </c>
      <c r="AN549" s="17">
        <v>2.6433281657886401E-2</v>
      </c>
      <c r="AO549" s="17">
        <v>1.38017827468078E-2</v>
      </c>
      <c r="AP549" s="17">
        <v>1.6261563819308399E-2</v>
      </c>
      <c r="AQ549" s="17">
        <v>3.7235980071401401E-2</v>
      </c>
      <c r="AR549" s="17"/>
      <c r="AS549" s="17">
        <v>7.4403426900965103E-3</v>
      </c>
      <c r="AT549" s="17">
        <v>1.3995026668885699E-2</v>
      </c>
      <c r="AU549" s="17">
        <v>1.9770408701635399E-2</v>
      </c>
      <c r="AV549" s="17">
        <v>2.4760216688567802E-2</v>
      </c>
      <c r="AW549" s="17">
        <v>2.7282505857061899E-2</v>
      </c>
      <c r="AX549" s="17"/>
      <c r="AY549" s="17">
        <v>1.16302125924011E-2</v>
      </c>
      <c r="AZ549" s="17">
        <v>1.34680674846642E-2</v>
      </c>
      <c r="BA549" s="17">
        <v>1.9056950858914502E-2</v>
      </c>
      <c r="BB549" s="17">
        <v>8.2454312206622898E-3</v>
      </c>
      <c r="BC549" s="17">
        <v>4.6025332339655403E-2</v>
      </c>
      <c r="BD549" s="17"/>
      <c r="BE549" s="17">
        <v>1.4915481285999401E-2</v>
      </c>
      <c r="BF549" s="17">
        <v>7.8269321878136604E-3</v>
      </c>
      <c r="BG549" s="17">
        <v>9.7009761566130195E-3</v>
      </c>
      <c r="BH549" s="17">
        <v>2.66371997671206E-2</v>
      </c>
      <c r="BI549" s="17"/>
      <c r="BJ549" s="17">
        <v>1.8245586588166701E-2</v>
      </c>
      <c r="BK549" s="17">
        <v>1.2613609574178499E-2</v>
      </c>
      <c r="BL549" s="17">
        <v>1.9093834524735401E-2</v>
      </c>
      <c r="BM549" s="17">
        <v>1.09706741749268E-2</v>
      </c>
      <c r="BN549" s="17"/>
      <c r="BO549" s="17">
        <v>1.51254085656864E-2</v>
      </c>
      <c r="BP549" s="17">
        <v>1.8373357671201102E-2</v>
      </c>
      <c r="BQ549" s="17">
        <v>1.3688043662416299E-2</v>
      </c>
      <c r="BR549" s="17"/>
      <c r="BS549" s="17">
        <v>1.33250091860722E-2</v>
      </c>
      <c r="BT549" s="17">
        <v>1.7376581574218501E-2</v>
      </c>
      <c r="BU549" s="17"/>
      <c r="BV549" s="17">
        <v>1.2999074167803401E-2</v>
      </c>
      <c r="BW549" s="17">
        <v>1.38265755346878E-2</v>
      </c>
      <c r="BX549" s="17">
        <v>8.5652134895235904E-3</v>
      </c>
      <c r="BY549" s="17"/>
      <c r="BZ549" s="17">
        <v>1.00793033845894E-2</v>
      </c>
      <c r="CA549" s="17">
        <v>0</v>
      </c>
    </row>
    <row r="550" spans="2:79" x14ac:dyDescent="0.3">
      <c r="B550" t="s">
        <v>213</v>
      </c>
      <c r="C550" s="17">
        <v>0.73694033026158701</v>
      </c>
      <c r="D550" s="17">
        <v>0.72919120172380902</v>
      </c>
      <c r="E550" s="17">
        <v>0.74523462975381205</v>
      </c>
      <c r="F550" s="17"/>
      <c r="G550" s="17">
        <v>0.70478280596925702</v>
      </c>
      <c r="H550" s="17">
        <v>0.782959311729164</v>
      </c>
      <c r="I550" s="17">
        <v>0.75538375553098203</v>
      </c>
      <c r="J550" s="17">
        <v>0.69555687528215204</v>
      </c>
      <c r="K550" s="17">
        <v>0.72339434672414604</v>
      </c>
      <c r="L550" s="17">
        <v>0.74861471481711495</v>
      </c>
      <c r="M550" s="17"/>
      <c r="N550" s="17">
        <v>0.80050907573903096</v>
      </c>
      <c r="O550" s="17">
        <v>0.73372743053324896</v>
      </c>
      <c r="P550" s="17">
        <v>0.70800808222454903</v>
      </c>
      <c r="Q550" s="17">
        <v>0.69365504695548197</v>
      </c>
      <c r="R550" s="17"/>
      <c r="S550" s="17">
        <v>0.72532093759459104</v>
      </c>
      <c r="T550" s="17">
        <v>0.736562593045481</v>
      </c>
      <c r="U550" s="17">
        <v>0.79426145897443201</v>
      </c>
      <c r="V550" s="17">
        <v>0.69594852612407099</v>
      </c>
      <c r="W550" s="17">
        <v>0.72028201648353796</v>
      </c>
      <c r="X550" s="17">
        <v>0.76951560813923303</v>
      </c>
      <c r="Y550" s="17">
        <v>0.73891243749811897</v>
      </c>
      <c r="Z550" s="17">
        <v>0.72567740448586204</v>
      </c>
      <c r="AA550" s="17">
        <v>0.77116732543051802</v>
      </c>
      <c r="AB550" s="17">
        <v>0.69955693767146898</v>
      </c>
      <c r="AC550" s="17">
        <v>0.71127730518255705</v>
      </c>
      <c r="AD550" s="17">
        <v>0.74333635689036304</v>
      </c>
      <c r="AE550" s="17"/>
      <c r="AF550" s="17">
        <v>0.73660752574225297</v>
      </c>
      <c r="AG550" s="17">
        <v>0.78485299087193805</v>
      </c>
      <c r="AH550" s="17">
        <v>0.776704617559002</v>
      </c>
      <c r="AI550" s="17">
        <v>0.632215930680325</v>
      </c>
      <c r="AJ550" s="17">
        <v>0.76459077922783403</v>
      </c>
      <c r="AK550" s="17"/>
      <c r="AL550" s="17">
        <v>0.80842711235848796</v>
      </c>
      <c r="AM550" s="17">
        <v>0.72870027032095996</v>
      </c>
      <c r="AN550" s="17">
        <v>0.795376516417025</v>
      </c>
      <c r="AO550" s="17">
        <v>0.66186863484873204</v>
      </c>
      <c r="AP550" s="17">
        <v>0.80215111578956799</v>
      </c>
      <c r="AQ550" s="17">
        <v>0.69541646985889705</v>
      </c>
      <c r="AR550" s="17"/>
      <c r="AS550" s="17">
        <v>0.80717464694199503</v>
      </c>
      <c r="AT550" s="17">
        <v>0.75752635082585296</v>
      </c>
      <c r="AU550" s="17">
        <v>0.65494505999539998</v>
      </c>
      <c r="AV550" s="17">
        <v>0.71142804108093904</v>
      </c>
      <c r="AW550" s="17">
        <v>0.73689281991908495</v>
      </c>
      <c r="AX550" s="17"/>
      <c r="AY550" s="17">
        <v>0.78690806643812194</v>
      </c>
      <c r="AZ550" s="17">
        <v>0.74910087140952397</v>
      </c>
      <c r="BA550" s="17">
        <v>0.67511869379084</v>
      </c>
      <c r="BB550" s="17">
        <v>0.74205330482827703</v>
      </c>
      <c r="BC550" s="17">
        <v>0.62670157925891401</v>
      </c>
      <c r="BD550" s="17"/>
      <c r="BE550" s="17">
        <v>0.58695761876296404</v>
      </c>
      <c r="BF550" s="17">
        <v>0.72493941370642001</v>
      </c>
      <c r="BG550" s="17">
        <v>0.75719961318379503</v>
      </c>
      <c r="BH550" s="17">
        <v>0.73584689835581096</v>
      </c>
      <c r="BI550" s="17"/>
      <c r="BJ550" s="17">
        <v>0.65005922013167705</v>
      </c>
      <c r="BK550" s="17">
        <v>0.77896163676320795</v>
      </c>
      <c r="BL550" s="17">
        <v>0.75638012330052495</v>
      </c>
      <c r="BM550" s="17">
        <v>0.74360691257602596</v>
      </c>
      <c r="BN550" s="17"/>
      <c r="BO550" s="17">
        <v>0.76023825245975796</v>
      </c>
      <c r="BP550" s="17">
        <v>0.733989474322987</v>
      </c>
      <c r="BQ550" s="17">
        <v>0.73503058006673305</v>
      </c>
      <c r="BR550" s="17"/>
      <c r="BS550" s="17">
        <v>0.76125031159965995</v>
      </c>
      <c r="BT550" s="17">
        <v>0.70673524121623998</v>
      </c>
      <c r="BU550" s="17"/>
      <c r="BV550" s="17">
        <v>0.80195254181738695</v>
      </c>
      <c r="BW550" s="17">
        <v>0.72742535726949598</v>
      </c>
      <c r="BX550" s="17">
        <v>0.71643473014582504</v>
      </c>
      <c r="BY550" s="17"/>
      <c r="BZ550" s="17">
        <v>0.73272390714722702</v>
      </c>
      <c r="CA550" s="17">
        <v>0.77498481941516195</v>
      </c>
    </row>
    <row r="551" spans="2:79" x14ac:dyDescent="0.3">
      <c r="B551" t="s">
        <v>214</v>
      </c>
      <c r="C551" s="17">
        <v>7.3807885931479897E-2</v>
      </c>
      <c r="D551" s="17">
        <v>8.5328559448203806E-2</v>
      </c>
      <c r="E551" s="17">
        <v>6.3227613551604098E-2</v>
      </c>
      <c r="F551" s="17"/>
      <c r="G551" s="17">
        <v>7.4410056681725206E-2</v>
      </c>
      <c r="H551" s="17">
        <v>6.2873311920702002E-2</v>
      </c>
      <c r="I551" s="17">
        <v>6.9218318869848097E-2</v>
      </c>
      <c r="J551" s="17">
        <v>8.8847394623495002E-2</v>
      </c>
      <c r="K551" s="17">
        <v>9.8322997396259701E-2</v>
      </c>
      <c r="L551" s="17">
        <v>5.7449129700214902E-2</v>
      </c>
      <c r="M551" s="17"/>
      <c r="N551" s="17">
        <v>5.5684334965117203E-2</v>
      </c>
      <c r="O551" s="17">
        <v>7.2353933579247506E-2</v>
      </c>
      <c r="P551" s="17">
        <v>8.1985977031085705E-2</v>
      </c>
      <c r="Q551" s="17">
        <v>8.9172868972449804E-2</v>
      </c>
      <c r="R551" s="17"/>
      <c r="S551" s="17">
        <v>7.2427965013083601E-2</v>
      </c>
      <c r="T551" s="17">
        <v>7.7835784505612696E-2</v>
      </c>
      <c r="U551" s="17">
        <v>3.4473148653191697E-2</v>
      </c>
      <c r="V551" s="17">
        <v>0.106292777338077</v>
      </c>
      <c r="W551" s="17">
        <v>0.109219881190786</v>
      </c>
      <c r="X551" s="17">
        <v>4.4694876393583098E-2</v>
      </c>
      <c r="Y551" s="17">
        <v>5.5958606690846298E-2</v>
      </c>
      <c r="Z551" s="17">
        <v>9.7743487924468103E-2</v>
      </c>
      <c r="AA551" s="17">
        <v>5.4367696100586602E-2</v>
      </c>
      <c r="AB551" s="17">
        <v>8.5773574510311507E-2</v>
      </c>
      <c r="AC551" s="17">
        <v>6.6130492532217006E-2</v>
      </c>
      <c r="AD551" s="17">
        <v>0.139331193992876</v>
      </c>
      <c r="AE551" s="17"/>
      <c r="AF551" s="17">
        <v>8.4636303472170202E-2</v>
      </c>
      <c r="AG551" s="17">
        <v>6.0502278287933302E-2</v>
      </c>
      <c r="AH551" s="17">
        <v>3.7780651988208701E-2</v>
      </c>
      <c r="AI551" s="17">
        <v>0.119421352117243</v>
      </c>
      <c r="AJ551" s="17">
        <v>3.0443936562924299E-2</v>
      </c>
      <c r="AK551" s="17"/>
      <c r="AL551" s="17">
        <v>4.8583372353052399E-2</v>
      </c>
      <c r="AM551" s="17">
        <v>9.3360535701640004E-2</v>
      </c>
      <c r="AN551" s="17">
        <v>4.4015122945771097E-2</v>
      </c>
      <c r="AO551" s="17">
        <v>0.110902229944829</v>
      </c>
      <c r="AP551" s="17">
        <v>2.83791488043602E-2</v>
      </c>
      <c r="AQ551" s="17">
        <v>6.2474403343800201E-2</v>
      </c>
      <c r="AR551" s="17"/>
      <c r="AS551" s="17">
        <v>4.89958950411176E-2</v>
      </c>
      <c r="AT551" s="17">
        <v>6.7064572465527703E-2</v>
      </c>
      <c r="AU551" s="17">
        <v>8.8163675206965206E-2</v>
      </c>
      <c r="AV551" s="17">
        <v>9.9738983242377705E-2</v>
      </c>
      <c r="AW551" s="17">
        <v>0.15439111708541101</v>
      </c>
      <c r="AX551" s="17"/>
      <c r="AY551" s="17">
        <v>6.2742755140574494E-2</v>
      </c>
      <c r="AZ551" s="17">
        <v>5.93434436397881E-2</v>
      </c>
      <c r="BA551" s="17">
        <v>8.1676920253979601E-2</v>
      </c>
      <c r="BB551" s="17">
        <v>0.113769998847995</v>
      </c>
      <c r="BC551" s="17">
        <v>0.13353422190706701</v>
      </c>
      <c r="BD551" s="17"/>
      <c r="BE551" s="17">
        <v>0.235234401882494</v>
      </c>
      <c r="BF551" s="17">
        <v>5.5330538949829901E-2</v>
      </c>
      <c r="BG551" s="17">
        <v>6.7614355666163695E-2</v>
      </c>
      <c r="BH551" s="17">
        <v>7.3989472518839097E-2</v>
      </c>
      <c r="BI551" s="17"/>
      <c r="BJ551" s="17">
        <v>9.3528579253653904E-2</v>
      </c>
      <c r="BK551" s="17">
        <v>4.4091508960089697E-2</v>
      </c>
      <c r="BL551" s="17">
        <v>6.8221128678141896E-2</v>
      </c>
      <c r="BM551" s="17">
        <v>7.5914127224198505E-2</v>
      </c>
      <c r="BN551" s="17"/>
      <c r="BO551" s="17">
        <v>6.1376055525139001E-2</v>
      </c>
      <c r="BP551" s="17">
        <v>7.9020816070799096E-2</v>
      </c>
      <c r="BQ551" s="17">
        <v>7.5321503273421797E-2</v>
      </c>
      <c r="BR551" s="17"/>
      <c r="BS551" s="17">
        <v>6.2817026381427096E-2</v>
      </c>
      <c r="BT551" s="17">
        <v>8.8269766345541095E-2</v>
      </c>
      <c r="BU551" s="17"/>
      <c r="BV551" s="17">
        <v>5.6353977509117602E-2</v>
      </c>
      <c r="BW551" s="17">
        <v>6.4168699811498905E-2</v>
      </c>
      <c r="BX551" s="17">
        <v>0.10380577478432799</v>
      </c>
      <c r="BY551" s="17"/>
      <c r="BZ551" s="17">
        <v>5.7502116980092798E-2</v>
      </c>
      <c r="CA551" s="17">
        <v>6.9949324931283405E-2</v>
      </c>
    </row>
    <row r="552" spans="2:79" x14ac:dyDescent="0.3">
      <c r="B552" t="s">
        <v>191</v>
      </c>
      <c r="C552" s="17">
        <v>0.66313244433010698</v>
      </c>
      <c r="D552" s="17">
        <v>0.64386264227560497</v>
      </c>
      <c r="E552" s="17">
        <v>0.68200701620220805</v>
      </c>
      <c r="F552" s="17"/>
      <c r="G552" s="17">
        <v>0.63037274928753195</v>
      </c>
      <c r="H552" s="17">
        <v>0.720085999808462</v>
      </c>
      <c r="I552" s="17">
        <v>0.68616543666113405</v>
      </c>
      <c r="J552" s="17">
        <v>0.60670948065865704</v>
      </c>
      <c r="K552" s="17">
        <v>0.62507134932788599</v>
      </c>
      <c r="L552" s="17">
        <v>0.69116558511689996</v>
      </c>
      <c r="M552" s="17"/>
      <c r="N552" s="17">
        <v>0.74482474077391403</v>
      </c>
      <c r="O552" s="17">
        <v>0.66137349695400105</v>
      </c>
      <c r="P552" s="17">
        <v>0.62602210519346402</v>
      </c>
      <c r="Q552" s="17">
        <v>0.60448217798303205</v>
      </c>
      <c r="R552" s="17"/>
      <c r="S552" s="17">
        <v>0.65289297258150703</v>
      </c>
      <c r="T552" s="17">
        <v>0.65872680853986898</v>
      </c>
      <c r="U552" s="17">
        <v>0.75978831032123995</v>
      </c>
      <c r="V552" s="17">
        <v>0.58965574878599403</v>
      </c>
      <c r="W552" s="17">
        <v>0.611062135292752</v>
      </c>
      <c r="X552" s="17">
        <v>0.72482073174564998</v>
      </c>
      <c r="Y552" s="17">
        <v>0.68295383080727201</v>
      </c>
      <c r="Z552" s="17">
        <v>0.62793391656139397</v>
      </c>
      <c r="AA552" s="17">
        <v>0.71679962932993102</v>
      </c>
      <c r="AB552" s="17">
        <v>0.613783363161158</v>
      </c>
      <c r="AC552" s="17">
        <v>0.64514681265034002</v>
      </c>
      <c r="AD552" s="17">
        <v>0.60400516289748696</v>
      </c>
      <c r="AE552" s="17"/>
      <c r="AF552" s="17">
        <v>0.65197122227008197</v>
      </c>
      <c r="AG552" s="17">
        <v>0.72435071258400496</v>
      </c>
      <c r="AH552" s="17">
        <v>0.73892396557079298</v>
      </c>
      <c r="AI552" s="17">
        <v>0.51279457856308297</v>
      </c>
      <c r="AJ552" s="17">
        <v>0.73414684266490904</v>
      </c>
      <c r="AK552" s="17"/>
      <c r="AL552" s="17">
        <v>0.75984374000543597</v>
      </c>
      <c r="AM552" s="17">
        <v>0.63533973461932003</v>
      </c>
      <c r="AN552" s="17">
        <v>0.75136139347125397</v>
      </c>
      <c r="AO552" s="17">
        <v>0.55096640490390403</v>
      </c>
      <c r="AP552" s="17">
        <v>0.773771966985208</v>
      </c>
      <c r="AQ552" s="17">
        <v>0.63294206651509699</v>
      </c>
      <c r="AR552" s="17"/>
      <c r="AS552" s="17">
        <v>0.75817875190087702</v>
      </c>
      <c r="AT552" s="17">
        <v>0.69046177836032496</v>
      </c>
      <c r="AU552" s="17">
        <v>0.56678138478843498</v>
      </c>
      <c r="AV552" s="17">
        <v>0.61168905783856198</v>
      </c>
      <c r="AW552" s="17">
        <v>0.58250170283367397</v>
      </c>
      <c r="AX552" s="17"/>
      <c r="AY552" s="17">
        <v>0.72416531129754702</v>
      </c>
      <c r="AZ552" s="17">
        <v>0.68975742776973503</v>
      </c>
      <c r="BA552" s="17">
        <v>0.59344177353686001</v>
      </c>
      <c r="BB552" s="17">
        <v>0.62828330598028204</v>
      </c>
      <c r="BC552" s="17">
        <v>0.49316735735184702</v>
      </c>
      <c r="BD552" s="17"/>
      <c r="BE552" s="17">
        <v>0.35172321688046998</v>
      </c>
      <c r="BF552" s="17">
        <v>0.66960887475659003</v>
      </c>
      <c r="BG552" s="17">
        <v>0.689585257517631</v>
      </c>
      <c r="BH552" s="17">
        <v>0.66185742583697205</v>
      </c>
      <c r="BI552" s="17"/>
      <c r="BJ552" s="17">
        <v>0.55653064087802295</v>
      </c>
      <c r="BK552" s="17">
        <v>0.734870127803118</v>
      </c>
      <c r="BL552" s="17">
        <v>0.68815899462238295</v>
      </c>
      <c r="BM552" s="17">
        <v>0.66769278535182697</v>
      </c>
      <c r="BN552" s="17"/>
      <c r="BO552" s="17">
        <v>0.69886219693461904</v>
      </c>
      <c r="BP552" s="17">
        <v>0.65496865825218797</v>
      </c>
      <c r="BQ552" s="17">
        <v>0.65970907679331103</v>
      </c>
      <c r="BR552" s="17"/>
      <c r="BS552" s="17">
        <v>0.698433285218233</v>
      </c>
      <c r="BT552" s="17">
        <v>0.61846547487069903</v>
      </c>
      <c r="BU552" s="17"/>
      <c r="BV552" s="17">
        <v>0.74559856430826998</v>
      </c>
      <c r="BW552" s="17">
        <v>0.663256657457997</v>
      </c>
      <c r="BX552" s="17">
        <v>0.61262895536149697</v>
      </c>
      <c r="BY552" s="17"/>
      <c r="BZ552" s="17">
        <v>0.67522179016713402</v>
      </c>
      <c r="CA552" s="17">
        <v>0.70503549448387803</v>
      </c>
    </row>
    <row r="553" spans="2:79" x14ac:dyDescent="0.3">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c r="BV553" s="17"/>
      <c r="BW553" s="17"/>
      <c r="BX553" s="17"/>
      <c r="BY553" s="17"/>
      <c r="BZ553" s="17"/>
      <c r="CA553" s="17"/>
    </row>
    <row r="554" spans="2:79" x14ac:dyDescent="0.3">
      <c r="B554" s="6" t="s">
        <v>260</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c r="BZ554" s="17"/>
      <c r="CA554" s="17"/>
    </row>
    <row r="555" spans="2:79" x14ac:dyDescent="0.3">
      <c r="B555" s="24" t="s">
        <v>107</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c r="BV555" s="17"/>
      <c r="BW555" s="17"/>
      <c r="BX555" s="17"/>
      <c r="BY555" s="17"/>
      <c r="BZ555" s="17"/>
      <c r="CA555" s="17"/>
    </row>
    <row r="556" spans="2:79" x14ac:dyDescent="0.3">
      <c r="B556" t="s">
        <v>208</v>
      </c>
      <c r="C556" s="17">
        <v>0.36992015116737598</v>
      </c>
      <c r="D556" s="17">
        <v>0.34364466789235598</v>
      </c>
      <c r="E556" s="17">
        <v>0.39668995828359999</v>
      </c>
      <c r="F556" s="17"/>
      <c r="G556" s="17">
        <v>0.34557570437620799</v>
      </c>
      <c r="H556" s="17">
        <v>0.37737243045534002</v>
      </c>
      <c r="I556" s="17">
        <v>0.40526630802930202</v>
      </c>
      <c r="J556" s="17">
        <v>0.31957732452781601</v>
      </c>
      <c r="K556" s="17">
        <v>0.39404041555339497</v>
      </c>
      <c r="L556" s="17">
        <v>0.37620714317785398</v>
      </c>
      <c r="M556" s="17"/>
      <c r="N556" s="17">
        <v>0.41615502117693698</v>
      </c>
      <c r="O556" s="17">
        <v>0.35543070822926898</v>
      </c>
      <c r="P556" s="17">
        <v>0.34468516618502598</v>
      </c>
      <c r="Q556" s="17">
        <v>0.35052207324953</v>
      </c>
      <c r="R556" s="17"/>
      <c r="S556" s="17">
        <v>0.41092263679691998</v>
      </c>
      <c r="T556" s="17">
        <v>0.38440260055236602</v>
      </c>
      <c r="U556" s="17">
        <v>0.32782128115966203</v>
      </c>
      <c r="V556" s="17">
        <v>0.35574342205755999</v>
      </c>
      <c r="W556" s="17">
        <v>0.33563254308234097</v>
      </c>
      <c r="X556" s="17">
        <v>0.39596757003293498</v>
      </c>
      <c r="Y556" s="17">
        <v>0.35750454412073002</v>
      </c>
      <c r="Z556" s="17">
        <v>0.39090646302431897</v>
      </c>
      <c r="AA556" s="17">
        <v>0.37546056779951298</v>
      </c>
      <c r="AB556" s="17">
        <v>0.34760611530278601</v>
      </c>
      <c r="AC556" s="17">
        <v>0.322896574363497</v>
      </c>
      <c r="AD556" s="17">
        <v>0.40404431629424598</v>
      </c>
      <c r="AE556" s="17"/>
      <c r="AF556" s="17">
        <v>0.361537005942689</v>
      </c>
      <c r="AG556" s="17">
        <v>0.40371930224810998</v>
      </c>
      <c r="AH556" s="17">
        <v>0.38669675729693598</v>
      </c>
      <c r="AI556" s="17">
        <v>0.25223805055783899</v>
      </c>
      <c r="AJ556" s="17">
        <v>0.44928957215761001</v>
      </c>
      <c r="AK556" s="17"/>
      <c r="AL556" s="17">
        <v>0.43906424838019298</v>
      </c>
      <c r="AM556" s="17">
        <v>0.40004486554613999</v>
      </c>
      <c r="AN556" s="17">
        <v>0.414519020140518</v>
      </c>
      <c r="AO556" s="17">
        <v>0.27127133295500699</v>
      </c>
      <c r="AP556" s="17">
        <v>0.445973739979448</v>
      </c>
      <c r="AQ556" s="17">
        <v>0.27570410555639402</v>
      </c>
      <c r="AR556" s="17"/>
      <c r="AS556" s="17">
        <v>0.51311226411010502</v>
      </c>
      <c r="AT556" s="17">
        <v>0.34928525864793097</v>
      </c>
      <c r="AU556" s="17">
        <v>0.29912711186447399</v>
      </c>
      <c r="AV556" s="17">
        <v>0.36269610503670502</v>
      </c>
      <c r="AW556" s="17">
        <v>0.54635633710840403</v>
      </c>
      <c r="AX556" s="17"/>
      <c r="AY556" s="17">
        <v>0.470631313189593</v>
      </c>
      <c r="AZ556" s="17">
        <v>0.33206197749907701</v>
      </c>
      <c r="BA556" s="17">
        <v>0.35277996518472399</v>
      </c>
      <c r="BB556" s="17">
        <v>0.31228778301881799</v>
      </c>
      <c r="BC556" s="17">
        <v>0.38630069022278002</v>
      </c>
      <c r="BD556" s="17"/>
      <c r="BE556" s="17">
        <v>0.26297111341359403</v>
      </c>
      <c r="BF556" s="17">
        <v>0.30429563583413999</v>
      </c>
      <c r="BG556" s="17">
        <v>0.37271955809604701</v>
      </c>
      <c r="BH556" s="17">
        <v>0.42651077871167797</v>
      </c>
      <c r="BI556" s="17"/>
      <c r="BJ556" s="17">
        <v>0.28964536084568299</v>
      </c>
      <c r="BK556" s="17">
        <v>0.36574418060147101</v>
      </c>
      <c r="BL556" s="17">
        <v>0.372599727315719</v>
      </c>
      <c r="BM556" s="17">
        <v>0.38948036300863997</v>
      </c>
      <c r="BN556" s="17"/>
      <c r="BO556" s="17">
        <v>0.386916637930239</v>
      </c>
      <c r="BP556" s="17">
        <v>0.30398845267980601</v>
      </c>
      <c r="BQ556" s="17">
        <v>0.38136108588463202</v>
      </c>
      <c r="BR556" s="17"/>
      <c r="BS556" s="17">
        <v>0.40685670229704701</v>
      </c>
      <c r="BT556" s="17">
        <v>0.32342092073302098</v>
      </c>
      <c r="BU556" s="17"/>
      <c r="BV556" s="17">
        <v>0.379093050338422</v>
      </c>
      <c r="BW556" s="17">
        <v>0.37714970503722101</v>
      </c>
      <c r="BX556" s="17">
        <v>0.36072976708143101</v>
      </c>
      <c r="BY556" s="17"/>
      <c r="BZ556" s="17">
        <v>0.40149440373971801</v>
      </c>
      <c r="CA556" s="17">
        <v>0.41228402976776202</v>
      </c>
    </row>
    <row r="557" spans="2:79" x14ac:dyDescent="0.3">
      <c r="B557" t="s">
        <v>209</v>
      </c>
      <c r="C557" s="17">
        <v>0.41731786789223102</v>
      </c>
      <c r="D557" s="17">
        <v>0.43655760198488303</v>
      </c>
      <c r="E557" s="17">
        <v>0.39950261875006499</v>
      </c>
      <c r="F557" s="17"/>
      <c r="G557" s="17">
        <v>0.42873122246895601</v>
      </c>
      <c r="H557" s="17">
        <v>0.40599720580535897</v>
      </c>
      <c r="I557" s="17">
        <v>0.34984021745551502</v>
      </c>
      <c r="J557" s="17">
        <v>0.48672766573860199</v>
      </c>
      <c r="K557" s="17">
        <v>0.387172856602849</v>
      </c>
      <c r="L557" s="17">
        <v>0.43743998162095099</v>
      </c>
      <c r="M557" s="17"/>
      <c r="N557" s="17">
        <v>0.40527767692810501</v>
      </c>
      <c r="O557" s="17">
        <v>0.43513549118677097</v>
      </c>
      <c r="P557" s="17">
        <v>0.40798118387266902</v>
      </c>
      <c r="Q557" s="17">
        <v>0.42249221397319298</v>
      </c>
      <c r="R557" s="17"/>
      <c r="S557" s="17">
        <v>0.39661358806355401</v>
      </c>
      <c r="T557" s="17">
        <v>0.43162420664192502</v>
      </c>
      <c r="U557" s="17">
        <v>0.428659106707243</v>
      </c>
      <c r="V557" s="17">
        <v>0.41655759636723</v>
      </c>
      <c r="W557" s="17">
        <v>0.42762793741008898</v>
      </c>
      <c r="X557" s="17">
        <v>0.36156089507261602</v>
      </c>
      <c r="Y557" s="17">
        <v>0.39012334515142899</v>
      </c>
      <c r="Z557" s="17">
        <v>0.399798353163896</v>
      </c>
      <c r="AA557" s="17">
        <v>0.46551745928490101</v>
      </c>
      <c r="AB557" s="17">
        <v>0.44918983576112198</v>
      </c>
      <c r="AC557" s="17">
        <v>0.43604433647451801</v>
      </c>
      <c r="AD557" s="17">
        <v>0.35900668036937</v>
      </c>
      <c r="AE557" s="17"/>
      <c r="AF557" s="17">
        <v>0.42718677682391998</v>
      </c>
      <c r="AG557" s="17">
        <v>0.42089816513966499</v>
      </c>
      <c r="AH557" s="17">
        <v>0.46246631678926797</v>
      </c>
      <c r="AI557" s="17">
        <v>0.41344865219793597</v>
      </c>
      <c r="AJ557" s="17">
        <v>0.31235266020597002</v>
      </c>
      <c r="AK557" s="17"/>
      <c r="AL557" s="17">
        <v>0.406639872051964</v>
      </c>
      <c r="AM557" s="17">
        <v>0.41455587239245001</v>
      </c>
      <c r="AN557" s="17">
        <v>0.403805575720592</v>
      </c>
      <c r="AO557" s="17">
        <v>0.43237096345314002</v>
      </c>
      <c r="AP557" s="17">
        <v>0.35224058563351901</v>
      </c>
      <c r="AQ557" s="17">
        <v>0.54565505995271202</v>
      </c>
      <c r="AR557" s="17"/>
      <c r="AS557" s="17">
        <v>0.33170245648632202</v>
      </c>
      <c r="AT557" s="17">
        <v>0.44475606288237901</v>
      </c>
      <c r="AU557" s="17">
        <v>0.428627799989173</v>
      </c>
      <c r="AV557" s="17">
        <v>0.44141630329946502</v>
      </c>
      <c r="AW557" s="17">
        <v>0.24368446052079201</v>
      </c>
      <c r="AX557" s="17"/>
      <c r="AY557" s="17">
        <v>0.36092473328117503</v>
      </c>
      <c r="AZ557" s="17">
        <v>0.46237375514705997</v>
      </c>
      <c r="BA557" s="17">
        <v>0.41593652666766101</v>
      </c>
      <c r="BB557" s="17">
        <v>0.43781464153218502</v>
      </c>
      <c r="BC557" s="17">
        <v>0.259807058721096</v>
      </c>
      <c r="BD557" s="17"/>
      <c r="BE557" s="17">
        <v>0.36531499344690099</v>
      </c>
      <c r="BF557" s="17">
        <v>0.450370231546383</v>
      </c>
      <c r="BG557" s="17">
        <v>0.42859894502282703</v>
      </c>
      <c r="BH557" s="17">
        <v>0.385028022994367</v>
      </c>
      <c r="BI557" s="17"/>
      <c r="BJ557" s="17">
        <v>0.41314241701482501</v>
      </c>
      <c r="BK557" s="17">
        <v>0.38813925778547298</v>
      </c>
      <c r="BL557" s="17">
        <v>0.43944480736594999</v>
      </c>
      <c r="BM557" s="17">
        <v>0.41198750849578297</v>
      </c>
      <c r="BN557" s="17"/>
      <c r="BO557" s="17">
        <v>0.37206694482555303</v>
      </c>
      <c r="BP557" s="17">
        <v>0.47865594142235401</v>
      </c>
      <c r="BQ557" s="17">
        <v>0.41455141307458099</v>
      </c>
      <c r="BR557" s="17"/>
      <c r="BS557" s="17">
        <v>0.39784692387132398</v>
      </c>
      <c r="BT557" s="17">
        <v>0.44272110812985999</v>
      </c>
      <c r="BU557" s="17"/>
      <c r="BV557" s="17">
        <v>0.44354767048558702</v>
      </c>
      <c r="BW557" s="17">
        <v>0.41498375044338298</v>
      </c>
      <c r="BX557" s="17">
        <v>0.41182582476601098</v>
      </c>
      <c r="BY557" s="17"/>
      <c r="BZ557" s="17">
        <v>0.42555024371206901</v>
      </c>
      <c r="CA557" s="17">
        <v>0.43467395401639403</v>
      </c>
    </row>
    <row r="558" spans="2:79" x14ac:dyDescent="0.3">
      <c r="B558" t="s">
        <v>210</v>
      </c>
      <c r="C558" s="17">
        <v>0.13754272886503</v>
      </c>
      <c r="D558" s="17">
        <v>0.14257611367394199</v>
      </c>
      <c r="E558" s="17">
        <v>0.13078503347474399</v>
      </c>
      <c r="F558" s="17"/>
      <c r="G558" s="17">
        <v>0.15248940209460801</v>
      </c>
      <c r="H558" s="17">
        <v>0.165329330125431</v>
      </c>
      <c r="I558" s="17">
        <v>0.157806844524669</v>
      </c>
      <c r="J558" s="17">
        <v>0.115047058717864</v>
      </c>
      <c r="K558" s="17">
        <v>0.122042482513426</v>
      </c>
      <c r="L558" s="17">
        <v>0.11710201148614</v>
      </c>
      <c r="M558" s="17"/>
      <c r="N558" s="17">
        <v>0.10869330494325501</v>
      </c>
      <c r="O558" s="17">
        <v>0.15516778715933699</v>
      </c>
      <c r="P558" s="17">
        <v>0.150519366731415</v>
      </c>
      <c r="Q558" s="17">
        <v>0.14170145932935099</v>
      </c>
      <c r="R558" s="17"/>
      <c r="S558" s="17">
        <v>0.120501529444622</v>
      </c>
      <c r="T558" s="17">
        <v>0.125253111757648</v>
      </c>
      <c r="U558" s="17">
        <v>0.15560296489344599</v>
      </c>
      <c r="V558" s="17">
        <v>0.14075225161768801</v>
      </c>
      <c r="W558" s="17">
        <v>0.16387977386330599</v>
      </c>
      <c r="X558" s="17">
        <v>0.17268809234226001</v>
      </c>
      <c r="Y558" s="17">
        <v>0.15127260444500401</v>
      </c>
      <c r="Z558" s="17">
        <v>0.12804971401005599</v>
      </c>
      <c r="AA558" s="17">
        <v>0.113974269163894</v>
      </c>
      <c r="AB558" s="17">
        <v>0.117145826470132</v>
      </c>
      <c r="AC558" s="17">
        <v>0.14685747522230899</v>
      </c>
      <c r="AD558" s="17">
        <v>0.15321770641335999</v>
      </c>
      <c r="AE558" s="17"/>
      <c r="AF558" s="17">
        <v>0.126422946289551</v>
      </c>
      <c r="AG558" s="17">
        <v>0.11962738085970299</v>
      </c>
      <c r="AH558" s="17">
        <v>0.10862812088974599</v>
      </c>
      <c r="AI558" s="17">
        <v>0.195076007907801</v>
      </c>
      <c r="AJ558" s="17">
        <v>0.154140144080816</v>
      </c>
      <c r="AK558" s="17"/>
      <c r="AL558" s="17">
        <v>0.107553589280122</v>
      </c>
      <c r="AM558" s="17">
        <v>0.109058358180049</v>
      </c>
      <c r="AN558" s="17">
        <v>0.132584670536531</v>
      </c>
      <c r="AO558" s="17">
        <v>0.17232619774250599</v>
      </c>
      <c r="AP558" s="17">
        <v>0.12736716332708301</v>
      </c>
      <c r="AQ558" s="17">
        <v>0.134330566530663</v>
      </c>
      <c r="AR558" s="17"/>
      <c r="AS558" s="17">
        <v>0.101829641412382</v>
      </c>
      <c r="AT558" s="17">
        <v>0.128797038865574</v>
      </c>
      <c r="AU558" s="17">
        <v>0.18853007988957499</v>
      </c>
      <c r="AV558" s="17">
        <v>0.116614391251152</v>
      </c>
      <c r="AW558" s="17">
        <v>0.109190157588827</v>
      </c>
      <c r="AX558" s="17"/>
      <c r="AY558" s="17">
        <v>9.7509464889665706E-2</v>
      </c>
      <c r="AZ558" s="17">
        <v>0.13580186115296899</v>
      </c>
      <c r="BA558" s="17">
        <v>0.161992929961571</v>
      </c>
      <c r="BB558" s="17">
        <v>0.16162357468514699</v>
      </c>
      <c r="BC558" s="17">
        <v>0.200831425025911</v>
      </c>
      <c r="BD558" s="17"/>
      <c r="BE558" s="17">
        <v>0.28328996881761198</v>
      </c>
      <c r="BF558" s="17">
        <v>0.15681683826513201</v>
      </c>
      <c r="BG558" s="17">
        <v>0.13234362408207601</v>
      </c>
      <c r="BH558" s="17">
        <v>0.112201905816479</v>
      </c>
      <c r="BI558" s="17"/>
      <c r="BJ558" s="17">
        <v>0.192465774857843</v>
      </c>
      <c r="BK558" s="17">
        <v>0.18261141856551899</v>
      </c>
      <c r="BL558" s="17">
        <v>0.11121825216931</v>
      </c>
      <c r="BM558" s="17">
        <v>0.129240742840326</v>
      </c>
      <c r="BN558" s="17"/>
      <c r="BO558" s="17">
        <v>0.156429519872235</v>
      </c>
      <c r="BP558" s="17">
        <v>0.153036864203734</v>
      </c>
      <c r="BQ558" s="17">
        <v>0.12807596162634799</v>
      </c>
      <c r="BR558" s="17"/>
      <c r="BS558" s="17">
        <v>0.12588493272630899</v>
      </c>
      <c r="BT558" s="17">
        <v>0.15212703595698199</v>
      </c>
      <c r="BU558" s="17"/>
      <c r="BV558" s="17">
        <v>0.11351478589179199</v>
      </c>
      <c r="BW558" s="17">
        <v>0.14935672493784499</v>
      </c>
      <c r="BX558" s="17">
        <v>0.131252059812207</v>
      </c>
      <c r="BY558" s="17"/>
      <c r="BZ558" s="17">
        <v>0.113087874790264</v>
      </c>
      <c r="CA558" s="17">
        <v>0.10737650633465</v>
      </c>
    </row>
    <row r="559" spans="2:79" x14ac:dyDescent="0.3">
      <c r="B559" t="s">
        <v>211</v>
      </c>
      <c r="C559" s="17">
        <v>4.2386592123199403E-2</v>
      </c>
      <c r="D559" s="17">
        <v>4.4629302885951301E-2</v>
      </c>
      <c r="E559" s="17">
        <v>3.9663642388423202E-2</v>
      </c>
      <c r="F559" s="17"/>
      <c r="G559" s="17">
        <v>5.8981420990467999E-2</v>
      </c>
      <c r="H559" s="17">
        <v>2.4168791197254201E-2</v>
      </c>
      <c r="I559" s="17">
        <v>4.2962389935850602E-2</v>
      </c>
      <c r="J559" s="17">
        <v>5.2299372479391801E-2</v>
      </c>
      <c r="K559" s="17">
        <v>4.9034617741091302E-2</v>
      </c>
      <c r="L559" s="17">
        <v>3.3187887772349697E-2</v>
      </c>
      <c r="M559" s="17"/>
      <c r="N559" s="17">
        <v>4.1006688872493799E-2</v>
      </c>
      <c r="O559" s="17">
        <v>2.0737304957181301E-2</v>
      </c>
      <c r="P559" s="17">
        <v>6.9722720231863794E-2</v>
      </c>
      <c r="Q559" s="17">
        <v>4.3184085393459602E-2</v>
      </c>
      <c r="R559" s="17"/>
      <c r="S559" s="17">
        <v>4.1689621744252003E-2</v>
      </c>
      <c r="T559" s="17">
        <v>3.94728993670527E-2</v>
      </c>
      <c r="U559" s="17">
        <v>5.7809784176570497E-2</v>
      </c>
      <c r="V559" s="17">
        <v>4.7752661514729997E-2</v>
      </c>
      <c r="W559" s="17">
        <v>5.43715408365327E-2</v>
      </c>
      <c r="X559" s="17">
        <v>3.1695508667011298E-2</v>
      </c>
      <c r="Y559" s="17">
        <v>6.0166679441729397E-2</v>
      </c>
      <c r="Z559" s="17">
        <v>6.6382822873467806E-2</v>
      </c>
      <c r="AA559" s="17">
        <v>2.3626528716955201E-2</v>
      </c>
      <c r="AB559" s="17">
        <v>3.7583846932825203E-2</v>
      </c>
      <c r="AC559" s="17">
        <v>2.00922575868193E-2</v>
      </c>
      <c r="AD559" s="17">
        <v>4.6247217198275903E-2</v>
      </c>
      <c r="AE559" s="17"/>
      <c r="AF559" s="17">
        <v>5.85886426827242E-2</v>
      </c>
      <c r="AG559" s="17">
        <v>3.1083506906274299E-2</v>
      </c>
      <c r="AH559" s="17">
        <v>3.0836978102048999E-2</v>
      </c>
      <c r="AI559" s="17">
        <v>6.4385887438341394E-2</v>
      </c>
      <c r="AJ559" s="17">
        <v>4.6889368260810797E-2</v>
      </c>
      <c r="AK559" s="17"/>
      <c r="AL559" s="17">
        <v>3.4081765466966597E-2</v>
      </c>
      <c r="AM559" s="17">
        <v>5.0705176350395002E-2</v>
      </c>
      <c r="AN559" s="17">
        <v>2.6471308931812099E-2</v>
      </c>
      <c r="AO559" s="17">
        <v>6.6171157692821295E-2</v>
      </c>
      <c r="AP559" s="17">
        <v>4.62111817218335E-2</v>
      </c>
      <c r="AQ559" s="17">
        <v>1.00760350831329E-2</v>
      </c>
      <c r="AR559" s="17"/>
      <c r="AS559" s="17">
        <v>3.3935886868653599E-2</v>
      </c>
      <c r="AT559" s="17">
        <v>4.38924099640444E-2</v>
      </c>
      <c r="AU559" s="17">
        <v>4.8775315607480302E-2</v>
      </c>
      <c r="AV559" s="17">
        <v>4.4558712849186298E-2</v>
      </c>
      <c r="AW559" s="17">
        <v>0</v>
      </c>
      <c r="AX559" s="17"/>
      <c r="AY559" s="17">
        <v>3.8551462209971299E-2</v>
      </c>
      <c r="AZ559" s="17">
        <v>4.7509222677559998E-2</v>
      </c>
      <c r="BA559" s="17">
        <v>3.8819102329700803E-2</v>
      </c>
      <c r="BB559" s="17">
        <v>4.5976012775735701E-2</v>
      </c>
      <c r="BC559" s="17">
        <v>3.04255565239606E-2</v>
      </c>
      <c r="BD559" s="17"/>
      <c r="BE559" s="17">
        <v>2.3744809827949701E-2</v>
      </c>
      <c r="BF559" s="17">
        <v>7.0019260255865301E-2</v>
      </c>
      <c r="BG559" s="17">
        <v>3.86930263132809E-2</v>
      </c>
      <c r="BH559" s="17">
        <v>3.4832305718746202E-2</v>
      </c>
      <c r="BI559" s="17"/>
      <c r="BJ559" s="17">
        <v>5.1595471612853001E-2</v>
      </c>
      <c r="BK559" s="17">
        <v>4.6256058748562999E-2</v>
      </c>
      <c r="BL559" s="17">
        <v>4.4845324414526898E-2</v>
      </c>
      <c r="BM559" s="17">
        <v>3.9048407411484597E-2</v>
      </c>
      <c r="BN559" s="17"/>
      <c r="BO559" s="17">
        <v>4.8343318801541697E-2</v>
      </c>
      <c r="BP559" s="17">
        <v>3.89015001487154E-2</v>
      </c>
      <c r="BQ559" s="17">
        <v>4.2189420115634001E-2</v>
      </c>
      <c r="BR559" s="17"/>
      <c r="BS559" s="17">
        <v>3.6237604584117997E-2</v>
      </c>
      <c r="BT559" s="17">
        <v>4.9106014612068101E-2</v>
      </c>
      <c r="BU559" s="17"/>
      <c r="BV559" s="17">
        <v>4.12113049098011E-2</v>
      </c>
      <c r="BW559" s="17">
        <v>3.1026253927776599E-2</v>
      </c>
      <c r="BX559" s="17">
        <v>5.7581472936722902E-2</v>
      </c>
      <c r="BY559" s="17"/>
      <c r="BZ559" s="17">
        <v>3.4360223326724497E-2</v>
      </c>
      <c r="CA559" s="17">
        <v>2.7057264637454899E-2</v>
      </c>
    </row>
    <row r="560" spans="2:79" x14ac:dyDescent="0.3">
      <c r="B560" t="s">
        <v>212</v>
      </c>
      <c r="C560" s="17">
        <v>2.3103533563917401E-2</v>
      </c>
      <c r="D560" s="17">
        <v>2.3310328459935699E-2</v>
      </c>
      <c r="E560" s="17">
        <v>2.31070972945321E-2</v>
      </c>
      <c r="F560" s="17"/>
      <c r="G560" s="17">
        <v>1.06770955888286E-2</v>
      </c>
      <c r="H560" s="17">
        <v>1.7379434501260602E-2</v>
      </c>
      <c r="I560" s="17">
        <v>3.4826404264527801E-2</v>
      </c>
      <c r="J560" s="17">
        <v>1.6804001422626901E-2</v>
      </c>
      <c r="K560" s="17">
        <v>4.1110071087502198E-2</v>
      </c>
      <c r="L560" s="17">
        <v>1.9636210701723601E-2</v>
      </c>
      <c r="M560" s="17"/>
      <c r="N560" s="17">
        <v>2.51449509243587E-2</v>
      </c>
      <c r="O560" s="17">
        <v>2.5665998210452901E-2</v>
      </c>
      <c r="P560" s="17">
        <v>1.81090143076829E-2</v>
      </c>
      <c r="Q560" s="17">
        <v>2.3091087199008702E-2</v>
      </c>
      <c r="R560" s="17"/>
      <c r="S560" s="17">
        <v>2.3419270545146999E-2</v>
      </c>
      <c r="T560" s="17">
        <v>1.14108632259068E-2</v>
      </c>
      <c r="U560" s="17">
        <v>2.3576311438030201E-2</v>
      </c>
      <c r="V560" s="17">
        <v>1.67125597383849E-2</v>
      </c>
      <c r="W560" s="17">
        <v>1.84882048077319E-2</v>
      </c>
      <c r="X560" s="17">
        <v>1.6933518151994901E-2</v>
      </c>
      <c r="Y560" s="17">
        <v>2.84767071633601E-2</v>
      </c>
      <c r="Z560" s="17">
        <v>1.4862646928262399E-2</v>
      </c>
      <c r="AA560" s="17">
        <v>1.6649538399239099E-2</v>
      </c>
      <c r="AB560" s="17">
        <v>4.2462178413905198E-2</v>
      </c>
      <c r="AC560" s="17">
        <v>4.9488320363361399E-2</v>
      </c>
      <c r="AD560" s="17">
        <v>3.7484079724747502E-2</v>
      </c>
      <c r="AE560" s="17"/>
      <c r="AF560" s="17">
        <v>2.1502344238963699E-2</v>
      </c>
      <c r="AG560" s="17">
        <v>1.4745114423043699E-2</v>
      </c>
      <c r="AH560" s="17">
        <v>0</v>
      </c>
      <c r="AI560" s="17">
        <v>7.1028822046592305E-2</v>
      </c>
      <c r="AJ560" s="17">
        <v>2.0040170993836499E-2</v>
      </c>
      <c r="AK560" s="17"/>
      <c r="AL560" s="17">
        <v>8.6361275987107498E-3</v>
      </c>
      <c r="AM560" s="17">
        <v>2.29082351835035E-2</v>
      </c>
      <c r="AN560" s="17">
        <v>1.1220342798082801E-2</v>
      </c>
      <c r="AO560" s="17">
        <v>4.9135761845268397E-2</v>
      </c>
      <c r="AP560" s="17">
        <v>2.1302050550828101E-2</v>
      </c>
      <c r="AQ560" s="17">
        <v>1.19897035247201E-2</v>
      </c>
      <c r="AR560" s="17"/>
      <c r="AS560" s="17">
        <v>1.30321276582965E-2</v>
      </c>
      <c r="AT560" s="17">
        <v>2.1324554089674201E-2</v>
      </c>
      <c r="AU560" s="17">
        <v>2.6174695067633799E-2</v>
      </c>
      <c r="AV560" s="17">
        <v>2.5679147301126401E-2</v>
      </c>
      <c r="AW560" s="17">
        <v>0.100769044781977</v>
      </c>
      <c r="AX560" s="17"/>
      <c r="AY560" s="17">
        <v>2.60720166957259E-2</v>
      </c>
      <c r="AZ560" s="17">
        <v>1.1586660418739301E-2</v>
      </c>
      <c r="BA560" s="17">
        <v>1.7322710790949498E-2</v>
      </c>
      <c r="BB560" s="17">
        <v>3.8668969822869201E-2</v>
      </c>
      <c r="BC560" s="17">
        <v>0.11010835605454</v>
      </c>
      <c r="BD560" s="17"/>
      <c r="BE560" s="17">
        <v>6.4679114493942799E-2</v>
      </c>
      <c r="BF560" s="17">
        <v>1.3206635933806001E-2</v>
      </c>
      <c r="BG560" s="17">
        <v>2.2015473216081799E-2</v>
      </c>
      <c r="BH560" s="17">
        <v>2.4198091028416101E-2</v>
      </c>
      <c r="BI560" s="17"/>
      <c r="BJ560" s="17">
        <v>4.0589077157338102E-2</v>
      </c>
      <c r="BK560" s="17">
        <v>1.72490842989735E-2</v>
      </c>
      <c r="BL560" s="17">
        <v>2.34812580041379E-2</v>
      </c>
      <c r="BM560" s="17">
        <v>1.9113513917749701E-2</v>
      </c>
      <c r="BN560" s="17"/>
      <c r="BO560" s="17">
        <v>2.52996950885294E-2</v>
      </c>
      <c r="BP560" s="17">
        <v>2.2106999762911701E-2</v>
      </c>
      <c r="BQ560" s="17">
        <v>2.3035438909817001E-2</v>
      </c>
      <c r="BR560" s="17"/>
      <c r="BS560" s="17">
        <v>2.2074692220881601E-2</v>
      </c>
      <c r="BT560" s="17">
        <v>2.4568495373361102E-2</v>
      </c>
      <c r="BU560" s="17"/>
      <c r="BV560" s="17">
        <v>1.30723669854927E-2</v>
      </c>
      <c r="BW560" s="17">
        <v>2.1367641754861302E-2</v>
      </c>
      <c r="BX560" s="17">
        <v>3.4195066378217197E-2</v>
      </c>
      <c r="BY560" s="17"/>
      <c r="BZ560" s="17">
        <v>1.54279510466347E-2</v>
      </c>
      <c r="CA560" s="17">
        <v>1.8608245243738501E-2</v>
      </c>
    </row>
    <row r="561" spans="2:79" x14ac:dyDescent="0.3">
      <c r="B561" t="s">
        <v>149</v>
      </c>
      <c r="C561" s="17">
        <v>9.7291263882453398E-3</v>
      </c>
      <c r="D561" s="17">
        <v>9.2819851029318206E-3</v>
      </c>
      <c r="E561" s="17">
        <v>1.0251649808635801E-2</v>
      </c>
      <c r="F561" s="17"/>
      <c r="G561" s="17">
        <v>3.5451544809310198E-3</v>
      </c>
      <c r="H561" s="17">
        <v>9.7528079153551203E-3</v>
      </c>
      <c r="I561" s="17">
        <v>9.2978357901361396E-3</v>
      </c>
      <c r="J561" s="17">
        <v>9.5445771136984693E-3</v>
      </c>
      <c r="K561" s="17">
        <v>6.5995565017360897E-3</v>
      </c>
      <c r="L561" s="17">
        <v>1.6426765240982799E-2</v>
      </c>
      <c r="M561" s="17"/>
      <c r="N561" s="17">
        <v>3.7223571548504301E-3</v>
      </c>
      <c r="O561" s="17">
        <v>7.86271025698888E-3</v>
      </c>
      <c r="P561" s="17">
        <v>8.9825486713426498E-3</v>
      </c>
      <c r="Q561" s="17">
        <v>1.9009080855457799E-2</v>
      </c>
      <c r="R561" s="17"/>
      <c r="S561" s="17">
        <v>6.8533534055045097E-3</v>
      </c>
      <c r="T561" s="17">
        <v>7.8363184551010802E-3</v>
      </c>
      <c r="U561" s="17">
        <v>6.5305516250490298E-3</v>
      </c>
      <c r="V561" s="17">
        <v>2.2481508704406902E-2</v>
      </c>
      <c r="W561" s="17">
        <v>0</v>
      </c>
      <c r="X561" s="17">
        <v>2.1154415733182601E-2</v>
      </c>
      <c r="Y561" s="17">
        <v>1.24561196777477E-2</v>
      </c>
      <c r="Z561" s="17">
        <v>0</v>
      </c>
      <c r="AA561" s="17">
        <v>4.7716366354973901E-3</v>
      </c>
      <c r="AB561" s="17">
        <v>6.0121971192292302E-3</v>
      </c>
      <c r="AC561" s="17">
        <v>2.46210359894963E-2</v>
      </c>
      <c r="AD561" s="17">
        <v>0</v>
      </c>
      <c r="AE561" s="17"/>
      <c r="AF561" s="17">
        <v>4.7622840221525501E-3</v>
      </c>
      <c r="AG561" s="17">
        <v>9.9265304232045402E-3</v>
      </c>
      <c r="AH561" s="17">
        <v>1.1371826922000901E-2</v>
      </c>
      <c r="AI561" s="17">
        <v>3.8225798514894601E-3</v>
      </c>
      <c r="AJ561" s="17">
        <v>1.7288084300955901E-2</v>
      </c>
      <c r="AK561" s="17"/>
      <c r="AL561" s="17">
        <v>4.0243972220433298E-3</v>
      </c>
      <c r="AM561" s="17">
        <v>2.72749234746301E-3</v>
      </c>
      <c r="AN561" s="17">
        <v>1.1399081872464399E-2</v>
      </c>
      <c r="AO561" s="17">
        <v>8.7245863112575608E-3</v>
      </c>
      <c r="AP561" s="17">
        <v>6.9052787872884202E-3</v>
      </c>
      <c r="AQ561" s="17">
        <v>2.2244529352378001E-2</v>
      </c>
      <c r="AR561" s="17"/>
      <c r="AS561" s="17">
        <v>6.3876234642409402E-3</v>
      </c>
      <c r="AT561" s="17">
        <v>1.1944675550397301E-2</v>
      </c>
      <c r="AU561" s="17">
        <v>8.7649975816636704E-3</v>
      </c>
      <c r="AV561" s="17">
        <v>9.0353402623644108E-3</v>
      </c>
      <c r="AW561" s="17">
        <v>0</v>
      </c>
      <c r="AX561" s="17"/>
      <c r="AY561" s="17">
        <v>6.3110097338689901E-3</v>
      </c>
      <c r="AZ561" s="17">
        <v>1.0666523104595101E-2</v>
      </c>
      <c r="BA561" s="17">
        <v>1.3148765065394301E-2</v>
      </c>
      <c r="BB561" s="17">
        <v>3.6290181652443602E-3</v>
      </c>
      <c r="BC561" s="17">
        <v>1.2526913451712999E-2</v>
      </c>
      <c r="BD561" s="17"/>
      <c r="BE561" s="17">
        <v>0</v>
      </c>
      <c r="BF561" s="17">
        <v>5.2913981646730002E-3</v>
      </c>
      <c r="BG561" s="17">
        <v>5.6293732696878597E-3</v>
      </c>
      <c r="BH561" s="17">
        <v>1.72288957303149E-2</v>
      </c>
      <c r="BI561" s="17"/>
      <c r="BJ561" s="17">
        <v>1.2561898511458299E-2</v>
      </c>
      <c r="BK561" s="17">
        <v>0</v>
      </c>
      <c r="BL561" s="17">
        <v>8.4106307303566195E-3</v>
      </c>
      <c r="BM561" s="17">
        <v>1.1129464326016801E-2</v>
      </c>
      <c r="BN561" s="17"/>
      <c r="BO561" s="17">
        <v>1.09438834819016E-2</v>
      </c>
      <c r="BP561" s="17">
        <v>3.3102417824785002E-3</v>
      </c>
      <c r="BQ561" s="17">
        <v>1.0786680388988499E-2</v>
      </c>
      <c r="BR561" s="17"/>
      <c r="BS561" s="17">
        <v>1.1099144300321001E-2</v>
      </c>
      <c r="BT561" s="17">
        <v>8.0564251947069596E-3</v>
      </c>
      <c r="BU561" s="17"/>
      <c r="BV561" s="17">
        <v>9.5608213889045203E-3</v>
      </c>
      <c r="BW561" s="17">
        <v>6.1159238989126896E-3</v>
      </c>
      <c r="BX561" s="17">
        <v>4.4158090254106499E-3</v>
      </c>
      <c r="BY561" s="17"/>
      <c r="BZ561" s="17">
        <v>1.00793033845894E-2</v>
      </c>
      <c r="CA561" s="17">
        <v>0</v>
      </c>
    </row>
    <row r="562" spans="2:79" x14ac:dyDescent="0.3">
      <c r="B562" t="s">
        <v>213</v>
      </c>
      <c r="C562" s="17">
        <v>0.787238019059607</v>
      </c>
      <c r="D562" s="17">
        <v>0.78020226987723895</v>
      </c>
      <c r="E562" s="17">
        <v>0.79619257703366497</v>
      </c>
      <c r="F562" s="17"/>
      <c r="G562" s="17">
        <v>0.774306926845164</v>
      </c>
      <c r="H562" s="17">
        <v>0.783369636260699</v>
      </c>
      <c r="I562" s="17">
        <v>0.75510652548481705</v>
      </c>
      <c r="J562" s="17">
        <v>0.806304990266418</v>
      </c>
      <c r="K562" s="17">
        <v>0.78121327215624403</v>
      </c>
      <c r="L562" s="17">
        <v>0.81364712479880397</v>
      </c>
      <c r="M562" s="17"/>
      <c r="N562" s="17">
        <v>0.82143269810504205</v>
      </c>
      <c r="O562" s="17">
        <v>0.79056619941604001</v>
      </c>
      <c r="P562" s="17">
        <v>0.752666350057696</v>
      </c>
      <c r="Q562" s="17">
        <v>0.77301428722272303</v>
      </c>
      <c r="R562" s="17"/>
      <c r="S562" s="17">
        <v>0.80753622486047405</v>
      </c>
      <c r="T562" s="17">
        <v>0.81602680719429199</v>
      </c>
      <c r="U562" s="17">
        <v>0.75648038786690497</v>
      </c>
      <c r="V562" s="17">
        <v>0.77230101842479004</v>
      </c>
      <c r="W562" s="17">
        <v>0.76326048049243</v>
      </c>
      <c r="X562" s="17">
        <v>0.75752846510555105</v>
      </c>
      <c r="Y562" s="17">
        <v>0.74762788927215795</v>
      </c>
      <c r="Z562" s="17">
        <v>0.79070481618821398</v>
      </c>
      <c r="AA562" s="17">
        <v>0.84097802708441405</v>
      </c>
      <c r="AB562" s="17">
        <v>0.79679595106390799</v>
      </c>
      <c r="AC562" s="17">
        <v>0.75894091083801396</v>
      </c>
      <c r="AD562" s="17">
        <v>0.76305099666361598</v>
      </c>
      <c r="AE562" s="17"/>
      <c r="AF562" s="17">
        <v>0.78872378276660804</v>
      </c>
      <c r="AG562" s="17">
        <v>0.82461746738777497</v>
      </c>
      <c r="AH562" s="17">
        <v>0.84916307408620395</v>
      </c>
      <c r="AI562" s="17">
        <v>0.66568670275577502</v>
      </c>
      <c r="AJ562" s="17">
        <v>0.76164223236358097</v>
      </c>
      <c r="AK562" s="17"/>
      <c r="AL562" s="17">
        <v>0.84570412043215704</v>
      </c>
      <c r="AM562" s="17">
        <v>0.814600737938589</v>
      </c>
      <c r="AN562" s="17">
        <v>0.81832459586110995</v>
      </c>
      <c r="AO562" s="17">
        <v>0.70364229640814702</v>
      </c>
      <c r="AP562" s="17">
        <v>0.79821432561296701</v>
      </c>
      <c r="AQ562" s="17">
        <v>0.82135916550910604</v>
      </c>
      <c r="AR562" s="17"/>
      <c r="AS562" s="17">
        <v>0.84481472059642704</v>
      </c>
      <c r="AT562" s="17">
        <v>0.79404132153031004</v>
      </c>
      <c r="AU562" s="17">
        <v>0.72775491185364705</v>
      </c>
      <c r="AV562" s="17">
        <v>0.80411240833617104</v>
      </c>
      <c r="AW562" s="17">
        <v>0.79004079762919599</v>
      </c>
      <c r="AX562" s="17"/>
      <c r="AY562" s="17">
        <v>0.83155604647076797</v>
      </c>
      <c r="AZ562" s="17">
        <v>0.79443573264613698</v>
      </c>
      <c r="BA562" s="17">
        <v>0.768716491852385</v>
      </c>
      <c r="BB562" s="17">
        <v>0.75010242455100296</v>
      </c>
      <c r="BC562" s="17">
        <v>0.64610774894387502</v>
      </c>
      <c r="BD562" s="17"/>
      <c r="BE562" s="17">
        <v>0.62828610686049502</v>
      </c>
      <c r="BF562" s="17">
        <v>0.75466586738052299</v>
      </c>
      <c r="BG562" s="17">
        <v>0.80131850311887398</v>
      </c>
      <c r="BH562" s="17">
        <v>0.81153880170604398</v>
      </c>
      <c r="BI562" s="17"/>
      <c r="BJ562" s="17">
        <v>0.70278777786050795</v>
      </c>
      <c r="BK562" s="17">
        <v>0.75388343838694405</v>
      </c>
      <c r="BL562" s="17">
        <v>0.81204453468166904</v>
      </c>
      <c r="BM562" s="17">
        <v>0.801467871504423</v>
      </c>
      <c r="BN562" s="17"/>
      <c r="BO562" s="17">
        <v>0.75898358275579203</v>
      </c>
      <c r="BP562" s="17">
        <v>0.78264439410216002</v>
      </c>
      <c r="BQ562" s="17">
        <v>0.79591249895921301</v>
      </c>
      <c r="BR562" s="17"/>
      <c r="BS562" s="17">
        <v>0.80470362616836999</v>
      </c>
      <c r="BT562" s="17">
        <v>0.76614202886288196</v>
      </c>
      <c r="BU562" s="17"/>
      <c r="BV562" s="17">
        <v>0.82264072082400996</v>
      </c>
      <c r="BW562" s="17">
        <v>0.79213345548060399</v>
      </c>
      <c r="BX562" s="17">
        <v>0.77255559184744205</v>
      </c>
      <c r="BY562" s="17"/>
      <c r="BZ562" s="17">
        <v>0.82704464745178696</v>
      </c>
      <c r="CA562" s="17">
        <v>0.84695798378415599</v>
      </c>
    </row>
    <row r="563" spans="2:79" x14ac:dyDescent="0.3">
      <c r="B563" t="s">
        <v>214</v>
      </c>
      <c r="C563" s="17">
        <v>6.5490125687116804E-2</v>
      </c>
      <c r="D563" s="17">
        <v>6.7939631345887E-2</v>
      </c>
      <c r="E563" s="17">
        <v>6.2770739682955295E-2</v>
      </c>
      <c r="F563" s="17"/>
      <c r="G563" s="17">
        <v>6.9658516579296503E-2</v>
      </c>
      <c r="H563" s="17">
        <v>4.15482256985149E-2</v>
      </c>
      <c r="I563" s="17">
        <v>7.7788794200378403E-2</v>
      </c>
      <c r="J563" s="17">
        <v>6.9103373902018594E-2</v>
      </c>
      <c r="K563" s="17">
        <v>9.01446888285935E-2</v>
      </c>
      <c r="L563" s="17">
        <v>5.2824098474073197E-2</v>
      </c>
      <c r="M563" s="17"/>
      <c r="N563" s="17">
        <v>6.6151639796852499E-2</v>
      </c>
      <c r="O563" s="17">
        <v>4.6403303167634101E-2</v>
      </c>
      <c r="P563" s="17">
        <v>8.7831734539546596E-2</v>
      </c>
      <c r="Q563" s="17">
        <v>6.6275172592468304E-2</v>
      </c>
      <c r="R563" s="17"/>
      <c r="S563" s="17">
        <v>6.5108892289399006E-2</v>
      </c>
      <c r="T563" s="17">
        <v>5.08837625929595E-2</v>
      </c>
      <c r="U563" s="17">
        <v>8.1386095614600806E-2</v>
      </c>
      <c r="V563" s="17">
        <v>6.4465221253114893E-2</v>
      </c>
      <c r="W563" s="17">
        <v>7.2859745644264604E-2</v>
      </c>
      <c r="X563" s="17">
        <v>4.8629026819006299E-2</v>
      </c>
      <c r="Y563" s="17">
        <v>8.8643386605089594E-2</v>
      </c>
      <c r="Z563" s="17">
        <v>8.1245469801730197E-2</v>
      </c>
      <c r="AA563" s="17">
        <v>4.0276067116194303E-2</v>
      </c>
      <c r="AB563" s="17">
        <v>8.0046025346730498E-2</v>
      </c>
      <c r="AC563" s="17">
        <v>6.9580577950180703E-2</v>
      </c>
      <c r="AD563" s="17">
        <v>8.3731296923023502E-2</v>
      </c>
      <c r="AE563" s="17"/>
      <c r="AF563" s="17">
        <v>8.0090986921687798E-2</v>
      </c>
      <c r="AG563" s="17">
        <v>4.5828621329318003E-2</v>
      </c>
      <c r="AH563" s="17">
        <v>3.0836978102048999E-2</v>
      </c>
      <c r="AI563" s="17">
        <v>0.135414709484934</v>
      </c>
      <c r="AJ563" s="17">
        <v>6.6929539254647299E-2</v>
      </c>
      <c r="AK563" s="17"/>
      <c r="AL563" s="17">
        <v>4.2717893065677401E-2</v>
      </c>
      <c r="AM563" s="17">
        <v>7.3613411533898498E-2</v>
      </c>
      <c r="AN563" s="17">
        <v>3.7691651729894901E-2</v>
      </c>
      <c r="AO563" s="17">
        <v>0.11530691953809</v>
      </c>
      <c r="AP563" s="17">
        <v>6.7513232272661594E-2</v>
      </c>
      <c r="AQ563" s="17">
        <v>2.2065738607852999E-2</v>
      </c>
      <c r="AR563" s="17"/>
      <c r="AS563" s="17">
        <v>4.6968014526950097E-2</v>
      </c>
      <c r="AT563" s="17">
        <v>6.5216964053718601E-2</v>
      </c>
      <c r="AU563" s="17">
        <v>7.4950010675114198E-2</v>
      </c>
      <c r="AV563" s="17">
        <v>7.0237860150312706E-2</v>
      </c>
      <c r="AW563" s="17">
        <v>0.100769044781977</v>
      </c>
      <c r="AX563" s="17"/>
      <c r="AY563" s="17">
        <v>6.4623478905697196E-2</v>
      </c>
      <c r="AZ563" s="17">
        <v>5.90958830962992E-2</v>
      </c>
      <c r="BA563" s="17">
        <v>5.6141813120650301E-2</v>
      </c>
      <c r="BB563" s="17">
        <v>8.4644982598604895E-2</v>
      </c>
      <c r="BC563" s="17">
        <v>0.14053391257850001</v>
      </c>
      <c r="BD563" s="17"/>
      <c r="BE563" s="17">
        <v>8.8423924321892403E-2</v>
      </c>
      <c r="BF563" s="17">
        <v>8.32258961896713E-2</v>
      </c>
      <c r="BG563" s="17">
        <v>6.0708499529362699E-2</v>
      </c>
      <c r="BH563" s="17">
        <v>5.90303967471624E-2</v>
      </c>
      <c r="BI563" s="17"/>
      <c r="BJ563" s="17">
        <v>9.2184548770190999E-2</v>
      </c>
      <c r="BK563" s="17">
        <v>6.3505143047536503E-2</v>
      </c>
      <c r="BL563" s="17">
        <v>6.8326582418664794E-2</v>
      </c>
      <c r="BM563" s="17">
        <v>5.8161921329234298E-2</v>
      </c>
      <c r="BN563" s="17"/>
      <c r="BO563" s="17">
        <v>7.3643013890071093E-2</v>
      </c>
      <c r="BP563" s="17">
        <v>6.1008499911627101E-2</v>
      </c>
      <c r="BQ563" s="17">
        <v>6.5224859025450999E-2</v>
      </c>
      <c r="BR563" s="17"/>
      <c r="BS563" s="17">
        <v>5.8312296804999601E-2</v>
      </c>
      <c r="BT563" s="17">
        <v>7.3674509985429307E-2</v>
      </c>
      <c r="BU563" s="17"/>
      <c r="BV563" s="17">
        <v>5.4283671895293803E-2</v>
      </c>
      <c r="BW563" s="17">
        <v>5.23938956826379E-2</v>
      </c>
      <c r="BX563" s="17">
        <v>9.1776539314940106E-2</v>
      </c>
      <c r="BY563" s="17"/>
      <c r="BZ563" s="17">
        <v>4.9788174373359202E-2</v>
      </c>
      <c r="CA563" s="17">
        <v>4.5665509881193403E-2</v>
      </c>
    </row>
    <row r="564" spans="2:79" x14ac:dyDescent="0.3">
      <c r="B564" t="s">
        <v>191</v>
      </c>
      <c r="C564" s="17">
        <v>0.72174789337249101</v>
      </c>
      <c r="D564" s="17">
        <v>0.71226263853135197</v>
      </c>
      <c r="E564" s="17">
        <v>0.73342183735070998</v>
      </c>
      <c r="F564" s="17"/>
      <c r="G564" s="17">
        <v>0.704648410265868</v>
      </c>
      <c r="H564" s="17">
        <v>0.74182141056218398</v>
      </c>
      <c r="I564" s="17">
        <v>0.67731773128443795</v>
      </c>
      <c r="J564" s="17">
        <v>0.73720161636439996</v>
      </c>
      <c r="K564" s="17">
        <v>0.69106858332765098</v>
      </c>
      <c r="L564" s="17">
        <v>0.76082302632473098</v>
      </c>
      <c r="M564" s="17"/>
      <c r="N564" s="17">
        <v>0.75528105830819003</v>
      </c>
      <c r="O564" s="17">
        <v>0.74416289624840604</v>
      </c>
      <c r="P564" s="17">
        <v>0.66483461551814904</v>
      </c>
      <c r="Q564" s="17">
        <v>0.70673911463025396</v>
      </c>
      <c r="R564" s="17"/>
      <c r="S564" s="17">
        <v>0.74242733257107496</v>
      </c>
      <c r="T564" s="17">
        <v>0.76514304460133198</v>
      </c>
      <c r="U564" s="17">
        <v>0.675094292252304</v>
      </c>
      <c r="V564" s="17">
        <v>0.707835797171675</v>
      </c>
      <c r="W564" s="17">
        <v>0.690400734848165</v>
      </c>
      <c r="X564" s="17">
        <v>0.708899438286545</v>
      </c>
      <c r="Y564" s="17">
        <v>0.65898450266706898</v>
      </c>
      <c r="Z564" s="17">
        <v>0.709459346386484</v>
      </c>
      <c r="AA564" s="17">
        <v>0.80070195996822002</v>
      </c>
      <c r="AB564" s="17">
        <v>0.71674992571717799</v>
      </c>
      <c r="AC564" s="17">
        <v>0.68936033288783305</v>
      </c>
      <c r="AD564" s="17">
        <v>0.67931969974059303</v>
      </c>
      <c r="AE564" s="17"/>
      <c r="AF564" s="17">
        <v>0.708632795844921</v>
      </c>
      <c r="AG564" s="17">
        <v>0.778788846058457</v>
      </c>
      <c r="AH564" s="17">
        <v>0.81832609598415496</v>
      </c>
      <c r="AI564" s="17">
        <v>0.53027199327084196</v>
      </c>
      <c r="AJ564" s="17">
        <v>0.69471269310893302</v>
      </c>
      <c r="AK564" s="17"/>
      <c r="AL564" s="17">
        <v>0.80298622736647995</v>
      </c>
      <c r="AM564" s="17">
        <v>0.740987326404691</v>
      </c>
      <c r="AN564" s="17">
        <v>0.78063294413121498</v>
      </c>
      <c r="AO564" s="17">
        <v>0.58833537687005699</v>
      </c>
      <c r="AP564" s="17">
        <v>0.73070109334030497</v>
      </c>
      <c r="AQ564" s="17">
        <v>0.79929342690125305</v>
      </c>
      <c r="AR564" s="17"/>
      <c r="AS564" s="17">
        <v>0.79784670606947705</v>
      </c>
      <c r="AT564" s="17">
        <v>0.72882435747659202</v>
      </c>
      <c r="AU564" s="17">
        <v>0.65280490117853296</v>
      </c>
      <c r="AV564" s="17">
        <v>0.73387454818585796</v>
      </c>
      <c r="AW564" s="17">
        <v>0.68927175284721898</v>
      </c>
      <c r="AX564" s="17"/>
      <c r="AY564" s="17">
        <v>0.766932567565071</v>
      </c>
      <c r="AZ564" s="17">
        <v>0.735339849549838</v>
      </c>
      <c r="BA564" s="17">
        <v>0.71257467873173397</v>
      </c>
      <c r="BB564" s="17">
        <v>0.66545744195239798</v>
      </c>
      <c r="BC564" s="17">
        <v>0.50557383636537501</v>
      </c>
      <c r="BD564" s="17"/>
      <c r="BE564" s="17">
        <v>0.53986218253860296</v>
      </c>
      <c r="BF564" s="17">
        <v>0.67143997119085197</v>
      </c>
      <c r="BG564" s="17">
        <v>0.74061000358951101</v>
      </c>
      <c r="BH564" s="17">
        <v>0.75250840495888205</v>
      </c>
      <c r="BI564" s="17"/>
      <c r="BJ564" s="17">
        <v>0.61060322909031695</v>
      </c>
      <c r="BK564" s="17">
        <v>0.69037829533940798</v>
      </c>
      <c r="BL564" s="17">
        <v>0.74371795226300397</v>
      </c>
      <c r="BM564" s="17">
        <v>0.74330595017518897</v>
      </c>
      <c r="BN564" s="17"/>
      <c r="BO564" s="17">
        <v>0.68534056886572103</v>
      </c>
      <c r="BP564" s="17">
        <v>0.72163589419053298</v>
      </c>
      <c r="BQ564" s="17">
        <v>0.73068763993376196</v>
      </c>
      <c r="BR564" s="17"/>
      <c r="BS564" s="17">
        <v>0.74639132936337105</v>
      </c>
      <c r="BT564" s="17">
        <v>0.69246751887745195</v>
      </c>
      <c r="BU564" s="17"/>
      <c r="BV564" s="17">
        <v>0.76835704892871604</v>
      </c>
      <c r="BW564" s="17">
        <v>0.73973955979796602</v>
      </c>
      <c r="BX564" s="17">
        <v>0.68077905253250204</v>
      </c>
      <c r="BY564" s="17"/>
      <c r="BZ564" s="17">
        <v>0.77725647307842805</v>
      </c>
      <c r="CA564" s="17">
        <v>0.80129247390296299</v>
      </c>
    </row>
    <row r="565" spans="2:79" x14ac:dyDescent="0.3">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row>
    <row r="566" spans="2:79" x14ac:dyDescent="0.3">
      <c r="B566" s="6" t="s">
        <v>261</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row>
    <row r="567" spans="2:79" x14ac:dyDescent="0.3">
      <c r="B567" s="24" t="s">
        <v>107</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c r="BV567" s="17"/>
      <c r="BW567" s="17"/>
      <c r="BX567" s="17"/>
      <c r="BY567" s="17"/>
      <c r="BZ567" s="17"/>
      <c r="CA567" s="17"/>
    </row>
    <row r="568" spans="2:79" x14ac:dyDescent="0.3">
      <c r="B568" t="s">
        <v>208</v>
      </c>
      <c r="C568" s="17">
        <v>0.44571337087805801</v>
      </c>
      <c r="D568" s="17">
        <v>0.40106829828163698</v>
      </c>
      <c r="E568" s="17">
        <v>0.49016297473306297</v>
      </c>
      <c r="F568" s="17"/>
      <c r="G568" s="17">
        <v>0.423582538331506</v>
      </c>
      <c r="H568" s="17">
        <v>0.46392357475357499</v>
      </c>
      <c r="I568" s="17">
        <v>0.494720290398109</v>
      </c>
      <c r="J568" s="17">
        <v>0.39548231060435401</v>
      </c>
      <c r="K568" s="17">
        <v>0.45198041886697299</v>
      </c>
      <c r="L568" s="17">
        <v>0.44248550817718302</v>
      </c>
      <c r="M568" s="17"/>
      <c r="N568" s="17">
        <v>0.483413333649032</v>
      </c>
      <c r="O568" s="17">
        <v>0.43218817527208198</v>
      </c>
      <c r="P568" s="17">
        <v>0.42829802690198199</v>
      </c>
      <c r="Q568" s="17">
        <v>0.42547705713835399</v>
      </c>
      <c r="R568" s="17"/>
      <c r="S568" s="17">
        <v>0.43682704969036801</v>
      </c>
      <c r="T568" s="17">
        <v>0.47990539927945702</v>
      </c>
      <c r="U568" s="17">
        <v>0.45761984424371399</v>
      </c>
      <c r="V568" s="17">
        <v>0.45865949263782402</v>
      </c>
      <c r="W568" s="17">
        <v>0.36952797389905101</v>
      </c>
      <c r="X568" s="17">
        <v>0.44536921993494799</v>
      </c>
      <c r="Y568" s="17">
        <v>0.39678107055900202</v>
      </c>
      <c r="Z568" s="17">
        <v>0.39992503355910902</v>
      </c>
      <c r="AA568" s="17">
        <v>0.51333978188079099</v>
      </c>
      <c r="AB568" s="17">
        <v>0.39361439733404802</v>
      </c>
      <c r="AC568" s="17">
        <v>0.46298247674397902</v>
      </c>
      <c r="AD568" s="17">
        <v>0.51902829851011101</v>
      </c>
      <c r="AE568" s="17"/>
      <c r="AF568" s="17">
        <v>0.386128722837774</v>
      </c>
      <c r="AG568" s="17">
        <v>0.48390369188061899</v>
      </c>
      <c r="AH568" s="17">
        <v>0.431857265369193</v>
      </c>
      <c r="AI568" s="17">
        <v>0.362977819808666</v>
      </c>
      <c r="AJ568" s="17">
        <v>0.577606247617935</v>
      </c>
      <c r="AK568" s="17"/>
      <c r="AL568" s="17">
        <v>0.48176766942139299</v>
      </c>
      <c r="AM568" s="17">
        <v>0.411926486116929</v>
      </c>
      <c r="AN568" s="17">
        <v>0.49761038545642999</v>
      </c>
      <c r="AO568" s="17">
        <v>0.36920131951493801</v>
      </c>
      <c r="AP568" s="17">
        <v>0.59983071440352498</v>
      </c>
      <c r="AQ568" s="17">
        <v>0.40304126956354802</v>
      </c>
      <c r="AR568" s="17"/>
      <c r="AS568" s="17">
        <v>0.59090635521352697</v>
      </c>
      <c r="AT568" s="17">
        <v>0.40880823473086197</v>
      </c>
      <c r="AU568" s="17">
        <v>0.39897319237846401</v>
      </c>
      <c r="AV568" s="17">
        <v>0.45952147619638201</v>
      </c>
      <c r="AW568" s="17">
        <v>0.60060297379176397</v>
      </c>
      <c r="AX568" s="17"/>
      <c r="AY568" s="17">
        <v>0.52676781957209595</v>
      </c>
      <c r="AZ568" s="17">
        <v>0.40363361685389498</v>
      </c>
      <c r="BA568" s="17">
        <v>0.425292788038373</v>
      </c>
      <c r="BB568" s="17">
        <v>0.42327558397001303</v>
      </c>
      <c r="BC568" s="17">
        <v>0.54061032805226095</v>
      </c>
      <c r="BD568" s="17"/>
      <c r="BE568" s="17">
        <v>0.26725281334990098</v>
      </c>
      <c r="BF568" s="17">
        <v>0.40429213183201301</v>
      </c>
      <c r="BG568" s="17">
        <v>0.44852850589346199</v>
      </c>
      <c r="BH568" s="17">
        <v>0.494924331589291</v>
      </c>
      <c r="BI568" s="17"/>
      <c r="BJ568" s="17">
        <v>0.38594785873660398</v>
      </c>
      <c r="BK568" s="17">
        <v>0.3769040608216</v>
      </c>
      <c r="BL568" s="17">
        <v>0.44805293744031399</v>
      </c>
      <c r="BM568" s="17">
        <v>0.46851531371525601</v>
      </c>
      <c r="BN568" s="17"/>
      <c r="BO568" s="17">
        <v>0.46891990872168199</v>
      </c>
      <c r="BP568" s="17">
        <v>0.39369663023349399</v>
      </c>
      <c r="BQ568" s="17">
        <v>0.45255278355130801</v>
      </c>
      <c r="BR568" s="17"/>
      <c r="BS568" s="17">
        <v>0.45321097654165099</v>
      </c>
      <c r="BT568" s="17">
        <v>0.43701213619998402</v>
      </c>
      <c r="BU568" s="17"/>
      <c r="BV568" s="17">
        <v>0.52190795841872994</v>
      </c>
      <c r="BW568" s="17">
        <v>0.42610485721855501</v>
      </c>
      <c r="BX568" s="17">
        <v>0.41120360292075903</v>
      </c>
      <c r="BY568" s="17"/>
      <c r="BZ568" s="17">
        <v>0.47519850837042499</v>
      </c>
      <c r="CA568" s="17">
        <v>0.47631979238798</v>
      </c>
    </row>
    <row r="569" spans="2:79" x14ac:dyDescent="0.3">
      <c r="B569" t="s">
        <v>209</v>
      </c>
      <c r="C569" s="17">
        <v>0.39419471680427498</v>
      </c>
      <c r="D569" s="17">
        <v>0.41525659194060199</v>
      </c>
      <c r="E569" s="17">
        <v>0.37439693354646197</v>
      </c>
      <c r="F569" s="17"/>
      <c r="G569" s="17">
        <v>0.37163729309301702</v>
      </c>
      <c r="H569" s="17">
        <v>0.36294458319391498</v>
      </c>
      <c r="I569" s="17">
        <v>0.34682014932046301</v>
      </c>
      <c r="J569" s="17">
        <v>0.430985930893931</v>
      </c>
      <c r="K569" s="17">
        <v>0.41950546157475099</v>
      </c>
      <c r="L569" s="17">
        <v>0.426392263727354</v>
      </c>
      <c r="M569" s="17"/>
      <c r="N569" s="17">
        <v>0.40098556084734699</v>
      </c>
      <c r="O569" s="17">
        <v>0.401037586770494</v>
      </c>
      <c r="P569" s="17">
        <v>0.38521061146988</v>
      </c>
      <c r="Q569" s="17">
        <v>0.39336025499701899</v>
      </c>
      <c r="R569" s="17"/>
      <c r="S569" s="17">
        <v>0.40123732031042603</v>
      </c>
      <c r="T569" s="17">
        <v>0.407381219270186</v>
      </c>
      <c r="U569" s="17">
        <v>0.41350700343640101</v>
      </c>
      <c r="V569" s="17">
        <v>0.354458783429979</v>
      </c>
      <c r="W569" s="17">
        <v>0.41550237250677802</v>
      </c>
      <c r="X569" s="17">
        <v>0.37256552985989899</v>
      </c>
      <c r="Y569" s="17">
        <v>0.38785307841335998</v>
      </c>
      <c r="Z569" s="17">
        <v>0.45078728993203099</v>
      </c>
      <c r="AA569" s="17">
        <v>0.35716692178264697</v>
      </c>
      <c r="AB569" s="17">
        <v>0.45339394938512101</v>
      </c>
      <c r="AC569" s="17">
        <v>0.41978904839286202</v>
      </c>
      <c r="AD569" s="17">
        <v>0.24336099393455801</v>
      </c>
      <c r="AE569" s="17"/>
      <c r="AF569" s="17">
        <v>0.43562980773663701</v>
      </c>
      <c r="AG569" s="17">
        <v>0.38087202668750098</v>
      </c>
      <c r="AH569" s="17">
        <v>0.44484640793733199</v>
      </c>
      <c r="AI569" s="17">
        <v>0.42923473033967402</v>
      </c>
      <c r="AJ569" s="17">
        <v>0.26308125242707298</v>
      </c>
      <c r="AK569" s="17"/>
      <c r="AL569" s="17">
        <v>0.39386078195862201</v>
      </c>
      <c r="AM569" s="17">
        <v>0.423165402937008</v>
      </c>
      <c r="AN569" s="17">
        <v>0.36286879738697297</v>
      </c>
      <c r="AO569" s="17">
        <v>0.43204181059473001</v>
      </c>
      <c r="AP569" s="17">
        <v>0.28778454427015698</v>
      </c>
      <c r="AQ569" s="17">
        <v>0.43149646806929998</v>
      </c>
      <c r="AR569" s="17"/>
      <c r="AS569" s="17">
        <v>0.32578048869259402</v>
      </c>
      <c r="AT569" s="17">
        <v>0.43621285153810402</v>
      </c>
      <c r="AU569" s="17">
        <v>0.38633439220856203</v>
      </c>
      <c r="AV569" s="17">
        <v>0.37405654001171201</v>
      </c>
      <c r="AW569" s="17">
        <v>0.16979204430825201</v>
      </c>
      <c r="AX569" s="17"/>
      <c r="AY569" s="17">
        <v>0.35328910075021502</v>
      </c>
      <c r="AZ569" s="17">
        <v>0.449377665260633</v>
      </c>
      <c r="BA569" s="17">
        <v>0.37131363299446402</v>
      </c>
      <c r="BB569" s="17">
        <v>0.39539157154569898</v>
      </c>
      <c r="BC569" s="17">
        <v>0.222875532406237</v>
      </c>
      <c r="BD569" s="17"/>
      <c r="BE569" s="17">
        <v>0.46778025504283499</v>
      </c>
      <c r="BF569" s="17">
        <v>0.39998054779099201</v>
      </c>
      <c r="BG569" s="17">
        <v>0.40353649581367801</v>
      </c>
      <c r="BH569" s="17">
        <v>0.366063657211395</v>
      </c>
      <c r="BI569" s="17"/>
      <c r="BJ569" s="17">
        <v>0.385566478609284</v>
      </c>
      <c r="BK569" s="17">
        <v>0.37791086462262902</v>
      </c>
      <c r="BL569" s="17">
        <v>0.41377133970070501</v>
      </c>
      <c r="BM569" s="17">
        <v>0.38991373508896299</v>
      </c>
      <c r="BN569" s="17"/>
      <c r="BO569" s="17">
        <v>0.35906910321569901</v>
      </c>
      <c r="BP569" s="17">
        <v>0.43785924401538701</v>
      </c>
      <c r="BQ569" s="17">
        <v>0.392251116534862</v>
      </c>
      <c r="BR569" s="17"/>
      <c r="BS569" s="17">
        <v>0.39542357564728797</v>
      </c>
      <c r="BT569" s="17">
        <v>0.393184259140543</v>
      </c>
      <c r="BU569" s="17"/>
      <c r="BV569" s="17">
        <v>0.36283949136182903</v>
      </c>
      <c r="BW569" s="17">
        <v>0.40875457897963502</v>
      </c>
      <c r="BX569" s="17">
        <v>0.41924953020058398</v>
      </c>
      <c r="BY569" s="17"/>
      <c r="BZ569" s="17">
        <v>0.42302408935459201</v>
      </c>
      <c r="CA569" s="17">
        <v>0.38582460425753301</v>
      </c>
    </row>
    <row r="570" spans="2:79" x14ac:dyDescent="0.3">
      <c r="B570" t="s">
        <v>210</v>
      </c>
      <c r="C570" s="17">
        <v>0.11462902059865999</v>
      </c>
      <c r="D570" s="17">
        <v>0.135258341801586</v>
      </c>
      <c r="E570" s="17">
        <v>9.2454193623392703E-2</v>
      </c>
      <c r="F570" s="17"/>
      <c r="G570" s="17">
        <v>0.14406941267304699</v>
      </c>
      <c r="H570" s="17">
        <v>0.137961192656332</v>
      </c>
      <c r="I570" s="17">
        <v>0.120577671187652</v>
      </c>
      <c r="J570" s="17">
        <v>0.12785696606237401</v>
      </c>
      <c r="K570" s="17">
        <v>7.41168403011431E-2</v>
      </c>
      <c r="L570" s="17">
        <v>8.7426806254023298E-2</v>
      </c>
      <c r="M570" s="17"/>
      <c r="N570" s="17">
        <v>8.3243901380475799E-2</v>
      </c>
      <c r="O570" s="17">
        <v>0.126477695652262</v>
      </c>
      <c r="P570" s="17">
        <v>0.12932634441398999</v>
      </c>
      <c r="Q570" s="17">
        <v>0.125561262753034</v>
      </c>
      <c r="R570" s="17"/>
      <c r="S570" s="17">
        <v>0.123059839365998</v>
      </c>
      <c r="T570" s="17">
        <v>7.8930936311896294E-2</v>
      </c>
      <c r="U570" s="17">
        <v>9.8656658826236407E-2</v>
      </c>
      <c r="V570" s="17">
        <v>0.14332156680077099</v>
      </c>
      <c r="W570" s="17">
        <v>0.16367133352896901</v>
      </c>
      <c r="X570" s="17">
        <v>0.146312959866677</v>
      </c>
      <c r="Y570" s="17">
        <v>0.106313099911476</v>
      </c>
      <c r="Z570" s="17">
        <v>0.111059814843554</v>
      </c>
      <c r="AA570" s="17">
        <v>9.6171852152422896E-2</v>
      </c>
      <c r="AB570" s="17">
        <v>0.10581195111108201</v>
      </c>
      <c r="AC570" s="17">
        <v>6.7885827545257696E-2</v>
      </c>
      <c r="AD570" s="17">
        <v>0.176241291152092</v>
      </c>
      <c r="AE570" s="17"/>
      <c r="AF570" s="17">
        <v>0.11234251351413101</v>
      </c>
      <c r="AG570" s="17">
        <v>9.8758014136155994E-2</v>
      </c>
      <c r="AH570" s="17">
        <v>0.10443108703534</v>
      </c>
      <c r="AI570" s="17">
        <v>0.14116646541754599</v>
      </c>
      <c r="AJ570" s="17">
        <v>0.10626545773908599</v>
      </c>
      <c r="AK570" s="17"/>
      <c r="AL570" s="17">
        <v>0.103917799696456</v>
      </c>
      <c r="AM570" s="17">
        <v>9.5521853291407499E-2</v>
      </c>
      <c r="AN570" s="17">
        <v>9.6426592448799794E-2</v>
      </c>
      <c r="AO570" s="17">
        <v>0.13890574341894199</v>
      </c>
      <c r="AP570" s="17">
        <v>7.9333643917368302E-2</v>
      </c>
      <c r="AQ570" s="17">
        <v>0.12683026627205399</v>
      </c>
      <c r="AR570" s="17"/>
      <c r="AS570" s="17">
        <v>5.0357633044509E-2</v>
      </c>
      <c r="AT570" s="17">
        <v>0.112821232596531</v>
      </c>
      <c r="AU570" s="17">
        <v>0.159430249951902</v>
      </c>
      <c r="AV570" s="17">
        <v>0.12133497760970501</v>
      </c>
      <c r="AW570" s="17">
        <v>0.13381422469172399</v>
      </c>
      <c r="AX570" s="17"/>
      <c r="AY570" s="17">
        <v>7.9526935552872893E-2</v>
      </c>
      <c r="AZ570" s="17">
        <v>0.10961715707062</v>
      </c>
      <c r="BA570" s="17">
        <v>0.13914670672725199</v>
      </c>
      <c r="BB570" s="17">
        <v>0.134380164372571</v>
      </c>
      <c r="BC570" s="17">
        <v>0.176024324438875</v>
      </c>
      <c r="BD570" s="17"/>
      <c r="BE570" s="17">
        <v>0.22916076024950999</v>
      </c>
      <c r="BF570" s="17">
        <v>0.15486692024165</v>
      </c>
      <c r="BG570" s="17">
        <v>0.104625277077926</v>
      </c>
      <c r="BH570" s="17">
        <v>8.6726794674929997E-2</v>
      </c>
      <c r="BI570" s="17"/>
      <c r="BJ570" s="17">
        <v>0.167733134084665</v>
      </c>
      <c r="BK570" s="17">
        <v>0.187092215592845</v>
      </c>
      <c r="BL570" s="17">
        <v>0.101988333921863</v>
      </c>
      <c r="BM570" s="17">
        <v>9.7184414295848107E-2</v>
      </c>
      <c r="BN570" s="17"/>
      <c r="BO570" s="17">
        <v>0.11196593746583999</v>
      </c>
      <c r="BP570" s="17">
        <v>0.105281061927762</v>
      </c>
      <c r="BQ570" s="17">
        <v>0.115685786122558</v>
      </c>
      <c r="BR570" s="17"/>
      <c r="BS570" s="17">
        <v>0.108838794044366</v>
      </c>
      <c r="BT570" s="17">
        <v>0.121388991349001</v>
      </c>
      <c r="BU570" s="17"/>
      <c r="BV570" s="17">
        <v>8.7116654215602302E-2</v>
      </c>
      <c r="BW570" s="17">
        <v>0.124984047543599</v>
      </c>
      <c r="BX570" s="17">
        <v>0.110430464159019</v>
      </c>
      <c r="BY570" s="17"/>
      <c r="BZ570" s="17">
        <v>9.1698098890393598E-2</v>
      </c>
      <c r="CA570" s="17">
        <v>0.113426885535544</v>
      </c>
    </row>
    <row r="571" spans="2:79" x14ac:dyDescent="0.3">
      <c r="B571" t="s">
        <v>211</v>
      </c>
      <c r="C571" s="17">
        <v>2.2242253271024699E-2</v>
      </c>
      <c r="D571" s="17">
        <v>2.2940822909895599E-2</v>
      </c>
      <c r="E571" s="17">
        <v>2.1758543701138E-2</v>
      </c>
      <c r="F571" s="17"/>
      <c r="G571" s="17">
        <v>4.6341498868643402E-2</v>
      </c>
      <c r="H571" s="17">
        <v>1.8486046265210498E-2</v>
      </c>
      <c r="I571" s="17">
        <v>2.0378933208270798E-2</v>
      </c>
      <c r="J571" s="17">
        <v>2.3354245876445499E-2</v>
      </c>
      <c r="K571" s="17">
        <v>6.8165942367083201E-3</v>
      </c>
      <c r="L571" s="17">
        <v>2.01269139951561E-2</v>
      </c>
      <c r="M571" s="17"/>
      <c r="N571" s="17">
        <v>1.7669406911833399E-2</v>
      </c>
      <c r="O571" s="17">
        <v>1.48579169767942E-2</v>
      </c>
      <c r="P571" s="17">
        <v>3.4806528518450598E-2</v>
      </c>
      <c r="Q571" s="17">
        <v>2.4248919932636701E-2</v>
      </c>
      <c r="R571" s="17"/>
      <c r="S571" s="17">
        <v>2.9020022439091301E-2</v>
      </c>
      <c r="T571" s="17">
        <v>1.10433997867829E-2</v>
      </c>
      <c r="U571" s="17">
        <v>1.2811284551974301E-2</v>
      </c>
      <c r="V571" s="17">
        <v>2.0953371068869402E-2</v>
      </c>
      <c r="W571" s="17">
        <v>3.0624052461139601E-2</v>
      </c>
      <c r="X571" s="17">
        <v>1.4769044436968999E-2</v>
      </c>
      <c r="Y571" s="17">
        <v>6.4600643536430996E-2</v>
      </c>
      <c r="Z571" s="17">
        <v>3.8227861665305903E-2</v>
      </c>
      <c r="AA571" s="17">
        <v>1.2103234473963101E-2</v>
      </c>
      <c r="AB571" s="17">
        <v>1.7992197189666201E-2</v>
      </c>
      <c r="AC571" s="17">
        <v>0</v>
      </c>
      <c r="AD571" s="17">
        <v>2.38853366784911E-2</v>
      </c>
      <c r="AE571" s="17"/>
      <c r="AF571" s="17">
        <v>3.5581982736581502E-2</v>
      </c>
      <c r="AG571" s="17">
        <v>1.8287653757446402E-2</v>
      </c>
      <c r="AH571" s="17">
        <v>6.53503867332392E-3</v>
      </c>
      <c r="AI571" s="17">
        <v>2.8384353394908898E-2</v>
      </c>
      <c r="AJ571" s="17">
        <v>2.6678882823145799E-2</v>
      </c>
      <c r="AK571" s="17"/>
      <c r="AL571" s="17">
        <v>1.53149975434943E-2</v>
      </c>
      <c r="AM571" s="17">
        <v>3.4377996399972001E-2</v>
      </c>
      <c r="AN571" s="17">
        <v>1.0337598774798199E-2</v>
      </c>
      <c r="AO571" s="17">
        <v>3.1135244514809899E-2</v>
      </c>
      <c r="AP571" s="17">
        <v>1.2965418315732599E-2</v>
      </c>
      <c r="AQ571" s="17">
        <v>1.07749066824316E-2</v>
      </c>
      <c r="AR571" s="17"/>
      <c r="AS571" s="17">
        <v>1.4782671535421401E-2</v>
      </c>
      <c r="AT571" s="17">
        <v>2.19932321981312E-2</v>
      </c>
      <c r="AU571" s="17">
        <v>2.5757758379164199E-2</v>
      </c>
      <c r="AV571" s="17">
        <v>1.8171852366801199E-2</v>
      </c>
      <c r="AW571" s="17">
        <v>4.5250138101098202E-2</v>
      </c>
      <c r="AX571" s="17"/>
      <c r="AY571" s="17">
        <v>1.92361561607013E-2</v>
      </c>
      <c r="AZ571" s="17">
        <v>2.16476484516454E-2</v>
      </c>
      <c r="BA571" s="17">
        <v>2.41482911149997E-2</v>
      </c>
      <c r="BB571" s="17">
        <v>3.01747059642609E-2</v>
      </c>
      <c r="BC571" s="17">
        <v>1.46744077539664E-2</v>
      </c>
      <c r="BD571" s="17"/>
      <c r="BE571" s="17">
        <v>0</v>
      </c>
      <c r="BF571" s="17">
        <v>2.1963232704063501E-2</v>
      </c>
      <c r="BG571" s="17">
        <v>2.4989738293183999E-2</v>
      </c>
      <c r="BH571" s="17">
        <v>2.1316463835586E-2</v>
      </c>
      <c r="BI571" s="17"/>
      <c r="BJ571" s="17">
        <v>2.96769252780422E-2</v>
      </c>
      <c r="BK571" s="17">
        <v>2.62317360539971E-2</v>
      </c>
      <c r="BL571" s="17">
        <v>1.8840564327132402E-2</v>
      </c>
      <c r="BM571" s="17">
        <v>2.1904797742825399E-2</v>
      </c>
      <c r="BN571" s="17"/>
      <c r="BO571" s="17">
        <v>3.1714329576420001E-2</v>
      </c>
      <c r="BP571" s="17">
        <v>4.26293825748051E-2</v>
      </c>
      <c r="BQ571" s="17">
        <v>1.6621394014073899E-2</v>
      </c>
      <c r="BR571" s="17"/>
      <c r="BS571" s="17">
        <v>1.7855129677628999E-2</v>
      </c>
      <c r="BT571" s="17">
        <v>2.7965302873413301E-2</v>
      </c>
      <c r="BU571" s="17"/>
      <c r="BV571" s="17">
        <v>1.2458639851455899E-2</v>
      </c>
      <c r="BW571" s="17">
        <v>2.1268337777321601E-2</v>
      </c>
      <c r="BX571" s="17">
        <v>3.2108136541387097E-2</v>
      </c>
      <c r="BY571" s="17"/>
      <c r="BZ571" s="17">
        <v>0</v>
      </c>
      <c r="CA571" s="17">
        <v>1.63886881059228E-2</v>
      </c>
    </row>
    <row r="572" spans="2:79" x14ac:dyDescent="0.3">
      <c r="B572" t="s">
        <v>212</v>
      </c>
      <c r="C572" s="17">
        <v>1.49109632943748E-2</v>
      </c>
      <c r="D572" s="17">
        <v>1.60470406180948E-2</v>
      </c>
      <c r="E572" s="17">
        <v>1.39354278446424E-2</v>
      </c>
      <c r="F572" s="17"/>
      <c r="G572" s="17">
        <v>1.09477610282167E-2</v>
      </c>
      <c r="H572" s="17">
        <v>6.5622898766191399E-3</v>
      </c>
      <c r="I572" s="17">
        <v>1.38354347765194E-2</v>
      </c>
      <c r="J572" s="17">
        <v>1.5857228428758401E-2</v>
      </c>
      <c r="K572" s="17">
        <v>3.7707662740119302E-2</v>
      </c>
      <c r="L572" s="17">
        <v>9.2436405101912998E-3</v>
      </c>
      <c r="M572" s="17"/>
      <c r="N572" s="17">
        <v>1.26556046204687E-2</v>
      </c>
      <c r="O572" s="17">
        <v>2.1237095214909199E-2</v>
      </c>
      <c r="P572" s="17">
        <v>1.3548765411667701E-2</v>
      </c>
      <c r="Q572" s="17">
        <v>1.2264526867507401E-2</v>
      </c>
      <c r="R572" s="17"/>
      <c r="S572" s="17">
        <v>9.8557681941167808E-3</v>
      </c>
      <c r="T572" s="17">
        <v>1.14108632259068E-2</v>
      </c>
      <c r="U572" s="17">
        <v>1.16923851664925E-2</v>
      </c>
      <c r="V572" s="17">
        <v>5.1262556288695698E-3</v>
      </c>
      <c r="W572" s="17">
        <v>2.0674267604063198E-2</v>
      </c>
      <c r="X572" s="17">
        <v>5.3306766888821903E-3</v>
      </c>
      <c r="Y572" s="17">
        <v>2.42419421932752E-2</v>
      </c>
      <c r="Z572" s="17">
        <v>0</v>
      </c>
      <c r="AA572" s="17">
        <v>2.1218209710176499E-2</v>
      </c>
      <c r="AB572" s="17">
        <v>2.31753078608531E-2</v>
      </c>
      <c r="AC572" s="17">
        <v>2.4721611328405401E-2</v>
      </c>
      <c r="AD572" s="17">
        <v>3.7484079724747502E-2</v>
      </c>
      <c r="AE572" s="17"/>
      <c r="AF572" s="17">
        <v>2.5538701299329399E-2</v>
      </c>
      <c r="AG572" s="17">
        <v>8.3026766377077704E-3</v>
      </c>
      <c r="AH572" s="17">
        <v>0</v>
      </c>
      <c r="AI572" s="17">
        <v>3.0535806695122798E-2</v>
      </c>
      <c r="AJ572" s="17">
        <v>1.73030194555128E-2</v>
      </c>
      <c r="AK572" s="17"/>
      <c r="AL572" s="17">
        <v>5.1387513800344696E-3</v>
      </c>
      <c r="AM572" s="17">
        <v>3.2280768907220599E-2</v>
      </c>
      <c r="AN572" s="17">
        <v>1.0445016199870099E-2</v>
      </c>
      <c r="AO572" s="17">
        <v>1.99594725971485E-2</v>
      </c>
      <c r="AP572" s="17">
        <v>1.31804003059282E-2</v>
      </c>
      <c r="AQ572" s="17">
        <v>5.6125600602882197E-3</v>
      </c>
      <c r="AR572" s="17"/>
      <c r="AS572" s="17">
        <v>1.4490197947727001E-2</v>
      </c>
      <c r="AT572" s="17">
        <v>1.2074649038759501E-2</v>
      </c>
      <c r="AU572" s="17">
        <v>1.8794526923681901E-2</v>
      </c>
      <c r="AV572" s="17">
        <v>1.33729155360547E-2</v>
      </c>
      <c r="AW572" s="17">
        <v>5.0540619107160401E-2</v>
      </c>
      <c r="AX572" s="17"/>
      <c r="AY572" s="17">
        <v>1.48689782302453E-2</v>
      </c>
      <c r="AZ572" s="17">
        <v>1.0139649955722399E-2</v>
      </c>
      <c r="BA572" s="17">
        <v>1.9969189051472699E-2</v>
      </c>
      <c r="BB572" s="17">
        <v>1.3148955982212E-2</v>
      </c>
      <c r="BC572" s="17">
        <v>4.5815407348660103E-2</v>
      </c>
      <c r="BD572" s="17"/>
      <c r="BE572" s="17">
        <v>3.5806171357754199E-2</v>
      </c>
      <c r="BF572" s="17">
        <v>1.0614727137270401E-2</v>
      </c>
      <c r="BG572" s="17">
        <v>1.26906096520623E-2</v>
      </c>
      <c r="BH572" s="17">
        <v>1.6949285664842099E-2</v>
      </c>
      <c r="BI572" s="17"/>
      <c r="BJ572" s="17">
        <v>1.8008746250983299E-2</v>
      </c>
      <c r="BK572" s="17">
        <v>1.9247513334749802E-2</v>
      </c>
      <c r="BL572" s="17">
        <v>1.08385144720971E-2</v>
      </c>
      <c r="BM572" s="17">
        <v>1.48653044706899E-2</v>
      </c>
      <c r="BN572" s="17"/>
      <c r="BO572" s="17">
        <v>1.72515854964502E-2</v>
      </c>
      <c r="BP572" s="17">
        <v>1.38649937407228E-2</v>
      </c>
      <c r="BQ572" s="17">
        <v>1.4757861943709601E-2</v>
      </c>
      <c r="BR572" s="17"/>
      <c r="BS572" s="17">
        <v>1.6314768446742001E-2</v>
      </c>
      <c r="BT572" s="17">
        <v>1.32309445830154E-2</v>
      </c>
      <c r="BU572" s="17"/>
      <c r="BV572" s="17">
        <v>5.76627660062504E-3</v>
      </c>
      <c r="BW572" s="17">
        <v>1.2993923841737901E-2</v>
      </c>
      <c r="BX572" s="17">
        <v>2.4040661980834901E-2</v>
      </c>
      <c r="BY572" s="17"/>
      <c r="BZ572" s="17">
        <v>0</v>
      </c>
      <c r="CA572" s="17">
        <v>8.0400297130196197E-3</v>
      </c>
    </row>
    <row r="573" spans="2:79" x14ac:dyDescent="0.3">
      <c r="B573" t="s">
        <v>149</v>
      </c>
      <c r="C573" s="17">
        <v>8.3096751536074192E-3</v>
      </c>
      <c r="D573" s="17">
        <v>9.4289044481845399E-3</v>
      </c>
      <c r="E573" s="17">
        <v>7.2919265513026101E-3</v>
      </c>
      <c r="F573" s="17"/>
      <c r="G573" s="17">
        <v>3.42149600556922E-3</v>
      </c>
      <c r="H573" s="17">
        <v>1.01223132543485E-2</v>
      </c>
      <c r="I573" s="17">
        <v>3.66752110898579E-3</v>
      </c>
      <c r="J573" s="17">
        <v>6.4633181341371996E-3</v>
      </c>
      <c r="K573" s="17">
        <v>9.8730222803058397E-3</v>
      </c>
      <c r="L573" s="17">
        <v>1.4324867336092799E-2</v>
      </c>
      <c r="M573" s="17"/>
      <c r="N573" s="17">
        <v>2.0321925908425801E-3</v>
      </c>
      <c r="O573" s="17">
        <v>4.2015301134588397E-3</v>
      </c>
      <c r="P573" s="17">
        <v>8.8097232840290401E-3</v>
      </c>
      <c r="Q573" s="17">
        <v>1.9087978311449101E-2</v>
      </c>
      <c r="R573" s="17"/>
      <c r="S573" s="17">
        <v>0</v>
      </c>
      <c r="T573" s="17">
        <v>1.1328182125771099E-2</v>
      </c>
      <c r="U573" s="17">
        <v>5.7128237751823199E-3</v>
      </c>
      <c r="V573" s="17">
        <v>1.7480530433686199E-2</v>
      </c>
      <c r="W573" s="17">
        <v>0</v>
      </c>
      <c r="X573" s="17">
        <v>1.5652569212625599E-2</v>
      </c>
      <c r="Y573" s="17">
        <v>2.0210165386455502E-2</v>
      </c>
      <c r="Z573" s="17">
        <v>0</v>
      </c>
      <c r="AA573" s="17">
        <v>0</v>
      </c>
      <c r="AB573" s="17">
        <v>6.0121971192292302E-3</v>
      </c>
      <c r="AC573" s="17">
        <v>2.46210359894963E-2</v>
      </c>
      <c r="AD573" s="17">
        <v>0</v>
      </c>
      <c r="AE573" s="17"/>
      <c r="AF573" s="17">
        <v>4.7782718755467503E-3</v>
      </c>
      <c r="AG573" s="17">
        <v>9.8759369005704707E-3</v>
      </c>
      <c r="AH573" s="17">
        <v>1.23302009848117E-2</v>
      </c>
      <c r="AI573" s="17">
        <v>7.7008243440820504E-3</v>
      </c>
      <c r="AJ573" s="17">
        <v>9.0651399372484696E-3</v>
      </c>
      <c r="AK573" s="17"/>
      <c r="AL573" s="17">
        <v>0</v>
      </c>
      <c r="AM573" s="17">
        <v>2.72749234746301E-3</v>
      </c>
      <c r="AN573" s="17">
        <v>2.2311609733128599E-2</v>
      </c>
      <c r="AO573" s="17">
        <v>8.7564093594317601E-3</v>
      </c>
      <c r="AP573" s="17">
        <v>6.9052787872884202E-3</v>
      </c>
      <c r="AQ573" s="17">
        <v>2.2244529352378001E-2</v>
      </c>
      <c r="AR573" s="17"/>
      <c r="AS573" s="17">
        <v>3.6826535662221201E-3</v>
      </c>
      <c r="AT573" s="17">
        <v>8.0897998976123906E-3</v>
      </c>
      <c r="AU573" s="17">
        <v>1.07098801582254E-2</v>
      </c>
      <c r="AV573" s="17">
        <v>1.35422382793459E-2</v>
      </c>
      <c r="AW573" s="17">
        <v>0</v>
      </c>
      <c r="AX573" s="17"/>
      <c r="AY573" s="17">
        <v>6.3110097338689901E-3</v>
      </c>
      <c r="AZ573" s="17">
        <v>5.5842624074839003E-3</v>
      </c>
      <c r="BA573" s="17">
        <v>2.0129392073439001E-2</v>
      </c>
      <c r="BB573" s="17">
        <v>3.6290181652443602E-3</v>
      </c>
      <c r="BC573" s="17">
        <v>0</v>
      </c>
      <c r="BD573" s="17"/>
      <c r="BE573" s="17">
        <v>0</v>
      </c>
      <c r="BF573" s="17">
        <v>8.2824402940120199E-3</v>
      </c>
      <c r="BG573" s="17">
        <v>5.6293732696878597E-3</v>
      </c>
      <c r="BH573" s="17">
        <v>1.4019467023956501E-2</v>
      </c>
      <c r="BI573" s="17"/>
      <c r="BJ573" s="17">
        <v>1.30668570404217E-2</v>
      </c>
      <c r="BK573" s="17">
        <v>1.2613609574178499E-2</v>
      </c>
      <c r="BL573" s="17">
        <v>6.50831013788878E-3</v>
      </c>
      <c r="BM573" s="17">
        <v>7.6164346864172998E-3</v>
      </c>
      <c r="BN573" s="17"/>
      <c r="BO573" s="17">
        <v>1.1079135523908001E-2</v>
      </c>
      <c r="BP573" s="17">
        <v>6.6686875078293701E-3</v>
      </c>
      <c r="BQ573" s="17">
        <v>8.1310578334884108E-3</v>
      </c>
      <c r="BR573" s="17"/>
      <c r="BS573" s="17">
        <v>8.3567556423240208E-3</v>
      </c>
      <c r="BT573" s="17">
        <v>7.2183658540442997E-3</v>
      </c>
      <c r="BU573" s="17"/>
      <c r="BV573" s="17">
        <v>9.9109795517581395E-3</v>
      </c>
      <c r="BW573" s="17">
        <v>5.8942546391521503E-3</v>
      </c>
      <c r="BX573" s="17">
        <v>2.9676041974166E-3</v>
      </c>
      <c r="BY573" s="17"/>
      <c r="BZ573" s="17">
        <v>1.00793033845894E-2</v>
      </c>
      <c r="CA573" s="17">
        <v>0</v>
      </c>
    </row>
    <row r="574" spans="2:79" x14ac:dyDescent="0.3">
      <c r="B574" t="s">
        <v>213</v>
      </c>
      <c r="C574" s="17">
        <v>0.83990808768233305</v>
      </c>
      <c r="D574" s="17">
        <v>0.81632489022223897</v>
      </c>
      <c r="E574" s="17">
        <v>0.864559908279524</v>
      </c>
      <c r="F574" s="17"/>
      <c r="G574" s="17">
        <v>0.79521983142452402</v>
      </c>
      <c r="H574" s="17">
        <v>0.82686815794749002</v>
      </c>
      <c r="I574" s="17">
        <v>0.84154043971857195</v>
      </c>
      <c r="J574" s="17">
        <v>0.82646824149828502</v>
      </c>
      <c r="K574" s="17">
        <v>0.87148588044172304</v>
      </c>
      <c r="L574" s="17">
        <v>0.86887777190453697</v>
      </c>
      <c r="M574" s="17"/>
      <c r="N574" s="17">
        <v>0.88439889449637898</v>
      </c>
      <c r="O574" s="17">
        <v>0.83322576204257603</v>
      </c>
      <c r="P574" s="17">
        <v>0.81350863837186205</v>
      </c>
      <c r="Q574" s="17">
        <v>0.81883731213537203</v>
      </c>
      <c r="R574" s="17"/>
      <c r="S574" s="17">
        <v>0.83806437000079403</v>
      </c>
      <c r="T574" s="17">
        <v>0.88728661854964297</v>
      </c>
      <c r="U574" s="17">
        <v>0.87112684768011495</v>
      </c>
      <c r="V574" s="17">
        <v>0.81311827606780396</v>
      </c>
      <c r="W574" s="17">
        <v>0.78503034640582803</v>
      </c>
      <c r="X574" s="17">
        <v>0.81793474979484604</v>
      </c>
      <c r="Y574" s="17">
        <v>0.78463414897236206</v>
      </c>
      <c r="Z574" s="17">
        <v>0.85071232349114001</v>
      </c>
      <c r="AA574" s="17">
        <v>0.87050670366343696</v>
      </c>
      <c r="AB574" s="17">
        <v>0.84700834671916903</v>
      </c>
      <c r="AC574" s="17">
        <v>0.88277152513683999</v>
      </c>
      <c r="AD574" s="17">
        <v>0.76238929244466902</v>
      </c>
      <c r="AE574" s="17"/>
      <c r="AF574" s="17">
        <v>0.82175853057441095</v>
      </c>
      <c r="AG574" s="17">
        <v>0.86477571856811897</v>
      </c>
      <c r="AH574" s="17">
        <v>0.87670367330652499</v>
      </c>
      <c r="AI574" s="17">
        <v>0.79221255014834102</v>
      </c>
      <c r="AJ574" s="17">
        <v>0.84068750004500703</v>
      </c>
      <c r="AK574" s="17"/>
      <c r="AL574" s="17">
        <v>0.87562845138001499</v>
      </c>
      <c r="AM574" s="17">
        <v>0.83509188905393705</v>
      </c>
      <c r="AN574" s="17">
        <v>0.86047918284340297</v>
      </c>
      <c r="AO574" s="17">
        <v>0.80124313010966797</v>
      </c>
      <c r="AP574" s="17">
        <v>0.88761525867368296</v>
      </c>
      <c r="AQ574" s="17">
        <v>0.834537737632848</v>
      </c>
      <c r="AR574" s="17"/>
      <c r="AS574" s="17">
        <v>0.91668684390611999</v>
      </c>
      <c r="AT574" s="17">
        <v>0.84502108626896599</v>
      </c>
      <c r="AU574" s="17">
        <v>0.78530758458702699</v>
      </c>
      <c r="AV574" s="17">
        <v>0.83357801620809402</v>
      </c>
      <c r="AW574" s="17">
        <v>0.77039501810001698</v>
      </c>
      <c r="AX574" s="17"/>
      <c r="AY574" s="17">
        <v>0.88005692032231098</v>
      </c>
      <c r="AZ574" s="17">
        <v>0.85301128211452804</v>
      </c>
      <c r="BA574" s="17">
        <v>0.79660642103283696</v>
      </c>
      <c r="BB574" s="17">
        <v>0.81866715551571201</v>
      </c>
      <c r="BC574" s="17">
        <v>0.76348586045849898</v>
      </c>
      <c r="BD574" s="17"/>
      <c r="BE574" s="17">
        <v>0.73503306839273597</v>
      </c>
      <c r="BF574" s="17">
        <v>0.80427267962300397</v>
      </c>
      <c r="BG574" s="17">
        <v>0.85206500170713995</v>
      </c>
      <c r="BH574" s="17">
        <v>0.86098798880068494</v>
      </c>
      <c r="BI574" s="17"/>
      <c r="BJ574" s="17">
        <v>0.77151433734588803</v>
      </c>
      <c r="BK574" s="17">
        <v>0.75481492544422901</v>
      </c>
      <c r="BL574" s="17">
        <v>0.86182427714101895</v>
      </c>
      <c r="BM574" s="17">
        <v>0.858429048804219</v>
      </c>
      <c r="BN574" s="17"/>
      <c r="BO574" s="17">
        <v>0.82798901193738195</v>
      </c>
      <c r="BP574" s="17">
        <v>0.831555874248881</v>
      </c>
      <c r="BQ574" s="17">
        <v>0.84480390008617001</v>
      </c>
      <c r="BR574" s="17"/>
      <c r="BS574" s="17">
        <v>0.84863455218893902</v>
      </c>
      <c r="BT574" s="17">
        <v>0.83019639534052603</v>
      </c>
      <c r="BU574" s="17"/>
      <c r="BV574" s="17">
        <v>0.88474744978055897</v>
      </c>
      <c r="BW574" s="17">
        <v>0.83485943619819003</v>
      </c>
      <c r="BX574" s="17">
        <v>0.83045313312134295</v>
      </c>
      <c r="BY574" s="17"/>
      <c r="BZ574" s="17">
        <v>0.898222597725017</v>
      </c>
      <c r="CA574" s="17">
        <v>0.86214439664551301</v>
      </c>
    </row>
    <row r="575" spans="2:79" x14ac:dyDescent="0.3">
      <c r="B575" t="s">
        <v>214</v>
      </c>
      <c r="C575" s="17">
        <v>3.7153216565399501E-2</v>
      </c>
      <c r="D575" s="17">
        <v>3.8987863527990399E-2</v>
      </c>
      <c r="E575" s="17">
        <v>3.5693971545780301E-2</v>
      </c>
      <c r="F575" s="17"/>
      <c r="G575" s="17">
        <v>5.7289259896860102E-2</v>
      </c>
      <c r="H575" s="17">
        <v>2.5048336141829601E-2</v>
      </c>
      <c r="I575" s="17">
        <v>3.4214367984790203E-2</v>
      </c>
      <c r="J575" s="17">
        <v>3.92114743052039E-2</v>
      </c>
      <c r="K575" s="17">
        <v>4.4524256976827603E-2</v>
      </c>
      <c r="L575" s="17">
        <v>2.9370554505347399E-2</v>
      </c>
      <c r="M575" s="17"/>
      <c r="N575" s="17">
        <v>3.0325011532302101E-2</v>
      </c>
      <c r="O575" s="17">
        <v>3.6095012191703399E-2</v>
      </c>
      <c r="P575" s="17">
        <v>4.8355293930118302E-2</v>
      </c>
      <c r="Q575" s="17">
        <v>3.6513446800144199E-2</v>
      </c>
      <c r="R575" s="17"/>
      <c r="S575" s="17">
        <v>3.8875790633208097E-2</v>
      </c>
      <c r="T575" s="17">
        <v>2.2454263012689699E-2</v>
      </c>
      <c r="U575" s="17">
        <v>2.4503669718466702E-2</v>
      </c>
      <c r="V575" s="17">
        <v>2.6079626697739E-2</v>
      </c>
      <c r="W575" s="17">
        <v>5.1298320065202699E-2</v>
      </c>
      <c r="X575" s="17">
        <v>2.0099721125851198E-2</v>
      </c>
      <c r="Y575" s="17">
        <v>8.8842585729706297E-2</v>
      </c>
      <c r="Z575" s="17">
        <v>3.8227861665305903E-2</v>
      </c>
      <c r="AA575" s="17">
        <v>3.3321444184139598E-2</v>
      </c>
      <c r="AB575" s="17">
        <v>4.1167505050519297E-2</v>
      </c>
      <c r="AC575" s="17">
        <v>2.4721611328405401E-2</v>
      </c>
      <c r="AD575" s="17">
        <v>6.1369416403238702E-2</v>
      </c>
      <c r="AE575" s="17"/>
      <c r="AF575" s="17">
        <v>6.1120684035910998E-2</v>
      </c>
      <c r="AG575" s="17">
        <v>2.65903303951542E-2</v>
      </c>
      <c r="AH575" s="17">
        <v>6.53503867332392E-3</v>
      </c>
      <c r="AI575" s="17">
        <v>5.8920160090031697E-2</v>
      </c>
      <c r="AJ575" s="17">
        <v>4.3981902278658502E-2</v>
      </c>
      <c r="AK575" s="17"/>
      <c r="AL575" s="17">
        <v>2.0453748923528799E-2</v>
      </c>
      <c r="AM575" s="17">
        <v>6.66587653071926E-2</v>
      </c>
      <c r="AN575" s="17">
        <v>2.0782614974668299E-2</v>
      </c>
      <c r="AO575" s="17">
        <v>5.1094717111958399E-2</v>
      </c>
      <c r="AP575" s="17">
        <v>2.61458186216608E-2</v>
      </c>
      <c r="AQ575" s="17">
        <v>1.6387466742719799E-2</v>
      </c>
      <c r="AR575" s="17"/>
      <c r="AS575" s="17">
        <v>2.92728694831484E-2</v>
      </c>
      <c r="AT575" s="17">
        <v>3.4067881236890703E-2</v>
      </c>
      <c r="AU575" s="17">
        <v>4.4552285302846099E-2</v>
      </c>
      <c r="AV575" s="17">
        <v>3.1544767902855902E-2</v>
      </c>
      <c r="AW575" s="17">
        <v>9.5790757208258595E-2</v>
      </c>
      <c r="AX575" s="17"/>
      <c r="AY575" s="17">
        <v>3.4105134390946597E-2</v>
      </c>
      <c r="AZ575" s="17">
        <v>3.1787298407367798E-2</v>
      </c>
      <c r="BA575" s="17">
        <v>4.4117480166472503E-2</v>
      </c>
      <c r="BB575" s="17">
        <v>4.3323661946472899E-2</v>
      </c>
      <c r="BC575" s="17">
        <v>6.04898151026265E-2</v>
      </c>
      <c r="BD575" s="17"/>
      <c r="BE575" s="17">
        <v>3.5806171357754199E-2</v>
      </c>
      <c r="BF575" s="17">
        <v>3.2577959841333902E-2</v>
      </c>
      <c r="BG575" s="17">
        <v>3.7680347945246301E-2</v>
      </c>
      <c r="BH575" s="17">
        <v>3.8265749500428103E-2</v>
      </c>
      <c r="BI575" s="17"/>
      <c r="BJ575" s="17">
        <v>4.7685671529025503E-2</v>
      </c>
      <c r="BK575" s="17">
        <v>4.5479249388746902E-2</v>
      </c>
      <c r="BL575" s="17">
        <v>2.96790787992295E-2</v>
      </c>
      <c r="BM575" s="17">
        <v>3.6770102213515302E-2</v>
      </c>
      <c r="BN575" s="17"/>
      <c r="BO575" s="17">
        <v>4.8965915072870299E-2</v>
      </c>
      <c r="BP575" s="17">
        <v>5.6494376315527797E-2</v>
      </c>
      <c r="BQ575" s="17">
        <v>3.13792559577835E-2</v>
      </c>
      <c r="BR575" s="17"/>
      <c r="BS575" s="17">
        <v>3.4169898124370997E-2</v>
      </c>
      <c r="BT575" s="17">
        <v>4.1196247456428699E-2</v>
      </c>
      <c r="BU575" s="17"/>
      <c r="BV575" s="17">
        <v>1.8224916452080998E-2</v>
      </c>
      <c r="BW575" s="17">
        <v>3.42622616190595E-2</v>
      </c>
      <c r="BX575" s="17">
        <v>5.6148798522222002E-2</v>
      </c>
      <c r="BY575" s="17"/>
      <c r="BZ575" s="17">
        <v>0</v>
      </c>
      <c r="CA575" s="17">
        <v>2.4428717818942399E-2</v>
      </c>
    </row>
    <row r="576" spans="2:79" x14ac:dyDescent="0.3">
      <c r="B576" t="s">
        <v>191</v>
      </c>
      <c r="C576" s="17">
        <v>0.802754871116934</v>
      </c>
      <c r="D576" s="17">
        <v>0.77733702669424798</v>
      </c>
      <c r="E576" s="17">
        <v>0.82886593673374398</v>
      </c>
      <c r="F576" s="17"/>
      <c r="G576" s="17">
        <v>0.73793057152766395</v>
      </c>
      <c r="H576" s="17">
        <v>0.80181982180566003</v>
      </c>
      <c r="I576" s="17">
        <v>0.80732607173378201</v>
      </c>
      <c r="J576" s="17">
        <v>0.78725676719308102</v>
      </c>
      <c r="K576" s="17">
        <v>0.82696162346489599</v>
      </c>
      <c r="L576" s="17">
        <v>0.83950721739918899</v>
      </c>
      <c r="M576" s="17"/>
      <c r="N576" s="17">
        <v>0.85407388296407705</v>
      </c>
      <c r="O576" s="17">
        <v>0.79713074985087196</v>
      </c>
      <c r="P576" s="17">
        <v>0.76515334444174399</v>
      </c>
      <c r="Q576" s="17">
        <v>0.78232386533522802</v>
      </c>
      <c r="R576" s="17"/>
      <c r="S576" s="17">
        <v>0.79918857936758603</v>
      </c>
      <c r="T576" s="17">
        <v>0.86483235553695303</v>
      </c>
      <c r="U576" s="17">
        <v>0.84662317796164799</v>
      </c>
      <c r="V576" s="17">
        <v>0.78703864937006496</v>
      </c>
      <c r="W576" s="17">
        <v>0.73373202634062595</v>
      </c>
      <c r="X576" s="17">
        <v>0.79783502866899503</v>
      </c>
      <c r="Y576" s="17">
        <v>0.69579156324265601</v>
      </c>
      <c r="Z576" s="17">
        <v>0.812484461825834</v>
      </c>
      <c r="AA576" s="17">
        <v>0.83718525947929801</v>
      </c>
      <c r="AB576" s="17">
        <v>0.80584084166865</v>
      </c>
      <c r="AC576" s="17">
        <v>0.85804991380843498</v>
      </c>
      <c r="AD576" s="17">
        <v>0.70101987604143001</v>
      </c>
      <c r="AE576" s="17"/>
      <c r="AF576" s="17">
        <v>0.76063784653849997</v>
      </c>
      <c r="AG576" s="17">
        <v>0.83818538817296495</v>
      </c>
      <c r="AH576" s="17">
        <v>0.87016863463320104</v>
      </c>
      <c r="AI576" s="17">
        <v>0.73329239005830904</v>
      </c>
      <c r="AJ576" s="17">
        <v>0.79670559776634897</v>
      </c>
      <c r="AK576" s="17"/>
      <c r="AL576" s="17">
        <v>0.85517470245648597</v>
      </c>
      <c r="AM576" s="17">
        <v>0.768433123746744</v>
      </c>
      <c r="AN576" s="17">
        <v>0.83969656786873503</v>
      </c>
      <c r="AO576" s="17">
        <v>0.75014841299770896</v>
      </c>
      <c r="AP576" s="17">
        <v>0.86146944005202197</v>
      </c>
      <c r="AQ576" s="17">
        <v>0.81815027089012804</v>
      </c>
      <c r="AR576" s="17"/>
      <c r="AS576" s="17">
        <v>0.88741397442297199</v>
      </c>
      <c r="AT576" s="17">
        <v>0.81095320503207502</v>
      </c>
      <c r="AU576" s="17">
        <v>0.74075529928418005</v>
      </c>
      <c r="AV576" s="17">
        <v>0.80203324830523803</v>
      </c>
      <c r="AW576" s="17">
        <v>0.67460426089175796</v>
      </c>
      <c r="AX576" s="17"/>
      <c r="AY576" s="17">
        <v>0.845951785931365</v>
      </c>
      <c r="AZ576" s="17">
        <v>0.82122398370716099</v>
      </c>
      <c r="BA576" s="17">
        <v>0.75248894086636398</v>
      </c>
      <c r="BB576" s="17">
        <v>0.77534349356923904</v>
      </c>
      <c r="BC576" s="17">
        <v>0.70299604535587201</v>
      </c>
      <c r="BD576" s="17"/>
      <c r="BE576" s="17">
        <v>0.69922689703498198</v>
      </c>
      <c r="BF576" s="17">
        <v>0.77169471978167004</v>
      </c>
      <c r="BG576" s="17">
        <v>0.81438465376189395</v>
      </c>
      <c r="BH576" s="17">
        <v>0.82272223930025701</v>
      </c>
      <c r="BI576" s="17"/>
      <c r="BJ576" s="17">
        <v>0.723828665816863</v>
      </c>
      <c r="BK576" s="17">
        <v>0.70933567605548198</v>
      </c>
      <c r="BL576" s="17">
        <v>0.83214519834179002</v>
      </c>
      <c r="BM576" s="17">
        <v>0.82165894659070404</v>
      </c>
      <c r="BN576" s="17"/>
      <c r="BO576" s="17">
        <v>0.77902309686451099</v>
      </c>
      <c r="BP576" s="17">
        <v>0.77506149793335299</v>
      </c>
      <c r="BQ576" s="17">
        <v>0.813424644128387</v>
      </c>
      <c r="BR576" s="17"/>
      <c r="BS576" s="17">
        <v>0.81446465406456803</v>
      </c>
      <c r="BT576" s="17">
        <v>0.789000147884098</v>
      </c>
      <c r="BU576" s="17"/>
      <c r="BV576" s="17">
        <v>0.86652253332847795</v>
      </c>
      <c r="BW576" s="17">
        <v>0.80059717457913004</v>
      </c>
      <c r="BX576" s="17">
        <v>0.77430433459912096</v>
      </c>
      <c r="BY576" s="17"/>
      <c r="BZ576" s="17">
        <v>0.898222597725017</v>
      </c>
      <c r="CA576" s="17">
        <v>0.83771567882657105</v>
      </c>
    </row>
    <row r="577" spans="2:79" x14ac:dyDescent="0.3">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c r="BZ577" s="17"/>
      <c r="CA577" s="17"/>
    </row>
    <row r="578" spans="2:79" x14ac:dyDescent="0.3">
      <c r="B578" s="6" t="s">
        <v>262</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c r="BZ578" s="17"/>
      <c r="CA578" s="17"/>
    </row>
    <row r="579" spans="2:79" x14ac:dyDescent="0.3">
      <c r="B579" s="24" t="s">
        <v>107</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c r="BZ579" s="17"/>
      <c r="CA579" s="17"/>
    </row>
    <row r="580" spans="2:79" x14ac:dyDescent="0.3">
      <c r="B580" t="s">
        <v>208</v>
      </c>
      <c r="C580" s="17">
        <v>0.333143231563788</v>
      </c>
      <c r="D580" s="17">
        <v>0.30629551646316899</v>
      </c>
      <c r="E580" s="17">
        <v>0.36228706890054302</v>
      </c>
      <c r="F580" s="17"/>
      <c r="G580" s="17">
        <v>0.291432785089145</v>
      </c>
      <c r="H580" s="17">
        <v>0.34205490649815201</v>
      </c>
      <c r="I580" s="17">
        <v>0.32957897625503801</v>
      </c>
      <c r="J580" s="17">
        <v>0.30539788478540603</v>
      </c>
      <c r="K580" s="17">
        <v>0.35234605355797399</v>
      </c>
      <c r="L580" s="17">
        <v>0.36635669156672701</v>
      </c>
      <c r="M580" s="17"/>
      <c r="N580" s="17">
        <v>0.35901115965114999</v>
      </c>
      <c r="O580" s="17">
        <v>0.33253402124107301</v>
      </c>
      <c r="P580" s="17">
        <v>0.31555553502380201</v>
      </c>
      <c r="Q580" s="17">
        <v>0.32211616096113199</v>
      </c>
      <c r="R580" s="17"/>
      <c r="S580" s="17">
        <v>0.39407475554328403</v>
      </c>
      <c r="T580" s="17">
        <v>0.31586029464828702</v>
      </c>
      <c r="U580" s="17">
        <v>0.31719803298065202</v>
      </c>
      <c r="V580" s="17">
        <v>0.35367651206255601</v>
      </c>
      <c r="W580" s="17">
        <v>0.29524506176266402</v>
      </c>
      <c r="X580" s="17">
        <v>0.35818013031797702</v>
      </c>
      <c r="Y580" s="17">
        <v>0.26011998645669399</v>
      </c>
      <c r="Z580" s="17">
        <v>0.31437865469682003</v>
      </c>
      <c r="AA580" s="17">
        <v>0.37380070613219801</v>
      </c>
      <c r="AB580" s="17">
        <v>0.296790266961382</v>
      </c>
      <c r="AC580" s="17">
        <v>0.30229519887735601</v>
      </c>
      <c r="AD580" s="17">
        <v>0.35016817922389698</v>
      </c>
      <c r="AE580" s="17"/>
      <c r="AF580" s="17">
        <v>0.30266798643812498</v>
      </c>
      <c r="AG580" s="17">
        <v>0.38327006797235602</v>
      </c>
      <c r="AH580" s="17">
        <v>0.36769244179906502</v>
      </c>
      <c r="AI580" s="17">
        <v>0.19774076643354899</v>
      </c>
      <c r="AJ580" s="17">
        <v>0.41391414819875699</v>
      </c>
      <c r="AK580" s="17"/>
      <c r="AL580" s="17">
        <v>0.40735571298633</v>
      </c>
      <c r="AM580" s="17">
        <v>0.34419018036176702</v>
      </c>
      <c r="AN580" s="17">
        <v>0.41381177293896299</v>
      </c>
      <c r="AO580" s="17">
        <v>0.22023269499456899</v>
      </c>
      <c r="AP580" s="17">
        <v>0.42689427297058502</v>
      </c>
      <c r="AQ580" s="17">
        <v>0.273641794679303</v>
      </c>
      <c r="AR580" s="17"/>
      <c r="AS580" s="17">
        <v>0.46138325450499301</v>
      </c>
      <c r="AT580" s="17">
        <v>0.32626907882034301</v>
      </c>
      <c r="AU580" s="17">
        <v>0.25288630162072401</v>
      </c>
      <c r="AV580" s="17">
        <v>0.319280367115722</v>
      </c>
      <c r="AW580" s="17">
        <v>0.44149953196213299</v>
      </c>
      <c r="AX580" s="17"/>
      <c r="AY580" s="17">
        <v>0.42860630356063001</v>
      </c>
      <c r="AZ580" s="17">
        <v>0.31662224416784401</v>
      </c>
      <c r="BA580" s="17">
        <v>0.29293330418506702</v>
      </c>
      <c r="BB580" s="17">
        <v>0.27794887017162101</v>
      </c>
      <c r="BC580" s="17">
        <v>0.25018055536591899</v>
      </c>
      <c r="BD580" s="17"/>
      <c r="BE580" s="17">
        <v>0.19968107264023899</v>
      </c>
      <c r="BF580" s="17">
        <v>0.30347141381936599</v>
      </c>
      <c r="BG580" s="17">
        <v>0.32207497257755902</v>
      </c>
      <c r="BH580" s="17">
        <v>0.39153901873483199</v>
      </c>
      <c r="BI580" s="17"/>
      <c r="BJ580" s="17">
        <v>0.25691056361589798</v>
      </c>
      <c r="BK580" s="17">
        <v>0.346492988469357</v>
      </c>
      <c r="BL580" s="17">
        <v>0.34015295047983801</v>
      </c>
      <c r="BM580" s="17">
        <v>0.34697266078035499</v>
      </c>
      <c r="BN580" s="17"/>
      <c r="BO580" s="17">
        <v>0.31283355988927702</v>
      </c>
      <c r="BP580" s="17">
        <v>0.262922507276455</v>
      </c>
      <c r="BQ580" s="17">
        <v>0.35262554968502502</v>
      </c>
      <c r="BR580" s="17"/>
      <c r="BS580" s="17">
        <v>0.36294415745705699</v>
      </c>
      <c r="BT580" s="17">
        <v>0.29545154970489801</v>
      </c>
      <c r="BU580" s="17"/>
      <c r="BV580" s="17">
        <v>0.37605465663702797</v>
      </c>
      <c r="BW580" s="17">
        <v>0.33977148394470402</v>
      </c>
      <c r="BX580" s="17">
        <v>0.30791767658109698</v>
      </c>
      <c r="BY580" s="17"/>
      <c r="BZ580" s="17">
        <v>0.35064845071449302</v>
      </c>
      <c r="CA580" s="17">
        <v>0.37901604319830501</v>
      </c>
    </row>
    <row r="581" spans="2:79" x14ac:dyDescent="0.3">
      <c r="B581" t="s">
        <v>209</v>
      </c>
      <c r="C581" s="17">
        <v>0.34388889603017597</v>
      </c>
      <c r="D581" s="17">
        <v>0.34685372688882798</v>
      </c>
      <c r="E581" s="17">
        <v>0.33911280225119</v>
      </c>
      <c r="F581" s="17"/>
      <c r="G581" s="17">
        <v>0.40025678305900902</v>
      </c>
      <c r="H581" s="17">
        <v>0.34270797501462802</v>
      </c>
      <c r="I581" s="17">
        <v>0.32929713595469801</v>
      </c>
      <c r="J581" s="17">
        <v>0.34881159228650699</v>
      </c>
      <c r="K581" s="17">
        <v>0.29284593990882801</v>
      </c>
      <c r="L581" s="17">
        <v>0.34916148747169101</v>
      </c>
      <c r="M581" s="17"/>
      <c r="N581" s="17">
        <v>0.36572344796440998</v>
      </c>
      <c r="O581" s="17">
        <v>0.36688992251909303</v>
      </c>
      <c r="P581" s="17">
        <v>0.32876749773337299</v>
      </c>
      <c r="Q581" s="17">
        <v>0.306922222837752</v>
      </c>
      <c r="R581" s="17"/>
      <c r="S581" s="17">
        <v>0.27090625287911702</v>
      </c>
      <c r="T581" s="17">
        <v>0.37791211636411198</v>
      </c>
      <c r="U581" s="17">
        <v>0.36340400082252899</v>
      </c>
      <c r="V581" s="17">
        <v>0.31040527606427798</v>
      </c>
      <c r="W581" s="17">
        <v>0.39702567219475099</v>
      </c>
      <c r="X581" s="17">
        <v>0.32971190010311702</v>
      </c>
      <c r="Y581" s="17">
        <v>0.417013351645379</v>
      </c>
      <c r="Z581" s="17">
        <v>0.36206048744043501</v>
      </c>
      <c r="AA581" s="17">
        <v>0.34208859726866803</v>
      </c>
      <c r="AB581" s="17">
        <v>0.35299915665680298</v>
      </c>
      <c r="AC581" s="17">
        <v>0.32175361329235702</v>
      </c>
      <c r="AD581" s="17">
        <v>0.300159612065723</v>
      </c>
      <c r="AE581" s="17"/>
      <c r="AF581" s="17">
        <v>0.34828960599363701</v>
      </c>
      <c r="AG581" s="17">
        <v>0.36264817071276501</v>
      </c>
      <c r="AH581" s="17">
        <v>0.41194559455534602</v>
      </c>
      <c r="AI581" s="17">
        <v>0.30481900571468001</v>
      </c>
      <c r="AJ581" s="17">
        <v>0.31497763312388499</v>
      </c>
      <c r="AK581" s="17"/>
      <c r="AL581" s="17">
        <v>0.36389694976922499</v>
      </c>
      <c r="AM581" s="17">
        <v>0.33833850236402102</v>
      </c>
      <c r="AN581" s="17">
        <v>0.394757838714691</v>
      </c>
      <c r="AO581" s="17">
        <v>0.30764908528667201</v>
      </c>
      <c r="AP581" s="17">
        <v>0.342466351383509</v>
      </c>
      <c r="AQ581" s="17">
        <v>0.36306237731535101</v>
      </c>
      <c r="AR581" s="17"/>
      <c r="AS581" s="17">
        <v>0.29171868395643302</v>
      </c>
      <c r="AT581" s="17">
        <v>0.35033121295856501</v>
      </c>
      <c r="AU581" s="17">
        <v>0.38116281582855399</v>
      </c>
      <c r="AV581" s="17">
        <v>0.33539796084233597</v>
      </c>
      <c r="AW581" s="17">
        <v>0.28457692897758202</v>
      </c>
      <c r="AX581" s="17"/>
      <c r="AY581" s="17">
        <v>0.29477702465465899</v>
      </c>
      <c r="AZ581" s="17">
        <v>0.37627460137860502</v>
      </c>
      <c r="BA581" s="17">
        <v>0.34389214955651798</v>
      </c>
      <c r="BB581" s="17">
        <v>0.350438859772991</v>
      </c>
      <c r="BC581" s="17">
        <v>0.33804869898546502</v>
      </c>
      <c r="BD581" s="17"/>
      <c r="BE581" s="17">
        <v>0.29350629455597799</v>
      </c>
      <c r="BF581" s="17">
        <v>0.356811930738202</v>
      </c>
      <c r="BG581" s="17">
        <v>0.36027118276582398</v>
      </c>
      <c r="BH581" s="17">
        <v>0.31851794863246802</v>
      </c>
      <c r="BI581" s="17"/>
      <c r="BJ581" s="17">
        <v>0.28864573248211201</v>
      </c>
      <c r="BK581" s="17">
        <v>0.38393925891615299</v>
      </c>
      <c r="BL581" s="17">
        <v>0.327918983627706</v>
      </c>
      <c r="BM581" s="17">
        <v>0.359286172281778</v>
      </c>
      <c r="BN581" s="17"/>
      <c r="BO581" s="17">
        <v>0.35731798283266603</v>
      </c>
      <c r="BP581" s="17">
        <v>0.398158272398556</v>
      </c>
      <c r="BQ581" s="17">
        <v>0.33129455203997499</v>
      </c>
      <c r="BR581" s="17"/>
      <c r="BS581" s="17">
        <v>0.34359582081943302</v>
      </c>
      <c r="BT581" s="17">
        <v>0.34443783411481999</v>
      </c>
      <c r="BU581" s="17"/>
      <c r="BV581" s="17">
        <v>0.37887289075571001</v>
      </c>
      <c r="BW581" s="17">
        <v>0.34044300465490301</v>
      </c>
      <c r="BX581" s="17">
        <v>0.33409008329921502</v>
      </c>
      <c r="BY581" s="17"/>
      <c r="BZ581" s="17">
        <v>0.375349927796164</v>
      </c>
      <c r="CA581" s="17">
        <v>0.36370961453342099</v>
      </c>
    </row>
    <row r="582" spans="2:79" x14ac:dyDescent="0.3">
      <c r="B582" t="s">
        <v>210</v>
      </c>
      <c r="C582" s="17">
        <v>0.175860654019486</v>
      </c>
      <c r="D582" s="17">
        <v>0.17426231285764501</v>
      </c>
      <c r="E582" s="17">
        <v>0.17811120823733501</v>
      </c>
      <c r="F582" s="17"/>
      <c r="G582" s="17">
        <v>0.17562066544152999</v>
      </c>
      <c r="H582" s="17">
        <v>0.17166450053634499</v>
      </c>
      <c r="I582" s="17">
        <v>0.195113483598545</v>
      </c>
      <c r="J582" s="17">
        <v>0.20766542672604399</v>
      </c>
      <c r="K582" s="17">
        <v>0.17694234934497099</v>
      </c>
      <c r="L582" s="17">
        <v>0.13721197571685001</v>
      </c>
      <c r="M582" s="17"/>
      <c r="N582" s="17">
        <v>0.133649263279155</v>
      </c>
      <c r="O582" s="17">
        <v>0.164290822532417</v>
      </c>
      <c r="P582" s="17">
        <v>0.21503029732635001</v>
      </c>
      <c r="Q582" s="17">
        <v>0.20031473657080101</v>
      </c>
      <c r="R582" s="17"/>
      <c r="S582" s="17">
        <v>0.191096604931139</v>
      </c>
      <c r="T582" s="17">
        <v>0.17190729664998899</v>
      </c>
      <c r="U582" s="17">
        <v>0.18079099772060001</v>
      </c>
      <c r="V582" s="17">
        <v>0.168512058042952</v>
      </c>
      <c r="W582" s="17">
        <v>0.16877695367343101</v>
      </c>
      <c r="X582" s="17">
        <v>0.189242137252225</v>
      </c>
      <c r="Y582" s="17">
        <v>0.177844112997431</v>
      </c>
      <c r="Z582" s="17">
        <v>0.16157228094743301</v>
      </c>
      <c r="AA582" s="17">
        <v>0.15823046558606901</v>
      </c>
      <c r="AB582" s="17">
        <v>0.184663060332006</v>
      </c>
      <c r="AC582" s="17">
        <v>0.17712249467616101</v>
      </c>
      <c r="AD582" s="17">
        <v>0.15691315735407699</v>
      </c>
      <c r="AE582" s="17"/>
      <c r="AF582" s="17">
        <v>0.174153237348359</v>
      </c>
      <c r="AG582" s="17">
        <v>0.14874816507911601</v>
      </c>
      <c r="AH582" s="17">
        <v>0.167905777996015</v>
      </c>
      <c r="AI582" s="17">
        <v>0.21646073728717999</v>
      </c>
      <c r="AJ582" s="17">
        <v>0.17381905377227</v>
      </c>
      <c r="AK582" s="17"/>
      <c r="AL582" s="17">
        <v>0.144403150259553</v>
      </c>
      <c r="AM582" s="17">
        <v>0.16400299641036201</v>
      </c>
      <c r="AN582" s="17">
        <v>0.118326246366423</v>
      </c>
      <c r="AO582" s="17">
        <v>0.23751914260561199</v>
      </c>
      <c r="AP582" s="17">
        <v>0.14631126441324599</v>
      </c>
      <c r="AQ582" s="17">
        <v>0.194037559119044</v>
      </c>
      <c r="AR582" s="17"/>
      <c r="AS582" s="17">
        <v>0.133314548742058</v>
      </c>
      <c r="AT582" s="17">
        <v>0.17589479408131301</v>
      </c>
      <c r="AU582" s="17">
        <v>0.20990057092207401</v>
      </c>
      <c r="AV582" s="17">
        <v>0.17759880651816101</v>
      </c>
      <c r="AW582" s="17">
        <v>0.103678458990723</v>
      </c>
      <c r="AX582" s="17"/>
      <c r="AY582" s="17">
        <v>0.14311330152475199</v>
      </c>
      <c r="AZ582" s="17">
        <v>0.18481045221116099</v>
      </c>
      <c r="BA582" s="17">
        <v>0.20602174417749999</v>
      </c>
      <c r="BB582" s="17">
        <v>0.16827896281080301</v>
      </c>
      <c r="BC582" s="17">
        <v>0.158781058353232</v>
      </c>
      <c r="BD582" s="17"/>
      <c r="BE582" s="17">
        <v>0.22318646178059101</v>
      </c>
      <c r="BF582" s="17">
        <v>0.18692787946512099</v>
      </c>
      <c r="BG582" s="17">
        <v>0.18535775750710301</v>
      </c>
      <c r="BH582" s="17">
        <v>0.145532238065328</v>
      </c>
      <c r="BI582" s="17"/>
      <c r="BJ582" s="17">
        <v>0.24091165955944199</v>
      </c>
      <c r="BK582" s="17">
        <v>0.19155760871679101</v>
      </c>
      <c r="BL582" s="17">
        <v>0.179772630263594</v>
      </c>
      <c r="BM582" s="17">
        <v>0.156964811173152</v>
      </c>
      <c r="BN582" s="17"/>
      <c r="BO582" s="17">
        <v>0.18193278725438</v>
      </c>
      <c r="BP582" s="17">
        <v>0.17454939140169201</v>
      </c>
      <c r="BQ582" s="17">
        <v>0.173363755109364</v>
      </c>
      <c r="BR582" s="17"/>
      <c r="BS582" s="17">
        <v>0.16645383944581099</v>
      </c>
      <c r="BT582" s="17">
        <v>0.186471027175308</v>
      </c>
      <c r="BU582" s="17"/>
      <c r="BV582" s="17">
        <v>0.138031090560324</v>
      </c>
      <c r="BW582" s="17">
        <v>0.19142444788386601</v>
      </c>
      <c r="BX582" s="17">
        <v>0.16979746751341701</v>
      </c>
      <c r="BY582" s="17"/>
      <c r="BZ582" s="17">
        <v>0.17610270531054101</v>
      </c>
      <c r="CA582" s="17">
        <v>0.15378433008188</v>
      </c>
    </row>
    <row r="583" spans="2:79" x14ac:dyDescent="0.3">
      <c r="B583" t="s">
        <v>211</v>
      </c>
      <c r="C583" s="17">
        <v>8.0186301329686793E-2</v>
      </c>
      <c r="D583" s="17">
        <v>0.100328428634173</v>
      </c>
      <c r="E583" s="17">
        <v>6.0304176827063398E-2</v>
      </c>
      <c r="F583" s="17"/>
      <c r="G583" s="17">
        <v>7.3582196718056006E-2</v>
      </c>
      <c r="H583" s="17">
        <v>9.4743170408512004E-2</v>
      </c>
      <c r="I583" s="17">
        <v>6.4507244656545101E-2</v>
      </c>
      <c r="J583" s="17">
        <v>7.26216182527787E-2</v>
      </c>
      <c r="K583" s="17">
        <v>0.107545080651926</v>
      </c>
      <c r="L583" s="17">
        <v>7.3360407514731593E-2</v>
      </c>
      <c r="M583" s="17"/>
      <c r="N583" s="17">
        <v>8.4030033394099396E-2</v>
      </c>
      <c r="O583" s="17">
        <v>7.7220113897857295E-2</v>
      </c>
      <c r="P583" s="17">
        <v>9.0150212975245794E-2</v>
      </c>
      <c r="Q583" s="17">
        <v>6.9682383140029003E-2</v>
      </c>
      <c r="R583" s="17"/>
      <c r="S583" s="17">
        <v>8.4890765698227302E-2</v>
      </c>
      <c r="T583" s="17">
        <v>8.34449224021276E-2</v>
      </c>
      <c r="U583" s="17">
        <v>8.0630722485993803E-2</v>
      </c>
      <c r="V583" s="17">
        <v>8.4771810533614503E-2</v>
      </c>
      <c r="W583" s="17">
        <v>6.0964617360333297E-2</v>
      </c>
      <c r="X583" s="17">
        <v>5.7762107953868998E-2</v>
      </c>
      <c r="Y583" s="17">
        <v>9.1734938214284495E-2</v>
      </c>
      <c r="Z583" s="17">
        <v>0.13415676234320001</v>
      </c>
      <c r="AA583" s="17">
        <v>8.4203795900016698E-2</v>
      </c>
      <c r="AB583" s="17">
        <v>7.6683282569793093E-2</v>
      </c>
      <c r="AC583" s="17">
        <v>4.4210341788096998E-2</v>
      </c>
      <c r="AD583" s="17">
        <v>9.5152255074696906E-2</v>
      </c>
      <c r="AE583" s="17"/>
      <c r="AF583" s="17">
        <v>0.111865471492319</v>
      </c>
      <c r="AG583" s="17">
        <v>6.4604053338484999E-2</v>
      </c>
      <c r="AH583" s="17">
        <v>2.3815613584343701E-2</v>
      </c>
      <c r="AI583" s="17">
        <v>0.12733659101196501</v>
      </c>
      <c r="AJ583" s="17">
        <v>4.0598171359087901E-2</v>
      </c>
      <c r="AK583" s="17"/>
      <c r="AL583" s="17">
        <v>5.5790283112967999E-2</v>
      </c>
      <c r="AM583" s="17">
        <v>9.1270444151948807E-2</v>
      </c>
      <c r="AN583" s="17">
        <v>4.1734864086573703E-2</v>
      </c>
      <c r="AO583" s="17">
        <v>0.13598767699405501</v>
      </c>
      <c r="AP583" s="17">
        <v>3.5601818501172999E-2</v>
      </c>
      <c r="AQ583" s="17">
        <v>8.15517460760221E-2</v>
      </c>
      <c r="AR583" s="17"/>
      <c r="AS583" s="17">
        <v>5.79965756310548E-2</v>
      </c>
      <c r="AT583" s="17">
        <v>9.0581907143292104E-2</v>
      </c>
      <c r="AU583" s="17">
        <v>7.9681316937124796E-2</v>
      </c>
      <c r="AV583" s="17">
        <v>8.0784804046676206E-2</v>
      </c>
      <c r="AW583" s="17">
        <v>0</v>
      </c>
      <c r="AX583" s="17"/>
      <c r="AY583" s="17">
        <v>6.5577403861778003E-2</v>
      </c>
      <c r="AZ583" s="17">
        <v>8.4463581322624201E-2</v>
      </c>
      <c r="BA583" s="17">
        <v>7.7845639312315196E-2</v>
      </c>
      <c r="BB583" s="17">
        <v>9.8700420645551401E-2</v>
      </c>
      <c r="BC583" s="17">
        <v>8.6546369804416504E-2</v>
      </c>
      <c r="BD583" s="17"/>
      <c r="BE583" s="17">
        <v>0.121922096984107</v>
      </c>
      <c r="BF583" s="17">
        <v>0.101088072459702</v>
      </c>
      <c r="BG583" s="17">
        <v>7.3719323752199695E-2</v>
      </c>
      <c r="BH583" s="17">
        <v>6.9308616606127804E-2</v>
      </c>
      <c r="BI583" s="17"/>
      <c r="BJ583" s="17">
        <v>0.108791613268178</v>
      </c>
      <c r="BK583" s="17">
        <v>3.5588965126033101E-2</v>
      </c>
      <c r="BL583" s="17">
        <v>9.3221284524154402E-2</v>
      </c>
      <c r="BM583" s="17">
        <v>7.2604164415319E-2</v>
      </c>
      <c r="BN583" s="17"/>
      <c r="BO583" s="17">
        <v>9.0615539168766607E-2</v>
      </c>
      <c r="BP583" s="17">
        <v>8.4184999472902394E-2</v>
      </c>
      <c r="BQ583" s="17">
        <v>7.7314998789602907E-2</v>
      </c>
      <c r="BR583" s="17"/>
      <c r="BS583" s="17">
        <v>7.0001366324127998E-2</v>
      </c>
      <c r="BT583" s="17">
        <v>9.3668700098448895E-2</v>
      </c>
      <c r="BU583" s="17"/>
      <c r="BV583" s="17">
        <v>7.0366807084449007E-2</v>
      </c>
      <c r="BW583" s="17">
        <v>6.3839433661824693E-2</v>
      </c>
      <c r="BX583" s="17">
        <v>0.110730578769067</v>
      </c>
      <c r="BY583" s="17"/>
      <c r="BZ583" s="17">
        <v>5.8911312455680501E-2</v>
      </c>
      <c r="CA583" s="17">
        <v>6.4283975184529302E-2</v>
      </c>
    </row>
    <row r="584" spans="2:79" x14ac:dyDescent="0.3">
      <c r="B584" t="s">
        <v>212</v>
      </c>
      <c r="C584" s="17">
        <v>4.5628032377104902E-2</v>
      </c>
      <c r="D584" s="17">
        <v>5.4085760949306803E-2</v>
      </c>
      <c r="E584" s="17">
        <v>3.7784666808174001E-2</v>
      </c>
      <c r="F584" s="17"/>
      <c r="G584" s="17">
        <v>3.7604191618062298E-2</v>
      </c>
      <c r="H584" s="17">
        <v>2.8152233705873199E-2</v>
      </c>
      <c r="I584" s="17">
        <v>5.9100883503768097E-2</v>
      </c>
      <c r="J584" s="17">
        <v>5.1057251724764698E-2</v>
      </c>
      <c r="K584" s="17">
        <v>5.0831018816409501E-2</v>
      </c>
      <c r="L584" s="17">
        <v>4.6385781608522803E-2</v>
      </c>
      <c r="M584" s="17"/>
      <c r="N584" s="17">
        <v>3.8120733908233298E-2</v>
      </c>
      <c r="O584" s="17">
        <v>3.9755011456559998E-2</v>
      </c>
      <c r="P584" s="17">
        <v>3.6352032304453198E-2</v>
      </c>
      <c r="Q584" s="17">
        <v>6.8919297192328394E-2</v>
      </c>
      <c r="R584" s="17"/>
      <c r="S584" s="17">
        <v>4.4899346355733998E-2</v>
      </c>
      <c r="T584" s="17">
        <v>2.2433027609697301E-2</v>
      </c>
      <c r="U584" s="17">
        <v>3.91605723289934E-2</v>
      </c>
      <c r="V584" s="17">
        <v>6.6661144772178202E-2</v>
      </c>
      <c r="W584" s="17">
        <v>6.5018403897559404E-2</v>
      </c>
      <c r="X584" s="17">
        <v>3.7600425749972403E-2</v>
      </c>
      <c r="Y584" s="17">
        <v>4.0749463135809502E-2</v>
      </c>
      <c r="Z584" s="17">
        <v>1.4862646928262399E-2</v>
      </c>
      <c r="AA584" s="17">
        <v>2.5510624854922202E-2</v>
      </c>
      <c r="AB584" s="17">
        <v>6.5145950686330403E-2</v>
      </c>
      <c r="AC584" s="17">
        <v>7.7834806806823406E-2</v>
      </c>
      <c r="AD584" s="17">
        <v>9.7606796281605707E-2</v>
      </c>
      <c r="AE584" s="17"/>
      <c r="AF584" s="17">
        <v>4.8458037209010603E-2</v>
      </c>
      <c r="AG584" s="17">
        <v>2.46349935304431E-2</v>
      </c>
      <c r="AH584" s="17">
        <v>1.1019207482789299E-2</v>
      </c>
      <c r="AI584" s="17">
        <v>0.14083255287576399</v>
      </c>
      <c r="AJ584" s="17">
        <v>2.2744718391391298E-2</v>
      </c>
      <c r="AK584" s="17"/>
      <c r="AL584" s="17">
        <v>1.7383122040467599E-2</v>
      </c>
      <c r="AM584" s="17">
        <v>5.4007514178854597E-2</v>
      </c>
      <c r="AN584" s="17">
        <v>1.46925145646654E-2</v>
      </c>
      <c r="AO584" s="17">
        <v>8.4769606098494904E-2</v>
      </c>
      <c r="AP584" s="17">
        <v>2.9131805312827001E-2</v>
      </c>
      <c r="AQ584" s="17">
        <v>2.8221258717027201E-2</v>
      </c>
      <c r="AR584" s="17"/>
      <c r="AS584" s="17">
        <v>4.2140529865383997E-2</v>
      </c>
      <c r="AT584" s="17">
        <v>3.4639352651032601E-2</v>
      </c>
      <c r="AU584" s="17">
        <v>5.2305364510716497E-2</v>
      </c>
      <c r="AV584" s="17">
        <v>5.8732746476548602E-2</v>
      </c>
      <c r="AW584" s="17">
        <v>0.17024508006956199</v>
      </c>
      <c r="AX584" s="17"/>
      <c r="AY584" s="17">
        <v>5.1513894104871498E-2</v>
      </c>
      <c r="AZ584" s="17">
        <v>1.8653513618026599E-2</v>
      </c>
      <c r="BA584" s="17">
        <v>5.0324776885166199E-2</v>
      </c>
      <c r="BB584" s="17">
        <v>8.5346872947875199E-2</v>
      </c>
      <c r="BC584" s="17">
        <v>0.13647596495418299</v>
      </c>
      <c r="BD584" s="17"/>
      <c r="BE584" s="17">
        <v>0.105695255027494</v>
      </c>
      <c r="BF584" s="17">
        <v>4.1513587162780197E-2</v>
      </c>
      <c r="BG584" s="17">
        <v>4.4067578720729798E-2</v>
      </c>
      <c r="BH584" s="17">
        <v>4.2011379774972199E-2</v>
      </c>
      <c r="BI584" s="17"/>
      <c r="BJ584" s="17">
        <v>8.2364268368675997E-2</v>
      </c>
      <c r="BK584" s="17">
        <v>2.3550642761286999E-2</v>
      </c>
      <c r="BL584" s="17">
        <v>3.75877590499945E-2</v>
      </c>
      <c r="BM584" s="17">
        <v>4.3761430921607301E-2</v>
      </c>
      <c r="BN584" s="17"/>
      <c r="BO584" s="17">
        <v>3.6722638467301803E-2</v>
      </c>
      <c r="BP584" s="17">
        <v>6.0850425094325498E-2</v>
      </c>
      <c r="BQ584" s="17">
        <v>4.4296638929137697E-2</v>
      </c>
      <c r="BR584" s="17"/>
      <c r="BS584" s="17">
        <v>3.9697949809354399E-2</v>
      </c>
      <c r="BT584" s="17">
        <v>5.3470755653423102E-2</v>
      </c>
      <c r="BU584" s="17"/>
      <c r="BV584" s="17">
        <v>1.9779194632035299E-2</v>
      </c>
      <c r="BW584" s="17">
        <v>4.7284520370003698E-2</v>
      </c>
      <c r="BX584" s="17">
        <v>6.8646302906205894E-2</v>
      </c>
      <c r="BY584" s="17"/>
      <c r="BZ584" s="17">
        <v>2.1623042798206898E-2</v>
      </c>
      <c r="CA584" s="17">
        <v>3.9206037001864903E-2</v>
      </c>
    </row>
    <row r="585" spans="2:79" x14ac:dyDescent="0.3">
      <c r="B585" t="s">
        <v>149</v>
      </c>
      <c r="C585" s="17">
        <v>2.1292884679758699E-2</v>
      </c>
      <c r="D585" s="17">
        <v>1.8174254206878401E-2</v>
      </c>
      <c r="E585" s="17">
        <v>2.2400076975694801E-2</v>
      </c>
      <c r="F585" s="17"/>
      <c r="G585" s="17">
        <v>2.15033780741983E-2</v>
      </c>
      <c r="H585" s="17">
        <v>2.06772138364903E-2</v>
      </c>
      <c r="I585" s="17">
        <v>2.2402276031405401E-2</v>
      </c>
      <c r="J585" s="17">
        <v>1.44462262244998E-2</v>
      </c>
      <c r="K585" s="17">
        <v>1.9489557719890301E-2</v>
      </c>
      <c r="L585" s="17">
        <v>2.7523656121478401E-2</v>
      </c>
      <c r="M585" s="17"/>
      <c r="N585" s="17">
        <v>1.94653618029525E-2</v>
      </c>
      <c r="O585" s="17">
        <v>1.9310108352999698E-2</v>
      </c>
      <c r="P585" s="17">
        <v>1.4144424636776599E-2</v>
      </c>
      <c r="Q585" s="17">
        <v>3.2045199297958002E-2</v>
      </c>
      <c r="R585" s="17"/>
      <c r="S585" s="17">
        <v>1.41322745924984E-2</v>
      </c>
      <c r="T585" s="17">
        <v>2.8442342325787202E-2</v>
      </c>
      <c r="U585" s="17">
        <v>1.8815673661231099E-2</v>
      </c>
      <c r="V585" s="17">
        <v>1.5973198524421701E-2</v>
      </c>
      <c r="W585" s="17">
        <v>1.2969291111262E-2</v>
      </c>
      <c r="X585" s="17">
        <v>2.7503298622839699E-2</v>
      </c>
      <c r="Y585" s="17">
        <v>1.25381475504012E-2</v>
      </c>
      <c r="Z585" s="17">
        <v>1.2969167643849699E-2</v>
      </c>
      <c r="AA585" s="17">
        <v>1.6165810258125499E-2</v>
      </c>
      <c r="AB585" s="17">
        <v>2.3718282793685201E-2</v>
      </c>
      <c r="AC585" s="17">
        <v>7.6783544559205497E-2</v>
      </c>
      <c r="AD585" s="17">
        <v>0</v>
      </c>
      <c r="AE585" s="17"/>
      <c r="AF585" s="17">
        <v>1.45656615185497E-2</v>
      </c>
      <c r="AG585" s="17">
        <v>1.60945493668345E-2</v>
      </c>
      <c r="AH585" s="17">
        <v>1.76213645824418E-2</v>
      </c>
      <c r="AI585" s="17">
        <v>1.28103466768622E-2</v>
      </c>
      <c r="AJ585" s="17">
        <v>3.3946275154608602E-2</v>
      </c>
      <c r="AK585" s="17"/>
      <c r="AL585" s="17">
        <v>1.1170781831455499E-2</v>
      </c>
      <c r="AM585" s="17">
        <v>8.1903625330465007E-3</v>
      </c>
      <c r="AN585" s="17">
        <v>1.6676763328684899E-2</v>
      </c>
      <c r="AO585" s="17">
        <v>1.3841794020595899E-2</v>
      </c>
      <c r="AP585" s="17">
        <v>1.95944874186606E-2</v>
      </c>
      <c r="AQ585" s="17">
        <v>5.9485264093252797E-2</v>
      </c>
      <c r="AR585" s="17"/>
      <c r="AS585" s="17">
        <v>1.34464073000767E-2</v>
      </c>
      <c r="AT585" s="17">
        <v>2.2283654345454401E-2</v>
      </c>
      <c r="AU585" s="17">
        <v>2.4063630180806098E-2</v>
      </c>
      <c r="AV585" s="17">
        <v>2.8205315000556001E-2</v>
      </c>
      <c r="AW585" s="17">
        <v>0</v>
      </c>
      <c r="AX585" s="17"/>
      <c r="AY585" s="17">
        <v>1.6412072293309401E-2</v>
      </c>
      <c r="AZ585" s="17">
        <v>1.9175607301739599E-2</v>
      </c>
      <c r="BA585" s="17">
        <v>2.89823858834336E-2</v>
      </c>
      <c r="BB585" s="17">
        <v>1.92860136511586E-2</v>
      </c>
      <c r="BC585" s="17">
        <v>2.9967352536783901E-2</v>
      </c>
      <c r="BD585" s="17"/>
      <c r="BE585" s="17">
        <v>5.6008819011590598E-2</v>
      </c>
      <c r="BF585" s="17">
        <v>1.01871163548286E-2</v>
      </c>
      <c r="BG585" s="17">
        <v>1.45091846765846E-2</v>
      </c>
      <c r="BH585" s="17">
        <v>3.3090798186271697E-2</v>
      </c>
      <c r="BI585" s="17"/>
      <c r="BJ585" s="17">
        <v>2.23761627056943E-2</v>
      </c>
      <c r="BK585" s="17">
        <v>1.8870536010378899E-2</v>
      </c>
      <c r="BL585" s="17">
        <v>2.1346392054712299E-2</v>
      </c>
      <c r="BM585" s="17">
        <v>2.04107604277881E-2</v>
      </c>
      <c r="BN585" s="17"/>
      <c r="BO585" s="17">
        <v>2.05774923876079E-2</v>
      </c>
      <c r="BP585" s="17">
        <v>1.93344043560695E-2</v>
      </c>
      <c r="BQ585" s="17">
        <v>2.1104505446894802E-2</v>
      </c>
      <c r="BR585" s="17"/>
      <c r="BS585" s="17">
        <v>1.7306866144216199E-2</v>
      </c>
      <c r="BT585" s="17">
        <v>2.6500133253102499E-2</v>
      </c>
      <c r="BU585" s="17"/>
      <c r="BV585" s="17">
        <v>1.6895360330453399E-2</v>
      </c>
      <c r="BW585" s="17">
        <v>1.7237109484699E-2</v>
      </c>
      <c r="BX585" s="17">
        <v>8.8178909309974008E-3</v>
      </c>
      <c r="BY585" s="17"/>
      <c r="BZ585" s="17">
        <v>1.7364560924915E-2</v>
      </c>
      <c r="CA585" s="17">
        <v>0</v>
      </c>
    </row>
    <row r="586" spans="2:79" x14ac:dyDescent="0.3">
      <c r="B586" t="s">
        <v>213</v>
      </c>
      <c r="C586" s="17">
        <v>0.67703212759396403</v>
      </c>
      <c r="D586" s="17">
        <v>0.65314924335199698</v>
      </c>
      <c r="E586" s="17">
        <v>0.70139987115173297</v>
      </c>
      <c r="F586" s="17"/>
      <c r="G586" s="17">
        <v>0.69168956814815397</v>
      </c>
      <c r="H586" s="17">
        <v>0.68476288151277998</v>
      </c>
      <c r="I586" s="17">
        <v>0.65887611220973596</v>
      </c>
      <c r="J586" s="17">
        <v>0.65420947707191301</v>
      </c>
      <c r="K586" s="17">
        <v>0.645191993466803</v>
      </c>
      <c r="L586" s="17">
        <v>0.71551817903841697</v>
      </c>
      <c r="M586" s="17"/>
      <c r="N586" s="17">
        <v>0.72473460761555997</v>
      </c>
      <c r="O586" s="17">
        <v>0.69942394376016603</v>
      </c>
      <c r="P586" s="17">
        <v>0.64432303275717395</v>
      </c>
      <c r="Q586" s="17">
        <v>0.62903838379888399</v>
      </c>
      <c r="R586" s="17"/>
      <c r="S586" s="17">
        <v>0.66498100842240104</v>
      </c>
      <c r="T586" s="17">
        <v>0.69377241101239895</v>
      </c>
      <c r="U586" s="17">
        <v>0.68060203380318196</v>
      </c>
      <c r="V586" s="17">
        <v>0.66408178812683305</v>
      </c>
      <c r="W586" s="17">
        <v>0.69227073395741401</v>
      </c>
      <c r="X586" s="17">
        <v>0.68789203042109404</v>
      </c>
      <c r="Y586" s="17">
        <v>0.67713333810207399</v>
      </c>
      <c r="Z586" s="17">
        <v>0.67643914213725598</v>
      </c>
      <c r="AA586" s="17">
        <v>0.71588930340086598</v>
      </c>
      <c r="AB586" s="17">
        <v>0.64978942361818504</v>
      </c>
      <c r="AC586" s="17">
        <v>0.62404881216971297</v>
      </c>
      <c r="AD586" s="17">
        <v>0.65032779128962004</v>
      </c>
      <c r="AE586" s="17"/>
      <c r="AF586" s="17">
        <v>0.65095759243176199</v>
      </c>
      <c r="AG586" s="17">
        <v>0.74591823868512097</v>
      </c>
      <c r="AH586" s="17">
        <v>0.77963803635440998</v>
      </c>
      <c r="AI586" s="17">
        <v>0.502559772148228</v>
      </c>
      <c r="AJ586" s="17">
        <v>0.72889178132264199</v>
      </c>
      <c r="AK586" s="17"/>
      <c r="AL586" s="17">
        <v>0.77125266275555504</v>
      </c>
      <c r="AM586" s="17">
        <v>0.68252868272578804</v>
      </c>
      <c r="AN586" s="17">
        <v>0.80856961165365304</v>
      </c>
      <c r="AO586" s="17">
        <v>0.527881780281242</v>
      </c>
      <c r="AP586" s="17">
        <v>0.76936062435409402</v>
      </c>
      <c r="AQ586" s="17">
        <v>0.63670417199465401</v>
      </c>
      <c r="AR586" s="17"/>
      <c r="AS586" s="17">
        <v>0.75310193846142603</v>
      </c>
      <c r="AT586" s="17">
        <v>0.67660029177890701</v>
      </c>
      <c r="AU586" s="17">
        <v>0.63404911744927805</v>
      </c>
      <c r="AV586" s="17">
        <v>0.65467832795805803</v>
      </c>
      <c r="AW586" s="17">
        <v>0.72607646093971501</v>
      </c>
      <c r="AX586" s="17"/>
      <c r="AY586" s="17">
        <v>0.72338332821528895</v>
      </c>
      <c r="AZ586" s="17">
        <v>0.69289684554644804</v>
      </c>
      <c r="BA586" s="17">
        <v>0.63682545374158495</v>
      </c>
      <c r="BB586" s="17">
        <v>0.62838772994461201</v>
      </c>
      <c r="BC586" s="17">
        <v>0.58822925435138396</v>
      </c>
      <c r="BD586" s="17"/>
      <c r="BE586" s="17">
        <v>0.49318736719621697</v>
      </c>
      <c r="BF586" s="17">
        <v>0.66028334455756799</v>
      </c>
      <c r="BG586" s="17">
        <v>0.68234615534338305</v>
      </c>
      <c r="BH586" s="17">
        <v>0.71005696736730095</v>
      </c>
      <c r="BI586" s="17"/>
      <c r="BJ586" s="17">
        <v>0.54555629609801004</v>
      </c>
      <c r="BK586" s="17">
        <v>0.73043224738551005</v>
      </c>
      <c r="BL586" s="17">
        <v>0.66807193410754395</v>
      </c>
      <c r="BM586" s="17">
        <v>0.70625883306213399</v>
      </c>
      <c r="BN586" s="17"/>
      <c r="BO586" s="17">
        <v>0.67015154272194299</v>
      </c>
      <c r="BP586" s="17">
        <v>0.661080779675011</v>
      </c>
      <c r="BQ586" s="17">
        <v>0.68392010172499995</v>
      </c>
      <c r="BR586" s="17"/>
      <c r="BS586" s="17">
        <v>0.70653997827648996</v>
      </c>
      <c r="BT586" s="17">
        <v>0.63988938381971705</v>
      </c>
      <c r="BU586" s="17"/>
      <c r="BV586" s="17">
        <v>0.75492754739273804</v>
      </c>
      <c r="BW586" s="17">
        <v>0.68021448859960698</v>
      </c>
      <c r="BX586" s="17">
        <v>0.642007759880312</v>
      </c>
      <c r="BY586" s="17"/>
      <c r="BZ586" s="17">
        <v>0.72599837851065696</v>
      </c>
      <c r="CA586" s="17">
        <v>0.74272565773172605</v>
      </c>
    </row>
    <row r="587" spans="2:79" x14ac:dyDescent="0.3">
      <c r="B587" t="s">
        <v>214</v>
      </c>
      <c r="C587" s="17">
        <v>0.12581433370679199</v>
      </c>
      <c r="D587" s="17">
        <v>0.15441418958347899</v>
      </c>
      <c r="E587" s="17">
        <v>9.8088843635237496E-2</v>
      </c>
      <c r="F587" s="17"/>
      <c r="G587" s="17">
        <v>0.11118638833611801</v>
      </c>
      <c r="H587" s="17">
        <v>0.122895404114385</v>
      </c>
      <c r="I587" s="17">
        <v>0.123608128160313</v>
      </c>
      <c r="J587" s="17">
        <v>0.123678869977543</v>
      </c>
      <c r="K587" s="17">
        <v>0.158376099468336</v>
      </c>
      <c r="L587" s="17">
        <v>0.11974618912325399</v>
      </c>
      <c r="M587" s="17"/>
      <c r="N587" s="17">
        <v>0.122150767302333</v>
      </c>
      <c r="O587" s="17">
        <v>0.11697512535441699</v>
      </c>
      <c r="P587" s="17">
        <v>0.126502245279699</v>
      </c>
      <c r="Q587" s="17">
        <v>0.13860168033235701</v>
      </c>
      <c r="R587" s="17"/>
      <c r="S587" s="17">
        <v>0.12979011205396099</v>
      </c>
      <c r="T587" s="17">
        <v>0.105877950011825</v>
      </c>
      <c r="U587" s="17">
        <v>0.119791294814987</v>
      </c>
      <c r="V587" s="17">
        <v>0.15143295530579301</v>
      </c>
      <c r="W587" s="17">
        <v>0.12598302125789301</v>
      </c>
      <c r="X587" s="17">
        <v>9.5362533703841401E-2</v>
      </c>
      <c r="Y587" s="17">
        <v>0.13248440135009401</v>
      </c>
      <c r="Z587" s="17">
        <v>0.14901940927146201</v>
      </c>
      <c r="AA587" s="17">
        <v>0.10971442075493899</v>
      </c>
      <c r="AB587" s="17">
        <v>0.14182923325612401</v>
      </c>
      <c r="AC587" s="17">
        <v>0.12204514859491999</v>
      </c>
      <c r="AD587" s="17">
        <v>0.192759051356303</v>
      </c>
      <c r="AE587" s="17"/>
      <c r="AF587" s="17">
        <v>0.160323508701329</v>
      </c>
      <c r="AG587" s="17">
        <v>8.9239046868928099E-2</v>
      </c>
      <c r="AH587" s="17">
        <v>3.4834821067133002E-2</v>
      </c>
      <c r="AI587" s="17">
        <v>0.268169143887729</v>
      </c>
      <c r="AJ587" s="17">
        <v>6.3342889750479206E-2</v>
      </c>
      <c r="AK587" s="17"/>
      <c r="AL587" s="17">
        <v>7.3173405153435706E-2</v>
      </c>
      <c r="AM587" s="17">
        <v>0.14527795833080301</v>
      </c>
      <c r="AN587" s="17">
        <v>5.6427378651239202E-2</v>
      </c>
      <c r="AO587" s="17">
        <v>0.22075728309254999</v>
      </c>
      <c r="AP587" s="17">
        <v>6.4733623813999996E-2</v>
      </c>
      <c r="AQ587" s="17">
        <v>0.10977300479304899</v>
      </c>
      <c r="AR587" s="17"/>
      <c r="AS587" s="17">
        <v>0.10013710549643901</v>
      </c>
      <c r="AT587" s="17">
        <v>0.125221259794325</v>
      </c>
      <c r="AU587" s="17">
        <v>0.13198668144784101</v>
      </c>
      <c r="AV587" s="17">
        <v>0.13951755052322501</v>
      </c>
      <c r="AW587" s="17">
        <v>0.17024508006956199</v>
      </c>
      <c r="AX587" s="17"/>
      <c r="AY587" s="17">
        <v>0.11709129796664899</v>
      </c>
      <c r="AZ587" s="17">
        <v>0.10311709494065099</v>
      </c>
      <c r="BA587" s="17">
        <v>0.12817041619748101</v>
      </c>
      <c r="BB587" s="17">
        <v>0.184047293593427</v>
      </c>
      <c r="BC587" s="17">
        <v>0.22302233475859901</v>
      </c>
      <c r="BD587" s="17"/>
      <c r="BE587" s="17">
        <v>0.22761735201160099</v>
      </c>
      <c r="BF587" s="17">
        <v>0.142601659622482</v>
      </c>
      <c r="BG587" s="17">
        <v>0.117786902472929</v>
      </c>
      <c r="BH587" s="17">
        <v>0.1113199963811</v>
      </c>
      <c r="BI587" s="17"/>
      <c r="BJ587" s="17">
        <v>0.19115588163685401</v>
      </c>
      <c r="BK587" s="17">
        <v>5.9139607887320103E-2</v>
      </c>
      <c r="BL587" s="17">
        <v>0.13080904357414899</v>
      </c>
      <c r="BM587" s="17">
        <v>0.116365595336926</v>
      </c>
      <c r="BN587" s="17"/>
      <c r="BO587" s="17">
        <v>0.127338177636068</v>
      </c>
      <c r="BP587" s="17">
        <v>0.14503542456722801</v>
      </c>
      <c r="BQ587" s="17">
        <v>0.12161163771874101</v>
      </c>
      <c r="BR587" s="17"/>
      <c r="BS587" s="17">
        <v>0.10969931613348199</v>
      </c>
      <c r="BT587" s="17">
        <v>0.14713945575187201</v>
      </c>
      <c r="BU587" s="17"/>
      <c r="BV587" s="17">
        <v>9.0146001716484306E-2</v>
      </c>
      <c r="BW587" s="17">
        <v>0.111123954031828</v>
      </c>
      <c r="BX587" s="17">
        <v>0.17937688167527299</v>
      </c>
      <c r="BY587" s="17"/>
      <c r="BZ587" s="17">
        <v>8.0534355253887399E-2</v>
      </c>
      <c r="CA587" s="17">
        <v>0.103490012186394</v>
      </c>
    </row>
    <row r="588" spans="2:79" x14ac:dyDescent="0.3">
      <c r="B588" t="s">
        <v>191</v>
      </c>
      <c r="C588" s="17">
        <v>0.55121779388717196</v>
      </c>
      <c r="D588" s="17">
        <v>0.49873505376851701</v>
      </c>
      <c r="E588" s="17">
        <v>0.60331102751649501</v>
      </c>
      <c r="F588" s="17"/>
      <c r="G588" s="17">
        <v>0.58050317981203503</v>
      </c>
      <c r="H588" s="17">
        <v>0.56186747739839404</v>
      </c>
      <c r="I588" s="17">
        <v>0.535267984049423</v>
      </c>
      <c r="J588" s="17">
        <v>0.53053060709437005</v>
      </c>
      <c r="K588" s="17">
        <v>0.48681589399846698</v>
      </c>
      <c r="L588" s="17">
        <v>0.595771989915163</v>
      </c>
      <c r="M588" s="17"/>
      <c r="N588" s="17">
        <v>0.60258384031322798</v>
      </c>
      <c r="O588" s="17">
        <v>0.58244881840574803</v>
      </c>
      <c r="P588" s="17">
        <v>0.51782078747747495</v>
      </c>
      <c r="Q588" s="17">
        <v>0.49043670346652601</v>
      </c>
      <c r="R588" s="17"/>
      <c r="S588" s="17">
        <v>0.53519089636843997</v>
      </c>
      <c r="T588" s="17">
        <v>0.58789446100057396</v>
      </c>
      <c r="U588" s="17">
        <v>0.560810738988194</v>
      </c>
      <c r="V588" s="17">
        <v>0.51264883282104101</v>
      </c>
      <c r="W588" s="17">
        <v>0.56628771269952205</v>
      </c>
      <c r="X588" s="17">
        <v>0.59252949671725297</v>
      </c>
      <c r="Y588" s="17">
        <v>0.54464893675198001</v>
      </c>
      <c r="Z588" s="17">
        <v>0.52741973286579302</v>
      </c>
      <c r="AA588" s="17">
        <v>0.606174882645927</v>
      </c>
      <c r="AB588" s="17">
        <v>0.50796019036206097</v>
      </c>
      <c r="AC588" s="17">
        <v>0.50200366357479298</v>
      </c>
      <c r="AD588" s="17">
        <v>0.45756873993331798</v>
      </c>
      <c r="AE588" s="17"/>
      <c r="AF588" s="17">
        <v>0.49063408373043299</v>
      </c>
      <c r="AG588" s="17">
        <v>0.65667919181619305</v>
      </c>
      <c r="AH588" s="17">
        <v>0.744803215287277</v>
      </c>
      <c r="AI588" s="17">
        <v>0.234390628260499</v>
      </c>
      <c r="AJ588" s="17">
        <v>0.66554889157216301</v>
      </c>
      <c r="AK588" s="17"/>
      <c r="AL588" s="17">
        <v>0.69807925760211997</v>
      </c>
      <c r="AM588" s="17">
        <v>0.537250724394984</v>
      </c>
      <c r="AN588" s="17">
        <v>0.75214223300241401</v>
      </c>
      <c r="AO588" s="17">
        <v>0.307124497188692</v>
      </c>
      <c r="AP588" s="17">
        <v>0.70462700054009397</v>
      </c>
      <c r="AQ588" s="17">
        <v>0.52693116720160504</v>
      </c>
      <c r="AR588" s="17"/>
      <c r="AS588" s="17">
        <v>0.65296483296498697</v>
      </c>
      <c r="AT588" s="17">
        <v>0.55137903198458305</v>
      </c>
      <c r="AU588" s="17">
        <v>0.50206243600143696</v>
      </c>
      <c r="AV588" s="17">
        <v>0.51516077743483302</v>
      </c>
      <c r="AW588" s="17">
        <v>0.55583138087015305</v>
      </c>
      <c r="AX588" s="17"/>
      <c r="AY588" s="17">
        <v>0.60629203024863998</v>
      </c>
      <c r="AZ588" s="17">
        <v>0.58977975060579801</v>
      </c>
      <c r="BA588" s="17">
        <v>0.50865503754410402</v>
      </c>
      <c r="BB588" s="17">
        <v>0.44434043635118498</v>
      </c>
      <c r="BC588" s="17">
        <v>0.36520691959278501</v>
      </c>
      <c r="BD588" s="17"/>
      <c r="BE588" s="17">
        <v>0.26557001518461598</v>
      </c>
      <c r="BF588" s="17">
        <v>0.51768168493508604</v>
      </c>
      <c r="BG588" s="17">
        <v>0.56455925287045405</v>
      </c>
      <c r="BH588" s="17">
        <v>0.59873697098620005</v>
      </c>
      <c r="BI588" s="17"/>
      <c r="BJ588" s="17">
        <v>0.354400414461156</v>
      </c>
      <c r="BK588" s="17">
        <v>0.67129263949818996</v>
      </c>
      <c r="BL588" s="17">
        <v>0.53726289053339504</v>
      </c>
      <c r="BM588" s="17">
        <v>0.58989323772520696</v>
      </c>
      <c r="BN588" s="17"/>
      <c r="BO588" s="17">
        <v>0.54281336508587497</v>
      </c>
      <c r="BP588" s="17">
        <v>0.51604535510778304</v>
      </c>
      <c r="BQ588" s="17">
        <v>0.56230846400626</v>
      </c>
      <c r="BR588" s="17"/>
      <c r="BS588" s="17">
        <v>0.59684066214300802</v>
      </c>
      <c r="BT588" s="17">
        <v>0.49274992806784501</v>
      </c>
      <c r="BU588" s="17"/>
      <c r="BV588" s="17">
        <v>0.66478154567625403</v>
      </c>
      <c r="BW588" s="17">
        <v>0.56909053456777803</v>
      </c>
      <c r="BX588" s="17">
        <v>0.46263087820503801</v>
      </c>
      <c r="BY588" s="17"/>
      <c r="BZ588" s="17">
        <v>0.64546402325676999</v>
      </c>
      <c r="CA588" s="17">
        <v>0.63923564554533197</v>
      </c>
    </row>
    <row r="589" spans="2:79" x14ac:dyDescent="0.3">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c r="BY589" s="17"/>
      <c r="BZ589" s="17"/>
      <c r="CA589" s="17"/>
    </row>
    <row r="590" spans="2:79" x14ac:dyDescent="0.3">
      <c r="B590" s="6" t="s">
        <v>263</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row>
    <row r="591" spans="2:79" x14ac:dyDescent="0.3">
      <c r="B591" s="24" t="s">
        <v>107</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row>
    <row r="592" spans="2:79" x14ac:dyDescent="0.3">
      <c r="B592" t="s">
        <v>208</v>
      </c>
      <c r="C592" s="17">
        <v>0.32898467568694001</v>
      </c>
      <c r="D592" s="17">
        <v>0.31045487790529502</v>
      </c>
      <c r="E592" s="17">
        <v>0.34721893340946097</v>
      </c>
      <c r="F592" s="17"/>
      <c r="G592" s="17">
        <v>0.30695436574121998</v>
      </c>
      <c r="H592" s="17">
        <v>0.369200408164849</v>
      </c>
      <c r="I592" s="17">
        <v>0.33392757156719399</v>
      </c>
      <c r="J592" s="17">
        <v>0.28237936389221602</v>
      </c>
      <c r="K592" s="17">
        <v>0.34340651093462898</v>
      </c>
      <c r="L592" s="17">
        <v>0.33517341786093402</v>
      </c>
      <c r="M592" s="17"/>
      <c r="N592" s="17">
        <v>0.34727665649491302</v>
      </c>
      <c r="O592" s="17">
        <v>0.323857669961857</v>
      </c>
      <c r="P592" s="17">
        <v>0.33707982356615701</v>
      </c>
      <c r="Q592" s="17">
        <v>0.30624423725278299</v>
      </c>
      <c r="R592" s="17"/>
      <c r="S592" s="17">
        <v>0.34582686675062402</v>
      </c>
      <c r="T592" s="17">
        <v>0.339410824978509</v>
      </c>
      <c r="U592" s="17">
        <v>0.30395636757234301</v>
      </c>
      <c r="V592" s="17">
        <v>0.32617783277023998</v>
      </c>
      <c r="W592" s="17">
        <v>0.31645975028496298</v>
      </c>
      <c r="X592" s="17">
        <v>0.34698760754462199</v>
      </c>
      <c r="Y592" s="17">
        <v>0.26604149044890002</v>
      </c>
      <c r="Z592" s="17">
        <v>0.32501812452508899</v>
      </c>
      <c r="AA592" s="17">
        <v>0.40485672149768198</v>
      </c>
      <c r="AB592" s="17">
        <v>0.32639275309736998</v>
      </c>
      <c r="AC592" s="17">
        <v>0.200371062935919</v>
      </c>
      <c r="AD592" s="17">
        <v>0.37455548681826401</v>
      </c>
      <c r="AE592" s="17"/>
      <c r="AF592" s="17">
        <v>0.29627355576664499</v>
      </c>
      <c r="AG592" s="17">
        <v>0.36804315019470402</v>
      </c>
      <c r="AH592" s="17">
        <v>0.31454214048727203</v>
      </c>
      <c r="AI592" s="17">
        <v>0.229248860950307</v>
      </c>
      <c r="AJ592" s="17">
        <v>0.45046307333435398</v>
      </c>
      <c r="AK592" s="17"/>
      <c r="AL592" s="17">
        <v>0.39656445498640402</v>
      </c>
      <c r="AM592" s="17">
        <v>0.33687495801768802</v>
      </c>
      <c r="AN592" s="17">
        <v>0.34640657249857498</v>
      </c>
      <c r="AO592" s="17">
        <v>0.235094058718545</v>
      </c>
      <c r="AP592" s="17">
        <v>0.43617372848644897</v>
      </c>
      <c r="AQ592" s="17">
        <v>0.28065057122338699</v>
      </c>
      <c r="AR592" s="17"/>
      <c r="AS592" s="17">
        <v>0.47245057671751101</v>
      </c>
      <c r="AT592" s="17">
        <v>0.31749327317395998</v>
      </c>
      <c r="AU592" s="17">
        <v>0.26657652285016098</v>
      </c>
      <c r="AV592" s="17">
        <v>0.27041061792191701</v>
      </c>
      <c r="AW592" s="17">
        <v>0.44418955140830602</v>
      </c>
      <c r="AX592" s="17"/>
      <c r="AY592" s="17">
        <v>0.41594359074849202</v>
      </c>
      <c r="AZ592" s="17">
        <v>0.30683348968120699</v>
      </c>
      <c r="BA592" s="17">
        <v>0.29808213583858301</v>
      </c>
      <c r="BB592" s="17">
        <v>0.27304475273677797</v>
      </c>
      <c r="BC592" s="17">
        <v>0.326165929331034</v>
      </c>
      <c r="BD592" s="17"/>
      <c r="BE592" s="17">
        <v>0.172188572080647</v>
      </c>
      <c r="BF592" s="17">
        <v>0.27557359850424601</v>
      </c>
      <c r="BG592" s="17">
        <v>0.33466363434882601</v>
      </c>
      <c r="BH592" s="17">
        <v>0.37910321973373401</v>
      </c>
      <c r="BI592" s="17"/>
      <c r="BJ592" s="17">
        <v>0.25033021855197202</v>
      </c>
      <c r="BK592" s="17">
        <v>0.31224863578992601</v>
      </c>
      <c r="BL592" s="17">
        <v>0.307375778389822</v>
      </c>
      <c r="BM592" s="17">
        <v>0.36006391927952702</v>
      </c>
      <c r="BN592" s="17"/>
      <c r="BO592" s="17">
        <v>0.33850709736381501</v>
      </c>
      <c r="BP592" s="17">
        <v>0.273126315413244</v>
      </c>
      <c r="BQ592" s="17">
        <v>0.33968303696644098</v>
      </c>
      <c r="BR592" s="17"/>
      <c r="BS592" s="17">
        <v>0.35019016306851403</v>
      </c>
      <c r="BT592" s="17">
        <v>0.30217804347257199</v>
      </c>
      <c r="BU592" s="17"/>
      <c r="BV592" s="17">
        <v>0.37898712805854101</v>
      </c>
      <c r="BW592" s="17">
        <v>0.31218733290945699</v>
      </c>
      <c r="BX592" s="17">
        <v>0.31616377878530499</v>
      </c>
      <c r="BY592" s="17"/>
      <c r="BZ592" s="17">
        <v>0.33456537090014199</v>
      </c>
      <c r="CA592" s="17">
        <v>0.404490069497626</v>
      </c>
    </row>
    <row r="593" spans="2:79" x14ac:dyDescent="0.3">
      <c r="B593" t="s">
        <v>209</v>
      </c>
      <c r="C593" s="17">
        <v>0.426652801424171</v>
      </c>
      <c r="D593" s="17">
        <v>0.441651138511648</v>
      </c>
      <c r="E593" s="17">
        <v>0.411773776144778</v>
      </c>
      <c r="F593" s="17"/>
      <c r="G593" s="17">
        <v>0.42588621189136899</v>
      </c>
      <c r="H593" s="17">
        <v>0.40806023426110999</v>
      </c>
      <c r="I593" s="17">
        <v>0.39913520724953599</v>
      </c>
      <c r="J593" s="17">
        <v>0.44241127143513898</v>
      </c>
      <c r="K593" s="17">
        <v>0.39957223264028502</v>
      </c>
      <c r="L593" s="17">
        <v>0.46993780026537002</v>
      </c>
      <c r="M593" s="17"/>
      <c r="N593" s="17">
        <v>0.46520914263344598</v>
      </c>
      <c r="O593" s="17">
        <v>0.447615691846877</v>
      </c>
      <c r="P593" s="17">
        <v>0.37720495684976502</v>
      </c>
      <c r="Q593" s="17">
        <v>0.40303085462816102</v>
      </c>
      <c r="R593" s="17"/>
      <c r="S593" s="17">
        <v>0.43082201209500298</v>
      </c>
      <c r="T593" s="17">
        <v>0.43039924049605</v>
      </c>
      <c r="U593" s="17">
        <v>0.49830350633182602</v>
      </c>
      <c r="V593" s="17">
        <v>0.41710801922984098</v>
      </c>
      <c r="W593" s="17">
        <v>0.41417730175815198</v>
      </c>
      <c r="X593" s="17">
        <v>0.38081803942242998</v>
      </c>
      <c r="Y593" s="17">
        <v>0.44368408125646303</v>
      </c>
      <c r="Z593" s="17">
        <v>0.45227300319265501</v>
      </c>
      <c r="AA593" s="17">
        <v>0.39252908972213202</v>
      </c>
      <c r="AB593" s="17">
        <v>0.41718934187657702</v>
      </c>
      <c r="AC593" s="17">
        <v>0.51325771110477802</v>
      </c>
      <c r="AD593" s="17">
        <v>0.32353910584870099</v>
      </c>
      <c r="AE593" s="17"/>
      <c r="AF593" s="17">
        <v>0.438401415267063</v>
      </c>
      <c r="AG593" s="17">
        <v>0.43967321455418501</v>
      </c>
      <c r="AH593" s="17">
        <v>0.49142689387989102</v>
      </c>
      <c r="AI593" s="17">
        <v>0.40788249444865599</v>
      </c>
      <c r="AJ593" s="17">
        <v>0.35159717494088899</v>
      </c>
      <c r="AK593" s="17"/>
      <c r="AL593" s="17">
        <v>0.43734166062971103</v>
      </c>
      <c r="AM593" s="17">
        <v>0.40831003383804698</v>
      </c>
      <c r="AN593" s="17">
        <v>0.48894054272795801</v>
      </c>
      <c r="AO593" s="17">
        <v>0.42010583811504498</v>
      </c>
      <c r="AP593" s="17">
        <v>0.38875635694112098</v>
      </c>
      <c r="AQ593" s="17">
        <v>0.45145726348336801</v>
      </c>
      <c r="AR593" s="17"/>
      <c r="AS593" s="17">
        <v>0.35117021224178402</v>
      </c>
      <c r="AT593" s="17">
        <v>0.464705559029014</v>
      </c>
      <c r="AU593" s="17">
        <v>0.421313031578672</v>
      </c>
      <c r="AV593" s="17">
        <v>0.40610461191791603</v>
      </c>
      <c r="AW593" s="17">
        <v>0.29954760183012902</v>
      </c>
      <c r="AX593" s="17"/>
      <c r="AY593" s="17">
        <v>0.40896798927643202</v>
      </c>
      <c r="AZ593" s="17">
        <v>0.47130734080981102</v>
      </c>
      <c r="BA593" s="17">
        <v>0.39711445903759202</v>
      </c>
      <c r="BB593" s="17">
        <v>0.422243491540292</v>
      </c>
      <c r="BC593" s="17">
        <v>0.28597539601510802</v>
      </c>
      <c r="BD593" s="17"/>
      <c r="BE593" s="17">
        <v>0.411367001053911</v>
      </c>
      <c r="BF593" s="17">
        <v>0.457345959045803</v>
      </c>
      <c r="BG593" s="17">
        <v>0.44184433328036699</v>
      </c>
      <c r="BH593" s="17">
        <v>0.385669668372428</v>
      </c>
      <c r="BI593" s="17"/>
      <c r="BJ593" s="17">
        <v>0.38470384060156598</v>
      </c>
      <c r="BK593" s="17">
        <v>0.46444943453549797</v>
      </c>
      <c r="BL593" s="17">
        <v>0.44529738170001198</v>
      </c>
      <c r="BM593" s="17">
        <v>0.42344480478169499</v>
      </c>
      <c r="BN593" s="17"/>
      <c r="BO593" s="17">
        <v>0.39596700193590101</v>
      </c>
      <c r="BP593" s="17">
        <v>0.43294973176347301</v>
      </c>
      <c r="BQ593" s="17">
        <v>0.43120320027088899</v>
      </c>
      <c r="BR593" s="17"/>
      <c r="BS593" s="17">
        <v>0.41954522753875201</v>
      </c>
      <c r="BT593" s="17">
        <v>0.43642240393880999</v>
      </c>
      <c r="BU593" s="17"/>
      <c r="BV593" s="17">
        <v>0.45022337048925898</v>
      </c>
      <c r="BW593" s="17">
        <v>0.42040403807954402</v>
      </c>
      <c r="BX593" s="17">
        <v>0.42991963225858199</v>
      </c>
      <c r="BY593" s="17"/>
      <c r="BZ593" s="17">
        <v>0.44618776044811298</v>
      </c>
      <c r="CA593" s="17">
        <v>0.39817032534297098</v>
      </c>
    </row>
    <row r="594" spans="2:79" x14ac:dyDescent="0.3">
      <c r="B594" t="s">
        <v>210</v>
      </c>
      <c r="C594" s="17">
        <v>0.16412457397771499</v>
      </c>
      <c r="D594" s="17">
        <v>0.163785162260044</v>
      </c>
      <c r="E594" s="17">
        <v>0.165043048365829</v>
      </c>
      <c r="F594" s="17"/>
      <c r="G594" s="17">
        <v>0.17377506971755699</v>
      </c>
      <c r="H594" s="17">
        <v>0.16280109484738101</v>
      </c>
      <c r="I594" s="17">
        <v>0.178916150001807</v>
      </c>
      <c r="J594" s="17">
        <v>0.195768897344377</v>
      </c>
      <c r="K594" s="17">
        <v>0.158129819056057</v>
      </c>
      <c r="L594" s="17">
        <v>0.12501427119841499</v>
      </c>
      <c r="M594" s="17"/>
      <c r="N594" s="17">
        <v>0.121498697643733</v>
      </c>
      <c r="O594" s="17">
        <v>0.159529861205394</v>
      </c>
      <c r="P594" s="17">
        <v>0.199865430637158</v>
      </c>
      <c r="Q594" s="17">
        <v>0.186769559320874</v>
      </c>
      <c r="R594" s="17"/>
      <c r="S594" s="17">
        <v>0.14892944081674001</v>
      </c>
      <c r="T594" s="17">
        <v>0.16592348248797401</v>
      </c>
      <c r="U594" s="17">
        <v>0.134828770203856</v>
      </c>
      <c r="V594" s="17">
        <v>0.16952684338877499</v>
      </c>
      <c r="W594" s="17">
        <v>0.18719281847163</v>
      </c>
      <c r="X594" s="17">
        <v>0.18918493875991299</v>
      </c>
      <c r="Y594" s="17">
        <v>0.19658040891814901</v>
      </c>
      <c r="Z594" s="17">
        <v>0.16932552464794401</v>
      </c>
      <c r="AA594" s="17">
        <v>0.145483274973329</v>
      </c>
      <c r="AB594" s="17">
        <v>0.153480192750962</v>
      </c>
      <c r="AC594" s="17">
        <v>0.14738101208764001</v>
      </c>
      <c r="AD594" s="17">
        <v>0.19489447289113901</v>
      </c>
      <c r="AE594" s="17"/>
      <c r="AF594" s="17">
        <v>0.167992271825466</v>
      </c>
      <c r="AG594" s="17">
        <v>0.14006852729722599</v>
      </c>
      <c r="AH594" s="17">
        <v>0.150205064486127</v>
      </c>
      <c r="AI594" s="17">
        <v>0.200563676046807</v>
      </c>
      <c r="AJ594" s="17">
        <v>0.120843986805314</v>
      </c>
      <c r="AK594" s="17"/>
      <c r="AL594" s="17">
        <v>0.121515095536642</v>
      </c>
      <c r="AM594" s="17">
        <v>0.15220943770659601</v>
      </c>
      <c r="AN594" s="17">
        <v>0.104865979318606</v>
      </c>
      <c r="AO594" s="17">
        <v>0.217715797621826</v>
      </c>
      <c r="AP594" s="17">
        <v>0.12133276741139901</v>
      </c>
      <c r="AQ594" s="17">
        <v>0.21345479762342201</v>
      </c>
      <c r="AR594" s="17"/>
      <c r="AS594" s="17">
        <v>0.126673498439445</v>
      </c>
      <c r="AT594" s="17">
        <v>0.14441949030755299</v>
      </c>
      <c r="AU594" s="17">
        <v>0.212866912205045</v>
      </c>
      <c r="AV594" s="17">
        <v>0.22210080941236701</v>
      </c>
      <c r="AW594" s="17">
        <v>9.97947471947771E-2</v>
      </c>
      <c r="AX594" s="17"/>
      <c r="AY594" s="17">
        <v>0.119493048371792</v>
      </c>
      <c r="AZ594" s="17">
        <v>0.163519824056341</v>
      </c>
      <c r="BA594" s="17">
        <v>0.20323895046669399</v>
      </c>
      <c r="BB594" s="17">
        <v>0.181624481196383</v>
      </c>
      <c r="BC594" s="17">
        <v>0.18978830215277501</v>
      </c>
      <c r="BD594" s="17"/>
      <c r="BE594" s="17">
        <v>0.24795314098868301</v>
      </c>
      <c r="BF594" s="17">
        <v>0.191514989855469</v>
      </c>
      <c r="BG594" s="17">
        <v>0.15187193857553999</v>
      </c>
      <c r="BH594" s="17">
        <v>0.15300334515922601</v>
      </c>
      <c r="BI594" s="17"/>
      <c r="BJ594" s="17">
        <v>0.23382106997424801</v>
      </c>
      <c r="BK594" s="17">
        <v>0.182963410091498</v>
      </c>
      <c r="BL594" s="17">
        <v>0.16163353973931899</v>
      </c>
      <c r="BM594" s="17">
        <v>0.14602722376654401</v>
      </c>
      <c r="BN594" s="17"/>
      <c r="BO594" s="17">
        <v>0.17586822229907501</v>
      </c>
      <c r="BP594" s="17">
        <v>0.195454350460432</v>
      </c>
      <c r="BQ594" s="17">
        <v>0.15491218486849001</v>
      </c>
      <c r="BR594" s="17"/>
      <c r="BS594" s="17">
        <v>0.15933675706230599</v>
      </c>
      <c r="BT594" s="17">
        <v>0.16995165836245801</v>
      </c>
      <c r="BU594" s="17"/>
      <c r="BV594" s="17">
        <v>0.11776683277324999</v>
      </c>
      <c r="BW594" s="17">
        <v>0.19870586880197899</v>
      </c>
      <c r="BX594" s="17">
        <v>0.15118603817644299</v>
      </c>
      <c r="BY594" s="17"/>
      <c r="BZ594" s="17">
        <v>0.17456722692190199</v>
      </c>
      <c r="CA594" s="17">
        <v>0.15415584775139901</v>
      </c>
    </row>
    <row r="595" spans="2:79" x14ac:dyDescent="0.3">
      <c r="B595" t="s">
        <v>211</v>
      </c>
      <c r="C595" s="17">
        <v>4.6044535344599603E-2</v>
      </c>
      <c r="D595" s="17">
        <v>4.7686513029537102E-2</v>
      </c>
      <c r="E595" s="17">
        <v>4.3640872931000697E-2</v>
      </c>
      <c r="F595" s="17"/>
      <c r="G595" s="17">
        <v>6.7205990682652497E-2</v>
      </c>
      <c r="H595" s="17">
        <v>3.4681687238078997E-2</v>
      </c>
      <c r="I595" s="17">
        <v>4.8474810416446898E-2</v>
      </c>
      <c r="J595" s="17">
        <v>4.4637414442752398E-2</v>
      </c>
      <c r="K595" s="17">
        <v>5.0516755312094097E-2</v>
      </c>
      <c r="L595" s="17">
        <v>3.73632004477506E-2</v>
      </c>
      <c r="M595" s="17"/>
      <c r="N595" s="17">
        <v>4.44402019666673E-2</v>
      </c>
      <c r="O595" s="17">
        <v>2.7337774577303998E-2</v>
      </c>
      <c r="P595" s="17">
        <v>5.6168298966531298E-2</v>
      </c>
      <c r="Q595" s="17">
        <v>5.9244225310346101E-2</v>
      </c>
      <c r="R595" s="17"/>
      <c r="S595" s="17">
        <v>5.8031815075762702E-2</v>
      </c>
      <c r="T595" s="17">
        <v>3.8198572090519897E-2</v>
      </c>
      <c r="U595" s="17">
        <v>3.0814066845015101E-2</v>
      </c>
      <c r="V595" s="17">
        <v>4.8217306500976699E-2</v>
      </c>
      <c r="W595" s="17">
        <v>4.6387989645123501E-2</v>
      </c>
      <c r="X595" s="17">
        <v>4.5160119218169197E-2</v>
      </c>
      <c r="Y595" s="17">
        <v>5.6929974229776401E-2</v>
      </c>
      <c r="Z595" s="17">
        <v>3.8520700706049703E-2</v>
      </c>
      <c r="AA595" s="17">
        <v>3.5934718238609699E-2</v>
      </c>
      <c r="AB595" s="17">
        <v>5.4914425545793101E-2</v>
      </c>
      <c r="AC595" s="17">
        <v>4.8818525987595902E-2</v>
      </c>
      <c r="AD595" s="17">
        <v>4.6846445764962302E-2</v>
      </c>
      <c r="AE595" s="17"/>
      <c r="AF595" s="17">
        <v>5.7970145182886602E-2</v>
      </c>
      <c r="AG595" s="17">
        <v>3.0122571741399401E-2</v>
      </c>
      <c r="AH595" s="17">
        <v>3.8328890607884303E-2</v>
      </c>
      <c r="AI595" s="17">
        <v>0.10315642715637401</v>
      </c>
      <c r="AJ595" s="17">
        <v>2.1704848825022102E-2</v>
      </c>
      <c r="AK595" s="17"/>
      <c r="AL595" s="17">
        <v>3.7142127310322501E-2</v>
      </c>
      <c r="AM595" s="17">
        <v>6.3997198467891994E-2</v>
      </c>
      <c r="AN595" s="17">
        <v>3.7046609700444197E-2</v>
      </c>
      <c r="AO595" s="17">
        <v>7.3908256255622098E-2</v>
      </c>
      <c r="AP595" s="17">
        <v>2.6801993520977299E-2</v>
      </c>
      <c r="AQ595" s="17">
        <v>4.6490158232920303E-3</v>
      </c>
      <c r="AR595" s="17"/>
      <c r="AS595" s="17">
        <v>2.9255032910690201E-2</v>
      </c>
      <c r="AT595" s="17">
        <v>3.9478642736134301E-2</v>
      </c>
      <c r="AU595" s="17">
        <v>5.7402821363447099E-2</v>
      </c>
      <c r="AV595" s="17">
        <v>7.3103285766074194E-2</v>
      </c>
      <c r="AW595" s="17">
        <v>8.2981560641873203E-2</v>
      </c>
      <c r="AX595" s="17"/>
      <c r="AY595" s="17">
        <v>2.62921465259289E-2</v>
      </c>
      <c r="AZ595" s="17">
        <v>3.5103738948182098E-2</v>
      </c>
      <c r="BA595" s="17">
        <v>6.3282698853015795E-2</v>
      </c>
      <c r="BB595" s="17">
        <v>7.1258605341197295E-2</v>
      </c>
      <c r="BC595" s="17">
        <v>0.105441681486968</v>
      </c>
      <c r="BD595" s="17"/>
      <c r="BE595" s="17">
        <v>0.11894207850984399</v>
      </c>
      <c r="BF595" s="17">
        <v>5.9040380484894101E-2</v>
      </c>
      <c r="BG595" s="17">
        <v>3.9911597305621799E-2</v>
      </c>
      <c r="BH595" s="17">
        <v>3.6145672942279203E-2</v>
      </c>
      <c r="BI595" s="17"/>
      <c r="BJ595" s="17">
        <v>8.2068686994509504E-2</v>
      </c>
      <c r="BK595" s="17">
        <v>2.76736992630227E-2</v>
      </c>
      <c r="BL595" s="17">
        <v>5.7035076480331799E-2</v>
      </c>
      <c r="BM595" s="17">
        <v>3.4607662226550699E-2</v>
      </c>
      <c r="BN595" s="17"/>
      <c r="BO595" s="17">
        <v>6.0879953691665899E-2</v>
      </c>
      <c r="BP595" s="17">
        <v>6.0181100867122202E-2</v>
      </c>
      <c r="BQ595" s="17">
        <v>3.9425680984826003E-2</v>
      </c>
      <c r="BR595" s="17"/>
      <c r="BS595" s="17">
        <v>4.0928713418054298E-2</v>
      </c>
      <c r="BT595" s="17">
        <v>5.1694225963553199E-2</v>
      </c>
      <c r="BU595" s="17"/>
      <c r="BV595" s="17">
        <v>3.3400962964381699E-2</v>
      </c>
      <c r="BW595" s="17">
        <v>3.8761681592648901E-2</v>
      </c>
      <c r="BX595" s="17">
        <v>6.5220303897534901E-2</v>
      </c>
      <c r="BY595" s="17"/>
      <c r="BZ595" s="17">
        <v>7.4802118986462196E-3</v>
      </c>
      <c r="CA595" s="17">
        <v>1.6328050115261901E-2</v>
      </c>
    </row>
    <row r="596" spans="2:79" x14ac:dyDescent="0.3">
      <c r="B596" t="s">
        <v>212</v>
      </c>
      <c r="C596" s="17">
        <v>2.4220451737203101E-2</v>
      </c>
      <c r="D596" s="17">
        <v>2.8477646630820499E-2</v>
      </c>
      <c r="E596" s="17">
        <v>2.0283633018664801E-2</v>
      </c>
      <c r="F596" s="17"/>
      <c r="G596" s="17">
        <v>2.2674238672731301E-2</v>
      </c>
      <c r="H596" s="17">
        <v>1.9256408598299801E-2</v>
      </c>
      <c r="I596" s="17">
        <v>3.02255546176389E-2</v>
      </c>
      <c r="J596" s="17">
        <v>1.99659421704734E-2</v>
      </c>
      <c r="K596" s="17">
        <v>4.1775125555198002E-2</v>
      </c>
      <c r="L596" s="17">
        <v>1.6157359313084499E-2</v>
      </c>
      <c r="M596" s="17"/>
      <c r="N596" s="17">
        <v>1.6233447170093802E-2</v>
      </c>
      <c r="O596" s="17">
        <v>3.0232895987231601E-2</v>
      </c>
      <c r="P596" s="17">
        <v>2.2962269277851201E-2</v>
      </c>
      <c r="Q596" s="17">
        <v>2.8185084248625099E-2</v>
      </c>
      <c r="R596" s="17"/>
      <c r="S596" s="17">
        <v>1.3141608443831601E-2</v>
      </c>
      <c r="T596" s="17">
        <v>1.48807397398846E-2</v>
      </c>
      <c r="U596" s="17">
        <v>2.5566737421910499E-2</v>
      </c>
      <c r="V596" s="17">
        <v>2.8599425733332299E-2</v>
      </c>
      <c r="W596" s="17">
        <v>3.5782139840131198E-2</v>
      </c>
      <c r="X596" s="17">
        <v>2.2196725842239799E-2</v>
      </c>
      <c r="Y596" s="17">
        <v>2.43079254689639E-2</v>
      </c>
      <c r="Z596" s="17">
        <v>1.4862646928262399E-2</v>
      </c>
      <c r="AA596" s="17">
        <v>1.21234995976681E-2</v>
      </c>
      <c r="AB596" s="17">
        <v>4.2011089610068997E-2</v>
      </c>
      <c r="AC596" s="17">
        <v>5.0648852376577402E-2</v>
      </c>
      <c r="AD596" s="17">
        <v>3.7484079724747502E-2</v>
      </c>
      <c r="AE596" s="17"/>
      <c r="AF596" s="17">
        <v>3.6948678750191297E-2</v>
      </c>
      <c r="AG596" s="17">
        <v>1.4004076128551399E-2</v>
      </c>
      <c r="AH596" s="17">
        <v>0</v>
      </c>
      <c r="AI596" s="17">
        <v>5.5325961546365703E-2</v>
      </c>
      <c r="AJ596" s="17">
        <v>3.81028317934647E-2</v>
      </c>
      <c r="AK596" s="17"/>
      <c r="AL596" s="17">
        <v>5.4646712170721302E-3</v>
      </c>
      <c r="AM596" s="17">
        <v>3.5880879622313303E-2</v>
      </c>
      <c r="AN596" s="17">
        <v>1.79055914525732E-2</v>
      </c>
      <c r="AO596" s="17">
        <v>4.6618131489712701E-2</v>
      </c>
      <c r="AP596" s="17">
        <v>2.0029874852765198E-2</v>
      </c>
      <c r="AQ596" s="17">
        <v>1.7616573972930899E-2</v>
      </c>
      <c r="AR596" s="17"/>
      <c r="AS596" s="17">
        <v>1.6768026124346899E-2</v>
      </c>
      <c r="AT596" s="17">
        <v>2.14103632719027E-2</v>
      </c>
      <c r="AU596" s="17">
        <v>3.3101041655568299E-2</v>
      </c>
      <c r="AV596" s="17">
        <v>1.4920477470202699E-2</v>
      </c>
      <c r="AW596" s="17">
        <v>7.3486538924914996E-2</v>
      </c>
      <c r="AX596" s="17"/>
      <c r="AY596" s="17">
        <v>2.0920403978550599E-2</v>
      </c>
      <c r="AZ596" s="17">
        <v>1.33448881911727E-2</v>
      </c>
      <c r="BA596" s="17">
        <v>2.4956117333294899E-2</v>
      </c>
      <c r="BB596" s="17">
        <v>4.8199651020105497E-2</v>
      </c>
      <c r="BC596" s="17">
        <v>8.0101777562402096E-2</v>
      </c>
      <c r="BD596" s="17"/>
      <c r="BE596" s="17">
        <v>4.95492073669144E-2</v>
      </c>
      <c r="BF596" s="17">
        <v>1.16152486062478E-2</v>
      </c>
      <c r="BG596" s="17">
        <v>2.47998262015123E-2</v>
      </c>
      <c r="BH596" s="17">
        <v>2.6400953984684498E-2</v>
      </c>
      <c r="BI596" s="17"/>
      <c r="BJ596" s="17">
        <v>4.0821133692272797E-2</v>
      </c>
      <c r="BK596" s="17">
        <v>1.26648203200558E-2</v>
      </c>
      <c r="BL596" s="17">
        <v>2.2149913552626702E-2</v>
      </c>
      <c r="BM596" s="17">
        <v>2.2385667248241502E-2</v>
      </c>
      <c r="BN596" s="17"/>
      <c r="BO596" s="17">
        <v>2.4923531023577399E-2</v>
      </c>
      <c r="BP596" s="17">
        <v>3.4978259713250699E-2</v>
      </c>
      <c r="BQ596" s="17">
        <v>2.2219377043543102E-2</v>
      </c>
      <c r="BR596" s="17"/>
      <c r="BS596" s="17">
        <v>1.8843762292412799E-2</v>
      </c>
      <c r="BT596" s="17">
        <v>3.1213534106770999E-2</v>
      </c>
      <c r="BU596" s="17"/>
      <c r="BV596" s="17">
        <v>1.49343118173615E-2</v>
      </c>
      <c r="BW596" s="17">
        <v>2.27922355839211E-2</v>
      </c>
      <c r="BX596" s="17">
        <v>3.4554144337574998E-2</v>
      </c>
      <c r="BY596" s="17"/>
      <c r="BZ596" s="17">
        <v>1.8771232086014399E-2</v>
      </c>
      <c r="CA596" s="17">
        <v>1.8608245243738501E-2</v>
      </c>
    </row>
    <row r="597" spans="2:79" x14ac:dyDescent="0.3">
      <c r="B597" t="s">
        <v>149</v>
      </c>
      <c r="C597" s="17">
        <v>9.9729618293711905E-3</v>
      </c>
      <c r="D597" s="17">
        <v>7.9446616626553408E-3</v>
      </c>
      <c r="E597" s="17">
        <v>1.20397361302663E-2</v>
      </c>
      <c r="F597" s="17"/>
      <c r="G597" s="17">
        <v>3.5041232944697902E-3</v>
      </c>
      <c r="H597" s="17">
        <v>6.0001668902808199E-3</v>
      </c>
      <c r="I597" s="17">
        <v>9.3207061473775908E-3</v>
      </c>
      <c r="J597" s="17">
        <v>1.4837110715042101E-2</v>
      </c>
      <c r="K597" s="17">
        <v>6.5995565017360897E-3</v>
      </c>
      <c r="L597" s="17">
        <v>1.6353950914445602E-2</v>
      </c>
      <c r="M597" s="17"/>
      <c r="N597" s="17">
        <v>5.3418540911469798E-3</v>
      </c>
      <c r="O597" s="17">
        <v>1.1426106421336299E-2</v>
      </c>
      <c r="P597" s="17">
        <v>6.7192207025375201E-3</v>
      </c>
      <c r="Q597" s="17">
        <v>1.6526039239210699E-2</v>
      </c>
      <c r="R597" s="17"/>
      <c r="S597" s="17">
        <v>3.2482568180387901E-3</v>
      </c>
      <c r="T597" s="17">
        <v>1.11871402070621E-2</v>
      </c>
      <c r="U597" s="17">
        <v>6.5305516250490298E-3</v>
      </c>
      <c r="V597" s="17">
        <v>1.0370572376835301E-2</v>
      </c>
      <c r="W597" s="17">
        <v>0</v>
      </c>
      <c r="X597" s="17">
        <v>1.5652569212625599E-2</v>
      </c>
      <c r="Y597" s="17">
        <v>1.24561196777477E-2</v>
      </c>
      <c r="Z597" s="17">
        <v>0</v>
      </c>
      <c r="AA597" s="17">
        <v>9.0726959705793794E-3</v>
      </c>
      <c r="AB597" s="17">
        <v>6.0121971192292302E-3</v>
      </c>
      <c r="AC597" s="17">
        <v>3.9522835507489099E-2</v>
      </c>
      <c r="AD597" s="17">
        <v>2.2680408952186999E-2</v>
      </c>
      <c r="AE597" s="17"/>
      <c r="AF597" s="17">
        <v>2.4139332077479001E-3</v>
      </c>
      <c r="AG597" s="17">
        <v>8.08846008393432E-3</v>
      </c>
      <c r="AH597" s="17">
        <v>5.4970105388259197E-3</v>
      </c>
      <c r="AI597" s="17">
        <v>3.8225798514894601E-3</v>
      </c>
      <c r="AJ597" s="17">
        <v>1.7288084300955901E-2</v>
      </c>
      <c r="AK597" s="17"/>
      <c r="AL597" s="17">
        <v>1.9719903198475801E-3</v>
      </c>
      <c r="AM597" s="17">
        <v>2.72749234746301E-3</v>
      </c>
      <c r="AN597" s="17">
        <v>4.83470430184428E-3</v>
      </c>
      <c r="AO597" s="17">
        <v>6.5579177992496603E-3</v>
      </c>
      <c r="AP597" s="17">
        <v>6.9052787872884202E-3</v>
      </c>
      <c r="AQ597" s="17">
        <v>3.2171777873600003E-2</v>
      </c>
      <c r="AR597" s="17"/>
      <c r="AS597" s="17">
        <v>3.6826535662221201E-3</v>
      </c>
      <c r="AT597" s="17">
        <v>1.24926714814359E-2</v>
      </c>
      <c r="AU597" s="17">
        <v>8.7396703471056096E-3</v>
      </c>
      <c r="AV597" s="17">
        <v>1.33601975115233E-2</v>
      </c>
      <c r="AW597" s="17">
        <v>0</v>
      </c>
      <c r="AX597" s="17"/>
      <c r="AY597" s="17">
        <v>8.3828210988047408E-3</v>
      </c>
      <c r="AZ597" s="17">
        <v>9.8907183132863896E-3</v>
      </c>
      <c r="BA597" s="17">
        <v>1.33256384708212E-2</v>
      </c>
      <c r="BB597" s="17">
        <v>3.6290181652443602E-3</v>
      </c>
      <c r="BC597" s="17">
        <v>1.2526913451712999E-2</v>
      </c>
      <c r="BD597" s="17"/>
      <c r="BE597" s="17">
        <v>0</v>
      </c>
      <c r="BF597" s="17">
        <v>4.9098235033405001E-3</v>
      </c>
      <c r="BG597" s="17">
        <v>6.9086702881324602E-3</v>
      </c>
      <c r="BH597" s="17">
        <v>1.9677139807647601E-2</v>
      </c>
      <c r="BI597" s="17"/>
      <c r="BJ597" s="17">
        <v>8.2550501854314097E-3</v>
      </c>
      <c r="BK597" s="17">
        <v>0</v>
      </c>
      <c r="BL597" s="17">
        <v>6.50831013788878E-3</v>
      </c>
      <c r="BM597" s="17">
        <v>1.34707226974413E-2</v>
      </c>
      <c r="BN597" s="17"/>
      <c r="BO597" s="17">
        <v>3.8541936859653198E-3</v>
      </c>
      <c r="BP597" s="17">
        <v>3.3102417824785002E-3</v>
      </c>
      <c r="BQ597" s="17">
        <v>1.2556519865810301E-2</v>
      </c>
      <c r="BR597" s="17"/>
      <c r="BS597" s="17">
        <v>1.11553766199608E-2</v>
      </c>
      <c r="BT597" s="17">
        <v>8.5401341558353199E-3</v>
      </c>
      <c r="BU597" s="17"/>
      <c r="BV597" s="17">
        <v>4.6873938972066698E-3</v>
      </c>
      <c r="BW597" s="17">
        <v>7.1488430324501001E-3</v>
      </c>
      <c r="BX597" s="17">
        <v>2.9561025445597701E-3</v>
      </c>
      <c r="BY597" s="17"/>
      <c r="BZ597" s="17">
        <v>1.8428197745182302E-2</v>
      </c>
      <c r="CA597" s="17">
        <v>8.2474620490043497E-3</v>
      </c>
    </row>
    <row r="598" spans="2:79" x14ac:dyDescent="0.3">
      <c r="B598" t="s">
        <v>213</v>
      </c>
      <c r="C598" s="17">
        <v>0.75563747711111096</v>
      </c>
      <c r="D598" s="17">
        <v>0.75210601641694297</v>
      </c>
      <c r="E598" s="17">
        <v>0.75899270955423903</v>
      </c>
      <c r="F598" s="17"/>
      <c r="G598" s="17">
        <v>0.73284057763258903</v>
      </c>
      <c r="H598" s="17">
        <v>0.77726064242595905</v>
      </c>
      <c r="I598" s="17">
        <v>0.73306277881672999</v>
      </c>
      <c r="J598" s="17">
        <v>0.72479063532735499</v>
      </c>
      <c r="K598" s="17">
        <v>0.742978743574914</v>
      </c>
      <c r="L598" s="17">
        <v>0.80511121812630404</v>
      </c>
      <c r="M598" s="17"/>
      <c r="N598" s="17">
        <v>0.81248579912835905</v>
      </c>
      <c r="O598" s="17">
        <v>0.77147336180873405</v>
      </c>
      <c r="P598" s="17">
        <v>0.71428478041592203</v>
      </c>
      <c r="Q598" s="17">
        <v>0.70927509188094395</v>
      </c>
      <c r="R598" s="17"/>
      <c r="S598" s="17">
        <v>0.77664887884562706</v>
      </c>
      <c r="T598" s="17">
        <v>0.76981006547455899</v>
      </c>
      <c r="U598" s="17">
        <v>0.80225987390416897</v>
      </c>
      <c r="V598" s="17">
        <v>0.74328585200008102</v>
      </c>
      <c r="W598" s="17">
        <v>0.73063705204311502</v>
      </c>
      <c r="X598" s="17">
        <v>0.72780564696705297</v>
      </c>
      <c r="Y598" s="17">
        <v>0.70972557170536299</v>
      </c>
      <c r="Z598" s="17">
        <v>0.777291127717744</v>
      </c>
      <c r="AA598" s="17">
        <v>0.797385811219814</v>
      </c>
      <c r="AB598" s="17">
        <v>0.74358209497394701</v>
      </c>
      <c r="AC598" s="17">
        <v>0.71362877404069702</v>
      </c>
      <c r="AD598" s="17">
        <v>0.69809459266696405</v>
      </c>
      <c r="AE598" s="17"/>
      <c r="AF598" s="17">
        <v>0.73467497103370805</v>
      </c>
      <c r="AG598" s="17">
        <v>0.80771636474888897</v>
      </c>
      <c r="AH598" s="17">
        <v>0.80596903436716305</v>
      </c>
      <c r="AI598" s="17">
        <v>0.63713135539896304</v>
      </c>
      <c r="AJ598" s="17">
        <v>0.80206024827524303</v>
      </c>
      <c r="AK598" s="17"/>
      <c r="AL598" s="17">
        <v>0.83390611561611605</v>
      </c>
      <c r="AM598" s="17">
        <v>0.74518499185573595</v>
      </c>
      <c r="AN598" s="17">
        <v>0.83534711522653204</v>
      </c>
      <c r="AO598" s="17">
        <v>0.65519989683359003</v>
      </c>
      <c r="AP598" s="17">
        <v>0.82493008542756996</v>
      </c>
      <c r="AQ598" s="17">
        <v>0.732107834706756</v>
      </c>
      <c r="AR598" s="17"/>
      <c r="AS598" s="17">
        <v>0.82362078895929602</v>
      </c>
      <c r="AT598" s="17">
        <v>0.78219883220297404</v>
      </c>
      <c r="AU598" s="17">
        <v>0.68788955442883404</v>
      </c>
      <c r="AV598" s="17">
        <v>0.67651522983983303</v>
      </c>
      <c r="AW598" s="17">
        <v>0.74373715323843503</v>
      </c>
      <c r="AX598" s="17"/>
      <c r="AY598" s="17">
        <v>0.82491158002492404</v>
      </c>
      <c r="AZ598" s="17">
        <v>0.77814083049101801</v>
      </c>
      <c r="BA598" s="17">
        <v>0.69519659487617502</v>
      </c>
      <c r="BB598" s="17">
        <v>0.69528824427707003</v>
      </c>
      <c r="BC598" s="17">
        <v>0.61214132534614096</v>
      </c>
      <c r="BD598" s="17"/>
      <c r="BE598" s="17">
        <v>0.58355557313455797</v>
      </c>
      <c r="BF598" s="17">
        <v>0.73291955755004901</v>
      </c>
      <c r="BG598" s="17">
        <v>0.77650796762919305</v>
      </c>
      <c r="BH598" s="17">
        <v>0.76477288810616195</v>
      </c>
      <c r="BI598" s="17"/>
      <c r="BJ598" s="17">
        <v>0.63503405915353905</v>
      </c>
      <c r="BK598" s="17">
        <v>0.77669807032542304</v>
      </c>
      <c r="BL598" s="17">
        <v>0.75267316008983398</v>
      </c>
      <c r="BM598" s="17">
        <v>0.78350872406122196</v>
      </c>
      <c r="BN598" s="17"/>
      <c r="BO598" s="17">
        <v>0.73447409929971597</v>
      </c>
      <c r="BP598" s="17">
        <v>0.70607604717671602</v>
      </c>
      <c r="BQ598" s="17">
        <v>0.77088623723732996</v>
      </c>
      <c r="BR598" s="17"/>
      <c r="BS598" s="17">
        <v>0.76973539060726603</v>
      </c>
      <c r="BT598" s="17">
        <v>0.73860044741138198</v>
      </c>
      <c r="BU598" s="17"/>
      <c r="BV598" s="17">
        <v>0.82921049854780005</v>
      </c>
      <c r="BW598" s="17">
        <v>0.73259137098900096</v>
      </c>
      <c r="BX598" s="17">
        <v>0.74608341104388698</v>
      </c>
      <c r="BY598" s="17"/>
      <c r="BZ598" s="17">
        <v>0.78075313134825497</v>
      </c>
      <c r="CA598" s="17">
        <v>0.80266039484059704</v>
      </c>
    </row>
    <row r="599" spans="2:79" x14ac:dyDescent="0.3">
      <c r="B599" t="s">
        <v>214</v>
      </c>
      <c r="C599" s="17">
        <v>7.0264987081802704E-2</v>
      </c>
      <c r="D599" s="17">
        <v>7.6164159660357597E-2</v>
      </c>
      <c r="E599" s="17">
        <v>6.3924505949665505E-2</v>
      </c>
      <c r="F599" s="17"/>
      <c r="G599" s="17">
        <v>8.9880229355383798E-2</v>
      </c>
      <c r="H599" s="17">
        <v>5.3938095836378798E-2</v>
      </c>
      <c r="I599" s="17">
        <v>7.8700365034085798E-2</v>
      </c>
      <c r="J599" s="17">
        <v>6.4603356613225804E-2</v>
      </c>
      <c r="K599" s="17">
        <v>9.2291880867291995E-2</v>
      </c>
      <c r="L599" s="17">
        <v>5.3520559760835099E-2</v>
      </c>
      <c r="M599" s="17"/>
      <c r="N599" s="17">
        <v>6.0673649136761203E-2</v>
      </c>
      <c r="O599" s="17">
        <v>5.7570670564535603E-2</v>
      </c>
      <c r="P599" s="17">
        <v>7.9130568244382402E-2</v>
      </c>
      <c r="Q599" s="17">
        <v>8.7429309558971297E-2</v>
      </c>
      <c r="R599" s="17"/>
      <c r="S599" s="17">
        <v>7.1173423519594395E-2</v>
      </c>
      <c r="T599" s="17">
        <v>5.3079311830404499E-2</v>
      </c>
      <c r="U599" s="17">
        <v>5.6380804266925502E-2</v>
      </c>
      <c r="V599" s="17">
        <v>7.6816732234309099E-2</v>
      </c>
      <c r="W599" s="17">
        <v>8.2170129485254706E-2</v>
      </c>
      <c r="X599" s="17">
        <v>6.7356845060408996E-2</v>
      </c>
      <c r="Y599" s="17">
        <v>8.1237899698740304E-2</v>
      </c>
      <c r="Z599" s="17">
        <v>5.3383347634312101E-2</v>
      </c>
      <c r="AA599" s="17">
        <v>4.80582178362777E-2</v>
      </c>
      <c r="AB599" s="17">
        <v>9.6925515155862105E-2</v>
      </c>
      <c r="AC599" s="17">
        <v>9.9467378364173395E-2</v>
      </c>
      <c r="AD599" s="17">
        <v>8.4330525489709804E-2</v>
      </c>
      <c r="AE599" s="17"/>
      <c r="AF599" s="17">
        <v>9.4918823933078003E-2</v>
      </c>
      <c r="AG599" s="17">
        <v>4.4126647869950797E-2</v>
      </c>
      <c r="AH599" s="17">
        <v>3.8328890607884303E-2</v>
      </c>
      <c r="AI599" s="17">
        <v>0.15848238870274001</v>
      </c>
      <c r="AJ599" s="17">
        <v>5.9807680618486798E-2</v>
      </c>
      <c r="AK599" s="17"/>
      <c r="AL599" s="17">
        <v>4.2606798527394601E-2</v>
      </c>
      <c r="AM599" s="17">
        <v>9.9878078090205297E-2</v>
      </c>
      <c r="AN599" s="17">
        <v>5.4952201153017403E-2</v>
      </c>
      <c r="AO599" s="17">
        <v>0.120526387745335</v>
      </c>
      <c r="AP599" s="17">
        <v>4.6831868373742501E-2</v>
      </c>
      <c r="AQ599" s="17">
        <v>2.2265589796222899E-2</v>
      </c>
      <c r="AR599" s="17"/>
      <c r="AS599" s="17">
        <v>4.6023059035037103E-2</v>
      </c>
      <c r="AT599" s="17">
        <v>6.0889006008036997E-2</v>
      </c>
      <c r="AU599" s="17">
        <v>9.0503863019015404E-2</v>
      </c>
      <c r="AV599" s="17">
        <v>8.8023763236276906E-2</v>
      </c>
      <c r="AW599" s="17">
        <v>0.156468099566788</v>
      </c>
      <c r="AX599" s="17"/>
      <c r="AY599" s="17">
        <v>4.7212550504479499E-2</v>
      </c>
      <c r="AZ599" s="17">
        <v>4.84486271393548E-2</v>
      </c>
      <c r="BA599" s="17">
        <v>8.8238816186310604E-2</v>
      </c>
      <c r="BB599" s="17">
        <v>0.119458256361303</v>
      </c>
      <c r="BC599" s="17">
        <v>0.18554345904937</v>
      </c>
      <c r="BD599" s="17"/>
      <c r="BE599" s="17">
        <v>0.16849128587675799</v>
      </c>
      <c r="BF599" s="17">
        <v>7.0655629091141897E-2</v>
      </c>
      <c r="BG599" s="17">
        <v>6.4711423507134103E-2</v>
      </c>
      <c r="BH599" s="17">
        <v>6.2546626926963694E-2</v>
      </c>
      <c r="BI599" s="17"/>
      <c r="BJ599" s="17">
        <v>0.122889820686782</v>
      </c>
      <c r="BK599" s="17">
        <v>4.0338519583078498E-2</v>
      </c>
      <c r="BL599" s="17">
        <v>7.9184990032958494E-2</v>
      </c>
      <c r="BM599" s="17">
        <v>5.6993329474792201E-2</v>
      </c>
      <c r="BN599" s="17"/>
      <c r="BO599" s="17">
        <v>8.5803484715243294E-2</v>
      </c>
      <c r="BP599" s="17">
        <v>9.5159360580372901E-2</v>
      </c>
      <c r="BQ599" s="17">
        <v>6.1645058028368997E-2</v>
      </c>
      <c r="BR599" s="17"/>
      <c r="BS599" s="17">
        <v>5.97724757104671E-2</v>
      </c>
      <c r="BT599" s="17">
        <v>8.2907760070324202E-2</v>
      </c>
      <c r="BU599" s="17"/>
      <c r="BV599" s="17">
        <v>4.8335274781743202E-2</v>
      </c>
      <c r="BW599" s="17">
        <v>6.1553917176569897E-2</v>
      </c>
      <c r="BX599" s="17">
        <v>9.9774448235109905E-2</v>
      </c>
      <c r="BY599" s="17"/>
      <c r="BZ599" s="17">
        <v>2.6251443984660599E-2</v>
      </c>
      <c r="CA599" s="17">
        <v>3.4936295359000502E-2</v>
      </c>
    </row>
    <row r="600" spans="2:79" x14ac:dyDescent="0.3">
      <c r="B600" t="s">
        <v>191</v>
      </c>
      <c r="C600" s="17">
        <v>0.685372490029309</v>
      </c>
      <c r="D600" s="17">
        <v>0.67594185675658502</v>
      </c>
      <c r="E600" s="17">
        <v>0.695068203604574</v>
      </c>
      <c r="F600" s="17"/>
      <c r="G600" s="17">
        <v>0.64296034827720505</v>
      </c>
      <c r="H600" s="17">
        <v>0.72332254658957995</v>
      </c>
      <c r="I600" s="17">
        <v>0.65436241378264404</v>
      </c>
      <c r="J600" s="17">
        <v>0.66018727871412997</v>
      </c>
      <c r="K600" s="17">
        <v>0.65068686270762199</v>
      </c>
      <c r="L600" s="17">
        <v>0.75159065836546901</v>
      </c>
      <c r="M600" s="17"/>
      <c r="N600" s="17">
        <v>0.75181214999159796</v>
      </c>
      <c r="O600" s="17">
        <v>0.71390269124419803</v>
      </c>
      <c r="P600" s="17">
        <v>0.63515421217154</v>
      </c>
      <c r="Q600" s="17">
        <v>0.62184578232197296</v>
      </c>
      <c r="R600" s="17"/>
      <c r="S600" s="17">
        <v>0.70547545532603295</v>
      </c>
      <c r="T600" s="17">
        <v>0.71673075364415395</v>
      </c>
      <c r="U600" s="17">
        <v>0.74587906963724404</v>
      </c>
      <c r="V600" s="17">
        <v>0.66646911976577194</v>
      </c>
      <c r="W600" s="17">
        <v>0.64846692255786098</v>
      </c>
      <c r="X600" s="17">
        <v>0.66044880190664401</v>
      </c>
      <c r="Y600" s="17">
        <v>0.62848767200662303</v>
      </c>
      <c r="Z600" s="17">
        <v>0.72390778008343104</v>
      </c>
      <c r="AA600" s="17">
        <v>0.74932759338353605</v>
      </c>
      <c r="AB600" s="17">
        <v>0.646656579818085</v>
      </c>
      <c r="AC600" s="17">
        <v>0.61416139567652395</v>
      </c>
      <c r="AD600" s="17">
        <v>0.61376406717725496</v>
      </c>
      <c r="AE600" s="17"/>
      <c r="AF600" s="17">
        <v>0.63975614710063</v>
      </c>
      <c r="AG600" s="17">
        <v>0.76358971687893795</v>
      </c>
      <c r="AH600" s="17">
        <v>0.76764014375927803</v>
      </c>
      <c r="AI600" s="17">
        <v>0.47864896669622298</v>
      </c>
      <c r="AJ600" s="17">
        <v>0.74225256765675596</v>
      </c>
      <c r="AK600" s="17"/>
      <c r="AL600" s="17">
        <v>0.79129931708872103</v>
      </c>
      <c r="AM600" s="17">
        <v>0.64530691376552995</v>
      </c>
      <c r="AN600" s="17">
        <v>0.78039491407351502</v>
      </c>
      <c r="AO600" s="17">
        <v>0.53467350908825495</v>
      </c>
      <c r="AP600" s="17">
        <v>0.77809821705382698</v>
      </c>
      <c r="AQ600" s="17">
        <v>0.70984224491053305</v>
      </c>
      <c r="AR600" s="17"/>
      <c r="AS600" s="17">
        <v>0.77759772992425902</v>
      </c>
      <c r="AT600" s="17">
        <v>0.721309826194937</v>
      </c>
      <c r="AU600" s="17">
        <v>0.59738569140981801</v>
      </c>
      <c r="AV600" s="17">
        <v>0.588491466603556</v>
      </c>
      <c r="AW600" s="17">
        <v>0.58726905367164695</v>
      </c>
      <c r="AX600" s="17"/>
      <c r="AY600" s="17">
        <v>0.77769902952044501</v>
      </c>
      <c r="AZ600" s="17">
        <v>0.72969220335166296</v>
      </c>
      <c r="BA600" s="17">
        <v>0.606957778689864</v>
      </c>
      <c r="BB600" s="17">
        <v>0.57582998791576701</v>
      </c>
      <c r="BC600" s="17">
        <v>0.42659786629677099</v>
      </c>
      <c r="BD600" s="17"/>
      <c r="BE600" s="17">
        <v>0.41506428725779998</v>
      </c>
      <c r="BF600" s="17">
        <v>0.66226392845890703</v>
      </c>
      <c r="BG600" s="17">
        <v>0.71179654412205895</v>
      </c>
      <c r="BH600" s="17">
        <v>0.70222626117919895</v>
      </c>
      <c r="BI600" s="17"/>
      <c r="BJ600" s="17">
        <v>0.51214423846675605</v>
      </c>
      <c r="BK600" s="17">
        <v>0.73635955074234505</v>
      </c>
      <c r="BL600" s="17">
        <v>0.673488170056876</v>
      </c>
      <c r="BM600" s="17">
        <v>0.72651539458643</v>
      </c>
      <c r="BN600" s="17"/>
      <c r="BO600" s="17">
        <v>0.64867061458447295</v>
      </c>
      <c r="BP600" s="17">
        <v>0.61091668659634402</v>
      </c>
      <c r="BQ600" s="17">
        <v>0.70924117920896101</v>
      </c>
      <c r="BR600" s="17"/>
      <c r="BS600" s="17">
        <v>0.70996291489679897</v>
      </c>
      <c r="BT600" s="17">
        <v>0.65569268734105801</v>
      </c>
      <c r="BU600" s="17"/>
      <c r="BV600" s="17">
        <v>0.780875223766056</v>
      </c>
      <c r="BW600" s="17">
        <v>0.67103745381243096</v>
      </c>
      <c r="BX600" s="17">
        <v>0.64630896280877703</v>
      </c>
      <c r="BY600" s="17"/>
      <c r="BZ600" s="17">
        <v>0.75450168736359502</v>
      </c>
      <c r="CA600" s="17">
        <v>0.76772409948159603</v>
      </c>
    </row>
    <row r="601" spans="2:79" x14ac:dyDescent="0.3">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c r="BZ601" s="17"/>
      <c r="CA601" s="17"/>
    </row>
    <row r="602" spans="2:79" x14ac:dyDescent="0.3">
      <c r="B602" s="6" t="s">
        <v>264</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c r="BZ602" s="17"/>
      <c r="CA602" s="17"/>
    </row>
    <row r="603" spans="2:79" x14ac:dyDescent="0.3">
      <c r="B603" s="24" t="s">
        <v>107</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c r="BV603" s="17"/>
      <c r="BW603" s="17"/>
      <c r="BX603" s="17"/>
      <c r="BY603" s="17"/>
      <c r="BZ603" s="17"/>
      <c r="CA603" s="17"/>
    </row>
    <row r="604" spans="2:79" x14ac:dyDescent="0.3">
      <c r="B604" t="s">
        <v>208</v>
      </c>
      <c r="C604" s="17">
        <v>0.42768709879080302</v>
      </c>
      <c r="D604" s="17">
        <v>0.39258657695777499</v>
      </c>
      <c r="E604" s="17">
        <v>0.46383187692213301</v>
      </c>
      <c r="F604" s="17"/>
      <c r="G604" s="17">
        <v>0.31440422558654502</v>
      </c>
      <c r="H604" s="17">
        <v>0.404082110137647</v>
      </c>
      <c r="I604" s="17">
        <v>0.45733269209181499</v>
      </c>
      <c r="J604" s="17">
        <v>0.40188314626048799</v>
      </c>
      <c r="K604" s="17">
        <v>0.45822615482148799</v>
      </c>
      <c r="L604" s="17">
        <v>0.49902861845909402</v>
      </c>
      <c r="M604" s="17"/>
      <c r="N604" s="17">
        <v>0.50489066554867801</v>
      </c>
      <c r="O604" s="17">
        <v>0.41887753807038203</v>
      </c>
      <c r="P604" s="17">
        <v>0.39421350464455501</v>
      </c>
      <c r="Q604" s="17">
        <v>0.38207009610279402</v>
      </c>
      <c r="R604" s="17"/>
      <c r="S604" s="17">
        <v>0.47188883797752501</v>
      </c>
      <c r="T604" s="17">
        <v>0.44697339749644099</v>
      </c>
      <c r="U604" s="17">
        <v>0.428151828520347</v>
      </c>
      <c r="V604" s="17">
        <v>0.420419142333467</v>
      </c>
      <c r="W604" s="17">
        <v>0.412754905532557</v>
      </c>
      <c r="X604" s="17">
        <v>0.37605361976048601</v>
      </c>
      <c r="Y604" s="17">
        <v>0.32032735451366801</v>
      </c>
      <c r="Z604" s="17">
        <v>0.415235824033237</v>
      </c>
      <c r="AA604" s="17">
        <v>0.48562049343293001</v>
      </c>
      <c r="AB604" s="17">
        <v>0.41455777691846601</v>
      </c>
      <c r="AC604" s="17">
        <v>0.43452473019399002</v>
      </c>
      <c r="AD604" s="17">
        <v>0.46773631044563702</v>
      </c>
      <c r="AE604" s="17"/>
      <c r="AF604" s="17">
        <v>0.44105477887808298</v>
      </c>
      <c r="AG604" s="17">
        <v>0.45332144681201297</v>
      </c>
      <c r="AH604" s="17">
        <v>0.45089861284177202</v>
      </c>
      <c r="AI604" s="17">
        <v>0.36553947964856098</v>
      </c>
      <c r="AJ604" s="17">
        <v>0.45689440861924402</v>
      </c>
      <c r="AK604" s="17"/>
      <c r="AL604" s="17">
        <v>0.43880428474143102</v>
      </c>
      <c r="AM604" s="17">
        <v>0.465037489181026</v>
      </c>
      <c r="AN604" s="17">
        <v>0.50456116594841205</v>
      </c>
      <c r="AO604" s="17">
        <v>0.36684249140781999</v>
      </c>
      <c r="AP604" s="17">
        <v>0.51251572999220696</v>
      </c>
      <c r="AQ604" s="17">
        <v>0.37231026079436602</v>
      </c>
      <c r="AR604" s="17"/>
      <c r="AS604" s="17">
        <v>0.58809104509617505</v>
      </c>
      <c r="AT604" s="17">
        <v>0.40748304695288501</v>
      </c>
      <c r="AU604" s="17">
        <v>0.35650258744648899</v>
      </c>
      <c r="AV604" s="17">
        <v>0.42147138964088299</v>
      </c>
      <c r="AW604" s="17">
        <v>0.46347531267838699</v>
      </c>
      <c r="AX604" s="17"/>
      <c r="AY604" s="17">
        <v>0.54317011677578497</v>
      </c>
      <c r="AZ604" s="17">
        <v>0.40731567557224302</v>
      </c>
      <c r="BA604" s="17">
        <v>0.38625835511943002</v>
      </c>
      <c r="BB604" s="17">
        <v>0.35623205223464299</v>
      </c>
      <c r="BC604" s="17">
        <v>0.34236607990078</v>
      </c>
      <c r="BD604" s="17"/>
      <c r="BE604" s="17">
        <v>0.26829043767245497</v>
      </c>
      <c r="BF604" s="17">
        <v>0.360902530763834</v>
      </c>
      <c r="BG604" s="17">
        <v>0.446810680418331</v>
      </c>
      <c r="BH604" s="17">
        <v>0.46631375776077399</v>
      </c>
      <c r="BI604" s="17"/>
      <c r="BJ604" s="17">
        <v>0.34258644747158001</v>
      </c>
      <c r="BK604" s="17">
        <v>0.31856680146625699</v>
      </c>
      <c r="BL604" s="17">
        <v>0.46280462007978401</v>
      </c>
      <c r="BM604" s="17">
        <v>0.44642170463585701</v>
      </c>
      <c r="BN604" s="17"/>
      <c r="BO604" s="17">
        <v>0.35204300076785899</v>
      </c>
      <c r="BP604" s="17">
        <v>0.36264736625787197</v>
      </c>
      <c r="BQ604" s="17">
        <v>0.45808346342940898</v>
      </c>
      <c r="BR604" s="17"/>
      <c r="BS604" s="17">
        <v>0.46714733030481698</v>
      </c>
      <c r="BT604" s="17">
        <v>0.37838022569201202</v>
      </c>
      <c r="BU604" s="17"/>
      <c r="BV604" s="17">
        <v>0.43109608530332699</v>
      </c>
      <c r="BW604" s="17">
        <v>0.44367275207363599</v>
      </c>
      <c r="BX604" s="17">
        <v>0.42266317180132001</v>
      </c>
      <c r="BY604" s="17"/>
      <c r="BZ604" s="17">
        <v>0.46726523245492502</v>
      </c>
      <c r="CA604" s="17">
        <v>0.439062665002736</v>
      </c>
    </row>
    <row r="605" spans="2:79" x14ac:dyDescent="0.3">
      <c r="B605" t="s">
        <v>209</v>
      </c>
      <c r="C605" s="17">
        <v>0.32297612978329698</v>
      </c>
      <c r="D605" s="17">
        <v>0.34004550411420298</v>
      </c>
      <c r="E605" s="17">
        <v>0.30412936874246799</v>
      </c>
      <c r="F605" s="17"/>
      <c r="G605" s="17">
        <v>0.31695778529373703</v>
      </c>
      <c r="H605" s="17">
        <v>0.35075029224151699</v>
      </c>
      <c r="I605" s="17">
        <v>0.28163390664868798</v>
      </c>
      <c r="J605" s="17">
        <v>0.35525399339785402</v>
      </c>
      <c r="K605" s="17">
        <v>0.311935345585865</v>
      </c>
      <c r="L605" s="17">
        <v>0.31908181669336799</v>
      </c>
      <c r="M605" s="17"/>
      <c r="N605" s="17">
        <v>0.292034201707636</v>
      </c>
      <c r="O605" s="17">
        <v>0.35538051060089398</v>
      </c>
      <c r="P605" s="17">
        <v>0.31564067976101301</v>
      </c>
      <c r="Q605" s="17">
        <v>0.32691036422287001</v>
      </c>
      <c r="R605" s="17"/>
      <c r="S605" s="17">
        <v>0.28030995739178999</v>
      </c>
      <c r="T605" s="17">
        <v>0.326767040392555</v>
      </c>
      <c r="U605" s="17">
        <v>0.31568420196677999</v>
      </c>
      <c r="V605" s="17">
        <v>0.310930372312063</v>
      </c>
      <c r="W605" s="17">
        <v>0.33473642987306901</v>
      </c>
      <c r="X605" s="17">
        <v>0.35290087220925997</v>
      </c>
      <c r="Y605" s="17">
        <v>0.36744095416758799</v>
      </c>
      <c r="Z605" s="17">
        <v>0.38778872260523101</v>
      </c>
      <c r="AA605" s="17">
        <v>0.31541047037951497</v>
      </c>
      <c r="AB605" s="17">
        <v>0.34811400874819798</v>
      </c>
      <c r="AC605" s="17">
        <v>0.30624908563977099</v>
      </c>
      <c r="AD605" s="17">
        <v>0.21874066731900901</v>
      </c>
      <c r="AE605" s="17"/>
      <c r="AF605" s="17">
        <v>0.28693251910207701</v>
      </c>
      <c r="AG605" s="17">
        <v>0.33809822008592</v>
      </c>
      <c r="AH605" s="17">
        <v>0.37824737606060399</v>
      </c>
      <c r="AI605" s="17">
        <v>0.29973239713616601</v>
      </c>
      <c r="AJ605" s="17">
        <v>0.28718610472797401</v>
      </c>
      <c r="AK605" s="17"/>
      <c r="AL605" s="17">
        <v>0.34019380275031602</v>
      </c>
      <c r="AM605" s="17">
        <v>0.29372057829056403</v>
      </c>
      <c r="AN605" s="17">
        <v>0.33929109930171403</v>
      </c>
      <c r="AO605" s="17">
        <v>0.30707984626033902</v>
      </c>
      <c r="AP605" s="17">
        <v>0.26190788361453099</v>
      </c>
      <c r="AQ605" s="17">
        <v>0.39101976832159302</v>
      </c>
      <c r="AR605" s="17"/>
      <c r="AS605" s="17">
        <v>0.24340416517605101</v>
      </c>
      <c r="AT605" s="17">
        <v>0.34982679026536101</v>
      </c>
      <c r="AU605" s="17">
        <v>0.33538836464893301</v>
      </c>
      <c r="AV605" s="17">
        <v>0.32133037673778903</v>
      </c>
      <c r="AW605" s="17">
        <v>0.22117664895551301</v>
      </c>
      <c r="AX605" s="17"/>
      <c r="AY605" s="17">
        <v>0.263710888848462</v>
      </c>
      <c r="AZ605" s="17">
        <v>0.35569205982306501</v>
      </c>
      <c r="BA605" s="17">
        <v>0.30939880325455699</v>
      </c>
      <c r="BB605" s="17">
        <v>0.37220401273716502</v>
      </c>
      <c r="BC605" s="17">
        <v>0.29723726729133998</v>
      </c>
      <c r="BD605" s="17"/>
      <c r="BE605" s="17">
        <v>0.37039260757339199</v>
      </c>
      <c r="BF605" s="17">
        <v>0.37975719790516899</v>
      </c>
      <c r="BG605" s="17">
        <v>0.32087989836876002</v>
      </c>
      <c r="BH605" s="17">
        <v>0.287735978416295</v>
      </c>
      <c r="BI605" s="17"/>
      <c r="BJ605" s="17">
        <v>0.32268887657440298</v>
      </c>
      <c r="BK605" s="17">
        <v>0.44283907024962399</v>
      </c>
      <c r="BL605" s="17">
        <v>0.287765794099342</v>
      </c>
      <c r="BM605" s="17">
        <v>0.32464283416672701</v>
      </c>
      <c r="BN605" s="17"/>
      <c r="BO605" s="17">
        <v>0.36255084550297101</v>
      </c>
      <c r="BP605" s="17">
        <v>0.33038445376318898</v>
      </c>
      <c r="BQ605" s="17">
        <v>0.31274661396763298</v>
      </c>
      <c r="BR605" s="17"/>
      <c r="BS605" s="17">
        <v>0.31376489664028701</v>
      </c>
      <c r="BT605" s="17">
        <v>0.33470482757972297</v>
      </c>
      <c r="BU605" s="17"/>
      <c r="BV605" s="17">
        <v>0.35703837412550798</v>
      </c>
      <c r="BW605" s="17">
        <v>0.32224772433375398</v>
      </c>
      <c r="BX605" s="17">
        <v>0.302567659850346</v>
      </c>
      <c r="BY605" s="17"/>
      <c r="BZ605" s="17">
        <v>0.38432584688782501</v>
      </c>
      <c r="CA605" s="17">
        <v>0.375602257229187</v>
      </c>
    </row>
    <row r="606" spans="2:79" x14ac:dyDescent="0.3">
      <c r="B606" t="s">
        <v>210</v>
      </c>
      <c r="C606" s="17">
        <v>0.15474939591744</v>
      </c>
      <c r="D606" s="17">
        <v>0.17343254667584701</v>
      </c>
      <c r="E606" s="17">
        <v>0.13688740609490299</v>
      </c>
      <c r="F606" s="17"/>
      <c r="G606" s="17">
        <v>0.18592261300379301</v>
      </c>
      <c r="H606" s="17">
        <v>0.15698617973111101</v>
      </c>
      <c r="I606" s="17">
        <v>0.183550817015458</v>
      </c>
      <c r="J606" s="17">
        <v>0.15800256674359101</v>
      </c>
      <c r="K606" s="17">
        <v>0.15411406033823</v>
      </c>
      <c r="L606" s="17">
        <v>0.10649800589793</v>
      </c>
      <c r="M606" s="17"/>
      <c r="N606" s="17">
        <v>0.125344791763253</v>
      </c>
      <c r="O606" s="17">
        <v>0.136698544117134</v>
      </c>
      <c r="P606" s="17">
        <v>0.18368278019676201</v>
      </c>
      <c r="Q606" s="17">
        <v>0.18291286402882501</v>
      </c>
      <c r="R606" s="17"/>
      <c r="S606" s="17">
        <v>0.164922152378013</v>
      </c>
      <c r="T606" s="17">
        <v>0.14633765501689999</v>
      </c>
      <c r="U606" s="17">
        <v>0.18863371384816299</v>
      </c>
      <c r="V606" s="17">
        <v>0.18190403695488</v>
      </c>
      <c r="W606" s="17">
        <v>0.16244887061594401</v>
      </c>
      <c r="X606" s="17">
        <v>0.1550858429907</v>
      </c>
      <c r="Y606" s="17">
        <v>0.20647454847156199</v>
      </c>
      <c r="Z606" s="17">
        <v>0.127506670493505</v>
      </c>
      <c r="AA606" s="17">
        <v>0.10664095130446299</v>
      </c>
      <c r="AB606" s="17">
        <v>0.11401894573177999</v>
      </c>
      <c r="AC606" s="17">
        <v>0.130696749051563</v>
      </c>
      <c r="AD606" s="17">
        <v>0.18983035022355699</v>
      </c>
      <c r="AE606" s="17"/>
      <c r="AF606" s="17">
        <v>0.176579839345508</v>
      </c>
      <c r="AG606" s="17">
        <v>0.129781986930329</v>
      </c>
      <c r="AH606" s="17">
        <v>0.12961260233478</v>
      </c>
      <c r="AI606" s="17">
        <v>0.204609304212512</v>
      </c>
      <c r="AJ606" s="17">
        <v>0.138951888732568</v>
      </c>
      <c r="AK606" s="17"/>
      <c r="AL606" s="17">
        <v>0.13484022776202001</v>
      </c>
      <c r="AM606" s="17">
        <v>0.13435891995628599</v>
      </c>
      <c r="AN606" s="17">
        <v>0.11170129032656401</v>
      </c>
      <c r="AO606" s="17">
        <v>0.20780666850246499</v>
      </c>
      <c r="AP606" s="17">
        <v>0.14130495990638001</v>
      </c>
      <c r="AQ606" s="17">
        <v>0.13126599155868901</v>
      </c>
      <c r="AR606" s="17"/>
      <c r="AS606" s="17">
        <v>0.104342223626225</v>
      </c>
      <c r="AT606" s="17">
        <v>0.14960455138916201</v>
      </c>
      <c r="AU606" s="17">
        <v>0.21020281215521899</v>
      </c>
      <c r="AV606" s="17">
        <v>0.14723167422824401</v>
      </c>
      <c r="AW606" s="17">
        <v>9.8469448934150494E-2</v>
      </c>
      <c r="AX606" s="17"/>
      <c r="AY606" s="17">
        <v>0.11687511308769399</v>
      </c>
      <c r="AZ606" s="17">
        <v>0.15748735004436301</v>
      </c>
      <c r="BA606" s="17">
        <v>0.20227891700013201</v>
      </c>
      <c r="BB606" s="17">
        <v>0.14856718067840999</v>
      </c>
      <c r="BC606" s="17">
        <v>0.115958320351463</v>
      </c>
      <c r="BD606" s="17"/>
      <c r="BE606" s="17">
        <v>0.16481343243650601</v>
      </c>
      <c r="BF606" s="17">
        <v>0.18231511145939999</v>
      </c>
      <c r="BG606" s="17">
        <v>0.14882995949853001</v>
      </c>
      <c r="BH606" s="17">
        <v>0.13686420559837201</v>
      </c>
      <c r="BI606" s="17"/>
      <c r="BJ606" s="17">
        <v>0.202397093182378</v>
      </c>
      <c r="BK606" s="17">
        <v>0.107706180471085</v>
      </c>
      <c r="BL606" s="17">
        <v>0.16699951669254701</v>
      </c>
      <c r="BM606" s="17">
        <v>0.14175273156510901</v>
      </c>
      <c r="BN606" s="17"/>
      <c r="BO606" s="17">
        <v>0.17806300010482301</v>
      </c>
      <c r="BP606" s="17">
        <v>0.184953879532782</v>
      </c>
      <c r="BQ606" s="17">
        <v>0.141631245574697</v>
      </c>
      <c r="BR606" s="17"/>
      <c r="BS606" s="17">
        <v>0.141229046113864</v>
      </c>
      <c r="BT606" s="17">
        <v>0.17181673517552101</v>
      </c>
      <c r="BU606" s="17"/>
      <c r="BV606" s="17">
        <v>0.12582385046688499</v>
      </c>
      <c r="BW606" s="17">
        <v>0.166779762733304</v>
      </c>
      <c r="BX606" s="17">
        <v>0.16081667902777599</v>
      </c>
      <c r="BY606" s="17"/>
      <c r="BZ606" s="17">
        <v>9.8573569134156103E-2</v>
      </c>
      <c r="CA606" s="17">
        <v>0.13238084950128701</v>
      </c>
    </row>
    <row r="607" spans="2:79" x14ac:dyDescent="0.3">
      <c r="B607" t="s">
        <v>211</v>
      </c>
      <c r="C607" s="17">
        <v>4.9684882699908103E-2</v>
      </c>
      <c r="D607" s="17">
        <v>4.9256583963528999E-2</v>
      </c>
      <c r="E607" s="17">
        <v>5.05439899989839E-2</v>
      </c>
      <c r="F607" s="17"/>
      <c r="G607" s="17">
        <v>0.11730481336133899</v>
      </c>
      <c r="H607" s="17">
        <v>5.9603694966029401E-2</v>
      </c>
      <c r="I607" s="17">
        <v>3.4636733485818201E-2</v>
      </c>
      <c r="J607" s="17">
        <v>4.6925322585252803E-2</v>
      </c>
      <c r="K607" s="17">
        <v>2.9379978929510601E-2</v>
      </c>
      <c r="L607" s="17">
        <v>2.45013978832548E-2</v>
      </c>
      <c r="M607" s="17"/>
      <c r="N607" s="17">
        <v>4.2978701631513197E-2</v>
      </c>
      <c r="O607" s="17">
        <v>4.4979329671406602E-2</v>
      </c>
      <c r="P607" s="17">
        <v>6.4817331392663005E-2</v>
      </c>
      <c r="Q607" s="17">
        <v>4.7605285218158301E-2</v>
      </c>
      <c r="R607" s="17"/>
      <c r="S607" s="17">
        <v>4.40562529635357E-2</v>
      </c>
      <c r="T607" s="17">
        <v>4.64881747183611E-2</v>
      </c>
      <c r="U607" s="17">
        <v>1.94216004252535E-2</v>
      </c>
      <c r="V607" s="17">
        <v>3.9268732936229803E-2</v>
      </c>
      <c r="W607" s="17">
        <v>4.0826522924863502E-2</v>
      </c>
      <c r="X607" s="17">
        <v>6.6698007589788805E-2</v>
      </c>
      <c r="Y607" s="17">
        <v>5.9241072055520802E-2</v>
      </c>
      <c r="Z607" s="17">
        <v>5.4606135939764502E-2</v>
      </c>
      <c r="AA607" s="17">
        <v>5.8555295905202497E-2</v>
      </c>
      <c r="AB607" s="17">
        <v>7.6113955615162002E-2</v>
      </c>
      <c r="AC607" s="17">
        <v>4.0079667707314699E-2</v>
      </c>
      <c r="AD607" s="17">
        <v>4.3635341116858101E-2</v>
      </c>
      <c r="AE607" s="17"/>
      <c r="AF607" s="17">
        <v>5.2415509969826697E-2</v>
      </c>
      <c r="AG607" s="17">
        <v>5.1165943547131103E-2</v>
      </c>
      <c r="AH607" s="17">
        <v>1.8242005221907401E-2</v>
      </c>
      <c r="AI607" s="17">
        <v>7.9011110427251993E-2</v>
      </c>
      <c r="AJ607" s="17">
        <v>3.8555459232381198E-2</v>
      </c>
      <c r="AK607" s="17"/>
      <c r="AL607" s="17">
        <v>6.5405937885111606E-2</v>
      </c>
      <c r="AM607" s="17">
        <v>4.85740322484896E-2</v>
      </c>
      <c r="AN607" s="17">
        <v>2.2643731503301501E-2</v>
      </c>
      <c r="AO607" s="17">
        <v>6.8626332746794999E-2</v>
      </c>
      <c r="AP607" s="17">
        <v>2.41980772065543E-2</v>
      </c>
      <c r="AQ607" s="17">
        <v>3.9551815899707597E-2</v>
      </c>
      <c r="AR607" s="17"/>
      <c r="AS607" s="17">
        <v>3.4252341651448699E-2</v>
      </c>
      <c r="AT607" s="17">
        <v>5.1709615063440899E-2</v>
      </c>
      <c r="AU607" s="17">
        <v>4.3250570034168601E-2</v>
      </c>
      <c r="AV607" s="17">
        <v>7.5508982811939407E-2</v>
      </c>
      <c r="AW607" s="17">
        <v>2.2547084621520299E-2</v>
      </c>
      <c r="AX607" s="17"/>
      <c r="AY607" s="17">
        <v>3.6287281868575202E-2</v>
      </c>
      <c r="AZ607" s="17">
        <v>4.6594798936266703E-2</v>
      </c>
      <c r="BA607" s="17">
        <v>4.5249380642139597E-2</v>
      </c>
      <c r="BB607" s="17">
        <v>7.7009129756202693E-2</v>
      </c>
      <c r="BC607" s="17">
        <v>0.115392396203923</v>
      </c>
      <c r="BD607" s="17"/>
      <c r="BE607" s="17">
        <v>5.8209102282058597E-2</v>
      </c>
      <c r="BF607" s="17">
        <v>4.7772710950118598E-2</v>
      </c>
      <c r="BG607" s="17">
        <v>4.7658360064646701E-2</v>
      </c>
      <c r="BH607" s="17">
        <v>5.4201500080914601E-2</v>
      </c>
      <c r="BI607" s="17"/>
      <c r="BJ607" s="17">
        <v>6.9013300201188094E-2</v>
      </c>
      <c r="BK607" s="17">
        <v>8.1775562296054205E-2</v>
      </c>
      <c r="BL607" s="17">
        <v>3.9868257756319303E-2</v>
      </c>
      <c r="BM607" s="17">
        <v>4.6286100803694302E-2</v>
      </c>
      <c r="BN607" s="17"/>
      <c r="BO607" s="17">
        <v>5.27159843356029E-2</v>
      </c>
      <c r="BP607" s="17">
        <v>7.7190904634297203E-2</v>
      </c>
      <c r="BQ607" s="17">
        <v>4.4222305714981001E-2</v>
      </c>
      <c r="BR607" s="17"/>
      <c r="BS607" s="17">
        <v>4.0231162220454399E-2</v>
      </c>
      <c r="BT607" s="17">
        <v>6.0650430783212798E-2</v>
      </c>
      <c r="BU607" s="17"/>
      <c r="BV607" s="17">
        <v>5.1203740136936501E-2</v>
      </c>
      <c r="BW607" s="17">
        <v>3.1535586068083599E-2</v>
      </c>
      <c r="BX607" s="17">
        <v>7.0865636822107794E-2</v>
      </c>
      <c r="BY607" s="17"/>
      <c r="BZ607" s="17">
        <v>9.9580652762687998E-3</v>
      </c>
      <c r="CA607" s="17">
        <v>3.0452952031153901E-2</v>
      </c>
    </row>
    <row r="608" spans="2:79" x14ac:dyDescent="0.3">
      <c r="B608" t="s">
        <v>212</v>
      </c>
      <c r="C608" s="17">
        <v>1.9475838585672801E-2</v>
      </c>
      <c r="D608" s="17">
        <v>2.1936101405713702E-2</v>
      </c>
      <c r="E608" s="17">
        <v>1.63371774177275E-2</v>
      </c>
      <c r="F608" s="17"/>
      <c r="G608" s="17">
        <v>3.4217199228579798E-2</v>
      </c>
      <c r="H608" s="17">
        <v>1.9284805447298398E-2</v>
      </c>
      <c r="I608" s="17">
        <v>2.6224860804351501E-2</v>
      </c>
      <c r="J608" s="17">
        <v>1.62859032263237E-2</v>
      </c>
      <c r="K608" s="17">
        <v>2.0744838859866201E-2</v>
      </c>
      <c r="L608" s="17">
        <v>6.0558152930536404E-3</v>
      </c>
      <c r="M608" s="17"/>
      <c r="N608" s="17">
        <v>1.9619018745318999E-2</v>
      </c>
      <c r="O608" s="17">
        <v>1.745620186223E-2</v>
      </c>
      <c r="P608" s="17">
        <v>1.6388552856051501E-2</v>
      </c>
      <c r="Q608" s="17">
        <v>2.45279544194155E-2</v>
      </c>
      <c r="R608" s="17"/>
      <c r="S608" s="17">
        <v>2.60080126935564E-2</v>
      </c>
      <c r="T608" s="17">
        <v>1.5319229236725899E-2</v>
      </c>
      <c r="U608" s="17">
        <v>1.16923851664925E-2</v>
      </c>
      <c r="V608" s="17">
        <v>2.7172541324701701E-2</v>
      </c>
      <c r="W608" s="17">
        <v>2.6907833878691199E-2</v>
      </c>
      <c r="X608" s="17">
        <v>2.3594514127454301E-2</v>
      </c>
      <c r="Y608" s="17">
        <v>1.8023137152821701E-2</v>
      </c>
      <c r="Z608" s="17">
        <v>1.4862646928262399E-2</v>
      </c>
      <c r="AA608" s="17">
        <v>4.4292641997276004E-3</v>
      </c>
      <c r="AB608" s="17">
        <v>1.7381000462495199E-2</v>
      </c>
      <c r="AC608" s="17">
        <v>2.4853101152400602E-2</v>
      </c>
      <c r="AD608" s="17">
        <v>3.7484079724747502E-2</v>
      </c>
      <c r="AE608" s="17"/>
      <c r="AF608" s="17">
        <v>1.59629980253282E-2</v>
      </c>
      <c r="AG608" s="17">
        <v>1.20839519894045E-2</v>
      </c>
      <c r="AH608" s="17">
        <v>5.9075110112438104E-3</v>
      </c>
      <c r="AI608" s="17">
        <v>3.85381310662734E-2</v>
      </c>
      <c r="AJ608" s="17">
        <v>2.4907323890556301E-2</v>
      </c>
      <c r="AK608" s="17"/>
      <c r="AL608" s="17">
        <v>7.8682408145681199E-3</v>
      </c>
      <c r="AM608" s="17">
        <v>3.3020100351725298E-2</v>
      </c>
      <c r="AN608" s="17">
        <v>1.1220342798082801E-2</v>
      </c>
      <c r="AO608" s="17">
        <v>2.52176981117153E-2</v>
      </c>
      <c r="AP608" s="17">
        <v>1.89729024041724E-2</v>
      </c>
      <c r="AQ608" s="17">
        <v>2.0887321034618701E-2</v>
      </c>
      <c r="AR608" s="17"/>
      <c r="AS608" s="17">
        <v>1.7634954149735101E-2</v>
      </c>
      <c r="AT608" s="17">
        <v>1.7751502628301202E-2</v>
      </c>
      <c r="AU608" s="17">
        <v>1.6137412371386502E-2</v>
      </c>
      <c r="AV608" s="17">
        <v>1.47121729040265E-2</v>
      </c>
      <c r="AW608" s="17">
        <v>0.1344578181952</v>
      </c>
      <c r="AX608" s="17"/>
      <c r="AY608" s="17">
        <v>1.51812326334226E-2</v>
      </c>
      <c r="AZ608" s="17">
        <v>7.7206308742036999E-3</v>
      </c>
      <c r="BA608" s="17">
        <v>2.95088223079626E-2</v>
      </c>
      <c r="BB608" s="17">
        <v>2.9266202173272401E-2</v>
      </c>
      <c r="BC608" s="17">
        <v>8.5965830144934696E-2</v>
      </c>
      <c r="BD608" s="17"/>
      <c r="BE608" s="17">
        <v>7.4375485141667197E-2</v>
      </c>
      <c r="BF608" s="17">
        <v>8.3138427375082508E-3</v>
      </c>
      <c r="BG608" s="17">
        <v>1.7496129394676801E-2</v>
      </c>
      <c r="BH608" s="17">
        <v>1.9483308704961701E-2</v>
      </c>
      <c r="BI608" s="17"/>
      <c r="BJ608" s="17">
        <v>3.2935204661893903E-2</v>
      </c>
      <c r="BK608" s="17">
        <v>2.9916082928107799E-2</v>
      </c>
      <c r="BL608" s="17">
        <v>1.57926919802579E-2</v>
      </c>
      <c r="BM608" s="17">
        <v>1.6135464566127099E-2</v>
      </c>
      <c r="BN608" s="17"/>
      <c r="BO608" s="17">
        <v>3.3413212122363402E-2</v>
      </c>
      <c r="BP608" s="17">
        <v>1.8349715108182198E-2</v>
      </c>
      <c r="BQ608" s="17">
        <v>1.70379562664464E-2</v>
      </c>
      <c r="BR608" s="17"/>
      <c r="BS608" s="17">
        <v>1.6430922912165899E-2</v>
      </c>
      <c r="BT608" s="17">
        <v>2.3475694301833699E-2</v>
      </c>
      <c r="BU608" s="17"/>
      <c r="BV608" s="17">
        <v>1.5665792013794901E-2</v>
      </c>
      <c r="BW608" s="17">
        <v>1.8117405668988899E-2</v>
      </c>
      <c r="BX608" s="17">
        <v>2.4774223568370401E-2</v>
      </c>
      <c r="BY608" s="17"/>
      <c r="BZ608" s="17">
        <v>1.54279510466347E-2</v>
      </c>
      <c r="CA608" s="17">
        <v>1.5805564199652601E-2</v>
      </c>
    </row>
    <row r="609" spans="2:79" x14ac:dyDescent="0.3">
      <c r="B609" t="s">
        <v>149</v>
      </c>
      <c r="C609" s="17">
        <v>2.5426654222880402E-2</v>
      </c>
      <c r="D609" s="17">
        <v>2.2742686882931899E-2</v>
      </c>
      <c r="E609" s="17">
        <v>2.82701808237837E-2</v>
      </c>
      <c r="F609" s="17"/>
      <c r="G609" s="17">
        <v>3.1193363526005598E-2</v>
      </c>
      <c r="H609" s="17">
        <v>9.2929174763963906E-3</v>
      </c>
      <c r="I609" s="17">
        <v>1.66209899538695E-2</v>
      </c>
      <c r="J609" s="17">
        <v>2.16490677864907E-2</v>
      </c>
      <c r="K609" s="17">
        <v>2.55996214650396E-2</v>
      </c>
      <c r="L609" s="17">
        <v>4.4834345773298902E-2</v>
      </c>
      <c r="M609" s="17"/>
      <c r="N609" s="17">
        <v>1.51326206036015E-2</v>
      </c>
      <c r="O609" s="17">
        <v>2.6607875677953099E-2</v>
      </c>
      <c r="P609" s="17">
        <v>2.5257151148955999E-2</v>
      </c>
      <c r="Q609" s="17">
        <v>3.5973436007937301E-2</v>
      </c>
      <c r="R609" s="17"/>
      <c r="S609" s="17">
        <v>1.2814786595579599E-2</v>
      </c>
      <c r="T609" s="17">
        <v>1.8114503139017701E-2</v>
      </c>
      <c r="U609" s="17">
        <v>3.6416270072964801E-2</v>
      </c>
      <c r="V609" s="17">
        <v>2.0305174138658299E-2</v>
      </c>
      <c r="W609" s="17">
        <v>2.2325437174875101E-2</v>
      </c>
      <c r="X609" s="17">
        <v>2.5667143322310602E-2</v>
      </c>
      <c r="Y609" s="17">
        <v>2.8492933638839899E-2</v>
      </c>
      <c r="Z609" s="17">
        <v>0</v>
      </c>
      <c r="AA609" s="17">
        <v>2.9343524778161201E-2</v>
      </c>
      <c r="AB609" s="17">
        <v>2.98143125238985E-2</v>
      </c>
      <c r="AC609" s="17">
        <v>6.3596666254960799E-2</v>
      </c>
      <c r="AD609" s="17">
        <v>4.2573251170192103E-2</v>
      </c>
      <c r="AE609" s="17"/>
      <c r="AF609" s="17">
        <v>2.70543546791773E-2</v>
      </c>
      <c r="AG609" s="17">
        <v>1.55484506352022E-2</v>
      </c>
      <c r="AH609" s="17">
        <v>1.7091892529693401E-2</v>
      </c>
      <c r="AI609" s="17">
        <v>1.25695775092358E-2</v>
      </c>
      <c r="AJ609" s="17">
        <v>5.35048147972772E-2</v>
      </c>
      <c r="AK609" s="17"/>
      <c r="AL609" s="17">
        <v>1.28875060465529E-2</v>
      </c>
      <c r="AM609" s="17">
        <v>2.5288879971909501E-2</v>
      </c>
      <c r="AN609" s="17">
        <v>1.05823701219258E-2</v>
      </c>
      <c r="AO609" s="17">
        <v>2.44269629708646E-2</v>
      </c>
      <c r="AP609" s="17">
        <v>4.1100446876156403E-2</v>
      </c>
      <c r="AQ609" s="17">
        <v>4.4964842391025099E-2</v>
      </c>
      <c r="AR609" s="17"/>
      <c r="AS609" s="17">
        <v>1.2275270300365701E-2</v>
      </c>
      <c r="AT609" s="17">
        <v>2.36244937008501E-2</v>
      </c>
      <c r="AU609" s="17">
        <v>3.8518253343803398E-2</v>
      </c>
      <c r="AV609" s="17">
        <v>1.97454036771182E-2</v>
      </c>
      <c r="AW609" s="17">
        <v>5.9873686615229502E-2</v>
      </c>
      <c r="AX609" s="17"/>
      <c r="AY609" s="17">
        <v>2.4775366786061102E-2</v>
      </c>
      <c r="AZ609" s="17">
        <v>2.5189484749859499E-2</v>
      </c>
      <c r="BA609" s="17">
        <v>2.7305721675778799E-2</v>
      </c>
      <c r="BB609" s="17">
        <v>1.67214224203063E-2</v>
      </c>
      <c r="BC609" s="17">
        <v>4.3080106107559898E-2</v>
      </c>
      <c r="BD609" s="17"/>
      <c r="BE609" s="17">
        <v>6.3918934893920101E-2</v>
      </c>
      <c r="BF609" s="17">
        <v>2.0938606183970102E-2</v>
      </c>
      <c r="BG609" s="17">
        <v>1.83249722550551E-2</v>
      </c>
      <c r="BH609" s="17">
        <v>3.5401249438682003E-2</v>
      </c>
      <c r="BI609" s="17"/>
      <c r="BJ609" s="17">
        <v>3.0379077908558101E-2</v>
      </c>
      <c r="BK609" s="17">
        <v>1.9196302588872401E-2</v>
      </c>
      <c r="BL609" s="17">
        <v>2.6769119391750501E-2</v>
      </c>
      <c r="BM609" s="17">
        <v>2.4761164262486399E-2</v>
      </c>
      <c r="BN609" s="17"/>
      <c r="BO609" s="17">
        <v>2.1213957166380699E-2</v>
      </c>
      <c r="BP609" s="17">
        <v>2.6473680703677501E-2</v>
      </c>
      <c r="BQ609" s="17">
        <v>2.6278415046834699E-2</v>
      </c>
      <c r="BR609" s="17"/>
      <c r="BS609" s="17">
        <v>2.1196641808412402E-2</v>
      </c>
      <c r="BT609" s="17">
        <v>3.0972086467697901E-2</v>
      </c>
      <c r="BU609" s="17"/>
      <c r="BV609" s="17">
        <v>1.9172157953548999E-2</v>
      </c>
      <c r="BW609" s="17">
        <v>1.7646769122232901E-2</v>
      </c>
      <c r="BX609" s="17">
        <v>1.8312628930080298E-2</v>
      </c>
      <c r="BY609" s="17"/>
      <c r="BZ609" s="17">
        <v>2.4449335200190901E-2</v>
      </c>
      <c r="CA609" s="17">
        <v>6.6957120359838404E-3</v>
      </c>
    </row>
    <row r="610" spans="2:79" x14ac:dyDescent="0.3">
      <c r="B610" t="s">
        <v>213</v>
      </c>
      <c r="C610" s="17">
        <v>0.75066322857409895</v>
      </c>
      <c r="D610" s="17">
        <v>0.73263208107197797</v>
      </c>
      <c r="E610" s="17">
        <v>0.767961245664601</v>
      </c>
      <c r="F610" s="17"/>
      <c r="G610" s="17">
        <v>0.63136201088028199</v>
      </c>
      <c r="H610" s="17">
        <v>0.75483240237916405</v>
      </c>
      <c r="I610" s="17">
        <v>0.73896659874050297</v>
      </c>
      <c r="J610" s="17">
        <v>0.75713713965834195</v>
      </c>
      <c r="K610" s="17">
        <v>0.77016150040735298</v>
      </c>
      <c r="L610" s="17">
        <v>0.81811043515246196</v>
      </c>
      <c r="M610" s="17"/>
      <c r="N610" s="17">
        <v>0.79692486725631395</v>
      </c>
      <c r="O610" s="17">
        <v>0.77425804867127601</v>
      </c>
      <c r="P610" s="17">
        <v>0.70985418440556702</v>
      </c>
      <c r="Q610" s="17">
        <v>0.70898046032566397</v>
      </c>
      <c r="R610" s="17"/>
      <c r="S610" s="17">
        <v>0.752198795369315</v>
      </c>
      <c r="T610" s="17">
        <v>0.77374043788899605</v>
      </c>
      <c r="U610" s="17">
        <v>0.74383603048712599</v>
      </c>
      <c r="V610" s="17">
        <v>0.73134951464553</v>
      </c>
      <c r="W610" s="17">
        <v>0.74749133540562596</v>
      </c>
      <c r="X610" s="17">
        <v>0.72895449196974604</v>
      </c>
      <c r="Y610" s="17">
        <v>0.68776830868125605</v>
      </c>
      <c r="Z610" s="17">
        <v>0.80302454663846801</v>
      </c>
      <c r="AA610" s="17">
        <v>0.80103096381244498</v>
      </c>
      <c r="AB610" s="17">
        <v>0.76267178566666405</v>
      </c>
      <c r="AC610" s="17">
        <v>0.74077381583376101</v>
      </c>
      <c r="AD610" s="17">
        <v>0.686476977764645</v>
      </c>
      <c r="AE610" s="17"/>
      <c r="AF610" s="17">
        <v>0.72798729798015904</v>
      </c>
      <c r="AG610" s="17">
        <v>0.79141966689793297</v>
      </c>
      <c r="AH610" s="17">
        <v>0.82914598890237601</v>
      </c>
      <c r="AI610" s="17">
        <v>0.66527187678472699</v>
      </c>
      <c r="AJ610" s="17">
        <v>0.74408051334721703</v>
      </c>
      <c r="AK610" s="17"/>
      <c r="AL610" s="17">
        <v>0.77899808749174704</v>
      </c>
      <c r="AM610" s="17">
        <v>0.75875806747159003</v>
      </c>
      <c r="AN610" s="17">
        <v>0.84385226525012602</v>
      </c>
      <c r="AO610" s="17">
        <v>0.67392233766816001</v>
      </c>
      <c r="AP610" s="17">
        <v>0.77442361360673695</v>
      </c>
      <c r="AQ610" s="17">
        <v>0.76333002911595904</v>
      </c>
      <c r="AR610" s="17"/>
      <c r="AS610" s="17">
        <v>0.83149521027222595</v>
      </c>
      <c r="AT610" s="17">
        <v>0.75730983721824596</v>
      </c>
      <c r="AU610" s="17">
        <v>0.69189095209542195</v>
      </c>
      <c r="AV610" s="17">
        <v>0.74280176637867201</v>
      </c>
      <c r="AW610" s="17">
        <v>0.68465196163389996</v>
      </c>
      <c r="AX610" s="17"/>
      <c r="AY610" s="17">
        <v>0.80688100562424703</v>
      </c>
      <c r="AZ610" s="17">
        <v>0.76300773539530697</v>
      </c>
      <c r="BA610" s="17">
        <v>0.69565715837398701</v>
      </c>
      <c r="BB610" s="17">
        <v>0.72843606497180802</v>
      </c>
      <c r="BC610" s="17">
        <v>0.63960334719211898</v>
      </c>
      <c r="BD610" s="17"/>
      <c r="BE610" s="17">
        <v>0.63868304524584796</v>
      </c>
      <c r="BF610" s="17">
        <v>0.74065972866900298</v>
      </c>
      <c r="BG610" s="17">
        <v>0.76769057878709202</v>
      </c>
      <c r="BH610" s="17">
        <v>0.75404973617706905</v>
      </c>
      <c r="BI610" s="17"/>
      <c r="BJ610" s="17">
        <v>0.665275324045982</v>
      </c>
      <c r="BK610" s="17">
        <v>0.76140587171588103</v>
      </c>
      <c r="BL610" s="17">
        <v>0.75057041417912496</v>
      </c>
      <c r="BM610" s="17">
        <v>0.77106453880258297</v>
      </c>
      <c r="BN610" s="17"/>
      <c r="BO610" s="17">
        <v>0.71459384627083</v>
      </c>
      <c r="BP610" s="17">
        <v>0.69303182002106101</v>
      </c>
      <c r="BQ610" s="17">
        <v>0.77083007739704101</v>
      </c>
      <c r="BR610" s="17"/>
      <c r="BS610" s="17">
        <v>0.78091222694510298</v>
      </c>
      <c r="BT610" s="17">
        <v>0.71308505327173499</v>
      </c>
      <c r="BU610" s="17"/>
      <c r="BV610" s="17">
        <v>0.78813445942883398</v>
      </c>
      <c r="BW610" s="17">
        <v>0.76592047640739003</v>
      </c>
      <c r="BX610" s="17">
        <v>0.72523083165166602</v>
      </c>
      <c r="BY610" s="17"/>
      <c r="BZ610" s="17">
        <v>0.85159107934274902</v>
      </c>
      <c r="CA610" s="17">
        <v>0.81466492223192299</v>
      </c>
    </row>
    <row r="611" spans="2:79" x14ac:dyDescent="0.3">
      <c r="B611" t="s">
        <v>214</v>
      </c>
      <c r="C611" s="17">
        <v>6.9160721285580901E-2</v>
      </c>
      <c r="D611" s="17">
        <v>7.1192685369242795E-2</v>
      </c>
      <c r="E611" s="17">
        <v>6.6881167416711407E-2</v>
      </c>
      <c r="F611" s="17"/>
      <c r="G611" s="17">
        <v>0.15152201258991899</v>
      </c>
      <c r="H611" s="17">
        <v>7.8888500413327706E-2</v>
      </c>
      <c r="I611" s="17">
        <v>6.0861594290169699E-2</v>
      </c>
      <c r="J611" s="17">
        <v>6.3211225811576399E-2</v>
      </c>
      <c r="K611" s="17">
        <v>5.0124817789376802E-2</v>
      </c>
      <c r="L611" s="17">
        <v>3.0557213176308499E-2</v>
      </c>
      <c r="M611" s="17"/>
      <c r="N611" s="17">
        <v>6.2597720376832297E-2</v>
      </c>
      <c r="O611" s="17">
        <v>6.2435531533636603E-2</v>
      </c>
      <c r="P611" s="17">
        <v>8.1205884248714499E-2</v>
      </c>
      <c r="Q611" s="17">
        <v>7.2133239637573704E-2</v>
      </c>
      <c r="R611" s="17"/>
      <c r="S611" s="17">
        <v>7.0064265657092201E-2</v>
      </c>
      <c r="T611" s="17">
        <v>6.1807403955086902E-2</v>
      </c>
      <c r="U611" s="17">
        <v>3.1113985591746E-2</v>
      </c>
      <c r="V611" s="17">
        <v>6.6441274260931604E-2</v>
      </c>
      <c r="W611" s="17">
        <v>6.7734356803554704E-2</v>
      </c>
      <c r="X611" s="17">
        <v>9.0292521717243099E-2</v>
      </c>
      <c r="Y611" s="17">
        <v>7.7264209208342496E-2</v>
      </c>
      <c r="Z611" s="17">
        <v>6.9468782868026893E-2</v>
      </c>
      <c r="AA611" s="17">
        <v>6.2984560104930101E-2</v>
      </c>
      <c r="AB611" s="17">
        <v>9.3494956077657204E-2</v>
      </c>
      <c r="AC611" s="17">
        <v>6.4932768859715301E-2</v>
      </c>
      <c r="AD611" s="17">
        <v>8.1119420841605699E-2</v>
      </c>
      <c r="AE611" s="17"/>
      <c r="AF611" s="17">
        <v>6.8378507995154894E-2</v>
      </c>
      <c r="AG611" s="17">
        <v>6.3249895536535594E-2</v>
      </c>
      <c r="AH611" s="17">
        <v>2.4149516233151199E-2</v>
      </c>
      <c r="AI611" s="17">
        <v>0.117549241493525</v>
      </c>
      <c r="AJ611" s="17">
        <v>6.3462783122937502E-2</v>
      </c>
      <c r="AK611" s="17"/>
      <c r="AL611" s="17">
        <v>7.3274178699679698E-2</v>
      </c>
      <c r="AM611" s="17">
        <v>8.1594132600214905E-2</v>
      </c>
      <c r="AN611" s="17">
        <v>3.38640743013843E-2</v>
      </c>
      <c r="AO611" s="17">
        <v>9.3844030858510299E-2</v>
      </c>
      <c r="AP611" s="17">
        <v>4.3170979610726697E-2</v>
      </c>
      <c r="AQ611" s="17">
        <v>6.0439136934326301E-2</v>
      </c>
      <c r="AR611" s="17"/>
      <c r="AS611" s="17">
        <v>5.1887295801183703E-2</v>
      </c>
      <c r="AT611" s="17">
        <v>6.9461117691742097E-2</v>
      </c>
      <c r="AU611" s="17">
        <v>5.9387982405555102E-2</v>
      </c>
      <c r="AV611" s="17">
        <v>9.0221155715965895E-2</v>
      </c>
      <c r="AW611" s="17">
        <v>0.15700490281672</v>
      </c>
      <c r="AX611" s="17"/>
      <c r="AY611" s="17">
        <v>5.14685145019977E-2</v>
      </c>
      <c r="AZ611" s="17">
        <v>5.4315429810470398E-2</v>
      </c>
      <c r="BA611" s="17">
        <v>7.4758202950102201E-2</v>
      </c>
      <c r="BB611" s="17">
        <v>0.106275331929475</v>
      </c>
      <c r="BC611" s="17">
        <v>0.201358226348857</v>
      </c>
      <c r="BD611" s="17"/>
      <c r="BE611" s="17">
        <v>0.132584587423726</v>
      </c>
      <c r="BF611" s="17">
        <v>5.60865536876268E-2</v>
      </c>
      <c r="BG611" s="17">
        <v>6.5154489459323506E-2</v>
      </c>
      <c r="BH611" s="17">
        <v>7.3684808785876299E-2</v>
      </c>
      <c r="BI611" s="17"/>
      <c r="BJ611" s="17">
        <v>0.101948504863082</v>
      </c>
      <c r="BK611" s="17">
        <v>0.111691645224162</v>
      </c>
      <c r="BL611" s="17">
        <v>5.5660949736577203E-2</v>
      </c>
      <c r="BM611" s="17">
        <v>6.2421565369821401E-2</v>
      </c>
      <c r="BN611" s="17"/>
      <c r="BO611" s="17">
        <v>8.6129196457966295E-2</v>
      </c>
      <c r="BP611" s="17">
        <v>9.5540619742479405E-2</v>
      </c>
      <c r="BQ611" s="17">
        <v>6.1260261981427401E-2</v>
      </c>
      <c r="BR611" s="17"/>
      <c r="BS611" s="17">
        <v>5.6662085132620298E-2</v>
      </c>
      <c r="BT611" s="17">
        <v>8.4126125085046494E-2</v>
      </c>
      <c r="BU611" s="17"/>
      <c r="BV611" s="17">
        <v>6.6869532150731298E-2</v>
      </c>
      <c r="BW611" s="17">
        <v>4.9652991737072501E-2</v>
      </c>
      <c r="BX611" s="17">
        <v>9.5639860390478101E-2</v>
      </c>
      <c r="BY611" s="17"/>
      <c r="BZ611" s="17">
        <v>2.53860163229035E-2</v>
      </c>
      <c r="CA611" s="17">
        <v>4.6258516230806498E-2</v>
      </c>
    </row>
    <row r="612" spans="2:79" x14ac:dyDescent="0.3">
      <c r="B612" t="s">
        <v>191</v>
      </c>
      <c r="C612" s="17">
        <v>0.68150250728851802</v>
      </c>
      <c r="D612" s="17">
        <v>0.66143939570273502</v>
      </c>
      <c r="E612" s="17">
        <v>0.70108007824788998</v>
      </c>
      <c r="F612" s="17"/>
      <c r="G612" s="17">
        <v>0.479839998290364</v>
      </c>
      <c r="H612" s="17">
        <v>0.67594390196583698</v>
      </c>
      <c r="I612" s="17">
        <v>0.67810500445033295</v>
      </c>
      <c r="J612" s="17">
        <v>0.69392591384676505</v>
      </c>
      <c r="K612" s="17">
        <v>0.72003668261797604</v>
      </c>
      <c r="L612" s="17">
        <v>0.78755322197615396</v>
      </c>
      <c r="M612" s="17"/>
      <c r="N612" s="17">
        <v>0.73432714687948097</v>
      </c>
      <c r="O612" s="17">
        <v>0.71182251713764</v>
      </c>
      <c r="P612" s="17">
        <v>0.62864830015685302</v>
      </c>
      <c r="Q612" s="17">
        <v>0.63684722068809096</v>
      </c>
      <c r="R612" s="17"/>
      <c r="S612" s="17">
        <v>0.68213452971222299</v>
      </c>
      <c r="T612" s="17">
        <v>0.71193303393390905</v>
      </c>
      <c r="U612" s="17">
        <v>0.71272204489538005</v>
      </c>
      <c r="V612" s="17">
        <v>0.66490824038459895</v>
      </c>
      <c r="W612" s="17">
        <v>0.67975697860207196</v>
      </c>
      <c r="X612" s="17">
        <v>0.63866197025250304</v>
      </c>
      <c r="Y612" s="17">
        <v>0.61050409947291295</v>
      </c>
      <c r="Z612" s="17">
        <v>0.73355576377044096</v>
      </c>
      <c r="AA612" s="17">
        <v>0.73804640370751495</v>
      </c>
      <c r="AB612" s="17">
        <v>0.66917682958900704</v>
      </c>
      <c r="AC612" s="17">
        <v>0.67584104697404501</v>
      </c>
      <c r="AD612" s="17">
        <v>0.60535755692304005</v>
      </c>
      <c r="AE612" s="17"/>
      <c r="AF612" s="17">
        <v>0.65960878998500405</v>
      </c>
      <c r="AG612" s="17">
        <v>0.72816977136139804</v>
      </c>
      <c r="AH612" s="17">
        <v>0.80499647266922503</v>
      </c>
      <c r="AI612" s="17">
        <v>0.54772263529120102</v>
      </c>
      <c r="AJ612" s="17">
        <v>0.68061773022427996</v>
      </c>
      <c r="AK612" s="17"/>
      <c r="AL612" s="17">
        <v>0.70572390879206703</v>
      </c>
      <c r="AM612" s="17">
        <v>0.67716393487137505</v>
      </c>
      <c r="AN612" s="17">
        <v>0.80998819094874197</v>
      </c>
      <c r="AO612" s="17">
        <v>0.58007830680965</v>
      </c>
      <c r="AP612" s="17">
        <v>0.73125263399601104</v>
      </c>
      <c r="AQ612" s="17">
        <v>0.70289089218163303</v>
      </c>
      <c r="AR612" s="17"/>
      <c r="AS612" s="17">
        <v>0.77960791447104205</v>
      </c>
      <c r="AT612" s="17">
        <v>0.68784871952650395</v>
      </c>
      <c r="AU612" s="17">
        <v>0.63250296968986697</v>
      </c>
      <c r="AV612" s="17">
        <v>0.65258061066270601</v>
      </c>
      <c r="AW612" s="17">
        <v>0.52764705881717999</v>
      </c>
      <c r="AX612" s="17"/>
      <c r="AY612" s="17">
        <v>0.75541249112224995</v>
      </c>
      <c r="AZ612" s="17">
        <v>0.70869230558483698</v>
      </c>
      <c r="BA612" s="17">
        <v>0.62089895542388496</v>
      </c>
      <c r="BB612" s="17">
        <v>0.62216073304233299</v>
      </c>
      <c r="BC612" s="17">
        <v>0.438245120843262</v>
      </c>
      <c r="BD612" s="17"/>
      <c r="BE612" s="17">
        <v>0.50609845782212204</v>
      </c>
      <c r="BF612" s="17">
        <v>0.68457317498137604</v>
      </c>
      <c r="BG612" s="17">
        <v>0.70253608932776801</v>
      </c>
      <c r="BH612" s="17">
        <v>0.68036492739119303</v>
      </c>
      <c r="BI612" s="17"/>
      <c r="BJ612" s="17">
        <v>0.56332681918289995</v>
      </c>
      <c r="BK612" s="17">
        <v>0.64971422649171895</v>
      </c>
      <c r="BL612" s="17">
        <v>0.69490946444254797</v>
      </c>
      <c r="BM612" s="17">
        <v>0.70864297343276195</v>
      </c>
      <c r="BN612" s="17"/>
      <c r="BO612" s="17">
        <v>0.62846464981286398</v>
      </c>
      <c r="BP612" s="17">
        <v>0.59749120027858205</v>
      </c>
      <c r="BQ612" s="17">
        <v>0.70956981541561404</v>
      </c>
      <c r="BR612" s="17"/>
      <c r="BS612" s="17">
        <v>0.72425014181248304</v>
      </c>
      <c r="BT612" s="17">
        <v>0.62895892818668797</v>
      </c>
      <c r="BU612" s="17"/>
      <c r="BV612" s="17">
        <v>0.72126492727810299</v>
      </c>
      <c r="BW612" s="17">
        <v>0.71626748467031798</v>
      </c>
      <c r="BX612" s="17">
        <v>0.62959097126118702</v>
      </c>
      <c r="BY612" s="17"/>
      <c r="BZ612" s="17">
        <v>0.82620506301984598</v>
      </c>
      <c r="CA612" s="17">
        <v>0.76840640600111598</v>
      </c>
    </row>
    <row r="613" spans="2:79" x14ac:dyDescent="0.3">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row>
    <row r="614" spans="2:79" x14ac:dyDescent="0.3">
      <c r="B614" s="6" t="s">
        <v>281</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row>
    <row r="615" spans="2:79" x14ac:dyDescent="0.3">
      <c r="B615" s="24" t="s">
        <v>107</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c r="BZ615" s="17"/>
      <c r="CA615" s="17"/>
    </row>
    <row r="616" spans="2:79" x14ac:dyDescent="0.3">
      <c r="B616" t="s">
        <v>275</v>
      </c>
      <c r="C616" s="17">
        <v>0.15566005096018301</v>
      </c>
      <c r="D616" s="17">
        <v>0.161401989642183</v>
      </c>
      <c r="E616" s="17">
        <v>0.15042755519679701</v>
      </c>
      <c r="F616" s="17"/>
      <c r="G616" s="17">
        <v>0.189548576676796</v>
      </c>
      <c r="H616" s="17">
        <v>0.219700894422517</v>
      </c>
      <c r="I616" s="17">
        <v>0.182389509100914</v>
      </c>
      <c r="J616" s="17">
        <v>8.7601633884320601E-2</v>
      </c>
      <c r="K616" s="17">
        <v>0.13272553432456799</v>
      </c>
      <c r="L616" s="17">
        <v>0.12979734231965001</v>
      </c>
      <c r="M616" s="17"/>
      <c r="N616" s="17">
        <v>0.19037602415917901</v>
      </c>
      <c r="O616" s="17">
        <v>0.15310422908141</v>
      </c>
      <c r="P616" s="17">
        <v>0.14350310955263901</v>
      </c>
      <c r="Q616" s="17">
        <v>0.13260040360898301</v>
      </c>
      <c r="R616" s="17"/>
      <c r="S616" s="17">
        <v>0.216735892866048</v>
      </c>
      <c r="T616" s="17">
        <v>0.14295555756336101</v>
      </c>
      <c r="U616" s="17">
        <v>0.164027325210653</v>
      </c>
      <c r="V616" s="17">
        <v>0.15676111099289999</v>
      </c>
      <c r="W616" s="17">
        <v>0.135016716059674</v>
      </c>
      <c r="X616" s="17">
        <v>0.15679860323226999</v>
      </c>
      <c r="Y616" s="17">
        <v>0.114629566969043</v>
      </c>
      <c r="Z616" s="17">
        <v>0.15107789078580799</v>
      </c>
      <c r="AA616" s="17">
        <v>0.15221906959465201</v>
      </c>
      <c r="AB616" s="17">
        <v>0.12977456534391599</v>
      </c>
      <c r="AC616" s="17">
        <v>0.115307590579854</v>
      </c>
      <c r="AD616" s="17">
        <v>0.21910995297909</v>
      </c>
      <c r="AE616" s="17"/>
      <c r="AF616" s="17">
        <v>0.13873083467519801</v>
      </c>
      <c r="AG616" s="17">
        <v>0.18526798633415201</v>
      </c>
      <c r="AH616" s="17">
        <v>0.15448033137049499</v>
      </c>
      <c r="AI616" s="17">
        <v>9.2850280587080003E-2</v>
      </c>
      <c r="AJ616" s="17">
        <v>0.19490161722115401</v>
      </c>
      <c r="AK616" s="17"/>
      <c r="AL616" s="17">
        <v>0.22522581956500201</v>
      </c>
      <c r="AM616" s="17">
        <v>0.15950226942778101</v>
      </c>
      <c r="AN616" s="17">
        <v>0.15060770553107</v>
      </c>
      <c r="AO616" s="17">
        <v>8.4302928624628598E-2</v>
      </c>
      <c r="AP616" s="17">
        <v>0.16951189898286501</v>
      </c>
      <c r="AQ616" s="17">
        <v>0.11207894577422001</v>
      </c>
      <c r="AR616" s="17"/>
      <c r="AS616" s="17">
        <v>0.26220081342222101</v>
      </c>
      <c r="AT616" s="17">
        <v>0.143493561288387</v>
      </c>
      <c r="AU616" s="17">
        <v>0.109403001858733</v>
      </c>
      <c r="AV616" s="17">
        <v>0.133748459369707</v>
      </c>
      <c r="AW616" s="17">
        <v>0.18305897525496401</v>
      </c>
      <c r="AX616" s="17"/>
      <c r="AY616" s="17">
        <v>0.24351177152032699</v>
      </c>
      <c r="AZ616" s="17">
        <v>0.122909947107399</v>
      </c>
      <c r="BA616" s="17">
        <v>0.13191775050660401</v>
      </c>
      <c r="BB616" s="17">
        <v>0.142840596456486</v>
      </c>
      <c r="BC616" s="17">
        <v>8.57180295039882E-2</v>
      </c>
      <c r="BD616" s="17"/>
      <c r="BE616" s="17">
        <v>0.164489593370339</v>
      </c>
      <c r="BF616" s="17">
        <v>0.121481389235053</v>
      </c>
      <c r="BG616" s="17">
        <v>0.146330442396573</v>
      </c>
      <c r="BH616" s="17">
        <v>0.192944206788216</v>
      </c>
      <c r="BI616" s="17"/>
      <c r="BJ616" s="17">
        <v>0.124391298148052</v>
      </c>
      <c r="BK616" s="17">
        <v>0.20674392995520599</v>
      </c>
      <c r="BL616" s="17">
        <v>0.147772660613882</v>
      </c>
      <c r="BM616" s="17">
        <v>0.16043718692960099</v>
      </c>
      <c r="BN616" s="17"/>
      <c r="BO616" s="17">
        <v>0.16853569896989101</v>
      </c>
      <c r="BP616" s="17">
        <v>0.12210110548934</v>
      </c>
      <c r="BQ616" s="17">
        <v>0.16004590789489101</v>
      </c>
      <c r="BR616" s="17"/>
      <c r="BS616" s="17">
        <v>0.16087618069276499</v>
      </c>
      <c r="BT616" s="17">
        <v>0.149025922983334</v>
      </c>
      <c r="BU616" s="17"/>
      <c r="BV616" s="17">
        <v>0.15276954776083701</v>
      </c>
      <c r="BW616" s="17">
        <v>0.14373127241564099</v>
      </c>
      <c r="BX616" s="17">
        <v>0.178318930972832</v>
      </c>
      <c r="BY616" s="17"/>
      <c r="BZ616" s="17">
        <v>0.19390867955402</v>
      </c>
      <c r="CA616" s="17">
        <v>0.23438283925383499</v>
      </c>
    </row>
    <row r="617" spans="2:79" x14ac:dyDescent="0.3">
      <c r="B617" t="s">
        <v>276</v>
      </c>
      <c r="C617" s="17">
        <v>0.256094247859387</v>
      </c>
      <c r="D617" s="17">
        <v>0.25054490760014703</v>
      </c>
      <c r="E617" s="17">
        <v>0.262909111314656</v>
      </c>
      <c r="F617" s="17"/>
      <c r="G617" s="17">
        <v>0.32539532513128799</v>
      </c>
      <c r="H617" s="17">
        <v>0.26616479130257298</v>
      </c>
      <c r="I617" s="17">
        <v>0.23042417229477799</v>
      </c>
      <c r="J617" s="17">
        <v>0.25735809304928597</v>
      </c>
      <c r="K617" s="17">
        <v>0.226076486504108</v>
      </c>
      <c r="L617" s="17">
        <v>0.24150888749794899</v>
      </c>
      <c r="M617" s="17"/>
      <c r="N617" s="17">
        <v>0.30175200617940301</v>
      </c>
      <c r="O617" s="17">
        <v>0.25964297734272201</v>
      </c>
      <c r="P617" s="17">
        <v>0.230533279232287</v>
      </c>
      <c r="Q617" s="17">
        <v>0.226970542440627</v>
      </c>
      <c r="R617" s="17"/>
      <c r="S617" s="17">
        <v>0.26301060336663301</v>
      </c>
      <c r="T617" s="17">
        <v>0.241439392207558</v>
      </c>
      <c r="U617" s="17">
        <v>0.28897960820102597</v>
      </c>
      <c r="V617" s="17">
        <v>0.25238377876398899</v>
      </c>
      <c r="W617" s="17">
        <v>0.313211915202467</v>
      </c>
      <c r="X617" s="17">
        <v>0.23248432837119301</v>
      </c>
      <c r="Y617" s="17">
        <v>0.248952381660864</v>
      </c>
      <c r="Z617" s="17">
        <v>0.232803537029727</v>
      </c>
      <c r="AA617" s="17">
        <v>0.28901714998167499</v>
      </c>
      <c r="AB617" s="17">
        <v>0.21791156737748099</v>
      </c>
      <c r="AC617" s="17">
        <v>0.22689962949137801</v>
      </c>
      <c r="AD617" s="17">
        <v>0.24067571421813799</v>
      </c>
      <c r="AE617" s="17"/>
      <c r="AF617" s="17">
        <v>0.225576487685584</v>
      </c>
      <c r="AG617" s="17">
        <v>0.30561759863191901</v>
      </c>
      <c r="AH617" s="17">
        <v>0.32046920172200399</v>
      </c>
      <c r="AI617" s="17">
        <v>0.208465063125406</v>
      </c>
      <c r="AJ617" s="17">
        <v>0.23864383979189899</v>
      </c>
      <c r="AK617" s="17"/>
      <c r="AL617" s="17">
        <v>0.33001065648243699</v>
      </c>
      <c r="AM617" s="17">
        <v>0.25198949479698801</v>
      </c>
      <c r="AN617" s="17">
        <v>0.27111828817162997</v>
      </c>
      <c r="AO617" s="17">
        <v>0.20965847968005799</v>
      </c>
      <c r="AP617" s="17">
        <v>0.29725754513249503</v>
      </c>
      <c r="AQ617" s="17">
        <v>0.197801623025848</v>
      </c>
      <c r="AR617" s="17"/>
      <c r="AS617" s="17">
        <v>0.27538764178663899</v>
      </c>
      <c r="AT617" s="17">
        <v>0.261903852148617</v>
      </c>
      <c r="AU617" s="17">
        <v>0.25627717650950399</v>
      </c>
      <c r="AV617" s="17">
        <v>0.20864710353608301</v>
      </c>
      <c r="AW617" s="17">
        <v>0.22196462158143801</v>
      </c>
      <c r="AX617" s="17"/>
      <c r="AY617" s="17">
        <v>0.244695047574153</v>
      </c>
      <c r="AZ617" s="17">
        <v>0.29032185545865402</v>
      </c>
      <c r="BA617" s="17">
        <v>0.22592002838358499</v>
      </c>
      <c r="BB617" s="17">
        <v>0.22884423348869201</v>
      </c>
      <c r="BC617" s="17">
        <v>0.23694580370495399</v>
      </c>
      <c r="BD617" s="17"/>
      <c r="BE617" s="17">
        <v>0.113952527029196</v>
      </c>
      <c r="BF617" s="17">
        <v>0.27240232357313299</v>
      </c>
      <c r="BG617" s="17">
        <v>0.26917741554794999</v>
      </c>
      <c r="BH617" s="17">
        <v>0.247457286126749</v>
      </c>
      <c r="BI617" s="17"/>
      <c r="BJ617" s="17">
        <v>0.21021496325546299</v>
      </c>
      <c r="BK617" s="17">
        <v>0.32202240134636501</v>
      </c>
      <c r="BL617" s="17">
        <v>0.26300298985350401</v>
      </c>
      <c r="BM617" s="17">
        <v>0.255044889179812</v>
      </c>
      <c r="BN617" s="17"/>
      <c r="BO617" s="17">
        <v>0.29359300010991501</v>
      </c>
      <c r="BP617" s="17">
        <v>0.25217505924719003</v>
      </c>
      <c r="BQ617" s="17">
        <v>0.24905256480642099</v>
      </c>
      <c r="BR617" s="17"/>
      <c r="BS617" s="17">
        <v>0.25395958159674398</v>
      </c>
      <c r="BT617" s="17">
        <v>0.258378590808722</v>
      </c>
      <c r="BU617" s="17"/>
      <c r="BV617" s="17">
        <v>0.309435439173884</v>
      </c>
      <c r="BW617" s="17">
        <v>0.23696634135893299</v>
      </c>
      <c r="BX617" s="17">
        <v>0.26071155956307701</v>
      </c>
      <c r="BY617" s="17"/>
      <c r="BZ617" s="17">
        <v>0.29657403337474397</v>
      </c>
      <c r="CA617" s="17">
        <v>0.32377365112450002</v>
      </c>
    </row>
    <row r="618" spans="2:79" x14ac:dyDescent="0.3">
      <c r="B618" t="s">
        <v>277</v>
      </c>
      <c r="C618" s="17">
        <v>0.25539136031592402</v>
      </c>
      <c r="D618" s="17">
        <v>0.259714270551685</v>
      </c>
      <c r="E618" s="17">
        <v>0.25344413697485002</v>
      </c>
      <c r="F618" s="17"/>
      <c r="G618" s="17">
        <v>0.23295377755338201</v>
      </c>
      <c r="H618" s="17">
        <v>0.252623719439109</v>
      </c>
      <c r="I618" s="17">
        <v>0.24577143811355401</v>
      </c>
      <c r="J618" s="17">
        <v>0.27563162996451701</v>
      </c>
      <c r="K618" s="17">
        <v>0.232316644815765</v>
      </c>
      <c r="L618" s="17">
        <v>0.27938443915517902</v>
      </c>
      <c r="M618" s="17"/>
      <c r="N618" s="17">
        <v>0.23743310678340501</v>
      </c>
      <c r="O618" s="17">
        <v>0.27531164683158699</v>
      </c>
      <c r="P618" s="17">
        <v>0.26109492336294998</v>
      </c>
      <c r="Q618" s="17">
        <v>0.25014034601206298</v>
      </c>
      <c r="R618" s="17"/>
      <c r="S618" s="17">
        <v>0.239895326174839</v>
      </c>
      <c r="T618" s="17">
        <v>0.30568932876801003</v>
      </c>
      <c r="U618" s="17">
        <v>0.1406159787347</v>
      </c>
      <c r="V618" s="17">
        <v>0.224318131013405</v>
      </c>
      <c r="W618" s="17">
        <v>0.27752439064897</v>
      </c>
      <c r="X618" s="17">
        <v>0.28306340367579003</v>
      </c>
      <c r="Y618" s="17">
        <v>0.24179363430627099</v>
      </c>
      <c r="Z618" s="17">
        <v>0.34917924484942497</v>
      </c>
      <c r="AA618" s="17">
        <v>0.28385366128735101</v>
      </c>
      <c r="AB618" s="17">
        <v>0.23389950583195099</v>
      </c>
      <c r="AC618" s="17">
        <v>0.27569715329050998</v>
      </c>
      <c r="AD618" s="17">
        <v>0.212672430084105</v>
      </c>
      <c r="AE618" s="17"/>
      <c r="AF618" s="17">
        <v>0.254643277866276</v>
      </c>
      <c r="AG618" s="17">
        <v>0.25836667450704698</v>
      </c>
      <c r="AH618" s="17">
        <v>0.29573237825252102</v>
      </c>
      <c r="AI618" s="17">
        <v>0.21000285186510201</v>
      </c>
      <c r="AJ618" s="17">
        <v>0.27460341347108702</v>
      </c>
      <c r="AK618" s="17"/>
      <c r="AL618" s="17">
        <v>0.24725005582930901</v>
      </c>
      <c r="AM618" s="17">
        <v>0.26525045495702798</v>
      </c>
      <c r="AN618" s="17">
        <v>0.30991948174562101</v>
      </c>
      <c r="AO618" s="17">
        <v>0.22909558373612299</v>
      </c>
      <c r="AP618" s="17">
        <v>0.281486761628858</v>
      </c>
      <c r="AQ618" s="17">
        <v>0.27014006782990702</v>
      </c>
      <c r="AR618" s="17"/>
      <c r="AS618" s="17">
        <v>0.198820510737063</v>
      </c>
      <c r="AT618" s="17">
        <v>0.26661749136700902</v>
      </c>
      <c r="AU618" s="17">
        <v>0.26845945981105701</v>
      </c>
      <c r="AV618" s="17">
        <v>0.273733852714306</v>
      </c>
      <c r="AW618" s="17">
        <v>0.24386027560036999</v>
      </c>
      <c r="AX618" s="17"/>
      <c r="AY618" s="17">
        <v>0.212288855523911</v>
      </c>
      <c r="AZ618" s="17">
        <v>0.284248705411772</v>
      </c>
      <c r="BA618" s="17">
        <v>0.29227713023851998</v>
      </c>
      <c r="BB618" s="17">
        <v>0.22328396790692501</v>
      </c>
      <c r="BC618" s="17">
        <v>0.16160861194175799</v>
      </c>
      <c r="BD618" s="17"/>
      <c r="BE618" s="17">
        <v>0.27122377055403102</v>
      </c>
      <c r="BF618" s="17">
        <v>0.25918417950342099</v>
      </c>
      <c r="BG618" s="17">
        <v>0.25092153523337801</v>
      </c>
      <c r="BH618" s="17">
        <v>0.259103147274449</v>
      </c>
      <c r="BI618" s="17"/>
      <c r="BJ618" s="17">
        <v>0.18616864098736499</v>
      </c>
      <c r="BK618" s="17">
        <v>0.28696888667717801</v>
      </c>
      <c r="BL618" s="17">
        <v>0.26909592499456397</v>
      </c>
      <c r="BM618" s="17">
        <v>0.26203550340528597</v>
      </c>
      <c r="BN618" s="17"/>
      <c r="BO618" s="17">
        <v>0.18788017076723301</v>
      </c>
      <c r="BP618" s="17">
        <v>0.30538319679362802</v>
      </c>
      <c r="BQ618" s="17">
        <v>0.26081114665952398</v>
      </c>
      <c r="BR618" s="17"/>
      <c r="BS618" s="17">
        <v>0.259997248394778</v>
      </c>
      <c r="BT618" s="17">
        <v>0.250235943310888</v>
      </c>
      <c r="BU618" s="17"/>
      <c r="BV618" s="17">
        <v>0.267960479925895</v>
      </c>
      <c r="BW618" s="17">
        <v>0.27988148584683498</v>
      </c>
      <c r="BX618" s="17">
        <v>0.221114306958719</v>
      </c>
      <c r="BY618" s="17"/>
      <c r="BZ618" s="17">
        <v>0.230307442495891</v>
      </c>
      <c r="CA618" s="17">
        <v>0.218212459829591</v>
      </c>
    </row>
    <row r="619" spans="2:79" x14ac:dyDescent="0.3">
      <c r="B619" t="s">
        <v>278</v>
      </c>
      <c r="C619" s="17">
        <v>0.186823537328422</v>
      </c>
      <c r="D619" s="17">
        <v>0.188146975896682</v>
      </c>
      <c r="E619" s="17">
        <v>0.18424873778350501</v>
      </c>
      <c r="F619" s="17"/>
      <c r="G619" s="17">
        <v>0.14924941798352301</v>
      </c>
      <c r="H619" s="17">
        <v>0.16315038576322699</v>
      </c>
      <c r="I619" s="17">
        <v>0.16689146600709401</v>
      </c>
      <c r="J619" s="17">
        <v>0.207424964081319</v>
      </c>
      <c r="K619" s="17">
        <v>0.21428246342221099</v>
      </c>
      <c r="L619" s="17">
        <v>0.21230112837295301</v>
      </c>
      <c r="M619" s="17"/>
      <c r="N619" s="17">
        <v>0.19285926877699999</v>
      </c>
      <c r="O619" s="17">
        <v>0.16940217445604999</v>
      </c>
      <c r="P619" s="17">
        <v>0.182921830320182</v>
      </c>
      <c r="Q619" s="17">
        <v>0.197212966374471</v>
      </c>
      <c r="R619" s="17"/>
      <c r="S619" s="17">
        <v>0.159162094687578</v>
      </c>
      <c r="T619" s="17">
        <v>0.181929192761773</v>
      </c>
      <c r="U619" s="17">
        <v>0.18720473211341801</v>
      </c>
      <c r="V619" s="17">
        <v>0.21779208964335101</v>
      </c>
      <c r="W619" s="17">
        <v>0.17425479168994201</v>
      </c>
      <c r="X619" s="17">
        <v>0.19460367159672801</v>
      </c>
      <c r="Y619" s="17">
        <v>0.224029105169639</v>
      </c>
      <c r="Z619" s="17">
        <v>0.17730126094530299</v>
      </c>
      <c r="AA619" s="17">
        <v>0.18027786897721099</v>
      </c>
      <c r="AB619" s="17">
        <v>0.16604585055322699</v>
      </c>
      <c r="AC619" s="17">
        <v>0.23414820144891901</v>
      </c>
      <c r="AD619" s="17">
        <v>0.169257954390129</v>
      </c>
      <c r="AE619" s="17"/>
      <c r="AF619" s="17">
        <v>0.225073078514095</v>
      </c>
      <c r="AG619" s="17">
        <v>0.151189366582233</v>
      </c>
      <c r="AH619" s="17">
        <v>0.14555835841520001</v>
      </c>
      <c r="AI619" s="17">
        <v>0.24224664025356199</v>
      </c>
      <c r="AJ619" s="17">
        <v>0.16758548393582601</v>
      </c>
      <c r="AK619" s="17"/>
      <c r="AL619" s="17">
        <v>0.13196411019207999</v>
      </c>
      <c r="AM619" s="17">
        <v>0.198087329146863</v>
      </c>
      <c r="AN619" s="17">
        <v>0.171189864676173</v>
      </c>
      <c r="AO619" s="17">
        <v>0.255466220380419</v>
      </c>
      <c r="AP619" s="17">
        <v>0.121933619961128</v>
      </c>
      <c r="AQ619" s="17">
        <v>0.20268499591934599</v>
      </c>
      <c r="AR619" s="17"/>
      <c r="AS619" s="17">
        <v>0.155544664229573</v>
      </c>
      <c r="AT619" s="17">
        <v>0.197181232701131</v>
      </c>
      <c r="AU619" s="17">
        <v>0.192840568785275</v>
      </c>
      <c r="AV619" s="17">
        <v>0.20417890203346301</v>
      </c>
      <c r="AW619" s="17">
        <v>4.5250138101098202E-2</v>
      </c>
      <c r="AX619" s="17"/>
      <c r="AY619" s="17">
        <v>0.17496834260805799</v>
      </c>
      <c r="AZ619" s="17">
        <v>0.17975376098026999</v>
      </c>
      <c r="BA619" s="17">
        <v>0.169169034183594</v>
      </c>
      <c r="BB619" s="17">
        <v>0.246692031219514</v>
      </c>
      <c r="BC619" s="17">
        <v>0.220724357211464</v>
      </c>
      <c r="BD619" s="17"/>
      <c r="BE619" s="17">
        <v>0.26390819786866598</v>
      </c>
      <c r="BF619" s="17">
        <v>0.21553471512910299</v>
      </c>
      <c r="BG619" s="17">
        <v>0.18532437535734</v>
      </c>
      <c r="BH619" s="17">
        <v>0.16195050111529299</v>
      </c>
      <c r="BI619" s="17"/>
      <c r="BJ619" s="17">
        <v>0.242783319756911</v>
      </c>
      <c r="BK619" s="17">
        <v>0.12391925998926601</v>
      </c>
      <c r="BL619" s="17">
        <v>0.18264262829111699</v>
      </c>
      <c r="BM619" s="17">
        <v>0.18348542936293299</v>
      </c>
      <c r="BN619" s="17"/>
      <c r="BO619" s="17">
        <v>0.20445519356953201</v>
      </c>
      <c r="BP619" s="17">
        <v>0.17371505030408299</v>
      </c>
      <c r="BQ619" s="17">
        <v>0.18573954436009299</v>
      </c>
      <c r="BR619" s="17"/>
      <c r="BS619" s="17">
        <v>0.18073295872716</v>
      </c>
      <c r="BT619" s="17">
        <v>0.19446060138778001</v>
      </c>
      <c r="BU619" s="17"/>
      <c r="BV619" s="17">
        <v>0.16070839725632299</v>
      </c>
      <c r="BW619" s="17">
        <v>0.178737544610655</v>
      </c>
      <c r="BX619" s="17">
        <v>0.20116157182532601</v>
      </c>
      <c r="BY619" s="17"/>
      <c r="BZ619" s="17">
        <v>0.189754055086018</v>
      </c>
      <c r="CA619" s="17">
        <v>0.17358040831094301</v>
      </c>
    </row>
    <row r="620" spans="2:79" x14ac:dyDescent="0.3">
      <c r="B620" t="s">
        <v>279</v>
      </c>
      <c r="C620" s="17">
        <v>9.6348456827068302E-2</v>
      </c>
      <c r="D620" s="17">
        <v>0.10271187748020701</v>
      </c>
      <c r="E620" s="17">
        <v>8.8808260837764205E-2</v>
      </c>
      <c r="F620" s="17"/>
      <c r="G620" s="17">
        <v>5.4795571212146198E-2</v>
      </c>
      <c r="H620" s="17">
        <v>4.8254069851857699E-2</v>
      </c>
      <c r="I620" s="17">
        <v>0.12715346894624699</v>
      </c>
      <c r="J620" s="17">
        <v>0.123329991090457</v>
      </c>
      <c r="K620" s="17">
        <v>0.13279063860538301</v>
      </c>
      <c r="L620" s="17">
        <v>9.1966368352737804E-2</v>
      </c>
      <c r="M620" s="17"/>
      <c r="N620" s="17">
        <v>5.3409826619990497E-2</v>
      </c>
      <c r="O620" s="17">
        <v>9.53429327934944E-2</v>
      </c>
      <c r="P620" s="17">
        <v>0.12336378067206499</v>
      </c>
      <c r="Q620" s="17">
        <v>0.120093045384335</v>
      </c>
      <c r="R620" s="17"/>
      <c r="S620" s="17">
        <v>7.9306115616018094E-2</v>
      </c>
      <c r="T620" s="17">
        <v>8.3079184575979306E-2</v>
      </c>
      <c r="U620" s="17">
        <v>0.110831036354387</v>
      </c>
      <c r="V620" s="17">
        <v>9.8127214911583494E-2</v>
      </c>
      <c r="W620" s="17">
        <v>6.5323754418779398E-2</v>
      </c>
      <c r="X620" s="17">
        <v>8.7786149145255898E-2</v>
      </c>
      <c r="Y620" s="17">
        <v>0.120203713167903</v>
      </c>
      <c r="Z620" s="17">
        <v>6.4851467400515506E-2</v>
      </c>
      <c r="AA620" s="17">
        <v>5.5514856133710801E-2</v>
      </c>
      <c r="AB620" s="17">
        <v>0.196641073873115</v>
      </c>
      <c r="AC620" s="17">
        <v>8.09826345927038E-2</v>
      </c>
      <c r="AD620" s="17">
        <v>0.14008133354899899</v>
      </c>
      <c r="AE620" s="17"/>
      <c r="AF620" s="17">
        <v>0.127964095529389</v>
      </c>
      <c r="AG620" s="17">
        <v>5.7771511664355402E-2</v>
      </c>
      <c r="AH620" s="17">
        <v>4.0468227877148301E-2</v>
      </c>
      <c r="AI620" s="17">
        <v>0.19751673742762699</v>
      </c>
      <c r="AJ620" s="17">
        <v>7.0384267615028598E-2</v>
      </c>
      <c r="AK620" s="17"/>
      <c r="AL620" s="17">
        <v>4.5664247583575998E-2</v>
      </c>
      <c r="AM620" s="17">
        <v>0.11073948456935701</v>
      </c>
      <c r="AN620" s="17">
        <v>3.7098102101992603E-2</v>
      </c>
      <c r="AO620" s="17">
        <v>0.16318801165340599</v>
      </c>
      <c r="AP620" s="17">
        <v>9.4673795978780603E-2</v>
      </c>
      <c r="AQ620" s="17">
        <v>9.76339508672317E-2</v>
      </c>
      <c r="AR620" s="17"/>
      <c r="AS620" s="17">
        <v>7.4409317312446294E-2</v>
      </c>
      <c r="AT620" s="17">
        <v>8.83960340727315E-2</v>
      </c>
      <c r="AU620" s="17">
        <v>9.8251898830174503E-2</v>
      </c>
      <c r="AV620" s="17">
        <v>0.12277363654163299</v>
      </c>
      <c r="AW620" s="17">
        <v>0.290306802501832</v>
      </c>
      <c r="AX620" s="17"/>
      <c r="AY620" s="17">
        <v>9.8170493103580198E-2</v>
      </c>
      <c r="AZ620" s="17">
        <v>7.69931288388601E-2</v>
      </c>
      <c r="BA620" s="17">
        <v>0.103659083811734</v>
      </c>
      <c r="BB620" s="17">
        <v>9.8540718330392796E-2</v>
      </c>
      <c r="BC620" s="17">
        <v>0.25967953853819198</v>
      </c>
      <c r="BD620" s="17"/>
      <c r="BE620" s="17">
        <v>0.153130756354704</v>
      </c>
      <c r="BF620" s="17">
        <v>0.102667535724052</v>
      </c>
      <c r="BG620" s="17">
        <v>9.9106256931129899E-2</v>
      </c>
      <c r="BH620" s="17">
        <v>7.9236737670053597E-2</v>
      </c>
      <c r="BI620" s="17"/>
      <c r="BJ620" s="17">
        <v>0.186756997492808</v>
      </c>
      <c r="BK620" s="17">
        <v>4.0432908339894699E-2</v>
      </c>
      <c r="BL620" s="17">
        <v>9.57885627264808E-2</v>
      </c>
      <c r="BM620" s="17">
        <v>8.2874372048387102E-2</v>
      </c>
      <c r="BN620" s="17"/>
      <c r="BO620" s="17">
        <v>0.112025852188415</v>
      </c>
      <c r="BP620" s="17">
        <v>0.111636936922546</v>
      </c>
      <c r="BQ620" s="17">
        <v>8.9741339891083197E-2</v>
      </c>
      <c r="BR620" s="17"/>
      <c r="BS620" s="17">
        <v>9.3854746636070699E-2</v>
      </c>
      <c r="BT620" s="17">
        <v>9.9014280498000706E-2</v>
      </c>
      <c r="BU620" s="17"/>
      <c r="BV620" s="17">
        <v>7.3287240660311004E-2</v>
      </c>
      <c r="BW620" s="17">
        <v>9.6599195017659303E-2</v>
      </c>
      <c r="BX620" s="17">
        <v>0.114268013113309</v>
      </c>
      <c r="BY620" s="17"/>
      <c r="BZ620" s="17">
        <v>3.9284677248275598E-2</v>
      </c>
      <c r="CA620" s="17">
        <v>1.7404888481460198E-2</v>
      </c>
    </row>
    <row r="621" spans="2:79" x14ac:dyDescent="0.3">
      <c r="B621" t="s">
        <v>105</v>
      </c>
      <c r="C621" s="17">
        <v>4.9682346709015897E-2</v>
      </c>
      <c r="D621" s="17">
        <v>3.7479978829096899E-2</v>
      </c>
      <c r="E621" s="17">
        <v>6.0162197892427799E-2</v>
      </c>
      <c r="F621" s="17"/>
      <c r="G621" s="17">
        <v>4.8057331442865101E-2</v>
      </c>
      <c r="H621" s="17">
        <v>5.0106139220716099E-2</v>
      </c>
      <c r="I621" s="17">
        <v>4.7369945537412597E-2</v>
      </c>
      <c r="J621" s="17">
        <v>4.8653687930100997E-2</v>
      </c>
      <c r="K621" s="17">
        <v>6.18082323279638E-2</v>
      </c>
      <c r="L621" s="17">
        <v>4.5041834301531497E-2</v>
      </c>
      <c r="M621" s="17"/>
      <c r="N621" s="17">
        <v>2.41697674810228E-2</v>
      </c>
      <c r="O621" s="17">
        <v>4.7196039494736997E-2</v>
      </c>
      <c r="P621" s="17">
        <v>5.85830768598775E-2</v>
      </c>
      <c r="Q621" s="17">
        <v>7.2982696179520606E-2</v>
      </c>
      <c r="R621" s="17"/>
      <c r="S621" s="17">
        <v>4.1889967288882599E-2</v>
      </c>
      <c r="T621" s="17">
        <v>4.4907344123318899E-2</v>
      </c>
      <c r="U621" s="17">
        <v>0.108341319385816</v>
      </c>
      <c r="V621" s="17">
        <v>5.0617674674771101E-2</v>
      </c>
      <c r="W621" s="17">
        <v>3.4668431980168397E-2</v>
      </c>
      <c r="X621" s="17">
        <v>4.52638439787632E-2</v>
      </c>
      <c r="Y621" s="17">
        <v>5.03915987262794E-2</v>
      </c>
      <c r="Z621" s="17">
        <v>2.4786598989221701E-2</v>
      </c>
      <c r="AA621" s="17">
        <v>3.9117394025400799E-2</v>
      </c>
      <c r="AB621" s="17">
        <v>5.5727437020309897E-2</v>
      </c>
      <c r="AC621" s="17">
        <v>6.6964790596635002E-2</v>
      </c>
      <c r="AD621" s="17">
        <v>1.82026147795382E-2</v>
      </c>
      <c r="AE621" s="17"/>
      <c r="AF621" s="17">
        <v>2.80122257294582E-2</v>
      </c>
      <c r="AG621" s="17">
        <v>4.1786862280293699E-2</v>
      </c>
      <c r="AH621" s="17">
        <v>4.3291502362631101E-2</v>
      </c>
      <c r="AI621" s="17">
        <v>4.8918426741221703E-2</v>
      </c>
      <c r="AJ621" s="17">
        <v>5.3881377965005098E-2</v>
      </c>
      <c r="AK621" s="17"/>
      <c r="AL621" s="17">
        <v>1.9885110347596699E-2</v>
      </c>
      <c r="AM621" s="17">
        <v>1.4430967101982601E-2</v>
      </c>
      <c r="AN621" s="17">
        <v>6.0066557773512802E-2</v>
      </c>
      <c r="AO621" s="17">
        <v>5.8288775925364897E-2</v>
      </c>
      <c r="AP621" s="17">
        <v>3.5136378315872997E-2</v>
      </c>
      <c r="AQ621" s="17">
        <v>0.119660416583448</v>
      </c>
      <c r="AR621" s="17"/>
      <c r="AS621" s="17">
        <v>3.3637052512058001E-2</v>
      </c>
      <c r="AT621" s="17">
        <v>4.2407828422124601E-2</v>
      </c>
      <c r="AU621" s="17">
        <v>7.4767894205256799E-2</v>
      </c>
      <c r="AV621" s="17">
        <v>5.69180458048072E-2</v>
      </c>
      <c r="AW621" s="17">
        <v>1.55591869602974E-2</v>
      </c>
      <c r="AX621" s="17"/>
      <c r="AY621" s="17">
        <v>2.6365489669969999E-2</v>
      </c>
      <c r="AZ621" s="17">
        <v>4.5772602203044403E-2</v>
      </c>
      <c r="BA621" s="17">
        <v>7.7056972875962498E-2</v>
      </c>
      <c r="BB621" s="17">
        <v>5.9798452597990701E-2</v>
      </c>
      <c r="BC621" s="17">
        <v>3.5323659099643002E-2</v>
      </c>
      <c r="BD621" s="17"/>
      <c r="BE621" s="17">
        <v>3.3295154823065401E-2</v>
      </c>
      <c r="BF621" s="17">
        <v>2.8729856835237801E-2</v>
      </c>
      <c r="BG621" s="17">
        <v>4.9139974533629602E-2</v>
      </c>
      <c r="BH621" s="17">
        <v>5.9308121025239503E-2</v>
      </c>
      <c r="BI621" s="17"/>
      <c r="BJ621" s="17">
        <v>4.9684780359401E-2</v>
      </c>
      <c r="BK621" s="17">
        <v>1.9912613692089399E-2</v>
      </c>
      <c r="BL621" s="17">
        <v>4.16972335204523E-2</v>
      </c>
      <c r="BM621" s="17">
        <v>5.6122619073980799E-2</v>
      </c>
      <c r="BN621" s="17"/>
      <c r="BO621" s="17">
        <v>3.3510084395014197E-2</v>
      </c>
      <c r="BP621" s="17">
        <v>3.49886512432128E-2</v>
      </c>
      <c r="BQ621" s="17">
        <v>5.4609496387988003E-2</v>
      </c>
      <c r="BR621" s="17"/>
      <c r="BS621" s="17">
        <v>5.0579283952482297E-2</v>
      </c>
      <c r="BT621" s="17">
        <v>4.88846610112759E-2</v>
      </c>
      <c r="BU621" s="17"/>
      <c r="BV621" s="17">
        <v>3.5838895222748399E-2</v>
      </c>
      <c r="BW621" s="17">
        <v>6.4084160750276606E-2</v>
      </c>
      <c r="BX621" s="17">
        <v>2.44256175667368E-2</v>
      </c>
      <c r="BY621" s="17"/>
      <c r="BZ621" s="17">
        <v>5.0171112241051599E-2</v>
      </c>
      <c r="CA621" s="17">
        <v>3.2645752999670603E-2</v>
      </c>
    </row>
    <row r="622" spans="2:79" x14ac:dyDescent="0.3">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c r="BZ622" s="17"/>
      <c r="CA622" s="17"/>
    </row>
    <row r="623" spans="2:79" x14ac:dyDescent="0.3">
      <c r="B623" s="6" t="s">
        <v>282</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c r="BY623" s="17"/>
      <c r="BZ623" s="17"/>
      <c r="CA623" s="17"/>
    </row>
    <row r="624" spans="2:79" x14ac:dyDescent="0.3">
      <c r="B624" s="24" t="s">
        <v>107</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c r="BQ624" s="17"/>
      <c r="BR624" s="17"/>
      <c r="BS624" s="17"/>
      <c r="BT624" s="17"/>
      <c r="BU624" s="17"/>
      <c r="BV624" s="17"/>
      <c r="BW624" s="17"/>
      <c r="BX624" s="17"/>
      <c r="BY624" s="17"/>
      <c r="BZ624" s="17"/>
      <c r="CA624" s="17"/>
    </row>
    <row r="625" spans="2:79" x14ac:dyDescent="0.3">
      <c r="B625" t="s">
        <v>275</v>
      </c>
      <c r="C625" s="17">
        <v>0.168277035559769</v>
      </c>
      <c r="D625" s="17">
        <v>0.181487315344523</v>
      </c>
      <c r="E625" s="17">
        <v>0.15688816047336099</v>
      </c>
      <c r="F625" s="17"/>
      <c r="G625" s="17">
        <v>0.21183049644604099</v>
      </c>
      <c r="H625" s="17">
        <v>0.25897272926661902</v>
      </c>
      <c r="I625" s="17">
        <v>0.20602077518930101</v>
      </c>
      <c r="J625" s="17">
        <v>9.5316289697071593E-2</v>
      </c>
      <c r="K625" s="17">
        <v>0.112712916468416</v>
      </c>
      <c r="L625" s="17">
        <v>0.13106664234007301</v>
      </c>
      <c r="M625" s="17"/>
      <c r="N625" s="17">
        <v>0.209154226121162</v>
      </c>
      <c r="O625" s="17">
        <v>0.129204135727636</v>
      </c>
      <c r="P625" s="17">
        <v>0.17363977978808601</v>
      </c>
      <c r="Q625" s="17">
        <v>0.15953220149970701</v>
      </c>
      <c r="R625" s="17"/>
      <c r="S625" s="17">
        <v>0.24254063078473601</v>
      </c>
      <c r="T625" s="17">
        <v>0.160774195273681</v>
      </c>
      <c r="U625" s="17">
        <v>0.119083054678964</v>
      </c>
      <c r="V625" s="17">
        <v>0.16995874053631799</v>
      </c>
      <c r="W625" s="17">
        <v>0.17845068025105901</v>
      </c>
      <c r="X625" s="17">
        <v>0.17184088814388601</v>
      </c>
      <c r="Y625" s="17">
        <v>0.12826876489063299</v>
      </c>
      <c r="Z625" s="17">
        <v>0.16770344201242299</v>
      </c>
      <c r="AA625" s="17">
        <v>0.200709190331858</v>
      </c>
      <c r="AB625" s="17">
        <v>0.112425493461131</v>
      </c>
      <c r="AC625" s="17">
        <v>0.123745549316335</v>
      </c>
      <c r="AD625" s="17">
        <v>0.17753195331694799</v>
      </c>
      <c r="AE625" s="17"/>
      <c r="AF625" s="17">
        <v>0.15180648405637001</v>
      </c>
      <c r="AG625" s="17">
        <v>0.20660635833445901</v>
      </c>
      <c r="AH625" s="17">
        <v>0.16005376472275201</v>
      </c>
      <c r="AI625" s="17">
        <v>0.105418414420341</v>
      </c>
      <c r="AJ625" s="17">
        <v>0.13949448374779699</v>
      </c>
      <c r="AK625" s="17"/>
      <c r="AL625" s="17">
        <v>0.254925197255916</v>
      </c>
      <c r="AM625" s="17">
        <v>0.16896256891130201</v>
      </c>
      <c r="AN625" s="17">
        <v>0.213380798230695</v>
      </c>
      <c r="AO625" s="17">
        <v>0.10110908276929099</v>
      </c>
      <c r="AP625" s="17">
        <v>0.12573719465185901</v>
      </c>
      <c r="AQ625" s="17">
        <v>9.5586582003581999E-2</v>
      </c>
      <c r="AR625" s="17"/>
      <c r="AS625" s="17">
        <v>0.29457426757461103</v>
      </c>
      <c r="AT625" s="17">
        <v>0.15174616912018199</v>
      </c>
      <c r="AU625" s="17">
        <v>0.115253970928477</v>
      </c>
      <c r="AV625" s="17">
        <v>0.157419210248574</v>
      </c>
      <c r="AW625" s="17">
        <v>0.18889686731399799</v>
      </c>
      <c r="AX625" s="17"/>
      <c r="AY625" s="17">
        <v>0.24548899503325999</v>
      </c>
      <c r="AZ625" s="17">
        <v>0.14532110194035</v>
      </c>
      <c r="BA625" s="17">
        <v>0.14341369364485801</v>
      </c>
      <c r="BB625" s="17">
        <v>0.14556576875756</v>
      </c>
      <c r="BC625" s="17">
        <v>0.11123331512378699</v>
      </c>
      <c r="BD625" s="17"/>
      <c r="BE625" s="17">
        <v>0.15819746961693901</v>
      </c>
      <c r="BF625" s="17">
        <v>0.16174289230787101</v>
      </c>
      <c r="BG625" s="17">
        <v>0.165381769554929</v>
      </c>
      <c r="BH625" s="17">
        <v>0.18068741003132699</v>
      </c>
      <c r="BI625" s="17"/>
      <c r="BJ625" s="17">
        <v>0.16243516686036399</v>
      </c>
      <c r="BK625" s="17">
        <v>0.25763927640888801</v>
      </c>
      <c r="BL625" s="17">
        <v>0.162261074167801</v>
      </c>
      <c r="BM625" s="17">
        <v>0.16142468777164501</v>
      </c>
      <c r="BN625" s="17"/>
      <c r="BO625" s="17">
        <v>0.229430095033333</v>
      </c>
      <c r="BP625" s="17">
        <v>0.163350357296666</v>
      </c>
      <c r="BQ625" s="17">
        <v>0.15757373623106399</v>
      </c>
      <c r="BR625" s="17"/>
      <c r="BS625" s="17">
        <v>0.174156425660073</v>
      </c>
      <c r="BT625" s="17">
        <v>0.160887404558678</v>
      </c>
      <c r="BU625" s="17"/>
      <c r="BV625" s="17">
        <v>0.14943851671780101</v>
      </c>
      <c r="BW625" s="17">
        <v>0.16553386244732499</v>
      </c>
      <c r="BX625" s="17">
        <v>0.19782087423601699</v>
      </c>
      <c r="BY625" s="17"/>
      <c r="BZ625" s="17">
        <v>0.15946108660265201</v>
      </c>
      <c r="CA625" s="17">
        <v>0.28199374105682201</v>
      </c>
    </row>
    <row r="626" spans="2:79" x14ac:dyDescent="0.3">
      <c r="B626" t="s">
        <v>276</v>
      </c>
      <c r="C626" s="17">
        <v>0.275399221978122</v>
      </c>
      <c r="D626" s="17">
        <v>0.27483772877533102</v>
      </c>
      <c r="E626" s="17">
        <v>0.27748427198965903</v>
      </c>
      <c r="F626" s="17"/>
      <c r="G626" s="17">
        <v>0.31187980508232399</v>
      </c>
      <c r="H626" s="17">
        <v>0.30231910117177802</v>
      </c>
      <c r="I626" s="17">
        <v>0.26750700529016902</v>
      </c>
      <c r="J626" s="17">
        <v>0.26352902504873099</v>
      </c>
      <c r="K626" s="17">
        <v>0.27915790059956902</v>
      </c>
      <c r="L626" s="17">
        <v>0.242675017808726</v>
      </c>
      <c r="M626" s="17"/>
      <c r="N626" s="17">
        <v>0.29929343177753798</v>
      </c>
      <c r="O626" s="17">
        <v>0.26783524441454898</v>
      </c>
      <c r="P626" s="17">
        <v>0.25816740961872903</v>
      </c>
      <c r="Q626" s="17">
        <v>0.27439380625718801</v>
      </c>
      <c r="R626" s="17"/>
      <c r="S626" s="17">
        <v>0.30650301513642297</v>
      </c>
      <c r="T626" s="17">
        <v>0.24249656807450201</v>
      </c>
      <c r="U626" s="17">
        <v>0.294211992502735</v>
      </c>
      <c r="V626" s="17">
        <v>0.24773297802501401</v>
      </c>
      <c r="W626" s="17">
        <v>0.25217837222935302</v>
      </c>
      <c r="X626" s="17">
        <v>0.31818813045951899</v>
      </c>
      <c r="Y626" s="17">
        <v>0.25176806984419797</v>
      </c>
      <c r="Z626" s="17">
        <v>0.27535871198578998</v>
      </c>
      <c r="AA626" s="17">
        <v>0.33109593400528597</v>
      </c>
      <c r="AB626" s="17">
        <v>0.24377767928437399</v>
      </c>
      <c r="AC626" s="17">
        <v>0.210479460461235</v>
      </c>
      <c r="AD626" s="17">
        <v>0.29430916114744898</v>
      </c>
      <c r="AE626" s="17"/>
      <c r="AF626" s="17">
        <v>0.22690746822586899</v>
      </c>
      <c r="AG626" s="17">
        <v>0.31649533505087002</v>
      </c>
      <c r="AH626" s="17">
        <v>0.34673270561161601</v>
      </c>
      <c r="AI626" s="17">
        <v>0.22196228637673601</v>
      </c>
      <c r="AJ626" s="17">
        <v>0.33890128117171903</v>
      </c>
      <c r="AK626" s="17"/>
      <c r="AL626" s="17">
        <v>0.31357019861556901</v>
      </c>
      <c r="AM626" s="17">
        <v>0.26508711741801899</v>
      </c>
      <c r="AN626" s="17">
        <v>0.296446767471574</v>
      </c>
      <c r="AO626" s="17">
        <v>0.21093281776210299</v>
      </c>
      <c r="AP626" s="17">
        <v>0.37053239934388399</v>
      </c>
      <c r="AQ626" s="17">
        <v>0.26831932823039201</v>
      </c>
      <c r="AR626" s="17"/>
      <c r="AS626" s="17">
        <v>0.30128829631354798</v>
      </c>
      <c r="AT626" s="17">
        <v>0.28438417636147201</v>
      </c>
      <c r="AU626" s="17">
        <v>0.26148091388608702</v>
      </c>
      <c r="AV626" s="17">
        <v>0.225845213477565</v>
      </c>
      <c r="AW626" s="17">
        <v>0.280022549540548</v>
      </c>
      <c r="AX626" s="17"/>
      <c r="AY626" s="17">
        <v>0.26307612273999098</v>
      </c>
      <c r="AZ626" s="17">
        <v>0.29624591439136699</v>
      </c>
      <c r="BA626" s="17">
        <v>0.26114048977641202</v>
      </c>
      <c r="BB626" s="17">
        <v>0.27686322272904101</v>
      </c>
      <c r="BC626" s="17">
        <v>0.17519254379674601</v>
      </c>
      <c r="BD626" s="17"/>
      <c r="BE626" s="17">
        <v>0.200726162806626</v>
      </c>
      <c r="BF626" s="17">
        <v>0.24871390635589799</v>
      </c>
      <c r="BG626" s="17">
        <v>0.28491059814620201</v>
      </c>
      <c r="BH626" s="17">
        <v>0.29053520197087201</v>
      </c>
      <c r="BI626" s="17"/>
      <c r="BJ626" s="17">
        <v>0.19328217818187399</v>
      </c>
      <c r="BK626" s="17">
        <v>0.28932234113994598</v>
      </c>
      <c r="BL626" s="17">
        <v>0.28516391977496602</v>
      </c>
      <c r="BM626" s="17">
        <v>0.28641087904732099</v>
      </c>
      <c r="BN626" s="17"/>
      <c r="BO626" s="17">
        <v>0.292729877892909</v>
      </c>
      <c r="BP626" s="17">
        <v>0.26210641737471502</v>
      </c>
      <c r="BQ626" s="17">
        <v>0.27436336702879399</v>
      </c>
      <c r="BR626" s="17"/>
      <c r="BS626" s="17">
        <v>0.285637180616235</v>
      </c>
      <c r="BT626" s="17">
        <v>0.26210663759839098</v>
      </c>
      <c r="BU626" s="17"/>
      <c r="BV626" s="17">
        <v>0.30959892072140999</v>
      </c>
      <c r="BW626" s="17">
        <v>0.27708096891558198</v>
      </c>
      <c r="BX626" s="17">
        <v>0.25632381476848098</v>
      </c>
      <c r="BY626" s="17"/>
      <c r="BZ626" s="17">
        <v>0.346909650808776</v>
      </c>
      <c r="CA626" s="17">
        <v>0.297133088457673</v>
      </c>
    </row>
    <row r="627" spans="2:79" x14ac:dyDescent="0.3">
      <c r="B627" t="s">
        <v>277</v>
      </c>
      <c r="C627" s="17">
        <v>0.268438634343445</v>
      </c>
      <c r="D627" s="17">
        <v>0.258303737207151</v>
      </c>
      <c r="E627" s="17">
        <v>0.27896479319599399</v>
      </c>
      <c r="F627" s="17"/>
      <c r="G627" s="17">
        <v>0.28863822284356</v>
      </c>
      <c r="H627" s="17">
        <v>0.23959916227484901</v>
      </c>
      <c r="I627" s="17">
        <v>0.24834273751990801</v>
      </c>
      <c r="J627" s="17">
        <v>0.29567718978605401</v>
      </c>
      <c r="K627" s="17">
        <v>0.25846144509074898</v>
      </c>
      <c r="L627" s="17">
        <v>0.27929613121462199</v>
      </c>
      <c r="M627" s="17"/>
      <c r="N627" s="17">
        <v>0.240514515579004</v>
      </c>
      <c r="O627" s="17">
        <v>0.31066456233881601</v>
      </c>
      <c r="P627" s="17">
        <v>0.27702610082971402</v>
      </c>
      <c r="Q627" s="17">
        <v>0.246392949322771</v>
      </c>
      <c r="R627" s="17"/>
      <c r="S627" s="17">
        <v>0.23960655566373801</v>
      </c>
      <c r="T627" s="17">
        <v>0.26907051918302399</v>
      </c>
      <c r="U627" s="17">
        <v>0.25273536369456601</v>
      </c>
      <c r="V627" s="17">
        <v>0.27857640158066899</v>
      </c>
      <c r="W627" s="17">
        <v>0.30935961536880702</v>
      </c>
      <c r="X627" s="17">
        <v>0.26925775339566399</v>
      </c>
      <c r="Y627" s="17">
        <v>0.299914690913479</v>
      </c>
      <c r="Z627" s="17">
        <v>0.35378853853179698</v>
      </c>
      <c r="AA627" s="17">
        <v>0.22266324636284601</v>
      </c>
      <c r="AB627" s="17">
        <v>0.26910043558500502</v>
      </c>
      <c r="AC627" s="17">
        <v>0.284282124922628</v>
      </c>
      <c r="AD627" s="17">
        <v>0.25531171654096901</v>
      </c>
      <c r="AE627" s="17"/>
      <c r="AF627" s="17">
        <v>0.289436328013564</v>
      </c>
      <c r="AG627" s="17">
        <v>0.26005415665782</v>
      </c>
      <c r="AH627" s="17">
        <v>0.27182589727664302</v>
      </c>
      <c r="AI627" s="17">
        <v>0.274848306711446</v>
      </c>
      <c r="AJ627" s="17">
        <v>0.22279871239733401</v>
      </c>
      <c r="AK627" s="17"/>
      <c r="AL627" s="17">
        <v>0.25739743875698201</v>
      </c>
      <c r="AM627" s="17">
        <v>0.28799184838623998</v>
      </c>
      <c r="AN627" s="17">
        <v>0.29627731489624398</v>
      </c>
      <c r="AO627" s="17">
        <v>0.29462752569829798</v>
      </c>
      <c r="AP627" s="17">
        <v>0.193053376650835</v>
      </c>
      <c r="AQ627" s="17">
        <v>0.24839389474166099</v>
      </c>
      <c r="AR627" s="17"/>
      <c r="AS627" s="17">
        <v>0.228046279908515</v>
      </c>
      <c r="AT627" s="17">
        <v>0.28623639939766798</v>
      </c>
      <c r="AU627" s="17">
        <v>0.26434643805695701</v>
      </c>
      <c r="AV627" s="17">
        <v>0.26146393456538403</v>
      </c>
      <c r="AW627" s="17">
        <v>0.23128234661718899</v>
      </c>
      <c r="AX627" s="17"/>
      <c r="AY627" s="17">
        <v>0.25041096181015698</v>
      </c>
      <c r="AZ627" s="17">
        <v>0.28448108183696202</v>
      </c>
      <c r="BA627" s="17">
        <v>0.27836662054823902</v>
      </c>
      <c r="BB627" s="17">
        <v>0.28032892070649901</v>
      </c>
      <c r="BC627" s="17">
        <v>0.17247467768569899</v>
      </c>
      <c r="BD627" s="17"/>
      <c r="BE627" s="17">
        <v>0.32449917635193898</v>
      </c>
      <c r="BF627" s="17">
        <v>0.29357280962642002</v>
      </c>
      <c r="BG627" s="17">
        <v>0.25995797344537003</v>
      </c>
      <c r="BH627" s="17">
        <v>0.25902086177990702</v>
      </c>
      <c r="BI627" s="17"/>
      <c r="BJ627" s="17">
        <v>0.2493188184954</v>
      </c>
      <c r="BK627" s="17">
        <v>0.27824348581326003</v>
      </c>
      <c r="BL627" s="17">
        <v>0.25942058933176898</v>
      </c>
      <c r="BM627" s="17">
        <v>0.27765620531026702</v>
      </c>
      <c r="BN627" s="17"/>
      <c r="BO627" s="17">
        <v>0.201040946051909</v>
      </c>
      <c r="BP627" s="17">
        <v>0.313624125154989</v>
      </c>
      <c r="BQ627" s="17">
        <v>0.27414191334759502</v>
      </c>
      <c r="BR627" s="17"/>
      <c r="BS627" s="17">
        <v>0.25230303141489502</v>
      </c>
      <c r="BT627" s="17">
        <v>0.28960722182998599</v>
      </c>
      <c r="BU627" s="17"/>
      <c r="BV627" s="17">
        <v>0.28837384783011299</v>
      </c>
      <c r="BW627" s="17">
        <v>0.27000324846849599</v>
      </c>
      <c r="BX627" s="17">
        <v>0.25454026046947698</v>
      </c>
      <c r="BY627" s="17"/>
      <c r="BZ627" s="17">
        <v>0.23382008518772801</v>
      </c>
      <c r="CA627" s="17">
        <v>0.21438032165945201</v>
      </c>
    </row>
    <row r="628" spans="2:79" x14ac:dyDescent="0.3">
      <c r="B628" t="s">
        <v>278</v>
      </c>
      <c r="C628" s="17">
        <v>0.17184929250721301</v>
      </c>
      <c r="D628" s="17">
        <v>0.173848483912907</v>
      </c>
      <c r="E628" s="17">
        <v>0.16614468236048099</v>
      </c>
      <c r="F628" s="17"/>
      <c r="G628" s="17">
        <v>0.10280674403142399</v>
      </c>
      <c r="H628" s="17">
        <v>0.115791132623003</v>
      </c>
      <c r="I628" s="17">
        <v>0.13280618429371799</v>
      </c>
      <c r="J628" s="17">
        <v>0.215612296519827</v>
      </c>
      <c r="K628" s="17">
        <v>0.20515369971024999</v>
      </c>
      <c r="L628" s="17">
        <v>0.23750769420220899</v>
      </c>
      <c r="M628" s="17"/>
      <c r="N628" s="17">
        <v>0.17993502052489799</v>
      </c>
      <c r="O628" s="17">
        <v>0.182594750259512</v>
      </c>
      <c r="P628" s="17">
        <v>0.16456095688789699</v>
      </c>
      <c r="Q628" s="17">
        <v>0.15740370770949799</v>
      </c>
      <c r="R628" s="17"/>
      <c r="S628" s="17">
        <v>0.12524842044217099</v>
      </c>
      <c r="T628" s="17">
        <v>0.21814375350978599</v>
      </c>
      <c r="U628" s="17">
        <v>0.17998477364349799</v>
      </c>
      <c r="V628" s="17">
        <v>0.18245186709712299</v>
      </c>
      <c r="W628" s="17">
        <v>0.15837216057503201</v>
      </c>
      <c r="X628" s="17">
        <v>0.123903276514015</v>
      </c>
      <c r="Y628" s="17">
        <v>0.19344009855907099</v>
      </c>
      <c r="Z628" s="17">
        <v>0.12709394178386099</v>
      </c>
      <c r="AA628" s="17">
        <v>0.14095912223448501</v>
      </c>
      <c r="AB628" s="17">
        <v>0.22872861346832701</v>
      </c>
      <c r="AC628" s="17">
        <v>0.26617796766232399</v>
      </c>
      <c r="AD628" s="17">
        <v>9.6348978650018E-2</v>
      </c>
      <c r="AE628" s="17"/>
      <c r="AF628" s="17">
        <v>0.22330486109098999</v>
      </c>
      <c r="AG628" s="17">
        <v>0.14252958714189901</v>
      </c>
      <c r="AH628" s="17">
        <v>0.13667762826188601</v>
      </c>
      <c r="AI628" s="17">
        <v>0.239190507481259</v>
      </c>
      <c r="AJ628" s="17">
        <v>0.16568944151145301</v>
      </c>
      <c r="AK628" s="17"/>
      <c r="AL628" s="17">
        <v>0.11531357848460901</v>
      </c>
      <c r="AM628" s="17">
        <v>0.20218671799240401</v>
      </c>
      <c r="AN628" s="17">
        <v>0.14282731441636101</v>
      </c>
      <c r="AO628" s="17">
        <v>0.235337564466544</v>
      </c>
      <c r="AP628" s="17">
        <v>0.18203183649802701</v>
      </c>
      <c r="AQ628" s="17">
        <v>0.19825571826684699</v>
      </c>
      <c r="AR628" s="17"/>
      <c r="AS628" s="17">
        <v>0.103794119910046</v>
      </c>
      <c r="AT628" s="17">
        <v>0.18027596633512899</v>
      </c>
      <c r="AU628" s="17">
        <v>0.18696028768030101</v>
      </c>
      <c r="AV628" s="17">
        <v>0.22303590691236899</v>
      </c>
      <c r="AW628" s="17">
        <v>0.104456087158722</v>
      </c>
      <c r="AX628" s="17"/>
      <c r="AY628" s="17">
        <v>0.15605264900155999</v>
      </c>
      <c r="AZ628" s="17">
        <v>0.17376765413671699</v>
      </c>
      <c r="BA628" s="17">
        <v>0.16860575904906799</v>
      </c>
      <c r="BB628" s="17">
        <v>0.19312235145381901</v>
      </c>
      <c r="BC628" s="17">
        <v>0.22436771406174999</v>
      </c>
      <c r="BD628" s="17"/>
      <c r="BE628" s="17">
        <v>0.19066499714346399</v>
      </c>
      <c r="BF628" s="17">
        <v>0.201575079859282</v>
      </c>
      <c r="BG628" s="17">
        <v>0.17530864199090701</v>
      </c>
      <c r="BH628" s="17">
        <v>0.147608812814334</v>
      </c>
      <c r="BI628" s="17"/>
      <c r="BJ628" s="17">
        <v>0.21987998986533699</v>
      </c>
      <c r="BK628" s="17">
        <v>0.122277629037662</v>
      </c>
      <c r="BL628" s="17">
        <v>0.182712967865968</v>
      </c>
      <c r="BM628" s="17">
        <v>0.164200900804269</v>
      </c>
      <c r="BN628" s="17"/>
      <c r="BO628" s="17">
        <v>0.16113008881889199</v>
      </c>
      <c r="BP628" s="17">
        <v>0.166096872073632</v>
      </c>
      <c r="BQ628" s="17">
        <v>0.176476967087317</v>
      </c>
      <c r="BR628" s="17"/>
      <c r="BS628" s="17">
        <v>0.17475001621455</v>
      </c>
      <c r="BT628" s="17">
        <v>0.16690627502880301</v>
      </c>
      <c r="BU628" s="17"/>
      <c r="BV628" s="17">
        <v>0.162162599581512</v>
      </c>
      <c r="BW628" s="17">
        <v>0.16993142169626799</v>
      </c>
      <c r="BX628" s="17">
        <v>0.18500683621515801</v>
      </c>
      <c r="BY628" s="17"/>
      <c r="BZ628" s="17">
        <v>0.18811127152002</v>
      </c>
      <c r="CA628" s="17">
        <v>0.12528432726904201</v>
      </c>
    </row>
    <row r="629" spans="2:79" x14ac:dyDescent="0.3">
      <c r="B629" t="s">
        <v>279</v>
      </c>
      <c r="C629" s="17">
        <v>6.4147839543778798E-2</v>
      </c>
      <c r="D629" s="17">
        <v>7.4694040847642695E-2</v>
      </c>
      <c r="E629" s="17">
        <v>5.4432139486340798E-2</v>
      </c>
      <c r="F629" s="17"/>
      <c r="G629" s="17">
        <v>4.7166160511403002E-2</v>
      </c>
      <c r="H629" s="17">
        <v>3.25393027663873E-2</v>
      </c>
      <c r="I629" s="17">
        <v>8.2885097806428401E-2</v>
      </c>
      <c r="J629" s="17">
        <v>7.7741311735150698E-2</v>
      </c>
      <c r="K629" s="17">
        <v>8.1013310717626102E-2</v>
      </c>
      <c r="L629" s="17">
        <v>6.3696586315414805E-2</v>
      </c>
      <c r="M629" s="17"/>
      <c r="N629" s="17">
        <v>4.1199230316453103E-2</v>
      </c>
      <c r="O629" s="17">
        <v>6.7036071547152104E-2</v>
      </c>
      <c r="P629" s="17">
        <v>6.3721551124792997E-2</v>
      </c>
      <c r="Q629" s="17">
        <v>8.5693475835733501E-2</v>
      </c>
      <c r="R629" s="17"/>
      <c r="S629" s="17">
        <v>3.6408374369104997E-2</v>
      </c>
      <c r="T629" s="17">
        <v>4.6091992279385402E-2</v>
      </c>
      <c r="U629" s="17">
        <v>6.3884371329205103E-2</v>
      </c>
      <c r="V629" s="17">
        <v>7.7528208585520703E-2</v>
      </c>
      <c r="W629" s="17">
        <v>7.2890395110091599E-2</v>
      </c>
      <c r="X629" s="17">
        <v>6.5327473222445406E-2</v>
      </c>
      <c r="Y629" s="17">
        <v>8.3696087534360794E-2</v>
      </c>
      <c r="Z629" s="17">
        <v>5.1268766696907102E-2</v>
      </c>
      <c r="AA629" s="17">
        <v>5.2737870558553203E-2</v>
      </c>
      <c r="AB629" s="17">
        <v>9.0136124337633405E-2</v>
      </c>
      <c r="AC629" s="17">
        <v>7.5911673735037696E-2</v>
      </c>
      <c r="AD629" s="17">
        <v>0.11736890566809</v>
      </c>
      <c r="AE629" s="17"/>
      <c r="AF629" s="17">
        <v>7.7956928615762894E-2</v>
      </c>
      <c r="AG629" s="17">
        <v>4.7148340644022499E-2</v>
      </c>
      <c r="AH629" s="17">
        <v>1.7552930015020899E-2</v>
      </c>
      <c r="AI629" s="17">
        <v>0.113206702228835</v>
      </c>
      <c r="AJ629" s="17">
        <v>5.5136153512894602E-2</v>
      </c>
      <c r="AK629" s="17"/>
      <c r="AL629" s="17">
        <v>3.6986008476433303E-2</v>
      </c>
      <c r="AM629" s="17">
        <v>5.1319576265771702E-2</v>
      </c>
      <c r="AN629" s="17">
        <v>2.35312865800151E-2</v>
      </c>
      <c r="AO629" s="17">
        <v>0.108924006893652</v>
      </c>
      <c r="AP629" s="17">
        <v>7.4440781814781198E-2</v>
      </c>
      <c r="AQ629" s="17">
        <v>6.4777133354572802E-2</v>
      </c>
      <c r="AR629" s="17"/>
      <c r="AS629" s="17">
        <v>3.7269364997975098E-2</v>
      </c>
      <c r="AT629" s="17">
        <v>5.1683106683607698E-2</v>
      </c>
      <c r="AU629" s="17">
        <v>8.9160160984111503E-2</v>
      </c>
      <c r="AV629" s="17">
        <v>9.1001697096635303E-2</v>
      </c>
      <c r="AW629" s="17">
        <v>0.17239622955178899</v>
      </c>
      <c r="AX629" s="17"/>
      <c r="AY629" s="17">
        <v>5.5096657368517099E-2</v>
      </c>
      <c r="AZ629" s="17">
        <v>4.9184587682814002E-2</v>
      </c>
      <c r="BA629" s="17">
        <v>6.5583524760664702E-2</v>
      </c>
      <c r="BB629" s="17">
        <v>7.2600035237674401E-2</v>
      </c>
      <c r="BC629" s="17">
        <v>0.26194166746748898</v>
      </c>
      <c r="BD629" s="17"/>
      <c r="BE629" s="17">
        <v>8.9764804750777097E-2</v>
      </c>
      <c r="BF629" s="17">
        <v>6.2865920969080696E-2</v>
      </c>
      <c r="BG629" s="17">
        <v>7.0419675704074397E-2</v>
      </c>
      <c r="BH629" s="17">
        <v>5.26919157402293E-2</v>
      </c>
      <c r="BI629" s="17"/>
      <c r="BJ629" s="17">
        <v>0.121411901563721</v>
      </c>
      <c r="BK629" s="17">
        <v>2.0442430486019601E-2</v>
      </c>
      <c r="BL629" s="17">
        <v>6.7547214822976598E-2</v>
      </c>
      <c r="BM629" s="17">
        <v>5.5217597640281002E-2</v>
      </c>
      <c r="BN629" s="17"/>
      <c r="BO629" s="17">
        <v>7.6034701708297694E-2</v>
      </c>
      <c r="BP629" s="17">
        <v>5.6915877845428203E-2</v>
      </c>
      <c r="BQ629" s="17">
        <v>6.3059229855399093E-2</v>
      </c>
      <c r="BR629" s="17"/>
      <c r="BS629" s="17">
        <v>6.3030957370457594E-2</v>
      </c>
      <c r="BT629" s="17">
        <v>6.6006424945910497E-2</v>
      </c>
      <c r="BU629" s="17"/>
      <c r="BV629" s="17">
        <v>5.23568989234744E-2</v>
      </c>
      <c r="BW629" s="17">
        <v>5.5394360694308302E-2</v>
      </c>
      <c r="BX629" s="17">
        <v>7.8739111322658095E-2</v>
      </c>
      <c r="BY629" s="17"/>
      <c r="BZ629" s="17">
        <v>4.5073176416595397E-2</v>
      </c>
      <c r="CA629" s="17">
        <v>5.58565828372714E-2</v>
      </c>
    </row>
    <row r="630" spans="2:79" x14ac:dyDescent="0.3">
      <c r="B630" t="s">
        <v>105</v>
      </c>
      <c r="C630" s="17">
        <v>5.18879760676711E-2</v>
      </c>
      <c r="D630" s="17">
        <v>3.6828693912445302E-2</v>
      </c>
      <c r="E630" s="17">
        <v>6.6085952494165406E-2</v>
      </c>
      <c r="F630" s="17"/>
      <c r="G630" s="17">
        <v>3.7678571085247498E-2</v>
      </c>
      <c r="H630" s="17">
        <v>5.0778571897364198E-2</v>
      </c>
      <c r="I630" s="17">
        <v>6.2438199900475402E-2</v>
      </c>
      <c r="J630" s="17">
        <v>5.2123887213166298E-2</v>
      </c>
      <c r="K630" s="17">
        <v>6.3500727413390204E-2</v>
      </c>
      <c r="L630" s="17">
        <v>4.5757928118955203E-2</v>
      </c>
      <c r="M630" s="17"/>
      <c r="N630" s="17">
        <v>2.9903575680944799E-2</v>
      </c>
      <c r="O630" s="17">
        <v>4.2665235712334597E-2</v>
      </c>
      <c r="P630" s="17">
        <v>6.2884201750780896E-2</v>
      </c>
      <c r="Q630" s="17">
        <v>7.6583859375102495E-2</v>
      </c>
      <c r="R630" s="17"/>
      <c r="S630" s="17">
        <v>4.9693003603827002E-2</v>
      </c>
      <c r="T630" s="17">
        <v>6.3422971679622103E-2</v>
      </c>
      <c r="U630" s="17">
        <v>9.0100444151030801E-2</v>
      </c>
      <c r="V630" s="17">
        <v>4.3751804175355603E-2</v>
      </c>
      <c r="W630" s="17">
        <v>2.87487764656566E-2</v>
      </c>
      <c r="X630" s="17">
        <v>5.1482478264470499E-2</v>
      </c>
      <c r="Y630" s="17">
        <v>4.2912288258258199E-2</v>
      </c>
      <c r="Z630" s="17">
        <v>2.4786598989221701E-2</v>
      </c>
      <c r="AA630" s="17">
        <v>5.1834636506971898E-2</v>
      </c>
      <c r="AB630" s="17">
        <v>5.5831653863529403E-2</v>
      </c>
      <c r="AC630" s="17">
        <v>3.9403223902439999E-2</v>
      </c>
      <c r="AD630" s="17">
        <v>5.9129284676526297E-2</v>
      </c>
      <c r="AE630" s="17"/>
      <c r="AF630" s="17">
        <v>3.05879299974442E-2</v>
      </c>
      <c r="AG630" s="17">
        <v>2.7166222170930201E-2</v>
      </c>
      <c r="AH630" s="17">
        <v>6.7157074112082604E-2</v>
      </c>
      <c r="AI630" s="17">
        <v>4.5373782781382502E-2</v>
      </c>
      <c r="AJ630" s="17">
        <v>7.7979927658803003E-2</v>
      </c>
      <c r="AK630" s="17"/>
      <c r="AL630" s="17">
        <v>2.1807578410491298E-2</v>
      </c>
      <c r="AM630" s="17">
        <v>2.4452171026263601E-2</v>
      </c>
      <c r="AN630" s="17">
        <v>2.7536518405109501E-2</v>
      </c>
      <c r="AO630" s="17">
        <v>4.9069002410110203E-2</v>
      </c>
      <c r="AP630" s="17">
        <v>5.4204411040614103E-2</v>
      </c>
      <c r="AQ630" s="17">
        <v>0.124667343402945</v>
      </c>
      <c r="AR630" s="17"/>
      <c r="AS630" s="17">
        <v>3.5027671295303799E-2</v>
      </c>
      <c r="AT630" s="17">
        <v>4.56741821019414E-2</v>
      </c>
      <c r="AU630" s="17">
        <v>8.2798228464065204E-2</v>
      </c>
      <c r="AV630" s="17">
        <v>4.1234037699473002E-2</v>
      </c>
      <c r="AW630" s="17">
        <v>2.2945919817754599E-2</v>
      </c>
      <c r="AX630" s="17"/>
      <c r="AY630" s="17">
        <v>2.98746140465154E-2</v>
      </c>
      <c r="AZ630" s="17">
        <v>5.0999660011789197E-2</v>
      </c>
      <c r="BA630" s="17">
        <v>8.2889912220758297E-2</v>
      </c>
      <c r="BB630" s="17">
        <v>3.1519701115406799E-2</v>
      </c>
      <c r="BC630" s="17">
        <v>5.4790081864529099E-2</v>
      </c>
      <c r="BD630" s="17"/>
      <c r="BE630" s="17">
        <v>3.6147389330254603E-2</v>
      </c>
      <c r="BF630" s="17">
        <v>3.1529390881449001E-2</v>
      </c>
      <c r="BG630" s="17">
        <v>4.4021341158517399E-2</v>
      </c>
      <c r="BH630" s="17">
        <v>6.9455797663331098E-2</v>
      </c>
      <c r="BI630" s="17"/>
      <c r="BJ630" s="17">
        <v>5.3671945033304198E-2</v>
      </c>
      <c r="BK630" s="17">
        <v>3.2074837114223598E-2</v>
      </c>
      <c r="BL630" s="17">
        <v>4.2894234036519603E-2</v>
      </c>
      <c r="BM630" s="17">
        <v>5.50897294262176E-2</v>
      </c>
      <c r="BN630" s="17"/>
      <c r="BO630" s="17">
        <v>3.9634290494658102E-2</v>
      </c>
      <c r="BP630" s="17">
        <v>3.7906350254569003E-2</v>
      </c>
      <c r="BQ630" s="17">
        <v>5.4384786449831399E-2</v>
      </c>
      <c r="BR630" s="17"/>
      <c r="BS630" s="17">
        <v>5.01223887237894E-2</v>
      </c>
      <c r="BT630" s="17">
        <v>5.4486036038231003E-2</v>
      </c>
      <c r="BU630" s="17"/>
      <c r="BV630" s="17">
        <v>3.8069216225688901E-2</v>
      </c>
      <c r="BW630" s="17">
        <v>6.2056137778020701E-2</v>
      </c>
      <c r="BX630" s="17">
        <v>2.7569102988208301E-2</v>
      </c>
      <c r="BY630" s="17"/>
      <c r="BZ630" s="17">
        <v>2.66247294642286E-2</v>
      </c>
      <c r="CA630" s="17">
        <v>2.5351938719739599E-2</v>
      </c>
    </row>
    <row r="631" spans="2:79" x14ac:dyDescent="0.3">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c r="BZ631" s="17"/>
      <c r="CA631" s="17"/>
    </row>
    <row r="632" spans="2:79" x14ac:dyDescent="0.3">
      <c r="B632" s="6" t="s">
        <v>283</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c r="BZ632" s="17"/>
      <c r="CA632" s="17"/>
    </row>
    <row r="633" spans="2:79" x14ac:dyDescent="0.3">
      <c r="B633" s="24" t="s">
        <v>107</v>
      </c>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row>
    <row r="634" spans="2:79" x14ac:dyDescent="0.3">
      <c r="B634" t="s">
        <v>275</v>
      </c>
      <c r="C634" s="17">
        <v>0.15374844342927199</v>
      </c>
      <c r="D634" s="17">
        <v>0.15674927979931799</v>
      </c>
      <c r="E634" s="17">
        <v>0.152187642349284</v>
      </c>
      <c r="F634" s="17"/>
      <c r="G634" s="17">
        <v>0.172419268780521</v>
      </c>
      <c r="H634" s="17">
        <v>0.20854325257499501</v>
      </c>
      <c r="I634" s="17">
        <v>0.19448338774760099</v>
      </c>
      <c r="J634" s="17">
        <v>0.111779436001504</v>
      </c>
      <c r="K634" s="17">
        <v>8.9886174969415894E-2</v>
      </c>
      <c r="L634" s="17">
        <v>0.140303834638699</v>
      </c>
      <c r="M634" s="17"/>
      <c r="N634" s="17">
        <v>0.19347317458809199</v>
      </c>
      <c r="O634" s="17">
        <v>0.112553139877451</v>
      </c>
      <c r="P634" s="17">
        <v>0.16721083666211001</v>
      </c>
      <c r="Q634" s="17">
        <v>0.143022576537227</v>
      </c>
      <c r="R634" s="17"/>
      <c r="S634" s="17">
        <v>0.21508974207827899</v>
      </c>
      <c r="T634" s="17">
        <v>0.175082126001014</v>
      </c>
      <c r="U634" s="17">
        <v>0.1140605701675</v>
      </c>
      <c r="V634" s="17">
        <v>0.14400106919741501</v>
      </c>
      <c r="W634" s="17">
        <v>8.0658368974681399E-2</v>
      </c>
      <c r="X634" s="17">
        <v>0.17155677634717501</v>
      </c>
      <c r="Y634" s="17">
        <v>0.11104348769653</v>
      </c>
      <c r="Z634" s="17">
        <v>0.19560350292053499</v>
      </c>
      <c r="AA634" s="17">
        <v>0.173046432482792</v>
      </c>
      <c r="AB634" s="17">
        <v>0.104840536182064</v>
      </c>
      <c r="AC634" s="17">
        <v>0.13913439571143499</v>
      </c>
      <c r="AD634" s="17">
        <v>0.18748718296792199</v>
      </c>
      <c r="AE634" s="17"/>
      <c r="AF634" s="17">
        <v>0.14982763122343401</v>
      </c>
      <c r="AG634" s="17">
        <v>0.18041020853696399</v>
      </c>
      <c r="AH634" s="17">
        <v>0.16246599677741999</v>
      </c>
      <c r="AI634" s="17">
        <v>0.104666392369146</v>
      </c>
      <c r="AJ634" s="17">
        <v>0.140353598444486</v>
      </c>
      <c r="AK634" s="17"/>
      <c r="AL634" s="17">
        <v>0.228835942322381</v>
      </c>
      <c r="AM634" s="17">
        <v>0.166471493439693</v>
      </c>
      <c r="AN634" s="17">
        <v>0.15266952214255999</v>
      </c>
      <c r="AO634" s="17">
        <v>9.8602664020817701E-2</v>
      </c>
      <c r="AP634" s="17">
        <v>0.122113453423925</v>
      </c>
      <c r="AQ634" s="17">
        <v>9.7069238758047793E-2</v>
      </c>
      <c r="AR634" s="17"/>
      <c r="AS634" s="17">
        <v>0.29325398446741302</v>
      </c>
      <c r="AT634" s="17">
        <v>0.13496218340389199</v>
      </c>
      <c r="AU634" s="17">
        <v>9.8448037068143396E-2</v>
      </c>
      <c r="AV634" s="17">
        <v>0.12705306336172201</v>
      </c>
      <c r="AW634" s="17">
        <v>0.19462836504771799</v>
      </c>
      <c r="AX634" s="17"/>
      <c r="AY634" s="17">
        <v>0.23045486292197201</v>
      </c>
      <c r="AZ634" s="17">
        <v>0.134373461211649</v>
      </c>
      <c r="BA634" s="17">
        <v>0.10848148232146899</v>
      </c>
      <c r="BB634" s="17">
        <v>0.152383477737807</v>
      </c>
      <c r="BC634" s="17">
        <v>0.10389571014448901</v>
      </c>
      <c r="BD634" s="17"/>
      <c r="BE634" s="17">
        <v>0.14777691283962599</v>
      </c>
      <c r="BF634" s="17">
        <v>0.13025858378203001</v>
      </c>
      <c r="BG634" s="17">
        <v>0.15591558493445401</v>
      </c>
      <c r="BH634" s="17">
        <v>0.168922410348601</v>
      </c>
      <c r="BI634" s="17"/>
      <c r="BJ634" s="17">
        <v>0.13805001754794999</v>
      </c>
      <c r="BK634" s="17">
        <v>0.19398393322303301</v>
      </c>
      <c r="BL634" s="17">
        <v>0.162954669470605</v>
      </c>
      <c r="BM634" s="17">
        <v>0.1481968840067</v>
      </c>
      <c r="BN634" s="17"/>
      <c r="BO634" s="17">
        <v>0.21738660880216801</v>
      </c>
      <c r="BP634" s="17">
        <v>0.123720214916334</v>
      </c>
      <c r="BQ634" s="17">
        <v>0.14721792497807001</v>
      </c>
      <c r="BR634" s="17"/>
      <c r="BS634" s="17">
        <v>0.16760153624080401</v>
      </c>
      <c r="BT634" s="17">
        <v>0.136134860266658</v>
      </c>
      <c r="BU634" s="17"/>
      <c r="BV634" s="17">
        <v>0.12564927534571399</v>
      </c>
      <c r="BW634" s="17">
        <v>0.15558312143023101</v>
      </c>
      <c r="BX634" s="17">
        <v>0.181850313827815</v>
      </c>
      <c r="BY634" s="17"/>
      <c r="BZ634" s="17">
        <v>0.135914820899806</v>
      </c>
      <c r="CA634" s="17">
        <v>0.229928544128081</v>
      </c>
    </row>
    <row r="635" spans="2:79" x14ac:dyDescent="0.3">
      <c r="B635" t="s">
        <v>276</v>
      </c>
      <c r="C635" s="17">
        <v>0.29185446951650001</v>
      </c>
      <c r="D635" s="17">
        <v>0.28332562376932402</v>
      </c>
      <c r="E635" s="17">
        <v>0.302765337339439</v>
      </c>
      <c r="F635" s="17"/>
      <c r="G635" s="17">
        <v>0.36891974941434402</v>
      </c>
      <c r="H635" s="17">
        <v>0.35031652609703601</v>
      </c>
      <c r="I635" s="17">
        <v>0.27098064204341199</v>
      </c>
      <c r="J635" s="17">
        <v>0.27411342267340999</v>
      </c>
      <c r="K635" s="17">
        <v>0.28947471229421401</v>
      </c>
      <c r="L635" s="17">
        <v>0.22576548029444701</v>
      </c>
      <c r="M635" s="17"/>
      <c r="N635" s="17">
        <v>0.32135310489503399</v>
      </c>
      <c r="O635" s="17">
        <v>0.28463247743001502</v>
      </c>
      <c r="P635" s="17">
        <v>0.28672875247236301</v>
      </c>
      <c r="Q635" s="17">
        <v>0.27180125309111802</v>
      </c>
      <c r="R635" s="17"/>
      <c r="S635" s="17">
        <v>0.31750039450682799</v>
      </c>
      <c r="T635" s="17">
        <v>0.28156459804445499</v>
      </c>
      <c r="U635" s="17">
        <v>0.28774873654468403</v>
      </c>
      <c r="V635" s="17">
        <v>0.269289419864572</v>
      </c>
      <c r="W635" s="17">
        <v>0.33886365492929998</v>
      </c>
      <c r="X635" s="17">
        <v>0.32049435520896202</v>
      </c>
      <c r="Y635" s="17">
        <v>0.29479144046825601</v>
      </c>
      <c r="Z635" s="17">
        <v>0.30577824783387803</v>
      </c>
      <c r="AA635" s="17">
        <v>0.28040544876335999</v>
      </c>
      <c r="AB635" s="17">
        <v>0.26097987108864501</v>
      </c>
      <c r="AC635" s="17">
        <v>0.232943085297562</v>
      </c>
      <c r="AD635" s="17">
        <v>0.30676288774688398</v>
      </c>
      <c r="AE635" s="17"/>
      <c r="AF635" s="17">
        <v>0.221930108132052</v>
      </c>
      <c r="AG635" s="17">
        <v>0.33973249827635199</v>
      </c>
      <c r="AH635" s="17">
        <v>0.40877988478705102</v>
      </c>
      <c r="AI635" s="17">
        <v>0.23317524513149901</v>
      </c>
      <c r="AJ635" s="17">
        <v>0.29775111281129202</v>
      </c>
      <c r="AK635" s="17"/>
      <c r="AL635" s="17">
        <v>0.36667217379850497</v>
      </c>
      <c r="AM635" s="17">
        <v>0.26091280168947401</v>
      </c>
      <c r="AN635" s="17">
        <v>0.39263095167883</v>
      </c>
      <c r="AO635" s="17">
        <v>0.232012159010136</v>
      </c>
      <c r="AP635" s="17">
        <v>0.329236594606998</v>
      </c>
      <c r="AQ635" s="17">
        <v>0.21924779002676101</v>
      </c>
      <c r="AR635" s="17"/>
      <c r="AS635" s="17">
        <v>0.276844442146923</v>
      </c>
      <c r="AT635" s="17">
        <v>0.31971062681307999</v>
      </c>
      <c r="AU635" s="17">
        <v>0.26963635072124997</v>
      </c>
      <c r="AV635" s="17">
        <v>0.24699213895562799</v>
      </c>
      <c r="AW635" s="17">
        <v>0.25527244183821501</v>
      </c>
      <c r="AX635" s="17"/>
      <c r="AY635" s="17">
        <v>0.27661502491339901</v>
      </c>
      <c r="AZ635" s="17">
        <v>0.32988735102691003</v>
      </c>
      <c r="BA635" s="17">
        <v>0.28673755472782098</v>
      </c>
      <c r="BB635" s="17">
        <v>0.24180793590021599</v>
      </c>
      <c r="BC635" s="17">
        <v>0.170130675730292</v>
      </c>
      <c r="BD635" s="17"/>
      <c r="BE635" s="17">
        <v>0.188787918888253</v>
      </c>
      <c r="BF635" s="17">
        <v>0.3275192888083</v>
      </c>
      <c r="BG635" s="17">
        <v>0.28472931209595898</v>
      </c>
      <c r="BH635" s="17">
        <v>0.29852196979246998</v>
      </c>
      <c r="BI635" s="17"/>
      <c r="BJ635" s="17">
        <v>0.25769619678243599</v>
      </c>
      <c r="BK635" s="17">
        <v>0.34645669804476198</v>
      </c>
      <c r="BL635" s="17">
        <v>0.26033861657524399</v>
      </c>
      <c r="BM635" s="17">
        <v>0.30668946255443302</v>
      </c>
      <c r="BN635" s="17"/>
      <c r="BO635" s="17">
        <v>0.29907762566972901</v>
      </c>
      <c r="BP635" s="17">
        <v>0.278397672244318</v>
      </c>
      <c r="BQ635" s="17">
        <v>0.29301755808408803</v>
      </c>
      <c r="BR635" s="17"/>
      <c r="BS635" s="17">
        <v>0.29733677831356198</v>
      </c>
      <c r="BT635" s="17">
        <v>0.28580170523411103</v>
      </c>
      <c r="BU635" s="17"/>
      <c r="BV635" s="17">
        <v>0.340416594004953</v>
      </c>
      <c r="BW635" s="17">
        <v>0.28208125902931602</v>
      </c>
      <c r="BX635" s="17">
        <v>0.28166389744238401</v>
      </c>
      <c r="BY635" s="17"/>
      <c r="BZ635" s="17">
        <v>0.32882363352608401</v>
      </c>
      <c r="CA635" s="17">
        <v>0.34357135301250502</v>
      </c>
    </row>
    <row r="636" spans="2:79" x14ac:dyDescent="0.3">
      <c r="B636" t="s">
        <v>277</v>
      </c>
      <c r="C636" s="17">
        <v>0.28049000199771301</v>
      </c>
      <c r="D636" s="17">
        <v>0.27882813350807101</v>
      </c>
      <c r="E636" s="17">
        <v>0.27977109870761202</v>
      </c>
      <c r="F636" s="17"/>
      <c r="G636" s="17">
        <v>0.26403413129327402</v>
      </c>
      <c r="H636" s="17">
        <v>0.25740366593945802</v>
      </c>
      <c r="I636" s="17">
        <v>0.260265098824699</v>
      </c>
      <c r="J636" s="17">
        <v>0.32089178000796797</v>
      </c>
      <c r="K636" s="17">
        <v>0.30667131007072801</v>
      </c>
      <c r="L636" s="17">
        <v>0.27638599830338401</v>
      </c>
      <c r="M636" s="17"/>
      <c r="N636" s="17">
        <v>0.252923855358057</v>
      </c>
      <c r="O636" s="17">
        <v>0.30623695344748803</v>
      </c>
      <c r="P636" s="17">
        <v>0.27959633149643298</v>
      </c>
      <c r="Q636" s="17">
        <v>0.28204243310888499</v>
      </c>
      <c r="R636" s="17"/>
      <c r="S636" s="17">
        <v>0.22780382581521999</v>
      </c>
      <c r="T636" s="17">
        <v>0.26097659368291998</v>
      </c>
      <c r="U636" s="17">
        <v>0.311363228153059</v>
      </c>
      <c r="V636" s="17">
        <v>0.30823318725273102</v>
      </c>
      <c r="W636" s="17">
        <v>0.301564893805227</v>
      </c>
      <c r="X636" s="17">
        <v>0.249033753900922</v>
      </c>
      <c r="Y636" s="17">
        <v>0.28814209998378998</v>
      </c>
      <c r="Z636" s="17">
        <v>0.277220024778008</v>
      </c>
      <c r="AA636" s="17">
        <v>0.27733725511954999</v>
      </c>
      <c r="AB636" s="17">
        <v>0.32414540705947498</v>
      </c>
      <c r="AC636" s="17">
        <v>0.32197430738735899</v>
      </c>
      <c r="AD636" s="17">
        <v>0.28483806721173299</v>
      </c>
      <c r="AE636" s="17"/>
      <c r="AF636" s="17">
        <v>0.31345953314720398</v>
      </c>
      <c r="AG636" s="17">
        <v>0.264923898114996</v>
      </c>
      <c r="AH636" s="17">
        <v>0.211915887400904</v>
      </c>
      <c r="AI636" s="17">
        <v>0.299904573342411</v>
      </c>
      <c r="AJ636" s="17">
        <v>0.30340918654021998</v>
      </c>
      <c r="AK636" s="17"/>
      <c r="AL636" s="17">
        <v>0.24314024083889399</v>
      </c>
      <c r="AM636" s="17">
        <v>0.29532786201698003</v>
      </c>
      <c r="AN636" s="17">
        <v>0.218894689922709</v>
      </c>
      <c r="AO636" s="17">
        <v>0.29762166453834699</v>
      </c>
      <c r="AP636" s="17">
        <v>0.33086896490418799</v>
      </c>
      <c r="AQ636" s="17">
        <v>0.33992412402019501</v>
      </c>
      <c r="AR636" s="17"/>
      <c r="AS636" s="17">
        <v>0.24212452371147999</v>
      </c>
      <c r="AT636" s="17">
        <v>0.28656772433356198</v>
      </c>
      <c r="AU636" s="17">
        <v>0.30783899612819399</v>
      </c>
      <c r="AV636" s="17">
        <v>0.25540139690715002</v>
      </c>
      <c r="AW636" s="17">
        <v>0.27177548310265098</v>
      </c>
      <c r="AX636" s="17"/>
      <c r="AY636" s="17">
        <v>0.26443540900191198</v>
      </c>
      <c r="AZ636" s="17">
        <v>0.28664775124754999</v>
      </c>
      <c r="BA636" s="17">
        <v>0.29513244243212</v>
      </c>
      <c r="BB636" s="17">
        <v>0.291971101729528</v>
      </c>
      <c r="BC636" s="17">
        <v>0.22613432488179</v>
      </c>
      <c r="BD636" s="17"/>
      <c r="BE636" s="17">
        <v>0.36467995145129101</v>
      </c>
      <c r="BF636" s="17">
        <v>0.245403015632748</v>
      </c>
      <c r="BG636" s="17">
        <v>0.28821120327810101</v>
      </c>
      <c r="BH636" s="17">
        <v>0.27805407059505099</v>
      </c>
      <c r="BI636" s="17"/>
      <c r="BJ636" s="17">
        <v>0.224160663415814</v>
      </c>
      <c r="BK636" s="17">
        <v>0.27568297475622</v>
      </c>
      <c r="BL636" s="17">
        <v>0.28822216364492098</v>
      </c>
      <c r="BM636" s="17">
        <v>0.29210398009355198</v>
      </c>
      <c r="BN636" s="17"/>
      <c r="BO636" s="17">
        <v>0.217683375466594</v>
      </c>
      <c r="BP636" s="17">
        <v>0.290321453088141</v>
      </c>
      <c r="BQ636" s="17">
        <v>0.292109885989846</v>
      </c>
      <c r="BR636" s="17"/>
      <c r="BS636" s="17">
        <v>0.26845656984383998</v>
      </c>
      <c r="BT636" s="17">
        <v>0.29547180150859198</v>
      </c>
      <c r="BU636" s="17"/>
      <c r="BV636" s="17">
        <v>0.30440352060942899</v>
      </c>
      <c r="BW636" s="17">
        <v>0.28882563383524501</v>
      </c>
      <c r="BX636" s="17">
        <v>0.24576368688729999</v>
      </c>
      <c r="BY636" s="17"/>
      <c r="BZ636" s="17">
        <v>0.27984389181418301</v>
      </c>
      <c r="CA636" s="17">
        <v>0.24863717797242599</v>
      </c>
    </row>
    <row r="637" spans="2:79" x14ac:dyDescent="0.3">
      <c r="B637" t="s">
        <v>278</v>
      </c>
      <c r="C637" s="17">
        <v>0.16755535535546701</v>
      </c>
      <c r="D637" s="17">
        <v>0.169057681773813</v>
      </c>
      <c r="E637" s="17">
        <v>0.165687812331796</v>
      </c>
      <c r="F637" s="17"/>
      <c r="G637" s="17">
        <v>0.12779512661971501</v>
      </c>
      <c r="H637" s="17">
        <v>0.12517172553418801</v>
      </c>
      <c r="I637" s="17">
        <v>0.149535222893001</v>
      </c>
      <c r="J637" s="17">
        <v>0.14582765837602599</v>
      </c>
      <c r="K637" s="17">
        <v>0.18375665356350601</v>
      </c>
      <c r="L637" s="17">
        <v>0.25011719486136502</v>
      </c>
      <c r="M637" s="17"/>
      <c r="N637" s="17">
        <v>0.16204825656685501</v>
      </c>
      <c r="O637" s="17">
        <v>0.19247009941642301</v>
      </c>
      <c r="P637" s="17">
        <v>0.144013983074674</v>
      </c>
      <c r="Q637" s="17">
        <v>0.16744522890473601</v>
      </c>
      <c r="R637" s="17"/>
      <c r="S637" s="17">
        <v>0.14129150985782299</v>
      </c>
      <c r="T637" s="17">
        <v>0.18066289863013499</v>
      </c>
      <c r="U637" s="17">
        <v>0.21800993850862699</v>
      </c>
      <c r="V637" s="17">
        <v>0.143488611067494</v>
      </c>
      <c r="W637" s="17">
        <v>0.19703135021450999</v>
      </c>
      <c r="X637" s="17">
        <v>0.15271425129930999</v>
      </c>
      <c r="Y637" s="17">
        <v>0.19131634105367101</v>
      </c>
      <c r="Z637" s="17">
        <v>0.116736751920563</v>
      </c>
      <c r="AA637" s="17">
        <v>0.19736927576853799</v>
      </c>
      <c r="AB637" s="17">
        <v>0.16159245368494099</v>
      </c>
      <c r="AC637" s="17">
        <v>0.17958272851376</v>
      </c>
      <c r="AD637" s="17">
        <v>3.8166946364003702E-2</v>
      </c>
      <c r="AE637" s="17"/>
      <c r="AF637" s="17">
        <v>0.20700292141832999</v>
      </c>
      <c r="AG637" s="17">
        <v>0.13669365552078899</v>
      </c>
      <c r="AH637" s="17">
        <v>0.16816358857112701</v>
      </c>
      <c r="AI637" s="17">
        <v>0.189872617450978</v>
      </c>
      <c r="AJ637" s="17">
        <v>0.16365080002466501</v>
      </c>
      <c r="AK637" s="17"/>
      <c r="AL637" s="17">
        <v>0.103457428199657</v>
      </c>
      <c r="AM637" s="17">
        <v>0.19634818602801901</v>
      </c>
      <c r="AN637" s="17">
        <v>0.17325600182092901</v>
      </c>
      <c r="AO637" s="17">
        <v>0.20824540209936401</v>
      </c>
      <c r="AP637" s="17">
        <v>0.15333091543971</v>
      </c>
      <c r="AQ637" s="17">
        <v>0.18716894415098001</v>
      </c>
      <c r="AR637" s="17"/>
      <c r="AS637" s="17">
        <v>0.12446943362724</v>
      </c>
      <c r="AT637" s="17">
        <v>0.169380103637021</v>
      </c>
      <c r="AU637" s="17">
        <v>0.187376244514117</v>
      </c>
      <c r="AV637" s="17">
        <v>0.213718258832895</v>
      </c>
      <c r="AW637" s="17">
        <v>5.0228425674816397E-2</v>
      </c>
      <c r="AX637" s="17"/>
      <c r="AY637" s="17">
        <v>0.12774329422144501</v>
      </c>
      <c r="AZ637" s="17">
        <v>0.17231087450275701</v>
      </c>
      <c r="BA637" s="17">
        <v>0.175003150731429</v>
      </c>
      <c r="BB637" s="17">
        <v>0.21544258802828201</v>
      </c>
      <c r="BC637" s="17">
        <v>0.21253409447352301</v>
      </c>
      <c r="BD637" s="17"/>
      <c r="BE637" s="17">
        <v>0.12926142690855399</v>
      </c>
      <c r="BF637" s="17">
        <v>0.20730683283283599</v>
      </c>
      <c r="BG637" s="17">
        <v>0.16761781747288301</v>
      </c>
      <c r="BH637" s="17">
        <v>0.148453131598898</v>
      </c>
      <c r="BI637" s="17"/>
      <c r="BJ637" s="17">
        <v>0.16511209761385501</v>
      </c>
      <c r="BK637" s="17">
        <v>0.12394656211218499</v>
      </c>
      <c r="BL637" s="17">
        <v>0.19713357322191299</v>
      </c>
      <c r="BM637" s="17">
        <v>0.16142511014906799</v>
      </c>
      <c r="BN637" s="17"/>
      <c r="BO637" s="17">
        <v>0.139542604044609</v>
      </c>
      <c r="BP637" s="17">
        <v>0.19889392102907499</v>
      </c>
      <c r="BQ637" s="17">
        <v>0.16797105105528301</v>
      </c>
      <c r="BR637" s="17"/>
      <c r="BS637" s="17">
        <v>0.16104198698550301</v>
      </c>
      <c r="BT637" s="17">
        <v>0.176975911764475</v>
      </c>
      <c r="BU637" s="17"/>
      <c r="BV637" s="17">
        <v>0.15914691946401499</v>
      </c>
      <c r="BW637" s="17">
        <v>0.16611184247694399</v>
      </c>
      <c r="BX637" s="17">
        <v>0.18267576193413099</v>
      </c>
      <c r="BY637" s="17"/>
      <c r="BZ637" s="17">
        <v>0.152872946431653</v>
      </c>
      <c r="CA637" s="17">
        <v>8.8974451055698497E-2</v>
      </c>
    </row>
    <row r="638" spans="2:79" x14ac:dyDescent="0.3">
      <c r="B638" t="s">
        <v>279</v>
      </c>
      <c r="C638" s="17">
        <v>6.5861702633403005E-2</v>
      </c>
      <c r="D638" s="17">
        <v>7.8884333365678794E-2</v>
      </c>
      <c r="E638" s="17">
        <v>5.2534682843913501E-2</v>
      </c>
      <c r="F638" s="17"/>
      <c r="G638" s="17">
        <v>3.2172496262662401E-2</v>
      </c>
      <c r="H638" s="17">
        <v>2.45952272005238E-2</v>
      </c>
      <c r="I638" s="17">
        <v>8.4380159832557602E-2</v>
      </c>
      <c r="J638" s="17">
        <v>9.1512487723116695E-2</v>
      </c>
      <c r="K638" s="17">
        <v>8.7332301921138694E-2</v>
      </c>
      <c r="L638" s="17">
        <v>7.1729058151352498E-2</v>
      </c>
      <c r="M638" s="17"/>
      <c r="N638" s="17">
        <v>5.0411174897257202E-2</v>
      </c>
      <c r="O638" s="17">
        <v>6.6733612341230097E-2</v>
      </c>
      <c r="P638" s="17">
        <v>7.3375795849163206E-2</v>
      </c>
      <c r="Q638" s="17">
        <v>7.6346318515099307E-2</v>
      </c>
      <c r="R638" s="17"/>
      <c r="S638" s="17">
        <v>5.8817535601213201E-2</v>
      </c>
      <c r="T638" s="17">
        <v>3.6591680180248901E-2</v>
      </c>
      <c r="U638" s="17">
        <v>3.0279257932979399E-2</v>
      </c>
      <c r="V638" s="17">
        <v>9.3428589244712507E-2</v>
      </c>
      <c r="W638" s="17">
        <v>7.4457180699447303E-2</v>
      </c>
      <c r="X638" s="17">
        <v>5.9343920687048503E-2</v>
      </c>
      <c r="Y638" s="17">
        <v>7.8981982440952003E-2</v>
      </c>
      <c r="Z638" s="17">
        <v>7.9874873557794601E-2</v>
      </c>
      <c r="AA638" s="17">
        <v>3.1420752667021899E-2</v>
      </c>
      <c r="AB638" s="17">
        <v>0.110059051900823</v>
      </c>
      <c r="AC638" s="17">
        <v>8.73898528244198E-2</v>
      </c>
      <c r="AD638" s="17">
        <v>0.141353543696705</v>
      </c>
      <c r="AE638" s="17"/>
      <c r="AF638" s="17">
        <v>8.5566512550827298E-2</v>
      </c>
      <c r="AG638" s="17">
        <v>5.08030941717484E-2</v>
      </c>
      <c r="AH638" s="17">
        <v>1.2904148452471001E-2</v>
      </c>
      <c r="AI638" s="17">
        <v>0.14067822285664</v>
      </c>
      <c r="AJ638" s="17">
        <v>3.92755476841707E-2</v>
      </c>
      <c r="AK638" s="17"/>
      <c r="AL638" s="17">
        <v>3.4035487364579897E-2</v>
      </c>
      <c r="AM638" s="17">
        <v>6.9162301781930793E-2</v>
      </c>
      <c r="AN638" s="17">
        <v>2.85283973352536E-2</v>
      </c>
      <c r="AO638" s="17">
        <v>0.126090495782678</v>
      </c>
      <c r="AP638" s="17">
        <v>3.6586679758288297E-2</v>
      </c>
      <c r="AQ638" s="17">
        <v>6.1584218776821201E-2</v>
      </c>
      <c r="AR638" s="17"/>
      <c r="AS638" s="17">
        <v>4.5114701538372298E-2</v>
      </c>
      <c r="AT638" s="17">
        <v>4.9967422642677499E-2</v>
      </c>
      <c r="AU638" s="17">
        <v>8.4504721109033495E-2</v>
      </c>
      <c r="AV638" s="17">
        <v>0.100541067152151</v>
      </c>
      <c r="AW638" s="17">
        <v>0.212536097376303</v>
      </c>
      <c r="AX638" s="17"/>
      <c r="AY638" s="17">
        <v>7.7230101091137399E-2</v>
      </c>
      <c r="AZ638" s="17">
        <v>3.6665813822784402E-2</v>
      </c>
      <c r="BA638" s="17">
        <v>7.2128074895022307E-2</v>
      </c>
      <c r="BB638" s="17">
        <v>6.9095763697670995E-2</v>
      </c>
      <c r="BC638" s="17">
        <v>0.25168044078172602</v>
      </c>
      <c r="BD638" s="17"/>
      <c r="BE638" s="17">
        <v>0.148699786917418</v>
      </c>
      <c r="BF638" s="17">
        <v>6.3229137816870201E-2</v>
      </c>
      <c r="BG638" s="17">
        <v>6.5022453628170995E-2</v>
      </c>
      <c r="BH638" s="17">
        <v>5.9463662194511498E-2</v>
      </c>
      <c r="BI638" s="17"/>
      <c r="BJ638" s="17">
        <v>0.15840394582655101</v>
      </c>
      <c r="BK638" s="17">
        <v>3.4452896633066797E-2</v>
      </c>
      <c r="BL638" s="17">
        <v>5.9442733853093899E-2</v>
      </c>
      <c r="BM638" s="17">
        <v>5.2080502350014601E-2</v>
      </c>
      <c r="BN638" s="17"/>
      <c r="BO638" s="17">
        <v>8.8987980759729399E-2</v>
      </c>
      <c r="BP638" s="17">
        <v>8.0873439822558305E-2</v>
      </c>
      <c r="BQ638" s="17">
        <v>5.8863305540017702E-2</v>
      </c>
      <c r="BR638" s="17"/>
      <c r="BS638" s="17">
        <v>6.6978218155941696E-2</v>
      </c>
      <c r="BT638" s="17">
        <v>6.3517331666919294E-2</v>
      </c>
      <c r="BU638" s="17"/>
      <c r="BV638" s="17">
        <v>3.41311915714985E-2</v>
      </c>
      <c r="BW638" s="17">
        <v>6.2669603960212802E-2</v>
      </c>
      <c r="BX638" s="17">
        <v>9.0043268932076606E-2</v>
      </c>
      <c r="BY638" s="17"/>
      <c r="BZ638" s="17">
        <v>8.59057634265529E-2</v>
      </c>
      <c r="CA638" s="17">
        <v>8.0053325739364203E-2</v>
      </c>
    </row>
    <row r="639" spans="2:79" x14ac:dyDescent="0.3">
      <c r="B639" t="s">
        <v>105</v>
      </c>
      <c r="C639" s="17">
        <v>4.0490027067644603E-2</v>
      </c>
      <c r="D639" s="17">
        <v>3.31549477837947E-2</v>
      </c>
      <c r="E639" s="17">
        <v>4.7053426427956201E-2</v>
      </c>
      <c r="F639" s="17"/>
      <c r="G639" s="17">
        <v>3.4659227629483397E-2</v>
      </c>
      <c r="H639" s="17">
        <v>3.3969602653798198E-2</v>
      </c>
      <c r="I639" s="17">
        <v>4.0355488658729802E-2</v>
      </c>
      <c r="J639" s="17">
        <v>5.5875215217974797E-2</v>
      </c>
      <c r="K639" s="17">
        <v>4.2878847180997499E-2</v>
      </c>
      <c r="L639" s="17">
        <v>3.5698433750752399E-2</v>
      </c>
      <c r="M639" s="17"/>
      <c r="N639" s="17">
        <v>1.9790433694704099E-2</v>
      </c>
      <c r="O639" s="17">
        <v>3.73737174873933E-2</v>
      </c>
      <c r="P639" s="17">
        <v>4.9074300445257298E-2</v>
      </c>
      <c r="Q639" s="17">
        <v>5.93421898429356E-2</v>
      </c>
      <c r="R639" s="17"/>
      <c r="S639" s="17">
        <v>3.9496992140637101E-2</v>
      </c>
      <c r="T639" s="17">
        <v>6.5122103461228598E-2</v>
      </c>
      <c r="U639" s="17">
        <v>3.85382686931511E-2</v>
      </c>
      <c r="V639" s="17">
        <v>4.1559123373075602E-2</v>
      </c>
      <c r="W639" s="17">
        <v>7.4245513768336499E-3</v>
      </c>
      <c r="X639" s="17">
        <v>4.6856942556583202E-2</v>
      </c>
      <c r="Y639" s="17">
        <v>3.5724648356800899E-2</v>
      </c>
      <c r="Z639" s="17">
        <v>2.4786598989221701E-2</v>
      </c>
      <c r="AA639" s="17">
        <v>4.0420835198737598E-2</v>
      </c>
      <c r="AB639" s="17">
        <v>3.8382680084052698E-2</v>
      </c>
      <c r="AC639" s="17">
        <v>3.8975630265464398E-2</v>
      </c>
      <c r="AD639" s="17">
        <v>4.1391372012752198E-2</v>
      </c>
      <c r="AE639" s="17"/>
      <c r="AF639" s="17">
        <v>2.2213293528152399E-2</v>
      </c>
      <c r="AG639" s="17">
        <v>2.7436645379150401E-2</v>
      </c>
      <c r="AH639" s="17">
        <v>3.5770494011027699E-2</v>
      </c>
      <c r="AI639" s="17">
        <v>3.1702948849326298E-2</v>
      </c>
      <c r="AJ639" s="17">
        <v>5.5559754495166702E-2</v>
      </c>
      <c r="AK639" s="17"/>
      <c r="AL639" s="17">
        <v>2.38587274759832E-2</v>
      </c>
      <c r="AM639" s="17">
        <v>1.17773550439028E-2</v>
      </c>
      <c r="AN639" s="17">
        <v>3.40204370997189E-2</v>
      </c>
      <c r="AO639" s="17">
        <v>3.7427614548656903E-2</v>
      </c>
      <c r="AP639" s="17">
        <v>2.78633918668908E-2</v>
      </c>
      <c r="AQ639" s="17">
        <v>9.5005684267194204E-2</v>
      </c>
      <c r="AR639" s="17"/>
      <c r="AS639" s="17">
        <v>1.8192914508572001E-2</v>
      </c>
      <c r="AT639" s="17">
        <v>3.94119391697677E-2</v>
      </c>
      <c r="AU639" s="17">
        <v>5.2195650459262298E-2</v>
      </c>
      <c r="AV639" s="17">
        <v>5.6294074790454798E-2</v>
      </c>
      <c r="AW639" s="17">
        <v>1.55591869602974E-2</v>
      </c>
      <c r="AX639" s="17"/>
      <c r="AY639" s="17">
        <v>2.3521307850134E-2</v>
      </c>
      <c r="AZ639" s="17">
        <v>4.0114748188349203E-2</v>
      </c>
      <c r="BA639" s="17">
        <v>6.2517294892138295E-2</v>
      </c>
      <c r="BB639" s="17">
        <v>2.9299132906497102E-2</v>
      </c>
      <c r="BC639" s="17">
        <v>3.5624753988179297E-2</v>
      </c>
      <c r="BD639" s="17"/>
      <c r="BE639" s="17">
        <v>2.0794002994856599E-2</v>
      </c>
      <c r="BF639" s="17">
        <v>2.6283141127214801E-2</v>
      </c>
      <c r="BG639" s="17">
        <v>3.8503628590432201E-2</v>
      </c>
      <c r="BH639" s="17">
        <v>4.6584755470468399E-2</v>
      </c>
      <c r="BI639" s="17"/>
      <c r="BJ639" s="17">
        <v>5.6577078813393397E-2</v>
      </c>
      <c r="BK639" s="17">
        <v>2.54769352307333E-2</v>
      </c>
      <c r="BL639" s="17">
        <v>3.1908243234223303E-2</v>
      </c>
      <c r="BM639" s="17">
        <v>3.9504060846233001E-2</v>
      </c>
      <c r="BN639" s="17"/>
      <c r="BO639" s="17">
        <v>3.732180525717E-2</v>
      </c>
      <c r="BP639" s="17">
        <v>2.77932988995729E-2</v>
      </c>
      <c r="BQ639" s="17">
        <v>4.08202743526953E-2</v>
      </c>
      <c r="BR639" s="17"/>
      <c r="BS639" s="17">
        <v>3.8584910460348898E-2</v>
      </c>
      <c r="BT639" s="17">
        <v>4.2098389559243901E-2</v>
      </c>
      <c r="BU639" s="17"/>
      <c r="BV639" s="17">
        <v>3.6252499004389802E-2</v>
      </c>
      <c r="BW639" s="17">
        <v>4.4728539268049802E-2</v>
      </c>
      <c r="BX639" s="17">
        <v>1.8003070976293299E-2</v>
      </c>
      <c r="BY639" s="17"/>
      <c r="BZ639" s="17">
        <v>1.6638943901722301E-2</v>
      </c>
      <c r="CA639" s="17">
        <v>8.8351480919263495E-3</v>
      </c>
    </row>
    <row r="640" spans="2:79" x14ac:dyDescent="0.3">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c r="BZ640" s="17"/>
      <c r="CA640" s="17"/>
    </row>
    <row r="641" spans="2:79" x14ac:dyDescent="0.3">
      <c r="B641" s="6" t="s">
        <v>284</v>
      </c>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row>
    <row r="642" spans="2:79" x14ac:dyDescent="0.3">
      <c r="B642" s="24" t="s">
        <v>107</v>
      </c>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c r="BZ642" s="17"/>
      <c r="CA642" s="17"/>
    </row>
    <row r="643" spans="2:79" x14ac:dyDescent="0.3">
      <c r="B643" t="s">
        <v>275</v>
      </c>
      <c r="C643" s="17">
        <v>0.14555377084216001</v>
      </c>
      <c r="D643" s="17">
        <v>0.155229461621708</v>
      </c>
      <c r="E643" s="17">
        <v>0.136537825426818</v>
      </c>
      <c r="F643" s="17"/>
      <c r="G643" s="17">
        <v>0.19070826456054099</v>
      </c>
      <c r="H643" s="17">
        <v>0.224942699391321</v>
      </c>
      <c r="I643" s="17">
        <v>0.185828007721029</v>
      </c>
      <c r="J643" s="17">
        <v>8.2150585854217195E-2</v>
      </c>
      <c r="K643" s="17">
        <v>7.8621246711316595E-2</v>
      </c>
      <c r="L643" s="17">
        <v>0.11424881943241499</v>
      </c>
      <c r="M643" s="17"/>
      <c r="N643" s="17">
        <v>0.18536661717876399</v>
      </c>
      <c r="O643" s="17">
        <v>0.13088814618098599</v>
      </c>
      <c r="P643" s="17">
        <v>0.14469514090819499</v>
      </c>
      <c r="Q643" s="17">
        <v>0.119439055696932</v>
      </c>
      <c r="R643" s="17"/>
      <c r="S643" s="17">
        <v>0.237623108569573</v>
      </c>
      <c r="T643" s="17">
        <v>0.122232021900692</v>
      </c>
      <c r="U643" s="17">
        <v>9.2103612511887006E-2</v>
      </c>
      <c r="V643" s="17">
        <v>0.15555828948341799</v>
      </c>
      <c r="W643" s="17">
        <v>0.10001795306255901</v>
      </c>
      <c r="X643" s="17">
        <v>0.14056919104986099</v>
      </c>
      <c r="Y643" s="17">
        <v>0.106318135516019</v>
      </c>
      <c r="Z643" s="17">
        <v>0.115066606089214</v>
      </c>
      <c r="AA643" s="17">
        <v>0.151181594243495</v>
      </c>
      <c r="AB643" s="17">
        <v>0.144143898343745</v>
      </c>
      <c r="AC643" s="17">
        <v>0.11440907347559801</v>
      </c>
      <c r="AD643" s="17">
        <v>0.233025732269423</v>
      </c>
      <c r="AE643" s="17"/>
      <c r="AF643" s="17">
        <v>0.12305660207654</v>
      </c>
      <c r="AG643" s="17">
        <v>0.178511451523751</v>
      </c>
      <c r="AH643" s="17">
        <v>0.11314250279044299</v>
      </c>
      <c r="AI643" s="17">
        <v>9.1788218645871E-2</v>
      </c>
      <c r="AJ643" s="17">
        <v>0.145683695838038</v>
      </c>
      <c r="AK643" s="17"/>
      <c r="AL643" s="17">
        <v>0.21327941477983201</v>
      </c>
      <c r="AM643" s="17">
        <v>0.14800159925445</v>
      </c>
      <c r="AN643" s="17">
        <v>0.14746190427015299</v>
      </c>
      <c r="AO643" s="17">
        <v>8.5640442182679299E-2</v>
      </c>
      <c r="AP643" s="17">
        <v>0.13328695819257799</v>
      </c>
      <c r="AQ643" s="17">
        <v>9.5598232084491794E-2</v>
      </c>
      <c r="AR643" s="17"/>
      <c r="AS643" s="17">
        <v>0.26814681593769601</v>
      </c>
      <c r="AT643" s="17">
        <v>0.13496901860590099</v>
      </c>
      <c r="AU643" s="17">
        <v>9.8741686425373398E-2</v>
      </c>
      <c r="AV643" s="17">
        <v>0.102935712821703</v>
      </c>
      <c r="AW643" s="17">
        <v>0.141523948445647</v>
      </c>
      <c r="AX643" s="17"/>
      <c r="AY643" s="17">
        <v>0.23178843623717199</v>
      </c>
      <c r="AZ643" s="17">
        <v>0.13374445637950699</v>
      </c>
      <c r="BA643" s="17">
        <v>9.2553147562136895E-2</v>
      </c>
      <c r="BB643" s="17">
        <v>0.108882485244251</v>
      </c>
      <c r="BC643" s="17">
        <v>0.116279991050301</v>
      </c>
      <c r="BD643" s="17"/>
      <c r="BE643" s="17">
        <v>0.141361087978638</v>
      </c>
      <c r="BF643" s="17">
        <v>0.10689340698913299</v>
      </c>
      <c r="BG643" s="17">
        <v>0.14896903372443801</v>
      </c>
      <c r="BH643" s="17">
        <v>0.16610152995517299</v>
      </c>
      <c r="BI643" s="17"/>
      <c r="BJ643" s="17">
        <v>0.12566625578361701</v>
      </c>
      <c r="BK643" s="17">
        <v>0.201020919435215</v>
      </c>
      <c r="BL643" s="17">
        <v>0.14155310481036501</v>
      </c>
      <c r="BM643" s="17">
        <v>0.14519542181852399</v>
      </c>
      <c r="BN643" s="17"/>
      <c r="BO643" s="17">
        <v>0.18732777391320099</v>
      </c>
      <c r="BP643" s="17">
        <v>0.13702863407375701</v>
      </c>
      <c r="BQ643" s="17">
        <v>0.139260272398916</v>
      </c>
      <c r="BR643" s="17"/>
      <c r="BS643" s="17">
        <v>0.158113137861049</v>
      </c>
      <c r="BT643" s="17">
        <v>0.129526557587785</v>
      </c>
      <c r="BU643" s="17"/>
      <c r="BV643" s="17">
        <v>0.122082349960843</v>
      </c>
      <c r="BW643" s="17">
        <v>0.14059718826825299</v>
      </c>
      <c r="BX643" s="17">
        <v>0.169733427491881</v>
      </c>
      <c r="BY643" s="17"/>
      <c r="BZ643" s="17">
        <v>0.14458966707243501</v>
      </c>
      <c r="CA643" s="17">
        <v>0.27938660837541102</v>
      </c>
    </row>
    <row r="644" spans="2:79" x14ac:dyDescent="0.3">
      <c r="B644" t="s">
        <v>276</v>
      </c>
      <c r="C644" s="17">
        <v>0.284601607707265</v>
      </c>
      <c r="D644" s="17">
        <v>0.28552677265509802</v>
      </c>
      <c r="E644" s="17">
        <v>0.285212348665566</v>
      </c>
      <c r="F644" s="17"/>
      <c r="G644" s="17">
        <v>0.34069903745479801</v>
      </c>
      <c r="H644" s="17">
        <v>0.326665895778261</v>
      </c>
      <c r="I644" s="17">
        <v>0.26507952973577598</v>
      </c>
      <c r="J644" s="17">
        <v>0.25489297030747798</v>
      </c>
      <c r="K644" s="17">
        <v>0.27582621910827798</v>
      </c>
      <c r="L644" s="17">
        <v>0.258768964533581</v>
      </c>
      <c r="M644" s="17"/>
      <c r="N644" s="17">
        <v>0.30048462534737802</v>
      </c>
      <c r="O644" s="17">
        <v>0.292681480052223</v>
      </c>
      <c r="P644" s="17">
        <v>0.27293846060254701</v>
      </c>
      <c r="Q644" s="17">
        <v>0.26943393668973598</v>
      </c>
      <c r="R644" s="17"/>
      <c r="S644" s="17">
        <v>0.25084414409762401</v>
      </c>
      <c r="T644" s="17">
        <v>0.29409564876217298</v>
      </c>
      <c r="U644" s="17">
        <v>0.26542713091943898</v>
      </c>
      <c r="V644" s="17">
        <v>0.27486763475174297</v>
      </c>
      <c r="W644" s="17">
        <v>0.36290204823944</v>
      </c>
      <c r="X644" s="17">
        <v>0.295555519825004</v>
      </c>
      <c r="Y644" s="17">
        <v>0.30373988927840501</v>
      </c>
      <c r="Z644" s="17">
        <v>0.36946209155397702</v>
      </c>
      <c r="AA644" s="17">
        <v>0.33229733530781203</v>
      </c>
      <c r="AB644" s="17">
        <v>0.223775159050013</v>
      </c>
      <c r="AC644" s="17">
        <v>0.18083702867687801</v>
      </c>
      <c r="AD644" s="17">
        <v>0.28313362811806198</v>
      </c>
      <c r="AE644" s="17"/>
      <c r="AF644" s="17">
        <v>0.25352582411860602</v>
      </c>
      <c r="AG644" s="17">
        <v>0.35429154590295298</v>
      </c>
      <c r="AH644" s="17">
        <v>0.34495383814364</v>
      </c>
      <c r="AI644" s="17">
        <v>0.20655093179737599</v>
      </c>
      <c r="AJ644" s="17">
        <v>0.27017751672500101</v>
      </c>
      <c r="AK644" s="17"/>
      <c r="AL644" s="17">
        <v>0.36113172977711899</v>
      </c>
      <c r="AM644" s="17">
        <v>0.26747447235800698</v>
      </c>
      <c r="AN644" s="17">
        <v>0.35502171748448802</v>
      </c>
      <c r="AO644" s="17">
        <v>0.21666635828439701</v>
      </c>
      <c r="AP644" s="17">
        <v>0.373055035235282</v>
      </c>
      <c r="AQ644" s="17">
        <v>0.18839233895180599</v>
      </c>
      <c r="AR644" s="17"/>
      <c r="AS644" s="17">
        <v>0.30475557871715597</v>
      </c>
      <c r="AT644" s="17">
        <v>0.29247174673743498</v>
      </c>
      <c r="AU644" s="17">
        <v>0.24716057823860599</v>
      </c>
      <c r="AV644" s="17">
        <v>0.29211874758099399</v>
      </c>
      <c r="AW644" s="17">
        <v>0.31341586262071303</v>
      </c>
      <c r="AX644" s="17"/>
      <c r="AY644" s="17">
        <v>0.268001294654718</v>
      </c>
      <c r="AZ644" s="17">
        <v>0.30247321766367802</v>
      </c>
      <c r="BA644" s="17">
        <v>0.27756477899464699</v>
      </c>
      <c r="BB644" s="17">
        <v>0.28332559250667699</v>
      </c>
      <c r="BC644" s="17">
        <v>0.26892532455342499</v>
      </c>
      <c r="BD644" s="17"/>
      <c r="BE644" s="17">
        <v>0.14679911228030099</v>
      </c>
      <c r="BF644" s="17">
        <v>0.33807025281939102</v>
      </c>
      <c r="BG644" s="17">
        <v>0.27092957465357198</v>
      </c>
      <c r="BH644" s="17">
        <v>0.296990700991836</v>
      </c>
      <c r="BI644" s="17"/>
      <c r="BJ644" s="17">
        <v>0.25840093146707499</v>
      </c>
      <c r="BK644" s="17">
        <v>0.36009866177859601</v>
      </c>
      <c r="BL644" s="17">
        <v>0.28128049819352402</v>
      </c>
      <c r="BM644" s="17">
        <v>0.28499450778923402</v>
      </c>
      <c r="BN644" s="17"/>
      <c r="BO644" s="17">
        <v>0.31765131459680801</v>
      </c>
      <c r="BP644" s="17">
        <v>0.29666370607977099</v>
      </c>
      <c r="BQ644" s="17">
        <v>0.27705494238051198</v>
      </c>
      <c r="BR644" s="17"/>
      <c r="BS644" s="17">
        <v>0.27720095581882698</v>
      </c>
      <c r="BT644" s="17">
        <v>0.29485650080487102</v>
      </c>
      <c r="BU644" s="17"/>
      <c r="BV644" s="17">
        <v>0.36838918815056498</v>
      </c>
      <c r="BW644" s="17">
        <v>0.24470670573095299</v>
      </c>
      <c r="BX644" s="17">
        <v>0.28482757494336203</v>
      </c>
      <c r="BY644" s="17"/>
      <c r="BZ644" s="17">
        <v>0.36432330786462402</v>
      </c>
      <c r="CA644" s="17">
        <v>0.34297245623004502</v>
      </c>
    </row>
    <row r="645" spans="2:79" x14ac:dyDescent="0.3">
      <c r="B645" t="s">
        <v>277</v>
      </c>
      <c r="C645" s="17">
        <v>0.29045919879918403</v>
      </c>
      <c r="D645" s="17">
        <v>0.26695729422331499</v>
      </c>
      <c r="E645" s="17">
        <v>0.31418093147110199</v>
      </c>
      <c r="F645" s="17"/>
      <c r="G645" s="17">
        <v>0.27431692673535202</v>
      </c>
      <c r="H645" s="17">
        <v>0.26691268197967</v>
      </c>
      <c r="I645" s="17">
        <v>0.31408694620577599</v>
      </c>
      <c r="J645" s="17">
        <v>0.29691755796289798</v>
      </c>
      <c r="K645" s="17">
        <v>0.27799922616065098</v>
      </c>
      <c r="L645" s="17">
        <v>0.30428457025275402</v>
      </c>
      <c r="M645" s="17"/>
      <c r="N645" s="17">
        <v>0.28556832303577001</v>
      </c>
      <c r="O645" s="17">
        <v>0.29155441827419498</v>
      </c>
      <c r="P645" s="17">
        <v>0.29418268684063398</v>
      </c>
      <c r="Q645" s="17">
        <v>0.28884509986573997</v>
      </c>
      <c r="R645" s="17"/>
      <c r="S645" s="17">
        <v>0.26264561394944103</v>
      </c>
      <c r="T645" s="17">
        <v>0.30693487178710999</v>
      </c>
      <c r="U645" s="17">
        <v>0.33351445612591002</v>
      </c>
      <c r="V645" s="17">
        <v>0.28702449793111101</v>
      </c>
      <c r="W645" s="17">
        <v>0.29235068924787999</v>
      </c>
      <c r="X645" s="17">
        <v>0.284283954656323</v>
      </c>
      <c r="Y645" s="17">
        <v>0.32025726059604498</v>
      </c>
      <c r="Z645" s="17">
        <v>0.30721329635327299</v>
      </c>
      <c r="AA645" s="17">
        <v>0.283030620981022</v>
      </c>
      <c r="AB645" s="17">
        <v>0.24308654097577101</v>
      </c>
      <c r="AC645" s="17">
        <v>0.38005860591419899</v>
      </c>
      <c r="AD645" s="17">
        <v>0.17520228442495001</v>
      </c>
      <c r="AE645" s="17"/>
      <c r="AF645" s="17">
        <v>0.315542442025804</v>
      </c>
      <c r="AG645" s="17">
        <v>0.27357693080519901</v>
      </c>
      <c r="AH645" s="17">
        <v>0.32734154260015302</v>
      </c>
      <c r="AI645" s="17">
        <v>0.26231271420914998</v>
      </c>
      <c r="AJ645" s="17">
        <v>0.340093646429663</v>
      </c>
      <c r="AK645" s="17"/>
      <c r="AL645" s="17">
        <v>0.270647741383375</v>
      </c>
      <c r="AM645" s="17">
        <v>0.29524971193189498</v>
      </c>
      <c r="AN645" s="17">
        <v>0.27872327963535798</v>
      </c>
      <c r="AO645" s="17">
        <v>0.28201588573069902</v>
      </c>
      <c r="AP645" s="17">
        <v>0.29732068050064703</v>
      </c>
      <c r="AQ645" s="17">
        <v>0.40555506518552698</v>
      </c>
      <c r="AR645" s="17"/>
      <c r="AS645" s="17">
        <v>0.248199143906464</v>
      </c>
      <c r="AT645" s="17">
        <v>0.299647175966752</v>
      </c>
      <c r="AU645" s="17">
        <v>0.330916022775747</v>
      </c>
      <c r="AV645" s="17">
        <v>0.241002868212746</v>
      </c>
      <c r="AW645" s="17">
        <v>0.219903044665128</v>
      </c>
      <c r="AX645" s="17"/>
      <c r="AY645" s="17">
        <v>0.26476291465139901</v>
      </c>
      <c r="AZ645" s="17">
        <v>0.31380290408769601</v>
      </c>
      <c r="BA645" s="17">
        <v>0.304670329441945</v>
      </c>
      <c r="BB645" s="17">
        <v>0.28156491692344099</v>
      </c>
      <c r="BC645" s="17">
        <v>0.16722942928885901</v>
      </c>
      <c r="BD645" s="17"/>
      <c r="BE645" s="17">
        <v>0.33220164060352098</v>
      </c>
      <c r="BF645" s="17">
        <v>0.26151608269743898</v>
      </c>
      <c r="BG645" s="17">
        <v>0.29884296764311402</v>
      </c>
      <c r="BH645" s="17">
        <v>0.28524185968675297</v>
      </c>
      <c r="BI645" s="17"/>
      <c r="BJ645" s="17">
        <v>0.233407375543881</v>
      </c>
      <c r="BK645" s="17">
        <v>0.27898500100964502</v>
      </c>
      <c r="BL645" s="17">
        <v>0.29220071177444901</v>
      </c>
      <c r="BM645" s="17">
        <v>0.301160359813052</v>
      </c>
      <c r="BN645" s="17"/>
      <c r="BO645" s="17">
        <v>0.249353372906325</v>
      </c>
      <c r="BP645" s="17">
        <v>0.28193491645617202</v>
      </c>
      <c r="BQ645" s="17">
        <v>0.29899212080301302</v>
      </c>
      <c r="BR645" s="17"/>
      <c r="BS645" s="17">
        <v>0.29379278056088098</v>
      </c>
      <c r="BT645" s="17">
        <v>0.285970431934364</v>
      </c>
      <c r="BU645" s="17"/>
      <c r="BV645" s="17">
        <v>0.30248337612898601</v>
      </c>
      <c r="BW645" s="17">
        <v>0.32590471725569697</v>
      </c>
      <c r="BX645" s="17">
        <v>0.24324736475460901</v>
      </c>
      <c r="BY645" s="17"/>
      <c r="BZ645" s="17">
        <v>0.29216268477791701</v>
      </c>
      <c r="CA645" s="17">
        <v>0.23586422508847199</v>
      </c>
    </row>
    <row r="646" spans="2:79" x14ac:dyDescent="0.3">
      <c r="B646" t="s">
        <v>278</v>
      </c>
      <c r="C646" s="17">
        <v>0.173951909143437</v>
      </c>
      <c r="D646" s="17">
        <v>0.18989891954423599</v>
      </c>
      <c r="E646" s="17">
        <v>0.15688947153067101</v>
      </c>
      <c r="F646" s="17"/>
      <c r="G646" s="17">
        <v>0.123829354799119</v>
      </c>
      <c r="H646" s="17">
        <v>0.10408805865724501</v>
      </c>
      <c r="I646" s="17">
        <v>0.12480918168876901</v>
      </c>
      <c r="J646" s="17">
        <v>0.214594331963256</v>
      </c>
      <c r="K646" s="17">
        <v>0.229373223147672</v>
      </c>
      <c r="L646" s="17">
        <v>0.234210383668085</v>
      </c>
      <c r="M646" s="17"/>
      <c r="N646" s="17">
        <v>0.17056676813215699</v>
      </c>
      <c r="O646" s="17">
        <v>0.17257409238461299</v>
      </c>
      <c r="P646" s="17">
        <v>0.16678136976125399</v>
      </c>
      <c r="Q646" s="17">
        <v>0.18472194154921301</v>
      </c>
      <c r="R646" s="17"/>
      <c r="S646" s="17">
        <v>0.171335191974576</v>
      </c>
      <c r="T646" s="17">
        <v>0.17010373507257501</v>
      </c>
      <c r="U646" s="17">
        <v>0.19514674629775999</v>
      </c>
      <c r="V646" s="17">
        <v>0.19983113978332201</v>
      </c>
      <c r="W646" s="17">
        <v>0.14269573712852901</v>
      </c>
      <c r="X646" s="17">
        <v>0.15080557167556999</v>
      </c>
      <c r="Y646" s="17">
        <v>0.15510424414659499</v>
      </c>
      <c r="Z646" s="17">
        <v>0.119337084508283</v>
      </c>
      <c r="AA646" s="17">
        <v>0.16810816857152899</v>
      </c>
      <c r="AB646" s="17">
        <v>0.243124741813175</v>
      </c>
      <c r="AC646" s="17">
        <v>0.151632854535794</v>
      </c>
      <c r="AD646" s="17">
        <v>0.18509366292555099</v>
      </c>
      <c r="AE646" s="17"/>
      <c r="AF646" s="17">
        <v>0.203788870602574</v>
      </c>
      <c r="AG646" s="17">
        <v>0.13336168213587099</v>
      </c>
      <c r="AH646" s="17">
        <v>0.147021996676549</v>
      </c>
      <c r="AI646" s="17">
        <v>0.24102599801788699</v>
      </c>
      <c r="AJ646" s="17">
        <v>0.143938024719304</v>
      </c>
      <c r="AK646" s="17"/>
      <c r="AL646" s="17">
        <v>0.100588490078296</v>
      </c>
      <c r="AM646" s="17">
        <v>0.21197490766771801</v>
      </c>
      <c r="AN646" s="17">
        <v>0.149686072819255</v>
      </c>
      <c r="AO646" s="17">
        <v>0.24745446304685401</v>
      </c>
      <c r="AP646" s="17">
        <v>0.11592439424479099</v>
      </c>
      <c r="AQ646" s="17">
        <v>0.16828938858033901</v>
      </c>
      <c r="AR646" s="17"/>
      <c r="AS646" s="17">
        <v>0.12304600889348299</v>
      </c>
      <c r="AT646" s="17">
        <v>0.16889132249331701</v>
      </c>
      <c r="AU646" s="17">
        <v>0.19060828450908501</v>
      </c>
      <c r="AV646" s="17">
        <v>0.25512855669876</v>
      </c>
      <c r="AW646" s="17">
        <v>0.120838720344357</v>
      </c>
      <c r="AX646" s="17"/>
      <c r="AY646" s="17">
        <v>0.15282207410195101</v>
      </c>
      <c r="AZ646" s="17">
        <v>0.15963724392519299</v>
      </c>
      <c r="BA646" s="17">
        <v>0.19367903322704799</v>
      </c>
      <c r="BB646" s="17">
        <v>0.21731752132948501</v>
      </c>
      <c r="BC646" s="17">
        <v>0.22565403974130599</v>
      </c>
      <c r="BD646" s="17"/>
      <c r="BE646" s="17">
        <v>0.20676772721995901</v>
      </c>
      <c r="BF646" s="17">
        <v>0.202134646152138</v>
      </c>
      <c r="BG646" s="17">
        <v>0.17825017652237099</v>
      </c>
      <c r="BH646" s="17">
        <v>0.14910419127456601</v>
      </c>
      <c r="BI646" s="17"/>
      <c r="BJ646" s="17">
        <v>0.220439345005185</v>
      </c>
      <c r="BK646" s="17">
        <v>8.3751927501914097E-2</v>
      </c>
      <c r="BL646" s="17">
        <v>0.183187852338796</v>
      </c>
      <c r="BM646" s="17">
        <v>0.172894557662362</v>
      </c>
      <c r="BN646" s="17"/>
      <c r="BO646" s="17">
        <v>0.15962855617680399</v>
      </c>
      <c r="BP646" s="17">
        <v>0.168901094872453</v>
      </c>
      <c r="BQ646" s="17">
        <v>0.17860355056642499</v>
      </c>
      <c r="BR646" s="17"/>
      <c r="BS646" s="17">
        <v>0.17402638619056299</v>
      </c>
      <c r="BT646" s="17">
        <v>0.17367283320136301</v>
      </c>
      <c r="BU646" s="17"/>
      <c r="BV646" s="17">
        <v>0.12543326559196999</v>
      </c>
      <c r="BW646" s="17">
        <v>0.185756066705101</v>
      </c>
      <c r="BX646" s="17">
        <v>0.19983921211664099</v>
      </c>
      <c r="BY646" s="17"/>
      <c r="BZ646" s="17">
        <v>0.13785767988780301</v>
      </c>
      <c r="CA646" s="17">
        <v>8.0822663611573406E-2</v>
      </c>
    </row>
    <row r="647" spans="2:79" x14ac:dyDescent="0.3">
      <c r="B647" t="s">
        <v>279</v>
      </c>
      <c r="C647" s="17">
        <v>6.1821867703989702E-2</v>
      </c>
      <c r="D647" s="17">
        <v>7.3457451071084895E-2</v>
      </c>
      <c r="E647" s="17">
        <v>4.9811728768501103E-2</v>
      </c>
      <c r="F647" s="17"/>
      <c r="G647" s="17">
        <v>2.9533834216616602E-2</v>
      </c>
      <c r="H647" s="17">
        <v>4.1721751191567201E-2</v>
      </c>
      <c r="I647" s="17">
        <v>6.6609162092655605E-2</v>
      </c>
      <c r="J647" s="17">
        <v>9.6633335462558104E-2</v>
      </c>
      <c r="K647" s="17">
        <v>9.1324805762453803E-2</v>
      </c>
      <c r="L647" s="17">
        <v>4.7855148264595297E-2</v>
      </c>
      <c r="M647" s="17"/>
      <c r="N647" s="17">
        <v>3.9593810238085898E-2</v>
      </c>
      <c r="O647" s="17">
        <v>6.9314387626782895E-2</v>
      </c>
      <c r="P647" s="17">
        <v>6.6999793890766393E-2</v>
      </c>
      <c r="Q647" s="17">
        <v>7.4715811357177198E-2</v>
      </c>
      <c r="R647" s="17"/>
      <c r="S647" s="17">
        <v>2.9718281778082702E-2</v>
      </c>
      <c r="T647" s="17">
        <v>4.5113977187165102E-2</v>
      </c>
      <c r="U647" s="17">
        <v>6.3026410051622406E-2</v>
      </c>
      <c r="V647" s="17">
        <v>4.4079696588530601E-2</v>
      </c>
      <c r="W647" s="17">
        <v>8.0105956970157099E-2</v>
      </c>
      <c r="X647" s="17">
        <v>7.8072538666516103E-2</v>
      </c>
      <c r="Y647" s="17">
        <v>7.1285438421935604E-2</v>
      </c>
      <c r="Z647" s="17">
        <v>5.1165154862181497E-2</v>
      </c>
      <c r="AA647" s="17">
        <v>2.9965859497638001E-2</v>
      </c>
      <c r="AB647" s="17">
        <v>9.5859802015083997E-2</v>
      </c>
      <c r="AC647" s="17">
        <v>0.14574121860853001</v>
      </c>
      <c r="AD647" s="17">
        <v>0.105342077482476</v>
      </c>
      <c r="AE647" s="17"/>
      <c r="AF647" s="17">
        <v>7.4057208521639203E-2</v>
      </c>
      <c r="AG647" s="17">
        <v>3.1743593912452302E-2</v>
      </c>
      <c r="AH647" s="17">
        <v>1.6989074576616799E-2</v>
      </c>
      <c r="AI647" s="17">
        <v>0.15074289100309199</v>
      </c>
      <c r="AJ647" s="17">
        <v>3.7578774178842297E-2</v>
      </c>
      <c r="AK647" s="17"/>
      <c r="AL647" s="17">
        <v>2.4348168480687299E-2</v>
      </c>
      <c r="AM647" s="17">
        <v>6.2057950149661499E-2</v>
      </c>
      <c r="AN647" s="17">
        <v>3.5166234253586802E-2</v>
      </c>
      <c r="AO647" s="17">
        <v>0.12044973710378</v>
      </c>
      <c r="AP647" s="17">
        <v>2.7012981624598E-2</v>
      </c>
      <c r="AQ647" s="17">
        <v>4.6350665033414701E-2</v>
      </c>
      <c r="AR647" s="17"/>
      <c r="AS647" s="17">
        <v>3.8218791808725699E-2</v>
      </c>
      <c r="AT647" s="17">
        <v>6.0045017244377302E-2</v>
      </c>
      <c r="AU647" s="17">
        <v>7.3943333001521699E-2</v>
      </c>
      <c r="AV647" s="17">
        <v>6.1765441316749103E-2</v>
      </c>
      <c r="AW647" s="17">
        <v>0.16581331714610201</v>
      </c>
      <c r="AX647" s="17"/>
      <c r="AY647" s="17">
        <v>6.2417597641642501E-2</v>
      </c>
      <c r="AZ647" s="17">
        <v>4.5131956556988498E-2</v>
      </c>
      <c r="BA647" s="17">
        <v>6.4112954335138098E-2</v>
      </c>
      <c r="BB647" s="17">
        <v>7.2228399109223407E-2</v>
      </c>
      <c r="BC647" s="17">
        <v>0.19899908853516901</v>
      </c>
      <c r="BD647" s="17"/>
      <c r="BE647" s="17">
        <v>0.127890714307936</v>
      </c>
      <c r="BF647" s="17">
        <v>5.9230286057282602E-2</v>
      </c>
      <c r="BG647" s="17">
        <v>6.6605835202169603E-2</v>
      </c>
      <c r="BH647" s="17">
        <v>4.82532436046774E-2</v>
      </c>
      <c r="BI647" s="17"/>
      <c r="BJ647" s="17">
        <v>0.10364582690428099</v>
      </c>
      <c r="BK647" s="17">
        <v>5.02529384585466E-2</v>
      </c>
      <c r="BL647" s="17">
        <v>6.6927859070121595E-2</v>
      </c>
      <c r="BM647" s="17">
        <v>5.1228579320849302E-2</v>
      </c>
      <c r="BN647" s="17"/>
      <c r="BO647" s="17">
        <v>5.6205378561610099E-2</v>
      </c>
      <c r="BP647" s="17">
        <v>7.6839033229377504E-2</v>
      </c>
      <c r="BQ647" s="17">
        <v>6.0581222730012103E-2</v>
      </c>
      <c r="BR647" s="17"/>
      <c r="BS647" s="17">
        <v>5.7668232262506898E-2</v>
      </c>
      <c r="BT647" s="17">
        <v>6.75202388378566E-2</v>
      </c>
      <c r="BU647" s="17"/>
      <c r="BV647" s="17">
        <v>3.7448158734176999E-2</v>
      </c>
      <c r="BW647" s="17">
        <v>5.5447915821994299E-2</v>
      </c>
      <c r="BX647" s="17">
        <v>8.2386243689676203E-2</v>
      </c>
      <c r="BY647" s="17"/>
      <c r="BZ647" s="17">
        <v>4.44277164954993E-2</v>
      </c>
      <c r="CA647" s="17">
        <v>4.3849570023763801E-2</v>
      </c>
    </row>
    <row r="648" spans="2:79" x14ac:dyDescent="0.3">
      <c r="B648" t="s">
        <v>105</v>
      </c>
      <c r="C648" s="17">
        <v>4.3611645803963699E-2</v>
      </c>
      <c r="D648" s="17">
        <v>2.89301008845575E-2</v>
      </c>
      <c r="E648" s="17">
        <v>5.7367694137342398E-2</v>
      </c>
      <c r="F648" s="17"/>
      <c r="G648" s="17">
        <v>4.0912582233573302E-2</v>
      </c>
      <c r="H648" s="17">
        <v>3.5668913001935101E-2</v>
      </c>
      <c r="I648" s="17">
        <v>4.35871725559943E-2</v>
      </c>
      <c r="J648" s="17">
        <v>5.48112184495924E-2</v>
      </c>
      <c r="K648" s="17">
        <v>4.6855279109628403E-2</v>
      </c>
      <c r="L648" s="17">
        <v>4.0632113848569303E-2</v>
      </c>
      <c r="M648" s="17"/>
      <c r="N648" s="17">
        <v>1.8419856067844902E-2</v>
      </c>
      <c r="O648" s="17">
        <v>4.2987475481200903E-2</v>
      </c>
      <c r="P648" s="17">
        <v>5.44025479966029E-2</v>
      </c>
      <c r="Q648" s="17">
        <v>6.2844154841202093E-2</v>
      </c>
      <c r="R648" s="17"/>
      <c r="S648" s="17">
        <v>4.7833659630704697E-2</v>
      </c>
      <c r="T648" s="17">
        <v>6.1519745290284901E-2</v>
      </c>
      <c r="U648" s="17">
        <v>5.07816440933824E-2</v>
      </c>
      <c r="V648" s="17">
        <v>3.8638741461875903E-2</v>
      </c>
      <c r="W648" s="17">
        <v>2.1927615351434601E-2</v>
      </c>
      <c r="X648" s="17">
        <v>5.0713224126726797E-2</v>
      </c>
      <c r="Y648" s="17">
        <v>4.3295032041000603E-2</v>
      </c>
      <c r="Z648" s="17">
        <v>3.7755766633071397E-2</v>
      </c>
      <c r="AA648" s="17">
        <v>3.5416421398503498E-2</v>
      </c>
      <c r="AB648" s="17">
        <v>5.0009857802212697E-2</v>
      </c>
      <c r="AC648" s="17">
        <v>2.7321218789002101E-2</v>
      </c>
      <c r="AD648" s="17">
        <v>1.82026147795382E-2</v>
      </c>
      <c r="AE648" s="17"/>
      <c r="AF648" s="17">
        <v>3.00290526548363E-2</v>
      </c>
      <c r="AG648" s="17">
        <v>2.8514795719774E-2</v>
      </c>
      <c r="AH648" s="17">
        <v>5.0551045212597602E-2</v>
      </c>
      <c r="AI648" s="17">
        <v>4.7579246326623997E-2</v>
      </c>
      <c r="AJ648" s="17">
        <v>6.2528342109150495E-2</v>
      </c>
      <c r="AK648" s="17"/>
      <c r="AL648" s="17">
        <v>3.0004455500690499E-2</v>
      </c>
      <c r="AM648" s="17">
        <v>1.52413586382698E-2</v>
      </c>
      <c r="AN648" s="17">
        <v>3.3940791537159301E-2</v>
      </c>
      <c r="AO648" s="17">
        <v>4.7773113651591301E-2</v>
      </c>
      <c r="AP648" s="17">
        <v>5.3399950202104203E-2</v>
      </c>
      <c r="AQ648" s="17">
        <v>9.5814310164421601E-2</v>
      </c>
      <c r="AR648" s="17"/>
      <c r="AS648" s="17">
        <v>1.7633660736475799E-2</v>
      </c>
      <c r="AT648" s="17">
        <v>4.3975718952217399E-2</v>
      </c>
      <c r="AU648" s="17">
        <v>5.8630095049667E-2</v>
      </c>
      <c r="AV648" s="17">
        <v>4.7048673369048402E-2</v>
      </c>
      <c r="AW648" s="17">
        <v>3.8505106778051898E-2</v>
      </c>
      <c r="AX648" s="17"/>
      <c r="AY648" s="17">
        <v>2.0207682713118E-2</v>
      </c>
      <c r="AZ648" s="17">
        <v>4.5210221386937803E-2</v>
      </c>
      <c r="BA648" s="17">
        <v>6.7419756439085404E-2</v>
      </c>
      <c r="BB648" s="17">
        <v>3.6681084886921698E-2</v>
      </c>
      <c r="BC648" s="17">
        <v>2.2912126830940599E-2</v>
      </c>
      <c r="BD648" s="17"/>
      <c r="BE648" s="17">
        <v>4.4979717609645399E-2</v>
      </c>
      <c r="BF648" s="17">
        <v>3.2155325284616398E-2</v>
      </c>
      <c r="BG648" s="17">
        <v>3.6402412254335902E-2</v>
      </c>
      <c r="BH648" s="17">
        <v>5.43084744869941E-2</v>
      </c>
      <c r="BI648" s="17"/>
      <c r="BJ648" s="17">
        <v>5.8440265295961198E-2</v>
      </c>
      <c r="BK648" s="17">
        <v>2.5890551816083199E-2</v>
      </c>
      <c r="BL648" s="17">
        <v>3.4849973812745398E-2</v>
      </c>
      <c r="BM648" s="17">
        <v>4.4526573595978398E-2</v>
      </c>
      <c r="BN648" s="17"/>
      <c r="BO648" s="17">
        <v>2.9833603845252101E-2</v>
      </c>
      <c r="BP648" s="17">
        <v>3.8632615288469799E-2</v>
      </c>
      <c r="BQ648" s="17">
        <v>4.5507891121121802E-2</v>
      </c>
      <c r="BR648" s="17"/>
      <c r="BS648" s="17">
        <v>3.9198507306173302E-2</v>
      </c>
      <c r="BT648" s="17">
        <v>4.8453437633760803E-2</v>
      </c>
      <c r="BU648" s="17"/>
      <c r="BV648" s="17">
        <v>4.4163661433459303E-2</v>
      </c>
      <c r="BW648" s="17">
        <v>4.7587406218001498E-2</v>
      </c>
      <c r="BX648" s="17">
        <v>1.9966177003830399E-2</v>
      </c>
      <c r="BY648" s="17"/>
      <c r="BZ648" s="17">
        <v>1.6638943901722301E-2</v>
      </c>
      <c r="CA648" s="17">
        <v>1.71044766707352E-2</v>
      </c>
    </row>
    <row r="649" spans="2:79" x14ac:dyDescent="0.3">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row>
    <row r="650" spans="2:79" x14ac:dyDescent="0.3">
      <c r="B650" s="6" t="s">
        <v>285</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c r="BZ650" s="17"/>
      <c r="CA650" s="17"/>
    </row>
    <row r="651" spans="2:79" x14ac:dyDescent="0.3">
      <c r="B651" s="24" t="s">
        <v>107</v>
      </c>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c r="BZ651" s="17"/>
      <c r="CA651" s="17"/>
    </row>
    <row r="652" spans="2:79" x14ac:dyDescent="0.3">
      <c r="B652" t="s">
        <v>275</v>
      </c>
      <c r="C652" s="17">
        <v>0.16471146935705899</v>
      </c>
      <c r="D652" s="17">
        <v>0.17054400507589301</v>
      </c>
      <c r="E652" s="17">
        <v>0.158598585583302</v>
      </c>
      <c r="F652" s="17"/>
      <c r="G652" s="17">
        <v>0.19322932188095299</v>
      </c>
      <c r="H652" s="17">
        <v>0.24215788696437801</v>
      </c>
      <c r="I652" s="17">
        <v>0.202069352355388</v>
      </c>
      <c r="J652" s="17">
        <v>0.122346187045671</v>
      </c>
      <c r="K652" s="17">
        <v>0.128279748152165</v>
      </c>
      <c r="L652" s="17">
        <v>0.11099347031649399</v>
      </c>
      <c r="M652" s="17"/>
      <c r="N652" s="17">
        <v>0.19577182901024601</v>
      </c>
      <c r="O652" s="17">
        <v>0.14620768498245401</v>
      </c>
      <c r="P652" s="17">
        <v>0.15593951875159701</v>
      </c>
      <c r="Q652" s="17">
        <v>0.15768557748164599</v>
      </c>
      <c r="R652" s="17"/>
      <c r="S652" s="17">
        <v>0.24118366438896199</v>
      </c>
      <c r="T652" s="17">
        <v>0.15978008413795999</v>
      </c>
      <c r="U652" s="17">
        <v>0.111518022447469</v>
      </c>
      <c r="V652" s="17">
        <v>0.17544285942583601</v>
      </c>
      <c r="W652" s="17">
        <v>0.15053063898805599</v>
      </c>
      <c r="X652" s="17">
        <v>0.18977058394510099</v>
      </c>
      <c r="Y652" s="17">
        <v>0.119801797307927</v>
      </c>
      <c r="Z652" s="17">
        <v>0.17164641709261799</v>
      </c>
      <c r="AA652" s="17">
        <v>0.180503192197638</v>
      </c>
      <c r="AB652" s="17">
        <v>0.11059828849171301</v>
      </c>
      <c r="AC652" s="17">
        <v>0.118162541997221</v>
      </c>
      <c r="AD652" s="17">
        <v>0.190844749926359</v>
      </c>
      <c r="AE652" s="17"/>
      <c r="AF652" s="17">
        <v>0.14683244024953601</v>
      </c>
      <c r="AG652" s="17">
        <v>0.202671419792778</v>
      </c>
      <c r="AH652" s="17">
        <v>0.109789686502362</v>
      </c>
      <c r="AI652" s="17">
        <v>8.5476064597921494E-2</v>
      </c>
      <c r="AJ652" s="17">
        <v>0.20738445482415399</v>
      </c>
      <c r="AK652" s="17"/>
      <c r="AL652" s="17">
        <v>0.23833863210366599</v>
      </c>
      <c r="AM652" s="17">
        <v>0.181894882867533</v>
      </c>
      <c r="AN652" s="17">
        <v>0.12015369721134</v>
      </c>
      <c r="AO652" s="17">
        <v>0.100719914475926</v>
      </c>
      <c r="AP652" s="17">
        <v>0.217826146900746</v>
      </c>
      <c r="AQ652" s="17">
        <v>9.1087831512775705E-2</v>
      </c>
      <c r="AR652" s="17"/>
      <c r="AS652" s="17">
        <v>0.289442239303008</v>
      </c>
      <c r="AT652" s="17">
        <v>0.15895203231203001</v>
      </c>
      <c r="AU652" s="17">
        <v>0.100270394465218</v>
      </c>
      <c r="AV652" s="17">
        <v>0.13514502294738101</v>
      </c>
      <c r="AW652" s="17">
        <v>0.16226377619479601</v>
      </c>
      <c r="AX652" s="17"/>
      <c r="AY652" s="17">
        <v>0.23031782064981501</v>
      </c>
      <c r="AZ652" s="17">
        <v>0.15277392773777301</v>
      </c>
      <c r="BA652" s="17">
        <v>0.11549825938008</v>
      </c>
      <c r="BB652" s="17">
        <v>0.16729344837487101</v>
      </c>
      <c r="BC652" s="17">
        <v>0.109827801995838</v>
      </c>
      <c r="BD652" s="17"/>
      <c r="BE652" s="17">
        <v>0.14384424112435301</v>
      </c>
      <c r="BF652" s="17">
        <v>0.14335561979827599</v>
      </c>
      <c r="BG652" s="17">
        <v>0.16557026914470499</v>
      </c>
      <c r="BH652" s="17">
        <v>0.17973809251903</v>
      </c>
      <c r="BI652" s="17"/>
      <c r="BJ652" s="17">
        <v>0.16219711033019801</v>
      </c>
      <c r="BK652" s="17">
        <v>0.211121176914183</v>
      </c>
      <c r="BL652" s="17">
        <v>0.160429436497771</v>
      </c>
      <c r="BM652" s="17">
        <v>0.161980898344669</v>
      </c>
      <c r="BN652" s="17"/>
      <c r="BO652" s="17">
        <v>0.25075874323890301</v>
      </c>
      <c r="BP652" s="17">
        <v>0.13834426696701899</v>
      </c>
      <c r="BQ652" s="17">
        <v>0.15305494201605899</v>
      </c>
      <c r="BR652" s="17"/>
      <c r="BS652" s="17">
        <v>0.17998308493193199</v>
      </c>
      <c r="BT652" s="17">
        <v>0.145372071323281</v>
      </c>
      <c r="BU652" s="17"/>
      <c r="BV652" s="17">
        <v>0.15722642170783899</v>
      </c>
      <c r="BW652" s="17">
        <v>0.157111914754785</v>
      </c>
      <c r="BX652" s="17">
        <v>0.18634935170803901</v>
      </c>
      <c r="BY652" s="17"/>
      <c r="BZ652" s="17">
        <v>0.19036760201050801</v>
      </c>
      <c r="CA652" s="17">
        <v>0.24301848882986599</v>
      </c>
    </row>
    <row r="653" spans="2:79" x14ac:dyDescent="0.3">
      <c r="B653" t="s">
        <v>276</v>
      </c>
      <c r="C653" s="17">
        <v>0.31455659628236698</v>
      </c>
      <c r="D653" s="17">
        <v>0.31018724523132102</v>
      </c>
      <c r="E653" s="17">
        <v>0.32044844350601598</v>
      </c>
      <c r="F653" s="17"/>
      <c r="G653" s="17">
        <v>0.33501213654823198</v>
      </c>
      <c r="H653" s="17">
        <v>0.35707966581323097</v>
      </c>
      <c r="I653" s="17">
        <v>0.32725974876698699</v>
      </c>
      <c r="J653" s="17">
        <v>0.28560698320585998</v>
      </c>
      <c r="K653" s="17">
        <v>0.28833499378806399</v>
      </c>
      <c r="L653" s="17">
        <v>0.29698192685137098</v>
      </c>
      <c r="M653" s="17"/>
      <c r="N653" s="17">
        <v>0.33837677318827403</v>
      </c>
      <c r="O653" s="17">
        <v>0.33049080313279999</v>
      </c>
      <c r="P653" s="17">
        <v>0.29241213346461098</v>
      </c>
      <c r="Q653" s="17">
        <v>0.28566806828204999</v>
      </c>
      <c r="R653" s="17"/>
      <c r="S653" s="17">
        <v>0.33284493438153701</v>
      </c>
      <c r="T653" s="17">
        <v>0.31951629552209998</v>
      </c>
      <c r="U653" s="17">
        <v>0.353177712637194</v>
      </c>
      <c r="V653" s="17">
        <v>0.23943572968728899</v>
      </c>
      <c r="W653" s="17">
        <v>0.33103112365027199</v>
      </c>
      <c r="X653" s="17">
        <v>0.31325612788562601</v>
      </c>
      <c r="Y653" s="17">
        <v>0.32550448083813299</v>
      </c>
      <c r="Z653" s="17">
        <v>0.21741246820606</v>
      </c>
      <c r="AA653" s="17">
        <v>0.31005286486480099</v>
      </c>
      <c r="AB653" s="17">
        <v>0.34916216370554498</v>
      </c>
      <c r="AC653" s="17">
        <v>0.25373956866983899</v>
      </c>
      <c r="AD653" s="17">
        <v>0.41023215002914798</v>
      </c>
      <c r="AE653" s="17"/>
      <c r="AF653" s="17">
        <v>0.25626874025982999</v>
      </c>
      <c r="AG653" s="17">
        <v>0.364376863116536</v>
      </c>
      <c r="AH653" s="17">
        <v>0.42284669872008601</v>
      </c>
      <c r="AI653" s="17">
        <v>0.26659156745396201</v>
      </c>
      <c r="AJ653" s="17">
        <v>0.27985552857531898</v>
      </c>
      <c r="AK653" s="17"/>
      <c r="AL653" s="17">
        <v>0.346090591632219</v>
      </c>
      <c r="AM653" s="17">
        <v>0.26944269595933201</v>
      </c>
      <c r="AN653" s="17">
        <v>0.41466211000301301</v>
      </c>
      <c r="AO653" s="17">
        <v>0.28157503677145701</v>
      </c>
      <c r="AP653" s="17">
        <v>0.36730149299701398</v>
      </c>
      <c r="AQ653" s="17">
        <v>0.269413532834683</v>
      </c>
      <c r="AR653" s="17"/>
      <c r="AS653" s="17">
        <v>0.29675723653713298</v>
      </c>
      <c r="AT653" s="17">
        <v>0.33756538554968202</v>
      </c>
      <c r="AU653" s="17">
        <v>0.28440467265723202</v>
      </c>
      <c r="AV653" s="17">
        <v>0.302774847533132</v>
      </c>
      <c r="AW653" s="17">
        <v>0.28723346174021103</v>
      </c>
      <c r="AX653" s="17"/>
      <c r="AY653" s="17">
        <v>0.28107921079246101</v>
      </c>
      <c r="AZ653" s="17">
        <v>0.34108037681745901</v>
      </c>
      <c r="BA653" s="17">
        <v>0.32170356361061098</v>
      </c>
      <c r="BB653" s="17">
        <v>0.30727276716622398</v>
      </c>
      <c r="BC653" s="17">
        <v>0.26569083752515699</v>
      </c>
      <c r="BD653" s="17"/>
      <c r="BE653" s="17">
        <v>0.26282332396158797</v>
      </c>
      <c r="BF653" s="17">
        <v>0.35378756689466501</v>
      </c>
      <c r="BG653" s="17">
        <v>0.30492495639025202</v>
      </c>
      <c r="BH653" s="17">
        <v>0.31861575839853801</v>
      </c>
      <c r="BI653" s="17"/>
      <c r="BJ653" s="17">
        <v>0.264792221489413</v>
      </c>
      <c r="BK653" s="17">
        <v>0.32925527785580799</v>
      </c>
      <c r="BL653" s="17">
        <v>0.35558132305645301</v>
      </c>
      <c r="BM653" s="17">
        <v>0.30650713208321401</v>
      </c>
      <c r="BN653" s="17"/>
      <c r="BO653" s="17">
        <v>0.33302020431669499</v>
      </c>
      <c r="BP653" s="17">
        <v>0.310023962981752</v>
      </c>
      <c r="BQ653" s="17">
        <v>0.31270378818350603</v>
      </c>
      <c r="BR653" s="17"/>
      <c r="BS653" s="17">
        <v>0.31509126385901098</v>
      </c>
      <c r="BT653" s="17">
        <v>0.31385313586691299</v>
      </c>
      <c r="BU653" s="17"/>
      <c r="BV653" s="17">
        <v>0.36488035405050701</v>
      </c>
      <c r="BW653" s="17">
        <v>0.32490181439551802</v>
      </c>
      <c r="BX653" s="17">
        <v>0.28733533376547998</v>
      </c>
      <c r="BY653" s="17"/>
      <c r="BZ653" s="17">
        <v>0.347113701912796</v>
      </c>
      <c r="CA653" s="17">
        <v>0.38872712239545798</v>
      </c>
    </row>
    <row r="654" spans="2:79" x14ac:dyDescent="0.3">
      <c r="B654" t="s">
        <v>277</v>
      </c>
      <c r="C654" s="17">
        <v>0.28577545986610198</v>
      </c>
      <c r="D654" s="17">
        <v>0.27486409980527599</v>
      </c>
      <c r="E654" s="17">
        <v>0.29706812681938899</v>
      </c>
      <c r="F654" s="17"/>
      <c r="G654" s="17">
        <v>0.331121099548149</v>
      </c>
      <c r="H654" s="17">
        <v>0.21022273694356</v>
      </c>
      <c r="I654" s="17">
        <v>0.25877419011799802</v>
      </c>
      <c r="J654" s="17">
        <v>0.28219564072166298</v>
      </c>
      <c r="K654" s="17">
        <v>0.301009860838097</v>
      </c>
      <c r="L654" s="17">
        <v>0.33174954376300803</v>
      </c>
      <c r="M654" s="17"/>
      <c r="N654" s="17">
        <v>0.27632122671650999</v>
      </c>
      <c r="O654" s="17">
        <v>0.26948411858411098</v>
      </c>
      <c r="P654" s="17">
        <v>0.29574151553765099</v>
      </c>
      <c r="Q654" s="17">
        <v>0.30787520393919099</v>
      </c>
      <c r="R654" s="17"/>
      <c r="S654" s="17">
        <v>0.24466352289461299</v>
      </c>
      <c r="T654" s="17">
        <v>0.234113280460821</v>
      </c>
      <c r="U654" s="17">
        <v>0.28896749781032599</v>
      </c>
      <c r="V654" s="17">
        <v>0.29663405406068999</v>
      </c>
      <c r="W654" s="17">
        <v>0.32125408055865101</v>
      </c>
      <c r="X654" s="17">
        <v>0.31001803280880103</v>
      </c>
      <c r="Y654" s="17">
        <v>0.29512833948961098</v>
      </c>
      <c r="Z654" s="17">
        <v>0.398483768964427</v>
      </c>
      <c r="AA654" s="17">
        <v>0.30744063632829399</v>
      </c>
      <c r="AB654" s="17">
        <v>0.27478375357017798</v>
      </c>
      <c r="AC654" s="17">
        <v>0.371251295589902</v>
      </c>
      <c r="AD654" s="17">
        <v>0.13929528521838899</v>
      </c>
      <c r="AE654" s="17"/>
      <c r="AF654" s="17">
        <v>0.34609159054897198</v>
      </c>
      <c r="AG654" s="17">
        <v>0.26015533085072101</v>
      </c>
      <c r="AH654" s="17">
        <v>0.30901308321208598</v>
      </c>
      <c r="AI654" s="17">
        <v>0.30915775868241402</v>
      </c>
      <c r="AJ654" s="17">
        <v>0.249958229747198</v>
      </c>
      <c r="AK654" s="17"/>
      <c r="AL654" s="17">
        <v>0.27798331536659499</v>
      </c>
      <c r="AM654" s="17">
        <v>0.314799567256899</v>
      </c>
      <c r="AN654" s="17">
        <v>0.30490700499361201</v>
      </c>
      <c r="AO654" s="17">
        <v>0.29400949785604302</v>
      </c>
      <c r="AP654" s="17">
        <v>0.19524974271614301</v>
      </c>
      <c r="AQ654" s="17">
        <v>0.33922655020664999</v>
      </c>
      <c r="AR654" s="17"/>
      <c r="AS654" s="17">
        <v>0.25204654431904899</v>
      </c>
      <c r="AT654" s="17">
        <v>0.28734015643001098</v>
      </c>
      <c r="AU654" s="17">
        <v>0.31269438519324799</v>
      </c>
      <c r="AV654" s="17">
        <v>0.27975196557804899</v>
      </c>
      <c r="AW654" s="17">
        <v>0.28608125048816602</v>
      </c>
      <c r="AX654" s="17"/>
      <c r="AY654" s="17">
        <v>0.28383028650807601</v>
      </c>
      <c r="AZ654" s="17">
        <v>0.30904167106179498</v>
      </c>
      <c r="BA654" s="17">
        <v>0.27418470244156701</v>
      </c>
      <c r="BB654" s="17">
        <v>0.254123869954062</v>
      </c>
      <c r="BC654" s="17">
        <v>0.21539520878378701</v>
      </c>
      <c r="BD654" s="17"/>
      <c r="BE654" s="17">
        <v>0.30925033723473</v>
      </c>
      <c r="BF654" s="17">
        <v>0.258313238211065</v>
      </c>
      <c r="BG654" s="17">
        <v>0.31066246418307503</v>
      </c>
      <c r="BH654" s="17">
        <v>0.25840786432282398</v>
      </c>
      <c r="BI654" s="17"/>
      <c r="BJ654" s="17">
        <v>0.26718439790405601</v>
      </c>
      <c r="BK654" s="17">
        <v>0.31546413451072802</v>
      </c>
      <c r="BL654" s="17">
        <v>0.26666018786287898</v>
      </c>
      <c r="BM654" s="17">
        <v>0.29533701909793503</v>
      </c>
      <c r="BN654" s="17"/>
      <c r="BO654" s="17">
        <v>0.239747176694144</v>
      </c>
      <c r="BP654" s="17">
        <v>0.31691009141297399</v>
      </c>
      <c r="BQ654" s="17">
        <v>0.289221966161473</v>
      </c>
      <c r="BR654" s="17"/>
      <c r="BS654" s="17">
        <v>0.28814632467340301</v>
      </c>
      <c r="BT654" s="17">
        <v>0.28356548162477502</v>
      </c>
      <c r="BU654" s="17"/>
      <c r="BV654" s="17">
        <v>0.26347719287933902</v>
      </c>
      <c r="BW654" s="17">
        <v>0.289762877302292</v>
      </c>
      <c r="BX654" s="17">
        <v>0.29286764313153502</v>
      </c>
      <c r="BY654" s="17"/>
      <c r="BZ654" s="17">
        <v>0.238315467371298</v>
      </c>
      <c r="CA654" s="17">
        <v>0.18738093665201</v>
      </c>
    </row>
    <row r="655" spans="2:79" x14ac:dyDescent="0.3">
      <c r="B655" t="s">
        <v>278</v>
      </c>
      <c r="C655" s="17">
        <v>0.132298771071064</v>
      </c>
      <c r="D655" s="17">
        <v>0.15477331204032799</v>
      </c>
      <c r="E655" s="17">
        <v>0.109772126641118</v>
      </c>
      <c r="F655" s="17"/>
      <c r="G655" s="17">
        <v>8.0824350070814399E-2</v>
      </c>
      <c r="H655" s="17">
        <v>0.114570182784059</v>
      </c>
      <c r="I655" s="17">
        <v>0.10734210527594799</v>
      </c>
      <c r="J655" s="17">
        <v>0.16071366242677401</v>
      </c>
      <c r="K655" s="17">
        <v>0.13608564895167999</v>
      </c>
      <c r="L655" s="17">
        <v>0.17574277662548099</v>
      </c>
      <c r="M655" s="17"/>
      <c r="N655" s="17">
        <v>0.11806711428604399</v>
      </c>
      <c r="O655" s="17">
        <v>0.15962232349036301</v>
      </c>
      <c r="P655" s="17">
        <v>0.14491592852453899</v>
      </c>
      <c r="Q655" s="17">
        <v>0.108902151755545</v>
      </c>
      <c r="R655" s="17"/>
      <c r="S655" s="17">
        <v>0.106460446645885</v>
      </c>
      <c r="T655" s="17">
        <v>0.16101810034133501</v>
      </c>
      <c r="U655" s="17">
        <v>0.14549911109448799</v>
      </c>
      <c r="V655" s="17">
        <v>0.185341476663022</v>
      </c>
      <c r="W655" s="17">
        <v>0.10106330923929301</v>
      </c>
      <c r="X655" s="17">
        <v>9.3275913323887599E-2</v>
      </c>
      <c r="Y655" s="17">
        <v>0.12201123242140199</v>
      </c>
      <c r="Z655" s="17">
        <v>0.123391563076719</v>
      </c>
      <c r="AA655" s="17">
        <v>0.111184522311344</v>
      </c>
      <c r="AB655" s="17">
        <v>0.16162678664597199</v>
      </c>
      <c r="AC655" s="17">
        <v>0.16475972987724299</v>
      </c>
      <c r="AD655" s="17">
        <v>9.8205632631057804E-2</v>
      </c>
      <c r="AE655" s="17"/>
      <c r="AF655" s="17">
        <v>0.15918597455620001</v>
      </c>
      <c r="AG655" s="17">
        <v>9.61034822016128E-2</v>
      </c>
      <c r="AH655" s="17">
        <v>8.5298975649653594E-2</v>
      </c>
      <c r="AI655" s="17">
        <v>0.207784543224074</v>
      </c>
      <c r="AJ655" s="17">
        <v>0.10108800729938699</v>
      </c>
      <c r="AK655" s="17"/>
      <c r="AL655" s="17">
        <v>7.8045513946754005E-2</v>
      </c>
      <c r="AM655" s="17">
        <v>0.15148175654065199</v>
      </c>
      <c r="AN655" s="17">
        <v>9.4325068490050207E-2</v>
      </c>
      <c r="AO655" s="17">
        <v>0.20262732829296901</v>
      </c>
      <c r="AP655" s="17">
        <v>0.10952522280855299</v>
      </c>
      <c r="AQ655" s="17">
        <v>0.119210440975576</v>
      </c>
      <c r="AR655" s="17"/>
      <c r="AS655" s="17">
        <v>0.111253772550283</v>
      </c>
      <c r="AT655" s="17">
        <v>0.12589030284974301</v>
      </c>
      <c r="AU655" s="17">
        <v>0.14615006232005701</v>
      </c>
      <c r="AV655" s="17">
        <v>0.175651090457278</v>
      </c>
      <c r="AW655" s="17">
        <v>8.0496854920750593E-2</v>
      </c>
      <c r="AX655" s="17"/>
      <c r="AY655" s="17">
        <v>0.132591923365623</v>
      </c>
      <c r="AZ655" s="17">
        <v>0.111915279418893</v>
      </c>
      <c r="BA655" s="17">
        <v>0.14182742001997301</v>
      </c>
      <c r="BB655" s="17">
        <v>0.17679508302197899</v>
      </c>
      <c r="BC655" s="17">
        <v>0.14878639095153701</v>
      </c>
      <c r="BD655" s="17"/>
      <c r="BE655" s="17">
        <v>0.18875480952006199</v>
      </c>
      <c r="BF655" s="17">
        <v>0.172934081046238</v>
      </c>
      <c r="BG655" s="17">
        <v>0.122504929300373</v>
      </c>
      <c r="BH655" s="17">
        <v>0.118925711135295</v>
      </c>
      <c r="BI655" s="17"/>
      <c r="BJ655" s="17">
        <v>0.15519608747577299</v>
      </c>
      <c r="BK655" s="17">
        <v>9.6483821134226502E-2</v>
      </c>
      <c r="BL655" s="17">
        <v>0.13173803165928499</v>
      </c>
      <c r="BM655" s="17">
        <v>0.13249394641274601</v>
      </c>
      <c r="BN655" s="17"/>
      <c r="BO655" s="17">
        <v>0.11315387383206101</v>
      </c>
      <c r="BP655" s="17">
        <v>0.15399381175490601</v>
      </c>
      <c r="BQ655" s="17">
        <v>0.13307169439480601</v>
      </c>
      <c r="BR655" s="17"/>
      <c r="BS655" s="17">
        <v>0.11821043632483</v>
      </c>
      <c r="BT655" s="17">
        <v>0.148655134349852</v>
      </c>
      <c r="BU655" s="17"/>
      <c r="BV655" s="17">
        <v>0.110005860633362</v>
      </c>
      <c r="BW655" s="17">
        <v>0.13531938479776501</v>
      </c>
      <c r="BX655" s="17">
        <v>0.15518861575330101</v>
      </c>
      <c r="BY655" s="17"/>
      <c r="BZ655" s="17">
        <v>0.12769311032748801</v>
      </c>
      <c r="CA655" s="17">
        <v>0.113569380058323</v>
      </c>
    </row>
    <row r="656" spans="2:79" x14ac:dyDescent="0.3">
      <c r="B656" t="s">
        <v>279</v>
      </c>
      <c r="C656" s="17">
        <v>4.73121777834319E-2</v>
      </c>
      <c r="D656" s="17">
        <v>5.0268666159612597E-2</v>
      </c>
      <c r="E656" s="17">
        <v>4.3637750905001299E-2</v>
      </c>
      <c r="F656" s="17"/>
      <c r="G656" s="17">
        <v>2.20195575917734E-2</v>
      </c>
      <c r="H656" s="17">
        <v>1.8530059444612699E-2</v>
      </c>
      <c r="I656" s="17">
        <v>5.1445930326894498E-2</v>
      </c>
      <c r="J656" s="17">
        <v>7.6377347969290604E-2</v>
      </c>
      <c r="K656" s="17">
        <v>7.1518446128223598E-2</v>
      </c>
      <c r="L656" s="17">
        <v>4.44899732447731E-2</v>
      </c>
      <c r="M656" s="17"/>
      <c r="N656" s="17">
        <v>3.28265235964431E-2</v>
      </c>
      <c r="O656" s="17">
        <v>5.1843275472350001E-2</v>
      </c>
      <c r="P656" s="17">
        <v>5.1096244273067998E-2</v>
      </c>
      <c r="Q656" s="17">
        <v>5.5860607753693899E-2</v>
      </c>
      <c r="R656" s="17"/>
      <c r="S656" s="17">
        <v>3.83081672299979E-2</v>
      </c>
      <c r="T656" s="17">
        <v>3.9760345661344301E-2</v>
      </c>
      <c r="U656" s="17">
        <v>3.7566150882355098E-2</v>
      </c>
      <c r="V656" s="17">
        <v>4.7613995905102201E-2</v>
      </c>
      <c r="W656" s="17">
        <v>5.3909916432158499E-2</v>
      </c>
      <c r="X656" s="17">
        <v>3.3655318751892697E-2</v>
      </c>
      <c r="Y656" s="17">
        <v>6.8853838056289501E-2</v>
      </c>
      <c r="Z656" s="17">
        <v>6.4237338616936895E-2</v>
      </c>
      <c r="AA656" s="17">
        <v>3.7949451572528603E-2</v>
      </c>
      <c r="AB656" s="17">
        <v>5.3837462498804299E-2</v>
      </c>
      <c r="AC656" s="17">
        <v>5.0217368598001501E-2</v>
      </c>
      <c r="AD656" s="17">
        <v>0.102801245799546</v>
      </c>
      <c r="AE656" s="17"/>
      <c r="AF656" s="17">
        <v>5.3271939340927103E-2</v>
      </c>
      <c r="AG656" s="17">
        <v>3.6818186992393302E-2</v>
      </c>
      <c r="AH656" s="17">
        <v>1.17288164126044E-2</v>
      </c>
      <c r="AI656" s="17">
        <v>9.0712174010015995E-2</v>
      </c>
      <c r="AJ656" s="17">
        <v>6.2109614872827498E-2</v>
      </c>
      <c r="AK656" s="17"/>
      <c r="AL656" s="17">
        <v>3.7187176925967402E-2</v>
      </c>
      <c r="AM656" s="17">
        <v>5.48586237782447E-2</v>
      </c>
      <c r="AN656" s="17">
        <v>1.53089127771226E-2</v>
      </c>
      <c r="AO656" s="17">
        <v>7.3062616026560501E-2</v>
      </c>
      <c r="AP656" s="17">
        <v>3.36606830435923E-2</v>
      </c>
      <c r="AQ656" s="17">
        <v>4.9533920605177501E-2</v>
      </c>
      <c r="AR656" s="17"/>
      <c r="AS656" s="17">
        <v>1.6350951042222801E-2</v>
      </c>
      <c r="AT656" s="17">
        <v>3.6498564590186099E-2</v>
      </c>
      <c r="AU656" s="17">
        <v>7.9190697964039894E-2</v>
      </c>
      <c r="AV656" s="17">
        <v>5.1236564076938197E-2</v>
      </c>
      <c r="AW656" s="17">
        <v>0.18392465665607599</v>
      </c>
      <c r="AX656" s="17"/>
      <c r="AY656" s="17">
        <v>3.7294866112469703E-2</v>
      </c>
      <c r="AZ656" s="17">
        <v>3.3551155529445299E-2</v>
      </c>
      <c r="BA656" s="17">
        <v>5.7498001387735198E-2</v>
      </c>
      <c r="BB656" s="17">
        <v>5.35532463718787E-2</v>
      </c>
      <c r="BC656" s="17">
        <v>0.19194743298550901</v>
      </c>
      <c r="BD656" s="17"/>
      <c r="BE656" s="17">
        <v>7.1126173979565901E-2</v>
      </c>
      <c r="BF656" s="17">
        <v>3.3936873909496797E-2</v>
      </c>
      <c r="BG656" s="17">
        <v>4.7844086513633498E-2</v>
      </c>
      <c r="BH656" s="17">
        <v>5.2622884813102899E-2</v>
      </c>
      <c r="BI656" s="17"/>
      <c r="BJ656" s="17">
        <v>8.4954050623382807E-2</v>
      </c>
      <c r="BK656" s="17">
        <v>1.5887608463257499E-2</v>
      </c>
      <c r="BL656" s="17">
        <v>4.25537862004206E-2</v>
      </c>
      <c r="BM656" s="17">
        <v>4.4926068589471999E-2</v>
      </c>
      <c r="BN656" s="17"/>
      <c r="BO656" s="17">
        <v>2.91864680988979E-2</v>
      </c>
      <c r="BP656" s="17">
        <v>4.53845459309404E-2</v>
      </c>
      <c r="BQ656" s="17">
        <v>5.1124091834925597E-2</v>
      </c>
      <c r="BR656" s="17"/>
      <c r="BS656" s="17">
        <v>4.9236784381986497E-2</v>
      </c>
      <c r="BT656" s="17">
        <v>4.5193387864108397E-2</v>
      </c>
      <c r="BU656" s="17"/>
      <c r="BV656" s="17">
        <v>4.3647326841222099E-2</v>
      </c>
      <c r="BW656" s="17">
        <v>3.7458878024760701E-2</v>
      </c>
      <c r="BX656" s="17">
        <v>5.2354892815625498E-2</v>
      </c>
      <c r="BY656" s="17"/>
      <c r="BZ656" s="17">
        <v>4.6486088633615801E-2</v>
      </c>
      <c r="CA656" s="17">
        <v>3.4450886728689102E-2</v>
      </c>
    </row>
    <row r="657" spans="2:79" x14ac:dyDescent="0.3">
      <c r="B657" t="s">
        <v>105</v>
      </c>
      <c r="C657" s="17">
        <v>5.5345525639976099E-2</v>
      </c>
      <c r="D657" s="17">
        <v>3.9362671687568997E-2</v>
      </c>
      <c r="E657" s="17">
        <v>7.0474966545174406E-2</v>
      </c>
      <c r="F657" s="17"/>
      <c r="G657" s="17">
        <v>3.7793534360078498E-2</v>
      </c>
      <c r="H657" s="17">
        <v>5.74394680501591E-2</v>
      </c>
      <c r="I657" s="17">
        <v>5.31086731567844E-2</v>
      </c>
      <c r="J657" s="17">
        <v>7.2760178630741204E-2</v>
      </c>
      <c r="K657" s="17">
        <v>7.4771302141769802E-2</v>
      </c>
      <c r="L657" s="17">
        <v>4.0042309198872403E-2</v>
      </c>
      <c r="M657" s="17"/>
      <c r="N657" s="17">
        <v>3.86365332024824E-2</v>
      </c>
      <c r="O657" s="17">
        <v>4.2351794337922202E-2</v>
      </c>
      <c r="P657" s="17">
        <v>5.9894659448533602E-2</v>
      </c>
      <c r="Q657" s="17">
        <v>8.4008390787874004E-2</v>
      </c>
      <c r="R657" s="17"/>
      <c r="S657" s="17">
        <v>3.6539264459005003E-2</v>
      </c>
      <c r="T657" s="17">
        <v>8.5811893876439296E-2</v>
      </c>
      <c r="U657" s="17">
        <v>6.3271505128168204E-2</v>
      </c>
      <c r="V657" s="17">
        <v>5.5531884258061298E-2</v>
      </c>
      <c r="W657" s="17">
        <v>4.2210931131568902E-2</v>
      </c>
      <c r="X657" s="17">
        <v>6.0024023284692397E-2</v>
      </c>
      <c r="Y657" s="17">
        <v>6.8700311886636695E-2</v>
      </c>
      <c r="Z657" s="17">
        <v>2.4828444043238598E-2</v>
      </c>
      <c r="AA657" s="17">
        <v>5.2869332725394902E-2</v>
      </c>
      <c r="AB657" s="17">
        <v>4.9991545087786603E-2</v>
      </c>
      <c r="AC657" s="17">
        <v>4.1869495267793197E-2</v>
      </c>
      <c r="AD657" s="17">
        <v>5.8620936395499403E-2</v>
      </c>
      <c r="AE657" s="17"/>
      <c r="AF657" s="17">
        <v>3.83493150445351E-2</v>
      </c>
      <c r="AG657" s="17">
        <v>3.9874717045958602E-2</v>
      </c>
      <c r="AH657" s="17">
        <v>6.13227395032079E-2</v>
      </c>
      <c r="AI657" s="17">
        <v>4.0277892031612299E-2</v>
      </c>
      <c r="AJ657" s="17">
        <v>9.9604164681114299E-2</v>
      </c>
      <c r="AK657" s="17"/>
      <c r="AL657" s="17">
        <v>2.2354770024797702E-2</v>
      </c>
      <c r="AM657" s="17">
        <v>2.75224735973384E-2</v>
      </c>
      <c r="AN657" s="17">
        <v>5.0643206524862497E-2</v>
      </c>
      <c r="AO657" s="17">
        <v>4.8005606577045397E-2</v>
      </c>
      <c r="AP657" s="17">
        <v>7.6436711533951401E-2</v>
      </c>
      <c r="AQ657" s="17">
        <v>0.131527723865137</v>
      </c>
      <c r="AR657" s="17"/>
      <c r="AS657" s="17">
        <v>3.4149256248304102E-2</v>
      </c>
      <c r="AT657" s="17">
        <v>5.3753558268348101E-2</v>
      </c>
      <c r="AU657" s="17">
        <v>7.7289787400205298E-2</v>
      </c>
      <c r="AV657" s="17">
        <v>5.5440509407222102E-2</v>
      </c>
      <c r="AW657" s="17">
        <v>0</v>
      </c>
      <c r="AX657" s="17"/>
      <c r="AY657" s="17">
        <v>3.4885892571556103E-2</v>
      </c>
      <c r="AZ657" s="17">
        <v>5.16375894346352E-2</v>
      </c>
      <c r="BA657" s="17">
        <v>8.9288053160033395E-2</v>
      </c>
      <c r="BB657" s="17">
        <v>4.0961585110984397E-2</v>
      </c>
      <c r="BC657" s="17">
        <v>6.8352327758172293E-2</v>
      </c>
      <c r="BD657" s="17"/>
      <c r="BE657" s="17">
        <v>2.4201114179700899E-2</v>
      </c>
      <c r="BF657" s="17">
        <v>3.7672620140259697E-2</v>
      </c>
      <c r="BG657" s="17">
        <v>4.8493294467961197E-2</v>
      </c>
      <c r="BH657" s="17">
        <v>7.1689688811210003E-2</v>
      </c>
      <c r="BI657" s="17"/>
      <c r="BJ657" s="17">
        <v>6.5676132177176896E-2</v>
      </c>
      <c r="BK657" s="17">
        <v>3.1787981121796899E-2</v>
      </c>
      <c r="BL657" s="17">
        <v>4.3037234723191098E-2</v>
      </c>
      <c r="BM657" s="17">
        <v>5.8754935471963601E-2</v>
      </c>
      <c r="BN657" s="17"/>
      <c r="BO657" s="17">
        <v>3.4133533819298401E-2</v>
      </c>
      <c r="BP657" s="17">
        <v>3.5343320952408497E-2</v>
      </c>
      <c r="BQ657" s="17">
        <v>6.0823517409229699E-2</v>
      </c>
      <c r="BR657" s="17"/>
      <c r="BS657" s="17">
        <v>4.9332105828837201E-2</v>
      </c>
      <c r="BT657" s="17">
        <v>6.3360788971071696E-2</v>
      </c>
      <c r="BU657" s="17"/>
      <c r="BV657" s="17">
        <v>6.0762843887730497E-2</v>
      </c>
      <c r="BW657" s="17">
        <v>5.54451307248785E-2</v>
      </c>
      <c r="BX657" s="17">
        <v>2.5904162826020299E-2</v>
      </c>
      <c r="BY657" s="17"/>
      <c r="BZ657" s="17">
        <v>5.0024029744294499E-2</v>
      </c>
      <c r="CA657" s="17">
        <v>3.2853185335655302E-2</v>
      </c>
    </row>
    <row r="658" spans="2:79" x14ac:dyDescent="0.3">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c r="BQ658" s="17"/>
      <c r="BR658" s="17"/>
      <c r="BS658" s="17"/>
      <c r="BT658" s="17"/>
      <c r="BU658" s="17"/>
      <c r="BV658" s="17"/>
      <c r="BW658" s="17"/>
      <c r="BX658" s="17"/>
      <c r="BY658" s="17"/>
      <c r="BZ658" s="17"/>
      <c r="CA658" s="17"/>
    </row>
    <row r="659" spans="2:79" x14ac:dyDescent="0.3">
      <c r="B659" s="6" t="s">
        <v>286</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c r="BQ659" s="17"/>
      <c r="BR659" s="17"/>
      <c r="BS659" s="17"/>
      <c r="BT659" s="17"/>
      <c r="BU659" s="17"/>
      <c r="BV659" s="17"/>
      <c r="BW659" s="17"/>
      <c r="BX659" s="17"/>
      <c r="BY659" s="17"/>
      <c r="BZ659" s="17"/>
      <c r="CA659" s="17"/>
    </row>
    <row r="660" spans="2:79" x14ac:dyDescent="0.3">
      <c r="B660" s="24" t="s">
        <v>107</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c r="BP660" s="17"/>
      <c r="BQ660" s="17"/>
      <c r="BR660" s="17"/>
      <c r="BS660" s="17"/>
      <c r="BT660" s="17"/>
      <c r="BU660" s="17"/>
      <c r="BV660" s="17"/>
      <c r="BW660" s="17"/>
      <c r="BX660" s="17"/>
      <c r="BY660" s="17"/>
      <c r="BZ660" s="17"/>
      <c r="CA660" s="17"/>
    </row>
    <row r="661" spans="2:79" x14ac:dyDescent="0.3">
      <c r="B661" t="s">
        <v>275</v>
      </c>
      <c r="C661" s="17">
        <v>0.15651254058535299</v>
      </c>
      <c r="D661" s="17">
        <v>0.15693432386330999</v>
      </c>
      <c r="E661" s="17">
        <v>0.15749161387351099</v>
      </c>
      <c r="F661" s="17"/>
      <c r="G661" s="17">
        <v>0.20140485317648499</v>
      </c>
      <c r="H661" s="17">
        <v>0.21721944250202799</v>
      </c>
      <c r="I661" s="17">
        <v>0.19810744119398799</v>
      </c>
      <c r="J661" s="17">
        <v>9.1576358977682501E-2</v>
      </c>
      <c r="K661" s="17">
        <v>9.8403820129360497E-2</v>
      </c>
      <c r="L661" s="17">
        <v>0.134886438053307</v>
      </c>
      <c r="M661" s="17"/>
      <c r="N661" s="17">
        <v>0.19264376545765199</v>
      </c>
      <c r="O661" s="17">
        <v>0.12793985409426001</v>
      </c>
      <c r="P661" s="17">
        <v>0.158561279204217</v>
      </c>
      <c r="Q661" s="17">
        <v>0.14668992313970999</v>
      </c>
      <c r="R661" s="17"/>
      <c r="S661" s="17">
        <v>0.21829525050887699</v>
      </c>
      <c r="T661" s="17">
        <v>0.17079662753139699</v>
      </c>
      <c r="U661" s="17">
        <v>0.13933725044290801</v>
      </c>
      <c r="V661" s="17">
        <v>0.124004766539835</v>
      </c>
      <c r="W661" s="17">
        <v>8.5814679561128093E-2</v>
      </c>
      <c r="X661" s="17">
        <v>0.18550186403871699</v>
      </c>
      <c r="Y661" s="17">
        <v>0.14103692027290099</v>
      </c>
      <c r="Z661" s="17">
        <v>0.16775070363095401</v>
      </c>
      <c r="AA661" s="17">
        <v>0.19866063118440599</v>
      </c>
      <c r="AB661" s="17">
        <v>0.104607096275808</v>
      </c>
      <c r="AC661" s="17">
        <v>0.12234384902572</v>
      </c>
      <c r="AD661" s="17">
        <v>0.113292418491567</v>
      </c>
      <c r="AE661" s="17"/>
      <c r="AF661" s="17">
        <v>0.143033223270669</v>
      </c>
      <c r="AG661" s="17">
        <v>0.189960824326869</v>
      </c>
      <c r="AH661" s="17">
        <v>0.120837697007713</v>
      </c>
      <c r="AI661" s="17">
        <v>0.107877819352411</v>
      </c>
      <c r="AJ661" s="17">
        <v>0.15095886987311899</v>
      </c>
      <c r="AK661" s="17"/>
      <c r="AL661" s="17">
        <v>0.229059604937877</v>
      </c>
      <c r="AM661" s="17">
        <v>0.176608834616165</v>
      </c>
      <c r="AN661" s="17">
        <v>0.13837878269199899</v>
      </c>
      <c r="AO661" s="17">
        <v>0.10731802800948401</v>
      </c>
      <c r="AP661" s="17">
        <v>0.11734568866259799</v>
      </c>
      <c r="AQ661" s="17">
        <v>0.100075197836102</v>
      </c>
      <c r="AR661" s="17"/>
      <c r="AS661" s="17">
        <v>0.25943984134605702</v>
      </c>
      <c r="AT661" s="17">
        <v>0.150031727371255</v>
      </c>
      <c r="AU661" s="17">
        <v>0.10084807654309</v>
      </c>
      <c r="AV661" s="17">
        <v>0.13911016894741199</v>
      </c>
      <c r="AW661" s="17">
        <v>0.189701033203894</v>
      </c>
      <c r="AX661" s="17"/>
      <c r="AY661" s="17">
        <v>0.24298742882707</v>
      </c>
      <c r="AZ661" s="17">
        <v>0.13381231316639999</v>
      </c>
      <c r="BA661" s="17">
        <v>0.123273851120383</v>
      </c>
      <c r="BB661" s="17">
        <v>0.119772568316051</v>
      </c>
      <c r="BC661" s="17">
        <v>0.142469989592066</v>
      </c>
      <c r="BD661" s="17"/>
      <c r="BE661" s="17">
        <v>0.10358070087587599</v>
      </c>
      <c r="BF661" s="17">
        <v>0.12385314358268</v>
      </c>
      <c r="BG661" s="17">
        <v>0.14564448261472099</v>
      </c>
      <c r="BH661" s="17">
        <v>0.20173810557642</v>
      </c>
      <c r="BI661" s="17"/>
      <c r="BJ661" s="17">
        <v>0.127619502739616</v>
      </c>
      <c r="BK661" s="17">
        <v>0.23663647637013099</v>
      </c>
      <c r="BL661" s="17">
        <v>0.13934955390824599</v>
      </c>
      <c r="BM661" s="17">
        <v>0.16135225529967201</v>
      </c>
      <c r="BN661" s="17"/>
      <c r="BO661" s="17">
        <v>0.22680767350383299</v>
      </c>
      <c r="BP661" s="17">
        <v>0.12165610528186201</v>
      </c>
      <c r="BQ661" s="17">
        <v>0.149584053468301</v>
      </c>
      <c r="BR661" s="17"/>
      <c r="BS661" s="17">
        <v>0.16927601241691501</v>
      </c>
      <c r="BT661" s="17">
        <v>0.140301426437414</v>
      </c>
      <c r="BU661" s="17"/>
      <c r="BV661" s="17">
        <v>0.133836436105045</v>
      </c>
      <c r="BW661" s="17">
        <v>0.15087677011389899</v>
      </c>
      <c r="BX661" s="17">
        <v>0.18148177584013001</v>
      </c>
      <c r="BY661" s="17"/>
      <c r="BZ661" s="17">
        <v>0.17644824390160599</v>
      </c>
      <c r="CA661" s="17">
        <v>0.234088642880519</v>
      </c>
    </row>
    <row r="662" spans="2:79" x14ac:dyDescent="0.3">
      <c r="B662" t="s">
        <v>276</v>
      </c>
      <c r="C662" s="17">
        <v>0.273242723655023</v>
      </c>
      <c r="D662" s="17">
        <v>0.28237983158980801</v>
      </c>
      <c r="E662" s="17">
        <v>0.26574354769708802</v>
      </c>
      <c r="F662" s="17"/>
      <c r="G662" s="17">
        <v>0.29500946108953602</v>
      </c>
      <c r="H662" s="17">
        <v>0.33697317189394599</v>
      </c>
      <c r="I662" s="17">
        <v>0.25774073269089298</v>
      </c>
      <c r="J662" s="17">
        <v>0.26159839490652598</v>
      </c>
      <c r="K662" s="17">
        <v>0.26970215706238498</v>
      </c>
      <c r="L662" s="17">
        <v>0.231219723549734</v>
      </c>
      <c r="M662" s="17"/>
      <c r="N662" s="17">
        <v>0.303111037610725</v>
      </c>
      <c r="O662" s="17">
        <v>0.26328441527873703</v>
      </c>
      <c r="P662" s="17">
        <v>0.274616165964083</v>
      </c>
      <c r="Q662" s="17">
        <v>0.251925599959685</v>
      </c>
      <c r="R662" s="17"/>
      <c r="S662" s="17">
        <v>0.28391478553622301</v>
      </c>
      <c r="T662" s="17">
        <v>0.265079733655182</v>
      </c>
      <c r="U662" s="17">
        <v>0.273397125022659</v>
      </c>
      <c r="V662" s="17">
        <v>0.29644459270684498</v>
      </c>
      <c r="W662" s="17">
        <v>0.31563883393529102</v>
      </c>
      <c r="X662" s="17">
        <v>0.249985498079141</v>
      </c>
      <c r="Y662" s="17">
        <v>0.27187172205386001</v>
      </c>
      <c r="Z662" s="17">
        <v>0.26840821603388998</v>
      </c>
      <c r="AA662" s="17">
        <v>0.29410863715323698</v>
      </c>
      <c r="AB662" s="17">
        <v>0.24626391455438301</v>
      </c>
      <c r="AC662" s="17">
        <v>0.14050787342055299</v>
      </c>
      <c r="AD662" s="17">
        <v>0.39698158449559701</v>
      </c>
      <c r="AE662" s="17"/>
      <c r="AF662" s="17">
        <v>0.22365913904193199</v>
      </c>
      <c r="AG662" s="17">
        <v>0.33281829125520501</v>
      </c>
      <c r="AH662" s="17">
        <v>0.38964297743484699</v>
      </c>
      <c r="AI662" s="17">
        <v>0.172154367861167</v>
      </c>
      <c r="AJ662" s="17">
        <v>0.31373968850079398</v>
      </c>
      <c r="AK662" s="17"/>
      <c r="AL662" s="17">
        <v>0.34998953368281899</v>
      </c>
      <c r="AM662" s="17">
        <v>0.24809493394430901</v>
      </c>
      <c r="AN662" s="17">
        <v>0.34902159542816003</v>
      </c>
      <c r="AO662" s="17">
        <v>0.18344727768795899</v>
      </c>
      <c r="AP662" s="17">
        <v>0.32693255183317599</v>
      </c>
      <c r="AQ662" s="17">
        <v>0.26338298755413098</v>
      </c>
      <c r="AR662" s="17"/>
      <c r="AS662" s="17">
        <v>0.29366980613668098</v>
      </c>
      <c r="AT662" s="17">
        <v>0.27761922995560001</v>
      </c>
      <c r="AU662" s="17">
        <v>0.26026100815227998</v>
      </c>
      <c r="AV662" s="17">
        <v>0.25088675448631997</v>
      </c>
      <c r="AW662" s="17">
        <v>0.25854995498865002</v>
      </c>
      <c r="AX662" s="17"/>
      <c r="AY662" s="17">
        <v>0.25287706007734501</v>
      </c>
      <c r="AZ662" s="17">
        <v>0.299294378414453</v>
      </c>
      <c r="BA662" s="17">
        <v>0.27051637132474798</v>
      </c>
      <c r="BB662" s="17">
        <v>0.26345618038573598</v>
      </c>
      <c r="BC662" s="17">
        <v>0.198079382583567</v>
      </c>
      <c r="BD662" s="17"/>
      <c r="BE662" s="17">
        <v>0.17159801470654601</v>
      </c>
      <c r="BF662" s="17">
        <v>0.31686875944780601</v>
      </c>
      <c r="BG662" s="17">
        <v>0.28367477842255501</v>
      </c>
      <c r="BH662" s="17">
        <v>0.24550352213048501</v>
      </c>
      <c r="BI662" s="17"/>
      <c r="BJ662" s="17">
        <v>0.26333139898993502</v>
      </c>
      <c r="BK662" s="17">
        <v>0.28484932583028699</v>
      </c>
      <c r="BL662" s="17">
        <v>0.27547754311040001</v>
      </c>
      <c r="BM662" s="17">
        <v>0.27381047187725199</v>
      </c>
      <c r="BN662" s="17"/>
      <c r="BO662" s="17">
        <v>0.26461871455131603</v>
      </c>
      <c r="BP662" s="17">
        <v>0.28351933350464098</v>
      </c>
      <c r="BQ662" s="17">
        <v>0.27434243481595899</v>
      </c>
      <c r="BR662" s="17"/>
      <c r="BS662" s="17">
        <v>0.28802014163647599</v>
      </c>
      <c r="BT662" s="17">
        <v>0.25526018323139699</v>
      </c>
      <c r="BU662" s="17"/>
      <c r="BV662" s="17">
        <v>0.33081187405526202</v>
      </c>
      <c r="BW662" s="17">
        <v>0.26277931820144101</v>
      </c>
      <c r="BX662" s="17">
        <v>0.256342998467123</v>
      </c>
      <c r="BY662" s="17"/>
      <c r="BZ662" s="17">
        <v>0.28977624031900501</v>
      </c>
      <c r="CA662" s="17">
        <v>0.40939051990938302</v>
      </c>
    </row>
    <row r="663" spans="2:79" x14ac:dyDescent="0.3">
      <c r="B663" t="s">
        <v>277</v>
      </c>
      <c r="C663" s="17">
        <v>0.29460123236380997</v>
      </c>
      <c r="D663" s="17">
        <v>0.28446348241508501</v>
      </c>
      <c r="E663" s="17">
        <v>0.30445038037472399</v>
      </c>
      <c r="F663" s="17"/>
      <c r="G663" s="17">
        <v>0.319236741829175</v>
      </c>
      <c r="H663" s="17">
        <v>0.2658525831097</v>
      </c>
      <c r="I663" s="17">
        <v>0.284935466746493</v>
      </c>
      <c r="J663" s="17">
        <v>0.32519246144110803</v>
      </c>
      <c r="K663" s="17">
        <v>0.30427055784440599</v>
      </c>
      <c r="L663" s="17">
        <v>0.278107011755031</v>
      </c>
      <c r="M663" s="17"/>
      <c r="N663" s="17">
        <v>0.26961693077446203</v>
      </c>
      <c r="O663" s="17">
        <v>0.325100902925199</v>
      </c>
      <c r="P663" s="17">
        <v>0.26793983600337001</v>
      </c>
      <c r="Q663" s="17">
        <v>0.31305212924702103</v>
      </c>
      <c r="R663" s="17"/>
      <c r="S663" s="17">
        <v>0.285671924675168</v>
      </c>
      <c r="T663" s="17">
        <v>0.26185032893639598</v>
      </c>
      <c r="U663" s="17">
        <v>0.29719958094170001</v>
      </c>
      <c r="V663" s="17">
        <v>0.278847961654903</v>
      </c>
      <c r="W663" s="17">
        <v>0.34190100707200699</v>
      </c>
      <c r="X663" s="17">
        <v>0.26722321448097902</v>
      </c>
      <c r="Y663" s="17">
        <v>0.28183278981113002</v>
      </c>
      <c r="Z663" s="17">
        <v>0.34393359622082897</v>
      </c>
      <c r="AA663" s="17">
        <v>0.26987372106556401</v>
      </c>
      <c r="AB663" s="17">
        <v>0.33677068619454598</v>
      </c>
      <c r="AC663" s="17">
        <v>0.38642296908146201</v>
      </c>
      <c r="AD663" s="17">
        <v>0.26865722979353002</v>
      </c>
      <c r="AE663" s="17"/>
      <c r="AF663" s="17">
        <v>0.29990526293765202</v>
      </c>
      <c r="AG663" s="17">
        <v>0.28217791946140203</v>
      </c>
      <c r="AH663" s="17">
        <v>0.29046119513471902</v>
      </c>
      <c r="AI663" s="17">
        <v>0.30908061889808802</v>
      </c>
      <c r="AJ663" s="17">
        <v>0.308074580639361</v>
      </c>
      <c r="AK663" s="17"/>
      <c r="AL663" s="17">
        <v>0.25717273943760799</v>
      </c>
      <c r="AM663" s="17">
        <v>0.28912924727242501</v>
      </c>
      <c r="AN663" s="17">
        <v>0.27954712020570799</v>
      </c>
      <c r="AO663" s="17">
        <v>0.29969906512889499</v>
      </c>
      <c r="AP663" s="17">
        <v>0.339435418794926</v>
      </c>
      <c r="AQ663" s="17">
        <v>0.34568872125042799</v>
      </c>
      <c r="AR663" s="17"/>
      <c r="AS663" s="17">
        <v>0.26499893051253998</v>
      </c>
      <c r="AT663" s="17">
        <v>0.306434626845832</v>
      </c>
      <c r="AU663" s="17">
        <v>0.298326564303866</v>
      </c>
      <c r="AV663" s="17">
        <v>0.28540398075203399</v>
      </c>
      <c r="AW663" s="17">
        <v>0.266350952600236</v>
      </c>
      <c r="AX663" s="17"/>
      <c r="AY663" s="17">
        <v>0.25717854443987798</v>
      </c>
      <c r="AZ663" s="17">
        <v>0.31046295600166202</v>
      </c>
      <c r="BA663" s="17">
        <v>0.31263903148942002</v>
      </c>
      <c r="BB663" s="17">
        <v>0.32754262966547198</v>
      </c>
      <c r="BC663" s="17">
        <v>0.16301226157652099</v>
      </c>
      <c r="BD663" s="17"/>
      <c r="BE663" s="17">
        <v>0.37849591909069802</v>
      </c>
      <c r="BF663" s="17">
        <v>0.26196377443546798</v>
      </c>
      <c r="BG663" s="17">
        <v>0.29962615613027199</v>
      </c>
      <c r="BH663" s="17">
        <v>0.29320003551627</v>
      </c>
      <c r="BI663" s="17"/>
      <c r="BJ663" s="17">
        <v>0.26980822462217502</v>
      </c>
      <c r="BK663" s="17">
        <v>0.27488935848921098</v>
      </c>
      <c r="BL663" s="17">
        <v>0.28828115833616802</v>
      </c>
      <c r="BM663" s="17">
        <v>0.30493205103391602</v>
      </c>
      <c r="BN663" s="17"/>
      <c r="BO663" s="17">
        <v>0.26650065625681801</v>
      </c>
      <c r="BP663" s="17">
        <v>0.314758184422467</v>
      </c>
      <c r="BQ663" s="17">
        <v>0.29507459658278401</v>
      </c>
      <c r="BR663" s="17"/>
      <c r="BS663" s="17">
        <v>0.277411466652981</v>
      </c>
      <c r="BT663" s="17">
        <v>0.316199346594986</v>
      </c>
      <c r="BU663" s="17"/>
      <c r="BV663" s="17">
        <v>0.31025097949289199</v>
      </c>
      <c r="BW663" s="17">
        <v>0.31400105736442602</v>
      </c>
      <c r="BX663" s="17">
        <v>0.25985621197932601</v>
      </c>
      <c r="BY663" s="17"/>
      <c r="BZ663" s="17">
        <v>0.30720167454587</v>
      </c>
      <c r="CA663" s="17">
        <v>0.21237226632374301</v>
      </c>
    </row>
    <row r="664" spans="2:79" x14ac:dyDescent="0.3">
      <c r="B664" t="s">
        <v>278</v>
      </c>
      <c r="C664" s="17">
        <v>0.16907968238780699</v>
      </c>
      <c r="D664" s="17">
        <v>0.16799293189959499</v>
      </c>
      <c r="E664" s="17">
        <v>0.16858982282531401</v>
      </c>
      <c r="F664" s="17"/>
      <c r="G664" s="17">
        <v>9.5119819743258199E-2</v>
      </c>
      <c r="H664" s="17">
        <v>0.108285285914427</v>
      </c>
      <c r="I664" s="17">
        <v>0.152512482804083</v>
      </c>
      <c r="J664" s="17">
        <v>0.191079887618327</v>
      </c>
      <c r="K664" s="17">
        <v>0.168978072022027</v>
      </c>
      <c r="L664" s="17">
        <v>0.26361307922403898</v>
      </c>
      <c r="M664" s="17"/>
      <c r="N664" s="17">
        <v>0.167599967524067</v>
      </c>
      <c r="O664" s="17">
        <v>0.175171507926247</v>
      </c>
      <c r="P664" s="17">
        <v>0.17243627515967599</v>
      </c>
      <c r="Q664" s="17">
        <v>0.16066210573440701</v>
      </c>
      <c r="R664" s="17"/>
      <c r="S664" s="17">
        <v>0.13454582285416999</v>
      </c>
      <c r="T664" s="17">
        <v>0.185311012698197</v>
      </c>
      <c r="U664" s="17">
        <v>0.17578055923957001</v>
      </c>
      <c r="V664" s="17">
        <v>0.212302636192782</v>
      </c>
      <c r="W664" s="17">
        <v>0.18042964356017799</v>
      </c>
      <c r="X664" s="17">
        <v>0.142783716899573</v>
      </c>
      <c r="Y664" s="17">
        <v>0.15826755235283901</v>
      </c>
      <c r="Z664" s="17">
        <v>0.168070959244041</v>
      </c>
      <c r="AA664" s="17">
        <v>0.16110587027878701</v>
      </c>
      <c r="AB664" s="17">
        <v>0.186229879878171</v>
      </c>
      <c r="AC664" s="17">
        <v>0.18410065894358199</v>
      </c>
      <c r="AD664" s="17">
        <v>0.14719040247034601</v>
      </c>
      <c r="AE664" s="17"/>
      <c r="AF664" s="17">
        <v>0.22637704081049301</v>
      </c>
      <c r="AG664" s="17">
        <v>0.135367962136065</v>
      </c>
      <c r="AH664" s="17">
        <v>0.107037504640022</v>
      </c>
      <c r="AI664" s="17">
        <v>0.231238268009412</v>
      </c>
      <c r="AJ664" s="17">
        <v>0.10843456382292201</v>
      </c>
      <c r="AK664" s="17"/>
      <c r="AL664" s="17">
        <v>0.119856041891739</v>
      </c>
      <c r="AM664" s="17">
        <v>0.20058471043510101</v>
      </c>
      <c r="AN664" s="17">
        <v>0.15823057779511601</v>
      </c>
      <c r="AO664" s="17">
        <v>0.23519632980822899</v>
      </c>
      <c r="AP664" s="17">
        <v>0.110162201200494</v>
      </c>
      <c r="AQ664" s="17">
        <v>0.12665627360185</v>
      </c>
      <c r="AR664" s="17"/>
      <c r="AS664" s="17">
        <v>0.114865737185518</v>
      </c>
      <c r="AT664" s="17">
        <v>0.17186578126869501</v>
      </c>
      <c r="AU664" s="17">
        <v>0.19385837191236799</v>
      </c>
      <c r="AV664" s="17">
        <v>0.207711639947122</v>
      </c>
      <c r="AW664" s="17">
        <v>7.7409711326388797E-2</v>
      </c>
      <c r="AX664" s="17"/>
      <c r="AY664" s="17">
        <v>0.160147124919885</v>
      </c>
      <c r="AZ664" s="17">
        <v>0.16641650227586899</v>
      </c>
      <c r="BA664" s="17">
        <v>0.16248421738483301</v>
      </c>
      <c r="BB664" s="17">
        <v>0.196312044572681</v>
      </c>
      <c r="BC664" s="17">
        <v>0.20753212789207401</v>
      </c>
      <c r="BD664" s="17"/>
      <c r="BE664" s="17">
        <v>0.16984572822449101</v>
      </c>
      <c r="BF664" s="17">
        <v>0.19856486246489199</v>
      </c>
      <c r="BG664" s="17">
        <v>0.17040340183955399</v>
      </c>
      <c r="BH664" s="17">
        <v>0.15073639657337001</v>
      </c>
      <c r="BI664" s="17"/>
      <c r="BJ664" s="17">
        <v>0.18113296218416899</v>
      </c>
      <c r="BK664" s="17">
        <v>0.140967553293881</v>
      </c>
      <c r="BL664" s="17">
        <v>0.190835772190764</v>
      </c>
      <c r="BM664" s="17">
        <v>0.161394697750294</v>
      </c>
      <c r="BN664" s="17"/>
      <c r="BO664" s="17">
        <v>0.15337866174012699</v>
      </c>
      <c r="BP664" s="17">
        <v>0.16898713524641901</v>
      </c>
      <c r="BQ664" s="17">
        <v>0.173024008327821</v>
      </c>
      <c r="BR664" s="17"/>
      <c r="BS664" s="17">
        <v>0.16717847792843901</v>
      </c>
      <c r="BT664" s="17">
        <v>0.17021464213398599</v>
      </c>
      <c r="BU664" s="17"/>
      <c r="BV664" s="17">
        <v>0.144373029589796</v>
      </c>
      <c r="BW664" s="17">
        <v>0.171573076402637</v>
      </c>
      <c r="BX664" s="17">
        <v>0.19113715664338901</v>
      </c>
      <c r="BY664" s="17"/>
      <c r="BZ664" s="17">
        <v>0.16099965921311801</v>
      </c>
      <c r="CA664" s="17">
        <v>8.5583537131922294E-2</v>
      </c>
    </row>
    <row r="665" spans="2:79" x14ac:dyDescent="0.3">
      <c r="B665" t="s">
        <v>279</v>
      </c>
      <c r="C665" s="17">
        <v>6.7160338152868301E-2</v>
      </c>
      <c r="D665" s="17">
        <v>7.3817957716257598E-2</v>
      </c>
      <c r="E665" s="17">
        <v>6.00525718423911E-2</v>
      </c>
      <c r="F665" s="17"/>
      <c r="G665" s="17">
        <v>5.50681328703772E-2</v>
      </c>
      <c r="H665" s="17">
        <v>4.0853823214761803E-2</v>
      </c>
      <c r="I665" s="17">
        <v>7.6363614206364699E-2</v>
      </c>
      <c r="J665" s="17">
        <v>8.5499208547007405E-2</v>
      </c>
      <c r="K665" s="17">
        <v>9.7065966638272605E-2</v>
      </c>
      <c r="L665" s="17">
        <v>5.4308928268596998E-2</v>
      </c>
      <c r="M665" s="17"/>
      <c r="N665" s="17">
        <v>4.5698200432269701E-2</v>
      </c>
      <c r="O665" s="17">
        <v>7.2803010435227106E-2</v>
      </c>
      <c r="P665" s="17">
        <v>7.2675256950417502E-2</v>
      </c>
      <c r="Q665" s="17">
        <v>7.8787473432451599E-2</v>
      </c>
      <c r="R665" s="17"/>
      <c r="S665" s="17">
        <v>4.8258986360578598E-2</v>
      </c>
      <c r="T665" s="17">
        <v>5.6934719934236301E-2</v>
      </c>
      <c r="U665" s="17">
        <v>5.1908326787813597E-2</v>
      </c>
      <c r="V665" s="17">
        <v>6.0239820986358501E-2</v>
      </c>
      <c r="W665" s="17">
        <v>6.1775389028678802E-2</v>
      </c>
      <c r="X665" s="17">
        <v>0.114154518309605</v>
      </c>
      <c r="Y665" s="17">
        <v>8.9362498880825203E-2</v>
      </c>
      <c r="Z665" s="17">
        <v>3.8867357226436798E-2</v>
      </c>
      <c r="AA665" s="17">
        <v>4.0371317933510301E-2</v>
      </c>
      <c r="AB665" s="17">
        <v>9.2054979859602495E-2</v>
      </c>
      <c r="AC665" s="17">
        <v>0.114025709070598</v>
      </c>
      <c r="AD665" s="17">
        <v>5.5675749969420998E-2</v>
      </c>
      <c r="AE665" s="17"/>
      <c r="AF665" s="17">
        <v>7.8089816931412898E-2</v>
      </c>
      <c r="AG665" s="17">
        <v>3.9408541454089098E-2</v>
      </c>
      <c r="AH665" s="17">
        <v>4.1046760077427399E-2</v>
      </c>
      <c r="AI665" s="17">
        <v>0.15634635254912699</v>
      </c>
      <c r="AJ665" s="17">
        <v>5.6604763501124401E-2</v>
      </c>
      <c r="AK665" s="17"/>
      <c r="AL665" s="17">
        <v>2.9876498631253402E-2</v>
      </c>
      <c r="AM665" s="17">
        <v>6.2769117708106198E-2</v>
      </c>
      <c r="AN665" s="17">
        <v>4.8031266046848799E-2</v>
      </c>
      <c r="AO665" s="17">
        <v>0.135352061614507</v>
      </c>
      <c r="AP665" s="17">
        <v>5.6583274850941598E-2</v>
      </c>
      <c r="AQ665" s="17">
        <v>4.9372261394815403E-2</v>
      </c>
      <c r="AR665" s="17"/>
      <c r="AS665" s="17">
        <v>5.23268752449264E-2</v>
      </c>
      <c r="AT665" s="17">
        <v>5.7801860597272298E-2</v>
      </c>
      <c r="AU665" s="17">
        <v>8.5824570867098798E-2</v>
      </c>
      <c r="AV665" s="17">
        <v>7.2003809632919802E-2</v>
      </c>
      <c r="AW665" s="17">
        <v>0.18262944014058499</v>
      </c>
      <c r="AX665" s="17"/>
      <c r="AY665" s="17">
        <v>6.4117658232186195E-2</v>
      </c>
      <c r="AZ665" s="17">
        <v>5.3237371568137001E-2</v>
      </c>
      <c r="BA665" s="17">
        <v>7.0709219750618002E-2</v>
      </c>
      <c r="BB665" s="17">
        <v>5.4680226603409599E-2</v>
      </c>
      <c r="BC665" s="17">
        <v>0.27383250378530299</v>
      </c>
      <c r="BD665" s="17"/>
      <c r="BE665" s="17">
        <v>0.15227852292268901</v>
      </c>
      <c r="BF665" s="17">
        <v>7.0070227590544598E-2</v>
      </c>
      <c r="BG665" s="17">
        <v>6.3433879508617397E-2</v>
      </c>
      <c r="BH665" s="17">
        <v>6.1827256611651199E-2</v>
      </c>
      <c r="BI665" s="17"/>
      <c r="BJ665" s="17">
        <v>0.11680873676270399</v>
      </c>
      <c r="BK665" s="17">
        <v>4.3349427215100801E-2</v>
      </c>
      <c r="BL665" s="17">
        <v>7.2636179762265302E-2</v>
      </c>
      <c r="BM665" s="17">
        <v>5.63167241082684E-2</v>
      </c>
      <c r="BN665" s="17"/>
      <c r="BO665" s="17">
        <v>6.7589157884880693E-2</v>
      </c>
      <c r="BP665" s="17">
        <v>7.5789072850174596E-2</v>
      </c>
      <c r="BQ665" s="17">
        <v>6.5963177669959003E-2</v>
      </c>
      <c r="BR665" s="17"/>
      <c r="BS665" s="17">
        <v>6.3092896752905206E-2</v>
      </c>
      <c r="BT665" s="17">
        <v>7.2785926547897103E-2</v>
      </c>
      <c r="BU665" s="17"/>
      <c r="BV665" s="17">
        <v>5.37118761611763E-2</v>
      </c>
      <c r="BW665" s="17">
        <v>5.4968250079377501E-2</v>
      </c>
      <c r="BX665" s="17">
        <v>8.7781007598440097E-2</v>
      </c>
      <c r="BY665" s="17"/>
      <c r="BZ665" s="17">
        <v>4.1340665796461402E-2</v>
      </c>
      <c r="CA665" s="17">
        <v>4.2228639046591299E-2</v>
      </c>
    </row>
    <row r="666" spans="2:79" x14ac:dyDescent="0.3">
      <c r="B666" t="s">
        <v>105</v>
      </c>
      <c r="C666" s="17">
        <v>3.9403482855138602E-2</v>
      </c>
      <c r="D666" s="17">
        <v>3.44114725159443E-2</v>
      </c>
      <c r="E666" s="17">
        <v>4.3672063386973603E-2</v>
      </c>
      <c r="F666" s="17"/>
      <c r="G666" s="17">
        <v>3.4160991291168702E-2</v>
      </c>
      <c r="H666" s="17">
        <v>3.0815693365136902E-2</v>
      </c>
      <c r="I666" s="17">
        <v>3.0340262358179399E-2</v>
      </c>
      <c r="J666" s="17">
        <v>4.5053688509349703E-2</v>
      </c>
      <c r="K666" s="17">
        <v>6.1579426303548797E-2</v>
      </c>
      <c r="L666" s="17">
        <v>3.7864819149291601E-2</v>
      </c>
      <c r="M666" s="17"/>
      <c r="N666" s="17">
        <v>2.1330098200825098E-2</v>
      </c>
      <c r="O666" s="17">
        <v>3.5700309340329597E-2</v>
      </c>
      <c r="P666" s="17">
        <v>5.3771186718236802E-2</v>
      </c>
      <c r="Q666" s="17">
        <v>4.8882768486724897E-2</v>
      </c>
      <c r="R666" s="17"/>
      <c r="S666" s="17">
        <v>2.9313230064983199E-2</v>
      </c>
      <c r="T666" s="17">
        <v>6.00275772445917E-2</v>
      </c>
      <c r="U666" s="17">
        <v>6.2377157565349999E-2</v>
      </c>
      <c r="V666" s="17">
        <v>2.81602219192758E-2</v>
      </c>
      <c r="W666" s="17">
        <v>1.44404468427168E-2</v>
      </c>
      <c r="X666" s="17">
        <v>4.0351188191985903E-2</v>
      </c>
      <c r="Y666" s="17">
        <v>5.7628516628444697E-2</v>
      </c>
      <c r="Z666" s="17">
        <v>1.2969167643849699E-2</v>
      </c>
      <c r="AA666" s="17">
        <v>3.5879822384495698E-2</v>
      </c>
      <c r="AB666" s="17">
        <v>3.4073443237489599E-2</v>
      </c>
      <c r="AC666" s="17">
        <v>5.2598940458085698E-2</v>
      </c>
      <c r="AD666" s="17">
        <v>1.82026147795382E-2</v>
      </c>
      <c r="AE666" s="17"/>
      <c r="AF666" s="17">
        <v>2.8935517007840101E-2</v>
      </c>
      <c r="AG666" s="17">
        <v>2.0266461366370302E-2</v>
      </c>
      <c r="AH666" s="17">
        <v>5.0973865705271203E-2</v>
      </c>
      <c r="AI666" s="17">
        <v>2.3302573329796201E-2</v>
      </c>
      <c r="AJ666" s="17">
        <v>6.2187533662679199E-2</v>
      </c>
      <c r="AK666" s="17"/>
      <c r="AL666" s="17">
        <v>1.4045581418703299E-2</v>
      </c>
      <c r="AM666" s="17">
        <v>2.2813156023894401E-2</v>
      </c>
      <c r="AN666" s="17">
        <v>2.67906578321686E-2</v>
      </c>
      <c r="AO666" s="17">
        <v>3.8987237750925899E-2</v>
      </c>
      <c r="AP666" s="17">
        <v>4.9540864657865197E-2</v>
      </c>
      <c r="AQ666" s="17">
        <v>0.114824558362673</v>
      </c>
      <c r="AR666" s="17"/>
      <c r="AS666" s="17">
        <v>1.4698809574277801E-2</v>
      </c>
      <c r="AT666" s="17">
        <v>3.6246773961345902E-2</v>
      </c>
      <c r="AU666" s="17">
        <v>6.0881408221297201E-2</v>
      </c>
      <c r="AV666" s="17">
        <v>4.4883646234191998E-2</v>
      </c>
      <c r="AW666" s="17">
        <v>2.5358907740246E-2</v>
      </c>
      <c r="AX666" s="17"/>
      <c r="AY666" s="17">
        <v>2.2692183503635201E-2</v>
      </c>
      <c r="AZ666" s="17">
        <v>3.6776478573479397E-2</v>
      </c>
      <c r="BA666" s="17">
        <v>6.0377308929997799E-2</v>
      </c>
      <c r="BB666" s="17">
        <v>3.8236350456649998E-2</v>
      </c>
      <c r="BC666" s="17">
        <v>1.50737345704686E-2</v>
      </c>
      <c r="BD666" s="17"/>
      <c r="BE666" s="17">
        <v>2.4201114179700899E-2</v>
      </c>
      <c r="BF666" s="17">
        <v>2.8679232478609699E-2</v>
      </c>
      <c r="BG666" s="17">
        <v>3.7217301484281297E-2</v>
      </c>
      <c r="BH666" s="17">
        <v>4.69946835918044E-2</v>
      </c>
      <c r="BI666" s="17"/>
      <c r="BJ666" s="17">
        <v>4.1299174701401702E-2</v>
      </c>
      <c r="BK666" s="17">
        <v>1.9307858801389199E-2</v>
      </c>
      <c r="BL666" s="17">
        <v>3.3419792692156301E-2</v>
      </c>
      <c r="BM666" s="17">
        <v>4.2193799930596701E-2</v>
      </c>
      <c r="BN666" s="17"/>
      <c r="BO666" s="17">
        <v>2.1105136063024499E-2</v>
      </c>
      <c r="BP666" s="17">
        <v>3.5290168694436699E-2</v>
      </c>
      <c r="BQ666" s="17">
        <v>4.2011729135176097E-2</v>
      </c>
      <c r="BR666" s="17"/>
      <c r="BS666" s="17">
        <v>3.5021004612284697E-2</v>
      </c>
      <c r="BT666" s="17">
        <v>4.5238475054319202E-2</v>
      </c>
      <c r="BU666" s="17"/>
      <c r="BV666" s="17">
        <v>2.7015804595830001E-2</v>
      </c>
      <c r="BW666" s="17">
        <v>4.5801527838220002E-2</v>
      </c>
      <c r="BX666" s="17">
        <v>2.3400849471591899E-2</v>
      </c>
      <c r="BY666" s="17"/>
      <c r="BZ666" s="17">
        <v>2.4233516223941098E-2</v>
      </c>
      <c r="CA666" s="17">
        <v>1.6336394707842102E-2</v>
      </c>
    </row>
    <row r="667" spans="2:79" x14ac:dyDescent="0.3">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c r="BZ667" s="17"/>
      <c r="CA667" s="17"/>
    </row>
    <row r="668" spans="2:79" x14ac:dyDescent="0.3">
      <c r="B668" s="6" t="s">
        <v>287</v>
      </c>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c r="BZ668" s="17"/>
      <c r="CA668" s="17"/>
    </row>
    <row r="669" spans="2:79" x14ac:dyDescent="0.3">
      <c r="B669" s="24" t="s">
        <v>107</v>
      </c>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row>
    <row r="670" spans="2:79" x14ac:dyDescent="0.3">
      <c r="B670" t="s">
        <v>275</v>
      </c>
      <c r="C670" s="17">
        <v>0.149562315895515</v>
      </c>
      <c r="D670" s="17">
        <v>0.15379188010193001</v>
      </c>
      <c r="E670" s="17">
        <v>0.14676596285493701</v>
      </c>
      <c r="F670" s="17"/>
      <c r="G670" s="17">
        <v>0.18014862311531499</v>
      </c>
      <c r="H670" s="17">
        <v>0.23891910180725401</v>
      </c>
      <c r="I670" s="17">
        <v>0.189748059080662</v>
      </c>
      <c r="J670" s="17">
        <v>0.100538241891312</v>
      </c>
      <c r="K670" s="17">
        <v>8.5676794432826595E-2</v>
      </c>
      <c r="L670" s="17">
        <v>0.106204458038237</v>
      </c>
      <c r="M670" s="17"/>
      <c r="N670" s="17">
        <v>0.200969886263964</v>
      </c>
      <c r="O670" s="17">
        <v>0.114629243508131</v>
      </c>
      <c r="P670" s="17">
        <v>0.140560952882061</v>
      </c>
      <c r="Q670" s="17">
        <v>0.13556152171936001</v>
      </c>
      <c r="R670" s="17"/>
      <c r="S670" s="17">
        <v>0.222053743014829</v>
      </c>
      <c r="T670" s="17">
        <v>0.12354768843903401</v>
      </c>
      <c r="U670" s="17">
        <v>9.3542713100772501E-2</v>
      </c>
      <c r="V670" s="17">
        <v>0.154660767835056</v>
      </c>
      <c r="W670" s="17">
        <v>0.12811687293855301</v>
      </c>
      <c r="X670" s="17">
        <v>0.167632113807578</v>
      </c>
      <c r="Y670" s="17">
        <v>0.11512926443771999</v>
      </c>
      <c r="Z670" s="17">
        <v>0.11490678887118</v>
      </c>
      <c r="AA670" s="17">
        <v>0.200978379626226</v>
      </c>
      <c r="AB670" s="17">
        <v>0.10561102418003999</v>
      </c>
      <c r="AC670" s="17">
        <v>9.8651673982093194E-2</v>
      </c>
      <c r="AD670" s="17">
        <v>0.221584888168083</v>
      </c>
      <c r="AE670" s="17"/>
      <c r="AF670" s="17">
        <v>0.13830003419869599</v>
      </c>
      <c r="AG670" s="17">
        <v>0.190275142552043</v>
      </c>
      <c r="AH670" s="17">
        <v>0.12835248012289099</v>
      </c>
      <c r="AI670" s="17">
        <v>8.1531937340079394E-2</v>
      </c>
      <c r="AJ670" s="17">
        <v>0.13244951690486201</v>
      </c>
      <c r="AK670" s="17"/>
      <c r="AL670" s="17">
        <v>0.22373811616758699</v>
      </c>
      <c r="AM670" s="17">
        <v>0.16915294068825101</v>
      </c>
      <c r="AN670" s="17">
        <v>0.15069763435928499</v>
      </c>
      <c r="AO670" s="17">
        <v>8.9120642511887393E-2</v>
      </c>
      <c r="AP670" s="17">
        <v>0.131399174423728</v>
      </c>
      <c r="AQ670" s="17">
        <v>7.4584721901504406E-2</v>
      </c>
      <c r="AR670" s="17"/>
      <c r="AS670" s="17">
        <v>0.28091014668893199</v>
      </c>
      <c r="AT670" s="17">
        <v>0.132688404635011</v>
      </c>
      <c r="AU670" s="17">
        <v>0.114056965684507</v>
      </c>
      <c r="AV670" s="17">
        <v>0.109012463321848</v>
      </c>
      <c r="AW670" s="17">
        <v>8.9547464307033406E-2</v>
      </c>
      <c r="AX670" s="17"/>
      <c r="AY670" s="17">
        <v>0.236571008706116</v>
      </c>
      <c r="AZ670" s="17">
        <v>0.126610354490483</v>
      </c>
      <c r="BA670" s="17">
        <v>0.11837690856449</v>
      </c>
      <c r="BB670" s="17">
        <v>0.115589564343649</v>
      </c>
      <c r="BC670" s="17">
        <v>0.111393732011351</v>
      </c>
      <c r="BD670" s="17"/>
      <c r="BE670" s="17">
        <v>0.17397947000103001</v>
      </c>
      <c r="BF670" s="17">
        <v>0.13285158289094801</v>
      </c>
      <c r="BG670" s="17">
        <v>0.14144291425518801</v>
      </c>
      <c r="BH670" s="17">
        <v>0.171893565557724</v>
      </c>
      <c r="BI670" s="17"/>
      <c r="BJ670" s="17">
        <v>0.150540291106529</v>
      </c>
      <c r="BK670" s="17">
        <v>0.25459305842104601</v>
      </c>
      <c r="BL670" s="17">
        <v>0.133680838455708</v>
      </c>
      <c r="BM670" s="17">
        <v>0.143638447898393</v>
      </c>
      <c r="BN670" s="17"/>
      <c r="BO670" s="17">
        <v>0.22125820612754901</v>
      </c>
      <c r="BP670" s="17">
        <v>0.13041057613500401</v>
      </c>
      <c r="BQ670" s="17">
        <v>0.13929975273032</v>
      </c>
      <c r="BR670" s="17"/>
      <c r="BS670" s="17">
        <v>0.15839832629105299</v>
      </c>
      <c r="BT670" s="17">
        <v>0.13829016394754401</v>
      </c>
      <c r="BU670" s="17"/>
      <c r="BV670" s="17">
        <v>0.12667654237051301</v>
      </c>
      <c r="BW670" s="17">
        <v>0.151380027021918</v>
      </c>
      <c r="BX670" s="17">
        <v>0.16867375973916701</v>
      </c>
      <c r="BY670" s="17"/>
      <c r="BZ670" s="17">
        <v>0.176142193725148</v>
      </c>
      <c r="CA670" s="17">
        <v>0.258253370102632</v>
      </c>
    </row>
    <row r="671" spans="2:79" x14ac:dyDescent="0.3">
      <c r="B671" t="s">
        <v>276</v>
      </c>
      <c r="C671" s="17">
        <v>0.28941412227683799</v>
      </c>
      <c r="D671" s="17">
        <v>0.29073691054838202</v>
      </c>
      <c r="E671" s="17">
        <v>0.28793677143082902</v>
      </c>
      <c r="F671" s="17"/>
      <c r="G671" s="17">
        <v>0.35051327939989002</v>
      </c>
      <c r="H671" s="17">
        <v>0.29670481941592097</v>
      </c>
      <c r="I671" s="17">
        <v>0.30458824716984401</v>
      </c>
      <c r="J671" s="17">
        <v>0.28351973753816101</v>
      </c>
      <c r="K671" s="17">
        <v>0.25945071685434601</v>
      </c>
      <c r="L671" s="17">
        <v>0.25516314258268802</v>
      </c>
      <c r="M671" s="17"/>
      <c r="N671" s="17">
        <v>0.28759485055873402</v>
      </c>
      <c r="O671" s="17">
        <v>0.26867262660241698</v>
      </c>
      <c r="P671" s="17">
        <v>0.29920021028131899</v>
      </c>
      <c r="Q671" s="17">
        <v>0.30381047758830299</v>
      </c>
      <c r="R671" s="17"/>
      <c r="S671" s="17">
        <v>0.32409009162359498</v>
      </c>
      <c r="T671" s="17">
        <v>0.29375247436513702</v>
      </c>
      <c r="U671" s="17">
        <v>0.28247936909677801</v>
      </c>
      <c r="V671" s="17">
        <v>0.26572694143419201</v>
      </c>
      <c r="W671" s="17">
        <v>0.29856104606883599</v>
      </c>
      <c r="X671" s="17">
        <v>0.27565010174775501</v>
      </c>
      <c r="Y671" s="17">
        <v>0.29046335961533798</v>
      </c>
      <c r="Z671" s="17">
        <v>0.28938662481508798</v>
      </c>
      <c r="AA671" s="17">
        <v>0.30546455127679301</v>
      </c>
      <c r="AB671" s="17">
        <v>0.27163786262278</v>
      </c>
      <c r="AC671" s="17">
        <v>0.27791170842067697</v>
      </c>
      <c r="AD671" s="17">
        <v>0.22934016451676201</v>
      </c>
      <c r="AE671" s="17"/>
      <c r="AF671" s="17">
        <v>0.24150178621568899</v>
      </c>
      <c r="AG671" s="17">
        <v>0.330496093806455</v>
      </c>
      <c r="AH671" s="17">
        <v>0.35032230342842302</v>
      </c>
      <c r="AI671" s="17">
        <v>0.26874967696972701</v>
      </c>
      <c r="AJ671" s="17">
        <v>0.34423557698270801</v>
      </c>
      <c r="AK671" s="17"/>
      <c r="AL671" s="17">
        <v>0.35773180703702501</v>
      </c>
      <c r="AM671" s="17">
        <v>0.25364912974666498</v>
      </c>
      <c r="AN671" s="17">
        <v>0.33034169997649399</v>
      </c>
      <c r="AO671" s="17">
        <v>0.25655301501299199</v>
      </c>
      <c r="AP671" s="17">
        <v>0.34960617440126501</v>
      </c>
      <c r="AQ671" s="17">
        <v>0.260595324139138</v>
      </c>
      <c r="AR671" s="17"/>
      <c r="AS671" s="17">
        <v>0.28781462226085802</v>
      </c>
      <c r="AT671" s="17">
        <v>0.29444186211283901</v>
      </c>
      <c r="AU671" s="17">
        <v>0.29119187950251901</v>
      </c>
      <c r="AV671" s="17">
        <v>0.265231767579579</v>
      </c>
      <c r="AW671" s="17">
        <v>0.31371087689940802</v>
      </c>
      <c r="AX671" s="17"/>
      <c r="AY671" s="17">
        <v>0.27156360792178502</v>
      </c>
      <c r="AZ671" s="17">
        <v>0.294428657744705</v>
      </c>
      <c r="BA671" s="17">
        <v>0.31256478578019598</v>
      </c>
      <c r="BB671" s="17">
        <v>0.29735580163824998</v>
      </c>
      <c r="BC671" s="17">
        <v>0.21107569806653201</v>
      </c>
      <c r="BD671" s="17"/>
      <c r="BE671" s="17">
        <v>0.15353165759555601</v>
      </c>
      <c r="BF671" s="17">
        <v>0.28736832436420301</v>
      </c>
      <c r="BG671" s="17">
        <v>0.30466332806873803</v>
      </c>
      <c r="BH671" s="17">
        <v>0.28845985113309303</v>
      </c>
      <c r="BI671" s="17"/>
      <c r="BJ671" s="17">
        <v>0.23052296069644099</v>
      </c>
      <c r="BK671" s="17">
        <v>0.30337689943465301</v>
      </c>
      <c r="BL671" s="17">
        <v>0.30365285582606999</v>
      </c>
      <c r="BM671" s="17">
        <v>0.29516275622073002</v>
      </c>
      <c r="BN671" s="17"/>
      <c r="BO671" s="17">
        <v>0.29512655267716797</v>
      </c>
      <c r="BP671" s="17">
        <v>0.31099450562196601</v>
      </c>
      <c r="BQ671" s="17">
        <v>0.28376762765612101</v>
      </c>
      <c r="BR671" s="17"/>
      <c r="BS671" s="17">
        <v>0.28900495604056597</v>
      </c>
      <c r="BT671" s="17">
        <v>0.29082499088821601</v>
      </c>
      <c r="BU671" s="17"/>
      <c r="BV671" s="17">
        <v>0.33613401220792899</v>
      </c>
      <c r="BW671" s="17">
        <v>0.27329861903002101</v>
      </c>
      <c r="BX671" s="17">
        <v>0.27786936322554501</v>
      </c>
      <c r="BY671" s="17"/>
      <c r="BZ671" s="17">
        <v>0.29591620452727802</v>
      </c>
      <c r="CA671" s="17">
        <v>0.34371322024117401</v>
      </c>
    </row>
    <row r="672" spans="2:79" x14ac:dyDescent="0.3">
      <c r="B672" t="s">
        <v>277</v>
      </c>
      <c r="C672" s="17">
        <v>0.30142577349498101</v>
      </c>
      <c r="D672" s="17">
        <v>0.28591160981279701</v>
      </c>
      <c r="E672" s="17">
        <v>0.318255704435641</v>
      </c>
      <c r="F672" s="17"/>
      <c r="G672" s="17">
        <v>0.26651488002311702</v>
      </c>
      <c r="H672" s="17">
        <v>0.29994662386274601</v>
      </c>
      <c r="I672" s="17">
        <v>0.26336500127747797</v>
      </c>
      <c r="J672" s="17">
        <v>0.332005775895792</v>
      </c>
      <c r="K672" s="17">
        <v>0.33461256108572701</v>
      </c>
      <c r="L672" s="17">
        <v>0.30983643097566899</v>
      </c>
      <c r="M672" s="17"/>
      <c r="N672" s="17">
        <v>0.28103760457489002</v>
      </c>
      <c r="O672" s="17">
        <v>0.34948264123732597</v>
      </c>
      <c r="P672" s="17">
        <v>0.26841090166214199</v>
      </c>
      <c r="Q672" s="17">
        <v>0.30475992941170299</v>
      </c>
      <c r="R672" s="17"/>
      <c r="S672" s="17">
        <v>0.24039741312410301</v>
      </c>
      <c r="T672" s="17">
        <v>0.31787557585780701</v>
      </c>
      <c r="U672" s="17">
        <v>0.33318538407168802</v>
      </c>
      <c r="V672" s="17">
        <v>0.28551926454364501</v>
      </c>
      <c r="W672" s="17">
        <v>0.32070277791388502</v>
      </c>
      <c r="X672" s="17">
        <v>0.33673555364236002</v>
      </c>
      <c r="Y672" s="17">
        <v>0.29621261255189502</v>
      </c>
      <c r="Z672" s="17">
        <v>0.37165883424076601</v>
      </c>
      <c r="AA672" s="17">
        <v>0.29867970896530999</v>
      </c>
      <c r="AB672" s="17">
        <v>0.30422439435225301</v>
      </c>
      <c r="AC672" s="17">
        <v>0.298452411804842</v>
      </c>
      <c r="AD672" s="17">
        <v>0.25362606830794698</v>
      </c>
      <c r="AE672" s="17"/>
      <c r="AF672" s="17">
        <v>0.316562423330078</v>
      </c>
      <c r="AG672" s="17">
        <v>0.265682767880279</v>
      </c>
      <c r="AH672" s="17">
        <v>0.31460055567178602</v>
      </c>
      <c r="AI672" s="17">
        <v>0.313457577721658</v>
      </c>
      <c r="AJ672" s="17">
        <v>0.28462305522471698</v>
      </c>
      <c r="AK672" s="17"/>
      <c r="AL672" s="17">
        <v>0.25623700312696801</v>
      </c>
      <c r="AM672" s="17">
        <v>0.29771719598206098</v>
      </c>
      <c r="AN672" s="17">
        <v>0.33733069360322798</v>
      </c>
      <c r="AO672" s="17">
        <v>0.30510722643216298</v>
      </c>
      <c r="AP672" s="17">
        <v>0.33510818444356799</v>
      </c>
      <c r="AQ672" s="17">
        <v>0.34477221799638602</v>
      </c>
      <c r="AR672" s="17"/>
      <c r="AS672" s="17">
        <v>0.23652893467170699</v>
      </c>
      <c r="AT672" s="17">
        <v>0.33138404743648697</v>
      </c>
      <c r="AU672" s="17">
        <v>0.29822737321597598</v>
      </c>
      <c r="AV672" s="17">
        <v>0.27544421222042698</v>
      </c>
      <c r="AW672" s="17">
        <v>0.28935965052680601</v>
      </c>
      <c r="AX672" s="17"/>
      <c r="AY672" s="17">
        <v>0.271854274709246</v>
      </c>
      <c r="AZ672" s="17">
        <v>0.32919527273909499</v>
      </c>
      <c r="BA672" s="17">
        <v>0.314891764264142</v>
      </c>
      <c r="BB672" s="17">
        <v>0.26900660342662602</v>
      </c>
      <c r="BC672" s="17">
        <v>0.204925983847072</v>
      </c>
      <c r="BD672" s="17"/>
      <c r="BE672" s="17">
        <v>0.38202902273262701</v>
      </c>
      <c r="BF672" s="17">
        <v>0.26703385189003997</v>
      </c>
      <c r="BG672" s="17">
        <v>0.303551076318544</v>
      </c>
      <c r="BH672" s="17">
        <v>0.30325471855713998</v>
      </c>
      <c r="BI672" s="17"/>
      <c r="BJ672" s="17">
        <v>0.29937398442715102</v>
      </c>
      <c r="BK672" s="17">
        <v>0.26588951131441402</v>
      </c>
      <c r="BL672" s="17">
        <v>0.31019040332187298</v>
      </c>
      <c r="BM672" s="17">
        <v>0.30061511394938001</v>
      </c>
      <c r="BN672" s="17"/>
      <c r="BO672" s="17">
        <v>0.27792461992826101</v>
      </c>
      <c r="BP672" s="17">
        <v>0.28933010503343798</v>
      </c>
      <c r="BQ672" s="17">
        <v>0.307778936641039</v>
      </c>
      <c r="BR672" s="17"/>
      <c r="BS672" s="17">
        <v>0.30935684609886399</v>
      </c>
      <c r="BT672" s="17">
        <v>0.29011386316457</v>
      </c>
      <c r="BU672" s="17"/>
      <c r="BV672" s="17">
        <v>0.292762155177206</v>
      </c>
      <c r="BW672" s="17">
        <v>0.33684696963899402</v>
      </c>
      <c r="BX672" s="17">
        <v>0.28027664383428902</v>
      </c>
      <c r="BY672" s="17"/>
      <c r="BZ672" s="17">
        <v>0.32222220408945901</v>
      </c>
      <c r="CA672" s="17">
        <v>0.21889983739746499</v>
      </c>
    </row>
    <row r="673" spans="2:79" x14ac:dyDescent="0.3">
      <c r="B673" t="s">
        <v>278</v>
      </c>
      <c r="C673" s="17">
        <v>0.16579166120543201</v>
      </c>
      <c r="D673" s="17">
        <v>0.17083268091317999</v>
      </c>
      <c r="E673" s="17">
        <v>0.159362696291516</v>
      </c>
      <c r="F673" s="17"/>
      <c r="G673" s="17">
        <v>0.15554887111735599</v>
      </c>
      <c r="H673" s="17">
        <v>0.102638993066029</v>
      </c>
      <c r="I673" s="17">
        <v>0.13793795704796399</v>
      </c>
      <c r="J673" s="17">
        <v>0.15603410919289001</v>
      </c>
      <c r="K673" s="17">
        <v>0.205554613715211</v>
      </c>
      <c r="L673" s="17">
        <v>0.22810294914274501</v>
      </c>
      <c r="M673" s="17"/>
      <c r="N673" s="17">
        <v>0.17179945131475799</v>
      </c>
      <c r="O673" s="17">
        <v>0.15605672631523801</v>
      </c>
      <c r="P673" s="17">
        <v>0.174988813552859</v>
      </c>
      <c r="Q673" s="17">
        <v>0.16047704395720799</v>
      </c>
      <c r="R673" s="17"/>
      <c r="S673" s="17">
        <v>0.14531870648245299</v>
      </c>
      <c r="T673" s="17">
        <v>0.16217987490211799</v>
      </c>
      <c r="U673" s="17">
        <v>0.178400863949921</v>
      </c>
      <c r="V673" s="17">
        <v>0.201772097754298</v>
      </c>
      <c r="W673" s="17">
        <v>0.15633324697381701</v>
      </c>
      <c r="X673" s="17">
        <v>0.125268419684816</v>
      </c>
      <c r="Y673" s="17">
        <v>0.19531449421494901</v>
      </c>
      <c r="Z673" s="17">
        <v>0.15536308027984599</v>
      </c>
      <c r="AA673" s="17">
        <v>0.13379402598553</v>
      </c>
      <c r="AB673" s="17">
        <v>0.219305214272836</v>
      </c>
      <c r="AC673" s="17">
        <v>0.201099808910081</v>
      </c>
      <c r="AD673" s="17">
        <v>0.11114777833528799</v>
      </c>
      <c r="AE673" s="17"/>
      <c r="AF673" s="17">
        <v>0.17956925165238199</v>
      </c>
      <c r="AG673" s="17">
        <v>0.15067327481002399</v>
      </c>
      <c r="AH673" s="17">
        <v>0.15218152713465599</v>
      </c>
      <c r="AI673" s="17">
        <v>0.208266038555248</v>
      </c>
      <c r="AJ673" s="17">
        <v>0.13952462373504901</v>
      </c>
      <c r="AK673" s="17"/>
      <c r="AL673" s="17">
        <v>0.120721352861426</v>
      </c>
      <c r="AM673" s="17">
        <v>0.16751654931516399</v>
      </c>
      <c r="AN673" s="17">
        <v>0.138134529460507</v>
      </c>
      <c r="AO673" s="17">
        <v>0.22518910049583099</v>
      </c>
      <c r="AP673" s="17">
        <v>0.10731041176318599</v>
      </c>
      <c r="AQ673" s="17">
        <v>0.19817706684598099</v>
      </c>
      <c r="AR673" s="17"/>
      <c r="AS673" s="17">
        <v>0.12864629569200101</v>
      </c>
      <c r="AT673" s="17">
        <v>0.16035495804553099</v>
      </c>
      <c r="AU673" s="17">
        <v>0.179286464666121</v>
      </c>
      <c r="AV673" s="17">
        <v>0.215316826343184</v>
      </c>
      <c r="AW673" s="17">
        <v>0.19696770254436199</v>
      </c>
      <c r="AX673" s="17"/>
      <c r="AY673" s="17">
        <v>0.13647813501833</v>
      </c>
      <c r="AZ673" s="17">
        <v>0.16992419217460999</v>
      </c>
      <c r="BA673" s="17">
        <v>0.15072215368589401</v>
      </c>
      <c r="BB673" s="17">
        <v>0.222913276092846</v>
      </c>
      <c r="BC673" s="17">
        <v>0.21792987256591401</v>
      </c>
      <c r="BD673" s="17"/>
      <c r="BE673" s="17">
        <v>0.170251047553934</v>
      </c>
      <c r="BF673" s="17">
        <v>0.22040225320173501</v>
      </c>
      <c r="BG673" s="17">
        <v>0.16062610022535401</v>
      </c>
      <c r="BH673" s="17">
        <v>0.142029831897661</v>
      </c>
      <c r="BI673" s="17"/>
      <c r="BJ673" s="17">
        <v>0.16966814682495401</v>
      </c>
      <c r="BK673" s="17">
        <v>0.117360411365345</v>
      </c>
      <c r="BL673" s="17">
        <v>0.18078807063046501</v>
      </c>
      <c r="BM673" s="17">
        <v>0.16510761112112099</v>
      </c>
      <c r="BN673" s="17"/>
      <c r="BO673" s="17">
        <v>0.14143328894760199</v>
      </c>
      <c r="BP673" s="17">
        <v>0.168797738643782</v>
      </c>
      <c r="BQ673" s="17">
        <v>0.17144789886331099</v>
      </c>
      <c r="BR673" s="17"/>
      <c r="BS673" s="17">
        <v>0.148737571809748</v>
      </c>
      <c r="BT673" s="17">
        <v>0.187204646110606</v>
      </c>
      <c r="BU673" s="17"/>
      <c r="BV673" s="17">
        <v>0.18236937200438399</v>
      </c>
      <c r="BW673" s="17">
        <v>0.15071645000903799</v>
      </c>
      <c r="BX673" s="17">
        <v>0.17584967420641301</v>
      </c>
      <c r="BY673" s="17"/>
      <c r="BZ673" s="17">
        <v>0.15098104816962701</v>
      </c>
      <c r="CA673" s="17">
        <v>0.118953157079931</v>
      </c>
    </row>
    <row r="674" spans="2:79" x14ac:dyDescent="0.3">
      <c r="B674" t="s">
        <v>279</v>
      </c>
      <c r="C674" s="17">
        <v>6.6512374828179205E-2</v>
      </c>
      <c r="D674" s="17">
        <v>7.3950267086258695E-2</v>
      </c>
      <c r="E674" s="17">
        <v>5.8637861811144602E-2</v>
      </c>
      <c r="F674" s="17"/>
      <c r="G674" s="17">
        <v>3.40165406152989E-2</v>
      </c>
      <c r="H674" s="17">
        <v>4.6280318983637603E-2</v>
      </c>
      <c r="I674" s="17">
        <v>7.1689706565571998E-2</v>
      </c>
      <c r="J674" s="17">
        <v>8.9193100037005105E-2</v>
      </c>
      <c r="K674" s="17">
        <v>7.5722254293953906E-2</v>
      </c>
      <c r="L674" s="17">
        <v>7.5886250715362702E-2</v>
      </c>
      <c r="M674" s="17"/>
      <c r="N674" s="17">
        <v>4.7040935486322703E-2</v>
      </c>
      <c r="O674" s="17">
        <v>8.2987734819118905E-2</v>
      </c>
      <c r="P674" s="17">
        <v>7.3754936186362197E-2</v>
      </c>
      <c r="Q674" s="17">
        <v>6.5363948428169505E-2</v>
      </c>
      <c r="R674" s="17"/>
      <c r="S674" s="17">
        <v>4.4758742384460502E-2</v>
      </c>
      <c r="T674" s="17">
        <v>7.7351926226264606E-2</v>
      </c>
      <c r="U674" s="17">
        <v>7.4512643385977101E-2</v>
      </c>
      <c r="V674" s="17">
        <v>7.0419403529815405E-2</v>
      </c>
      <c r="W674" s="17">
        <v>8.8861504728075302E-2</v>
      </c>
      <c r="X674" s="17">
        <v>5.3803540406291199E-2</v>
      </c>
      <c r="Y674" s="17">
        <v>6.1949517893981898E-2</v>
      </c>
      <c r="Z674" s="17">
        <v>5.5715504149270102E-2</v>
      </c>
      <c r="AA674" s="17">
        <v>3.0509960825866701E-2</v>
      </c>
      <c r="AB674" s="17">
        <v>7.9623640151736799E-2</v>
      </c>
      <c r="AC674" s="17">
        <v>9.6563178093305196E-2</v>
      </c>
      <c r="AD674" s="17">
        <v>0.14290972865916801</v>
      </c>
      <c r="AE674" s="17"/>
      <c r="AF674" s="17">
        <v>0.104630902412467</v>
      </c>
      <c r="AG674" s="17">
        <v>4.4792107015891897E-2</v>
      </c>
      <c r="AH674" s="17">
        <v>2.9045461196962101E-2</v>
      </c>
      <c r="AI674" s="17">
        <v>0.108466140420858</v>
      </c>
      <c r="AJ674" s="17">
        <v>6.2320319721953898E-2</v>
      </c>
      <c r="AK674" s="17"/>
      <c r="AL674" s="17">
        <v>3.1709464793138797E-2</v>
      </c>
      <c r="AM674" s="17">
        <v>9.7199777166001505E-2</v>
      </c>
      <c r="AN674" s="17">
        <v>3.20001394721839E-2</v>
      </c>
      <c r="AO674" s="17">
        <v>9.9558935011671498E-2</v>
      </c>
      <c r="AP674" s="17">
        <v>6.1292610254493098E-2</v>
      </c>
      <c r="AQ674" s="17">
        <v>4.9058675027804602E-2</v>
      </c>
      <c r="AR674" s="17"/>
      <c r="AS674" s="17">
        <v>5.1628034332509301E-2</v>
      </c>
      <c r="AT674" s="17">
        <v>5.6786432801038997E-2</v>
      </c>
      <c r="AU674" s="17">
        <v>8.1067463262618406E-2</v>
      </c>
      <c r="AV674" s="17">
        <v>9.7721700808290304E-2</v>
      </c>
      <c r="AW674" s="17">
        <v>8.3131799865328093E-2</v>
      </c>
      <c r="AX674" s="17"/>
      <c r="AY674" s="17">
        <v>7.0008839013426305E-2</v>
      </c>
      <c r="AZ674" s="17">
        <v>4.9115300835140298E-2</v>
      </c>
      <c r="BA674" s="17">
        <v>6.4162198498682099E-2</v>
      </c>
      <c r="BB674" s="17">
        <v>7.0526614834492102E-2</v>
      </c>
      <c r="BC674" s="17">
        <v>0.241845281832898</v>
      </c>
      <c r="BD674" s="17"/>
      <c r="BE674" s="17">
        <v>9.3005602528010198E-2</v>
      </c>
      <c r="BF674" s="17">
        <v>6.6514243684092894E-2</v>
      </c>
      <c r="BG674" s="17">
        <v>6.9838810691693606E-2</v>
      </c>
      <c r="BH674" s="17">
        <v>5.9052410923902197E-2</v>
      </c>
      <c r="BI674" s="17"/>
      <c r="BJ674" s="17">
        <v>0.11960578071285401</v>
      </c>
      <c r="BK674" s="17">
        <v>3.9472260663151598E-2</v>
      </c>
      <c r="BL674" s="17">
        <v>4.9659083283896899E-2</v>
      </c>
      <c r="BM674" s="17">
        <v>6.6089056601287305E-2</v>
      </c>
      <c r="BN674" s="17"/>
      <c r="BO674" s="17">
        <v>4.6355049563907097E-2</v>
      </c>
      <c r="BP674" s="17">
        <v>7.9488601174454998E-2</v>
      </c>
      <c r="BQ674" s="17">
        <v>6.86281860880045E-2</v>
      </c>
      <c r="BR674" s="17"/>
      <c r="BS674" s="17">
        <v>6.4289063658898096E-2</v>
      </c>
      <c r="BT674" s="17">
        <v>6.9792026671487498E-2</v>
      </c>
      <c r="BU674" s="17"/>
      <c r="BV674" s="17">
        <v>4.7038998490511803E-2</v>
      </c>
      <c r="BW674" s="17">
        <v>6.1971094192783897E-2</v>
      </c>
      <c r="BX674" s="17">
        <v>7.6776074120792001E-2</v>
      </c>
      <c r="BY674" s="17"/>
      <c r="BZ674" s="17">
        <v>4.5384663127092599E-2</v>
      </c>
      <c r="CA674" s="17">
        <v>5.1345267086871399E-2</v>
      </c>
    </row>
    <row r="675" spans="2:79" x14ac:dyDescent="0.3">
      <c r="B675" t="s">
        <v>105</v>
      </c>
      <c r="C675" s="17">
        <v>2.7293752299055202E-2</v>
      </c>
      <c r="D675" s="17">
        <v>2.4776651537451899E-2</v>
      </c>
      <c r="E675" s="17">
        <v>2.90410031759318E-2</v>
      </c>
      <c r="F675" s="17"/>
      <c r="G675" s="17">
        <v>1.32578057290232E-2</v>
      </c>
      <c r="H675" s="17">
        <v>1.5510142864411901E-2</v>
      </c>
      <c r="I675" s="17">
        <v>3.2671028858479903E-2</v>
      </c>
      <c r="J675" s="17">
        <v>3.8709035444840299E-2</v>
      </c>
      <c r="K675" s="17">
        <v>3.8983059617934801E-2</v>
      </c>
      <c r="L675" s="17">
        <v>2.4806768545298199E-2</v>
      </c>
      <c r="M675" s="17"/>
      <c r="N675" s="17">
        <v>1.1557271801331599E-2</v>
      </c>
      <c r="O675" s="17">
        <v>2.8171027517769901E-2</v>
      </c>
      <c r="P675" s="17">
        <v>4.3084185435257799E-2</v>
      </c>
      <c r="Q675" s="17">
        <v>3.0027078895256298E-2</v>
      </c>
      <c r="R675" s="17"/>
      <c r="S675" s="17">
        <v>2.3381303370559801E-2</v>
      </c>
      <c r="T675" s="17">
        <v>2.52924602096391E-2</v>
      </c>
      <c r="U675" s="17">
        <v>3.78790263948637E-2</v>
      </c>
      <c r="V675" s="17">
        <v>2.19015249029939E-2</v>
      </c>
      <c r="W675" s="17">
        <v>7.4245513768336499E-3</v>
      </c>
      <c r="X675" s="17">
        <v>4.0910270711199397E-2</v>
      </c>
      <c r="Y675" s="17">
        <v>4.0930751286115501E-2</v>
      </c>
      <c r="Z675" s="17">
        <v>1.2969167643849699E-2</v>
      </c>
      <c r="AA675" s="17">
        <v>3.0573373320274901E-2</v>
      </c>
      <c r="AB675" s="17">
        <v>1.9597864420354098E-2</v>
      </c>
      <c r="AC675" s="17">
        <v>2.7321218789002101E-2</v>
      </c>
      <c r="AD675" s="17">
        <v>4.1391372012752198E-2</v>
      </c>
      <c r="AE675" s="17"/>
      <c r="AF675" s="17">
        <v>1.9435602190688701E-2</v>
      </c>
      <c r="AG675" s="17">
        <v>1.80806139353074E-2</v>
      </c>
      <c r="AH675" s="17">
        <v>2.5497672445281599E-2</v>
      </c>
      <c r="AI675" s="17">
        <v>1.9528628992429901E-2</v>
      </c>
      <c r="AJ675" s="17">
        <v>3.6846907430709903E-2</v>
      </c>
      <c r="AK675" s="17"/>
      <c r="AL675" s="17">
        <v>9.8622560138558104E-3</v>
      </c>
      <c r="AM675" s="17">
        <v>1.47644071018567E-2</v>
      </c>
      <c r="AN675" s="17">
        <v>1.14953031283021E-2</v>
      </c>
      <c r="AO675" s="17">
        <v>2.4471080535455599E-2</v>
      </c>
      <c r="AP675" s="17">
        <v>1.5283444713759401E-2</v>
      </c>
      <c r="AQ675" s="17">
        <v>7.2811994089186399E-2</v>
      </c>
      <c r="AR675" s="17"/>
      <c r="AS675" s="17">
        <v>1.4471966353992701E-2</v>
      </c>
      <c r="AT675" s="17">
        <v>2.4344294969092298E-2</v>
      </c>
      <c r="AU675" s="17">
        <v>3.6169853668260102E-2</v>
      </c>
      <c r="AV675" s="17">
        <v>3.7273029726670903E-2</v>
      </c>
      <c r="AW675" s="17">
        <v>2.7282505857061899E-2</v>
      </c>
      <c r="AX675" s="17"/>
      <c r="AY675" s="17">
        <v>1.35241346310962E-2</v>
      </c>
      <c r="AZ675" s="17">
        <v>3.07262220159677E-2</v>
      </c>
      <c r="BA675" s="17">
        <v>3.9282189206596298E-2</v>
      </c>
      <c r="BB675" s="17">
        <v>2.4608139664136601E-2</v>
      </c>
      <c r="BC675" s="17">
        <v>1.2829431676233001E-2</v>
      </c>
      <c r="BD675" s="17"/>
      <c r="BE675" s="17">
        <v>2.7203199588842999E-2</v>
      </c>
      <c r="BF675" s="17">
        <v>2.5829743968980901E-2</v>
      </c>
      <c r="BG675" s="17">
        <v>1.98777704404824E-2</v>
      </c>
      <c r="BH675" s="17">
        <v>3.53096219304792E-2</v>
      </c>
      <c r="BI675" s="17"/>
      <c r="BJ675" s="17">
        <v>3.0288836232071199E-2</v>
      </c>
      <c r="BK675" s="17">
        <v>1.9307858801389199E-2</v>
      </c>
      <c r="BL675" s="17">
        <v>2.20287484819865E-2</v>
      </c>
      <c r="BM675" s="17">
        <v>2.9387014209089499E-2</v>
      </c>
      <c r="BN675" s="17"/>
      <c r="BO675" s="17">
        <v>1.7902282755512301E-2</v>
      </c>
      <c r="BP675" s="17">
        <v>2.0978473391355699E-2</v>
      </c>
      <c r="BQ675" s="17">
        <v>2.90775980212051E-2</v>
      </c>
      <c r="BR675" s="17"/>
      <c r="BS675" s="17">
        <v>3.0213236100870299E-2</v>
      </c>
      <c r="BT675" s="17">
        <v>2.37743092175755E-2</v>
      </c>
      <c r="BU675" s="17"/>
      <c r="BV675" s="17">
        <v>1.50189197494553E-2</v>
      </c>
      <c r="BW675" s="17">
        <v>2.57868401072451E-2</v>
      </c>
      <c r="BX675" s="17">
        <v>2.0554484873793799E-2</v>
      </c>
      <c r="BY675" s="17"/>
      <c r="BZ675" s="17">
        <v>9.3536863613967996E-3</v>
      </c>
      <c r="CA675" s="17">
        <v>8.8351480919263495E-3</v>
      </c>
    </row>
    <row r="676" spans="2:79" x14ac:dyDescent="0.3">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c r="BY676" s="17"/>
      <c r="BZ676" s="17"/>
      <c r="CA676" s="17"/>
    </row>
    <row r="677" spans="2:79" x14ac:dyDescent="0.3">
      <c r="B677" s="6" t="s">
        <v>288</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c r="BY677" s="17"/>
      <c r="BZ677" s="17"/>
      <c r="CA677" s="17"/>
    </row>
    <row r="678" spans="2:79" x14ac:dyDescent="0.3">
      <c r="B678" s="24" t="s">
        <v>107</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row>
    <row r="679" spans="2:79" x14ac:dyDescent="0.3">
      <c r="B679" t="s">
        <v>275</v>
      </c>
      <c r="C679" s="17">
        <v>0.170756869846865</v>
      </c>
      <c r="D679" s="17">
        <v>0.165065359914572</v>
      </c>
      <c r="E679" s="17">
        <v>0.17782470675373499</v>
      </c>
      <c r="F679" s="17"/>
      <c r="G679" s="17">
        <v>0.236773119614542</v>
      </c>
      <c r="H679" s="17">
        <v>0.247217497503565</v>
      </c>
      <c r="I679" s="17">
        <v>0.205355479204826</v>
      </c>
      <c r="J679" s="17">
        <v>0.112971471242777</v>
      </c>
      <c r="K679" s="17">
        <v>0.11254105331080699</v>
      </c>
      <c r="L679" s="17">
        <v>0.122139407850095</v>
      </c>
      <c r="M679" s="17"/>
      <c r="N679" s="17">
        <v>0.20550092689000601</v>
      </c>
      <c r="O679" s="17">
        <v>0.12614421023664299</v>
      </c>
      <c r="P679" s="17">
        <v>0.178181998745473</v>
      </c>
      <c r="Q679" s="17">
        <v>0.170803507117371</v>
      </c>
      <c r="R679" s="17"/>
      <c r="S679" s="17">
        <v>0.23116105156857999</v>
      </c>
      <c r="T679" s="17">
        <v>0.149233802913285</v>
      </c>
      <c r="U679" s="17">
        <v>0.11989695240931</v>
      </c>
      <c r="V679" s="17">
        <v>0.174693647318064</v>
      </c>
      <c r="W679" s="17">
        <v>0.14961548091714799</v>
      </c>
      <c r="X679" s="17">
        <v>0.18718520724056001</v>
      </c>
      <c r="Y679" s="17">
        <v>0.14447106214619901</v>
      </c>
      <c r="Z679" s="17">
        <v>0.112999620741182</v>
      </c>
      <c r="AA679" s="17">
        <v>0.23474565863635499</v>
      </c>
      <c r="AB679" s="17">
        <v>0.12538264938992</v>
      </c>
      <c r="AC679" s="17">
        <v>0.112665392288702</v>
      </c>
      <c r="AD679" s="17">
        <v>0.25275024438014798</v>
      </c>
      <c r="AE679" s="17"/>
      <c r="AF679" s="17">
        <v>0.136707343725329</v>
      </c>
      <c r="AG679" s="17">
        <v>0.20629311378896401</v>
      </c>
      <c r="AH679" s="17">
        <v>0.12969162145642499</v>
      </c>
      <c r="AI679" s="17">
        <v>0.12673011807140799</v>
      </c>
      <c r="AJ679" s="17">
        <v>0.17462180761832199</v>
      </c>
      <c r="AK679" s="17"/>
      <c r="AL679" s="17">
        <v>0.24550267838933101</v>
      </c>
      <c r="AM679" s="17">
        <v>0.17311087541880099</v>
      </c>
      <c r="AN679" s="17">
        <v>0.16683490365533901</v>
      </c>
      <c r="AO679" s="17">
        <v>0.115318809581358</v>
      </c>
      <c r="AP679" s="17">
        <v>0.15583424529975501</v>
      </c>
      <c r="AQ679" s="17">
        <v>0.111684578872319</v>
      </c>
      <c r="AR679" s="17"/>
      <c r="AS679" s="17">
        <v>0.29653849545104899</v>
      </c>
      <c r="AT679" s="17">
        <v>0.157254008920997</v>
      </c>
      <c r="AU679" s="17">
        <v>0.112493145551652</v>
      </c>
      <c r="AV679" s="17">
        <v>0.151964141303569</v>
      </c>
      <c r="AW679" s="17">
        <v>0.22051877268197301</v>
      </c>
      <c r="AX679" s="17"/>
      <c r="AY679" s="17">
        <v>0.24965244674315201</v>
      </c>
      <c r="AZ679" s="17">
        <v>0.15025615649910801</v>
      </c>
      <c r="BA679" s="17">
        <v>0.13918542390170099</v>
      </c>
      <c r="BB679" s="17">
        <v>0.136041471175502</v>
      </c>
      <c r="BC679" s="17">
        <v>0.17140974028731401</v>
      </c>
      <c r="BD679" s="17"/>
      <c r="BE679" s="17">
        <v>0.13209079841869001</v>
      </c>
      <c r="BF679" s="17">
        <v>0.135951553004205</v>
      </c>
      <c r="BG679" s="17">
        <v>0.17128029255080199</v>
      </c>
      <c r="BH679" s="17">
        <v>0.19878891676671301</v>
      </c>
      <c r="BI679" s="17"/>
      <c r="BJ679" s="17">
        <v>0.18983863069436699</v>
      </c>
      <c r="BK679" s="17">
        <v>0.25089319906199897</v>
      </c>
      <c r="BL679" s="17">
        <v>0.14209164188523801</v>
      </c>
      <c r="BM679" s="17">
        <v>0.170467628394182</v>
      </c>
      <c r="BN679" s="17"/>
      <c r="BO679" s="17">
        <v>0.26121928131337502</v>
      </c>
      <c r="BP679" s="17">
        <v>0.12564800221675401</v>
      </c>
      <c r="BQ679" s="17">
        <v>0.16183488295107001</v>
      </c>
      <c r="BR679" s="17"/>
      <c r="BS679" s="17">
        <v>0.17918922117000699</v>
      </c>
      <c r="BT679" s="17">
        <v>0.16014277909712199</v>
      </c>
      <c r="BU679" s="17"/>
      <c r="BV679" s="17">
        <v>0.146713303092042</v>
      </c>
      <c r="BW679" s="17">
        <v>0.174246630830066</v>
      </c>
      <c r="BX679" s="17">
        <v>0.183535556047075</v>
      </c>
      <c r="BY679" s="17"/>
      <c r="BZ679" s="17">
        <v>0.17996455671224099</v>
      </c>
      <c r="CA679" s="17">
        <v>0.29367061296067498</v>
      </c>
    </row>
    <row r="680" spans="2:79" x14ac:dyDescent="0.3">
      <c r="B680" t="s">
        <v>276</v>
      </c>
      <c r="C680" s="17">
        <v>0.29341509082395201</v>
      </c>
      <c r="D680" s="17">
        <v>0.28001721671745999</v>
      </c>
      <c r="E680" s="17">
        <v>0.306293433388106</v>
      </c>
      <c r="F680" s="17"/>
      <c r="G680" s="17">
        <v>0.33282973567595098</v>
      </c>
      <c r="H680" s="17">
        <v>0.300110918216762</v>
      </c>
      <c r="I680" s="17">
        <v>0.30543999338754801</v>
      </c>
      <c r="J680" s="17">
        <v>0.258342918593158</v>
      </c>
      <c r="K680" s="17">
        <v>0.25310785851159401</v>
      </c>
      <c r="L680" s="17">
        <v>0.30731053399882802</v>
      </c>
      <c r="M680" s="17"/>
      <c r="N680" s="17">
        <v>0.317406555614002</v>
      </c>
      <c r="O680" s="17">
        <v>0.30333868599929198</v>
      </c>
      <c r="P680" s="17">
        <v>0.26531644073251298</v>
      </c>
      <c r="Q680" s="17">
        <v>0.27922309806812001</v>
      </c>
      <c r="R680" s="17"/>
      <c r="S680" s="17">
        <v>0.304280776088867</v>
      </c>
      <c r="T680" s="17">
        <v>0.33014281172266902</v>
      </c>
      <c r="U680" s="17">
        <v>0.27496383885203901</v>
      </c>
      <c r="V680" s="17">
        <v>0.27612031388193198</v>
      </c>
      <c r="W680" s="17">
        <v>0.31636068718279697</v>
      </c>
      <c r="X680" s="17">
        <v>0.29162601530174298</v>
      </c>
      <c r="Y680" s="17">
        <v>0.29493605417530799</v>
      </c>
      <c r="Z680" s="17">
        <v>0.30529595893501899</v>
      </c>
      <c r="AA680" s="17">
        <v>0.26190954693281399</v>
      </c>
      <c r="AB680" s="17">
        <v>0.27730747902088199</v>
      </c>
      <c r="AC680" s="17">
        <v>0.27232429044456302</v>
      </c>
      <c r="AD680" s="17">
        <v>0.316153314261646</v>
      </c>
      <c r="AE680" s="17"/>
      <c r="AF680" s="17">
        <v>0.29970971274399799</v>
      </c>
      <c r="AG680" s="17">
        <v>0.30442479029338099</v>
      </c>
      <c r="AH680" s="17">
        <v>0.34870459991147301</v>
      </c>
      <c r="AI680" s="17">
        <v>0.28756418785733801</v>
      </c>
      <c r="AJ680" s="17">
        <v>0.340847644019447</v>
      </c>
      <c r="AK680" s="17"/>
      <c r="AL680" s="17">
        <v>0.32300219097927602</v>
      </c>
      <c r="AM680" s="17">
        <v>0.30656676099059199</v>
      </c>
      <c r="AN680" s="17">
        <v>0.30314342957796903</v>
      </c>
      <c r="AO680" s="17">
        <v>0.24816018059650799</v>
      </c>
      <c r="AP680" s="17">
        <v>0.380375462307602</v>
      </c>
      <c r="AQ680" s="17">
        <v>0.32055967694534498</v>
      </c>
      <c r="AR680" s="17"/>
      <c r="AS680" s="17">
        <v>0.301028725024509</v>
      </c>
      <c r="AT680" s="17">
        <v>0.30509080611448203</v>
      </c>
      <c r="AU680" s="17">
        <v>0.28151607874321999</v>
      </c>
      <c r="AV680" s="17">
        <v>0.26336300179737399</v>
      </c>
      <c r="AW680" s="17">
        <v>0.21398521673460799</v>
      </c>
      <c r="AX680" s="17"/>
      <c r="AY680" s="17">
        <v>0.28295274758844202</v>
      </c>
      <c r="AZ680" s="17">
        <v>0.31035969767380001</v>
      </c>
      <c r="BA680" s="17">
        <v>0.28599485197880598</v>
      </c>
      <c r="BB680" s="17">
        <v>0.29951917258080601</v>
      </c>
      <c r="BC680" s="17">
        <v>0.22245856343130699</v>
      </c>
      <c r="BD680" s="17"/>
      <c r="BE680" s="17">
        <v>0.26286564072650498</v>
      </c>
      <c r="BF680" s="17">
        <v>0.32868543894496299</v>
      </c>
      <c r="BG680" s="17">
        <v>0.29136077429648699</v>
      </c>
      <c r="BH680" s="17">
        <v>0.28085824756239303</v>
      </c>
      <c r="BI680" s="17"/>
      <c r="BJ680" s="17">
        <v>0.212624146666506</v>
      </c>
      <c r="BK680" s="17">
        <v>0.287621905136277</v>
      </c>
      <c r="BL680" s="17">
        <v>0.32981066260595698</v>
      </c>
      <c r="BM680" s="17">
        <v>0.29512534177268301</v>
      </c>
      <c r="BN680" s="17"/>
      <c r="BO680" s="17">
        <v>0.30338081069640999</v>
      </c>
      <c r="BP680" s="17">
        <v>0.291785589276506</v>
      </c>
      <c r="BQ680" s="17">
        <v>0.29187142423368001</v>
      </c>
      <c r="BR680" s="17"/>
      <c r="BS680" s="17">
        <v>0.29445743987934297</v>
      </c>
      <c r="BT680" s="17">
        <v>0.29301044777336399</v>
      </c>
      <c r="BU680" s="17"/>
      <c r="BV680" s="17">
        <v>0.33926126979554899</v>
      </c>
      <c r="BW680" s="17">
        <v>0.27632459272892101</v>
      </c>
      <c r="BX680" s="17">
        <v>0.293044894427268</v>
      </c>
      <c r="BY680" s="17"/>
      <c r="BZ680" s="17">
        <v>0.26440218743465599</v>
      </c>
      <c r="CA680" s="17">
        <v>0.26929398988326297</v>
      </c>
    </row>
    <row r="681" spans="2:79" x14ac:dyDescent="0.3">
      <c r="B681" t="s">
        <v>277</v>
      </c>
      <c r="C681" s="17">
        <v>0.304538952921803</v>
      </c>
      <c r="D681" s="17">
        <v>0.304890274671617</v>
      </c>
      <c r="E681" s="17">
        <v>0.30505068807602598</v>
      </c>
      <c r="F681" s="17"/>
      <c r="G681" s="17">
        <v>0.23802208131296301</v>
      </c>
      <c r="H681" s="17">
        <v>0.296803932805705</v>
      </c>
      <c r="I681" s="17">
        <v>0.28224681161027398</v>
      </c>
      <c r="J681" s="17">
        <v>0.34468567683672502</v>
      </c>
      <c r="K681" s="17">
        <v>0.36904795527406198</v>
      </c>
      <c r="L681" s="17">
        <v>0.29763764889146099</v>
      </c>
      <c r="M681" s="17"/>
      <c r="N681" s="17">
        <v>0.28718053123822801</v>
      </c>
      <c r="O681" s="17">
        <v>0.32509092907971798</v>
      </c>
      <c r="P681" s="17">
        <v>0.302158531064525</v>
      </c>
      <c r="Q681" s="17">
        <v>0.30636050307763601</v>
      </c>
      <c r="R681" s="17"/>
      <c r="S681" s="17">
        <v>0.27022430124498298</v>
      </c>
      <c r="T681" s="17">
        <v>0.32107259638694202</v>
      </c>
      <c r="U681" s="17">
        <v>0.33861851016411898</v>
      </c>
      <c r="V681" s="17">
        <v>0.30548974916465399</v>
      </c>
      <c r="W681" s="17">
        <v>0.330403939306465</v>
      </c>
      <c r="X681" s="17">
        <v>0.31961874451494499</v>
      </c>
      <c r="Y681" s="17">
        <v>0.25223594700233598</v>
      </c>
      <c r="Z681" s="17">
        <v>0.41246663996306299</v>
      </c>
      <c r="AA681" s="17">
        <v>0.29488318167521999</v>
      </c>
      <c r="AB681" s="17">
        <v>0.30900182934787601</v>
      </c>
      <c r="AC681" s="17">
        <v>0.31559113549696799</v>
      </c>
      <c r="AD681" s="17">
        <v>0.19267226519088601</v>
      </c>
      <c r="AE681" s="17"/>
      <c r="AF681" s="17">
        <v>0.29125563366756302</v>
      </c>
      <c r="AG681" s="17">
        <v>0.316473922337981</v>
      </c>
      <c r="AH681" s="17">
        <v>0.33611596868675597</v>
      </c>
      <c r="AI681" s="17">
        <v>0.28734215181782902</v>
      </c>
      <c r="AJ681" s="17">
        <v>0.27526402188945398</v>
      </c>
      <c r="AK681" s="17"/>
      <c r="AL681" s="17">
        <v>0.297813806060991</v>
      </c>
      <c r="AM681" s="17">
        <v>0.29596262740127099</v>
      </c>
      <c r="AN681" s="17">
        <v>0.32855151877125</v>
      </c>
      <c r="AO681" s="17">
        <v>0.314755049703829</v>
      </c>
      <c r="AP681" s="17">
        <v>0.29654512405803002</v>
      </c>
      <c r="AQ681" s="17">
        <v>0.30049108623299797</v>
      </c>
      <c r="AR681" s="17"/>
      <c r="AS681" s="17">
        <v>0.23163439486361601</v>
      </c>
      <c r="AT681" s="17">
        <v>0.31581739643540702</v>
      </c>
      <c r="AU681" s="17">
        <v>0.32091919332493002</v>
      </c>
      <c r="AV681" s="17">
        <v>0.32834598769524098</v>
      </c>
      <c r="AW681" s="17">
        <v>0.36450994957584398</v>
      </c>
      <c r="AX681" s="17"/>
      <c r="AY681" s="17">
        <v>0.24351337609346199</v>
      </c>
      <c r="AZ681" s="17">
        <v>0.33200840380135899</v>
      </c>
      <c r="BA681" s="17">
        <v>0.32012432501962101</v>
      </c>
      <c r="BB681" s="17">
        <v>0.34484527387708502</v>
      </c>
      <c r="BC681" s="17">
        <v>0.20290128167822899</v>
      </c>
      <c r="BD681" s="17"/>
      <c r="BE681" s="17">
        <v>0.33987659289237199</v>
      </c>
      <c r="BF681" s="17">
        <v>0.26759106984065301</v>
      </c>
      <c r="BG681" s="17">
        <v>0.31537961760960398</v>
      </c>
      <c r="BH681" s="17">
        <v>0.30782256694131599</v>
      </c>
      <c r="BI681" s="17"/>
      <c r="BJ681" s="17">
        <v>0.29417150808480502</v>
      </c>
      <c r="BK681" s="17">
        <v>0.28199467069290102</v>
      </c>
      <c r="BL681" s="17">
        <v>0.29733644221104399</v>
      </c>
      <c r="BM681" s="17">
        <v>0.313433363363323</v>
      </c>
      <c r="BN681" s="17"/>
      <c r="BO681" s="17">
        <v>0.244953249594763</v>
      </c>
      <c r="BP681" s="17">
        <v>0.33006570250155298</v>
      </c>
      <c r="BQ681" s="17">
        <v>0.31174105740456798</v>
      </c>
      <c r="BR681" s="17"/>
      <c r="BS681" s="17">
        <v>0.31241692251742198</v>
      </c>
      <c r="BT681" s="17">
        <v>0.29546546157957598</v>
      </c>
      <c r="BU681" s="17"/>
      <c r="BV681" s="17">
        <v>0.31671979156892499</v>
      </c>
      <c r="BW681" s="17">
        <v>0.31439287641917302</v>
      </c>
      <c r="BX681" s="17">
        <v>0.28870161196933503</v>
      </c>
      <c r="BY681" s="17"/>
      <c r="BZ681" s="17">
        <v>0.36954833429722</v>
      </c>
      <c r="CA681" s="17">
        <v>0.29472575146069901</v>
      </c>
    </row>
    <row r="682" spans="2:79" x14ac:dyDescent="0.3">
      <c r="B682" t="s">
        <v>278</v>
      </c>
      <c r="C682" s="17">
        <v>0.15065813735754299</v>
      </c>
      <c r="D682" s="17">
        <v>0.16891520017422301</v>
      </c>
      <c r="E682" s="17">
        <v>0.13090314246162599</v>
      </c>
      <c r="F682" s="17"/>
      <c r="G682" s="17">
        <v>0.12651313073908699</v>
      </c>
      <c r="H682" s="17">
        <v>9.1865654498795302E-2</v>
      </c>
      <c r="I682" s="17">
        <v>0.120402989889853</v>
      </c>
      <c r="J682" s="17">
        <v>0.17248641003957901</v>
      </c>
      <c r="K682" s="17">
        <v>0.180425720178293</v>
      </c>
      <c r="L682" s="17">
        <v>0.201636101250977</v>
      </c>
      <c r="M682" s="17"/>
      <c r="N682" s="17">
        <v>0.14133492448023399</v>
      </c>
      <c r="O682" s="17">
        <v>0.16355618442285699</v>
      </c>
      <c r="P682" s="17">
        <v>0.16118627588847501</v>
      </c>
      <c r="Q682" s="17">
        <v>0.139062436288938</v>
      </c>
      <c r="R682" s="17"/>
      <c r="S682" s="17">
        <v>0.13980910229589</v>
      </c>
      <c r="T682" s="17">
        <v>9.7528652396298293E-2</v>
      </c>
      <c r="U682" s="17">
        <v>0.19614928209405499</v>
      </c>
      <c r="V682" s="17">
        <v>0.170427820580804</v>
      </c>
      <c r="W682" s="17">
        <v>0.147677235170595</v>
      </c>
      <c r="X682" s="17">
        <v>0.12876553622134099</v>
      </c>
      <c r="Y682" s="17">
        <v>0.17335984051561201</v>
      </c>
      <c r="Z682" s="17">
        <v>0.117401255490449</v>
      </c>
      <c r="AA682" s="17">
        <v>0.137516743732157</v>
      </c>
      <c r="AB682" s="17">
        <v>0.182733483566102</v>
      </c>
      <c r="AC682" s="17">
        <v>0.219498628014238</v>
      </c>
      <c r="AD682" s="17">
        <v>0.143089417096988</v>
      </c>
      <c r="AE682" s="17"/>
      <c r="AF682" s="17">
        <v>0.19763671887600301</v>
      </c>
      <c r="AG682" s="17">
        <v>0.107492461921234</v>
      </c>
      <c r="AH682" s="17">
        <v>0.124188294300268</v>
      </c>
      <c r="AI682" s="17">
        <v>0.18751621037538699</v>
      </c>
      <c r="AJ682" s="17">
        <v>0.13484084486322501</v>
      </c>
      <c r="AK682" s="17"/>
      <c r="AL682" s="17">
        <v>9.0315150583171799E-2</v>
      </c>
      <c r="AM682" s="17">
        <v>0.167075130724646</v>
      </c>
      <c r="AN682" s="17">
        <v>0.135122349903116</v>
      </c>
      <c r="AO682" s="17">
        <v>0.22111827228234601</v>
      </c>
      <c r="AP682" s="17">
        <v>9.5888299433451604E-2</v>
      </c>
      <c r="AQ682" s="17">
        <v>0.138574474455705</v>
      </c>
      <c r="AR682" s="17"/>
      <c r="AS682" s="17">
        <v>0.12790672826240701</v>
      </c>
      <c r="AT682" s="17">
        <v>0.153463929214124</v>
      </c>
      <c r="AU682" s="17">
        <v>0.16269303522359599</v>
      </c>
      <c r="AV682" s="17">
        <v>0.15751577026380001</v>
      </c>
      <c r="AW682" s="17">
        <v>9.6710121952785402E-2</v>
      </c>
      <c r="AX682" s="17"/>
      <c r="AY682" s="17">
        <v>0.15416327402933799</v>
      </c>
      <c r="AZ682" s="17">
        <v>0.142227077424808</v>
      </c>
      <c r="BA682" s="17">
        <v>0.152818465316299</v>
      </c>
      <c r="BB682" s="17">
        <v>0.15727336484835799</v>
      </c>
      <c r="BC682" s="17">
        <v>0.19634156088431101</v>
      </c>
      <c r="BD682" s="17"/>
      <c r="BE682" s="17">
        <v>0.190796895781847</v>
      </c>
      <c r="BF682" s="17">
        <v>0.19801977423744199</v>
      </c>
      <c r="BG682" s="17">
        <v>0.14607877468043901</v>
      </c>
      <c r="BH682" s="17">
        <v>0.12549491995142001</v>
      </c>
      <c r="BI682" s="17"/>
      <c r="BJ682" s="17">
        <v>0.15720245280300499</v>
      </c>
      <c r="BK682" s="17">
        <v>0.12985929033539001</v>
      </c>
      <c r="BL682" s="17">
        <v>0.17606738714700201</v>
      </c>
      <c r="BM682" s="17">
        <v>0.14049329883992601</v>
      </c>
      <c r="BN682" s="17"/>
      <c r="BO682" s="17">
        <v>0.12891801933309399</v>
      </c>
      <c r="BP682" s="17">
        <v>0.157545784438304</v>
      </c>
      <c r="BQ682" s="17">
        <v>0.154340485996385</v>
      </c>
      <c r="BR682" s="17"/>
      <c r="BS682" s="17">
        <v>0.13598901738156399</v>
      </c>
      <c r="BT682" s="17">
        <v>0.16787799009457199</v>
      </c>
      <c r="BU682" s="17"/>
      <c r="BV682" s="17">
        <v>0.13413122363993299</v>
      </c>
      <c r="BW682" s="17">
        <v>0.150139049046152</v>
      </c>
      <c r="BX682" s="17">
        <v>0.16639596227313899</v>
      </c>
      <c r="BY682" s="17"/>
      <c r="BZ682" s="17">
        <v>0.14435356938320901</v>
      </c>
      <c r="CA682" s="17">
        <v>9.8018782333173293E-2</v>
      </c>
    </row>
    <row r="683" spans="2:79" x14ac:dyDescent="0.3">
      <c r="B683" t="s">
        <v>279</v>
      </c>
      <c r="C683" s="17">
        <v>4.4686696524434702E-2</v>
      </c>
      <c r="D683" s="17">
        <v>5.3206887471047203E-2</v>
      </c>
      <c r="E683" s="17">
        <v>3.6774049492266099E-2</v>
      </c>
      <c r="F683" s="17"/>
      <c r="G683" s="17">
        <v>3.17094467285087E-2</v>
      </c>
      <c r="H683" s="17">
        <v>1.93326622364253E-2</v>
      </c>
      <c r="I683" s="17">
        <v>5.7308126080038199E-2</v>
      </c>
      <c r="J683" s="17">
        <v>5.68172334364975E-2</v>
      </c>
      <c r="K683" s="17">
        <v>4.9278166283000698E-2</v>
      </c>
      <c r="L683" s="17">
        <v>5.0820174197857303E-2</v>
      </c>
      <c r="M683" s="17"/>
      <c r="N683" s="17">
        <v>3.8121901319751003E-2</v>
      </c>
      <c r="O683" s="17">
        <v>4.8262257629841002E-2</v>
      </c>
      <c r="P683" s="17">
        <v>4.5463436226427602E-2</v>
      </c>
      <c r="Q683" s="17">
        <v>4.8268294788605497E-2</v>
      </c>
      <c r="R683" s="17"/>
      <c r="S683" s="17">
        <v>2.3334579482557901E-2</v>
      </c>
      <c r="T683" s="17">
        <v>5.8226902445000499E-2</v>
      </c>
      <c r="U683" s="17">
        <v>1.9853913646728099E-2</v>
      </c>
      <c r="V683" s="17">
        <v>3.8533319320214497E-2</v>
      </c>
      <c r="W683" s="17">
        <v>4.1259412019970902E-2</v>
      </c>
      <c r="X683" s="17">
        <v>3.2269275367343801E-2</v>
      </c>
      <c r="Y683" s="17">
        <v>8.0845975469815506E-2</v>
      </c>
      <c r="Z683" s="17">
        <v>3.8867357226436798E-2</v>
      </c>
      <c r="AA683" s="17">
        <v>2.6410188456967999E-2</v>
      </c>
      <c r="AB683" s="17">
        <v>7.9191154593904203E-2</v>
      </c>
      <c r="AC683" s="17">
        <v>5.25993349665261E-2</v>
      </c>
      <c r="AD683" s="17">
        <v>7.7132144290793903E-2</v>
      </c>
      <c r="AE683" s="17"/>
      <c r="AF683" s="17">
        <v>4.9973087068109101E-2</v>
      </c>
      <c r="AG683" s="17">
        <v>3.7153814872079402E-2</v>
      </c>
      <c r="AH683" s="17">
        <v>2.3612010191034899E-2</v>
      </c>
      <c r="AI683" s="17">
        <v>8.3072493892899904E-2</v>
      </c>
      <c r="AJ683" s="17">
        <v>3.7578774178842297E-2</v>
      </c>
      <c r="AK683" s="17"/>
      <c r="AL683" s="17">
        <v>2.68106349743874E-2</v>
      </c>
      <c r="AM683" s="17">
        <v>3.6583972492181198E-2</v>
      </c>
      <c r="AN683" s="17">
        <v>2.63035266614586E-2</v>
      </c>
      <c r="AO683" s="17">
        <v>6.6391093663674294E-2</v>
      </c>
      <c r="AP683" s="17">
        <v>4.3679903121499303E-2</v>
      </c>
      <c r="AQ683" s="17">
        <v>4.9285939249489499E-2</v>
      </c>
      <c r="AR683" s="17"/>
      <c r="AS683" s="17">
        <v>2.8090713070738901E-2</v>
      </c>
      <c r="AT683" s="17">
        <v>3.7122531819004302E-2</v>
      </c>
      <c r="AU683" s="17">
        <v>6.0600487810239898E-2</v>
      </c>
      <c r="AV683" s="17">
        <v>6.1202527562186998E-2</v>
      </c>
      <c r="AW683" s="17">
        <v>0.104275939054789</v>
      </c>
      <c r="AX683" s="17"/>
      <c r="AY683" s="17">
        <v>5.1402390647824203E-2</v>
      </c>
      <c r="AZ683" s="17">
        <v>3.3520743248449003E-2</v>
      </c>
      <c r="BA683" s="17">
        <v>3.7580544361786601E-2</v>
      </c>
      <c r="BB683" s="17">
        <v>3.7403670704096802E-2</v>
      </c>
      <c r="BC683" s="17">
        <v>0.1941762265616</v>
      </c>
      <c r="BD683" s="17"/>
      <c r="BE683" s="17">
        <v>3.7388437482815298E-2</v>
      </c>
      <c r="BF683" s="17">
        <v>4.8918656978218601E-2</v>
      </c>
      <c r="BG683" s="17">
        <v>4.5283589952992601E-2</v>
      </c>
      <c r="BH683" s="17">
        <v>4.3061601235893601E-2</v>
      </c>
      <c r="BI683" s="17"/>
      <c r="BJ683" s="17">
        <v>0.10423395322359399</v>
      </c>
      <c r="BK683" s="17">
        <v>2.3366867411701301E-2</v>
      </c>
      <c r="BL683" s="17">
        <v>3.07064647731656E-2</v>
      </c>
      <c r="BM683" s="17">
        <v>4.04272452893061E-2</v>
      </c>
      <c r="BN683" s="17"/>
      <c r="BO683" s="17">
        <v>4.0629902541283701E-2</v>
      </c>
      <c r="BP683" s="17">
        <v>5.5641617247305902E-2</v>
      </c>
      <c r="BQ683" s="17">
        <v>4.3770230274966598E-2</v>
      </c>
      <c r="BR683" s="17"/>
      <c r="BS683" s="17">
        <v>4.35099912541662E-2</v>
      </c>
      <c r="BT683" s="17">
        <v>4.6487605581026901E-2</v>
      </c>
      <c r="BU683" s="17"/>
      <c r="BV683" s="17">
        <v>3.9020693379836699E-2</v>
      </c>
      <c r="BW683" s="17">
        <v>3.6580004320703498E-2</v>
      </c>
      <c r="BX683" s="17">
        <v>5.56978022012126E-2</v>
      </c>
      <c r="BY683" s="17"/>
      <c r="BZ683" s="17">
        <v>3.2377665811277302E-2</v>
      </c>
      <c r="CA683" s="17">
        <v>2.71863866914543E-2</v>
      </c>
    </row>
    <row r="684" spans="2:79" x14ac:dyDescent="0.3">
      <c r="B684" t="s">
        <v>105</v>
      </c>
      <c r="C684" s="17">
        <v>3.59442525254033E-2</v>
      </c>
      <c r="D684" s="17">
        <v>2.79050610510806E-2</v>
      </c>
      <c r="E684" s="17">
        <v>4.3153979828240603E-2</v>
      </c>
      <c r="F684" s="17"/>
      <c r="G684" s="17">
        <v>3.4152485928949101E-2</v>
      </c>
      <c r="H684" s="17">
        <v>4.4669334738747603E-2</v>
      </c>
      <c r="I684" s="17">
        <v>2.9246599827461001E-2</v>
      </c>
      <c r="J684" s="17">
        <v>5.4696289851262701E-2</v>
      </c>
      <c r="K684" s="17">
        <v>3.55992464422435E-2</v>
      </c>
      <c r="L684" s="17">
        <v>2.0456133810782502E-2</v>
      </c>
      <c r="M684" s="17"/>
      <c r="N684" s="17">
        <v>1.0455160457779399E-2</v>
      </c>
      <c r="O684" s="17">
        <v>3.3607732631648797E-2</v>
      </c>
      <c r="P684" s="17">
        <v>4.7693317342586201E-2</v>
      </c>
      <c r="Q684" s="17">
        <v>5.6282160659328798E-2</v>
      </c>
      <c r="R684" s="17"/>
      <c r="S684" s="17">
        <v>3.1190189319121899E-2</v>
      </c>
      <c r="T684" s="17">
        <v>4.3795234135804502E-2</v>
      </c>
      <c r="U684" s="17">
        <v>5.0517502833748597E-2</v>
      </c>
      <c r="V684" s="17">
        <v>3.4735149734330902E-2</v>
      </c>
      <c r="W684" s="17">
        <v>1.4683245403023199E-2</v>
      </c>
      <c r="X684" s="17">
        <v>4.0535221354066897E-2</v>
      </c>
      <c r="Y684" s="17">
        <v>5.4151120690728999E-2</v>
      </c>
      <c r="Z684" s="17">
        <v>1.2969167643849699E-2</v>
      </c>
      <c r="AA684" s="17">
        <v>4.4534680566485997E-2</v>
      </c>
      <c r="AB684" s="17">
        <v>2.6383404081314499E-2</v>
      </c>
      <c r="AC684" s="17">
        <v>2.7321218789002101E-2</v>
      </c>
      <c r="AD684" s="17">
        <v>1.82026147795382E-2</v>
      </c>
      <c r="AE684" s="17"/>
      <c r="AF684" s="17">
        <v>2.4717503918997099E-2</v>
      </c>
      <c r="AG684" s="17">
        <v>2.8161896786359601E-2</v>
      </c>
      <c r="AH684" s="17">
        <v>3.7687505454043202E-2</v>
      </c>
      <c r="AI684" s="17">
        <v>2.7774837985137898E-2</v>
      </c>
      <c r="AJ684" s="17">
        <v>3.6846907430709903E-2</v>
      </c>
      <c r="AK684" s="17"/>
      <c r="AL684" s="17">
        <v>1.6555539012843099E-2</v>
      </c>
      <c r="AM684" s="17">
        <v>2.07006329725095E-2</v>
      </c>
      <c r="AN684" s="17">
        <v>4.0044271430867598E-2</v>
      </c>
      <c r="AO684" s="17">
        <v>3.4256594172284202E-2</v>
      </c>
      <c r="AP684" s="17">
        <v>2.7676965779662902E-2</v>
      </c>
      <c r="AQ684" s="17">
        <v>7.9404244244143801E-2</v>
      </c>
      <c r="AR684" s="17"/>
      <c r="AS684" s="17">
        <v>1.48009433276803E-2</v>
      </c>
      <c r="AT684" s="17">
        <v>3.1251327495986497E-2</v>
      </c>
      <c r="AU684" s="17">
        <v>6.1778059346362699E-2</v>
      </c>
      <c r="AV684" s="17">
        <v>3.7608571377828498E-2</v>
      </c>
      <c r="AW684" s="17">
        <v>0</v>
      </c>
      <c r="AX684" s="17"/>
      <c r="AY684" s="17">
        <v>1.8315764897781899E-2</v>
      </c>
      <c r="AZ684" s="17">
        <v>3.1627921352474699E-2</v>
      </c>
      <c r="BA684" s="17">
        <v>6.4296389421786601E-2</v>
      </c>
      <c r="BB684" s="17">
        <v>2.4917046814152199E-2</v>
      </c>
      <c r="BC684" s="17">
        <v>1.27126271572387E-2</v>
      </c>
      <c r="BD684" s="17"/>
      <c r="BE684" s="17">
        <v>3.6981634697771902E-2</v>
      </c>
      <c r="BF684" s="17">
        <v>2.0833506994517699E-2</v>
      </c>
      <c r="BG684" s="17">
        <v>3.06169509096752E-2</v>
      </c>
      <c r="BH684" s="17">
        <v>4.3973747542264803E-2</v>
      </c>
      <c r="BI684" s="17"/>
      <c r="BJ684" s="17">
        <v>4.1929308527722302E-2</v>
      </c>
      <c r="BK684" s="17">
        <v>2.6264067361731799E-2</v>
      </c>
      <c r="BL684" s="17">
        <v>2.3987401377593E-2</v>
      </c>
      <c r="BM684" s="17">
        <v>4.0053122340579402E-2</v>
      </c>
      <c r="BN684" s="17"/>
      <c r="BO684" s="17">
        <v>2.0898736521074001E-2</v>
      </c>
      <c r="BP684" s="17">
        <v>3.9313304319576199E-2</v>
      </c>
      <c r="BQ684" s="17">
        <v>3.6441919139330203E-2</v>
      </c>
      <c r="BR684" s="17"/>
      <c r="BS684" s="17">
        <v>3.44374077974983E-2</v>
      </c>
      <c r="BT684" s="17">
        <v>3.7015715874339099E-2</v>
      </c>
      <c r="BU684" s="17"/>
      <c r="BV684" s="17">
        <v>2.4153718523714601E-2</v>
      </c>
      <c r="BW684" s="17">
        <v>4.83168466549843E-2</v>
      </c>
      <c r="BX684" s="17">
        <v>1.26241730819699E-2</v>
      </c>
      <c r="BY684" s="17"/>
      <c r="BZ684" s="17">
        <v>9.3536863613967996E-3</v>
      </c>
      <c r="CA684" s="17">
        <v>1.71044766707352E-2</v>
      </c>
    </row>
    <row r="685" spans="2:79" x14ac:dyDescent="0.3">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c r="BI685" s="17"/>
      <c r="BJ685" s="17"/>
      <c r="BK685" s="17"/>
      <c r="BL685" s="17"/>
      <c r="BM685" s="17"/>
      <c r="BN685" s="17"/>
      <c r="BO685" s="17"/>
      <c r="BP685" s="17"/>
      <c r="BQ685" s="17"/>
      <c r="BR685" s="17"/>
      <c r="BS685" s="17"/>
      <c r="BT685" s="17"/>
      <c r="BU685" s="17"/>
      <c r="BV685" s="17"/>
      <c r="BW685" s="17"/>
      <c r="BX685" s="17"/>
      <c r="BY685" s="17"/>
      <c r="BZ685" s="17"/>
      <c r="CA685" s="17"/>
    </row>
    <row r="686" spans="2:79" x14ac:dyDescent="0.3">
      <c r="B686" s="6" t="s">
        <v>289</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c r="BO686" s="17"/>
      <c r="BP686" s="17"/>
      <c r="BQ686" s="17"/>
      <c r="BR686" s="17"/>
      <c r="BS686" s="17"/>
      <c r="BT686" s="17"/>
      <c r="BU686" s="17"/>
      <c r="BV686" s="17"/>
      <c r="BW686" s="17"/>
      <c r="BX686" s="17"/>
      <c r="BY686" s="17"/>
      <c r="BZ686" s="17"/>
      <c r="CA686" s="17"/>
    </row>
    <row r="687" spans="2:79" x14ac:dyDescent="0.3">
      <c r="B687" s="24" t="s">
        <v>107</v>
      </c>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c r="BZ687" s="17"/>
      <c r="CA687" s="17"/>
    </row>
    <row r="688" spans="2:79" x14ac:dyDescent="0.3">
      <c r="B688" t="s">
        <v>275</v>
      </c>
      <c r="C688" s="17">
        <v>0.16742872908621101</v>
      </c>
      <c r="D688" s="17">
        <v>0.158011446033649</v>
      </c>
      <c r="E688" s="17">
        <v>0.177228258458101</v>
      </c>
      <c r="F688" s="17"/>
      <c r="G688" s="17">
        <v>0.22134039819121401</v>
      </c>
      <c r="H688" s="17">
        <v>0.230699822972393</v>
      </c>
      <c r="I688" s="17">
        <v>0.18224735475447301</v>
      </c>
      <c r="J688" s="17">
        <v>0.12959328998873201</v>
      </c>
      <c r="K688" s="17">
        <v>0.13892111545651301</v>
      </c>
      <c r="L688" s="17">
        <v>0.11765367883990201</v>
      </c>
      <c r="M688" s="17"/>
      <c r="N688" s="17">
        <v>0.190329722069081</v>
      </c>
      <c r="O688" s="17">
        <v>0.16739668795891299</v>
      </c>
      <c r="P688" s="17">
        <v>0.16481813150514901</v>
      </c>
      <c r="Q688" s="17">
        <v>0.14451075816787001</v>
      </c>
      <c r="R688" s="17"/>
      <c r="S688" s="17">
        <v>0.23642387299276299</v>
      </c>
      <c r="T688" s="17">
        <v>0.163848732475572</v>
      </c>
      <c r="U688" s="17">
        <v>0.134904443096971</v>
      </c>
      <c r="V688" s="17">
        <v>0.167419054795725</v>
      </c>
      <c r="W688" s="17">
        <v>0.146207431808485</v>
      </c>
      <c r="X688" s="17">
        <v>0.19643652448146801</v>
      </c>
      <c r="Y688" s="17">
        <v>0.126561516256396</v>
      </c>
      <c r="Z688" s="17">
        <v>0.19716268372437101</v>
      </c>
      <c r="AA688" s="17">
        <v>0.19057209236536901</v>
      </c>
      <c r="AB688" s="17">
        <v>0.113963800716279</v>
      </c>
      <c r="AC688" s="17">
        <v>8.8987796644093106E-2</v>
      </c>
      <c r="AD688" s="17">
        <v>0.18767110962408601</v>
      </c>
      <c r="AE688" s="17"/>
      <c r="AF688" s="17">
        <v>0.112660078499575</v>
      </c>
      <c r="AG688" s="17">
        <v>0.20908967006733301</v>
      </c>
      <c r="AH688" s="17">
        <v>0.20121422880888701</v>
      </c>
      <c r="AI688" s="17">
        <v>8.3732731720459405E-2</v>
      </c>
      <c r="AJ688" s="17">
        <v>0.175935661014542</v>
      </c>
      <c r="AK688" s="17"/>
      <c r="AL688" s="17">
        <v>0.25632513521605599</v>
      </c>
      <c r="AM688" s="17">
        <v>0.14288946229129301</v>
      </c>
      <c r="AN688" s="17">
        <v>0.21366422851190001</v>
      </c>
      <c r="AO688" s="17">
        <v>8.2204096196967696E-2</v>
      </c>
      <c r="AP688" s="17">
        <v>0.181058430920885</v>
      </c>
      <c r="AQ688" s="17">
        <v>0.103525281904932</v>
      </c>
      <c r="AR688" s="17"/>
      <c r="AS688" s="17">
        <v>0.30578725723566103</v>
      </c>
      <c r="AT688" s="17">
        <v>0.149862034290627</v>
      </c>
      <c r="AU688" s="17">
        <v>0.12356705495247999</v>
      </c>
      <c r="AV688" s="17">
        <v>0.12630509724702499</v>
      </c>
      <c r="AW688" s="17">
        <v>0.16243012650569799</v>
      </c>
      <c r="AX688" s="17"/>
      <c r="AY688" s="17">
        <v>0.224733885342983</v>
      </c>
      <c r="AZ688" s="17">
        <v>0.147439061958208</v>
      </c>
      <c r="BA688" s="17">
        <v>0.14915756643828601</v>
      </c>
      <c r="BB688" s="17">
        <v>0.14470513410687499</v>
      </c>
      <c r="BC688" s="17">
        <v>0.177309573808272</v>
      </c>
      <c r="BD688" s="17"/>
      <c r="BE688" s="17">
        <v>0.15751348026019901</v>
      </c>
      <c r="BF688" s="17">
        <v>0.117281898829444</v>
      </c>
      <c r="BG688" s="17">
        <v>0.17149197415119699</v>
      </c>
      <c r="BH688" s="17">
        <v>0.19523992899446699</v>
      </c>
      <c r="BI688" s="17"/>
      <c r="BJ688" s="17">
        <v>0.14233495484846501</v>
      </c>
      <c r="BK688" s="17">
        <v>0.26059499096792099</v>
      </c>
      <c r="BL688" s="17">
        <v>0.178242018338133</v>
      </c>
      <c r="BM688" s="17">
        <v>0.15537365753919399</v>
      </c>
      <c r="BN688" s="17"/>
      <c r="BO688" s="17">
        <v>0.21972689503314899</v>
      </c>
      <c r="BP688" s="17">
        <v>0.15910967903655601</v>
      </c>
      <c r="BQ688" s="17">
        <v>0.159149980345998</v>
      </c>
      <c r="BR688" s="17"/>
      <c r="BS688" s="17">
        <v>0.17650948807561301</v>
      </c>
      <c r="BT688" s="17">
        <v>0.15596850356804701</v>
      </c>
      <c r="BU688" s="17"/>
      <c r="BV688" s="17">
        <v>0.179814104337537</v>
      </c>
      <c r="BW688" s="17">
        <v>0.160286473517427</v>
      </c>
      <c r="BX688" s="17">
        <v>0.17750206636087201</v>
      </c>
      <c r="BY688" s="17"/>
      <c r="BZ688" s="17">
        <v>0.149452174510396</v>
      </c>
      <c r="CA688" s="17">
        <v>0.24508532702202401</v>
      </c>
    </row>
    <row r="689" spans="2:79" x14ac:dyDescent="0.3">
      <c r="B689" t="s">
        <v>276</v>
      </c>
      <c r="C689" s="17">
        <v>0.27015342583271301</v>
      </c>
      <c r="D689" s="17">
        <v>0.28003068199181202</v>
      </c>
      <c r="E689" s="17">
        <v>0.26292026158512299</v>
      </c>
      <c r="F689" s="17"/>
      <c r="G689" s="17">
        <v>0.31926379782104503</v>
      </c>
      <c r="H689" s="17">
        <v>0.29356612124466203</v>
      </c>
      <c r="I689" s="17">
        <v>0.27627097884832802</v>
      </c>
      <c r="J689" s="17">
        <v>0.25955612155904501</v>
      </c>
      <c r="K689" s="17">
        <v>0.22208359571103301</v>
      </c>
      <c r="L689" s="17">
        <v>0.25403914228139202</v>
      </c>
      <c r="M689" s="17"/>
      <c r="N689" s="17">
        <v>0.30866714310895499</v>
      </c>
      <c r="O689" s="17">
        <v>0.29474946192709001</v>
      </c>
      <c r="P689" s="17">
        <v>0.240720857370576</v>
      </c>
      <c r="Q689" s="17">
        <v>0.22652675541241801</v>
      </c>
      <c r="R689" s="17"/>
      <c r="S689" s="17">
        <v>0.29782723680895701</v>
      </c>
      <c r="T689" s="17">
        <v>0.31679977609037002</v>
      </c>
      <c r="U689" s="17">
        <v>0.26659421041627601</v>
      </c>
      <c r="V689" s="17">
        <v>0.22044103908043899</v>
      </c>
      <c r="W689" s="17">
        <v>0.27468198507381703</v>
      </c>
      <c r="X689" s="17">
        <v>0.232194578094089</v>
      </c>
      <c r="Y689" s="17">
        <v>0.22835994376687499</v>
      </c>
      <c r="Z689" s="17">
        <v>0.26097484800132398</v>
      </c>
      <c r="AA689" s="17">
        <v>0.28146259369177301</v>
      </c>
      <c r="AB689" s="17">
        <v>0.235777684788991</v>
      </c>
      <c r="AC689" s="17">
        <v>0.32712937056823299</v>
      </c>
      <c r="AD689" s="17">
        <v>0.29156890967448801</v>
      </c>
      <c r="AE689" s="17"/>
      <c r="AF689" s="17">
        <v>0.27297956038591198</v>
      </c>
      <c r="AG689" s="17">
        <v>0.31830476374939098</v>
      </c>
      <c r="AH689" s="17">
        <v>0.31959531145534897</v>
      </c>
      <c r="AI689" s="17">
        <v>0.221676106047863</v>
      </c>
      <c r="AJ689" s="17">
        <v>0.291715017994151</v>
      </c>
      <c r="AK689" s="17"/>
      <c r="AL689" s="17">
        <v>0.34515532516582798</v>
      </c>
      <c r="AM689" s="17">
        <v>0.27356308719258499</v>
      </c>
      <c r="AN689" s="17">
        <v>0.28024347658633503</v>
      </c>
      <c r="AO689" s="17">
        <v>0.22215770214584199</v>
      </c>
      <c r="AP689" s="17">
        <v>0.30921931956766502</v>
      </c>
      <c r="AQ689" s="17">
        <v>0.21887321414647701</v>
      </c>
      <c r="AR689" s="17"/>
      <c r="AS689" s="17">
        <v>0.28457157206891398</v>
      </c>
      <c r="AT689" s="17">
        <v>0.282002906985858</v>
      </c>
      <c r="AU689" s="17">
        <v>0.255325844557448</v>
      </c>
      <c r="AV689" s="17">
        <v>0.240553682271368</v>
      </c>
      <c r="AW689" s="17">
        <v>0.213544260589</v>
      </c>
      <c r="AX689" s="17"/>
      <c r="AY689" s="17">
        <v>0.26104090622376003</v>
      </c>
      <c r="AZ689" s="17">
        <v>0.29903101302757801</v>
      </c>
      <c r="BA689" s="17">
        <v>0.24941760156130499</v>
      </c>
      <c r="BB689" s="17">
        <v>0.26773447511745102</v>
      </c>
      <c r="BC689" s="17">
        <v>0.151536246453296</v>
      </c>
      <c r="BD689" s="17"/>
      <c r="BE689" s="17">
        <v>0.13057379013192399</v>
      </c>
      <c r="BF689" s="17">
        <v>0.29097904130778202</v>
      </c>
      <c r="BG689" s="17">
        <v>0.27308783333254699</v>
      </c>
      <c r="BH689" s="17">
        <v>0.27372743498354102</v>
      </c>
      <c r="BI689" s="17"/>
      <c r="BJ689" s="17">
        <v>0.213196633026913</v>
      </c>
      <c r="BK689" s="17">
        <v>0.30435873076050202</v>
      </c>
      <c r="BL689" s="17">
        <v>0.24524775327802101</v>
      </c>
      <c r="BM689" s="17">
        <v>0.29225347283332698</v>
      </c>
      <c r="BN689" s="17"/>
      <c r="BO689" s="17">
        <v>0.25337322698432002</v>
      </c>
      <c r="BP689" s="17">
        <v>0.235345010767672</v>
      </c>
      <c r="BQ689" s="17">
        <v>0.28005342980707298</v>
      </c>
      <c r="BR689" s="17"/>
      <c r="BS689" s="17">
        <v>0.266003434138738</v>
      </c>
      <c r="BT689" s="17">
        <v>0.27509316202770501</v>
      </c>
      <c r="BU689" s="17"/>
      <c r="BV689" s="17">
        <v>0.328459826608686</v>
      </c>
      <c r="BW689" s="17">
        <v>0.24637799416063899</v>
      </c>
      <c r="BX689" s="17">
        <v>0.27143995996784398</v>
      </c>
      <c r="BY689" s="17"/>
      <c r="BZ689" s="17">
        <v>0.32902157630424</v>
      </c>
      <c r="CA689" s="17">
        <v>0.28106266209256098</v>
      </c>
    </row>
    <row r="690" spans="2:79" x14ac:dyDescent="0.3">
      <c r="B690" t="s">
        <v>277</v>
      </c>
      <c r="C690" s="17">
        <v>0.24766836115822599</v>
      </c>
      <c r="D690" s="17">
        <v>0.241722858397657</v>
      </c>
      <c r="E690" s="17">
        <v>0.251638602827919</v>
      </c>
      <c r="F690" s="17"/>
      <c r="G690" s="17">
        <v>0.262075017182822</v>
      </c>
      <c r="H690" s="17">
        <v>0.239451104665101</v>
      </c>
      <c r="I690" s="17">
        <v>0.256780148895287</v>
      </c>
      <c r="J690" s="17">
        <v>0.22746055405460999</v>
      </c>
      <c r="K690" s="17">
        <v>0.25871550426807699</v>
      </c>
      <c r="L690" s="17">
        <v>0.246401043200389</v>
      </c>
      <c r="M690" s="17"/>
      <c r="N690" s="17">
        <v>0.244521299180846</v>
      </c>
      <c r="O690" s="17">
        <v>0.245893655401385</v>
      </c>
      <c r="P690" s="17">
        <v>0.23704377945701</v>
      </c>
      <c r="Q690" s="17">
        <v>0.26721588120114498</v>
      </c>
      <c r="R690" s="17"/>
      <c r="S690" s="17">
        <v>0.23083840567667799</v>
      </c>
      <c r="T690" s="17">
        <v>0.18750533149673099</v>
      </c>
      <c r="U690" s="17">
        <v>0.25580336295772499</v>
      </c>
      <c r="V690" s="17">
        <v>0.27907821817582701</v>
      </c>
      <c r="W690" s="17">
        <v>0.29893713844409198</v>
      </c>
      <c r="X690" s="17">
        <v>0.26789273572504502</v>
      </c>
      <c r="Y690" s="17">
        <v>0.27434403975932498</v>
      </c>
      <c r="Z690" s="17">
        <v>0.295650208351943</v>
      </c>
      <c r="AA690" s="17">
        <v>0.23138258777974</v>
      </c>
      <c r="AB690" s="17">
        <v>0.27741401958638701</v>
      </c>
      <c r="AC690" s="17">
        <v>0.219581958036973</v>
      </c>
      <c r="AD690" s="17">
        <v>0.17207736371195201</v>
      </c>
      <c r="AE690" s="17"/>
      <c r="AF690" s="17">
        <v>0.215512744025952</v>
      </c>
      <c r="AG690" s="17">
        <v>0.247985984058777</v>
      </c>
      <c r="AH690" s="17">
        <v>0.25818376751990102</v>
      </c>
      <c r="AI690" s="17">
        <v>0.26912540055984202</v>
      </c>
      <c r="AJ690" s="17">
        <v>0.25354022687012501</v>
      </c>
      <c r="AK690" s="17"/>
      <c r="AL690" s="17">
        <v>0.233044109022258</v>
      </c>
      <c r="AM690" s="17">
        <v>0.260473769821572</v>
      </c>
      <c r="AN690" s="17">
        <v>0.26055390564325798</v>
      </c>
      <c r="AO690" s="17">
        <v>0.23260769292634501</v>
      </c>
      <c r="AP690" s="17">
        <v>0.24579852547987499</v>
      </c>
      <c r="AQ690" s="17">
        <v>0.26926228222825999</v>
      </c>
      <c r="AR690" s="17"/>
      <c r="AS690" s="17">
        <v>0.18793127002141199</v>
      </c>
      <c r="AT690" s="17">
        <v>0.253537897746831</v>
      </c>
      <c r="AU690" s="17">
        <v>0.26097176157227298</v>
      </c>
      <c r="AV690" s="17">
        <v>0.27955379068047198</v>
      </c>
      <c r="AW690" s="17">
        <v>0.26496166207475402</v>
      </c>
      <c r="AX690" s="17"/>
      <c r="AY690" s="17">
        <v>0.21935952393699801</v>
      </c>
      <c r="AZ690" s="17">
        <v>0.25450091081547899</v>
      </c>
      <c r="BA690" s="17">
        <v>0.277404908146476</v>
      </c>
      <c r="BB690" s="17">
        <v>0.241196499615695</v>
      </c>
      <c r="BC690" s="17">
        <v>0.21127073107050101</v>
      </c>
      <c r="BD690" s="17"/>
      <c r="BE690" s="17">
        <v>0.28351727577046199</v>
      </c>
      <c r="BF690" s="17">
        <v>0.24349726247686401</v>
      </c>
      <c r="BG690" s="17">
        <v>0.25032758146473799</v>
      </c>
      <c r="BH690" s="17">
        <v>0.241697276978036</v>
      </c>
      <c r="BI690" s="17"/>
      <c r="BJ690" s="17">
        <v>0.21943629068789799</v>
      </c>
      <c r="BK690" s="17">
        <v>0.27201728667040498</v>
      </c>
      <c r="BL690" s="17">
        <v>0.25300548651214699</v>
      </c>
      <c r="BM690" s="17">
        <v>0.248768520048053</v>
      </c>
      <c r="BN690" s="17"/>
      <c r="BO690" s="17">
        <v>0.25683030571945198</v>
      </c>
      <c r="BP690" s="17">
        <v>0.278073033064765</v>
      </c>
      <c r="BQ690" s="17">
        <v>0.240601159095823</v>
      </c>
      <c r="BR690" s="17"/>
      <c r="BS690" s="17">
        <v>0.23910431809809601</v>
      </c>
      <c r="BT690" s="17">
        <v>0.25908073650053598</v>
      </c>
      <c r="BU690" s="17"/>
      <c r="BV690" s="17">
        <v>0.24397607252421599</v>
      </c>
      <c r="BW690" s="17">
        <v>0.274248411101009</v>
      </c>
      <c r="BX690" s="17">
        <v>0.21935142489252399</v>
      </c>
      <c r="BY690" s="17"/>
      <c r="BZ690" s="17">
        <v>0.24284387758130299</v>
      </c>
      <c r="CA690" s="17">
        <v>0.28383126827362398</v>
      </c>
    </row>
    <row r="691" spans="2:79" x14ac:dyDescent="0.3">
      <c r="B691" t="s">
        <v>278</v>
      </c>
      <c r="C691" s="17">
        <v>0.17748455871517499</v>
      </c>
      <c r="D691" s="17">
        <v>0.18276270828229299</v>
      </c>
      <c r="E691" s="17">
        <v>0.17179310417645499</v>
      </c>
      <c r="F691" s="17"/>
      <c r="G691" s="17">
        <v>0.10665299424843799</v>
      </c>
      <c r="H691" s="17">
        <v>0.13210706373404801</v>
      </c>
      <c r="I691" s="17">
        <v>0.12773052852451</v>
      </c>
      <c r="J691" s="17">
        <v>0.22952227365137401</v>
      </c>
      <c r="K691" s="17">
        <v>0.20728251826944299</v>
      </c>
      <c r="L691" s="17">
        <v>0.239950697083394</v>
      </c>
      <c r="M691" s="17"/>
      <c r="N691" s="17">
        <v>0.17299286951551199</v>
      </c>
      <c r="O691" s="17">
        <v>0.159208576837781</v>
      </c>
      <c r="P691" s="17">
        <v>0.21103492586146799</v>
      </c>
      <c r="Q691" s="17">
        <v>0.166987800998293</v>
      </c>
      <c r="R691" s="17"/>
      <c r="S691" s="17">
        <v>0.13754559821867901</v>
      </c>
      <c r="T691" s="17">
        <v>0.201910485464426</v>
      </c>
      <c r="U691" s="17">
        <v>0.16471827136709</v>
      </c>
      <c r="V691" s="17">
        <v>0.21284586074872799</v>
      </c>
      <c r="W691" s="17">
        <v>0.15961738854776999</v>
      </c>
      <c r="X691" s="17">
        <v>0.14115222954616399</v>
      </c>
      <c r="Y691" s="17">
        <v>0.209505064539945</v>
      </c>
      <c r="Z691" s="17">
        <v>0.14486988246673499</v>
      </c>
      <c r="AA691" s="17">
        <v>0.181536326885465</v>
      </c>
      <c r="AB691" s="17">
        <v>0.21072678221773899</v>
      </c>
      <c r="AC691" s="17">
        <v>0.21467338861721599</v>
      </c>
      <c r="AD691" s="17">
        <v>0.11720209449406301</v>
      </c>
      <c r="AE691" s="17"/>
      <c r="AF691" s="17">
        <v>0.25007699174736597</v>
      </c>
      <c r="AG691" s="17">
        <v>0.14722481287235001</v>
      </c>
      <c r="AH691" s="17">
        <v>0.13358444832796201</v>
      </c>
      <c r="AI691" s="17">
        <v>0.20768259518677601</v>
      </c>
      <c r="AJ691" s="17">
        <v>0.15165629038165501</v>
      </c>
      <c r="AK691" s="17"/>
      <c r="AL691" s="17">
        <v>0.103166126715545</v>
      </c>
      <c r="AM691" s="17">
        <v>0.21033345030016001</v>
      </c>
      <c r="AN691" s="17">
        <v>0.150383367791078</v>
      </c>
      <c r="AO691" s="17">
        <v>0.26748604118577601</v>
      </c>
      <c r="AP691" s="17">
        <v>0.146921306864322</v>
      </c>
      <c r="AQ691" s="17">
        <v>0.200608329905966</v>
      </c>
      <c r="AR691" s="17"/>
      <c r="AS691" s="17">
        <v>0.12876335066286501</v>
      </c>
      <c r="AT691" s="17">
        <v>0.19647095821716301</v>
      </c>
      <c r="AU691" s="17">
        <v>0.17264680086171499</v>
      </c>
      <c r="AV691" s="17">
        <v>0.195311380264344</v>
      </c>
      <c r="AW691" s="17">
        <v>0.112489368974728</v>
      </c>
      <c r="AX691" s="17"/>
      <c r="AY691" s="17">
        <v>0.171409499878524</v>
      </c>
      <c r="AZ691" s="17">
        <v>0.18817112914620199</v>
      </c>
      <c r="BA691" s="17">
        <v>0.16802854861047001</v>
      </c>
      <c r="BB691" s="17">
        <v>0.173692575338802</v>
      </c>
      <c r="BC691" s="17">
        <v>0.19516498013990299</v>
      </c>
      <c r="BD691" s="17"/>
      <c r="BE691" s="17">
        <v>0.22231400505659399</v>
      </c>
      <c r="BF691" s="17">
        <v>0.229222888585775</v>
      </c>
      <c r="BG691" s="17">
        <v>0.176883070976843</v>
      </c>
      <c r="BH691" s="17">
        <v>0.14303743038825301</v>
      </c>
      <c r="BI691" s="17"/>
      <c r="BJ691" s="17">
        <v>0.20766504097449001</v>
      </c>
      <c r="BK691" s="17">
        <v>0.11153461254927401</v>
      </c>
      <c r="BL691" s="17">
        <v>0.189980690282748</v>
      </c>
      <c r="BM691" s="17">
        <v>0.17532668521029501</v>
      </c>
      <c r="BN691" s="17"/>
      <c r="BO691" s="17">
        <v>0.16146388374059001</v>
      </c>
      <c r="BP691" s="17">
        <v>0.186930210366479</v>
      </c>
      <c r="BQ691" s="17">
        <v>0.180325530350711</v>
      </c>
      <c r="BR691" s="17"/>
      <c r="BS691" s="17">
        <v>0.18781851684567699</v>
      </c>
      <c r="BT691" s="17">
        <v>0.16314227910259901</v>
      </c>
      <c r="BU691" s="17"/>
      <c r="BV691" s="17">
        <v>0.138073764608549</v>
      </c>
      <c r="BW691" s="17">
        <v>0.178703079691068</v>
      </c>
      <c r="BX691" s="17">
        <v>0.210351992849409</v>
      </c>
      <c r="BY691" s="17"/>
      <c r="BZ691" s="17">
        <v>0.19800182132636801</v>
      </c>
      <c r="CA691" s="17">
        <v>0.13690313221585701</v>
      </c>
    </row>
    <row r="692" spans="2:79" x14ac:dyDescent="0.3">
      <c r="B692" t="s">
        <v>279</v>
      </c>
      <c r="C692" s="17">
        <v>6.5763259641179003E-2</v>
      </c>
      <c r="D692" s="17">
        <v>8.0902329167189299E-2</v>
      </c>
      <c r="E692" s="17">
        <v>5.1582543204644997E-2</v>
      </c>
      <c r="F692" s="17"/>
      <c r="G692" s="17">
        <v>3.1789379110699997E-2</v>
      </c>
      <c r="H692" s="17">
        <v>4.0209092750884398E-2</v>
      </c>
      <c r="I692" s="17">
        <v>7.1946461104776593E-2</v>
      </c>
      <c r="J692" s="17">
        <v>7.1628290518466101E-2</v>
      </c>
      <c r="K692" s="17">
        <v>0.106686984350188</v>
      </c>
      <c r="L692" s="17">
        <v>7.2143762955733298E-2</v>
      </c>
      <c r="M692" s="17"/>
      <c r="N692" s="17">
        <v>4.2078547705571102E-2</v>
      </c>
      <c r="O692" s="17">
        <v>7.1487246593846004E-2</v>
      </c>
      <c r="P692" s="17">
        <v>6.6913829135721498E-2</v>
      </c>
      <c r="Q692" s="17">
        <v>8.5692566138488094E-2</v>
      </c>
      <c r="R692" s="17"/>
      <c r="S692" s="17">
        <v>4.0335243207503299E-2</v>
      </c>
      <c r="T692" s="17">
        <v>6.1440545581476297E-2</v>
      </c>
      <c r="U692" s="17">
        <v>6.9235957416744195E-2</v>
      </c>
      <c r="V692" s="17">
        <v>8.1572056287849901E-2</v>
      </c>
      <c r="W692" s="17">
        <v>7.7268155826237805E-2</v>
      </c>
      <c r="X692" s="17">
        <v>6.5098861062802396E-2</v>
      </c>
      <c r="Y692" s="17">
        <v>9.1029793715022705E-2</v>
      </c>
      <c r="Z692" s="17">
        <v>3.8867357226436798E-2</v>
      </c>
      <c r="AA692" s="17">
        <v>4.2668212955236602E-2</v>
      </c>
      <c r="AB692" s="17">
        <v>9.9930605919072005E-2</v>
      </c>
      <c r="AC692" s="17">
        <v>4.0228346939053403E-2</v>
      </c>
      <c r="AD692" s="17">
        <v>0.114639358880958</v>
      </c>
      <c r="AE692" s="17"/>
      <c r="AF692" s="17">
        <v>8.2478923874200902E-2</v>
      </c>
      <c r="AG692" s="17">
        <v>4.2271408684460499E-2</v>
      </c>
      <c r="AH692" s="17">
        <v>1.6059679933135802E-2</v>
      </c>
      <c r="AI692" s="17">
        <v>0.15466568604150599</v>
      </c>
      <c r="AJ692" s="17">
        <v>3.8600422080147703E-2</v>
      </c>
      <c r="AK692" s="17"/>
      <c r="AL692" s="17">
        <v>3.87098818590891E-2</v>
      </c>
      <c r="AM692" s="17">
        <v>6.74064919303555E-2</v>
      </c>
      <c r="AN692" s="17">
        <v>2.9982641258317799E-2</v>
      </c>
      <c r="AO692" s="17">
        <v>0.110302926831578</v>
      </c>
      <c r="AP692" s="17">
        <v>4.2046394505400701E-2</v>
      </c>
      <c r="AQ692" s="17">
        <v>5.8686957747930098E-2</v>
      </c>
      <c r="AR692" s="17"/>
      <c r="AS692" s="17">
        <v>4.3005256740916903E-2</v>
      </c>
      <c r="AT692" s="17">
        <v>5.7984617705298599E-2</v>
      </c>
      <c r="AU692" s="17">
        <v>7.6514900261000093E-2</v>
      </c>
      <c r="AV692" s="17">
        <v>8.51206811325802E-2</v>
      </c>
      <c r="AW692" s="17">
        <v>0.19752758592662401</v>
      </c>
      <c r="AX692" s="17"/>
      <c r="AY692" s="17">
        <v>7.9517495672538296E-2</v>
      </c>
      <c r="AZ692" s="17">
        <v>3.9640271206086097E-2</v>
      </c>
      <c r="BA692" s="17">
        <v>6.0935276523840898E-2</v>
      </c>
      <c r="BB692" s="17">
        <v>8.17814633605074E-2</v>
      </c>
      <c r="BC692" s="17">
        <v>0.23608916331631699</v>
      </c>
      <c r="BD692" s="17"/>
      <c r="BE692" s="17">
        <v>9.7622217545374396E-2</v>
      </c>
      <c r="BF692" s="17">
        <v>6.5627945375113794E-2</v>
      </c>
      <c r="BG692" s="17">
        <v>6.5953205700683304E-2</v>
      </c>
      <c r="BH692" s="17">
        <v>6.2829847132764405E-2</v>
      </c>
      <c r="BI692" s="17"/>
      <c r="BJ692" s="17">
        <v>0.13831247062743501</v>
      </c>
      <c r="BK692" s="17">
        <v>1.93901211850676E-2</v>
      </c>
      <c r="BL692" s="17">
        <v>5.95471061353567E-2</v>
      </c>
      <c r="BM692" s="17">
        <v>5.8396634407045997E-2</v>
      </c>
      <c r="BN692" s="17"/>
      <c r="BO692" s="17">
        <v>5.56058354438696E-2</v>
      </c>
      <c r="BP692" s="17">
        <v>7.0911464448275605E-2</v>
      </c>
      <c r="BQ692" s="17">
        <v>6.6766832446549504E-2</v>
      </c>
      <c r="BR692" s="17"/>
      <c r="BS692" s="17">
        <v>6.2082439475293898E-2</v>
      </c>
      <c r="BT692" s="17">
        <v>7.0888362795500703E-2</v>
      </c>
      <c r="BU692" s="17"/>
      <c r="BV692" s="17">
        <v>5.1159931464762699E-2</v>
      </c>
      <c r="BW692" s="17">
        <v>6.0215014160812298E-2</v>
      </c>
      <c r="BX692" s="17">
        <v>8.1218750829319605E-2</v>
      </c>
      <c r="BY692" s="17"/>
      <c r="BZ692" s="17">
        <v>5.6755278029035003E-2</v>
      </c>
      <c r="CA692" s="17">
        <v>2.5444918194479801E-2</v>
      </c>
    </row>
    <row r="693" spans="2:79" x14ac:dyDescent="0.3">
      <c r="B693" t="s">
        <v>105</v>
      </c>
      <c r="C693" s="17">
        <v>7.15016655664963E-2</v>
      </c>
      <c r="D693" s="17">
        <v>5.6569976127400001E-2</v>
      </c>
      <c r="E693" s="17">
        <v>8.4837229747756399E-2</v>
      </c>
      <c r="F693" s="17"/>
      <c r="G693" s="17">
        <v>5.8878413445781499E-2</v>
      </c>
      <c r="H693" s="17">
        <v>6.3966794632912105E-2</v>
      </c>
      <c r="I693" s="17">
        <v>8.50245278726251E-2</v>
      </c>
      <c r="J693" s="17">
        <v>8.2239470227771796E-2</v>
      </c>
      <c r="K693" s="17">
        <v>6.6310281944747002E-2</v>
      </c>
      <c r="L693" s="17">
        <v>6.9811675639189497E-2</v>
      </c>
      <c r="M693" s="17"/>
      <c r="N693" s="17">
        <v>4.1410418420035497E-2</v>
      </c>
      <c r="O693" s="17">
        <v>6.1264371280985198E-2</v>
      </c>
      <c r="P693" s="17">
        <v>7.9468476670075505E-2</v>
      </c>
      <c r="Q693" s="17">
        <v>0.10906623808178501</v>
      </c>
      <c r="R693" s="17"/>
      <c r="S693" s="17">
        <v>5.70296430954189E-2</v>
      </c>
      <c r="T693" s="17">
        <v>6.8495128891423895E-2</v>
      </c>
      <c r="U693" s="17">
        <v>0.108743754745194</v>
      </c>
      <c r="V693" s="17">
        <v>3.8643770911430897E-2</v>
      </c>
      <c r="W693" s="17">
        <v>4.3287900299597601E-2</v>
      </c>
      <c r="X693" s="17">
        <v>9.7225071090432005E-2</v>
      </c>
      <c r="Y693" s="17">
        <v>7.0199641962436499E-2</v>
      </c>
      <c r="Z693" s="17">
        <v>6.2475020229189597E-2</v>
      </c>
      <c r="AA693" s="17">
        <v>7.2378186322417798E-2</v>
      </c>
      <c r="AB693" s="17">
        <v>6.2187106771531803E-2</v>
      </c>
      <c r="AC693" s="17">
        <v>0.109399139194432</v>
      </c>
      <c r="AD693" s="17">
        <v>0.116841163614452</v>
      </c>
      <c r="AE693" s="17"/>
      <c r="AF693" s="17">
        <v>6.6291701466994493E-2</v>
      </c>
      <c r="AG693" s="17">
        <v>3.5123360567687799E-2</v>
      </c>
      <c r="AH693" s="17">
        <v>7.1362563954764993E-2</v>
      </c>
      <c r="AI693" s="17">
        <v>6.31174804435536E-2</v>
      </c>
      <c r="AJ693" s="17">
        <v>8.8552381659379495E-2</v>
      </c>
      <c r="AK693" s="17"/>
      <c r="AL693" s="17">
        <v>2.3599422021223899E-2</v>
      </c>
      <c r="AM693" s="17">
        <v>4.5333738464035302E-2</v>
      </c>
      <c r="AN693" s="17">
        <v>6.5172380209110703E-2</v>
      </c>
      <c r="AO693" s="17">
        <v>8.5241540713491507E-2</v>
      </c>
      <c r="AP693" s="17">
        <v>7.4956022661851696E-2</v>
      </c>
      <c r="AQ693" s="17">
        <v>0.14904393406643399</v>
      </c>
      <c r="AR693" s="17"/>
      <c r="AS693" s="17">
        <v>4.9941293270231599E-2</v>
      </c>
      <c r="AT693" s="17">
        <v>6.0141585054222998E-2</v>
      </c>
      <c r="AU693" s="17">
        <v>0.110973637795083</v>
      </c>
      <c r="AV693" s="17">
        <v>7.3155368404211205E-2</v>
      </c>
      <c r="AW693" s="17">
        <v>4.9046995929195897E-2</v>
      </c>
      <c r="AX693" s="17"/>
      <c r="AY693" s="17">
        <v>4.3938688945196799E-2</v>
      </c>
      <c r="AZ693" s="17">
        <v>7.1217613846446301E-2</v>
      </c>
      <c r="BA693" s="17">
        <v>9.5056098719622298E-2</v>
      </c>
      <c r="BB693" s="17">
        <v>9.0889852460670106E-2</v>
      </c>
      <c r="BC693" s="17">
        <v>2.8629305211711999E-2</v>
      </c>
      <c r="BD693" s="17"/>
      <c r="BE693" s="17">
        <v>0.108459231235447</v>
      </c>
      <c r="BF693" s="17">
        <v>5.3390963425021899E-2</v>
      </c>
      <c r="BG693" s="17">
        <v>6.2256334373990703E-2</v>
      </c>
      <c r="BH693" s="17">
        <v>8.3468081522938997E-2</v>
      </c>
      <c r="BI693" s="17"/>
      <c r="BJ693" s="17">
        <v>7.9054609834798506E-2</v>
      </c>
      <c r="BK693" s="17">
        <v>3.2104257866830598E-2</v>
      </c>
      <c r="BL693" s="17">
        <v>7.3976945453593901E-2</v>
      </c>
      <c r="BM693" s="17">
        <v>6.9881029962084798E-2</v>
      </c>
      <c r="BN693" s="17"/>
      <c r="BO693" s="17">
        <v>5.2999853078619603E-2</v>
      </c>
      <c r="BP693" s="17">
        <v>6.9630602316253204E-2</v>
      </c>
      <c r="BQ693" s="17">
        <v>7.3103067953845302E-2</v>
      </c>
      <c r="BR693" s="17"/>
      <c r="BS693" s="17">
        <v>6.84818033665818E-2</v>
      </c>
      <c r="BT693" s="17">
        <v>7.5826956005612206E-2</v>
      </c>
      <c r="BU693" s="17"/>
      <c r="BV693" s="17">
        <v>5.8516300456248997E-2</v>
      </c>
      <c r="BW693" s="17">
        <v>8.0169027369044604E-2</v>
      </c>
      <c r="BX693" s="17">
        <v>4.0135805100030703E-2</v>
      </c>
      <c r="BY693" s="17"/>
      <c r="BZ693" s="17">
        <v>2.3925272248658501E-2</v>
      </c>
      <c r="CA693" s="17">
        <v>2.7672692201454199E-2</v>
      </c>
    </row>
    <row r="694" spans="2:79" x14ac:dyDescent="0.3">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c r="BO694" s="17"/>
      <c r="BP694" s="17"/>
      <c r="BQ694" s="17"/>
      <c r="BR694" s="17"/>
      <c r="BS694" s="17"/>
      <c r="BT694" s="17"/>
      <c r="BU694" s="17"/>
      <c r="BV694" s="17"/>
      <c r="BW694" s="17"/>
      <c r="BX694" s="17"/>
      <c r="BY694" s="17"/>
      <c r="BZ694" s="17"/>
      <c r="CA694" s="17"/>
    </row>
    <row r="695" spans="2:79" x14ac:dyDescent="0.3">
      <c r="B695" s="6" t="s">
        <v>290</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c r="BZ695" s="17"/>
      <c r="CA695" s="17"/>
    </row>
    <row r="696" spans="2:79" x14ac:dyDescent="0.3">
      <c r="B696" s="24" t="s">
        <v>107</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c r="BZ696" s="17"/>
      <c r="CA696" s="17"/>
    </row>
    <row r="697" spans="2:79" x14ac:dyDescent="0.3">
      <c r="B697" t="s">
        <v>275</v>
      </c>
      <c r="C697" s="17">
        <v>0.13931162267375</v>
      </c>
      <c r="D697" s="17">
        <v>0.13987940793279099</v>
      </c>
      <c r="E697" s="17">
        <v>0.13999549173238199</v>
      </c>
      <c r="F697" s="17"/>
      <c r="G697" s="17">
        <v>0.17941858623281901</v>
      </c>
      <c r="H697" s="17">
        <v>0.20750975775930899</v>
      </c>
      <c r="I697" s="17">
        <v>0.200500670424681</v>
      </c>
      <c r="J697" s="17">
        <v>9.3027357735372504E-2</v>
      </c>
      <c r="K697" s="17">
        <v>9.0328758001406703E-2</v>
      </c>
      <c r="L697" s="17">
        <v>7.7595443109822304E-2</v>
      </c>
      <c r="M697" s="17"/>
      <c r="N697" s="17">
        <v>0.15779631515836301</v>
      </c>
      <c r="O697" s="17">
        <v>0.120361196046743</v>
      </c>
      <c r="P697" s="17">
        <v>0.14562856122989701</v>
      </c>
      <c r="Q697" s="17">
        <v>0.132353828740368</v>
      </c>
      <c r="R697" s="17"/>
      <c r="S697" s="17">
        <v>0.22008342903101499</v>
      </c>
      <c r="T697" s="17">
        <v>0.12622599938799201</v>
      </c>
      <c r="U697" s="17">
        <v>0.100331562523819</v>
      </c>
      <c r="V697" s="17">
        <v>0.147960102496943</v>
      </c>
      <c r="W697" s="17">
        <v>9.9170442570440803E-2</v>
      </c>
      <c r="X697" s="17">
        <v>0.15043246024328799</v>
      </c>
      <c r="Y697" s="17">
        <v>0.10104774624224599</v>
      </c>
      <c r="Z697" s="17">
        <v>0.11480430235865</v>
      </c>
      <c r="AA697" s="17">
        <v>0.167917915859321</v>
      </c>
      <c r="AB697" s="17">
        <v>9.9056245954693298E-2</v>
      </c>
      <c r="AC697" s="17">
        <v>9.8061797672654202E-2</v>
      </c>
      <c r="AD697" s="17">
        <v>0.17813861009338799</v>
      </c>
      <c r="AE697" s="17"/>
      <c r="AF697" s="17">
        <v>0.115438183023157</v>
      </c>
      <c r="AG697" s="17">
        <v>0.18887843880003299</v>
      </c>
      <c r="AH697" s="17">
        <v>0.10413385839655601</v>
      </c>
      <c r="AI697" s="17">
        <v>6.1634498907561702E-2</v>
      </c>
      <c r="AJ697" s="17">
        <v>0.156253796404976</v>
      </c>
      <c r="AK697" s="17"/>
      <c r="AL697" s="17">
        <v>0.22918306535865501</v>
      </c>
      <c r="AM697" s="17">
        <v>0.14493673374323701</v>
      </c>
      <c r="AN697" s="17">
        <v>0.116691227285299</v>
      </c>
      <c r="AO697" s="17">
        <v>8.0260239587639601E-2</v>
      </c>
      <c r="AP697" s="17">
        <v>0.116534409950001</v>
      </c>
      <c r="AQ697" s="17">
        <v>7.9524651227483104E-2</v>
      </c>
      <c r="AR697" s="17"/>
      <c r="AS697" s="17">
        <v>0.27643761268510703</v>
      </c>
      <c r="AT697" s="17">
        <v>0.126749881128358</v>
      </c>
      <c r="AU697" s="17">
        <v>7.4342321371583905E-2</v>
      </c>
      <c r="AV697" s="17">
        <v>0.122006037283186</v>
      </c>
      <c r="AW697" s="17">
        <v>0.13939281813676399</v>
      </c>
      <c r="AX697" s="17"/>
      <c r="AY697" s="17">
        <v>0.23201541309771601</v>
      </c>
      <c r="AZ697" s="17">
        <v>0.11318014329328201</v>
      </c>
      <c r="BA697" s="17">
        <v>0.107480166352204</v>
      </c>
      <c r="BB697" s="17">
        <v>0.113155141059749</v>
      </c>
      <c r="BC697" s="17">
        <v>7.0231684595826002E-2</v>
      </c>
      <c r="BD697" s="17"/>
      <c r="BE697" s="17">
        <v>0.14205210231904999</v>
      </c>
      <c r="BF697" s="17">
        <v>0.11054146815042</v>
      </c>
      <c r="BG697" s="17">
        <v>0.13494966395168401</v>
      </c>
      <c r="BH697" s="17">
        <v>0.165512337580906</v>
      </c>
      <c r="BI697" s="17"/>
      <c r="BJ697" s="17">
        <v>0.107399718777989</v>
      </c>
      <c r="BK697" s="17">
        <v>0.26556390971696098</v>
      </c>
      <c r="BL697" s="17">
        <v>0.106232543502743</v>
      </c>
      <c r="BM697" s="17">
        <v>0.14615968203042301</v>
      </c>
      <c r="BN697" s="17"/>
      <c r="BO697" s="17">
        <v>0.21568288141983499</v>
      </c>
      <c r="BP697" s="17">
        <v>0.12197501472028301</v>
      </c>
      <c r="BQ697" s="17">
        <v>0.127679010098046</v>
      </c>
      <c r="BR697" s="17"/>
      <c r="BS697" s="17">
        <v>0.148324736264239</v>
      </c>
      <c r="BT697" s="17">
        <v>0.127744214977632</v>
      </c>
      <c r="BU697" s="17"/>
      <c r="BV697" s="17">
        <v>0.109487291272454</v>
      </c>
      <c r="BW697" s="17">
        <v>0.13726595127151001</v>
      </c>
      <c r="BX697" s="17">
        <v>0.169551132940674</v>
      </c>
      <c r="BY697" s="17"/>
      <c r="BZ697" s="17">
        <v>0.188105628551297</v>
      </c>
      <c r="CA697" s="17">
        <v>0.25278131050041103</v>
      </c>
    </row>
    <row r="698" spans="2:79" x14ac:dyDescent="0.3">
      <c r="B698" t="s">
        <v>276</v>
      </c>
      <c r="C698" s="17">
        <v>0.28182635455266503</v>
      </c>
      <c r="D698" s="17">
        <v>0.280215938417123</v>
      </c>
      <c r="E698" s="17">
        <v>0.28310374856601001</v>
      </c>
      <c r="F698" s="17"/>
      <c r="G698" s="17">
        <v>0.29866667973012501</v>
      </c>
      <c r="H698" s="17">
        <v>0.29833860524602501</v>
      </c>
      <c r="I698" s="17">
        <v>0.25869383870052398</v>
      </c>
      <c r="J698" s="17">
        <v>0.287407821464921</v>
      </c>
      <c r="K698" s="17">
        <v>0.27824893569898601</v>
      </c>
      <c r="L698" s="17">
        <v>0.273780425118819</v>
      </c>
      <c r="M698" s="17"/>
      <c r="N698" s="17">
        <v>0.29483717921819502</v>
      </c>
      <c r="O698" s="17">
        <v>0.27192850437627702</v>
      </c>
      <c r="P698" s="17">
        <v>0.27657121124623302</v>
      </c>
      <c r="Q698" s="17">
        <v>0.286485631936645</v>
      </c>
      <c r="R698" s="17"/>
      <c r="S698" s="17">
        <v>0.28956939434505802</v>
      </c>
      <c r="T698" s="17">
        <v>0.29651524377338101</v>
      </c>
      <c r="U698" s="17">
        <v>0.30350031188936999</v>
      </c>
      <c r="V698" s="17">
        <v>0.26531994859419999</v>
      </c>
      <c r="W698" s="17">
        <v>0.33919881740373298</v>
      </c>
      <c r="X698" s="17">
        <v>0.24721798999861599</v>
      </c>
      <c r="Y698" s="17">
        <v>0.31219300893329399</v>
      </c>
      <c r="Z698" s="17">
        <v>0.273893107038438</v>
      </c>
      <c r="AA698" s="17">
        <v>0.279696170202963</v>
      </c>
      <c r="AB698" s="17">
        <v>0.26047979669415799</v>
      </c>
      <c r="AC698" s="17">
        <v>0.211175777089842</v>
      </c>
      <c r="AD698" s="17">
        <v>0.26314298449836698</v>
      </c>
      <c r="AE698" s="17"/>
      <c r="AF698" s="17">
        <v>0.24870205120420699</v>
      </c>
      <c r="AG698" s="17">
        <v>0.31472657671793902</v>
      </c>
      <c r="AH698" s="17">
        <v>0.37176363851503502</v>
      </c>
      <c r="AI698" s="17">
        <v>0.26741237574884302</v>
      </c>
      <c r="AJ698" s="17">
        <v>0.29603918255203099</v>
      </c>
      <c r="AK698" s="17"/>
      <c r="AL698" s="17">
        <v>0.34843137950873798</v>
      </c>
      <c r="AM698" s="17">
        <v>0.264778685389434</v>
      </c>
      <c r="AN698" s="17">
        <v>0.347508207301224</v>
      </c>
      <c r="AO698" s="17">
        <v>0.224006312079396</v>
      </c>
      <c r="AP698" s="17">
        <v>0.35243040034138301</v>
      </c>
      <c r="AQ698" s="17">
        <v>0.22156262525286499</v>
      </c>
      <c r="AR698" s="17"/>
      <c r="AS698" s="17">
        <v>0.28174719883546701</v>
      </c>
      <c r="AT698" s="17">
        <v>0.30555005087458997</v>
      </c>
      <c r="AU698" s="17">
        <v>0.25518257172627501</v>
      </c>
      <c r="AV698" s="17">
        <v>0.24550180584492401</v>
      </c>
      <c r="AW698" s="17">
        <v>0.22774718101413899</v>
      </c>
      <c r="AX698" s="17"/>
      <c r="AY698" s="17">
        <v>0.264568327605188</v>
      </c>
      <c r="AZ698" s="17">
        <v>0.313090328945416</v>
      </c>
      <c r="BA698" s="17">
        <v>0.28122262039836798</v>
      </c>
      <c r="BB698" s="17">
        <v>0.25514534696763602</v>
      </c>
      <c r="BC698" s="17">
        <v>0.177449351817864</v>
      </c>
      <c r="BD698" s="17"/>
      <c r="BE698" s="17">
        <v>0.19995985676542499</v>
      </c>
      <c r="BF698" s="17">
        <v>0.29524881108287199</v>
      </c>
      <c r="BG698" s="17">
        <v>0.283541189119704</v>
      </c>
      <c r="BH698" s="17">
        <v>0.28470500951759697</v>
      </c>
      <c r="BI698" s="17"/>
      <c r="BJ698" s="17">
        <v>0.30489155178692201</v>
      </c>
      <c r="BK698" s="17">
        <v>0.24647276989872699</v>
      </c>
      <c r="BL698" s="17">
        <v>0.26303376266529399</v>
      </c>
      <c r="BM698" s="17">
        <v>0.291535535642787</v>
      </c>
      <c r="BN698" s="17"/>
      <c r="BO698" s="17">
        <v>0.26948149579084502</v>
      </c>
      <c r="BP698" s="17">
        <v>0.26026907669188498</v>
      </c>
      <c r="BQ698" s="17">
        <v>0.289047568236937</v>
      </c>
      <c r="BR698" s="17"/>
      <c r="BS698" s="17">
        <v>0.29117607097141801</v>
      </c>
      <c r="BT698" s="17">
        <v>0.26970570203361499</v>
      </c>
      <c r="BU698" s="17"/>
      <c r="BV698" s="17">
        <v>0.32813149545363701</v>
      </c>
      <c r="BW698" s="17">
        <v>0.27505844048939898</v>
      </c>
      <c r="BX698" s="17">
        <v>0.26094511994547298</v>
      </c>
      <c r="BY698" s="17"/>
      <c r="BZ698" s="17">
        <v>0.31489962897221502</v>
      </c>
      <c r="CA698" s="17">
        <v>0.28570444972838799</v>
      </c>
    </row>
    <row r="699" spans="2:79" x14ac:dyDescent="0.3">
      <c r="B699" t="s">
        <v>277</v>
      </c>
      <c r="C699" s="17">
        <v>0.31245171439198599</v>
      </c>
      <c r="D699" s="17">
        <v>0.30981631356872802</v>
      </c>
      <c r="E699" s="17">
        <v>0.31503627536872197</v>
      </c>
      <c r="F699" s="17"/>
      <c r="G699" s="17">
        <v>0.345097538736304</v>
      </c>
      <c r="H699" s="17">
        <v>0.29970374785622</v>
      </c>
      <c r="I699" s="17">
        <v>0.29607692596363</v>
      </c>
      <c r="J699" s="17">
        <v>0.294210692330654</v>
      </c>
      <c r="K699" s="17">
        <v>0.30789965823904902</v>
      </c>
      <c r="L699" s="17">
        <v>0.332227343614385</v>
      </c>
      <c r="M699" s="17"/>
      <c r="N699" s="17">
        <v>0.32420305516113201</v>
      </c>
      <c r="O699" s="17">
        <v>0.34507851534635198</v>
      </c>
      <c r="P699" s="17">
        <v>0.27110001525497901</v>
      </c>
      <c r="Q699" s="17">
        <v>0.296134059514365</v>
      </c>
      <c r="R699" s="17"/>
      <c r="S699" s="17">
        <v>0.284556862641971</v>
      </c>
      <c r="T699" s="17">
        <v>0.31237840281074702</v>
      </c>
      <c r="U699" s="17">
        <v>0.295161962065359</v>
      </c>
      <c r="V699" s="17">
        <v>0.31225104158563199</v>
      </c>
      <c r="W699" s="17">
        <v>0.32431656051310098</v>
      </c>
      <c r="X699" s="17">
        <v>0.334144131093838</v>
      </c>
      <c r="Y699" s="17">
        <v>0.266188361884864</v>
      </c>
      <c r="Z699" s="17">
        <v>0.34493609076387899</v>
      </c>
      <c r="AA699" s="17">
        <v>0.34809734104796902</v>
      </c>
      <c r="AB699" s="17">
        <v>0.29932149898829302</v>
      </c>
      <c r="AC699" s="17">
        <v>0.354792564702678</v>
      </c>
      <c r="AD699" s="17">
        <v>0.31495446316665698</v>
      </c>
      <c r="AE699" s="17"/>
      <c r="AF699" s="17">
        <v>0.328572636083651</v>
      </c>
      <c r="AG699" s="17">
        <v>0.30930200817110398</v>
      </c>
      <c r="AH699" s="17">
        <v>0.30477513086165797</v>
      </c>
      <c r="AI699" s="17">
        <v>0.29606511766589999</v>
      </c>
      <c r="AJ699" s="17">
        <v>0.34065969964102499</v>
      </c>
      <c r="AK699" s="17"/>
      <c r="AL699" s="17">
        <v>0.29267265520728403</v>
      </c>
      <c r="AM699" s="17">
        <v>0.33100769691271997</v>
      </c>
      <c r="AN699" s="17">
        <v>0.27959363261479903</v>
      </c>
      <c r="AO699" s="17">
        <v>0.31221845698879902</v>
      </c>
      <c r="AP699" s="17">
        <v>0.36039691852532202</v>
      </c>
      <c r="AQ699" s="17">
        <v>0.38012955557709299</v>
      </c>
      <c r="AR699" s="17"/>
      <c r="AS699" s="17">
        <v>0.26884631496987599</v>
      </c>
      <c r="AT699" s="17">
        <v>0.321029818450145</v>
      </c>
      <c r="AU699" s="17">
        <v>0.34006007574673103</v>
      </c>
      <c r="AV699" s="17">
        <v>0.27180130805791902</v>
      </c>
      <c r="AW699" s="17">
        <v>0.34192669803991799</v>
      </c>
      <c r="AX699" s="17"/>
      <c r="AY699" s="17">
        <v>0.28501780507122798</v>
      </c>
      <c r="AZ699" s="17">
        <v>0.33326971077913697</v>
      </c>
      <c r="BA699" s="17">
        <v>0.30590229229752602</v>
      </c>
      <c r="BB699" s="17">
        <v>0.325242165802057</v>
      </c>
      <c r="BC699" s="17">
        <v>0.26459411297816998</v>
      </c>
      <c r="BD699" s="17"/>
      <c r="BE699" s="17">
        <v>0.276083311975648</v>
      </c>
      <c r="BF699" s="17">
        <v>0.301358700784018</v>
      </c>
      <c r="BG699" s="17">
        <v>0.332356739551389</v>
      </c>
      <c r="BH699" s="17">
        <v>0.29117228401052597</v>
      </c>
      <c r="BI699" s="17"/>
      <c r="BJ699" s="17">
        <v>0.24184789421806499</v>
      </c>
      <c r="BK699" s="17">
        <v>0.34110194320488302</v>
      </c>
      <c r="BL699" s="17">
        <v>0.34102204766046201</v>
      </c>
      <c r="BM699" s="17">
        <v>0.30914896477898501</v>
      </c>
      <c r="BN699" s="17"/>
      <c r="BO699" s="17">
        <v>0.26091629466395699</v>
      </c>
      <c r="BP699" s="17">
        <v>0.37065878471347802</v>
      </c>
      <c r="BQ699" s="17">
        <v>0.31071449139393698</v>
      </c>
      <c r="BR699" s="17"/>
      <c r="BS699" s="17">
        <v>0.30653035071009999</v>
      </c>
      <c r="BT699" s="17">
        <v>0.32095353382622899</v>
      </c>
      <c r="BU699" s="17"/>
      <c r="BV699" s="17">
        <v>0.34681153856807301</v>
      </c>
      <c r="BW699" s="17">
        <v>0.31220513798994798</v>
      </c>
      <c r="BX699" s="17">
        <v>0.29451361852428598</v>
      </c>
      <c r="BY699" s="17"/>
      <c r="BZ699" s="17">
        <v>0.31851376037725299</v>
      </c>
      <c r="CA699" s="17">
        <v>0.28583901172875098</v>
      </c>
    </row>
    <row r="700" spans="2:79" x14ac:dyDescent="0.3">
      <c r="B700" t="s">
        <v>278</v>
      </c>
      <c r="C700" s="17">
        <v>0.16858590365411</v>
      </c>
      <c r="D700" s="17">
        <v>0.17448618392575599</v>
      </c>
      <c r="E700" s="17">
        <v>0.16316512543078099</v>
      </c>
      <c r="F700" s="17"/>
      <c r="G700" s="17">
        <v>0.118119995329862</v>
      </c>
      <c r="H700" s="17">
        <v>0.114777394653256</v>
      </c>
      <c r="I700" s="17">
        <v>0.13358713564667299</v>
      </c>
      <c r="J700" s="17">
        <v>0.200821005917907</v>
      </c>
      <c r="K700" s="17">
        <v>0.21710680578109401</v>
      </c>
      <c r="L700" s="17">
        <v>0.21594239817153199</v>
      </c>
      <c r="M700" s="17"/>
      <c r="N700" s="17">
        <v>0.15312556208470399</v>
      </c>
      <c r="O700" s="17">
        <v>0.16510188215403801</v>
      </c>
      <c r="P700" s="17">
        <v>0.18353323337854799</v>
      </c>
      <c r="Q700" s="17">
        <v>0.17723133183509099</v>
      </c>
      <c r="R700" s="17"/>
      <c r="S700" s="17">
        <v>0.14042614169998799</v>
      </c>
      <c r="T700" s="17">
        <v>0.17848675827198601</v>
      </c>
      <c r="U700" s="17">
        <v>0.21193108419378101</v>
      </c>
      <c r="V700" s="17">
        <v>0.17751432079454599</v>
      </c>
      <c r="W700" s="17">
        <v>0.13990354016386</v>
      </c>
      <c r="X700" s="17">
        <v>0.158719142477701</v>
      </c>
      <c r="Y700" s="17">
        <v>0.21268418034018099</v>
      </c>
      <c r="Z700" s="17">
        <v>0.20156080732489701</v>
      </c>
      <c r="AA700" s="17">
        <v>0.12650911345340099</v>
      </c>
      <c r="AB700" s="17">
        <v>0.185794272658339</v>
      </c>
      <c r="AC700" s="17">
        <v>0.18356035394190501</v>
      </c>
      <c r="AD700" s="17">
        <v>0.126874421836911</v>
      </c>
      <c r="AE700" s="17"/>
      <c r="AF700" s="17">
        <v>0.20401530381800601</v>
      </c>
      <c r="AG700" s="17">
        <v>0.13073713198416501</v>
      </c>
      <c r="AH700" s="17">
        <v>0.15026551726142601</v>
      </c>
      <c r="AI700" s="17">
        <v>0.237633929915225</v>
      </c>
      <c r="AJ700" s="17">
        <v>0.12268105157415</v>
      </c>
      <c r="AK700" s="17"/>
      <c r="AL700" s="17">
        <v>0.101715890565798</v>
      </c>
      <c r="AM700" s="17">
        <v>0.16627691132449701</v>
      </c>
      <c r="AN700" s="17">
        <v>0.178699560069846</v>
      </c>
      <c r="AO700" s="17">
        <v>0.253649459750239</v>
      </c>
      <c r="AP700" s="17">
        <v>9.4199524659107303E-2</v>
      </c>
      <c r="AQ700" s="17">
        <v>0.15414171728784901</v>
      </c>
      <c r="AR700" s="17"/>
      <c r="AS700" s="17">
        <v>0.124976067745198</v>
      </c>
      <c r="AT700" s="17">
        <v>0.16826109720662899</v>
      </c>
      <c r="AU700" s="17">
        <v>0.17482829652429999</v>
      </c>
      <c r="AV700" s="17">
        <v>0.24615215486747299</v>
      </c>
      <c r="AW700" s="17">
        <v>7.2835877062632004E-2</v>
      </c>
      <c r="AX700" s="17"/>
      <c r="AY700" s="17">
        <v>0.151616806181189</v>
      </c>
      <c r="AZ700" s="17">
        <v>0.159136006871926</v>
      </c>
      <c r="BA700" s="17">
        <v>0.17040645055034701</v>
      </c>
      <c r="BB700" s="17">
        <v>0.22654577248102301</v>
      </c>
      <c r="BC700" s="17">
        <v>0.17825038208389299</v>
      </c>
      <c r="BD700" s="17"/>
      <c r="BE700" s="17">
        <v>0.28115658876559801</v>
      </c>
      <c r="BF700" s="17">
        <v>0.20935528691212299</v>
      </c>
      <c r="BG700" s="17">
        <v>0.15116183334486899</v>
      </c>
      <c r="BH700" s="17">
        <v>0.159442291251124</v>
      </c>
      <c r="BI700" s="17"/>
      <c r="BJ700" s="17">
        <v>0.18890543553934</v>
      </c>
      <c r="BK700" s="17">
        <v>9.9382402899186706E-2</v>
      </c>
      <c r="BL700" s="17">
        <v>0.193520693417992</v>
      </c>
      <c r="BM700" s="17">
        <v>0.16299441085915201</v>
      </c>
      <c r="BN700" s="17"/>
      <c r="BO700" s="17">
        <v>0.14995412931133401</v>
      </c>
      <c r="BP700" s="17">
        <v>0.158888393871809</v>
      </c>
      <c r="BQ700" s="17">
        <v>0.17553447048621401</v>
      </c>
      <c r="BR700" s="17"/>
      <c r="BS700" s="17">
        <v>0.16677782263079799</v>
      </c>
      <c r="BT700" s="17">
        <v>0.16959923420032799</v>
      </c>
      <c r="BU700" s="17"/>
      <c r="BV700" s="17">
        <v>0.157797106234112</v>
      </c>
      <c r="BW700" s="17">
        <v>0.16909247590607701</v>
      </c>
      <c r="BX700" s="17">
        <v>0.17652366748190201</v>
      </c>
      <c r="BY700" s="17"/>
      <c r="BZ700" s="17">
        <v>0.12732320371742301</v>
      </c>
      <c r="CA700" s="17">
        <v>0.124047008821096</v>
      </c>
    </row>
    <row r="701" spans="2:79" x14ac:dyDescent="0.3">
      <c r="B701" t="s">
        <v>279</v>
      </c>
      <c r="C701" s="17">
        <v>5.8547532810904003E-2</v>
      </c>
      <c r="D701" s="17">
        <v>6.5379331608849497E-2</v>
      </c>
      <c r="E701" s="17">
        <v>5.1193376813360503E-2</v>
      </c>
      <c r="F701" s="17"/>
      <c r="G701" s="17">
        <v>2.7812413286981402E-2</v>
      </c>
      <c r="H701" s="17">
        <v>4.4022144838410403E-2</v>
      </c>
      <c r="I701" s="17">
        <v>7.2898154805339399E-2</v>
      </c>
      <c r="J701" s="17">
        <v>7.5366707337926803E-2</v>
      </c>
      <c r="K701" s="17">
        <v>7.3039853765193299E-2</v>
      </c>
      <c r="L701" s="17">
        <v>5.5882553003537401E-2</v>
      </c>
      <c r="M701" s="17"/>
      <c r="N701" s="17">
        <v>4.70687363605291E-2</v>
      </c>
      <c r="O701" s="17">
        <v>6.0075056678009199E-2</v>
      </c>
      <c r="P701" s="17">
        <v>7.6037634340328994E-2</v>
      </c>
      <c r="Q701" s="17">
        <v>5.5135669465843598E-2</v>
      </c>
      <c r="R701" s="17"/>
      <c r="S701" s="17">
        <v>2.64891249542843E-2</v>
      </c>
      <c r="T701" s="17">
        <v>4.74031067671239E-2</v>
      </c>
      <c r="U701" s="17">
        <v>4.9447962014420803E-2</v>
      </c>
      <c r="V701" s="17">
        <v>6.0424460086331899E-2</v>
      </c>
      <c r="W701" s="17">
        <v>8.2727393945842095E-2</v>
      </c>
      <c r="X701" s="17">
        <v>5.2286935850663602E-2</v>
      </c>
      <c r="Y701" s="17">
        <v>6.9806043843774507E-2</v>
      </c>
      <c r="Z701" s="17">
        <v>3.8867357226436798E-2</v>
      </c>
      <c r="AA701" s="17">
        <v>4.71943946531466E-2</v>
      </c>
      <c r="AB701" s="17">
        <v>9.5347821987620901E-2</v>
      </c>
      <c r="AC701" s="17">
        <v>0.11146497761129801</v>
      </c>
      <c r="AD701" s="17">
        <v>7.57257965386674E-2</v>
      </c>
      <c r="AE701" s="17"/>
      <c r="AF701" s="17">
        <v>6.9790121859517704E-2</v>
      </c>
      <c r="AG701" s="17">
        <v>3.4320913170106097E-2</v>
      </c>
      <c r="AH701" s="17">
        <v>3.1646088232616498E-2</v>
      </c>
      <c r="AI701" s="17">
        <v>0.100846170087906</v>
      </c>
      <c r="AJ701" s="17">
        <v>3.9007868280534902E-2</v>
      </c>
      <c r="AK701" s="17"/>
      <c r="AL701" s="17">
        <v>1.7005221261428199E-2</v>
      </c>
      <c r="AM701" s="17">
        <v>6.9032750281427802E-2</v>
      </c>
      <c r="AN701" s="17">
        <v>5.35738167630695E-2</v>
      </c>
      <c r="AO701" s="17">
        <v>8.7971412298137902E-2</v>
      </c>
      <c r="AP701" s="17">
        <v>4.1545224794824899E-2</v>
      </c>
      <c r="AQ701" s="17">
        <v>5.4907655375937101E-2</v>
      </c>
      <c r="AR701" s="17"/>
      <c r="AS701" s="17">
        <v>2.74642271719183E-2</v>
      </c>
      <c r="AT701" s="17">
        <v>4.3946700298555401E-2</v>
      </c>
      <c r="AU701" s="17">
        <v>9.6778383868291004E-2</v>
      </c>
      <c r="AV701" s="17">
        <v>7.6886055244144005E-2</v>
      </c>
      <c r="AW701" s="17">
        <v>0.14700113821032701</v>
      </c>
      <c r="AX701" s="17"/>
      <c r="AY701" s="17">
        <v>3.6936814166919997E-2</v>
      </c>
      <c r="AZ701" s="17">
        <v>4.6040861038873601E-2</v>
      </c>
      <c r="BA701" s="17">
        <v>7.4494547387150403E-2</v>
      </c>
      <c r="BB701" s="17">
        <v>6.3046453555359594E-2</v>
      </c>
      <c r="BC701" s="17">
        <v>0.24442882816462899</v>
      </c>
      <c r="BD701" s="17"/>
      <c r="BE701" s="17">
        <v>8.0566120858631199E-2</v>
      </c>
      <c r="BF701" s="17">
        <v>5.40038722253708E-2</v>
      </c>
      <c r="BG701" s="17">
        <v>6.4881424664323603E-2</v>
      </c>
      <c r="BH701" s="17">
        <v>4.9347820015596199E-2</v>
      </c>
      <c r="BI701" s="17"/>
      <c r="BJ701" s="17">
        <v>0.108484703616891</v>
      </c>
      <c r="BK701" s="17">
        <v>3.45071348930669E-2</v>
      </c>
      <c r="BL701" s="17">
        <v>5.7668248842228202E-2</v>
      </c>
      <c r="BM701" s="17">
        <v>5.06452616872256E-2</v>
      </c>
      <c r="BN701" s="17"/>
      <c r="BO701" s="17">
        <v>6.6900582142424503E-2</v>
      </c>
      <c r="BP701" s="17">
        <v>7.0943584596648096E-2</v>
      </c>
      <c r="BQ701" s="17">
        <v>5.4966340382300097E-2</v>
      </c>
      <c r="BR701" s="17"/>
      <c r="BS701" s="17">
        <v>5.2875688707131899E-2</v>
      </c>
      <c r="BT701" s="17">
        <v>6.6151085565525194E-2</v>
      </c>
      <c r="BU701" s="17"/>
      <c r="BV701" s="17">
        <v>3.8597224580519403E-2</v>
      </c>
      <c r="BW701" s="17">
        <v>5.5436608364962003E-2</v>
      </c>
      <c r="BX701" s="17">
        <v>7.4540016167178993E-2</v>
      </c>
      <c r="BY701" s="17"/>
      <c r="BZ701" s="17">
        <v>2.7082811866554101E-2</v>
      </c>
      <c r="CA701" s="17">
        <v>2.64837128375996E-2</v>
      </c>
    </row>
    <row r="702" spans="2:79" x14ac:dyDescent="0.3">
      <c r="B702" t="s">
        <v>105</v>
      </c>
      <c r="C702" s="17">
        <v>3.92768719165838E-2</v>
      </c>
      <c r="D702" s="17">
        <v>3.02228245467531E-2</v>
      </c>
      <c r="E702" s="17">
        <v>4.7505982088743799E-2</v>
      </c>
      <c r="F702" s="17"/>
      <c r="G702" s="17">
        <v>3.0884786683908601E-2</v>
      </c>
      <c r="H702" s="17">
        <v>3.5648349646779202E-2</v>
      </c>
      <c r="I702" s="17">
        <v>3.8243274459152397E-2</v>
      </c>
      <c r="J702" s="17">
        <v>4.9166415213218601E-2</v>
      </c>
      <c r="K702" s="17">
        <v>3.3375988514270601E-2</v>
      </c>
      <c r="L702" s="17">
        <v>4.45718369819035E-2</v>
      </c>
      <c r="M702" s="17"/>
      <c r="N702" s="17">
        <v>2.2969152017076298E-2</v>
      </c>
      <c r="O702" s="17">
        <v>3.74548453985818E-2</v>
      </c>
      <c r="P702" s="17">
        <v>4.7129344550013601E-2</v>
      </c>
      <c r="Q702" s="17">
        <v>5.2659478507687603E-2</v>
      </c>
      <c r="R702" s="17"/>
      <c r="S702" s="17">
        <v>3.8875047327683598E-2</v>
      </c>
      <c r="T702" s="17">
        <v>3.8990488988770902E-2</v>
      </c>
      <c r="U702" s="17">
        <v>3.96271173132502E-2</v>
      </c>
      <c r="V702" s="17">
        <v>3.6530126442347502E-2</v>
      </c>
      <c r="W702" s="17">
        <v>1.4683245403023199E-2</v>
      </c>
      <c r="X702" s="17">
        <v>5.7199340335893599E-2</v>
      </c>
      <c r="Y702" s="17">
        <v>3.8080658755640602E-2</v>
      </c>
      <c r="Z702" s="17">
        <v>2.5938335287699298E-2</v>
      </c>
      <c r="AA702" s="17">
        <v>3.05850647831995E-2</v>
      </c>
      <c r="AB702" s="17">
        <v>6.0000363716896203E-2</v>
      </c>
      <c r="AC702" s="17">
        <v>4.0944528981623401E-2</v>
      </c>
      <c r="AD702" s="17">
        <v>4.1163723866009402E-2</v>
      </c>
      <c r="AE702" s="17"/>
      <c r="AF702" s="17">
        <v>3.3481704011461499E-2</v>
      </c>
      <c r="AG702" s="17">
        <v>2.2034931156652501E-2</v>
      </c>
      <c r="AH702" s="17">
        <v>3.7415766732708501E-2</v>
      </c>
      <c r="AI702" s="17">
        <v>3.64079076745654E-2</v>
      </c>
      <c r="AJ702" s="17">
        <v>4.5358401547283399E-2</v>
      </c>
      <c r="AK702" s="17"/>
      <c r="AL702" s="17">
        <v>1.09917880980961E-2</v>
      </c>
      <c r="AM702" s="17">
        <v>2.39672223486838E-2</v>
      </c>
      <c r="AN702" s="17">
        <v>2.39335559657619E-2</v>
      </c>
      <c r="AO702" s="17">
        <v>4.1894119295788498E-2</v>
      </c>
      <c r="AP702" s="17">
        <v>3.4893521729361603E-2</v>
      </c>
      <c r="AQ702" s="17">
        <v>0.109733795278773</v>
      </c>
      <c r="AR702" s="17"/>
      <c r="AS702" s="17">
        <v>2.05285785924334E-2</v>
      </c>
      <c r="AT702" s="17">
        <v>3.44624520417222E-2</v>
      </c>
      <c r="AU702" s="17">
        <v>5.8808350762819102E-2</v>
      </c>
      <c r="AV702" s="17">
        <v>3.7652638702355003E-2</v>
      </c>
      <c r="AW702" s="17">
        <v>7.1096287536219493E-2</v>
      </c>
      <c r="AX702" s="17"/>
      <c r="AY702" s="17">
        <v>2.9844833877758999E-2</v>
      </c>
      <c r="AZ702" s="17">
        <v>3.52829490713659E-2</v>
      </c>
      <c r="BA702" s="17">
        <v>6.0493923014404899E-2</v>
      </c>
      <c r="BB702" s="17">
        <v>1.6865120134176001E-2</v>
      </c>
      <c r="BC702" s="17">
        <v>6.5045640359617907E-2</v>
      </c>
      <c r="BD702" s="17"/>
      <c r="BE702" s="17">
        <v>2.0182019315648801E-2</v>
      </c>
      <c r="BF702" s="17">
        <v>2.9491860845196401E-2</v>
      </c>
      <c r="BG702" s="17">
        <v>3.3109149368030201E-2</v>
      </c>
      <c r="BH702" s="17">
        <v>4.9820257624249902E-2</v>
      </c>
      <c r="BI702" s="17"/>
      <c r="BJ702" s="17">
        <v>4.8470696060793302E-2</v>
      </c>
      <c r="BK702" s="17">
        <v>1.2971839387175299E-2</v>
      </c>
      <c r="BL702" s="17">
        <v>3.8522703911281701E-2</v>
      </c>
      <c r="BM702" s="17">
        <v>3.9516145001427701E-2</v>
      </c>
      <c r="BN702" s="17"/>
      <c r="BO702" s="17">
        <v>3.70646166716041E-2</v>
      </c>
      <c r="BP702" s="17">
        <v>1.7265145405896801E-2</v>
      </c>
      <c r="BQ702" s="17">
        <v>4.20581194025655E-2</v>
      </c>
      <c r="BR702" s="17"/>
      <c r="BS702" s="17">
        <v>3.4315330716313097E-2</v>
      </c>
      <c r="BT702" s="17">
        <v>4.5846229396670497E-2</v>
      </c>
      <c r="BU702" s="17"/>
      <c r="BV702" s="17">
        <v>1.9175343891204399E-2</v>
      </c>
      <c r="BW702" s="17">
        <v>5.0941385978103798E-2</v>
      </c>
      <c r="BX702" s="17">
        <v>2.3926444940485701E-2</v>
      </c>
      <c r="BY702" s="17"/>
      <c r="BZ702" s="17">
        <v>2.4074966515258599E-2</v>
      </c>
      <c r="CA702" s="17">
        <v>2.5144506383754799E-2</v>
      </c>
    </row>
    <row r="703" spans="2:79" x14ac:dyDescent="0.3">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row>
    <row r="704" spans="2:79" x14ac:dyDescent="0.3">
      <c r="B704" s="6" t="s">
        <v>303</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row>
    <row r="705" spans="2:79" x14ac:dyDescent="0.3">
      <c r="B705" s="24" t="s">
        <v>107</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row>
    <row r="706" spans="2:79" x14ac:dyDescent="0.3">
      <c r="B706" t="s">
        <v>208</v>
      </c>
      <c r="C706" s="17">
        <v>0.40512011291522898</v>
      </c>
      <c r="D706" s="17">
        <v>0.359379973573205</v>
      </c>
      <c r="E706" s="17">
        <v>0.450568655422036</v>
      </c>
      <c r="F706" s="17"/>
      <c r="G706" s="17">
        <v>0.42610991476611099</v>
      </c>
      <c r="H706" s="17">
        <v>0.414608360946709</v>
      </c>
      <c r="I706" s="17">
        <v>0.421989328587837</v>
      </c>
      <c r="J706" s="17">
        <v>0.34052876275882399</v>
      </c>
      <c r="K706" s="17">
        <v>0.38744883465879798</v>
      </c>
      <c r="L706" s="17">
        <v>0.43399192301031903</v>
      </c>
      <c r="M706" s="17"/>
      <c r="N706" s="17">
        <v>0.45313063853862801</v>
      </c>
      <c r="O706" s="17">
        <v>0.35842141922364401</v>
      </c>
      <c r="P706" s="17">
        <v>0.37893305350651402</v>
      </c>
      <c r="Q706" s="17">
        <v>0.425159911095292</v>
      </c>
      <c r="R706" s="17"/>
      <c r="S706" s="17">
        <v>0.45340677210062602</v>
      </c>
      <c r="T706" s="17">
        <v>0.433800582205907</v>
      </c>
      <c r="U706" s="17">
        <v>0.44299712562084698</v>
      </c>
      <c r="V706" s="17">
        <v>0.42563705419357201</v>
      </c>
      <c r="W706" s="17">
        <v>0.37073187898416399</v>
      </c>
      <c r="X706" s="17">
        <v>0.384451989693324</v>
      </c>
      <c r="Y706" s="17">
        <v>0.32906731012209101</v>
      </c>
      <c r="Z706" s="17">
        <v>0.350309725042177</v>
      </c>
      <c r="AA706" s="17">
        <v>0.39577815497664298</v>
      </c>
      <c r="AB706" s="17">
        <v>0.38666508949074602</v>
      </c>
      <c r="AC706" s="17">
        <v>0.411186828954621</v>
      </c>
      <c r="AD706" s="17">
        <v>0.39090618359143597</v>
      </c>
      <c r="AE706" s="17"/>
      <c r="AF706" s="17">
        <v>0.34167541808510299</v>
      </c>
      <c r="AG706" s="17">
        <v>0.44445760609026003</v>
      </c>
      <c r="AH706" s="17">
        <v>0.39330089859057599</v>
      </c>
      <c r="AI706" s="17">
        <v>0.33232527121454902</v>
      </c>
      <c r="AJ706" s="17">
        <v>0.48026910246995003</v>
      </c>
      <c r="AK706" s="17"/>
      <c r="AL706" s="17">
        <v>0.452994808429522</v>
      </c>
      <c r="AM706" s="17">
        <v>0.38537046470781999</v>
      </c>
      <c r="AN706" s="17">
        <v>0.46647193056341801</v>
      </c>
      <c r="AO706" s="17">
        <v>0.333592982221812</v>
      </c>
      <c r="AP706" s="17">
        <v>0.47353678461024501</v>
      </c>
      <c r="AQ706" s="17">
        <v>0.369055589198586</v>
      </c>
      <c r="AR706" s="17"/>
      <c r="AS706" s="17">
        <v>0.55404850415656104</v>
      </c>
      <c r="AT706" s="17">
        <v>0.37438216170481298</v>
      </c>
      <c r="AU706" s="17">
        <v>0.35558950590903698</v>
      </c>
      <c r="AV706" s="17">
        <v>0.37826825643496398</v>
      </c>
      <c r="AW706" s="17">
        <v>0.61126317800624697</v>
      </c>
      <c r="AX706" s="17"/>
      <c r="AY706" s="17">
        <v>0.48178394406889902</v>
      </c>
      <c r="AZ706" s="17">
        <v>0.36831073187665703</v>
      </c>
      <c r="BA706" s="17">
        <v>0.38890986087200802</v>
      </c>
      <c r="BB706" s="17">
        <v>0.40055102732641101</v>
      </c>
      <c r="BC706" s="17">
        <v>0.39168483127633802</v>
      </c>
      <c r="BD706" s="17"/>
      <c r="BE706" s="17">
        <v>0.27181279980288298</v>
      </c>
      <c r="BF706" s="17">
        <v>0.33573997770277603</v>
      </c>
      <c r="BG706" s="17">
        <v>0.40779272369960901</v>
      </c>
      <c r="BH706" s="17">
        <v>0.46669267788867003</v>
      </c>
      <c r="BI706" s="17"/>
      <c r="BJ706" s="17">
        <v>0.33121143328706198</v>
      </c>
      <c r="BK706" s="17">
        <v>0.43871916745755202</v>
      </c>
      <c r="BL706" s="17">
        <v>0.39504269066202102</v>
      </c>
      <c r="BM706" s="17">
        <v>0.42297814903780001</v>
      </c>
      <c r="BN706" s="17"/>
      <c r="BO706" s="17">
        <v>0.41792114170185302</v>
      </c>
      <c r="BP706" s="17">
        <v>0.383373753585868</v>
      </c>
      <c r="BQ706" s="17">
        <v>0.40795673748469602</v>
      </c>
      <c r="BR706" s="17"/>
      <c r="BS706" s="17">
        <v>0.42504789692114098</v>
      </c>
      <c r="BT706" s="17">
        <v>0.38035757306837498</v>
      </c>
      <c r="BU706" s="17"/>
      <c r="BV706" s="17">
        <v>0.44735958168235901</v>
      </c>
      <c r="BW706" s="17">
        <v>0.39908679352172899</v>
      </c>
      <c r="BX706" s="17">
        <v>0.38133694311411898</v>
      </c>
      <c r="BY706" s="17"/>
      <c r="BZ706" s="17">
        <v>0.44667694882224002</v>
      </c>
      <c r="CA706" s="17">
        <v>0.45045050947911602</v>
      </c>
    </row>
    <row r="707" spans="2:79" x14ac:dyDescent="0.3">
      <c r="B707" t="s">
        <v>300</v>
      </c>
      <c r="C707" s="17">
        <v>0.378603286124229</v>
      </c>
      <c r="D707" s="17">
        <v>0.41038542637221698</v>
      </c>
      <c r="E707" s="17">
        <v>0.34893540523686101</v>
      </c>
      <c r="F707" s="17"/>
      <c r="G707" s="17">
        <v>0.33150640443717699</v>
      </c>
      <c r="H707" s="17">
        <v>0.409891034140838</v>
      </c>
      <c r="I707" s="17">
        <v>0.34697860365946898</v>
      </c>
      <c r="J707" s="17">
        <v>0.44403860517911697</v>
      </c>
      <c r="K707" s="17">
        <v>0.38492703309193399</v>
      </c>
      <c r="L707" s="17">
        <v>0.35281198004627201</v>
      </c>
      <c r="M707" s="17"/>
      <c r="N707" s="17">
        <v>0.37959767968963498</v>
      </c>
      <c r="O707" s="17">
        <v>0.39982582461191002</v>
      </c>
      <c r="P707" s="17">
        <v>0.388634233204808</v>
      </c>
      <c r="Q707" s="17">
        <v>0.34604274532949503</v>
      </c>
      <c r="R707" s="17"/>
      <c r="S707" s="17">
        <v>0.35506582800851499</v>
      </c>
      <c r="T707" s="17">
        <v>0.39891788804368</v>
      </c>
      <c r="U707" s="17">
        <v>0.351100650596397</v>
      </c>
      <c r="V707" s="17">
        <v>0.34838833949256698</v>
      </c>
      <c r="W707" s="17">
        <v>0.34534346302212299</v>
      </c>
      <c r="X707" s="17">
        <v>0.35477649571493403</v>
      </c>
      <c r="Y707" s="17">
        <v>0.381082178960023</v>
      </c>
      <c r="Z707" s="17">
        <v>0.45935576008954598</v>
      </c>
      <c r="AA707" s="17">
        <v>0.411515994723755</v>
      </c>
      <c r="AB707" s="17">
        <v>0.39663424170464501</v>
      </c>
      <c r="AC707" s="17">
        <v>0.39919750932053899</v>
      </c>
      <c r="AD707" s="17">
        <v>0.39084210229086203</v>
      </c>
      <c r="AE707" s="17"/>
      <c r="AF707" s="17">
        <v>0.40510260831973999</v>
      </c>
      <c r="AG707" s="17">
        <v>0.396796670298523</v>
      </c>
      <c r="AH707" s="17">
        <v>0.43220995230642401</v>
      </c>
      <c r="AI707" s="17">
        <v>0.35298907222496401</v>
      </c>
      <c r="AJ707" s="17">
        <v>0.32217453487248399</v>
      </c>
      <c r="AK707" s="17"/>
      <c r="AL707" s="17">
        <v>0.39928303378630098</v>
      </c>
      <c r="AM707" s="17">
        <v>0.392229133969768</v>
      </c>
      <c r="AN707" s="17">
        <v>0.37611012565539798</v>
      </c>
      <c r="AO707" s="17">
        <v>0.383940657434021</v>
      </c>
      <c r="AP707" s="17">
        <v>0.39090547098094403</v>
      </c>
      <c r="AQ707" s="17">
        <v>0.333837402229613</v>
      </c>
      <c r="AR707" s="17"/>
      <c r="AS707" s="17">
        <v>0.30511269809249097</v>
      </c>
      <c r="AT707" s="17">
        <v>0.40830301742841002</v>
      </c>
      <c r="AU707" s="17">
        <v>0.39222207171964102</v>
      </c>
      <c r="AV707" s="17">
        <v>0.37138241752704099</v>
      </c>
      <c r="AW707" s="17">
        <v>0.17788606754217501</v>
      </c>
      <c r="AX707" s="17"/>
      <c r="AY707" s="17">
        <v>0.353670116602889</v>
      </c>
      <c r="AZ707" s="17">
        <v>0.40897190591265897</v>
      </c>
      <c r="BA707" s="17">
        <v>0.39056008775598899</v>
      </c>
      <c r="BB707" s="17">
        <v>0.34742612768565401</v>
      </c>
      <c r="BC707" s="17">
        <v>0.26976408900471899</v>
      </c>
      <c r="BD707" s="17"/>
      <c r="BE707" s="17">
        <v>0.41731879036886799</v>
      </c>
      <c r="BF707" s="17">
        <v>0.411212441303276</v>
      </c>
      <c r="BG707" s="17">
        <v>0.37991493649774599</v>
      </c>
      <c r="BH707" s="17">
        <v>0.356138639043179</v>
      </c>
      <c r="BI707" s="17"/>
      <c r="BJ707" s="17">
        <v>0.38638467493829198</v>
      </c>
      <c r="BK707" s="17">
        <v>0.359870099269057</v>
      </c>
      <c r="BL707" s="17">
        <v>0.37277220885281398</v>
      </c>
      <c r="BM707" s="17">
        <v>0.38304160020642503</v>
      </c>
      <c r="BN707" s="17"/>
      <c r="BO707" s="17">
        <v>0.39422786694158801</v>
      </c>
      <c r="BP707" s="17">
        <v>0.367303832684992</v>
      </c>
      <c r="BQ707" s="17">
        <v>0.376797391048385</v>
      </c>
      <c r="BR707" s="17"/>
      <c r="BS707" s="17">
        <v>0.371528382308139</v>
      </c>
      <c r="BT707" s="17">
        <v>0.38800146657510998</v>
      </c>
      <c r="BU707" s="17"/>
      <c r="BV707" s="17">
        <v>0.40518456309905698</v>
      </c>
      <c r="BW707" s="17">
        <v>0.37737022029567702</v>
      </c>
      <c r="BX707" s="17">
        <v>0.38292974873344598</v>
      </c>
      <c r="BY707" s="17"/>
      <c r="BZ707" s="17">
        <v>0.42548918929518298</v>
      </c>
      <c r="CA707" s="17">
        <v>0.39137060400556201</v>
      </c>
    </row>
    <row r="708" spans="2:79" x14ac:dyDescent="0.3">
      <c r="B708" t="s">
        <v>210</v>
      </c>
      <c r="C708" s="17">
        <v>0.14514241649776799</v>
      </c>
      <c r="D708" s="17">
        <v>0.154104377327584</v>
      </c>
      <c r="E708" s="17">
        <v>0.13360238401623001</v>
      </c>
      <c r="F708" s="17"/>
      <c r="G708" s="17">
        <v>0.13049221644292</v>
      </c>
      <c r="H708" s="17">
        <v>0.12814329569599001</v>
      </c>
      <c r="I708" s="17">
        <v>0.151104356554324</v>
      </c>
      <c r="J708" s="17">
        <v>0.15135790975649599</v>
      </c>
      <c r="K708" s="17">
        <v>0.130883751824561</v>
      </c>
      <c r="L708" s="17">
        <v>0.16839042893436601</v>
      </c>
      <c r="M708" s="17"/>
      <c r="N708" s="17">
        <v>0.12295977887047101</v>
      </c>
      <c r="O708" s="17">
        <v>0.162750144272716</v>
      </c>
      <c r="P708" s="17">
        <v>0.148151857011946</v>
      </c>
      <c r="Q708" s="17">
        <v>0.147024647059154</v>
      </c>
      <c r="R708" s="17"/>
      <c r="S708" s="17">
        <v>0.145855238273492</v>
      </c>
      <c r="T708" s="17">
        <v>0.116727299780781</v>
      </c>
      <c r="U708" s="17">
        <v>0.13192543623210401</v>
      </c>
      <c r="V708" s="17">
        <v>0.174446642000537</v>
      </c>
      <c r="W708" s="17">
        <v>0.18848586222341901</v>
      </c>
      <c r="X708" s="17">
        <v>0.160341716543975</v>
      </c>
      <c r="Y708" s="17">
        <v>0.187156335072894</v>
      </c>
      <c r="Z708" s="17">
        <v>0.151813814162227</v>
      </c>
      <c r="AA708" s="17">
        <v>0.13841258686125099</v>
      </c>
      <c r="AB708" s="17">
        <v>0.128194022846043</v>
      </c>
      <c r="AC708" s="17">
        <v>0.10095414509002</v>
      </c>
      <c r="AD708" s="17">
        <v>9.3424519896639996E-2</v>
      </c>
      <c r="AE708" s="17"/>
      <c r="AF708" s="17">
        <v>0.174112047135901</v>
      </c>
      <c r="AG708" s="17">
        <v>0.10724582706175299</v>
      </c>
      <c r="AH708" s="17">
        <v>0.14212756627178399</v>
      </c>
      <c r="AI708" s="17">
        <v>0.19706469902194901</v>
      </c>
      <c r="AJ708" s="17">
        <v>0.155052584884598</v>
      </c>
      <c r="AK708" s="17"/>
      <c r="AL708" s="17">
        <v>0.10608749689213701</v>
      </c>
      <c r="AM708" s="17">
        <v>0.15652495187373799</v>
      </c>
      <c r="AN708" s="17">
        <v>0.12991261490736</v>
      </c>
      <c r="AO708" s="17">
        <v>0.17874149117853699</v>
      </c>
      <c r="AP708" s="17">
        <v>9.9233386602379001E-2</v>
      </c>
      <c r="AQ708" s="17">
        <v>0.185079295727126</v>
      </c>
      <c r="AR708" s="17"/>
      <c r="AS708" s="17">
        <v>8.8378296907833498E-2</v>
      </c>
      <c r="AT708" s="17">
        <v>0.146755776877394</v>
      </c>
      <c r="AU708" s="17">
        <v>0.16950361235125999</v>
      </c>
      <c r="AV708" s="17">
        <v>0.178182930378743</v>
      </c>
      <c r="AW708" s="17">
        <v>0.100436448729188</v>
      </c>
      <c r="AX708" s="17"/>
      <c r="AY708" s="17">
        <v>0.116785090795737</v>
      </c>
      <c r="AZ708" s="17">
        <v>0.15323162625669101</v>
      </c>
      <c r="BA708" s="17">
        <v>0.12954368915992601</v>
      </c>
      <c r="BB708" s="17">
        <v>0.17218435477903399</v>
      </c>
      <c r="BC708" s="17">
        <v>0.24841409306989601</v>
      </c>
      <c r="BD708" s="17"/>
      <c r="BE708" s="17">
        <v>0.23142186068342099</v>
      </c>
      <c r="BF708" s="17">
        <v>0.18973596179821001</v>
      </c>
      <c r="BG708" s="17">
        <v>0.14505695131895099</v>
      </c>
      <c r="BH708" s="17">
        <v>0.10084398097687899</v>
      </c>
      <c r="BI708" s="17"/>
      <c r="BJ708" s="17">
        <v>0.18450561090463799</v>
      </c>
      <c r="BK708" s="17">
        <v>0.14783446606421699</v>
      </c>
      <c r="BL708" s="17">
        <v>0.17381286934992199</v>
      </c>
      <c r="BM708" s="17">
        <v>0.121377529333743</v>
      </c>
      <c r="BN708" s="17"/>
      <c r="BO708" s="17">
        <v>0.131290556909191</v>
      </c>
      <c r="BP708" s="17">
        <v>0.155984436344624</v>
      </c>
      <c r="BQ708" s="17">
        <v>0.145491154181384</v>
      </c>
      <c r="BR708" s="17"/>
      <c r="BS708" s="17">
        <v>0.13788271080678899</v>
      </c>
      <c r="BT708" s="17">
        <v>0.152916681132058</v>
      </c>
      <c r="BU708" s="17"/>
      <c r="BV708" s="17">
        <v>0.10919066062928499</v>
      </c>
      <c r="BW708" s="17">
        <v>0.15691663641488199</v>
      </c>
      <c r="BX708" s="17">
        <v>0.14945141262999601</v>
      </c>
      <c r="BY708" s="17"/>
      <c r="BZ708" s="17">
        <v>9.5122679309779606E-2</v>
      </c>
      <c r="CA708" s="17">
        <v>0.107703789408296</v>
      </c>
    </row>
    <row r="709" spans="2:79" x14ac:dyDescent="0.3">
      <c r="B709" t="s">
        <v>301</v>
      </c>
      <c r="C709" s="17">
        <v>3.3498315307326103E-2</v>
      </c>
      <c r="D709" s="17">
        <v>4.3151873230903998E-2</v>
      </c>
      <c r="E709" s="17">
        <v>2.4380913637339699E-2</v>
      </c>
      <c r="F709" s="17"/>
      <c r="G709" s="17">
        <v>5.5927270904560199E-2</v>
      </c>
      <c r="H709" s="17">
        <v>2.2895798330740201E-2</v>
      </c>
      <c r="I709" s="17">
        <v>3.58853010266127E-2</v>
      </c>
      <c r="J709" s="17">
        <v>2.67438291425647E-2</v>
      </c>
      <c r="K709" s="17">
        <v>4.1382859338696898E-2</v>
      </c>
      <c r="L709" s="17">
        <v>2.5456795321992898E-2</v>
      </c>
      <c r="M709" s="17"/>
      <c r="N709" s="17">
        <v>2.1363494142172101E-2</v>
      </c>
      <c r="O709" s="17">
        <v>4.3285807298369401E-2</v>
      </c>
      <c r="P709" s="17">
        <v>4.4159715048693898E-2</v>
      </c>
      <c r="Q709" s="17">
        <v>2.77128650287502E-2</v>
      </c>
      <c r="R709" s="17"/>
      <c r="S709" s="17">
        <v>2.09933626415818E-2</v>
      </c>
      <c r="T709" s="17">
        <v>1.6835966544821699E-2</v>
      </c>
      <c r="U709" s="17">
        <v>3.7776984950116402E-2</v>
      </c>
      <c r="V709" s="17">
        <v>2.17325579180918E-2</v>
      </c>
      <c r="W709" s="17">
        <v>3.72172249460564E-2</v>
      </c>
      <c r="X709" s="17">
        <v>5.9738344450760802E-2</v>
      </c>
      <c r="Y709" s="17">
        <v>6.7637604362732404E-2</v>
      </c>
      <c r="Z709" s="17">
        <v>3.8520700706049703E-2</v>
      </c>
      <c r="AA709" s="17">
        <v>2.3681480176456601E-2</v>
      </c>
      <c r="AB709" s="17">
        <v>2.88486132225164E-2</v>
      </c>
      <c r="AC709" s="17">
        <v>2.7900452406373899E-2</v>
      </c>
      <c r="AD709" s="17">
        <v>6.1949362194637099E-2</v>
      </c>
      <c r="AE709" s="17"/>
      <c r="AF709" s="17">
        <v>4.5719868606277601E-2</v>
      </c>
      <c r="AG709" s="17">
        <v>2.6726084794242402E-2</v>
      </c>
      <c r="AH709" s="17">
        <v>1.23727557168858E-2</v>
      </c>
      <c r="AI709" s="17">
        <v>5.5351572151263503E-2</v>
      </c>
      <c r="AJ709" s="17">
        <v>5.56079116997691E-3</v>
      </c>
      <c r="AK709" s="17"/>
      <c r="AL709" s="17">
        <v>2.7257599802916501E-2</v>
      </c>
      <c r="AM709" s="17">
        <v>3.7506002028353101E-2</v>
      </c>
      <c r="AN709" s="17">
        <v>1.02000449727787E-2</v>
      </c>
      <c r="AO709" s="17">
        <v>5.5195504445189801E-2</v>
      </c>
      <c r="AP709" s="17">
        <v>1.61083742358358E-2</v>
      </c>
      <c r="AQ709" s="17">
        <v>3.6820746446554802E-2</v>
      </c>
      <c r="AR709" s="17"/>
      <c r="AS709" s="17">
        <v>1.8675531624486201E-2</v>
      </c>
      <c r="AT709" s="17">
        <v>3.6807673344995899E-2</v>
      </c>
      <c r="AU709" s="17">
        <v>3.94939391023141E-2</v>
      </c>
      <c r="AV709" s="17">
        <v>2.9568822636791E-2</v>
      </c>
      <c r="AW709" s="17">
        <v>3.2591180758167602E-2</v>
      </c>
      <c r="AX709" s="17"/>
      <c r="AY709" s="17">
        <v>1.66131346559533E-2</v>
      </c>
      <c r="AZ709" s="17">
        <v>3.8114538900668002E-2</v>
      </c>
      <c r="BA709" s="17">
        <v>3.8895030240381899E-2</v>
      </c>
      <c r="BB709" s="17">
        <v>4.6849664675510598E-2</v>
      </c>
      <c r="BC709" s="17">
        <v>1.46744077539664E-2</v>
      </c>
      <c r="BD709" s="17"/>
      <c r="BE709" s="17">
        <v>3.95759230745302E-2</v>
      </c>
      <c r="BF709" s="17">
        <v>4.0264838026796097E-2</v>
      </c>
      <c r="BG709" s="17">
        <v>3.4406602771167201E-2</v>
      </c>
      <c r="BH709" s="17">
        <v>2.45913031919998E-2</v>
      </c>
      <c r="BI709" s="17"/>
      <c r="BJ709" s="17">
        <v>3.8682109665350399E-2</v>
      </c>
      <c r="BK709" s="17">
        <v>5.9203085507100999E-3</v>
      </c>
      <c r="BL709" s="17">
        <v>3.3472226805504803E-2</v>
      </c>
      <c r="BM709" s="17">
        <v>3.6381371232142599E-2</v>
      </c>
      <c r="BN709" s="17"/>
      <c r="BO709" s="17">
        <v>2.16719171450932E-2</v>
      </c>
      <c r="BP709" s="17">
        <v>4.6084961354666401E-2</v>
      </c>
      <c r="BQ709" s="17">
        <v>3.3746690339693103E-2</v>
      </c>
      <c r="BR709" s="17"/>
      <c r="BS709" s="17">
        <v>2.90593763263466E-2</v>
      </c>
      <c r="BT709" s="17">
        <v>3.9364446618652502E-2</v>
      </c>
      <c r="BU709" s="17"/>
      <c r="BV709" s="17">
        <v>1.4385846138433E-2</v>
      </c>
      <c r="BW709" s="17">
        <v>2.60054854254342E-2</v>
      </c>
      <c r="BX709" s="17">
        <v>5.3084270396784199E-2</v>
      </c>
      <c r="BY709" s="17"/>
      <c r="BZ709" s="17">
        <v>1.66394293958417E-2</v>
      </c>
      <c r="CA709" s="17">
        <v>3.1866851863288199E-2</v>
      </c>
    </row>
    <row r="710" spans="2:79" x14ac:dyDescent="0.3">
      <c r="B710" t="s">
        <v>212</v>
      </c>
      <c r="C710" s="17">
        <v>2.18734958853165E-2</v>
      </c>
      <c r="D710" s="17">
        <v>2.0650372772173398E-2</v>
      </c>
      <c r="E710" s="17">
        <v>2.32607134842081E-2</v>
      </c>
      <c r="F710" s="17"/>
      <c r="G710" s="17">
        <v>3.1595146084242597E-2</v>
      </c>
      <c r="H710" s="17">
        <v>5.6548807474343203E-3</v>
      </c>
      <c r="I710" s="17">
        <v>2.8174445194796598E-2</v>
      </c>
      <c r="J710" s="17">
        <v>2.1165399232727498E-2</v>
      </c>
      <c r="K710" s="17">
        <v>4.1908062748445697E-2</v>
      </c>
      <c r="L710" s="17">
        <v>1.0680343471125101E-2</v>
      </c>
      <c r="M710" s="17"/>
      <c r="N710" s="17">
        <v>1.60513891231703E-2</v>
      </c>
      <c r="O710" s="17">
        <v>2.1799601009770599E-2</v>
      </c>
      <c r="P710" s="17">
        <v>2.2345630352248801E-2</v>
      </c>
      <c r="Q710" s="17">
        <v>2.82602134458079E-2</v>
      </c>
      <c r="R710" s="17"/>
      <c r="S710" s="17">
        <v>1.7160753132560401E-2</v>
      </c>
      <c r="T710" s="17">
        <v>1.5163871283449299E-2</v>
      </c>
      <c r="U710" s="17">
        <v>2.39564272003038E-2</v>
      </c>
      <c r="V710" s="17">
        <v>1.7455516552751901E-2</v>
      </c>
      <c r="W710" s="17">
        <v>4.43815388395494E-2</v>
      </c>
      <c r="X710" s="17">
        <v>1.94560663224187E-2</v>
      </c>
      <c r="Y710" s="17">
        <v>1.0563758395962601E-2</v>
      </c>
      <c r="Z710" s="17">
        <v>0</v>
      </c>
      <c r="AA710" s="17">
        <v>8.2831811061576804E-3</v>
      </c>
      <c r="AB710" s="17">
        <v>4.7517375737755101E-2</v>
      </c>
      <c r="AC710" s="17">
        <v>2.4605228367536699E-2</v>
      </c>
      <c r="AD710" s="17">
        <v>6.2877832026424801E-2</v>
      </c>
      <c r="AE710" s="17"/>
      <c r="AF710" s="17">
        <v>2.5214436720558502E-2</v>
      </c>
      <c r="AG710" s="17">
        <v>1.4084793499624699E-2</v>
      </c>
      <c r="AH710" s="17">
        <v>1.3436015981169201E-2</v>
      </c>
      <c r="AI710" s="17">
        <v>4.5775660227784898E-2</v>
      </c>
      <c r="AJ710" s="17">
        <v>1.9268006534589401E-2</v>
      </c>
      <c r="AK710" s="17"/>
      <c r="AL710" s="17">
        <v>1.4377061089122799E-2</v>
      </c>
      <c r="AM710" s="17">
        <v>2.51813846953046E-2</v>
      </c>
      <c r="AN710" s="17">
        <v>1.07409063304248E-2</v>
      </c>
      <c r="AO710" s="17">
        <v>4.1959236949328703E-2</v>
      </c>
      <c r="AP710" s="17">
        <v>6.7522460246840802E-3</v>
      </c>
      <c r="AQ710" s="17">
        <v>1.66559220869286E-2</v>
      </c>
      <c r="AR710" s="17"/>
      <c r="AS710" s="17">
        <v>2.71181679725335E-2</v>
      </c>
      <c r="AT710" s="17">
        <v>1.8583485603795E-2</v>
      </c>
      <c r="AU710" s="17">
        <v>2.0969375909073201E-2</v>
      </c>
      <c r="AV710" s="17">
        <v>1.98201608989978E-2</v>
      </c>
      <c r="AW710" s="17">
        <v>7.7823124964222307E-2</v>
      </c>
      <c r="AX710" s="17"/>
      <c r="AY710" s="17">
        <v>2.4989564557785501E-2</v>
      </c>
      <c r="AZ710" s="17">
        <v>1.6407780045488499E-2</v>
      </c>
      <c r="BA710" s="17">
        <v>1.9601732714087099E-2</v>
      </c>
      <c r="BB710" s="17">
        <v>2.57676990897273E-2</v>
      </c>
      <c r="BC710" s="17">
        <v>6.2935665443367206E-2</v>
      </c>
      <c r="BD710" s="17"/>
      <c r="BE710" s="17">
        <v>3.9870626070296997E-2</v>
      </c>
      <c r="BF710" s="17">
        <v>9.6312836491382493E-3</v>
      </c>
      <c r="BG710" s="17">
        <v>1.9864394137573099E-2</v>
      </c>
      <c r="BH710" s="17">
        <v>3.08597463250171E-2</v>
      </c>
      <c r="BI710" s="17"/>
      <c r="BJ710" s="17">
        <v>4.1696278573594002E-2</v>
      </c>
      <c r="BK710" s="17">
        <v>2.75260921185012E-2</v>
      </c>
      <c r="BL710" s="17">
        <v>1.8843420475731901E-2</v>
      </c>
      <c r="BM710" s="17">
        <v>1.7447769326646E-2</v>
      </c>
      <c r="BN710" s="17"/>
      <c r="BO710" s="17">
        <v>1.7669689363313399E-2</v>
      </c>
      <c r="BP710" s="17">
        <v>3.3001819298604601E-2</v>
      </c>
      <c r="BQ710" s="17">
        <v>2.07716354159822E-2</v>
      </c>
      <c r="BR710" s="17"/>
      <c r="BS710" s="17">
        <v>2.1332090744199901E-2</v>
      </c>
      <c r="BT710" s="17">
        <v>2.27111149777743E-2</v>
      </c>
      <c r="BU710" s="17"/>
      <c r="BV710" s="17">
        <v>1.4752502623628001E-2</v>
      </c>
      <c r="BW710" s="17">
        <v>2.2621383070020502E-2</v>
      </c>
      <c r="BX710" s="17">
        <v>2.5408163743737701E-2</v>
      </c>
      <c r="BY710" s="17"/>
      <c r="BZ710" s="17">
        <v>8.7864956366295304E-3</v>
      </c>
      <c r="CA710" s="17">
        <v>1.8608245243738501E-2</v>
      </c>
    </row>
    <row r="711" spans="2:79" x14ac:dyDescent="0.3">
      <c r="B711" t="s">
        <v>149</v>
      </c>
      <c r="C711" s="17">
        <v>1.5762373270130799E-2</v>
      </c>
      <c r="D711" s="17">
        <v>1.23279767239161E-2</v>
      </c>
      <c r="E711" s="17">
        <v>1.9251928203325299E-2</v>
      </c>
      <c r="F711" s="17"/>
      <c r="G711" s="17">
        <v>2.4369047364989498E-2</v>
      </c>
      <c r="H711" s="17">
        <v>1.8806630138288701E-2</v>
      </c>
      <c r="I711" s="17">
        <v>1.5867964976960899E-2</v>
      </c>
      <c r="J711" s="17">
        <v>1.6165493930270902E-2</v>
      </c>
      <c r="K711" s="17">
        <v>1.34494583375645E-2</v>
      </c>
      <c r="L711" s="17">
        <v>8.6685292159243699E-3</v>
      </c>
      <c r="M711" s="17"/>
      <c r="N711" s="17">
        <v>6.8970196359239601E-3</v>
      </c>
      <c r="O711" s="17">
        <v>1.39172035835899E-2</v>
      </c>
      <c r="P711" s="17">
        <v>1.7775510875789199E-2</v>
      </c>
      <c r="Q711" s="17">
        <v>2.5799618041500098E-2</v>
      </c>
      <c r="R711" s="17"/>
      <c r="S711" s="17">
        <v>7.5180458432237401E-3</v>
      </c>
      <c r="T711" s="17">
        <v>1.855439214136E-2</v>
      </c>
      <c r="U711" s="17">
        <v>1.2243375400231399E-2</v>
      </c>
      <c r="V711" s="17">
        <v>1.2339889842481E-2</v>
      </c>
      <c r="W711" s="17">
        <v>1.38400319846879E-2</v>
      </c>
      <c r="X711" s="17">
        <v>2.1235387274587701E-2</v>
      </c>
      <c r="Y711" s="17">
        <v>2.44928130862976E-2</v>
      </c>
      <c r="Z711" s="17">
        <v>0</v>
      </c>
      <c r="AA711" s="17">
        <v>2.23286021557366E-2</v>
      </c>
      <c r="AB711" s="17">
        <v>1.2140656998294801E-2</v>
      </c>
      <c r="AC711" s="17">
        <v>3.6155835860909501E-2</v>
      </c>
      <c r="AD711" s="17">
        <v>0</v>
      </c>
      <c r="AE711" s="17"/>
      <c r="AF711" s="17">
        <v>8.1756211324205304E-3</v>
      </c>
      <c r="AG711" s="17">
        <v>1.06890182555965E-2</v>
      </c>
      <c r="AH711" s="17">
        <v>6.5528111331602896E-3</v>
      </c>
      <c r="AI711" s="17">
        <v>1.6493725159488899E-2</v>
      </c>
      <c r="AJ711" s="17">
        <v>1.7674980068401298E-2</v>
      </c>
      <c r="AK711" s="17"/>
      <c r="AL711" s="17">
        <v>0</v>
      </c>
      <c r="AM711" s="17">
        <v>3.1880627250169698E-3</v>
      </c>
      <c r="AN711" s="17">
        <v>6.5643775706201099E-3</v>
      </c>
      <c r="AO711" s="17">
        <v>6.5701277711111804E-3</v>
      </c>
      <c r="AP711" s="17">
        <v>1.34637375459118E-2</v>
      </c>
      <c r="AQ711" s="17">
        <v>5.8551044311191E-2</v>
      </c>
      <c r="AR711" s="17"/>
      <c r="AS711" s="17">
        <v>6.6668012460946299E-3</v>
      </c>
      <c r="AT711" s="17">
        <v>1.5167885040592599E-2</v>
      </c>
      <c r="AU711" s="17">
        <v>2.2221495008673899E-2</v>
      </c>
      <c r="AV711" s="17">
        <v>2.2777412123462602E-2</v>
      </c>
      <c r="AW711" s="17">
        <v>0</v>
      </c>
      <c r="AX711" s="17"/>
      <c r="AY711" s="17">
        <v>6.1581493187370002E-3</v>
      </c>
      <c r="AZ711" s="17">
        <v>1.4963417007836899E-2</v>
      </c>
      <c r="BA711" s="17">
        <v>3.24895992576082E-2</v>
      </c>
      <c r="BB711" s="17">
        <v>7.2211264436633903E-3</v>
      </c>
      <c r="BC711" s="17">
        <v>1.2526913451712999E-2</v>
      </c>
      <c r="BD711" s="17"/>
      <c r="BE711" s="17">
        <v>0</v>
      </c>
      <c r="BF711" s="17">
        <v>1.3415497519802999E-2</v>
      </c>
      <c r="BG711" s="17">
        <v>1.2964391574953099E-2</v>
      </c>
      <c r="BH711" s="17">
        <v>2.0873652574255601E-2</v>
      </c>
      <c r="BI711" s="17"/>
      <c r="BJ711" s="17">
        <v>1.7519892631062701E-2</v>
      </c>
      <c r="BK711" s="17">
        <v>2.0129866539962502E-2</v>
      </c>
      <c r="BL711" s="17">
        <v>6.0565838540066197E-3</v>
      </c>
      <c r="BM711" s="17">
        <v>1.87735808632436E-2</v>
      </c>
      <c r="BN711" s="17"/>
      <c r="BO711" s="17">
        <v>1.7218827938961501E-2</v>
      </c>
      <c r="BP711" s="17">
        <v>1.4251196731245599E-2</v>
      </c>
      <c r="BQ711" s="17">
        <v>1.52363915298597E-2</v>
      </c>
      <c r="BR711" s="17"/>
      <c r="BS711" s="17">
        <v>1.51495428933848E-2</v>
      </c>
      <c r="BT711" s="17">
        <v>1.6648717628030701E-2</v>
      </c>
      <c r="BU711" s="17"/>
      <c r="BV711" s="17">
        <v>9.1268458272377104E-3</v>
      </c>
      <c r="BW711" s="17">
        <v>1.79994812722566E-2</v>
      </c>
      <c r="BX711" s="17">
        <v>7.7894613819163997E-3</v>
      </c>
      <c r="BY711" s="17"/>
      <c r="BZ711" s="17">
        <v>7.2852575403255402E-3</v>
      </c>
      <c r="CA711" s="17">
        <v>0</v>
      </c>
    </row>
    <row r="712" spans="2:79" x14ac:dyDescent="0.3">
      <c r="B712" t="s">
        <v>213</v>
      </c>
      <c r="C712" s="17">
        <v>0.78372339903945798</v>
      </c>
      <c r="D712" s="17">
        <v>0.76976539994542204</v>
      </c>
      <c r="E712" s="17">
        <v>0.79950406065889701</v>
      </c>
      <c r="F712" s="17"/>
      <c r="G712" s="17">
        <v>0.75761631920328798</v>
      </c>
      <c r="H712" s="17">
        <v>0.82449939508754699</v>
      </c>
      <c r="I712" s="17">
        <v>0.76896793224730497</v>
      </c>
      <c r="J712" s="17">
        <v>0.78456736793794102</v>
      </c>
      <c r="K712" s="17">
        <v>0.77237586775073197</v>
      </c>
      <c r="L712" s="17">
        <v>0.78680390305659198</v>
      </c>
      <c r="M712" s="17"/>
      <c r="N712" s="17">
        <v>0.83272831822826299</v>
      </c>
      <c r="O712" s="17">
        <v>0.75824724383555397</v>
      </c>
      <c r="P712" s="17">
        <v>0.76756728671132202</v>
      </c>
      <c r="Q712" s="17">
        <v>0.77120265642478802</v>
      </c>
      <c r="R712" s="17"/>
      <c r="S712" s="17">
        <v>0.80847260010914201</v>
      </c>
      <c r="T712" s="17">
        <v>0.83271847024958801</v>
      </c>
      <c r="U712" s="17">
        <v>0.79409777621724398</v>
      </c>
      <c r="V712" s="17">
        <v>0.77402539368613898</v>
      </c>
      <c r="W712" s="17">
        <v>0.71607534200628697</v>
      </c>
      <c r="X712" s="17">
        <v>0.73922848540825803</v>
      </c>
      <c r="Y712" s="17">
        <v>0.71014948908211295</v>
      </c>
      <c r="Z712" s="17">
        <v>0.80966548513172298</v>
      </c>
      <c r="AA712" s="17">
        <v>0.80729414970039803</v>
      </c>
      <c r="AB712" s="17">
        <v>0.78329933119538997</v>
      </c>
      <c r="AC712" s="17">
        <v>0.81038433827515999</v>
      </c>
      <c r="AD712" s="17">
        <v>0.78174828588229806</v>
      </c>
      <c r="AE712" s="17"/>
      <c r="AF712" s="17">
        <v>0.74677802640484303</v>
      </c>
      <c r="AG712" s="17">
        <v>0.84125427638878303</v>
      </c>
      <c r="AH712" s="17">
        <v>0.82551085089700105</v>
      </c>
      <c r="AI712" s="17">
        <v>0.68531434343951303</v>
      </c>
      <c r="AJ712" s="17">
        <v>0.80244363734243496</v>
      </c>
      <c r="AK712" s="17"/>
      <c r="AL712" s="17">
        <v>0.85227784221582303</v>
      </c>
      <c r="AM712" s="17">
        <v>0.77759959867758799</v>
      </c>
      <c r="AN712" s="17">
        <v>0.84258205621881599</v>
      </c>
      <c r="AO712" s="17">
        <v>0.71753363965583405</v>
      </c>
      <c r="AP712" s="17">
        <v>0.86444225559118903</v>
      </c>
      <c r="AQ712" s="17">
        <v>0.70289299142819905</v>
      </c>
      <c r="AR712" s="17"/>
      <c r="AS712" s="17">
        <v>0.85916120224905201</v>
      </c>
      <c r="AT712" s="17">
        <v>0.782685179133222</v>
      </c>
      <c r="AU712" s="17">
        <v>0.747811577628679</v>
      </c>
      <c r="AV712" s="17">
        <v>0.74965067396200502</v>
      </c>
      <c r="AW712" s="17">
        <v>0.78914924554842203</v>
      </c>
      <c r="AX712" s="17"/>
      <c r="AY712" s="17">
        <v>0.83545406067178696</v>
      </c>
      <c r="AZ712" s="17">
        <v>0.77728263778931606</v>
      </c>
      <c r="BA712" s="17">
        <v>0.77946994862799701</v>
      </c>
      <c r="BB712" s="17">
        <v>0.74797715501206496</v>
      </c>
      <c r="BC712" s="17">
        <v>0.66144892028105695</v>
      </c>
      <c r="BD712" s="17"/>
      <c r="BE712" s="17">
        <v>0.68913159017175096</v>
      </c>
      <c r="BF712" s="17">
        <v>0.74695241900605203</v>
      </c>
      <c r="BG712" s="17">
        <v>0.78770766019735605</v>
      </c>
      <c r="BH712" s="17">
        <v>0.82283131693184897</v>
      </c>
      <c r="BI712" s="17"/>
      <c r="BJ712" s="17">
        <v>0.71759610822535402</v>
      </c>
      <c r="BK712" s="17">
        <v>0.79858926672660902</v>
      </c>
      <c r="BL712" s="17">
        <v>0.76781489951483395</v>
      </c>
      <c r="BM712" s="17">
        <v>0.80601974924422504</v>
      </c>
      <c r="BN712" s="17"/>
      <c r="BO712" s="17">
        <v>0.81214900864344097</v>
      </c>
      <c r="BP712" s="17">
        <v>0.75067758627085901</v>
      </c>
      <c r="BQ712" s="17">
        <v>0.78475412853308102</v>
      </c>
      <c r="BR712" s="17"/>
      <c r="BS712" s="17">
        <v>0.79657627922927998</v>
      </c>
      <c r="BT712" s="17">
        <v>0.76835903964348495</v>
      </c>
      <c r="BU712" s="17"/>
      <c r="BV712" s="17">
        <v>0.85254414478141605</v>
      </c>
      <c r="BW712" s="17">
        <v>0.77645701381740695</v>
      </c>
      <c r="BX712" s="17">
        <v>0.76426669184756602</v>
      </c>
      <c r="BY712" s="17"/>
      <c r="BZ712" s="17">
        <v>0.87216613811742405</v>
      </c>
      <c r="CA712" s="17">
        <v>0.84182111348467803</v>
      </c>
    </row>
    <row r="713" spans="2:79" x14ac:dyDescent="0.3">
      <c r="B713" t="s">
        <v>214</v>
      </c>
      <c r="C713" s="17">
        <v>5.5371811192642603E-2</v>
      </c>
      <c r="D713" s="17">
        <v>6.3802246003077503E-2</v>
      </c>
      <c r="E713" s="17">
        <v>4.7641627121547798E-2</v>
      </c>
      <c r="F713" s="17"/>
      <c r="G713" s="17">
        <v>8.7522416988802795E-2</v>
      </c>
      <c r="H713" s="17">
        <v>2.8550679078174501E-2</v>
      </c>
      <c r="I713" s="17">
        <v>6.4059746221409294E-2</v>
      </c>
      <c r="J713" s="17">
        <v>4.7909228375292198E-2</v>
      </c>
      <c r="K713" s="17">
        <v>8.3290922087142602E-2</v>
      </c>
      <c r="L713" s="17">
        <v>3.6137138793118001E-2</v>
      </c>
      <c r="M713" s="17"/>
      <c r="N713" s="17">
        <v>3.74148832653423E-2</v>
      </c>
      <c r="O713" s="17">
        <v>6.5085408308140094E-2</v>
      </c>
      <c r="P713" s="17">
        <v>6.6505345400942703E-2</v>
      </c>
      <c r="Q713" s="17">
        <v>5.5973078474558097E-2</v>
      </c>
      <c r="R713" s="17"/>
      <c r="S713" s="17">
        <v>3.81541157741421E-2</v>
      </c>
      <c r="T713" s="17">
        <v>3.1999837828270997E-2</v>
      </c>
      <c r="U713" s="17">
        <v>6.1733412150420199E-2</v>
      </c>
      <c r="V713" s="17">
        <v>3.9188074470843597E-2</v>
      </c>
      <c r="W713" s="17">
        <v>8.1598763785605793E-2</v>
      </c>
      <c r="X713" s="17">
        <v>7.9194410773179402E-2</v>
      </c>
      <c r="Y713" s="17">
        <v>7.8201362758695006E-2</v>
      </c>
      <c r="Z713" s="17">
        <v>3.8520700706049703E-2</v>
      </c>
      <c r="AA713" s="17">
        <v>3.1964661282614298E-2</v>
      </c>
      <c r="AB713" s="17">
        <v>7.6365988960271497E-2</v>
      </c>
      <c r="AC713" s="17">
        <v>5.2505680773910698E-2</v>
      </c>
      <c r="AD713" s="17">
        <v>0.124827194221062</v>
      </c>
      <c r="AE713" s="17"/>
      <c r="AF713" s="17">
        <v>7.0934305326836103E-2</v>
      </c>
      <c r="AG713" s="17">
        <v>4.0810878293867099E-2</v>
      </c>
      <c r="AH713" s="17">
        <v>2.5808771698055E-2</v>
      </c>
      <c r="AI713" s="17">
        <v>0.101127232379048</v>
      </c>
      <c r="AJ713" s="17">
        <v>2.4828797704566301E-2</v>
      </c>
      <c r="AK713" s="17"/>
      <c r="AL713" s="17">
        <v>4.16346608920393E-2</v>
      </c>
      <c r="AM713" s="17">
        <v>6.2687386723657701E-2</v>
      </c>
      <c r="AN713" s="17">
        <v>2.09409513032036E-2</v>
      </c>
      <c r="AO713" s="17">
        <v>9.7154741394518504E-2</v>
      </c>
      <c r="AP713" s="17">
        <v>2.2860620260519899E-2</v>
      </c>
      <c r="AQ713" s="17">
        <v>5.3476668533483401E-2</v>
      </c>
      <c r="AR713" s="17"/>
      <c r="AS713" s="17">
        <v>4.5793699597019698E-2</v>
      </c>
      <c r="AT713" s="17">
        <v>5.5391158948790903E-2</v>
      </c>
      <c r="AU713" s="17">
        <v>6.0463315011387297E-2</v>
      </c>
      <c r="AV713" s="17">
        <v>4.93889835357888E-2</v>
      </c>
      <c r="AW713" s="17">
        <v>0.11041430572239</v>
      </c>
      <c r="AX713" s="17"/>
      <c r="AY713" s="17">
        <v>4.1602699213738902E-2</v>
      </c>
      <c r="AZ713" s="17">
        <v>5.4522318946156501E-2</v>
      </c>
      <c r="BA713" s="17">
        <v>5.8496762954468998E-2</v>
      </c>
      <c r="BB713" s="17">
        <v>7.2617363765237905E-2</v>
      </c>
      <c r="BC713" s="17">
        <v>7.7610073197333596E-2</v>
      </c>
      <c r="BD713" s="17"/>
      <c r="BE713" s="17">
        <v>7.9446549144827197E-2</v>
      </c>
      <c r="BF713" s="17">
        <v>4.98961216759344E-2</v>
      </c>
      <c r="BG713" s="17">
        <v>5.4270996908740397E-2</v>
      </c>
      <c r="BH713" s="17">
        <v>5.54510495170168E-2</v>
      </c>
      <c r="BI713" s="17"/>
      <c r="BJ713" s="17">
        <v>8.0378388238944401E-2</v>
      </c>
      <c r="BK713" s="17">
        <v>3.3446400669211299E-2</v>
      </c>
      <c r="BL713" s="17">
        <v>5.23156472812367E-2</v>
      </c>
      <c r="BM713" s="17">
        <v>5.3829140558788603E-2</v>
      </c>
      <c r="BN713" s="17"/>
      <c r="BO713" s="17">
        <v>3.9341606508406603E-2</v>
      </c>
      <c r="BP713" s="17">
        <v>7.9086780653271002E-2</v>
      </c>
      <c r="BQ713" s="17">
        <v>5.45183257556753E-2</v>
      </c>
      <c r="BR713" s="17"/>
      <c r="BS713" s="17">
        <v>5.0391467070546501E-2</v>
      </c>
      <c r="BT713" s="17">
        <v>6.2075561596426798E-2</v>
      </c>
      <c r="BU713" s="17"/>
      <c r="BV713" s="17">
        <v>2.9138348762060999E-2</v>
      </c>
      <c r="BW713" s="17">
        <v>4.8626868495454702E-2</v>
      </c>
      <c r="BX713" s="17">
        <v>7.8492434140521899E-2</v>
      </c>
      <c r="BY713" s="17"/>
      <c r="BZ713" s="17">
        <v>2.5425925032471201E-2</v>
      </c>
      <c r="CA713" s="17">
        <v>5.0475097107026801E-2</v>
      </c>
    </row>
    <row r="714" spans="2:79" x14ac:dyDescent="0.3">
      <c r="B714" t="s">
        <v>191</v>
      </c>
      <c r="C714" s="17">
        <v>0.72835158784681597</v>
      </c>
      <c r="D714" s="17">
        <v>0.70596315394234499</v>
      </c>
      <c r="E714" s="17">
        <v>0.75186243353734905</v>
      </c>
      <c r="F714" s="17"/>
      <c r="G714" s="17">
        <v>0.67009390221448495</v>
      </c>
      <c r="H714" s="17">
        <v>0.795948716009372</v>
      </c>
      <c r="I714" s="17">
        <v>0.704908186025896</v>
      </c>
      <c r="J714" s="17">
        <v>0.73665813956264903</v>
      </c>
      <c r="K714" s="17">
        <v>0.68908494566358902</v>
      </c>
      <c r="L714" s="17">
        <v>0.75066676426347401</v>
      </c>
      <c r="M714" s="17"/>
      <c r="N714" s="17">
        <v>0.79531343496291995</v>
      </c>
      <c r="O714" s="17">
        <v>0.69316183552741395</v>
      </c>
      <c r="P714" s="17">
        <v>0.70106194131037902</v>
      </c>
      <c r="Q714" s="17">
        <v>0.71522957795022901</v>
      </c>
      <c r="R714" s="17"/>
      <c r="S714" s="17">
        <v>0.77031848433499905</v>
      </c>
      <c r="T714" s="17">
        <v>0.80071863242131602</v>
      </c>
      <c r="U714" s="17">
        <v>0.73236436406682404</v>
      </c>
      <c r="V714" s="17">
        <v>0.73483731921529505</v>
      </c>
      <c r="W714" s="17">
        <v>0.63447657822068104</v>
      </c>
      <c r="X714" s="17">
        <v>0.66003407463507802</v>
      </c>
      <c r="Y714" s="17">
        <v>0.63194812632341801</v>
      </c>
      <c r="Z714" s="17">
        <v>0.77114478442567402</v>
      </c>
      <c r="AA714" s="17">
        <v>0.77532948841778404</v>
      </c>
      <c r="AB714" s="17">
        <v>0.70693334223511906</v>
      </c>
      <c r="AC714" s="17">
        <v>0.75787865750124905</v>
      </c>
      <c r="AD714" s="17">
        <v>0.65692109166123602</v>
      </c>
      <c r="AE714" s="17"/>
      <c r="AF714" s="17">
        <v>0.67584372107800705</v>
      </c>
      <c r="AG714" s="17">
        <v>0.80044339809491605</v>
      </c>
      <c r="AH714" s="17">
        <v>0.79970207919894598</v>
      </c>
      <c r="AI714" s="17">
        <v>0.58418711106046495</v>
      </c>
      <c r="AJ714" s="17">
        <v>0.77761483963786804</v>
      </c>
      <c r="AK714" s="17"/>
      <c r="AL714" s="17">
        <v>0.81064318132378399</v>
      </c>
      <c r="AM714" s="17">
        <v>0.71491221195392995</v>
      </c>
      <c r="AN714" s="17">
        <v>0.82164110491561304</v>
      </c>
      <c r="AO714" s="17">
        <v>0.62037889826131498</v>
      </c>
      <c r="AP714" s="17">
        <v>0.84158163533066899</v>
      </c>
      <c r="AQ714" s="17">
        <v>0.64941632289471596</v>
      </c>
      <c r="AR714" s="17"/>
      <c r="AS714" s="17">
        <v>0.81336750265203295</v>
      </c>
      <c r="AT714" s="17">
        <v>0.72729402018443101</v>
      </c>
      <c r="AU714" s="17">
        <v>0.68734826261729098</v>
      </c>
      <c r="AV714" s="17">
        <v>0.700261690426216</v>
      </c>
      <c r="AW714" s="17">
        <v>0.67873493982603195</v>
      </c>
      <c r="AX714" s="17"/>
      <c r="AY714" s="17">
        <v>0.79385136145804802</v>
      </c>
      <c r="AZ714" s="17">
        <v>0.72276031884315906</v>
      </c>
      <c r="BA714" s="17">
        <v>0.72097318567352797</v>
      </c>
      <c r="BB714" s="17">
        <v>0.67535979124682699</v>
      </c>
      <c r="BC714" s="17">
        <v>0.58383884708372402</v>
      </c>
      <c r="BD714" s="17"/>
      <c r="BE714" s="17">
        <v>0.609685041026924</v>
      </c>
      <c r="BF714" s="17">
        <v>0.69705629733011798</v>
      </c>
      <c r="BG714" s="17">
        <v>0.73343666328861501</v>
      </c>
      <c r="BH714" s="17">
        <v>0.76738026741483201</v>
      </c>
      <c r="BI714" s="17"/>
      <c r="BJ714" s="17">
        <v>0.63721771998640997</v>
      </c>
      <c r="BK714" s="17">
        <v>0.76514286605739801</v>
      </c>
      <c r="BL714" s="17">
        <v>0.715499252233598</v>
      </c>
      <c r="BM714" s="17">
        <v>0.75219060868543697</v>
      </c>
      <c r="BN714" s="17"/>
      <c r="BO714" s="17">
        <v>0.77280740213503396</v>
      </c>
      <c r="BP714" s="17">
        <v>0.67159080561758799</v>
      </c>
      <c r="BQ714" s="17">
        <v>0.73023580277740596</v>
      </c>
      <c r="BR714" s="17"/>
      <c r="BS714" s="17">
        <v>0.746184812158733</v>
      </c>
      <c r="BT714" s="17">
        <v>0.70628347804705804</v>
      </c>
      <c r="BU714" s="17"/>
      <c r="BV714" s="17">
        <v>0.82340579601935504</v>
      </c>
      <c r="BW714" s="17">
        <v>0.727830145321952</v>
      </c>
      <c r="BX714" s="17">
        <v>0.68577425770704403</v>
      </c>
      <c r="BY714" s="17"/>
      <c r="BZ714" s="17">
        <v>0.84674021308495295</v>
      </c>
      <c r="CA714" s="17">
        <v>0.79134601637765101</v>
      </c>
    </row>
    <row r="715" spans="2:79" x14ac:dyDescent="0.3">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c r="BZ715" s="17"/>
      <c r="CA715" s="17"/>
    </row>
    <row r="716" spans="2:79" x14ac:dyDescent="0.3">
      <c r="B716" s="6" t="s">
        <v>304</v>
      </c>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c r="BS716" s="17"/>
      <c r="BT716" s="17"/>
      <c r="BU716" s="17"/>
      <c r="BV716" s="17"/>
      <c r="BW716" s="17"/>
      <c r="BX716" s="17"/>
      <c r="BY716" s="17"/>
      <c r="BZ716" s="17"/>
      <c r="CA716" s="17"/>
    </row>
    <row r="717" spans="2:79" x14ac:dyDescent="0.3">
      <c r="B717" s="24" t="s">
        <v>107</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c r="BZ717" s="17"/>
      <c r="CA717" s="17"/>
    </row>
    <row r="718" spans="2:79" x14ac:dyDescent="0.3">
      <c r="B718" t="s">
        <v>208</v>
      </c>
      <c r="C718" s="17">
        <v>0.31147292922540298</v>
      </c>
      <c r="D718" s="17">
        <v>0.29400741083078102</v>
      </c>
      <c r="E718" s="17">
        <v>0.33127391062874501</v>
      </c>
      <c r="F718" s="17"/>
      <c r="G718" s="17">
        <v>0.193451739290945</v>
      </c>
      <c r="H718" s="17">
        <v>0.285939295523777</v>
      </c>
      <c r="I718" s="17">
        <v>0.28117843785617302</v>
      </c>
      <c r="J718" s="17">
        <v>0.282452137429067</v>
      </c>
      <c r="K718" s="17">
        <v>0.342792819870745</v>
      </c>
      <c r="L718" s="17">
        <v>0.43834790539381802</v>
      </c>
      <c r="M718" s="17"/>
      <c r="N718" s="17">
        <v>0.35157489379277002</v>
      </c>
      <c r="O718" s="17">
        <v>0.29644638909111598</v>
      </c>
      <c r="P718" s="17">
        <v>0.31473508049506699</v>
      </c>
      <c r="Q718" s="17">
        <v>0.28311421132335901</v>
      </c>
      <c r="R718" s="17"/>
      <c r="S718" s="17">
        <v>0.32056700043105901</v>
      </c>
      <c r="T718" s="17">
        <v>0.32165515783272802</v>
      </c>
      <c r="U718" s="17">
        <v>0.27430635598034803</v>
      </c>
      <c r="V718" s="17">
        <v>0.34825381323617499</v>
      </c>
      <c r="W718" s="17">
        <v>0.29141161630166801</v>
      </c>
      <c r="X718" s="17">
        <v>0.33352543875280699</v>
      </c>
      <c r="Y718" s="17">
        <v>0.28212315570437502</v>
      </c>
      <c r="Z718" s="17">
        <v>0.367868533795911</v>
      </c>
      <c r="AA718" s="17">
        <v>0.27101199384846703</v>
      </c>
      <c r="AB718" s="17">
        <v>0.32632402248428199</v>
      </c>
      <c r="AC718" s="17">
        <v>0.31644021466275801</v>
      </c>
      <c r="AD718" s="17">
        <v>0.29343061451003399</v>
      </c>
      <c r="AE718" s="17"/>
      <c r="AF718" s="17">
        <v>0.31826153813478703</v>
      </c>
      <c r="AG718" s="17">
        <v>0.31530457685875701</v>
      </c>
      <c r="AH718" s="17">
        <v>0.40900462881315303</v>
      </c>
      <c r="AI718" s="17">
        <v>0.25176874758561302</v>
      </c>
      <c r="AJ718" s="17">
        <v>0.33710512042287499</v>
      </c>
      <c r="AK718" s="17"/>
      <c r="AL718" s="17">
        <v>0.341176986988388</v>
      </c>
      <c r="AM718" s="17">
        <v>0.33978416807356498</v>
      </c>
      <c r="AN718" s="17">
        <v>0.37314802636997202</v>
      </c>
      <c r="AO718" s="17">
        <v>0.25397182700501902</v>
      </c>
      <c r="AP718" s="17">
        <v>0.31393022262848302</v>
      </c>
      <c r="AQ718" s="17">
        <v>0.29073146229174102</v>
      </c>
      <c r="AR718" s="17"/>
      <c r="AS718" s="17">
        <v>0.43337355730048199</v>
      </c>
      <c r="AT718" s="17">
        <v>0.28432128890714697</v>
      </c>
      <c r="AU718" s="17">
        <v>0.28030417911470601</v>
      </c>
      <c r="AV718" s="17">
        <v>0.29190262305252002</v>
      </c>
      <c r="AW718" s="17">
        <v>0.40675102832013499</v>
      </c>
      <c r="AX718" s="17"/>
      <c r="AY718" s="17">
        <v>0.43397187966157802</v>
      </c>
      <c r="AZ718" s="17">
        <v>0.28545543962195802</v>
      </c>
      <c r="BA718" s="17">
        <v>0.26223760095885901</v>
      </c>
      <c r="BB718" s="17">
        <v>0.24745320253564401</v>
      </c>
      <c r="BC718" s="17">
        <v>0.248908273635221</v>
      </c>
      <c r="BD718" s="17"/>
      <c r="BE718" s="17">
        <v>0.191009427357475</v>
      </c>
      <c r="BF718" s="17">
        <v>0.25918514071091397</v>
      </c>
      <c r="BG718" s="17">
        <v>0.31824403361584602</v>
      </c>
      <c r="BH718" s="17">
        <v>0.35224721083023602</v>
      </c>
      <c r="BI718" s="17"/>
      <c r="BJ718" s="17">
        <v>0.21014658531642</v>
      </c>
      <c r="BK718" s="17">
        <v>0.29626442004699999</v>
      </c>
      <c r="BL718" s="17">
        <v>0.31326764122981099</v>
      </c>
      <c r="BM718" s="17">
        <v>0.33795336703995199</v>
      </c>
      <c r="BN718" s="17"/>
      <c r="BO718" s="17">
        <v>0.28858258215906002</v>
      </c>
      <c r="BP718" s="17">
        <v>0.21228365373317501</v>
      </c>
      <c r="BQ718" s="17">
        <v>0.337493863725357</v>
      </c>
      <c r="BR718" s="17"/>
      <c r="BS718" s="17">
        <v>0.35020751331863098</v>
      </c>
      <c r="BT718" s="17">
        <v>0.26443051905336401</v>
      </c>
      <c r="BU718" s="17"/>
      <c r="BV718" s="17">
        <v>0.31907758248964502</v>
      </c>
      <c r="BW718" s="17">
        <v>0.32201004266532901</v>
      </c>
      <c r="BX718" s="17">
        <v>0.30020799067285903</v>
      </c>
      <c r="BY718" s="17"/>
      <c r="BZ718" s="17">
        <v>0.34161104318656099</v>
      </c>
      <c r="CA718" s="17">
        <v>0.28036734656506201</v>
      </c>
    </row>
    <row r="719" spans="2:79" x14ac:dyDescent="0.3">
      <c r="B719" t="s">
        <v>300</v>
      </c>
      <c r="C719" s="17">
        <v>0.30838047255694101</v>
      </c>
      <c r="D719" s="17">
        <v>0.30359182940207502</v>
      </c>
      <c r="E719" s="17">
        <v>0.31303201926216001</v>
      </c>
      <c r="F719" s="17"/>
      <c r="G719" s="17">
        <v>0.321192110573843</v>
      </c>
      <c r="H719" s="17">
        <v>0.326723108205007</v>
      </c>
      <c r="I719" s="17">
        <v>0.30779107044847398</v>
      </c>
      <c r="J719" s="17">
        <v>0.29398110053758297</v>
      </c>
      <c r="K719" s="17">
        <v>0.300335276359875</v>
      </c>
      <c r="L719" s="17">
        <v>0.30244376745650098</v>
      </c>
      <c r="M719" s="17"/>
      <c r="N719" s="17">
        <v>0.31856804444503101</v>
      </c>
      <c r="O719" s="17">
        <v>0.30371740527148999</v>
      </c>
      <c r="P719" s="17">
        <v>0.27699189003253599</v>
      </c>
      <c r="Q719" s="17">
        <v>0.326284303376214</v>
      </c>
      <c r="R719" s="17"/>
      <c r="S719" s="17">
        <v>0.30809024524414802</v>
      </c>
      <c r="T719" s="17">
        <v>0.30992858918668198</v>
      </c>
      <c r="U719" s="17">
        <v>0.35905262207098099</v>
      </c>
      <c r="V719" s="17">
        <v>0.264274001868602</v>
      </c>
      <c r="W719" s="17">
        <v>0.36689267896142702</v>
      </c>
      <c r="X719" s="17">
        <v>0.273558626477997</v>
      </c>
      <c r="Y719" s="17">
        <v>0.30502259712107399</v>
      </c>
      <c r="Z719" s="17">
        <v>0.32703588507645698</v>
      </c>
      <c r="AA719" s="17">
        <v>0.35782663528787301</v>
      </c>
      <c r="AB719" s="17">
        <v>0.28851601207170402</v>
      </c>
      <c r="AC719" s="17">
        <v>0.23416481772546999</v>
      </c>
      <c r="AD719" s="17">
        <v>0.25448693917780402</v>
      </c>
      <c r="AE719" s="17"/>
      <c r="AF719" s="17">
        <v>0.31492899463516399</v>
      </c>
      <c r="AG719" s="17">
        <v>0.33740041381986002</v>
      </c>
      <c r="AH719" s="17">
        <v>0.34805163211347401</v>
      </c>
      <c r="AI719" s="17">
        <v>0.241500665634304</v>
      </c>
      <c r="AJ719" s="17">
        <v>0.314443793497793</v>
      </c>
      <c r="AK719" s="17"/>
      <c r="AL719" s="17">
        <v>0.32636421618851003</v>
      </c>
      <c r="AM719" s="17">
        <v>0.31100160178657299</v>
      </c>
      <c r="AN719" s="17">
        <v>0.31688816924589203</v>
      </c>
      <c r="AO719" s="17">
        <v>0.28482009887635001</v>
      </c>
      <c r="AP719" s="17">
        <v>0.32400134078808901</v>
      </c>
      <c r="AQ719" s="17">
        <v>0.31020923783917997</v>
      </c>
      <c r="AR719" s="17"/>
      <c r="AS719" s="17">
        <v>0.27610773620982099</v>
      </c>
      <c r="AT719" s="17">
        <v>0.332164942456673</v>
      </c>
      <c r="AU719" s="17">
        <v>0.30173113896891501</v>
      </c>
      <c r="AV719" s="17">
        <v>0.27822329013057501</v>
      </c>
      <c r="AW719" s="17">
        <v>0.26581181439184898</v>
      </c>
      <c r="AX719" s="17"/>
      <c r="AY719" s="17">
        <v>0.27494642093773602</v>
      </c>
      <c r="AZ719" s="17">
        <v>0.3459928566478</v>
      </c>
      <c r="BA719" s="17">
        <v>0.29339361920024098</v>
      </c>
      <c r="BB719" s="17">
        <v>0.33099132730893199</v>
      </c>
      <c r="BC719" s="17">
        <v>0.16477864522631999</v>
      </c>
      <c r="BD719" s="17"/>
      <c r="BE719" s="17">
        <v>0.30799958407129702</v>
      </c>
      <c r="BF719" s="17">
        <v>0.31626320314156797</v>
      </c>
      <c r="BG719" s="17">
        <v>0.29965442846742302</v>
      </c>
      <c r="BH719" s="17">
        <v>0.32003336078366001</v>
      </c>
      <c r="BI719" s="17"/>
      <c r="BJ719" s="17">
        <v>0.26656185113962999</v>
      </c>
      <c r="BK719" s="17">
        <v>0.32141696045120099</v>
      </c>
      <c r="BL719" s="17">
        <v>0.31481718621333199</v>
      </c>
      <c r="BM719" s="17">
        <v>0.31328606253395602</v>
      </c>
      <c r="BN719" s="17"/>
      <c r="BO719" s="17">
        <v>0.28381678810147998</v>
      </c>
      <c r="BP719" s="17">
        <v>0.308466953744852</v>
      </c>
      <c r="BQ719" s="17">
        <v>0.31353706994267699</v>
      </c>
      <c r="BR719" s="17"/>
      <c r="BS719" s="17">
        <v>0.319051748400001</v>
      </c>
      <c r="BT719" s="17">
        <v>0.291461033658026</v>
      </c>
      <c r="BU719" s="17"/>
      <c r="BV719" s="17">
        <v>0.335802816170305</v>
      </c>
      <c r="BW719" s="17">
        <v>0.30960127041213298</v>
      </c>
      <c r="BX719" s="17">
        <v>0.30022463787342202</v>
      </c>
      <c r="BY719" s="17"/>
      <c r="BZ719" s="17">
        <v>0.34988268975035203</v>
      </c>
      <c r="CA719" s="17">
        <v>0.32945491448236902</v>
      </c>
    </row>
    <row r="720" spans="2:79" x14ac:dyDescent="0.3">
      <c r="B720" t="s">
        <v>210</v>
      </c>
      <c r="C720" s="17">
        <v>0.23506619817548799</v>
      </c>
      <c r="D720" s="17">
        <v>0.239765073676694</v>
      </c>
      <c r="E720" s="17">
        <v>0.23045124887629601</v>
      </c>
      <c r="F720" s="17"/>
      <c r="G720" s="17">
        <v>0.25026524848273701</v>
      </c>
      <c r="H720" s="17">
        <v>0.25005731987327801</v>
      </c>
      <c r="I720" s="17">
        <v>0.25220535966083901</v>
      </c>
      <c r="J720" s="17">
        <v>0.26588097242765502</v>
      </c>
      <c r="K720" s="17">
        <v>0.22608312138120601</v>
      </c>
      <c r="L720" s="17">
        <v>0.17972244046595801</v>
      </c>
      <c r="M720" s="17"/>
      <c r="N720" s="17">
        <v>0.22259687210026</v>
      </c>
      <c r="O720" s="17">
        <v>0.256316856126381</v>
      </c>
      <c r="P720" s="17">
        <v>0.24445702114370499</v>
      </c>
      <c r="Q720" s="17">
        <v>0.21848134214791601</v>
      </c>
      <c r="R720" s="17"/>
      <c r="S720" s="17">
        <v>0.25350049776135603</v>
      </c>
      <c r="T720" s="17">
        <v>0.235254235194987</v>
      </c>
      <c r="U720" s="17">
        <v>0.228534380535206</v>
      </c>
      <c r="V720" s="17">
        <v>0.24159027063441099</v>
      </c>
      <c r="W720" s="17">
        <v>0.21551899683620601</v>
      </c>
      <c r="X720" s="17">
        <v>0.23635582191913601</v>
      </c>
      <c r="Y720" s="17">
        <v>0.27220889347604899</v>
      </c>
      <c r="Z720" s="17">
        <v>0.16052804344475899</v>
      </c>
      <c r="AA720" s="17">
        <v>0.232758019317438</v>
      </c>
      <c r="AB720" s="17">
        <v>0.19030417778227501</v>
      </c>
      <c r="AC720" s="17">
        <v>0.24803374163332001</v>
      </c>
      <c r="AD720" s="17">
        <v>0.30923259194038899</v>
      </c>
      <c r="AE720" s="17"/>
      <c r="AF720" s="17">
        <v>0.24613145923100199</v>
      </c>
      <c r="AG720" s="17">
        <v>0.215919044501486</v>
      </c>
      <c r="AH720" s="17">
        <v>0.17820056856730801</v>
      </c>
      <c r="AI720" s="17">
        <v>0.27459867875322203</v>
      </c>
      <c r="AJ720" s="17">
        <v>0.241255254519505</v>
      </c>
      <c r="AK720" s="17"/>
      <c r="AL720" s="17">
        <v>0.23236346954766901</v>
      </c>
      <c r="AM720" s="17">
        <v>0.24093732748954799</v>
      </c>
      <c r="AN720" s="17">
        <v>0.21842776210631701</v>
      </c>
      <c r="AO720" s="17">
        <v>0.250226001120539</v>
      </c>
      <c r="AP720" s="17">
        <v>0.228261512058235</v>
      </c>
      <c r="AQ720" s="17">
        <v>0.22010335391746499</v>
      </c>
      <c r="AR720" s="17"/>
      <c r="AS720" s="17">
        <v>0.17918943072083901</v>
      </c>
      <c r="AT720" s="17">
        <v>0.246287200976233</v>
      </c>
      <c r="AU720" s="17">
        <v>0.25921510590434899</v>
      </c>
      <c r="AV720" s="17">
        <v>0.24922947685851199</v>
      </c>
      <c r="AW720" s="17">
        <v>6.4672634236896703E-2</v>
      </c>
      <c r="AX720" s="17"/>
      <c r="AY720" s="17">
        <v>0.19747720593653401</v>
      </c>
      <c r="AZ720" s="17">
        <v>0.239601440043059</v>
      </c>
      <c r="BA720" s="17">
        <v>0.27541861468289103</v>
      </c>
      <c r="BB720" s="17">
        <v>0.23353973578220899</v>
      </c>
      <c r="BC720" s="17">
        <v>0.21531650307932601</v>
      </c>
      <c r="BD720" s="17"/>
      <c r="BE720" s="17">
        <v>0.24712313021375701</v>
      </c>
      <c r="BF720" s="17">
        <v>0.28659368916822298</v>
      </c>
      <c r="BG720" s="17">
        <v>0.23841256007752101</v>
      </c>
      <c r="BH720" s="17">
        <v>0.19204630479358101</v>
      </c>
      <c r="BI720" s="17"/>
      <c r="BJ720" s="17">
        <v>0.32265748063628802</v>
      </c>
      <c r="BK720" s="17">
        <v>0.22694222837045899</v>
      </c>
      <c r="BL720" s="17">
        <v>0.246611002663121</v>
      </c>
      <c r="BM720" s="17">
        <v>0.20906580832496299</v>
      </c>
      <c r="BN720" s="17"/>
      <c r="BO720" s="17">
        <v>0.23132396644193401</v>
      </c>
      <c r="BP720" s="17">
        <v>0.286016807908334</v>
      </c>
      <c r="BQ720" s="17">
        <v>0.22346557146267401</v>
      </c>
      <c r="BR720" s="17"/>
      <c r="BS720" s="17">
        <v>0.22192589763953199</v>
      </c>
      <c r="BT720" s="17">
        <v>0.25336452832226802</v>
      </c>
      <c r="BU720" s="17"/>
      <c r="BV720" s="17">
        <v>0.21533955501320001</v>
      </c>
      <c r="BW720" s="17">
        <v>0.23436284105248301</v>
      </c>
      <c r="BX720" s="17">
        <v>0.23699551636587399</v>
      </c>
      <c r="BY720" s="17"/>
      <c r="BZ720" s="17">
        <v>0.18828928163042899</v>
      </c>
      <c r="CA720" s="17">
        <v>0.280867584811408</v>
      </c>
    </row>
    <row r="721" spans="2:79" x14ac:dyDescent="0.3">
      <c r="B721" t="s">
        <v>301</v>
      </c>
      <c r="C721" s="17">
        <v>9.1132219224458993E-2</v>
      </c>
      <c r="D721" s="17">
        <v>0.112189937085583</v>
      </c>
      <c r="E721" s="17">
        <v>6.8311712341719497E-2</v>
      </c>
      <c r="F721" s="17"/>
      <c r="G721" s="17">
        <v>0.15736627307267101</v>
      </c>
      <c r="H721" s="17">
        <v>8.51966451424475E-2</v>
      </c>
      <c r="I721" s="17">
        <v>0.101721943278393</v>
      </c>
      <c r="J721" s="17">
        <v>0.109323867688346</v>
      </c>
      <c r="K721" s="17">
        <v>5.6877988353504397E-2</v>
      </c>
      <c r="L721" s="17">
        <v>5.12350236628333E-2</v>
      </c>
      <c r="M721" s="17"/>
      <c r="N721" s="17">
        <v>7.2369938988963697E-2</v>
      </c>
      <c r="O721" s="17">
        <v>8.8689710935356894E-2</v>
      </c>
      <c r="P721" s="17">
        <v>0.114670230276081</v>
      </c>
      <c r="Q721" s="17">
        <v>9.5044885158522094E-2</v>
      </c>
      <c r="R721" s="17"/>
      <c r="S721" s="17">
        <v>6.7058789093673798E-2</v>
      </c>
      <c r="T721" s="17">
        <v>8.6325772659719899E-2</v>
      </c>
      <c r="U721" s="17">
        <v>9.5604640936093305E-2</v>
      </c>
      <c r="V721" s="17">
        <v>8.2768924301129101E-2</v>
      </c>
      <c r="W721" s="17">
        <v>9.7061592539670505E-2</v>
      </c>
      <c r="X721" s="17">
        <v>0.104408155013857</v>
      </c>
      <c r="Y721" s="17">
        <v>9.2885363824330103E-2</v>
      </c>
      <c r="Z721" s="17">
        <v>9.4501207577575602E-2</v>
      </c>
      <c r="AA721" s="17">
        <v>9.5050795283987202E-2</v>
      </c>
      <c r="AB721" s="17">
        <v>0.105038475784529</v>
      </c>
      <c r="AC721" s="17">
        <v>9.8632292920665499E-2</v>
      </c>
      <c r="AD721" s="17">
        <v>0.105810616975633</v>
      </c>
      <c r="AE721" s="17"/>
      <c r="AF721" s="17">
        <v>7.7959437760155403E-2</v>
      </c>
      <c r="AG721" s="17">
        <v>0.100121496995572</v>
      </c>
      <c r="AH721" s="17">
        <v>4.6785837822834402E-2</v>
      </c>
      <c r="AI721" s="17">
        <v>0.12941879985936999</v>
      </c>
      <c r="AJ721" s="17">
        <v>2.8657079238320698E-2</v>
      </c>
      <c r="AK721" s="17"/>
      <c r="AL721" s="17">
        <v>8.2153281101602998E-2</v>
      </c>
      <c r="AM721" s="17">
        <v>7.1314550052766601E-2</v>
      </c>
      <c r="AN721" s="17">
        <v>7.9768625370017804E-2</v>
      </c>
      <c r="AO721" s="17">
        <v>0.12505353791076701</v>
      </c>
      <c r="AP721" s="17">
        <v>6.3570555141448506E-2</v>
      </c>
      <c r="AQ721" s="17">
        <v>8.9177303668413296E-2</v>
      </c>
      <c r="AR721" s="17"/>
      <c r="AS721" s="17">
        <v>6.6537092284145893E-2</v>
      </c>
      <c r="AT721" s="17">
        <v>9.4250394357062506E-2</v>
      </c>
      <c r="AU721" s="17">
        <v>9.9232499648620895E-2</v>
      </c>
      <c r="AV721" s="17">
        <v>9.1516508231634305E-2</v>
      </c>
      <c r="AW721" s="17">
        <v>0.10674985120999</v>
      </c>
      <c r="AX721" s="17"/>
      <c r="AY721" s="17">
        <v>6.1682092895533398E-2</v>
      </c>
      <c r="AZ721" s="17">
        <v>8.5404127062041604E-2</v>
      </c>
      <c r="BA721" s="17">
        <v>9.5674245310905695E-2</v>
      </c>
      <c r="BB721" s="17">
        <v>0.12324444761893499</v>
      </c>
      <c r="BC721" s="17">
        <v>0.23479353273685899</v>
      </c>
      <c r="BD721" s="17"/>
      <c r="BE721" s="17">
        <v>0.12062494346562699</v>
      </c>
      <c r="BF721" s="17">
        <v>0.10908035747210799</v>
      </c>
      <c r="BG721" s="17">
        <v>9.1648379686724596E-2</v>
      </c>
      <c r="BH721" s="17">
        <v>7.7392009423167304E-2</v>
      </c>
      <c r="BI721" s="17"/>
      <c r="BJ721" s="17">
        <v>0.10699167906271</v>
      </c>
      <c r="BK721" s="17">
        <v>9.3579072496750001E-2</v>
      </c>
      <c r="BL721" s="17">
        <v>7.6503217336256604E-2</v>
      </c>
      <c r="BM721" s="17">
        <v>9.5237655755458395E-2</v>
      </c>
      <c r="BN721" s="17"/>
      <c r="BO721" s="17">
        <v>0.10812028026801999</v>
      </c>
      <c r="BP721" s="17">
        <v>0.12915814733094699</v>
      </c>
      <c r="BQ721" s="17">
        <v>8.1180987388609793E-2</v>
      </c>
      <c r="BR721" s="17"/>
      <c r="BS721" s="17">
        <v>6.6356031161147799E-2</v>
      </c>
      <c r="BT721" s="17">
        <v>0.123216254917993</v>
      </c>
      <c r="BU721" s="17"/>
      <c r="BV721" s="17">
        <v>8.8825729431082606E-2</v>
      </c>
      <c r="BW721" s="17">
        <v>7.7304008156383594E-2</v>
      </c>
      <c r="BX721" s="17">
        <v>0.110877337511835</v>
      </c>
      <c r="BY721" s="17"/>
      <c r="BZ721" s="17">
        <v>7.7434933183600105E-2</v>
      </c>
      <c r="CA721" s="17">
        <v>7.2818632422447696E-2</v>
      </c>
    </row>
    <row r="722" spans="2:79" x14ac:dyDescent="0.3">
      <c r="B722" t="s">
        <v>212</v>
      </c>
      <c r="C722" s="17">
        <v>3.4133793582508301E-2</v>
      </c>
      <c r="D722" s="17">
        <v>3.5301228258984602E-2</v>
      </c>
      <c r="E722" s="17">
        <v>3.2386230713139702E-2</v>
      </c>
      <c r="F722" s="17"/>
      <c r="G722" s="17">
        <v>5.1465619748745702E-2</v>
      </c>
      <c r="H722" s="17">
        <v>3.4483756250324002E-2</v>
      </c>
      <c r="I722" s="17">
        <v>3.5362523139334301E-2</v>
      </c>
      <c r="J722" s="17">
        <v>2.7681943586258501E-2</v>
      </c>
      <c r="K722" s="17">
        <v>4.7898813249523699E-2</v>
      </c>
      <c r="L722" s="17">
        <v>1.7339833873814901E-2</v>
      </c>
      <c r="M722" s="17"/>
      <c r="N722" s="17">
        <v>2.3033073022395802E-2</v>
      </c>
      <c r="O722" s="17">
        <v>3.5990007874336101E-2</v>
      </c>
      <c r="P722" s="17">
        <v>2.86353663258807E-2</v>
      </c>
      <c r="Q722" s="17">
        <v>4.9713400781411198E-2</v>
      </c>
      <c r="R722" s="17"/>
      <c r="S722" s="17">
        <v>3.09984811174202E-2</v>
      </c>
      <c r="T722" s="17">
        <v>1.44287480305641E-2</v>
      </c>
      <c r="U722" s="17">
        <v>3.6789176702189598E-2</v>
      </c>
      <c r="V722" s="17">
        <v>4.5893496724023E-2</v>
      </c>
      <c r="W722" s="17">
        <v>2.1690563984193899E-2</v>
      </c>
      <c r="X722" s="17">
        <v>2.04059311885974E-2</v>
      </c>
      <c r="Y722" s="17">
        <v>2.88001882500575E-2</v>
      </c>
      <c r="Z722" s="17">
        <v>3.8207053705908101E-2</v>
      </c>
      <c r="AA722" s="17">
        <v>1.7333781585982401E-2</v>
      </c>
      <c r="AB722" s="17">
        <v>8.36852187595893E-2</v>
      </c>
      <c r="AC722" s="17">
        <v>6.1950949384844897E-2</v>
      </c>
      <c r="AD722" s="17">
        <v>3.7039237396140401E-2</v>
      </c>
      <c r="AE722" s="17"/>
      <c r="AF722" s="17">
        <v>3.2635827067796601E-2</v>
      </c>
      <c r="AG722" s="17">
        <v>2.15669266759679E-2</v>
      </c>
      <c r="AH722" s="17">
        <v>5.9075110112438104E-3</v>
      </c>
      <c r="AI722" s="17">
        <v>8.3409903500962404E-2</v>
      </c>
      <c r="AJ722" s="17">
        <v>5.2636520955196102E-2</v>
      </c>
      <c r="AK722" s="17"/>
      <c r="AL722" s="17">
        <v>1.21280217272416E-2</v>
      </c>
      <c r="AM722" s="17">
        <v>3.4290896899214399E-2</v>
      </c>
      <c r="AN722" s="17">
        <v>0</v>
      </c>
      <c r="AO722" s="17">
        <v>6.8380377507327006E-2</v>
      </c>
      <c r="AP722" s="17">
        <v>4.4531621401642102E-2</v>
      </c>
      <c r="AQ722" s="17">
        <v>2.8223220215484401E-2</v>
      </c>
      <c r="AR722" s="17"/>
      <c r="AS722" s="17">
        <v>4.2094341366341798E-2</v>
      </c>
      <c r="AT722" s="17">
        <v>2.53165657546565E-2</v>
      </c>
      <c r="AU722" s="17">
        <v>3.3641138904970197E-2</v>
      </c>
      <c r="AV722" s="17">
        <v>3.9698441929186298E-2</v>
      </c>
      <c r="AW722" s="17">
        <v>0.15601467184112899</v>
      </c>
      <c r="AX722" s="17"/>
      <c r="AY722" s="17">
        <v>2.6458083741307401E-2</v>
      </c>
      <c r="AZ722" s="17">
        <v>2.75008521867099E-2</v>
      </c>
      <c r="BA722" s="17">
        <v>3.3732064195224197E-2</v>
      </c>
      <c r="BB722" s="17">
        <v>4.6749575716244898E-2</v>
      </c>
      <c r="BC722" s="17">
        <v>0.12323932259593399</v>
      </c>
      <c r="BD722" s="17"/>
      <c r="BE722" s="17">
        <v>7.9892561281838595E-2</v>
      </c>
      <c r="BF722" s="17">
        <v>1.5978378390437E-2</v>
      </c>
      <c r="BG722" s="17">
        <v>3.7953645411845302E-2</v>
      </c>
      <c r="BH722" s="17">
        <v>3.3796914796519403E-2</v>
      </c>
      <c r="BI722" s="17"/>
      <c r="BJ722" s="17">
        <v>6.7320124730517697E-2</v>
      </c>
      <c r="BK722" s="17">
        <v>3.5483166796487803E-2</v>
      </c>
      <c r="BL722" s="17">
        <v>3.6834376367291602E-2</v>
      </c>
      <c r="BM722" s="17">
        <v>2.4631938445977299E-2</v>
      </c>
      <c r="BN722" s="17"/>
      <c r="BO722" s="17">
        <v>6.4534506710004005E-2</v>
      </c>
      <c r="BP722" s="17">
        <v>3.8853531076329002E-2</v>
      </c>
      <c r="BQ722" s="17">
        <v>2.6795352235810602E-2</v>
      </c>
      <c r="BR722" s="17"/>
      <c r="BS722" s="17">
        <v>2.5815194513788799E-2</v>
      </c>
      <c r="BT722" s="17">
        <v>4.35512966098172E-2</v>
      </c>
      <c r="BU722" s="17"/>
      <c r="BV722" s="17">
        <v>2.47801091539341E-2</v>
      </c>
      <c r="BW722" s="17">
        <v>3.5572028081405201E-2</v>
      </c>
      <c r="BX722" s="17">
        <v>3.9622607469369103E-2</v>
      </c>
      <c r="BY722" s="17"/>
      <c r="BZ722" s="17">
        <v>4.2782052249057803E-2</v>
      </c>
      <c r="CA722" s="17">
        <v>3.6491521718712699E-2</v>
      </c>
    </row>
    <row r="723" spans="2:79" x14ac:dyDescent="0.3">
      <c r="B723" t="s">
        <v>149</v>
      </c>
      <c r="C723" s="17">
        <v>1.9814387235200299E-2</v>
      </c>
      <c r="D723" s="17">
        <v>1.5144520745882101E-2</v>
      </c>
      <c r="E723" s="17">
        <v>2.4544878177939398E-2</v>
      </c>
      <c r="F723" s="17"/>
      <c r="G723" s="17">
        <v>2.6259008831059399E-2</v>
      </c>
      <c r="H723" s="17">
        <v>1.7599875005166601E-2</v>
      </c>
      <c r="I723" s="17">
        <v>2.1740665616786801E-2</v>
      </c>
      <c r="J723" s="17">
        <v>2.06799783310898E-2</v>
      </c>
      <c r="K723" s="17">
        <v>2.6011980785145598E-2</v>
      </c>
      <c r="L723" s="17">
        <v>1.0911029147074499E-2</v>
      </c>
      <c r="M723" s="17"/>
      <c r="N723" s="17">
        <v>1.1857177650580201E-2</v>
      </c>
      <c r="O723" s="17">
        <v>1.8839630701319401E-2</v>
      </c>
      <c r="P723" s="17">
        <v>2.05104117267314E-2</v>
      </c>
      <c r="Q723" s="17">
        <v>2.7361857212578201E-2</v>
      </c>
      <c r="R723" s="17"/>
      <c r="S723" s="17">
        <v>1.97849863523426E-2</v>
      </c>
      <c r="T723" s="17">
        <v>3.2407497095318399E-2</v>
      </c>
      <c r="U723" s="17">
        <v>5.7128237751823199E-3</v>
      </c>
      <c r="V723" s="17">
        <v>1.72194932356588E-2</v>
      </c>
      <c r="W723" s="17">
        <v>7.4245513768336499E-3</v>
      </c>
      <c r="X723" s="17">
        <v>3.1746026647606597E-2</v>
      </c>
      <c r="Y723" s="17">
        <v>1.8959801624114501E-2</v>
      </c>
      <c r="Z723" s="17">
        <v>1.1859276399388901E-2</v>
      </c>
      <c r="AA723" s="17">
        <v>2.6018774676252202E-2</v>
      </c>
      <c r="AB723" s="17">
        <v>6.1320931176202702E-3</v>
      </c>
      <c r="AC723" s="17">
        <v>4.07779836729424E-2</v>
      </c>
      <c r="AD723" s="17">
        <v>0</v>
      </c>
      <c r="AE723" s="17"/>
      <c r="AF723" s="17">
        <v>1.0082743171094999E-2</v>
      </c>
      <c r="AG723" s="17">
        <v>9.68754114835731E-3</v>
      </c>
      <c r="AH723" s="17">
        <v>1.20498216719862E-2</v>
      </c>
      <c r="AI723" s="17">
        <v>1.9303204666527098E-2</v>
      </c>
      <c r="AJ723" s="17">
        <v>2.5902231366309699E-2</v>
      </c>
      <c r="AK723" s="17"/>
      <c r="AL723" s="17">
        <v>5.8140244465885197E-3</v>
      </c>
      <c r="AM723" s="17">
        <v>2.6714556983325199E-3</v>
      </c>
      <c r="AN723" s="17">
        <v>1.17674169078013E-2</v>
      </c>
      <c r="AO723" s="17">
        <v>1.7548157579998599E-2</v>
      </c>
      <c r="AP723" s="17">
        <v>2.5704747982102399E-2</v>
      </c>
      <c r="AQ723" s="17">
        <v>6.1555422067716803E-2</v>
      </c>
      <c r="AR723" s="17"/>
      <c r="AS723" s="17">
        <v>2.69784211836992E-3</v>
      </c>
      <c r="AT723" s="17">
        <v>1.7659607548229098E-2</v>
      </c>
      <c r="AU723" s="17">
        <v>2.58759374584396E-2</v>
      </c>
      <c r="AV723" s="17">
        <v>4.9429659797573501E-2</v>
      </c>
      <c r="AW723" s="17">
        <v>0</v>
      </c>
      <c r="AX723" s="17"/>
      <c r="AY723" s="17">
        <v>5.4643168273103603E-3</v>
      </c>
      <c r="AZ723" s="17">
        <v>1.6045284438431999E-2</v>
      </c>
      <c r="BA723" s="17">
        <v>3.9543855651879303E-2</v>
      </c>
      <c r="BB723" s="17">
        <v>1.8021711038034401E-2</v>
      </c>
      <c r="BC723" s="17">
        <v>1.29637227263404E-2</v>
      </c>
      <c r="BD723" s="17"/>
      <c r="BE723" s="17">
        <v>5.3350353610005702E-2</v>
      </c>
      <c r="BF723" s="17">
        <v>1.28992311167502E-2</v>
      </c>
      <c r="BG723" s="17">
        <v>1.4086952740639799E-2</v>
      </c>
      <c r="BH723" s="17">
        <v>2.44841993728361E-2</v>
      </c>
      <c r="BI723" s="17"/>
      <c r="BJ723" s="17">
        <v>2.6322279114434102E-2</v>
      </c>
      <c r="BK723" s="17">
        <v>2.6314151838103001E-2</v>
      </c>
      <c r="BL723" s="17">
        <v>1.19665761901882E-2</v>
      </c>
      <c r="BM723" s="17">
        <v>1.9825167899693099E-2</v>
      </c>
      <c r="BN723" s="17"/>
      <c r="BO723" s="17">
        <v>2.3621876319502001E-2</v>
      </c>
      <c r="BP723" s="17">
        <v>2.5220906206364201E-2</v>
      </c>
      <c r="BQ723" s="17">
        <v>1.7527155244872E-2</v>
      </c>
      <c r="BR723" s="17"/>
      <c r="BS723" s="17">
        <v>1.66436149668986E-2</v>
      </c>
      <c r="BT723" s="17">
        <v>2.39763674385307E-2</v>
      </c>
      <c r="BU723" s="17"/>
      <c r="BV723" s="17">
        <v>1.61742077418328E-2</v>
      </c>
      <c r="BW723" s="17">
        <v>2.1149809632267001E-2</v>
      </c>
      <c r="BX723" s="17">
        <v>1.2071910106640099E-2</v>
      </c>
      <c r="BY723" s="17"/>
      <c r="BZ723" s="17">
        <v>0</v>
      </c>
      <c r="CA723" s="17">
        <v>0</v>
      </c>
    </row>
    <row r="724" spans="2:79" x14ac:dyDescent="0.3">
      <c r="B724" t="s">
        <v>213</v>
      </c>
      <c r="C724" s="17">
        <v>0.61985340178234505</v>
      </c>
      <c r="D724" s="17">
        <v>0.59759924023285604</v>
      </c>
      <c r="E724" s="17">
        <v>0.64430592989090496</v>
      </c>
      <c r="F724" s="17"/>
      <c r="G724" s="17">
        <v>0.51464384986478695</v>
      </c>
      <c r="H724" s="17">
        <v>0.612662403728784</v>
      </c>
      <c r="I724" s="17">
        <v>0.588969508304648</v>
      </c>
      <c r="J724" s="17">
        <v>0.57643323796665003</v>
      </c>
      <c r="K724" s="17">
        <v>0.64312809623061995</v>
      </c>
      <c r="L724" s="17">
        <v>0.74079167285031899</v>
      </c>
      <c r="M724" s="17"/>
      <c r="N724" s="17">
        <v>0.67014293823780002</v>
      </c>
      <c r="O724" s="17">
        <v>0.60016379436260603</v>
      </c>
      <c r="P724" s="17">
        <v>0.59172697052760304</v>
      </c>
      <c r="Q724" s="17">
        <v>0.60939851469957296</v>
      </c>
      <c r="R724" s="17"/>
      <c r="S724" s="17">
        <v>0.62865724567520698</v>
      </c>
      <c r="T724" s="17">
        <v>0.63158374701941</v>
      </c>
      <c r="U724" s="17">
        <v>0.63335897805132901</v>
      </c>
      <c r="V724" s="17">
        <v>0.61252781510477805</v>
      </c>
      <c r="W724" s="17">
        <v>0.65830429526309597</v>
      </c>
      <c r="X724" s="17">
        <v>0.60708406523080405</v>
      </c>
      <c r="Y724" s="17">
        <v>0.58714575282544901</v>
      </c>
      <c r="Z724" s="17">
        <v>0.69490441887236798</v>
      </c>
      <c r="AA724" s="17">
        <v>0.62883862913634003</v>
      </c>
      <c r="AB724" s="17">
        <v>0.61484003455598601</v>
      </c>
      <c r="AC724" s="17">
        <v>0.550605032388227</v>
      </c>
      <c r="AD724" s="17">
        <v>0.54791755368783801</v>
      </c>
      <c r="AE724" s="17"/>
      <c r="AF724" s="17">
        <v>0.63319053276995096</v>
      </c>
      <c r="AG724" s="17">
        <v>0.65270499067861698</v>
      </c>
      <c r="AH724" s="17">
        <v>0.75705626092662703</v>
      </c>
      <c r="AI724" s="17">
        <v>0.49326941321991802</v>
      </c>
      <c r="AJ724" s="17">
        <v>0.65154891392066805</v>
      </c>
      <c r="AK724" s="17"/>
      <c r="AL724" s="17">
        <v>0.66754120317689802</v>
      </c>
      <c r="AM724" s="17">
        <v>0.65078576986013903</v>
      </c>
      <c r="AN724" s="17">
        <v>0.69003619561586405</v>
      </c>
      <c r="AO724" s="17">
        <v>0.53879192588136804</v>
      </c>
      <c r="AP724" s="17">
        <v>0.63793156341657198</v>
      </c>
      <c r="AQ724" s="17">
        <v>0.60094070013092105</v>
      </c>
      <c r="AR724" s="17"/>
      <c r="AS724" s="17">
        <v>0.70948129351030398</v>
      </c>
      <c r="AT724" s="17">
        <v>0.61648623136381897</v>
      </c>
      <c r="AU724" s="17">
        <v>0.58203531808362097</v>
      </c>
      <c r="AV724" s="17">
        <v>0.57012591318309402</v>
      </c>
      <c r="AW724" s="17">
        <v>0.67256284271198397</v>
      </c>
      <c r="AX724" s="17"/>
      <c r="AY724" s="17">
        <v>0.70891830059931504</v>
      </c>
      <c r="AZ724" s="17">
        <v>0.63144829626975796</v>
      </c>
      <c r="BA724" s="17">
        <v>0.55563122015910005</v>
      </c>
      <c r="BB724" s="17">
        <v>0.57844452984457595</v>
      </c>
      <c r="BC724" s="17">
        <v>0.41368691886154102</v>
      </c>
      <c r="BD724" s="17"/>
      <c r="BE724" s="17">
        <v>0.49900901142877102</v>
      </c>
      <c r="BF724" s="17">
        <v>0.575448343852482</v>
      </c>
      <c r="BG724" s="17">
        <v>0.61789846208327004</v>
      </c>
      <c r="BH724" s="17">
        <v>0.67228057161389598</v>
      </c>
      <c r="BI724" s="17"/>
      <c r="BJ724" s="17">
        <v>0.47670843645604999</v>
      </c>
      <c r="BK724" s="17">
        <v>0.61768138049820098</v>
      </c>
      <c r="BL724" s="17">
        <v>0.62808482744314298</v>
      </c>
      <c r="BM724" s="17">
        <v>0.65123942957390801</v>
      </c>
      <c r="BN724" s="17"/>
      <c r="BO724" s="17">
        <v>0.57239937026054</v>
      </c>
      <c r="BP724" s="17">
        <v>0.52075060747802704</v>
      </c>
      <c r="BQ724" s="17">
        <v>0.651030933668033</v>
      </c>
      <c r="BR724" s="17"/>
      <c r="BS724" s="17">
        <v>0.66925926171863304</v>
      </c>
      <c r="BT724" s="17">
        <v>0.55589155271139001</v>
      </c>
      <c r="BU724" s="17"/>
      <c r="BV724" s="17">
        <v>0.65488039865994996</v>
      </c>
      <c r="BW724" s="17">
        <v>0.63161131307746099</v>
      </c>
      <c r="BX724" s="17">
        <v>0.60043262854628199</v>
      </c>
      <c r="BY724" s="17"/>
      <c r="BZ724" s="17">
        <v>0.69149373293691296</v>
      </c>
      <c r="CA724" s="17">
        <v>0.60982226104743198</v>
      </c>
    </row>
    <row r="725" spans="2:79" x14ac:dyDescent="0.3">
      <c r="B725" t="s">
        <v>214</v>
      </c>
      <c r="C725" s="17">
        <v>0.125266012806967</v>
      </c>
      <c r="D725" s="17">
        <v>0.14749116534456799</v>
      </c>
      <c r="E725" s="17">
        <v>0.100697943054859</v>
      </c>
      <c r="F725" s="17"/>
      <c r="G725" s="17">
        <v>0.20883189282141601</v>
      </c>
      <c r="H725" s="17">
        <v>0.119680401392771</v>
      </c>
      <c r="I725" s="17">
        <v>0.13708446641772701</v>
      </c>
      <c r="J725" s="17">
        <v>0.13700581127460501</v>
      </c>
      <c r="K725" s="17">
        <v>0.10477680160302801</v>
      </c>
      <c r="L725" s="17">
        <v>6.8574857536648201E-2</v>
      </c>
      <c r="M725" s="17"/>
      <c r="N725" s="17">
        <v>9.5403012011359506E-2</v>
      </c>
      <c r="O725" s="17">
        <v>0.124679718809693</v>
      </c>
      <c r="P725" s="17">
        <v>0.14330559660196099</v>
      </c>
      <c r="Q725" s="17">
        <v>0.14475828593993301</v>
      </c>
      <c r="R725" s="17"/>
      <c r="S725" s="17">
        <v>9.8057270211094005E-2</v>
      </c>
      <c r="T725" s="17">
        <v>0.100754520690284</v>
      </c>
      <c r="U725" s="17">
        <v>0.13239381763828301</v>
      </c>
      <c r="V725" s="17">
        <v>0.12866242102515199</v>
      </c>
      <c r="W725" s="17">
        <v>0.11875215652386401</v>
      </c>
      <c r="X725" s="17">
        <v>0.124814086202454</v>
      </c>
      <c r="Y725" s="17">
        <v>0.121685552074388</v>
      </c>
      <c r="Z725" s="17">
        <v>0.13270826128348401</v>
      </c>
      <c r="AA725" s="17">
        <v>0.11238457686997</v>
      </c>
      <c r="AB725" s="17">
        <v>0.188723694544119</v>
      </c>
      <c r="AC725" s="17">
        <v>0.16058324230550999</v>
      </c>
      <c r="AD725" s="17">
        <v>0.142849854371774</v>
      </c>
      <c r="AE725" s="17"/>
      <c r="AF725" s="17">
        <v>0.110595264827952</v>
      </c>
      <c r="AG725" s="17">
        <v>0.12168842367153999</v>
      </c>
      <c r="AH725" s="17">
        <v>5.2693348834078203E-2</v>
      </c>
      <c r="AI725" s="17">
        <v>0.21282870336033299</v>
      </c>
      <c r="AJ725" s="17">
        <v>8.1293600193516793E-2</v>
      </c>
      <c r="AK725" s="17"/>
      <c r="AL725" s="17">
        <v>9.4281302828844699E-2</v>
      </c>
      <c r="AM725" s="17">
        <v>0.105605446951981</v>
      </c>
      <c r="AN725" s="17">
        <v>7.9768625370017804E-2</v>
      </c>
      <c r="AO725" s="17">
        <v>0.19343391541809399</v>
      </c>
      <c r="AP725" s="17">
        <v>0.108102176543091</v>
      </c>
      <c r="AQ725" s="17">
        <v>0.117400523883898</v>
      </c>
      <c r="AR725" s="17"/>
      <c r="AS725" s="17">
        <v>0.108631433650488</v>
      </c>
      <c r="AT725" s="17">
        <v>0.119566960111719</v>
      </c>
      <c r="AU725" s="17">
        <v>0.13287363855359099</v>
      </c>
      <c r="AV725" s="17">
        <v>0.13121495016082099</v>
      </c>
      <c r="AW725" s="17">
        <v>0.26276452305111903</v>
      </c>
      <c r="AX725" s="17"/>
      <c r="AY725" s="17">
        <v>8.8140176636840803E-2</v>
      </c>
      <c r="AZ725" s="17">
        <v>0.11290497924875099</v>
      </c>
      <c r="BA725" s="17">
        <v>0.12940630950613</v>
      </c>
      <c r="BB725" s="17">
        <v>0.16999402333517999</v>
      </c>
      <c r="BC725" s="17">
        <v>0.358032855332793</v>
      </c>
      <c r="BD725" s="17"/>
      <c r="BE725" s="17">
        <v>0.20051750474746599</v>
      </c>
      <c r="BF725" s="17">
        <v>0.12505873586254501</v>
      </c>
      <c r="BG725" s="17">
        <v>0.12960202509857</v>
      </c>
      <c r="BH725" s="17">
        <v>0.111188924219687</v>
      </c>
      <c r="BI725" s="17"/>
      <c r="BJ725" s="17">
        <v>0.174311803793228</v>
      </c>
      <c r="BK725" s="17">
        <v>0.12906223929323801</v>
      </c>
      <c r="BL725" s="17">
        <v>0.113337593703548</v>
      </c>
      <c r="BM725" s="17">
        <v>0.119869594201436</v>
      </c>
      <c r="BN725" s="17"/>
      <c r="BO725" s="17">
        <v>0.172654786978024</v>
      </c>
      <c r="BP725" s="17">
        <v>0.16801167840727599</v>
      </c>
      <c r="BQ725" s="17">
        <v>0.10797633962442001</v>
      </c>
      <c r="BR725" s="17"/>
      <c r="BS725" s="17">
        <v>9.2171225674936602E-2</v>
      </c>
      <c r="BT725" s="17">
        <v>0.166767551527811</v>
      </c>
      <c r="BU725" s="17"/>
      <c r="BV725" s="17">
        <v>0.11360583858501699</v>
      </c>
      <c r="BW725" s="17">
        <v>0.112876036237789</v>
      </c>
      <c r="BX725" s="17">
        <v>0.150499944981204</v>
      </c>
      <c r="BY725" s="17"/>
      <c r="BZ725" s="17">
        <v>0.12021698543265801</v>
      </c>
      <c r="CA725" s="17">
        <v>0.10931015414115999</v>
      </c>
    </row>
    <row r="726" spans="2:79" x14ac:dyDescent="0.3">
      <c r="B726" t="s">
        <v>191</v>
      </c>
      <c r="C726" s="17">
        <v>0.49458738897537802</v>
      </c>
      <c r="D726" s="17">
        <v>0.45010807488828802</v>
      </c>
      <c r="E726" s="17">
        <v>0.54360798683604605</v>
      </c>
      <c r="F726" s="17"/>
      <c r="G726" s="17">
        <v>0.305811957043371</v>
      </c>
      <c r="H726" s="17">
        <v>0.49298200233601203</v>
      </c>
      <c r="I726" s="17">
        <v>0.45188504188692102</v>
      </c>
      <c r="J726" s="17">
        <v>0.43942742669204599</v>
      </c>
      <c r="K726" s="17">
        <v>0.53835129462759201</v>
      </c>
      <c r="L726" s="17">
        <v>0.67221681531367095</v>
      </c>
      <c r="M726" s="17"/>
      <c r="N726" s="17">
        <v>0.57473992622644099</v>
      </c>
      <c r="O726" s="17">
        <v>0.475484075552913</v>
      </c>
      <c r="P726" s="17">
        <v>0.44842137392564202</v>
      </c>
      <c r="Q726" s="17">
        <v>0.46464022875963901</v>
      </c>
      <c r="R726" s="17"/>
      <c r="S726" s="17">
        <v>0.53059997546411297</v>
      </c>
      <c r="T726" s="17">
        <v>0.53082922632912599</v>
      </c>
      <c r="U726" s="17">
        <v>0.50096516041304595</v>
      </c>
      <c r="V726" s="17">
        <v>0.48386539407962598</v>
      </c>
      <c r="W726" s="17">
        <v>0.53955213873923102</v>
      </c>
      <c r="X726" s="17">
        <v>0.48226997902835</v>
      </c>
      <c r="Y726" s="17">
        <v>0.46546020075106098</v>
      </c>
      <c r="Z726" s="17">
        <v>0.56219615758888497</v>
      </c>
      <c r="AA726" s="17">
        <v>0.51645405226637098</v>
      </c>
      <c r="AB726" s="17">
        <v>0.42611634001186799</v>
      </c>
      <c r="AC726" s="17">
        <v>0.39002179008271698</v>
      </c>
      <c r="AD726" s="17">
        <v>0.40506769931606401</v>
      </c>
      <c r="AE726" s="17"/>
      <c r="AF726" s="17">
        <v>0.52259526794199895</v>
      </c>
      <c r="AG726" s="17">
        <v>0.531016567007078</v>
      </c>
      <c r="AH726" s="17">
        <v>0.70436291209254898</v>
      </c>
      <c r="AI726" s="17">
        <v>0.28044070985958502</v>
      </c>
      <c r="AJ726" s="17">
        <v>0.57025531372715099</v>
      </c>
      <c r="AK726" s="17"/>
      <c r="AL726" s="17">
        <v>0.57325990034805396</v>
      </c>
      <c r="AM726" s="17">
        <v>0.54518032290815799</v>
      </c>
      <c r="AN726" s="17">
        <v>0.61026757024584599</v>
      </c>
      <c r="AO726" s="17">
        <v>0.34535801046327402</v>
      </c>
      <c r="AP726" s="17">
        <v>0.52982938687348202</v>
      </c>
      <c r="AQ726" s="17">
        <v>0.483540176247023</v>
      </c>
      <c r="AR726" s="17"/>
      <c r="AS726" s="17">
        <v>0.60084985985981598</v>
      </c>
      <c r="AT726" s="17">
        <v>0.4969192712521</v>
      </c>
      <c r="AU726" s="17">
        <v>0.44916167953003</v>
      </c>
      <c r="AV726" s="17">
        <v>0.438910963022273</v>
      </c>
      <c r="AW726" s="17">
        <v>0.409798319660865</v>
      </c>
      <c r="AX726" s="17"/>
      <c r="AY726" s="17">
        <v>0.620778123962474</v>
      </c>
      <c r="AZ726" s="17">
        <v>0.51854331702100698</v>
      </c>
      <c r="BA726" s="17">
        <v>0.42622491065297002</v>
      </c>
      <c r="BB726" s="17">
        <v>0.40845050650939602</v>
      </c>
      <c r="BC726" s="17">
        <v>5.5654063528748403E-2</v>
      </c>
      <c r="BD726" s="17"/>
      <c r="BE726" s="17">
        <v>0.29849150668130597</v>
      </c>
      <c r="BF726" s="17">
        <v>0.45038960798993799</v>
      </c>
      <c r="BG726" s="17">
        <v>0.48829643698469999</v>
      </c>
      <c r="BH726" s="17">
        <v>0.56109164739421002</v>
      </c>
      <c r="BI726" s="17"/>
      <c r="BJ726" s="17">
        <v>0.30239663266282202</v>
      </c>
      <c r="BK726" s="17">
        <v>0.48861914120496303</v>
      </c>
      <c r="BL726" s="17">
        <v>0.51474723373959397</v>
      </c>
      <c r="BM726" s="17">
        <v>0.53136983537247195</v>
      </c>
      <c r="BN726" s="17"/>
      <c r="BO726" s="17">
        <v>0.399744583282516</v>
      </c>
      <c r="BP726" s="17">
        <v>0.352738929070751</v>
      </c>
      <c r="BQ726" s="17">
        <v>0.543054594043613</v>
      </c>
      <c r="BR726" s="17"/>
      <c r="BS726" s="17">
        <v>0.57708803604369596</v>
      </c>
      <c r="BT726" s="17">
        <v>0.38912400118357898</v>
      </c>
      <c r="BU726" s="17"/>
      <c r="BV726" s="17">
        <v>0.54127456007493402</v>
      </c>
      <c r="BW726" s="17">
        <v>0.51873527683967302</v>
      </c>
      <c r="BX726" s="17">
        <v>0.44993268356507798</v>
      </c>
      <c r="BY726" s="17"/>
      <c r="BZ726" s="17">
        <v>0.57127674750425494</v>
      </c>
      <c r="CA726" s="17">
        <v>0.50051210690627101</v>
      </c>
    </row>
    <row r="727" spans="2:79" x14ac:dyDescent="0.3">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row>
    <row r="728" spans="2:79" x14ac:dyDescent="0.3">
      <c r="B728" s="6" t="s">
        <v>305</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row>
    <row r="729" spans="2:79" x14ac:dyDescent="0.3">
      <c r="B729" s="24" t="s">
        <v>107</v>
      </c>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row>
    <row r="730" spans="2:79" x14ac:dyDescent="0.3">
      <c r="B730" t="s">
        <v>208</v>
      </c>
      <c r="C730" s="17">
        <v>0.26954044844726899</v>
      </c>
      <c r="D730" s="17">
        <v>0.25345999880709702</v>
      </c>
      <c r="E730" s="17">
        <v>0.28761806774100201</v>
      </c>
      <c r="F730" s="17"/>
      <c r="G730" s="17">
        <v>0.23692838675571901</v>
      </c>
      <c r="H730" s="17">
        <v>0.28283637695367703</v>
      </c>
      <c r="I730" s="17">
        <v>0.237507581532379</v>
      </c>
      <c r="J730" s="17">
        <v>0.236092026358592</v>
      </c>
      <c r="K730" s="17">
        <v>0.26927719511676401</v>
      </c>
      <c r="L730" s="17">
        <v>0.33387505085873298</v>
      </c>
      <c r="M730" s="17"/>
      <c r="N730" s="17">
        <v>0.32978518123922801</v>
      </c>
      <c r="O730" s="17">
        <v>0.25219004621198798</v>
      </c>
      <c r="P730" s="17">
        <v>0.229219521765954</v>
      </c>
      <c r="Q730" s="17">
        <v>0.259358816428997</v>
      </c>
      <c r="R730" s="17"/>
      <c r="S730" s="17">
        <v>0.30422795775044398</v>
      </c>
      <c r="T730" s="17">
        <v>0.27753817914387702</v>
      </c>
      <c r="U730" s="17">
        <v>0.250022532480905</v>
      </c>
      <c r="V730" s="17">
        <v>0.30552952362430202</v>
      </c>
      <c r="W730" s="17">
        <v>0.28605127608935499</v>
      </c>
      <c r="X730" s="17">
        <v>0.27946486188557201</v>
      </c>
      <c r="Y730" s="17">
        <v>0.24178675725641399</v>
      </c>
      <c r="Z730" s="17">
        <v>0.26376307302997698</v>
      </c>
      <c r="AA730" s="17">
        <v>0.268700614464423</v>
      </c>
      <c r="AB730" s="17">
        <v>0.22843328231646301</v>
      </c>
      <c r="AC730" s="17">
        <v>0.18748470653230201</v>
      </c>
      <c r="AD730" s="17">
        <v>0.294786727664546</v>
      </c>
      <c r="AE730" s="17"/>
      <c r="AF730" s="17">
        <v>0.23742566225310299</v>
      </c>
      <c r="AG730" s="17">
        <v>0.314992744307376</v>
      </c>
      <c r="AH730" s="17">
        <v>0.33071413804695998</v>
      </c>
      <c r="AI730" s="17">
        <v>0.16954634529542201</v>
      </c>
      <c r="AJ730" s="17">
        <v>0.33947508836749002</v>
      </c>
      <c r="AK730" s="17"/>
      <c r="AL730" s="17">
        <v>0.34322231146814097</v>
      </c>
      <c r="AM730" s="17">
        <v>0.26354488837685103</v>
      </c>
      <c r="AN730" s="17">
        <v>0.32038355971053001</v>
      </c>
      <c r="AO730" s="17">
        <v>0.185192892560963</v>
      </c>
      <c r="AP730" s="17">
        <v>0.32993736090043102</v>
      </c>
      <c r="AQ730" s="17">
        <v>0.200000776919531</v>
      </c>
      <c r="AR730" s="17"/>
      <c r="AS730" s="17">
        <v>0.37731850521795901</v>
      </c>
      <c r="AT730" s="17">
        <v>0.262445835144686</v>
      </c>
      <c r="AU730" s="17">
        <v>0.22032192018849001</v>
      </c>
      <c r="AV730" s="17">
        <v>0.23718378224898101</v>
      </c>
      <c r="AW730" s="17">
        <v>0.292533156972616</v>
      </c>
      <c r="AX730" s="17"/>
      <c r="AY730" s="17">
        <v>0.35817185817747799</v>
      </c>
      <c r="AZ730" s="17">
        <v>0.267991039933002</v>
      </c>
      <c r="BA730" s="17">
        <v>0.227134185008912</v>
      </c>
      <c r="BB730" s="17">
        <v>0.19752945385413301</v>
      </c>
      <c r="BC730" s="17">
        <v>0.18498547786765801</v>
      </c>
      <c r="BD730" s="17"/>
      <c r="BE730" s="17">
        <v>0.20744768860052301</v>
      </c>
      <c r="BF730" s="17">
        <v>0.21450748905723699</v>
      </c>
      <c r="BG730" s="17">
        <v>0.26348974381975598</v>
      </c>
      <c r="BH730" s="17">
        <v>0.32600838006849697</v>
      </c>
      <c r="BI730" s="17"/>
      <c r="BJ730" s="17">
        <v>0.13039418147429399</v>
      </c>
      <c r="BK730" s="17">
        <v>0.28502096964839402</v>
      </c>
      <c r="BL730" s="17">
        <v>0.28613161248197899</v>
      </c>
      <c r="BM730" s="17">
        <v>0.29199307169973698</v>
      </c>
      <c r="BN730" s="17"/>
      <c r="BO730" s="17">
        <v>0.22771914670555601</v>
      </c>
      <c r="BP730" s="17">
        <v>0.20133726980849501</v>
      </c>
      <c r="BQ730" s="17">
        <v>0.29246470487722798</v>
      </c>
      <c r="BR730" s="17"/>
      <c r="BS730" s="17">
        <v>0.30022494840271902</v>
      </c>
      <c r="BT730" s="17">
        <v>0.23026258908248101</v>
      </c>
      <c r="BU730" s="17"/>
      <c r="BV730" s="17">
        <v>0.287854589945649</v>
      </c>
      <c r="BW730" s="17">
        <v>0.27197064561760997</v>
      </c>
      <c r="BX730" s="17">
        <v>0.26071755678952502</v>
      </c>
      <c r="BY730" s="17"/>
      <c r="BZ730" s="17">
        <v>0.29072408908431502</v>
      </c>
      <c r="CA730" s="17">
        <v>0.32752674768625101</v>
      </c>
    </row>
    <row r="731" spans="2:79" x14ac:dyDescent="0.3">
      <c r="B731" t="s">
        <v>300</v>
      </c>
      <c r="C731" s="17">
        <v>0.32035275621749398</v>
      </c>
      <c r="D731" s="17">
        <v>0.32626519361235101</v>
      </c>
      <c r="E731" s="17">
        <v>0.31478017379304002</v>
      </c>
      <c r="F731" s="17"/>
      <c r="G731" s="17">
        <v>0.35872703092970198</v>
      </c>
      <c r="H731" s="17">
        <v>0.334921017010338</v>
      </c>
      <c r="I731" s="17">
        <v>0.30865886918963098</v>
      </c>
      <c r="J731" s="17">
        <v>0.320750582988512</v>
      </c>
      <c r="K731" s="17">
        <v>0.29708987534479397</v>
      </c>
      <c r="L731" s="17">
        <v>0.307581277210972</v>
      </c>
      <c r="M731" s="17"/>
      <c r="N731" s="17">
        <v>0.34584650864226102</v>
      </c>
      <c r="O731" s="17">
        <v>0.30631244963541798</v>
      </c>
      <c r="P731" s="17">
        <v>0.33062664991481</v>
      </c>
      <c r="Q731" s="17">
        <v>0.30099992436708001</v>
      </c>
      <c r="R731" s="17"/>
      <c r="S731" s="17">
        <v>0.31717330497555801</v>
      </c>
      <c r="T731" s="17">
        <v>0.33012899842403698</v>
      </c>
      <c r="U731" s="17">
        <v>0.37396254547846902</v>
      </c>
      <c r="V731" s="17">
        <v>0.27683755948115901</v>
      </c>
      <c r="W731" s="17">
        <v>0.30196001600358102</v>
      </c>
      <c r="X731" s="17">
        <v>0.34727138598770202</v>
      </c>
      <c r="Y731" s="17">
        <v>0.34670759023599101</v>
      </c>
      <c r="Z731" s="17">
        <v>0.33626089979361901</v>
      </c>
      <c r="AA731" s="17">
        <v>0.31163069835558199</v>
      </c>
      <c r="AB731" s="17">
        <v>0.29509978352010102</v>
      </c>
      <c r="AC731" s="17">
        <v>0.28502895310604998</v>
      </c>
      <c r="AD731" s="17">
        <v>0.31797841907433499</v>
      </c>
      <c r="AE731" s="17"/>
      <c r="AF731" s="17">
        <v>0.33939872971506202</v>
      </c>
      <c r="AG731" s="17">
        <v>0.350796678893945</v>
      </c>
      <c r="AH731" s="17">
        <v>0.362115755297023</v>
      </c>
      <c r="AI731" s="17">
        <v>0.25887114942075101</v>
      </c>
      <c r="AJ731" s="17">
        <v>0.30571742812027403</v>
      </c>
      <c r="AK731" s="17"/>
      <c r="AL731" s="17">
        <v>0.37365079941114498</v>
      </c>
      <c r="AM731" s="17">
        <v>0.35162090635096499</v>
      </c>
      <c r="AN731" s="17">
        <v>0.31307713536398402</v>
      </c>
      <c r="AO731" s="17">
        <v>0.26728802384182099</v>
      </c>
      <c r="AP731" s="17">
        <v>0.316169384491505</v>
      </c>
      <c r="AQ731" s="17">
        <v>0.32315145522390298</v>
      </c>
      <c r="AR731" s="17"/>
      <c r="AS731" s="17">
        <v>0.33800900011958901</v>
      </c>
      <c r="AT731" s="17">
        <v>0.33979618344383999</v>
      </c>
      <c r="AU731" s="17">
        <v>0.30071970578613799</v>
      </c>
      <c r="AV731" s="17">
        <v>0.25675037472602902</v>
      </c>
      <c r="AW731" s="17">
        <v>0.25757124671507797</v>
      </c>
      <c r="AX731" s="17"/>
      <c r="AY731" s="17">
        <v>0.31413838293977903</v>
      </c>
      <c r="AZ731" s="17">
        <v>0.345226325093269</v>
      </c>
      <c r="BA731" s="17">
        <v>0.29950922456579998</v>
      </c>
      <c r="BB731" s="17">
        <v>0.33546633380478802</v>
      </c>
      <c r="BC731" s="17">
        <v>0.16162597158804701</v>
      </c>
      <c r="BD731" s="17"/>
      <c r="BE731" s="17">
        <v>0.240884351676208</v>
      </c>
      <c r="BF731" s="17">
        <v>0.35842363630711099</v>
      </c>
      <c r="BG731" s="17">
        <v>0.33677138540998802</v>
      </c>
      <c r="BH731" s="17">
        <v>0.28601258122239498</v>
      </c>
      <c r="BI731" s="17"/>
      <c r="BJ731" s="17">
        <v>0.32218876050015999</v>
      </c>
      <c r="BK731" s="17">
        <v>0.36925920487555203</v>
      </c>
      <c r="BL731" s="17">
        <v>0.30089412858543302</v>
      </c>
      <c r="BM731" s="17">
        <v>0.32403206945455498</v>
      </c>
      <c r="BN731" s="17"/>
      <c r="BO731" s="17">
        <v>0.33606643221545301</v>
      </c>
      <c r="BP731" s="17">
        <v>0.32760942906507601</v>
      </c>
      <c r="BQ731" s="17">
        <v>0.316080371345417</v>
      </c>
      <c r="BR731" s="17"/>
      <c r="BS731" s="17">
        <v>0.31952953358497499</v>
      </c>
      <c r="BT731" s="17">
        <v>0.32250179702506698</v>
      </c>
      <c r="BU731" s="17"/>
      <c r="BV731" s="17">
        <v>0.38781019732602401</v>
      </c>
      <c r="BW731" s="17">
        <v>0.29488782761404903</v>
      </c>
      <c r="BX731" s="17">
        <v>0.31647446308211202</v>
      </c>
      <c r="BY731" s="17"/>
      <c r="BZ731" s="17">
        <v>0.31477005850621298</v>
      </c>
      <c r="CA731" s="17">
        <v>0.32762558662518398</v>
      </c>
    </row>
    <row r="732" spans="2:79" x14ac:dyDescent="0.3">
      <c r="B732" t="s">
        <v>210</v>
      </c>
      <c r="C732" s="17">
        <v>0.192501440006553</v>
      </c>
      <c r="D732" s="17">
        <v>0.19135585734706401</v>
      </c>
      <c r="E732" s="17">
        <v>0.19431355177196</v>
      </c>
      <c r="F732" s="17"/>
      <c r="G732" s="17">
        <v>0.18007489752472799</v>
      </c>
      <c r="H732" s="17">
        <v>0.20002130762892401</v>
      </c>
      <c r="I732" s="17">
        <v>0.212546063870797</v>
      </c>
      <c r="J732" s="17">
        <v>0.19458207286568699</v>
      </c>
      <c r="K732" s="17">
        <v>0.164030313159028</v>
      </c>
      <c r="L732" s="17">
        <v>0.19569572214986899</v>
      </c>
      <c r="M732" s="17"/>
      <c r="N732" s="17">
        <v>0.15732042900110499</v>
      </c>
      <c r="O732" s="17">
        <v>0.23440145961756301</v>
      </c>
      <c r="P732" s="17">
        <v>0.21120807687384899</v>
      </c>
      <c r="Q732" s="17">
        <v>0.168076806821125</v>
      </c>
      <c r="R732" s="17"/>
      <c r="S732" s="17">
        <v>0.210642276689714</v>
      </c>
      <c r="T732" s="17">
        <v>0.176419242248708</v>
      </c>
      <c r="U732" s="17">
        <v>0.15819319312090199</v>
      </c>
      <c r="V732" s="17">
        <v>0.18132500246705399</v>
      </c>
      <c r="W732" s="17">
        <v>0.230141826982213</v>
      </c>
      <c r="X732" s="17">
        <v>0.172630084222122</v>
      </c>
      <c r="Y732" s="17">
        <v>0.16592366035195499</v>
      </c>
      <c r="Z732" s="17">
        <v>0.24613851297685599</v>
      </c>
      <c r="AA732" s="17">
        <v>0.17340648165075101</v>
      </c>
      <c r="AB732" s="17">
        <v>0.19873091293741599</v>
      </c>
      <c r="AC732" s="17">
        <v>0.264046231592863</v>
      </c>
      <c r="AD732" s="17">
        <v>0.20569172513046699</v>
      </c>
      <c r="AE732" s="17"/>
      <c r="AF732" s="17">
        <v>0.216893284429762</v>
      </c>
      <c r="AG732" s="17">
        <v>0.16101048505256901</v>
      </c>
      <c r="AH732" s="17">
        <v>0.17259408407250701</v>
      </c>
      <c r="AI732" s="17">
        <v>0.23017276148796101</v>
      </c>
      <c r="AJ732" s="17">
        <v>0.16658609946992201</v>
      </c>
      <c r="AK732" s="17"/>
      <c r="AL732" s="17">
        <v>0.14051478065560799</v>
      </c>
      <c r="AM732" s="17">
        <v>0.19938483283299999</v>
      </c>
      <c r="AN732" s="17">
        <v>0.192856324927481</v>
      </c>
      <c r="AO732" s="17">
        <v>0.21904035687617401</v>
      </c>
      <c r="AP732" s="17">
        <v>0.152792756379104</v>
      </c>
      <c r="AQ732" s="17">
        <v>0.22749851658984899</v>
      </c>
      <c r="AR732" s="17"/>
      <c r="AS732" s="17">
        <v>0.12576716105630101</v>
      </c>
      <c r="AT732" s="17">
        <v>0.20245474469996599</v>
      </c>
      <c r="AU732" s="17">
        <v>0.22279608599754799</v>
      </c>
      <c r="AV732" s="17">
        <v>0.19502579023543901</v>
      </c>
      <c r="AW732" s="17">
        <v>0.117318997324661</v>
      </c>
      <c r="AX732" s="17"/>
      <c r="AY732" s="17">
        <v>0.155815666293764</v>
      </c>
      <c r="AZ732" s="17">
        <v>0.19563670248857801</v>
      </c>
      <c r="BA732" s="17">
        <v>0.23843429106525901</v>
      </c>
      <c r="BB732" s="17">
        <v>0.19137341046269299</v>
      </c>
      <c r="BC732" s="17">
        <v>0.15289200079182899</v>
      </c>
      <c r="BD732" s="17"/>
      <c r="BE732" s="17">
        <v>0.19713914875760599</v>
      </c>
      <c r="BF732" s="17">
        <v>0.22122260539512301</v>
      </c>
      <c r="BG732" s="17">
        <v>0.17683159299041001</v>
      </c>
      <c r="BH732" s="17">
        <v>0.193886060530331</v>
      </c>
      <c r="BI732" s="17"/>
      <c r="BJ732" s="17">
        <v>0.20700307015182901</v>
      </c>
      <c r="BK732" s="17">
        <v>0.13993298311424299</v>
      </c>
      <c r="BL732" s="17">
        <v>0.20263405630222101</v>
      </c>
      <c r="BM732" s="17">
        <v>0.19135360366898199</v>
      </c>
      <c r="BN732" s="17"/>
      <c r="BO732" s="17">
        <v>0.170429338408849</v>
      </c>
      <c r="BP732" s="17">
        <v>0.22062896790707501</v>
      </c>
      <c r="BQ732" s="17">
        <v>0.19090551914798201</v>
      </c>
      <c r="BR732" s="17"/>
      <c r="BS732" s="17">
        <v>0.19423386145237601</v>
      </c>
      <c r="BT732" s="17">
        <v>0.19162363622525799</v>
      </c>
      <c r="BU732" s="17"/>
      <c r="BV732" s="17">
        <v>0.14096677534060101</v>
      </c>
      <c r="BW732" s="17">
        <v>0.22337880000136101</v>
      </c>
      <c r="BX732" s="17">
        <v>0.18479520095502799</v>
      </c>
      <c r="BY732" s="17"/>
      <c r="BZ732" s="17">
        <v>0.23041377567298399</v>
      </c>
      <c r="CA732" s="17">
        <v>0.20384609639901</v>
      </c>
    </row>
    <row r="733" spans="2:79" x14ac:dyDescent="0.3">
      <c r="B733" t="s">
        <v>301</v>
      </c>
      <c r="C733" s="17">
        <v>0.10074301180612</v>
      </c>
      <c r="D733" s="17">
        <v>0.10040697588498999</v>
      </c>
      <c r="E733" s="17">
        <v>9.8939392295762402E-2</v>
      </c>
      <c r="F733" s="17"/>
      <c r="G733" s="17">
        <v>0.117576448253412</v>
      </c>
      <c r="H733" s="17">
        <v>8.0775665974023303E-2</v>
      </c>
      <c r="I733" s="17">
        <v>0.100695165120227</v>
      </c>
      <c r="J733" s="17">
        <v>0.12455651562120899</v>
      </c>
      <c r="K733" s="17">
        <v>0.116149069726215</v>
      </c>
      <c r="L733" s="17">
        <v>7.6167403535298106E-2</v>
      </c>
      <c r="M733" s="17"/>
      <c r="N733" s="17">
        <v>9.1560951443378197E-2</v>
      </c>
      <c r="O733" s="17">
        <v>9.7633229806115301E-2</v>
      </c>
      <c r="P733" s="17">
        <v>0.102836799908294</v>
      </c>
      <c r="Q733" s="17">
        <v>0.111793130716397</v>
      </c>
      <c r="R733" s="17"/>
      <c r="S733" s="17">
        <v>8.9905404187066496E-2</v>
      </c>
      <c r="T733" s="17">
        <v>0.112618541527736</v>
      </c>
      <c r="U733" s="17">
        <v>9.5850388091850897E-2</v>
      </c>
      <c r="V733" s="17">
        <v>9.81593115427353E-2</v>
      </c>
      <c r="W733" s="17">
        <v>7.37904081924773E-2</v>
      </c>
      <c r="X733" s="17">
        <v>8.5267435973855193E-2</v>
      </c>
      <c r="Y733" s="17">
        <v>0.119497723017472</v>
      </c>
      <c r="Z733" s="17">
        <v>9.8503105764220097E-2</v>
      </c>
      <c r="AA733" s="17">
        <v>0.115667187809843</v>
      </c>
      <c r="AB733" s="17">
        <v>0.125397378694522</v>
      </c>
      <c r="AC733" s="17">
        <v>9.74077906124622E-2</v>
      </c>
      <c r="AD733" s="17">
        <v>5.9713753862345599E-2</v>
      </c>
      <c r="AE733" s="17"/>
      <c r="AF733" s="17">
        <v>8.8979127823344398E-2</v>
      </c>
      <c r="AG733" s="17">
        <v>9.7639541749326902E-2</v>
      </c>
      <c r="AH733" s="17">
        <v>5.3852773880899901E-2</v>
      </c>
      <c r="AI733" s="17">
        <v>0.14204881192920901</v>
      </c>
      <c r="AJ733" s="17">
        <v>7.9098916375058795E-2</v>
      </c>
      <c r="AK733" s="17"/>
      <c r="AL733" s="17">
        <v>8.4177566096249407E-2</v>
      </c>
      <c r="AM733" s="17">
        <v>8.3225468471959996E-2</v>
      </c>
      <c r="AN733" s="17">
        <v>7.5029856055533695E-2</v>
      </c>
      <c r="AO733" s="17">
        <v>0.15916006544042999</v>
      </c>
      <c r="AP733" s="17">
        <v>6.6137267884071399E-2</v>
      </c>
      <c r="AQ733" s="17">
        <v>0.103715712921049</v>
      </c>
      <c r="AR733" s="17"/>
      <c r="AS733" s="17">
        <v>9.2795288642245802E-2</v>
      </c>
      <c r="AT733" s="17">
        <v>0.102845896044514</v>
      </c>
      <c r="AU733" s="17">
        <v>0.107214665822469</v>
      </c>
      <c r="AV733" s="17">
        <v>9.6364614368264698E-2</v>
      </c>
      <c r="AW733" s="17">
        <v>7.7271900319857895E-2</v>
      </c>
      <c r="AX733" s="17"/>
      <c r="AY733" s="17">
        <v>7.6664181390449504E-2</v>
      </c>
      <c r="AZ733" s="17">
        <v>0.113364625642253</v>
      </c>
      <c r="BA733" s="17">
        <v>8.5863457985916505E-2</v>
      </c>
      <c r="BB733" s="17">
        <v>0.12910838571886901</v>
      </c>
      <c r="BC733" s="17">
        <v>0.125140905120565</v>
      </c>
      <c r="BD733" s="17"/>
      <c r="BE733" s="17">
        <v>0.17297777296179001</v>
      </c>
      <c r="BF733" s="17">
        <v>0.11422827862278601</v>
      </c>
      <c r="BG733" s="17">
        <v>0.10822516214106501</v>
      </c>
      <c r="BH733" s="17">
        <v>7.1190840710660105E-2</v>
      </c>
      <c r="BI733" s="17"/>
      <c r="BJ733" s="17">
        <v>0.13567941395776101</v>
      </c>
      <c r="BK733" s="17">
        <v>0.11215717978777801</v>
      </c>
      <c r="BL733" s="17">
        <v>9.8986911421903995E-2</v>
      </c>
      <c r="BM733" s="17">
        <v>9.3234253653706703E-2</v>
      </c>
      <c r="BN733" s="17"/>
      <c r="BO733" s="17">
        <v>0.13676189108452799</v>
      </c>
      <c r="BP733" s="17">
        <v>0.12402282112942099</v>
      </c>
      <c r="BQ733" s="17">
        <v>8.9847687426690401E-2</v>
      </c>
      <c r="BR733" s="17"/>
      <c r="BS733" s="17">
        <v>8.6023951424463105E-2</v>
      </c>
      <c r="BT733" s="17">
        <v>0.119062508102095</v>
      </c>
      <c r="BU733" s="17"/>
      <c r="BV733" s="17">
        <v>7.6087104125670699E-2</v>
      </c>
      <c r="BW733" s="17">
        <v>9.1873476859561307E-2</v>
      </c>
      <c r="BX733" s="17">
        <v>0.119981343050983</v>
      </c>
      <c r="BY733" s="17"/>
      <c r="BZ733" s="17">
        <v>9.8920728033874694E-2</v>
      </c>
      <c r="CA733" s="17">
        <v>8.4777533601456803E-2</v>
      </c>
    </row>
    <row r="734" spans="2:79" x14ac:dyDescent="0.3">
      <c r="B734" t="s">
        <v>212</v>
      </c>
      <c r="C734" s="17">
        <v>9.4167564492504699E-2</v>
      </c>
      <c r="D734" s="17">
        <v>0.10737976814425999</v>
      </c>
      <c r="E734" s="17">
        <v>7.99284605135967E-2</v>
      </c>
      <c r="F734" s="17"/>
      <c r="G734" s="17">
        <v>7.0304391689511497E-2</v>
      </c>
      <c r="H734" s="17">
        <v>8.3094143974095799E-2</v>
      </c>
      <c r="I734" s="17">
        <v>0.10975067053050599</v>
      </c>
      <c r="J734" s="17">
        <v>0.10011766105219801</v>
      </c>
      <c r="K734" s="17">
        <v>0.13999665302036199</v>
      </c>
      <c r="L734" s="17">
        <v>7.1020043647559497E-2</v>
      </c>
      <c r="M734" s="17"/>
      <c r="N734" s="17">
        <v>7.0622102628946096E-2</v>
      </c>
      <c r="O734" s="17">
        <v>9.2902699994457202E-2</v>
      </c>
      <c r="P734" s="17">
        <v>0.102717880612074</v>
      </c>
      <c r="Q734" s="17">
        <v>0.113442834273508</v>
      </c>
      <c r="R734" s="17"/>
      <c r="S734" s="17">
        <v>6.6927913966528904E-2</v>
      </c>
      <c r="T734" s="17">
        <v>8.5232687945550903E-2</v>
      </c>
      <c r="U734" s="17">
        <v>8.5092183081096201E-2</v>
      </c>
      <c r="V734" s="17">
        <v>0.115506061250901</v>
      </c>
      <c r="W734" s="17">
        <v>8.5093491419917802E-2</v>
      </c>
      <c r="X734" s="17">
        <v>7.6298115108166198E-2</v>
      </c>
      <c r="Y734" s="17">
        <v>0.100201359298489</v>
      </c>
      <c r="Z734" s="17">
        <v>5.5334408435328102E-2</v>
      </c>
      <c r="AA734" s="17">
        <v>0.104817048212347</v>
      </c>
      <c r="AB734" s="17">
        <v>0.14658427231134299</v>
      </c>
      <c r="AC734" s="17">
        <v>0.115198152603863</v>
      </c>
      <c r="AD734" s="17">
        <v>9.8640617035092304E-2</v>
      </c>
      <c r="AE734" s="17"/>
      <c r="AF734" s="17">
        <v>0.10704393901787</v>
      </c>
      <c r="AG734" s="17">
        <v>5.7430261038032497E-2</v>
      </c>
      <c r="AH734" s="17">
        <v>5.07889856715538E-2</v>
      </c>
      <c r="AI734" s="17">
        <v>0.19083853299096601</v>
      </c>
      <c r="AJ734" s="17">
        <v>8.3016034430593397E-2</v>
      </c>
      <c r="AK734" s="17"/>
      <c r="AL734" s="17">
        <v>4.4204071888356199E-2</v>
      </c>
      <c r="AM734" s="17">
        <v>9.9353006352371404E-2</v>
      </c>
      <c r="AN734" s="17">
        <v>7.6898799960660902E-2</v>
      </c>
      <c r="AO734" s="17">
        <v>0.16030817983187001</v>
      </c>
      <c r="AP734" s="17">
        <v>0.114921591535751</v>
      </c>
      <c r="AQ734" s="17">
        <v>6.4933904581319493E-2</v>
      </c>
      <c r="AR734" s="17"/>
      <c r="AS734" s="17">
        <v>5.5367131928333202E-2</v>
      </c>
      <c r="AT734" s="17">
        <v>7.3760373206466098E-2</v>
      </c>
      <c r="AU734" s="17">
        <v>0.117771966072153</v>
      </c>
      <c r="AV734" s="17">
        <v>0.166838193655126</v>
      </c>
      <c r="AW734" s="17">
        <v>0.25530469866778699</v>
      </c>
      <c r="AX734" s="17"/>
      <c r="AY734" s="17">
        <v>8.6404810438440699E-2</v>
      </c>
      <c r="AZ734" s="17">
        <v>5.8125687878332902E-2</v>
      </c>
      <c r="BA734" s="17">
        <v>0.10736070832405301</v>
      </c>
      <c r="BB734" s="17">
        <v>0.12660418179618499</v>
      </c>
      <c r="BC734" s="17">
        <v>0.348263675259947</v>
      </c>
      <c r="BD734" s="17"/>
      <c r="BE734" s="17">
        <v>0.16936710160009799</v>
      </c>
      <c r="BF734" s="17">
        <v>7.7949639028914205E-2</v>
      </c>
      <c r="BG734" s="17">
        <v>9.8869383550087994E-2</v>
      </c>
      <c r="BH734" s="17">
        <v>8.6923747509015895E-2</v>
      </c>
      <c r="BI734" s="17"/>
      <c r="BJ734" s="17">
        <v>0.18327665538947299</v>
      </c>
      <c r="BK734" s="17">
        <v>6.4511990656785395E-2</v>
      </c>
      <c r="BL734" s="17">
        <v>9.0554495374035399E-2</v>
      </c>
      <c r="BM734" s="17">
        <v>7.8134323241027107E-2</v>
      </c>
      <c r="BN734" s="17"/>
      <c r="BO734" s="17">
        <v>0.10351561597690399</v>
      </c>
      <c r="BP734" s="17">
        <v>9.7095903100157296E-2</v>
      </c>
      <c r="BQ734" s="17">
        <v>9.1176566638899295E-2</v>
      </c>
      <c r="BR734" s="17"/>
      <c r="BS734" s="17">
        <v>8.1674447089393004E-2</v>
      </c>
      <c r="BT734" s="17">
        <v>0.10813564719815801</v>
      </c>
      <c r="BU734" s="17"/>
      <c r="BV734" s="17">
        <v>8.8181808188736902E-2</v>
      </c>
      <c r="BW734" s="17">
        <v>8.7287735381465906E-2</v>
      </c>
      <c r="BX734" s="17">
        <v>0.112481383957293</v>
      </c>
      <c r="BY734" s="17"/>
      <c r="BZ734" s="17">
        <v>5.7886091162287302E-2</v>
      </c>
      <c r="CA734" s="17">
        <v>5.6224035688098903E-2</v>
      </c>
    </row>
    <row r="735" spans="2:79" x14ac:dyDescent="0.3">
      <c r="B735" t="s">
        <v>149</v>
      </c>
      <c r="C735" s="17">
        <v>2.2694779030059401E-2</v>
      </c>
      <c r="D735" s="17">
        <v>2.11322062042382E-2</v>
      </c>
      <c r="E735" s="17">
        <v>2.4420353884638799E-2</v>
      </c>
      <c r="F735" s="17"/>
      <c r="G735" s="17">
        <v>3.63888448469274E-2</v>
      </c>
      <c r="H735" s="17">
        <v>1.83514884589418E-2</v>
      </c>
      <c r="I735" s="17">
        <v>3.08416497564592E-2</v>
      </c>
      <c r="J735" s="17">
        <v>2.3901141113801299E-2</v>
      </c>
      <c r="K735" s="17">
        <v>1.3456893632836E-2</v>
      </c>
      <c r="L735" s="17">
        <v>1.5660502597567301E-2</v>
      </c>
      <c r="M735" s="17"/>
      <c r="N735" s="17">
        <v>4.86482704508138E-3</v>
      </c>
      <c r="O735" s="17">
        <v>1.6560114734457999E-2</v>
      </c>
      <c r="P735" s="17">
        <v>2.3391070925019301E-2</v>
      </c>
      <c r="Q735" s="17">
        <v>4.63284873928929E-2</v>
      </c>
      <c r="R735" s="17"/>
      <c r="S735" s="17">
        <v>1.11231424306895E-2</v>
      </c>
      <c r="T735" s="17">
        <v>1.8062350710091199E-2</v>
      </c>
      <c r="U735" s="17">
        <v>3.6879157746776803E-2</v>
      </c>
      <c r="V735" s="17">
        <v>2.2642541633848601E-2</v>
      </c>
      <c r="W735" s="17">
        <v>2.2962981312456301E-2</v>
      </c>
      <c r="X735" s="17">
        <v>3.9068116822583002E-2</v>
      </c>
      <c r="Y735" s="17">
        <v>2.58829098396791E-2</v>
      </c>
      <c r="Z735" s="17">
        <v>0</v>
      </c>
      <c r="AA735" s="17">
        <v>2.5777969507053501E-2</v>
      </c>
      <c r="AB735" s="17">
        <v>5.7543702201561103E-3</v>
      </c>
      <c r="AC735" s="17">
        <v>5.0834165552460203E-2</v>
      </c>
      <c r="AD735" s="17">
        <v>2.3188757233214001E-2</v>
      </c>
      <c r="AE735" s="17"/>
      <c r="AF735" s="17">
        <v>1.02592567608589E-2</v>
      </c>
      <c r="AG735" s="17">
        <v>1.8130288958751201E-2</v>
      </c>
      <c r="AH735" s="17">
        <v>2.99342630310564E-2</v>
      </c>
      <c r="AI735" s="17">
        <v>8.5223988756911503E-3</v>
      </c>
      <c r="AJ735" s="17">
        <v>2.6106433236662199E-2</v>
      </c>
      <c r="AK735" s="17"/>
      <c r="AL735" s="17">
        <v>1.42304704805006E-2</v>
      </c>
      <c r="AM735" s="17">
        <v>2.8708976148524401E-3</v>
      </c>
      <c r="AN735" s="17">
        <v>2.175432398181E-2</v>
      </c>
      <c r="AO735" s="17">
        <v>9.0104814487419992E-3</v>
      </c>
      <c r="AP735" s="17">
        <v>2.0041638809138E-2</v>
      </c>
      <c r="AQ735" s="17">
        <v>8.0699633764348994E-2</v>
      </c>
      <c r="AR735" s="17"/>
      <c r="AS735" s="17">
        <v>1.0742913035572E-2</v>
      </c>
      <c r="AT735" s="17">
        <v>1.8696967460527601E-2</v>
      </c>
      <c r="AU735" s="17">
        <v>3.1175656133202102E-2</v>
      </c>
      <c r="AV735" s="17">
        <v>4.7837244766160698E-2</v>
      </c>
      <c r="AW735" s="17">
        <v>0</v>
      </c>
      <c r="AX735" s="17"/>
      <c r="AY735" s="17">
        <v>8.8051007600882195E-3</v>
      </c>
      <c r="AZ735" s="17">
        <v>1.9655618964563699E-2</v>
      </c>
      <c r="BA735" s="17">
        <v>4.1698133050059698E-2</v>
      </c>
      <c r="BB735" s="17">
        <v>1.9918234363331101E-2</v>
      </c>
      <c r="BC735" s="17">
        <v>2.70919693719547E-2</v>
      </c>
      <c r="BD735" s="17"/>
      <c r="BE735" s="17">
        <v>1.2183936403775301E-2</v>
      </c>
      <c r="BF735" s="17">
        <v>1.36683515888287E-2</v>
      </c>
      <c r="BG735" s="17">
        <v>1.58127320886935E-2</v>
      </c>
      <c r="BH735" s="17">
        <v>3.5978389959101402E-2</v>
      </c>
      <c r="BI735" s="17"/>
      <c r="BJ735" s="17">
        <v>2.1457918526482302E-2</v>
      </c>
      <c r="BK735" s="17">
        <v>2.9117671917246499E-2</v>
      </c>
      <c r="BL735" s="17">
        <v>2.0798795834427199E-2</v>
      </c>
      <c r="BM735" s="17">
        <v>2.1252678281992E-2</v>
      </c>
      <c r="BN735" s="17"/>
      <c r="BO735" s="17">
        <v>2.5507575608709799E-2</v>
      </c>
      <c r="BP735" s="17">
        <v>2.9305608989774998E-2</v>
      </c>
      <c r="BQ735" s="17">
        <v>1.95251505637834E-2</v>
      </c>
      <c r="BR735" s="17"/>
      <c r="BS735" s="17">
        <v>1.83132580460738E-2</v>
      </c>
      <c r="BT735" s="17">
        <v>2.8413822366941701E-2</v>
      </c>
      <c r="BU735" s="17"/>
      <c r="BV735" s="17">
        <v>1.90995250733185E-2</v>
      </c>
      <c r="BW735" s="17">
        <v>3.0601514525952798E-2</v>
      </c>
      <c r="BX735" s="17">
        <v>5.5500521650602803E-3</v>
      </c>
      <c r="BY735" s="17"/>
      <c r="BZ735" s="17">
        <v>7.2852575403255402E-3</v>
      </c>
      <c r="CA735" s="17">
        <v>0</v>
      </c>
    </row>
    <row r="736" spans="2:79" x14ac:dyDescent="0.3">
      <c r="B736" t="s">
        <v>213</v>
      </c>
      <c r="C736" s="17">
        <v>0.58989320466476303</v>
      </c>
      <c r="D736" s="17">
        <v>0.57972519241944798</v>
      </c>
      <c r="E736" s="17">
        <v>0.60239824153404198</v>
      </c>
      <c r="F736" s="17"/>
      <c r="G736" s="17">
        <v>0.59565541768542096</v>
      </c>
      <c r="H736" s="17">
        <v>0.61775739396401397</v>
      </c>
      <c r="I736" s="17">
        <v>0.54616645072201098</v>
      </c>
      <c r="J736" s="17">
        <v>0.55684260934710395</v>
      </c>
      <c r="K736" s="17">
        <v>0.56636707046155799</v>
      </c>
      <c r="L736" s="17">
        <v>0.64145632806970598</v>
      </c>
      <c r="M736" s="17"/>
      <c r="N736" s="17">
        <v>0.67563168988148903</v>
      </c>
      <c r="O736" s="17">
        <v>0.55850249584740697</v>
      </c>
      <c r="P736" s="17">
        <v>0.559846171680764</v>
      </c>
      <c r="Q736" s="17">
        <v>0.56035874079607695</v>
      </c>
      <c r="R736" s="17"/>
      <c r="S736" s="17">
        <v>0.62140126272600105</v>
      </c>
      <c r="T736" s="17">
        <v>0.607667177567913</v>
      </c>
      <c r="U736" s="17">
        <v>0.62398507795937397</v>
      </c>
      <c r="V736" s="17">
        <v>0.58236708310546104</v>
      </c>
      <c r="W736" s="17">
        <v>0.58801129209293501</v>
      </c>
      <c r="X736" s="17">
        <v>0.62673624787327398</v>
      </c>
      <c r="Y736" s="17">
        <v>0.58849434749240503</v>
      </c>
      <c r="Z736" s="17">
        <v>0.60002397282359599</v>
      </c>
      <c r="AA736" s="17">
        <v>0.58033131282000505</v>
      </c>
      <c r="AB736" s="17">
        <v>0.52353306583656301</v>
      </c>
      <c r="AC736" s="17">
        <v>0.47251365963835101</v>
      </c>
      <c r="AD736" s="17">
        <v>0.61276514673888105</v>
      </c>
      <c r="AE736" s="17"/>
      <c r="AF736" s="17">
        <v>0.57682439196816504</v>
      </c>
      <c r="AG736" s="17">
        <v>0.66578942320131995</v>
      </c>
      <c r="AH736" s="17">
        <v>0.69282989334398304</v>
      </c>
      <c r="AI736" s="17">
        <v>0.42841749471617402</v>
      </c>
      <c r="AJ736" s="17">
        <v>0.64519251648776399</v>
      </c>
      <c r="AK736" s="17"/>
      <c r="AL736" s="17">
        <v>0.71687311087928596</v>
      </c>
      <c r="AM736" s="17">
        <v>0.61516579472781596</v>
      </c>
      <c r="AN736" s="17">
        <v>0.63346069507451397</v>
      </c>
      <c r="AO736" s="17">
        <v>0.45248091640278398</v>
      </c>
      <c r="AP736" s="17">
        <v>0.64610674539193502</v>
      </c>
      <c r="AQ736" s="17">
        <v>0.52315223214343298</v>
      </c>
      <c r="AR736" s="17"/>
      <c r="AS736" s="17">
        <v>0.71532750533754796</v>
      </c>
      <c r="AT736" s="17">
        <v>0.602242018588526</v>
      </c>
      <c r="AU736" s="17">
        <v>0.521041625974628</v>
      </c>
      <c r="AV736" s="17">
        <v>0.49393415697500997</v>
      </c>
      <c r="AW736" s="17">
        <v>0.55010440368769398</v>
      </c>
      <c r="AX736" s="17"/>
      <c r="AY736" s="17">
        <v>0.67231024111725701</v>
      </c>
      <c r="AZ736" s="17">
        <v>0.613217365026271</v>
      </c>
      <c r="BA736" s="17">
        <v>0.52664340957471201</v>
      </c>
      <c r="BB736" s="17">
        <v>0.53299578765892197</v>
      </c>
      <c r="BC736" s="17">
        <v>0.34661144945570499</v>
      </c>
      <c r="BD736" s="17"/>
      <c r="BE736" s="17">
        <v>0.44833204027673101</v>
      </c>
      <c r="BF736" s="17">
        <v>0.57293112536434798</v>
      </c>
      <c r="BG736" s="17">
        <v>0.60026112922974395</v>
      </c>
      <c r="BH736" s="17">
        <v>0.61202096129089101</v>
      </c>
      <c r="BI736" s="17"/>
      <c r="BJ736" s="17">
        <v>0.45258294197445398</v>
      </c>
      <c r="BK736" s="17">
        <v>0.65428017452394704</v>
      </c>
      <c r="BL736" s="17">
        <v>0.58702574106741201</v>
      </c>
      <c r="BM736" s="17">
        <v>0.61602514115429197</v>
      </c>
      <c r="BN736" s="17"/>
      <c r="BO736" s="17">
        <v>0.563785578921008</v>
      </c>
      <c r="BP736" s="17">
        <v>0.52894669887357104</v>
      </c>
      <c r="BQ736" s="17">
        <v>0.60854507622264498</v>
      </c>
      <c r="BR736" s="17"/>
      <c r="BS736" s="17">
        <v>0.61975448198769401</v>
      </c>
      <c r="BT736" s="17">
        <v>0.55276438610754797</v>
      </c>
      <c r="BU736" s="17"/>
      <c r="BV736" s="17">
        <v>0.67566478727167301</v>
      </c>
      <c r="BW736" s="17">
        <v>0.56685847323165905</v>
      </c>
      <c r="BX736" s="17">
        <v>0.57719201987163604</v>
      </c>
      <c r="BY736" s="17"/>
      <c r="BZ736" s="17">
        <v>0.605494147590529</v>
      </c>
      <c r="CA736" s="17">
        <v>0.65515233431143505</v>
      </c>
    </row>
    <row r="737" spans="2:79" x14ac:dyDescent="0.3">
      <c r="B737" t="s">
        <v>214</v>
      </c>
      <c r="C737" s="17">
        <v>0.19491057629862399</v>
      </c>
      <c r="D737" s="17">
        <v>0.20778674402924999</v>
      </c>
      <c r="E737" s="17">
        <v>0.17886785280935899</v>
      </c>
      <c r="F737" s="17"/>
      <c r="G737" s="17">
        <v>0.18788083994292401</v>
      </c>
      <c r="H737" s="17">
        <v>0.16386980994811901</v>
      </c>
      <c r="I737" s="17">
        <v>0.21044583565073299</v>
      </c>
      <c r="J737" s="17">
        <v>0.224674176673407</v>
      </c>
      <c r="K737" s="17">
        <v>0.25614572274657699</v>
      </c>
      <c r="L737" s="17">
        <v>0.14718744718285801</v>
      </c>
      <c r="M737" s="17"/>
      <c r="N737" s="17">
        <v>0.162183054072324</v>
      </c>
      <c r="O737" s="17">
        <v>0.19053592980057199</v>
      </c>
      <c r="P737" s="17">
        <v>0.20555468052036799</v>
      </c>
      <c r="Q737" s="17">
        <v>0.225235964989905</v>
      </c>
      <c r="R737" s="17"/>
      <c r="S737" s="17">
        <v>0.156833318153595</v>
      </c>
      <c r="T737" s="17">
        <v>0.19785122947328701</v>
      </c>
      <c r="U737" s="17">
        <v>0.18094257117294699</v>
      </c>
      <c r="V737" s="17">
        <v>0.21366537279363601</v>
      </c>
      <c r="W737" s="17">
        <v>0.15888389961239499</v>
      </c>
      <c r="X737" s="17">
        <v>0.161565551082021</v>
      </c>
      <c r="Y737" s="17">
        <v>0.21969908231596</v>
      </c>
      <c r="Z737" s="17">
        <v>0.153837514199548</v>
      </c>
      <c r="AA737" s="17">
        <v>0.22048423602219</v>
      </c>
      <c r="AB737" s="17">
        <v>0.27198165100586502</v>
      </c>
      <c r="AC737" s="17">
        <v>0.212605943216326</v>
      </c>
      <c r="AD737" s="17">
        <v>0.15835437089743801</v>
      </c>
      <c r="AE737" s="17"/>
      <c r="AF737" s="17">
        <v>0.19602306684121401</v>
      </c>
      <c r="AG737" s="17">
        <v>0.15506980278735899</v>
      </c>
      <c r="AH737" s="17">
        <v>0.104641759552454</v>
      </c>
      <c r="AI737" s="17">
        <v>0.33288734492017502</v>
      </c>
      <c r="AJ737" s="17">
        <v>0.162114950805652</v>
      </c>
      <c r="AK737" s="17"/>
      <c r="AL737" s="17">
        <v>0.128381637984606</v>
      </c>
      <c r="AM737" s="17">
        <v>0.18257847482433101</v>
      </c>
      <c r="AN737" s="17">
        <v>0.15192865601619501</v>
      </c>
      <c r="AO737" s="17">
        <v>0.3194682452723</v>
      </c>
      <c r="AP737" s="17">
        <v>0.181058859419822</v>
      </c>
      <c r="AQ737" s="17">
        <v>0.16864961750236801</v>
      </c>
      <c r="AR737" s="17"/>
      <c r="AS737" s="17">
        <v>0.14816242057057899</v>
      </c>
      <c r="AT737" s="17">
        <v>0.17660626925098</v>
      </c>
      <c r="AU737" s="17">
        <v>0.22498663189462201</v>
      </c>
      <c r="AV737" s="17">
        <v>0.26320280802339102</v>
      </c>
      <c r="AW737" s="17">
        <v>0.33257659898764502</v>
      </c>
      <c r="AX737" s="17"/>
      <c r="AY737" s="17">
        <v>0.16306899182889001</v>
      </c>
      <c r="AZ737" s="17">
        <v>0.171490313520586</v>
      </c>
      <c r="BA737" s="17">
        <v>0.19322416630997</v>
      </c>
      <c r="BB737" s="17">
        <v>0.255712567515054</v>
      </c>
      <c r="BC737" s="17">
        <v>0.47340458038051098</v>
      </c>
      <c r="BD737" s="17"/>
      <c r="BE737" s="17">
        <v>0.342344874561888</v>
      </c>
      <c r="BF737" s="17">
        <v>0.192177917651701</v>
      </c>
      <c r="BG737" s="17">
        <v>0.20709454569115299</v>
      </c>
      <c r="BH737" s="17">
        <v>0.158114588219676</v>
      </c>
      <c r="BI737" s="17"/>
      <c r="BJ737" s="17">
        <v>0.31895606934723397</v>
      </c>
      <c r="BK737" s="17">
        <v>0.17666917044456401</v>
      </c>
      <c r="BL737" s="17">
        <v>0.189541406795939</v>
      </c>
      <c r="BM737" s="17">
        <v>0.171368576894734</v>
      </c>
      <c r="BN737" s="17"/>
      <c r="BO737" s="17">
        <v>0.240277507061433</v>
      </c>
      <c r="BP737" s="17">
        <v>0.22111872422957901</v>
      </c>
      <c r="BQ737" s="17">
        <v>0.18102425406559</v>
      </c>
      <c r="BR737" s="17"/>
      <c r="BS737" s="17">
        <v>0.16769839851385601</v>
      </c>
      <c r="BT737" s="17">
        <v>0.227198155300253</v>
      </c>
      <c r="BU737" s="17"/>
      <c r="BV737" s="17">
        <v>0.16426891231440799</v>
      </c>
      <c r="BW737" s="17">
        <v>0.17916121224102699</v>
      </c>
      <c r="BX737" s="17">
        <v>0.232462727008276</v>
      </c>
      <c r="BY737" s="17"/>
      <c r="BZ737" s="17">
        <v>0.15680681919616199</v>
      </c>
      <c r="CA737" s="17">
        <v>0.14100156928955601</v>
      </c>
    </row>
    <row r="738" spans="2:79" x14ac:dyDescent="0.3">
      <c r="B738" t="s">
        <v>191</v>
      </c>
      <c r="C738" s="17">
        <v>0.39498262836613901</v>
      </c>
      <c r="D738" s="17">
        <v>0.37193844839019802</v>
      </c>
      <c r="E738" s="17">
        <v>0.42353038872468302</v>
      </c>
      <c r="F738" s="17"/>
      <c r="G738" s="17">
        <v>0.40777457774249798</v>
      </c>
      <c r="H738" s="17">
        <v>0.45388758401589502</v>
      </c>
      <c r="I738" s="17">
        <v>0.33572061507127698</v>
      </c>
      <c r="J738" s="17">
        <v>0.332168432673697</v>
      </c>
      <c r="K738" s="17">
        <v>0.310221347714981</v>
      </c>
      <c r="L738" s="17">
        <v>0.49426888088684801</v>
      </c>
      <c r="M738" s="17"/>
      <c r="N738" s="17">
        <v>0.513448635809165</v>
      </c>
      <c r="O738" s="17">
        <v>0.36796656604683398</v>
      </c>
      <c r="P738" s="17">
        <v>0.35429149116039599</v>
      </c>
      <c r="Q738" s="17">
        <v>0.335122775806171</v>
      </c>
      <c r="R738" s="17"/>
      <c r="S738" s="17">
        <v>0.46456794457240602</v>
      </c>
      <c r="T738" s="17">
        <v>0.40981594809462601</v>
      </c>
      <c r="U738" s="17">
        <v>0.44304250678642698</v>
      </c>
      <c r="V738" s="17">
        <v>0.36870171031182503</v>
      </c>
      <c r="W738" s="17">
        <v>0.42912739248053999</v>
      </c>
      <c r="X738" s="17">
        <v>0.465170696791252</v>
      </c>
      <c r="Y738" s="17">
        <v>0.36879526517644501</v>
      </c>
      <c r="Z738" s="17">
        <v>0.44618645862404799</v>
      </c>
      <c r="AA738" s="17">
        <v>0.35984707679781502</v>
      </c>
      <c r="AB738" s="17">
        <v>0.25155141483069898</v>
      </c>
      <c r="AC738" s="17">
        <v>0.25990771642202598</v>
      </c>
      <c r="AD738" s="17">
        <v>0.45441077584144302</v>
      </c>
      <c r="AE738" s="17"/>
      <c r="AF738" s="17">
        <v>0.38080132512694997</v>
      </c>
      <c r="AG738" s="17">
        <v>0.51071962041396102</v>
      </c>
      <c r="AH738" s="17">
        <v>0.58818813379152901</v>
      </c>
      <c r="AI738" s="17">
        <v>9.55301497959989E-2</v>
      </c>
      <c r="AJ738" s="17">
        <v>0.48307756568211202</v>
      </c>
      <c r="AK738" s="17"/>
      <c r="AL738" s="17">
        <v>0.58849147289468096</v>
      </c>
      <c r="AM738" s="17">
        <v>0.43258731990348498</v>
      </c>
      <c r="AN738" s="17">
        <v>0.48153203905831898</v>
      </c>
      <c r="AO738" s="17">
        <v>0.13301267113048401</v>
      </c>
      <c r="AP738" s="17">
        <v>0.465047885972113</v>
      </c>
      <c r="AQ738" s="17">
        <v>0.35450261464106497</v>
      </c>
      <c r="AR738" s="17"/>
      <c r="AS738" s="17">
        <v>0.56716508476696903</v>
      </c>
      <c r="AT738" s="17">
        <v>0.425635749337546</v>
      </c>
      <c r="AU738" s="17">
        <v>0.29605499408000602</v>
      </c>
      <c r="AV738" s="17">
        <v>0.23073134895162001</v>
      </c>
      <c r="AW738" s="17">
        <v>0.21752780470005001</v>
      </c>
      <c r="AX738" s="17"/>
      <c r="AY738" s="17">
        <v>0.509241249288367</v>
      </c>
      <c r="AZ738" s="17">
        <v>0.44172705150568498</v>
      </c>
      <c r="BA738" s="17">
        <v>0.33341924326474298</v>
      </c>
      <c r="BB738" s="17">
        <v>0.27728322014386703</v>
      </c>
      <c r="BC738" s="17">
        <v>-0.12679313092480601</v>
      </c>
      <c r="BD738" s="17"/>
      <c r="BE738" s="17">
        <v>0.105987165714843</v>
      </c>
      <c r="BF738" s="17">
        <v>0.38075320771264698</v>
      </c>
      <c r="BG738" s="17">
        <v>0.39316658353859102</v>
      </c>
      <c r="BH738" s="17">
        <v>0.45390637307121501</v>
      </c>
      <c r="BI738" s="17"/>
      <c r="BJ738" s="17">
        <v>0.13362687262722001</v>
      </c>
      <c r="BK738" s="17">
        <v>0.47761100407938301</v>
      </c>
      <c r="BL738" s="17">
        <v>0.39748433427147301</v>
      </c>
      <c r="BM738" s="17">
        <v>0.44465656425955802</v>
      </c>
      <c r="BN738" s="17"/>
      <c r="BO738" s="17">
        <v>0.32350807185957597</v>
      </c>
      <c r="BP738" s="17">
        <v>0.30782797464399297</v>
      </c>
      <c r="BQ738" s="17">
        <v>0.427520822157056</v>
      </c>
      <c r="BR738" s="17"/>
      <c r="BS738" s="17">
        <v>0.45205608347383802</v>
      </c>
      <c r="BT738" s="17">
        <v>0.32556623080729502</v>
      </c>
      <c r="BU738" s="17"/>
      <c r="BV738" s="17">
        <v>0.51139587495726602</v>
      </c>
      <c r="BW738" s="17">
        <v>0.38769726099063201</v>
      </c>
      <c r="BX738" s="17">
        <v>0.34472929286336101</v>
      </c>
      <c r="BY738" s="17"/>
      <c r="BZ738" s="17">
        <v>0.44868732839436698</v>
      </c>
      <c r="CA738" s="17">
        <v>0.51415076502187895</v>
      </c>
    </row>
    <row r="739" spans="2:79" x14ac:dyDescent="0.3">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row>
    <row r="740" spans="2:79" x14ac:dyDescent="0.3">
      <c r="B740" s="6" t="s">
        <v>306</v>
      </c>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row>
    <row r="741" spans="2:79" x14ac:dyDescent="0.3">
      <c r="B741" s="24" t="s">
        <v>107</v>
      </c>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row>
    <row r="742" spans="2:79" x14ac:dyDescent="0.3">
      <c r="B742" t="s">
        <v>208</v>
      </c>
      <c r="C742" s="17">
        <v>0.22225491778176901</v>
      </c>
      <c r="D742" s="17">
        <v>0.197519648970755</v>
      </c>
      <c r="E742" s="17">
        <v>0.248353397706082</v>
      </c>
      <c r="F742" s="17"/>
      <c r="G742" s="17">
        <v>0.20472477983211601</v>
      </c>
      <c r="H742" s="17">
        <v>0.25521410926578397</v>
      </c>
      <c r="I742" s="17">
        <v>0.23407269572971401</v>
      </c>
      <c r="J742" s="17">
        <v>0.18688008716090801</v>
      </c>
      <c r="K742" s="17">
        <v>0.23433787897168601</v>
      </c>
      <c r="L742" s="17">
        <v>0.21819585702658401</v>
      </c>
      <c r="M742" s="17"/>
      <c r="N742" s="17">
        <v>0.25444738705652298</v>
      </c>
      <c r="O742" s="17">
        <v>0.19127597515001199</v>
      </c>
      <c r="P742" s="17">
        <v>0.22611687449127699</v>
      </c>
      <c r="Q742" s="17">
        <v>0.21847872148563399</v>
      </c>
      <c r="R742" s="17"/>
      <c r="S742" s="17">
        <v>0.25738530933891102</v>
      </c>
      <c r="T742" s="17">
        <v>0.20809770106471701</v>
      </c>
      <c r="U742" s="17">
        <v>0.19397474302878701</v>
      </c>
      <c r="V742" s="17">
        <v>0.268675720228298</v>
      </c>
      <c r="W742" s="17">
        <v>0.181435980160706</v>
      </c>
      <c r="X742" s="17">
        <v>0.220208926793761</v>
      </c>
      <c r="Y742" s="17">
        <v>0.19095323265741701</v>
      </c>
      <c r="Z742" s="17">
        <v>0.26503164086495801</v>
      </c>
      <c r="AA742" s="17">
        <v>0.23429140875549501</v>
      </c>
      <c r="AB742" s="17">
        <v>0.219758771998953</v>
      </c>
      <c r="AC742" s="17">
        <v>0.191248733989065</v>
      </c>
      <c r="AD742" s="17">
        <v>0.19962317039761701</v>
      </c>
      <c r="AE742" s="17"/>
      <c r="AF742" s="17">
        <v>0.20716068646505201</v>
      </c>
      <c r="AG742" s="17">
        <v>0.26041257334002799</v>
      </c>
      <c r="AH742" s="17">
        <v>0.223436551498056</v>
      </c>
      <c r="AI742" s="17">
        <v>0.115525386009729</v>
      </c>
      <c r="AJ742" s="17">
        <v>0.28388374789689103</v>
      </c>
      <c r="AK742" s="17"/>
      <c r="AL742" s="17">
        <v>0.27788297824505798</v>
      </c>
      <c r="AM742" s="17">
        <v>0.23072087407872599</v>
      </c>
      <c r="AN742" s="17">
        <v>0.29680822686018699</v>
      </c>
      <c r="AO742" s="17">
        <v>0.128120191086707</v>
      </c>
      <c r="AP742" s="17">
        <v>0.28067524467622401</v>
      </c>
      <c r="AQ742" s="17">
        <v>0.147091849547412</v>
      </c>
      <c r="AR742" s="17"/>
      <c r="AS742" s="17">
        <v>0.30282641518636599</v>
      </c>
      <c r="AT742" s="17">
        <v>0.20062879741347101</v>
      </c>
      <c r="AU742" s="17">
        <v>0.18966845617207201</v>
      </c>
      <c r="AV742" s="17">
        <v>0.23469375112105201</v>
      </c>
      <c r="AW742" s="17">
        <v>0.39618612680043402</v>
      </c>
      <c r="AX742" s="17"/>
      <c r="AY742" s="17">
        <v>0.28341229613940599</v>
      </c>
      <c r="AZ742" s="17">
        <v>0.19417319495276</v>
      </c>
      <c r="BA742" s="17">
        <v>0.214751047193978</v>
      </c>
      <c r="BB742" s="17">
        <v>0.20942695315413701</v>
      </c>
      <c r="BC742" s="17">
        <v>0.191021331223132</v>
      </c>
      <c r="BD742" s="17"/>
      <c r="BE742" s="17">
        <v>9.9814105063594505E-2</v>
      </c>
      <c r="BF742" s="17">
        <v>0.14514489644970299</v>
      </c>
      <c r="BG742" s="17">
        <v>0.177885790161706</v>
      </c>
      <c r="BH742" s="17">
        <v>0.363978359968327</v>
      </c>
      <c r="BI742" s="17"/>
      <c r="BJ742" s="17">
        <v>0.15080309008245399</v>
      </c>
      <c r="BK742" s="17">
        <v>0.21852585604465599</v>
      </c>
      <c r="BL742" s="17">
        <v>0.19280574093459499</v>
      </c>
      <c r="BM742" s="17">
        <v>0.25371893386681499</v>
      </c>
      <c r="BN742" s="17"/>
      <c r="BO742" s="17">
        <v>0.19758953412063901</v>
      </c>
      <c r="BP742" s="17">
        <v>0.19261438930823599</v>
      </c>
      <c r="BQ742" s="17">
        <v>0.233987874444366</v>
      </c>
      <c r="BR742" s="17"/>
      <c r="BS742" s="17">
        <v>0.23856468300852299</v>
      </c>
      <c r="BT742" s="17">
        <v>0.201992516757453</v>
      </c>
      <c r="BU742" s="17"/>
      <c r="BV742" s="17">
        <v>0.236068938285493</v>
      </c>
      <c r="BW742" s="17">
        <v>0.22954255078465799</v>
      </c>
      <c r="BX742" s="17">
        <v>0.19923385501376101</v>
      </c>
      <c r="BY742" s="17"/>
      <c r="BZ742" s="17">
        <v>0.219537641920593</v>
      </c>
      <c r="CA742" s="17">
        <v>0.26239613110225501</v>
      </c>
    </row>
    <row r="743" spans="2:79" x14ac:dyDescent="0.3">
      <c r="B743" t="s">
        <v>300</v>
      </c>
      <c r="C743" s="17">
        <v>0.234407339776673</v>
      </c>
      <c r="D743" s="17">
        <v>0.233557509921961</v>
      </c>
      <c r="E743" s="17">
        <v>0.23636848717987799</v>
      </c>
      <c r="F743" s="17"/>
      <c r="G743" s="17">
        <v>0.27319750604350901</v>
      </c>
      <c r="H743" s="17">
        <v>0.22401440085333299</v>
      </c>
      <c r="I743" s="17">
        <v>0.26905969827762599</v>
      </c>
      <c r="J743" s="17">
        <v>0.23719751518670601</v>
      </c>
      <c r="K743" s="17">
        <v>0.19629324134375201</v>
      </c>
      <c r="L743" s="17">
        <v>0.21200529844285201</v>
      </c>
      <c r="M743" s="17"/>
      <c r="N743" s="17">
        <v>0.266682214504606</v>
      </c>
      <c r="O743" s="17">
        <v>0.23936942739594699</v>
      </c>
      <c r="P743" s="17">
        <v>0.219925231452161</v>
      </c>
      <c r="Q743" s="17">
        <v>0.205715141044686</v>
      </c>
      <c r="R743" s="17"/>
      <c r="S743" s="17">
        <v>0.248037470836075</v>
      </c>
      <c r="T743" s="17">
        <v>0.23578813453796599</v>
      </c>
      <c r="U743" s="17">
        <v>0.24039924043452399</v>
      </c>
      <c r="V743" s="17">
        <v>0.22333315011677701</v>
      </c>
      <c r="W743" s="17">
        <v>0.22279076093995201</v>
      </c>
      <c r="X743" s="17">
        <v>0.229015349320455</v>
      </c>
      <c r="Y743" s="17">
        <v>0.267868984824715</v>
      </c>
      <c r="Z743" s="17">
        <v>0.21696127607746099</v>
      </c>
      <c r="AA743" s="17">
        <v>0.22142638894493</v>
      </c>
      <c r="AB743" s="17">
        <v>0.23125070018456501</v>
      </c>
      <c r="AC743" s="17">
        <v>0.208856729621299</v>
      </c>
      <c r="AD743" s="17">
        <v>0.259278651137684</v>
      </c>
      <c r="AE743" s="17"/>
      <c r="AF743" s="17">
        <v>0.21244375981119701</v>
      </c>
      <c r="AG743" s="17">
        <v>0.26965585837544198</v>
      </c>
      <c r="AH743" s="17">
        <v>0.296414601917593</v>
      </c>
      <c r="AI743" s="17">
        <v>0.17862964336286299</v>
      </c>
      <c r="AJ743" s="17">
        <v>0.26858374762792098</v>
      </c>
      <c r="AK743" s="17"/>
      <c r="AL743" s="17">
        <v>0.29104694682236498</v>
      </c>
      <c r="AM743" s="17">
        <v>0.23717210296833199</v>
      </c>
      <c r="AN743" s="17">
        <v>0.25461783433329099</v>
      </c>
      <c r="AO743" s="17">
        <v>0.17494843865929</v>
      </c>
      <c r="AP743" s="17">
        <v>0.229307163382066</v>
      </c>
      <c r="AQ743" s="17">
        <v>0.21767642960130901</v>
      </c>
      <c r="AR743" s="17"/>
      <c r="AS743" s="17">
        <v>0.26132247723492702</v>
      </c>
      <c r="AT743" s="17">
        <v>0.25479511569444802</v>
      </c>
      <c r="AU743" s="17">
        <v>0.19777640270898</v>
      </c>
      <c r="AV743" s="17">
        <v>0.182736787386959</v>
      </c>
      <c r="AW743" s="17">
        <v>0.219196352720371</v>
      </c>
      <c r="AX743" s="17"/>
      <c r="AY743" s="17">
        <v>0.232793506194094</v>
      </c>
      <c r="AZ743" s="17">
        <v>0.266203594715055</v>
      </c>
      <c r="BA743" s="17">
        <v>0.22107516620701101</v>
      </c>
      <c r="BB743" s="17">
        <v>0.19867930031012701</v>
      </c>
      <c r="BC743" s="17">
        <v>0.113228249245984</v>
      </c>
      <c r="BD743" s="17"/>
      <c r="BE743" s="17">
        <v>0.15092199788375399</v>
      </c>
      <c r="BF743" s="17">
        <v>0.22457823702419999</v>
      </c>
      <c r="BG743" s="17">
        <v>0.23397548064197499</v>
      </c>
      <c r="BH743" s="17">
        <v>0.257445052134324</v>
      </c>
      <c r="BI743" s="17"/>
      <c r="BJ743" s="17">
        <v>0.22393192475932</v>
      </c>
      <c r="BK743" s="17">
        <v>0.23630278086687601</v>
      </c>
      <c r="BL743" s="17">
        <v>0.23520731992835101</v>
      </c>
      <c r="BM743" s="17">
        <v>0.23858516691700901</v>
      </c>
      <c r="BN743" s="17"/>
      <c r="BO743" s="17">
        <v>0.207450676089108</v>
      </c>
      <c r="BP743" s="17">
        <v>0.25780619955049899</v>
      </c>
      <c r="BQ743" s="17">
        <v>0.23638725311728201</v>
      </c>
      <c r="BR743" s="17"/>
      <c r="BS743" s="17">
        <v>0.251884812945114</v>
      </c>
      <c r="BT743" s="17">
        <v>0.211641284872396</v>
      </c>
      <c r="BU743" s="17"/>
      <c r="BV743" s="17">
        <v>0.26439905842128503</v>
      </c>
      <c r="BW743" s="17">
        <v>0.22885396148682499</v>
      </c>
      <c r="BX743" s="17">
        <v>0.22590459769738699</v>
      </c>
      <c r="BY743" s="17"/>
      <c r="BZ743" s="17">
        <v>0.312123284077713</v>
      </c>
      <c r="CA743" s="17">
        <v>0.30338753349231101</v>
      </c>
    </row>
    <row r="744" spans="2:79" x14ac:dyDescent="0.3">
      <c r="B744" t="s">
        <v>210</v>
      </c>
      <c r="C744" s="17">
        <v>0.21507924667487999</v>
      </c>
      <c r="D744" s="17">
        <v>0.191996725992194</v>
      </c>
      <c r="E744" s="17">
        <v>0.23761615320658699</v>
      </c>
      <c r="F744" s="17"/>
      <c r="G744" s="17">
        <v>0.24903296033264699</v>
      </c>
      <c r="H744" s="17">
        <v>0.28754466123144901</v>
      </c>
      <c r="I744" s="17">
        <v>0.16363382963807499</v>
      </c>
      <c r="J744" s="17">
        <v>0.18256548087518901</v>
      </c>
      <c r="K744" s="17">
        <v>0.19023962800784999</v>
      </c>
      <c r="L744" s="17">
        <v>0.218200986734259</v>
      </c>
      <c r="M744" s="17"/>
      <c r="N744" s="17">
        <v>0.20298326142996001</v>
      </c>
      <c r="O744" s="17">
        <v>0.235705669439738</v>
      </c>
      <c r="P744" s="17">
        <v>0.202304848196487</v>
      </c>
      <c r="Q744" s="17">
        <v>0.214302356671809</v>
      </c>
      <c r="R744" s="17"/>
      <c r="S744" s="17">
        <v>0.24284564448295901</v>
      </c>
      <c r="T744" s="17">
        <v>0.22629724605037799</v>
      </c>
      <c r="U744" s="17">
        <v>0.23532643032509601</v>
      </c>
      <c r="V744" s="17">
        <v>0.20860546892644899</v>
      </c>
      <c r="W744" s="17">
        <v>0.27625347746544798</v>
      </c>
      <c r="X744" s="17">
        <v>0.239627991013207</v>
      </c>
      <c r="Y744" s="17">
        <v>0.15570747662981399</v>
      </c>
      <c r="Z744" s="17">
        <v>0.23220810824246799</v>
      </c>
      <c r="AA744" s="17">
        <v>0.20078929493113701</v>
      </c>
      <c r="AB744" s="17">
        <v>0.16093912733283899</v>
      </c>
      <c r="AC744" s="17">
        <v>0.216967170379714</v>
      </c>
      <c r="AD744" s="17">
        <v>0.13290255322998301</v>
      </c>
      <c r="AE744" s="17"/>
      <c r="AF744" s="17">
        <v>0.25042168050373897</v>
      </c>
      <c r="AG744" s="17">
        <v>0.198224051408115</v>
      </c>
      <c r="AH744" s="17">
        <v>0.221419184525037</v>
      </c>
      <c r="AI744" s="17">
        <v>0.24030790630010301</v>
      </c>
      <c r="AJ744" s="17">
        <v>0.19211802035418399</v>
      </c>
      <c r="AK744" s="17"/>
      <c r="AL744" s="17">
        <v>0.20454285018391799</v>
      </c>
      <c r="AM744" s="17">
        <v>0.25952704779464503</v>
      </c>
      <c r="AN744" s="17">
        <v>0.18422739787437201</v>
      </c>
      <c r="AO744" s="17">
        <v>0.22051885221320799</v>
      </c>
      <c r="AP744" s="17">
        <v>0.20640339660812199</v>
      </c>
      <c r="AQ744" s="17">
        <v>0.22261735666364699</v>
      </c>
      <c r="AR744" s="17"/>
      <c r="AS744" s="17">
        <v>0.18934265258014599</v>
      </c>
      <c r="AT744" s="17">
        <v>0.215090348151521</v>
      </c>
      <c r="AU744" s="17">
        <v>0.26564442611797701</v>
      </c>
      <c r="AV744" s="17">
        <v>0.16161204022487499</v>
      </c>
      <c r="AW744" s="17">
        <v>9.8094715335947893E-2</v>
      </c>
      <c r="AX744" s="17"/>
      <c r="AY744" s="17">
        <v>0.19156194005676999</v>
      </c>
      <c r="AZ744" s="17">
        <v>0.23651124010327401</v>
      </c>
      <c r="BA744" s="17">
        <v>0.206283994079073</v>
      </c>
      <c r="BB744" s="17">
        <v>0.22603434980272799</v>
      </c>
      <c r="BC744" s="17">
        <v>0.15799201830038201</v>
      </c>
      <c r="BD744" s="17"/>
      <c r="BE744" s="17">
        <v>0.26510657522481601</v>
      </c>
      <c r="BF744" s="17">
        <v>0.191676955473919</v>
      </c>
      <c r="BG744" s="17">
        <v>0.24136931812145601</v>
      </c>
      <c r="BH744" s="17">
        <v>0.17574809401081901</v>
      </c>
      <c r="BI744" s="17"/>
      <c r="BJ744" s="17">
        <v>0.14447864783990599</v>
      </c>
      <c r="BK744" s="17">
        <v>0.260378288636681</v>
      </c>
      <c r="BL744" s="17">
        <v>0.23060965436063299</v>
      </c>
      <c r="BM744" s="17">
        <v>0.21556948232853601</v>
      </c>
      <c r="BN744" s="17"/>
      <c r="BO744" s="17">
        <v>0.203273384449489</v>
      </c>
      <c r="BP744" s="17">
        <v>0.22124483171471801</v>
      </c>
      <c r="BQ744" s="17">
        <v>0.21436476682182901</v>
      </c>
      <c r="BR744" s="17"/>
      <c r="BS744" s="17">
        <v>0.20911329337965801</v>
      </c>
      <c r="BT744" s="17">
        <v>0.224131083306294</v>
      </c>
      <c r="BU744" s="17"/>
      <c r="BV744" s="17">
        <v>0.203488407503607</v>
      </c>
      <c r="BW744" s="17">
        <v>0.22148924895255701</v>
      </c>
      <c r="BX744" s="17">
        <v>0.21374639089802899</v>
      </c>
      <c r="BY744" s="17"/>
      <c r="BZ744" s="17">
        <v>0.196237737660238</v>
      </c>
      <c r="CA744" s="17">
        <v>0.18689582297695001</v>
      </c>
    </row>
    <row r="745" spans="2:79" x14ac:dyDescent="0.3">
      <c r="B745" t="s">
        <v>301</v>
      </c>
      <c r="C745" s="17">
        <v>0.149296943287585</v>
      </c>
      <c r="D745" s="17">
        <v>0.16153617991452701</v>
      </c>
      <c r="E745" s="17">
        <v>0.13777732673891599</v>
      </c>
      <c r="F745" s="17"/>
      <c r="G745" s="17">
        <v>0.148846323458769</v>
      </c>
      <c r="H745" s="17">
        <v>0.114180189304819</v>
      </c>
      <c r="I745" s="17">
        <v>0.15097647977463199</v>
      </c>
      <c r="J745" s="17">
        <v>0.18311871742522001</v>
      </c>
      <c r="K745" s="17">
        <v>0.11214821137394899</v>
      </c>
      <c r="L745" s="17">
        <v>0.174143207739205</v>
      </c>
      <c r="M745" s="17"/>
      <c r="N745" s="17">
        <v>0.136042907264463</v>
      </c>
      <c r="O745" s="17">
        <v>0.17258234369091999</v>
      </c>
      <c r="P745" s="17">
        <v>0.14607565012714199</v>
      </c>
      <c r="Q745" s="17">
        <v>0.14337131325862601</v>
      </c>
      <c r="R745" s="17"/>
      <c r="S745" s="17">
        <v>0.13684912336470301</v>
      </c>
      <c r="T745" s="17">
        <v>0.14855475656984499</v>
      </c>
      <c r="U745" s="17">
        <v>0.161106499379915</v>
      </c>
      <c r="V745" s="17">
        <v>0.15347575772899499</v>
      </c>
      <c r="W745" s="17">
        <v>0.12135728386460801</v>
      </c>
      <c r="X745" s="17">
        <v>0.129811160548887</v>
      </c>
      <c r="Y745" s="17">
        <v>0.210029248679032</v>
      </c>
      <c r="Z745" s="17">
        <v>0.133679569578601</v>
      </c>
      <c r="AA745" s="17">
        <v>0.15384025266690701</v>
      </c>
      <c r="AB745" s="17">
        <v>0.14588325541144401</v>
      </c>
      <c r="AC745" s="17">
        <v>0.12024328542771499</v>
      </c>
      <c r="AD745" s="17">
        <v>0.19128137210318399</v>
      </c>
      <c r="AE745" s="17"/>
      <c r="AF745" s="17">
        <v>0.13560163086729099</v>
      </c>
      <c r="AG745" s="17">
        <v>0.147634850060996</v>
      </c>
      <c r="AH745" s="17">
        <v>0.13840923100722799</v>
      </c>
      <c r="AI745" s="17">
        <v>0.14816048311990401</v>
      </c>
      <c r="AJ745" s="17">
        <v>0.15817097318783499</v>
      </c>
      <c r="AK745" s="17"/>
      <c r="AL745" s="17">
        <v>0.12986515546206301</v>
      </c>
      <c r="AM745" s="17">
        <v>0.14128227733384299</v>
      </c>
      <c r="AN745" s="17">
        <v>0.15142827514617499</v>
      </c>
      <c r="AO745" s="17">
        <v>0.17244649510003399</v>
      </c>
      <c r="AP745" s="17">
        <v>0.14436835752839799</v>
      </c>
      <c r="AQ745" s="17">
        <v>0.17034363281745901</v>
      </c>
      <c r="AR745" s="17"/>
      <c r="AS745" s="17">
        <v>0.121847325055568</v>
      </c>
      <c r="AT745" s="17">
        <v>0.15898599122676399</v>
      </c>
      <c r="AU745" s="17">
        <v>0.14101408251651201</v>
      </c>
      <c r="AV745" s="17">
        <v>0.18938703466373</v>
      </c>
      <c r="AW745" s="17">
        <v>2.9121532601392899E-2</v>
      </c>
      <c r="AX745" s="17"/>
      <c r="AY745" s="17">
        <v>0.121553668627345</v>
      </c>
      <c r="AZ745" s="17">
        <v>0.15290931994395099</v>
      </c>
      <c r="BA745" s="17">
        <v>0.15858481724024501</v>
      </c>
      <c r="BB745" s="17">
        <v>0.176979479098333</v>
      </c>
      <c r="BC745" s="17">
        <v>0.165586194717213</v>
      </c>
      <c r="BD745" s="17"/>
      <c r="BE745" s="17">
        <v>0.109065928773174</v>
      </c>
      <c r="BF745" s="17">
        <v>0.204396977341015</v>
      </c>
      <c r="BG745" s="17">
        <v>0.168332899187498</v>
      </c>
      <c r="BH745" s="17">
        <v>8.7579834208440996E-2</v>
      </c>
      <c r="BI745" s="17"/>
      <c r="BJ745" s="17">
        <v>0.15653889669960599</v>
      </c>
      <c r="BK745" s="17">
        <v>0.151921854714133</v>
      </c>
      <c r="BL745" s="17">
        <v>0.16585929777679001</v>
      </c>
      <c r="BM745" s="17">
        <v>0.140884023510955</v>
      </c>
      <c r="BN745" s="17"/>
      <c r="BO745" s="17">
        <v>0.18004977495748001</v>
      </c>
      <c r="BP745" s="17">
        <v>0.138781488758392</v>
      </c>
      <c r="BQ745" s="17">
        <v>0.146297889922825</v>
      </c>
      <c r="BR745" s="17"/>
      <c r="BS745" s="17">
        <v>0.14011331569597599</v>
      </c>
      <c r="BT745" s="17">
        <v>0.160603559963515</v>
      </c>
      <c r="BU745" s="17"/>
      <c r="BV745" s="17">
        <v>0.16666114270349699</v>
      </c>
      <c r="BW745" s="17">
        <v>0.13834011784796399</v>
      </c>
      <c r="BX745" s="17">
        <v>0.155814435137136</v>
      </c>
      <c r="BY745" s="17"/>
      <c r="BZ745" s="17">
        <v>0.13464601906259299</v>
      </c>
      <c r="CA745" s="17">
        <v>0.11086538558443899</v>
      </c>
    </row>
    <row r="746" spans="2:79" x14ac:dyDescent="0.3">
      <c r="B746" t="s">
        <v>212</v>
      </c>
      <c r="C746" s="17">
        <v>0.150319576083671</v>
      </c>
      <c r="D746" s="17">
        <v>0.19276548150237299</v>
      </c>
      <c r="E746" s="17">
        <v>0.105119392471206</v>
      </c>
      <c r="F746" s="17"/>
      <c r="G746" s="17">
        <v>9.2463316857624697E-2</v>
      </c>
      <c r="H746" s="17">
        <v>8.2929209451097094E-2</v>
      </c>
      <c r="I746" s="17">
        <v>0.15761394513938701</v>
      </c>
      <c r="J746" s="17">
        <v>0.18941381638127999</v>
      </c>
      <c r="K746" s="17">
        <v>0.24718219924720999</v>
      </c>
      <c r="L746" s="17">
        <v>0.14145817573776401</v>
      </c>
      <c r="M746" s="17"/>
      <c r="N746" s="17">
        <v>0.120489497827365</v>
      </c>
      <c r="O746" s="17">
        <v>0.13463177527419101</v>
      </c>
      <c r="P746" s="17">
        <v>0.17688811324523099</v>
      </c>
      <c r="Q746" s="17">
        <v>0.17847745226184</v>
      </c>
      <c r="R746" s="17"/>
      <c r="S746" s="17">
        <v>0.10085065895190699</v>
      </c>
      <c r="T746" s="17">
        <v>0.152286789204988</v>
      </c>
      <c r="U746" s="17">
        <v>0.144459854260621</v>
      </c>
      <c r="V746" s="17">
        <v>0.11431066524761101</v>
      </c>
      <c r="W746" s="17">
        <v>0.18372205072657</v>
      </c>
      <c r="X746" s="17">
        <v>0.14305558698493001</v>
      </c>
      <c r="Y746" s="17">
        <v>0.139730699768574</v>
      </c>
      <c r="Z746" s="17">
        <v>0.12733280624728999</v>
      </c>
      <c r="AA746" s="17">
        <v>0.151110739258941</v>
      </c>
      <c r="AB746" s="17">
        <v>0.21574023593629099</v>
      </c>
      <c r="AC746" s="17">
        <v>0.213444710907635</v>
      </c>
      <c r="AD746" s="17">
        <v>0.193725495898317</v>
      </c>
      <c r="AE746" s="17"/>
      <c r="AF746" s="17">
        <v>0.16902321085623401</v>
      </c>
      <c r="AG746" s="17">
        <v>0.10830510910260201</v>
      </c>
      <c r="AH746" s="17">
        <v>7.2839892527549993E-2</v>
      </c>
      <c r="AI746" s="17">
        <v>0.30960421215941702</v>
      </c>
      <c r="AJ746" s="17">
        <v>7.98458641865359E-2</v>
      </c>
      <c r="AK746" s="17"/>
      <c r="AL746" s="17">
        <v>8.6441715118228096E-2</v>
      </c>
      <c r="AM746" s="17">
        <v>0.11974616565846501</v>
      </c>
      <c r="AN746" s="17">
        <v>8.4925670713923193E-2</v>
      </c>
      <c r="AO746" s="17">
        <v>0.29081153033301799</v>
      </c>
      <c r="AP746" s="17">
        <v>0.109847913964032</v>
      </c>
      <c r="AQ746" s="17">
        <v>0.14441876523706601</v>
      </c>
      <c r="AR746" s="17"/>
      <c r="AS746" s="17">
        <v>0.10606747173747701</v>
      </c>
      <c r="AT746" s="17">
        <v>0.14171832650164401</v>
      </c>
      <c r="AU746" s="17">
        <v>0.173425448955071</v>
      </c>
      <c r="AV746" s="17">
        <v>0.18896600783370399</v>
      </c>
      <c r="AW746" s="17">
        <v>0.25740127254185302</v>
      </c>
      <c r="AX746" s="17"/>
      <c r="AY746" s="17">
        <v>0.14880064117967201</v>
      </c>
      <c r="AZ746" s="17">
        <v>0.13127580356315</v>
      </c>
      <c r="BA746" s="17">
        <v>0.15383438123262599</v>
      </c>
      <c r="BB746" s="17">
        <v>0.16673920255254601</v>
      </c>
      <c r="BC746" s="17">
        <v>0.30242566943986698</v>
      </c>
      <c r="BD746" s="17"/>
      <c r="BE746" s="17">
        <v>0.357514106348924</v>
      </c>
      <c r="BF746" s="17">
        <v>0.22565173019401699</v>
      </c>
      <c r="BG746" s="17">
        <v>0.155753929906781</v>
      </c>
      <c r="BH746" s="17">
        <v>6.7811117160165094E-2</v>
      </c>
      <c r="BI746" s="17"/>
      <c r="BJ746" s="17">
        <v>0.29700740211683702</v>
      </c>
      <c r="BK746" s="17">
        <v>0.119382475466636</v>
      </c>
      <c r="BL746" s="17">
        <v>0.15349116597099299</v>
      </c>
      <c r="BM746" s="17">
        <v>0.11877971881650801</v>
      </c>
      <c r="BN746" s="17"/>
      <c r="BO746" s="17">
        <v>0.19457095256981999</v>
      </c>
      <c r="BP746" s="17">
        <v>0.16159222928501901</v>
      </c>
      <c r="BQ746" s="17">
        <v>0.13915207894804599</v>
      </c>
      <c r="BR746" s="17"/>
      <c r="BS746" s="17">
        <v>0.13509465683834701</v>
      </c>
      <c r="BT746" s="17">
        <v>0.16845975864076501</v>
      </c>
      <c r="BU746" s="17"/>
      <c r="BV746" s="17">
        <v>0.110553307069903</v>
      </c>
      <c r="BW746" s="17">
        <v>0.14241281604175199</v>
      </c>
      <c r="BX746" s="17">
        <v>0.19319518767364299</v>
      </c>
      <c r="BY746" s="17"/>
      <c r="BZ746" s="17">
        <v>0.114534837031008</v>
      </c>
      <c r="CA746" s="17">
        <v>0.12820766479504001</v>
      </c>
    </row>
    <row r="747" spans="2:79" x14ac:dyDescent="0.3">
      <c r="B747" t="s">
        <v>149</v>
      </c>
      <c r="C747" s="17">
        <v>2.86419763954219E-2</v>
      </c>
      <c r="D747" s="17">
        <v>2.2624453698190501E-2</v>
      </c>
      <c r="E747" s="17">
        <v>3.4765242697330397E-2</v>
      </c>
      <c r="F747" s="17"/>
      <c r="G747" s="17">
        <v>3.1735113475332997E-2</v>
      </c>
      <c r="H747" s="17">
        <v>3.61174298935176E-2</v>
      </c>
      <c r="I747" s="17">
        <v>2.4643351440566199E-2</v>
      </c>
      <c r="J747" s="17">
        <v>2.08243829706969E-2</v>
      </c>
      <c r="K747" s="17">
        <v>1.9798841055552598E-2</v>
      </c>
      <c r="L747" s="17">
        <v>3.5996474319335503E-2</v>
      </c>
      <c r="M747" s="17"/>
      <c r="N747" s="17">
        <v>1.9354731917083399E-2</v>
      </c>
      <c r="O747" s="17">
        <v>2.6434809049191599E-2</v>
      </c>
      <c r="P747" s="17">
        <v>2.8689282487702202E-2</v>
      </c>
      <c r="Q747" s="17">
        <v>3.9655015277403997E-2</v>
      </c>
      <c r="R747" s="17"/>
      <c r="S747" s="17">
        <v>1.4031793025444401E-2</v>
      </c>
      <c r="T747" s="17">
        <v>2.8975372572105501E-2</v>
      </c>
      <c r="U747" s="17">
        <v>2.47332325710574E-2</v>
      </c>
      <c r="V747" s="17">
        <v>3.15992377518707E-2</v>
      </c>
      <c r="W747" s="17">
        <v>1.44404468427168E-2</v>
      </c>
      <c r="X747" s="17">
        <v>3.8280985338760398E-2</v>
      </c>
      <c r="Y747" s="17">
        <v>3.5710357440449397E-2</v>
      </c>
      <c r="Z747" s="17">
        <v>2.4786598989221701E-2</v>
      </c>
      <c r="AA747" s="17">
        <v>3.8541915442590301E-2</v>
      </c>
      <c r="AB747" s="17">
        <v>2.6427909135908499E-2</v>
      </c>
      <c r="AC747" s="17">
        <v>4.9239369674572903E-2</v>
      </c>
      <c r="AD747" s="17">
        <v>2.3188757233214001E-2</v>
      </c>
      <c r="AE747" s="17"/>
      <c r="AF747" s="17">
        <v>2.53490314964862E-2</v>
      </c>
      <c r="AG747" s="17">
        <v>1.57675577128162E-2</v>
      </c>
      <c r="AH747" s="17">
        <v>4.7480538524535702E-2</v>
      </c>
      <c r="AI747" s="17">
        <v>7.7723690479842896E-3</v>
      </c>
      <c r="AJ747" s="17">
        <v>1.7397646746634E-2</v>
      </c>
      <c r="AK747" s="17"/>
      <c r="AL747" s="17">
        <v>1.0220354168367699E-2</v>
      </c>
      <c r="AM747" s="17">
        <v>1.1551532165989401E-2</v>
      </c>
      <c r="AN747" s="17">
        <v>2.7992595072051301E-2</v>
      </c>
      <c r="AO747" s="17">
        <v>1.31544926077426E-2</v>
      </c>
      <c r="AP747" s="17">
        <v>2.9397923841158E-2</v>
      </c>
      <c r="AQ747" s="17">
        <v>9.7851966133107093E-2</v>
      </c>
      <c r="AR747" s="17"/>
      <c r="AS747" s="17">
        <v>1.8593658205515201E-2</v>
      </c>
      <c r="AT747" s="17">
        <v>2.8781421012153301E-2</v>
      </c>
      <c r="AU747" s="17">
        <v>3.2471183529388201E-2</v>
      </c>
      <c r="AV747" s="17">
        <v>4.2604378769678597E-2</v>
      </c>
      <c r="AW747" s="17">
        <v>0</v>
      </c>
      <c r="AX747" s="17"/>
      <c r="AY747" s="17">
        <v>2.18779478027126E-2</v>
      </c>
      <c r="AZ747" s="17">
        <v>1.8926846721809502E-2</v>
      </c>
      <c r="BA747" s="17">
        <v>4.5470594047065903E-2</v>
      </c>
      <c r="BB747" s="17">
        <v>2.2140715082128299E-2</v>
      </c>
      <c r="BC747" s="17">
        <v>6.9746537073422502E-2</v>
      </c>
      <c r="BD747" s="17"/>
      <c r="BE747" s="17">
        <v>1.7577286705737199E-2</v>
      </c>
      <c r="BF747" s="17">
        <v>8.5512035171457501E-3</v>
      </c>
      <c r="BG747" s="17">
        <v>2.2682581980584302E-2</v>
      </c>
      <c r="BH747" s="17">
        <v>4.7437542517923398E-2</v>
      </c>
      <c r="BI747" s="17"/>
      <c r="BJ747" s="17">
        <v>2.72400385018783E-2</v>
      </c>
      <c r="BK747" s="17">
        <v>1.3488744271019201E-2</v>
      </c>
      <c r="BL747" s="17">
        <v>2.2026821028638101E-2</v>
      </c>
      <c r="BM747" s="17">
        <v>3.2462674560176798E-2</v>
      </c>
      <c r="BN747" s="17"/>
      <c r="BO747" s="17">
        <v>1.70656778134642E-2</v>
      </c>
      <c r="BP747" s="17">
        <v>2.7960861383135398E-2</v>
      </c>
      <c r="BQ747" s="17">
        <v>2.9810136745652999E-2</v>
      </c>
      <c r="BR747" s="17"/>
      <c r="BS747" s="17">
        <v>2.5229238132380299E-2</v>
      </c>
      <c r="BT747" s="17">
        <v>3.3171796459577602E-2</v>
      </c>
      <c r="BU747" s="17"/>
      <c r="BV747" s="17">
        <v>1.8829146016214299E-2</v>
      </c>
      <c r="BW747" s="17">
        <v>3.9361304886243301E-2</v>
      </c>
      <c r="BX747" s="17">
        <v>1.2105533580043499E-2</v>
      </c>
      <c r="BY747" s="17"/>
      <c r="BZ747" s="17">
        <v>2.2920480247854601E-2</v>
      </c>
      <c r="CA747" s="17">
        <v>8.2474620490043497E-3</v>
      </c>
    </row>
    <row r="748" spans="2:79" x14ac:dyDescent="0.3">
      <c r="B748" t="s">
        <v>213</v>
      </c>
      <c r="C748" s="17">
        <v>0.45666225755844198</v>
      </c>
      <c r="D748" s="17">
        <v>0.43107715889271597</v>
      </c>
      <c r="E748" s="17">
        <v>0.48472188488596102</v>
      </c>
      <c r="F748" s="17"/>
      <c r="G748" s="17">
        <v>0.47792228587562602</v>
      </c>
      <c r="H748" s="17">
        <v>0.47922851011911699</v>
      </c>
      <c r="I748" s="17">
        <v>0.503132394007341</v>
      </c>
      <c r="J748" s="17">
        <v>0.42407760234761399</v>
      </c>
      <c r="K748" s="17">
        <v>0.43063112031543799</v>
      </c>
      <c r="L748" s="17">
        <v>0.43020115546943599</v>
      </c>
      <c r="M748" s="17"/>
      <c r="N748" s="17">
        <v>0.52112960156112897</v>
      </c>
      <c r="O748" s="17">
        <v>0.43064540254596001</v>
      </c>
      <c r="P748" s="17">
        <v>0.44604210594343802</v>
      </c>
      <c r="Q748" s="17">
        <v>0.42419386253031999</v>
      </c>
      <c r="R748" s="17"/>
      <c r="S748" s="17">
        <v>0.50542278017498599</v>
      </c>
      <c r="T748" s="17">
        <v>0.44388583560268302</v>
      </c>
      <c r="U748" s="17">
        <v>0.43437398346331102</v>
      </c>
      <c r="V748" s="17">
        <v>0.49200887034507501</v>
      </c>
      <c r="W748" s="17">
        <v>0.40422674110065698</v>
      </c>
      <c r="X748" s="17">
        <v>0.449224276114216</v>
      </c>
      <c r="Y748" s="17">
        <v>0.45882221748213198</v>
      </c>
      <c r="Z748" s="17">
        <v>0.48199291694241903</v>
      </c>
      <c r="AA748" s="17">
        <v>0.45571779770042498</v>
      </c>
      <c r="AB748" s="17">
        <v>0.451009472183518</v>
      </c>
      <c r="AC748" s="17">
        <v>0.40010546361036398</v>
      </c>
      <c r="AD748" s="17">
        <v>0.45890182153530101</v>
      </c>
      <c r="AE748" s="17"/>
      <c r="AF748" s="17">
        <v>0.41960444627624899</v>
      </c>
      <c r="AG748" s="17">
        <v>0.53006843171547102</v>
      </c>
      <c r="AH748" s="17">
        <v>0.51985115341564903</v>
      </c>
      <c r="AI748" s="17">
        <v>0.29415502937259203</v>
      </c>
      <c r="AJ748" s="17">
        <v>0.552467495524811</v>
      </c>
      <c r="AK748" s="17"/>
      <c r="AL748" s="17">
        <v>0.56892992506742301</v>
      </c>
      <c r="AM748" s="17">
        <v>0.46789297704705801</v>
      </c>
      <c r="AN748" s="17">
        <v>0.55142606119347803</v>
      </c>
      <c r="AO748" s="17">
        <v>0.30306862974599702</v>
      </c>
      <c r="AP748" s="17">
        <v>0.50998240805828998</v>
      </c>
      <c r="AQ748" s="17">
        <v>0.36476827914872101</v>
      </c>
      <c r="AR748" s="17"/>
      <c r="AS748" s="17">
        <v>0.56414889242129396</v>
      </c>
      <c r="AT748" s="17">
        <v>0.45542391310791802</v>
      </c>
      <c r="AU748" s="17">
        <v>0.38744485888105201</v>
      </c>
      <c r="AV748" s="17">
        <v>0.41743053850801198</v>
      </c>
      <c r="AW748" s="17">
        <v>0.61538247952080605</v>
      </c>
      <c r="AX748" s="17"/>
      <c r="AY748" s="17">
        <v>0.5162058023335</v>
      </c>
      <c r="AZ748" s="17">
        <v>0.46037678966781498</v>
      </c>
      <c r="BA748" s="17">
        <v>0.43582621340098898</v>
      </c>
      <c r="BB748" s="17">
        <v>0.40810625346426499</v>
      </c>
      <c r="BC748" s="17">
        <v>0.30424958046911599</v>
      </c>
      <c r="BD748" s="17"/>
      <c r="BE748" s="17">
        <v>0.25073610294734899</v>
      </c>
      <c r="BF748" s="17">
        <v>0.36972313347390301</v>
      </c>
      <c r="BG748" s="17">
        <v>0.41186127080368101</v>
      </c>
      <c r="BH748" s="17">
        <v>0.62142341210265195</v>
      </c>
      <c r="BI748" s="17"/>
      <c r="BJ748" s="17">
        <v>0.37473501484177302</v>
      </c>
      <c r="BK748" s="17">
        <v>0.45482863691153103</v>
      </c>
      <c r="BL748" s="17">
        <v>0.42801306086294599</v>
      </c>
      <c r="BM748" s="17">
        <v>0.49230410078382397</v>
      </c>
      <c r="BN748" s="17"/>
      <c r="BO748" s="17">
        <v>0.40504021020974701</v>
      </c>
      <c r="BP748" s="17">
        <v>0.45042058885873498</v>
      </c>
      <c r="BQ748" s="17">
        <v>0.47037512756164801</v>
      </c>
      <c r="BR748" s="17"/>
      <c r="BS748" s="17">
        <v>0.49044949595363702</v>
      </c>
      <c r="BT748" s="17">
        <v>0.41363380162984897</v>
      </c>
      <c r="BU748" s="17"/>
      <c r="BV748" s="17">
        <v>0.50046799670677899</v>
      </c>
      <c r="BW748" s="17">
        <v>0.45839651227148298</v>
      </c>
      <c r="BX748" s="17">
        <v>0.42513845271114797</v>
      </c>
      <c r="BY748" s="17"/>
      <c r="BZ748" s="17">
        <v>0.53166092599830606</v>
      </c>
      <c r="CA748" s="17">
        <v>0.56578366459456697</v>
      </c>
    </row>
    <row r="749" spans="2:79" x14ac:dyDescent="0.3">
      <c r="B749" t="s">
        <v>214</v>
      </c>
      <c r="C749" s="17">
        <v>0.299616519371256</v>
      </c>
      <c r="D749" s="17">
        <v>0.35430166141689901</v>
      </c>
      <c r="E749" s="17">
        <v>0.24289671921012199</v>
      </c>
      <c r="F749" s="17"/>
      <c r="G749" s="17">
        <v>0.24130964031639399</v>
      </c>
      <c r="H749" s="17">
        <v>0.19710939875591599</v>
      </c>
      <c r="I749" s="17">
        <v>0.308590424914019</v>
      </c>
      <c r="J749" s="17">
        <v>0.37253253380649998</v>
      </c>
      <c r="K749" s="17">
        <v>0.35933041062116</v>
      </c>
      <c r="L749" s="17">
        <v>0.31560138347696898</v>
      </c>
      <c r="M749" s="17"/>
      <c r="N749" s="17">
        <v>0.25653240509182801</v>
      </c>
      <c r="O749" s="17">
        <v>0.30721411896511103</v>
      </c>
      <c r="P749" s="17">
        <v>0.32296376337237298</v>
      </c>
      <c r="Q749" s="17">
        <v>0.32184876552046698</v>
      </c>
      <c r="R749" s="17"/>
      <c r="S749" s="17">
        <v>0.23769978231661101</v>
      </c>
      <c r="T749" s="17">
        <v>0.30084154577483402</v>
      </c>
      <c r="U749" s="17">
        <v>0.30556635364053703</v>
      </c>
      <c r="V749" s="17">
        <v>0.26778642297660599</v>
      </c>
      <c r="W749" s="17">
        <v>0.30507933459117698</v>
      </c>
      <c r="X749" s="17">
        <v>0.27286674753381701</v>
      </c>
      <c r="Y749" s="17">
        <v>0.349759948447606</v>
      </c>
      <c r="Z749" s="17">
        <v>0.26101237582589099</v>
      </c>
      <c r="AA749" s="17">
        <v>0.30495099192584801</v>
      </c>
      <c r="AB749" s="17">
        <v>0.36162349134773403</v>
      </c>
      <c r="AC749" s="17">
        <v>0.33368799633534901</v>
      </c>
      <c r="AD749" s="17">
        <v>0.38500686800150102</v>
      </c>
      <c r="AE749" s="17"/>
      <c r="AF749" s="17">
        <v>0.304624841723525</v>
      </c>
      <c r="AG749" s="17">
        <v>0.25593995916359802</v>
      </c>
      <c r="AH749" s="17">
        <v>0.21124912353477801</v>
      </c>
      <c r="AI749" s="17">
        <v>0.45776469527932101</v>
      </c>
      <c r="AJ749" s="17">
        <v>0.23801683737437099</v>
      </c>
      <c r="AK749" s="17"/>
      <c r="AL749" s="17">
        <v>0.21630687058029099</v>
      </c>
      <c r="AM749" s="17">
        <v>0.26102844299230799</v>
      </c>
      <c r="AN749" s="17">
        <v>0.236353945860098</v>
      </c>
      <c r="AO749" s="17">
        <v>0.463258025433052</v>
      </c>
      <c r="AP749" s="17">
        <v>0.25421627149243098</v>
      </c>
      <c r="AQ749" s="17">
        <v>0.31476239805452499</v>
      </c>
      <c r="AR749" s="17"/>
      <c r="AS749" s="17">
        <v>0.22791479679304499</v>
      </c>
      <c r="AT749" s="17">
        <v>0.300704317728408</v>
      </c>
      <c r="AU749" s="17">
        <v>0.31443953147158199</v>
      </c>
      <c r="AV749" s="17">
        <v>0.37835304249743501</v>
      </c>
      <c r="AW749" s="17">
        <v>0.28652280514324602</v>
      </c>
      <c r="AX749" s="17"/>
      <c r="AY749" s="17">
        <v>0.27035430980701802</v>
      </c>
      <c r="AZ749" s="17">
        <v>0.28418512350710101</v>
      </c>
      <c r="BA749" s="17">
        <v>0.31241919847287197</v>
      </c>
      <c r="BB749" s="17">
        <v>0.34371868165087899</v>
      </c>
      <c r="BC749" s="17">
        <v>0.46801186415708002</v>
      </c>
      <c r="BD749" s="17"/>
      <c r="BE749" s="17">
        <v>0.466580035122098</v>
      </c>
      <c r="BF749" s="17">
        <v>0.43004870753503199</v>
      </c>
      <c r="BG749" s="17">
        <v>0.32408682909427899</v>
      </c>
      <c r="BH749" s="17">
        <v>0.15539095136860601</v>
      </c>
      <c r="BI749" s="17"/>
      <c r="BJ749" s="17">
        <v>0.45354629881644198</v>
      </c>
      <c r="BK749" s="17">
        <v>0.27130433018076899</v>
      </c>
      <c r="BL749" s="17">
        <v>0.31935046374778298</v>
      </c>
      <c r="BM749" s="17">
        <v>0.25966374232746298</v>
      </c>
      <c r="BN749" s="17"/>
      <c r="BO749" s="17">
        <v>0.37462072752730002</v>
      </c>
      <c r="BP749" s="17">
        <v>0.30037371804341101</v>
      </c>
      <c r="BQ749" s="17">
        <v>0.28544996887086999</v>
      </c>
      <c r="BR749" s="17"/>
      <c r="BS749" s="17">
        <v>0.275207972534324</v>
      </c>
      <c r="BT749" s="17">
        <v>0.32906331860427901</v>
      </c>
      <c r="BU749" s="17"/>
      <c r="BV749" s="17">
        <v>0.27721444977339998</v>
      </c>
      <c r="BW749" s="17">
        <v>0.280752933889717</v>
      </c>
      <c r="BX749" s="17">
        <v>0.34900962281078002</v>
      </c>
      <c r="BY749" s="17"/>
      <c r="BZ749" s="17">
        <v>0.24918085609360199</v>
      </c>
      <c r="CA749" s="17">
        <v>0.23907305037947901</v>
      </c>
    </row>
    <row r="750" spans="2:79" x14ac:dyDescent="0.3">
      <c r="B750" t="s">
        <v>191</v>
      </c>
      <c r="C750" s="17">
        <v>0.15704573818718601</v>
      </c>
      <c r="D750" s="17">
        <v>7.6775497475816704E-2</v>
      </c>
      <c r="E750" s="17">
        <v>0.24182516567583801</v>
      </c>
      <c r="F750" s="17"/>
      <c r="G750" s="17">
        <v>0.23661264555923101</v>
      </c>
      <c r="H750" s="17">
        <v>0.282119111363202</v>
      </c>
      <c r="I750" s="17">
        <v>0.194541969093322</v>
      </c>
      <c r="J750" s="17">
        <v>5.1545068541113799E-2</v>
      </c>
      <c r="K750" s="17">
        <v>7.1300709694278305E-2</v>
      </c>
      <c r="L750" s="17">
        <v>0.114599771992467</v>
      </c>
      <c r="M750" s="17"/>
      <c r="N750" s="17">
        <v>0.26459719646930002</v>
      </c>
      <c r="O750" s="17">
        <v>0.123431283580849</v>
      </c>
      <c r="P750" s="17">
        <v>0.12307834257106499</v>
      </c>
      <c r="Q750" s="17">
        <v>0.102345097009854</v>
      </c>
      <c r="R750" s="17"/>
      <c r="S750" s="17">
        <v>0.267722997858376</v>
      </c>
      <c r="T750" s="17">
        <v>0.14304428982785</v>
      </c>
      <c r="U750" s="17">
        <v>0.12880762982277399</v>
      </c>
      <c r="V750" s="17">
        <v>0.224222447368469</v>
      </c>
      <c r="W750" s="17">
        <v>9.9147406509480104E-2</v>
      </c>
      <c r="X750" s="17">
        <v>0.17635752858039899</v>
      </c>
      <c r="Y750" s="17">
        <v>0.109062269034526</v>
      </c>
      <c r="Z750" s="17">
        <v>0.22098054111652801</v>
      </c>
      <c r="AA750" s="17">
        <v>0.15076680577457699</v>
      </c>
      <c r="AB750" s="17">
        <v>8.9385980835783599E-2</v>
      </c>
      <c r="AC750" s="17">
        <v>6.6417467275014699E-2</v>
      </c>
      <c r="AD750" s="17">
        <v>7.3894953533799795E-2</v>
      </c>
      <c r="AE750" s="17"/>
      <c r="AF750" s="17">
        <v>0.114979604552724</v>
      </c>
      <c r="AG750" s="17">
        <v>0.274128472551872</v>
      </c>
      <c r="AH750" s="17">
        <v>0.30860202988087099</v>
      </c>
      <c r="AI750" s="17">
        <v>-0.16360966590672901</v>
      </c>
      <c r="AJ750" s="17">
        <v>0.31445065815043999</v>
      </c>
      <c r="AK750" s="17"/>
      <c r="AL750" s="17">
        <v>0.35262305448713099</v>
      </c>
      <c r="AM750" s="17">
        <v>0.20686453405475</v>
      </c>
      <c r="AN750" s="17">
        <v>0.31507211533337998</v>
      </c>
      <c r="AO750" s="17">
        <v>-0.16018939568705501</v>
      </c>
      <c r="AP750" s="17">
        <v>0.255766136565859</v>
      </c>
      <c r="AQ750" s="17">
        <v>5.0005881094196201E-2</v>
      </c>
      <c r="AR750" s="17"/>
      <c r="AS750" s="17">
        <v>0.33623409562824902</v>
      </c>
      <c r="AT750" s="17">
        <v>0.15471959537950999</v>
      </c>
      <c r="AU750" s="17">
        <v>7.3005327409469994E-2</v>
      </c>
      <c r="AV750" s="17">
        <v>3.9077496010577403E-2</v>
      </c>
      <c r="AW750" s="17">
        <v>0.32885967437755897</v>
      </c>
      <c r="AX750" s="17"/>
      <c r="AY750" s="17">
        <v>0.245851492526482</v>
      </c>
      <c r="AZ750" s="17">
        <v>0.17619166616071399</v>
      </c>
      <c r="BA750" s="17">
        <v>0.12340701492811799</v>
      </c>
      <c r="BB750" s="17">
        <v>6.4387571813385697E-2</v>
      </c>
      <c r="BC750" s="17">
        <v>-0.163762283687964</v>
      </c>
      <c r="BD750" s="17"/>
      <c r="BE750" s="17">
        <v>-0.21584393217474901</v>
      </c>
      <c r="BF750" s="17">
        <v>-6.0325574061129802E-2</v>
      </c>
      <c r="BG750" s="17">
        <v>8.7774441709401393E-2</v>
      </c>
      <c r="BH750" s="17">
        <v>0.46603246073404597</v>
      </c>
      <c r="BI750" s="17"/>
      <c r="BJ750" s="17">
        <v>-7.8811283974668994E-2</v>
      </c>
      <c r="BK750" s="17">
        <v>0.183524306730763</v>
      </c>
      <c r="BL750" s="17">
        <v>0.108662597115163</v>
      </c>
      <c r="BM750" s="17">
        <v>0.232640358456361</v>
      </c>
      <c r="BN750" s="17"/>
      <c r="BO750" s="17">
        <v>3.0419482682447499E-2</v>
      </c>
      <c r="BP750" s="17">
        <v>0.150046870815324</v>
      </c>
      <c r="BQ750" s="17">
        <v>0.184925158690777</v>
      </c>
      <c r="BR750" s="17"/>
      <c r="BS750" s="17">
        <v>0.21524152341931399</v>
      </c>
      <c r="BT750" s="17">
        <v>8.4570483025569701E-2</v>
      </c>
      <c r="BU750" s="17"/>
      <c r="BV750" s="17">
        <v>0.22325354693337901</v>
      </c>
      <c r="BW750" s="17">
        <v>0.177643578381767</v>
      </c>
      <c r="BX750" s="17">
        <v>7.6128829900367997E-2</v>
      </c>
      <c r="BY750" s="17"/>
      <c r="BZ750" s="17">
        <v>0.28248006990470398</v>
      </c>
      <c r="CA750" s="17">
        <v>0.32671061421508801</v>
      </c>
    </row>
    <row r="751" spans="2:79" x14ac:dyDescent="0.3">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row>
    <row r="752" spans="2:79" x14ac:dyDescent="0.3">
      <c r="B752" s="6" t="s">
        <v>307</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row>
    <row r="753" spans="2:79" x14ac:dyDescent="0.3">
      <c r="B753" s="24" t="s">
        <v>107</v>
      </c>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row>
    <row r="754" spans="2:79" x14ac:dyDescent="0.3">
      <c r="B754" t="s">
        <v>208</v>
      </c>
      <c r="C754" s="17">
        <v>0.38829982124198198</v>
      </c>
      <c r="D754" s="17">
        <v>0.340225801714229</v>
      </c>
      <c r="E754" s="17">
        <v>0.435875139323184</v>
      </c>
      <c r="F754" s="17"/>
      <c r="G754" s="17">
        <v>0.39419708436372403</v>
      </c>
      <c r="H754" s="17">
        <v>0.38294905536162499</v>
      </c>
      <c r="I754" s="17">
        <v>0.42657113938214197</v>
      </c>
      <c r="J754" s="17">
        <v>0.34814841305798</v>
      </c>
      <c r="K754" s="17">
        <v>0.398808142477519</v>
      </c>
      <c r="L754" s="17">
        <v>0.38325844233152001</v>
      </c>
      <c r="M754" s="17"/>
      <c r="N754" s="17">
        <v>0.41896873757139502</v>
      </c>
      <c r="O754" s="17">
        <v>0.37547346381923302</v>
      </c>
      <c r="P754" s="17">
        <v>0.36098646255008798</v>
      </c>
      <c r="Q754" s="17">
        <v>0.39438925626532401</v>
      </c>
      <c r="R754" s="17"/>
      <c r="S754" s="17">
        <v>0.420369057317932</v>
      </c>
      <c r="T754" s="17">
        <v>0.431004731160604</v>
      </c>
      <c r="U754" s="17">
        <v>0.36089011584288</v>
      </c>
      <c r="V754" s="17">
        <v>0.39186715686285201</v>
      </c>
      <c r="W754" s="17">
        <v>0.347835981987896</v>
      </c>
      <c r="X754" s="17">
        <v>0.38220205895480103</v>
      </c>
      <c r="Y754" s="17">
        <v>0.33051068586949101</v>
      </c>
      <c r="Z754" s="17">
        <v>0.368381577000222</v>
      </c>
      <c r="AA754" s="17">
        <v>0.43789628759771598</v>
      </c>
      <c r="AB754" s="17">
        <v>0.36616951793885399</v>
      </c>
      <c r="AC754" s="17">
        <v>0.36190377826126002</v>
      </c>
      <c r="AD754" s="17">
        <v>0.338783860476839</v>
      </c>
      <c r="AE754" s="17"/>
      <c r="AF754" s="17">
        <v>0.32797805855100798</v>
      </c>
      <c r="AG754" s="17">
        <v>0.455450827973858</v>
      </c>
      <c r="AH754" s="17">
        <v>0.439476622145206</v>
      </c>
      <c r="AI754" s="17">
        <v>0.28291224293355799</v>
      </c>
      <c r="AJ754" s="17">
        <v>0.41356400265534599</v>
      </c>
      <c r="AK754" s="17"/>
      <c r="AL754" s="17">
        <v>0.47223074215511801</v>
      </c>
      <c r="AM754" s="17">
        <v>0.37251028017099902</v>
      </c>
      <c r="AN754" s="17">
        <v>0.46824674224006402</v>
      </c>
      <c r="AO754" s="17">
        <v>0.28052831453669502</v>
      </c>
      <c r="AP754" s="17">
        <v>0.47385129597096998</v>
      </c>
      <c r="AQ754" s="17">
        <v>0.33511217205157001</v>
      </c>
      <c r="AR754" s="17"/>
      <c r="AS754" s="17">
        <v>0.54800762989444496</v>
      </c>
      <c r="AT754" s="17">
        <v>0.34947915142445102</v>
      </c>
      <c r="AU754" s="17">
        <v>0.339863667481756</v>
      </c>
      <c r="AV754" s="17">
        <v>0.365644917719948</v>
      </c>
      <c r="AW754" s="17">
        <v>0.66119644382078302</v>
      </c>
      <c r="AX754" s="17"/>
      <c r="AY754" s="17">
        <v>0.44947637554268999</v>
      </c>
      <c r="AZ754" s="17">
        <v>0.35107539130145898</v>
      </c>
      <c r="BA754" s="17">
        <v>0.38611679149113098</v>
      </c>
      <c r="BB754" s="17">
        <v>0.39484238203453897</v>
      </c>
      <c r="BC754" s="17">
        <v>0.361320044324485</v>
      </c>
      <c r="BD754" s="17"/>
      <c r="BE754" s="17">
        <v>0.22118139547669</v>
      </c>
      <c r="BF754" s="17">
        <v>0.32709561239896501</v>
      </c>
      <c r="BG754" s="17">
        <v>0.36865298887540499</v>
      </c>
      <c r="BH754" s="17">
        <v>0.48912816604681603</v>
      </c>
      <c r="BI754" s="17"/>
      <c r="BJ754" s="17">
        <v>0.31189213549744299</v>
      </c>
      <c r="BK754" s="17">
        <v>0.395647528093031</v>
      </c>
      <c r="BL754" s="17">
        <v>0.36833837482104198</v>
      </c>
      <c r="BM754" s="17">
        <v>0.416560980525993</v>
      </c>
      <c r="BN754" s="17"/>
      <c r="BO754" s="17">
        <v>0.41577002552526499</v>
      </c>
      <c r="BP754" s="17">
        <v>0.34417751322012802</v>
      </c>
      <c r="BQ754" s="17">
        <v>0.39303083246068599</v>
      </c>
      <c r="BR754" s="17"/>
      <c r="BS754" s="17">
        <v>0.39504356893364201</v>
      </c>
      <c r="BT754" s="17">
        <v>0.38023495399082102</v>
      </c>
      <c r="BU754" s="17"/>
      <c r="BV754" s="17">
        <v>0.45298017784364902</v>
      </c>
      <c r="BW754" s="17">
        <v>0.39508619773313097</v>
      </c>
      <c r="BX754" s="17">
        <v>0.34289214517149202</v>
      </c>
      <c r="BY754" s="17"/>
      <c r="BZ754" s="17">
        <v>0.50323264877808804</v>
      </c>
      <c r="CA754" s="17">
        <v>0.40619887091943901</v>
      </c>
    </row>
    <row r="755" spans="2:79" x14ac:dyDescent="0.3">
      <c r="B755" t="s">
        <v>300</v>
      </c>
      <c r="C755" s="17">
        <v>0.38873850570057</v>
      </c>
      <c r="D755" s="17">
        <v>0.40081458092383898</v>
      </c>
      <c r="E755" s="17">
        <v>0.37641431203685699</v>
      </c>
      <c r="F755" s="17"/>
      <c r="G755" s="17">
        <v>0.34921057195648297</v>
      </c>
      <c r="H755" s="17">
        <v>0.42315594771093001</v>
      </c>
      <c r="I755" s="17">
        <v>0.37210248880264601</v>
      </c>
      <c r="J755" s="17">
        <v>0.417090711564231</v>
      </c>
      <c r="K755" s="17">
        <v>0.34654182258543997</v>
      </c>
      <c r="L755" s="17">
        <v>0.405711711051503</v>
      </c>
      <c r="M755" s="17"/>
      <c r="N755" s="17">
        <v>0.385616371623975</v>
      </c>
      <c r="O755" s="17">
        <v>0.38566824256645799</v>
      </c>
      <c r="P755" s="17">
        <v>0.40345105179718099</v>
      </c>
      <c r="Q755" s="17">
        <v>0.37606051284601899</v>
      </c>
      <c r="R755" s="17"/>
      <c r="S755" s="17">
        <v>0.35106442667183502</v>
      </c>
      <c r="T755" s="17">
        <v>0.34615817502600599</v>
      </c>
      <c r="U755" s="17">
        <v>0.42512340624956801</v>
      </c>
      <c r="V755" s="17">
        <v>0.39372085582152899</v>
      </c>
      <c r="W755" s="17">
        <v>0.38233367188829898</v>
      </c>
      <c r="X755" s="17">
        <v>0.37572346140684998</v>
      </c>
      <c r="Y755" s="17">
        <v>0.41778037490212899</v>
      </c>
      <c r="Z755" s="17">
        <v>0.42951510020157202</v>
      </c>
      <c r="AA755" s="17">
        <v>0.35977954899342601</v>
      </c>
      <c r="AB755" s="17">
        <v>0.441453883193065</v>
      </c>
      <c r="AC755" s="17">
        <v>0.48217819272921097</v>
      </c>
      <c r="AD755" s="17">
        <v>0.350079555749996</v>
      </c>
      <c r="AE755" s="17"/>
      <c r="AF755" s="17">
        <v>0.43912933738496801</v>
      </c>
      <c r="AG755" s="17">
        <v>0.37778996850629798</v>
      </c>
      <c r="AH755" s="17">
        <v>0.37975150258347701</v>
      </c>
      <c r="AI755" s="17">
        <v>0.41882046045764398</v>
      </c>
      <c r="AJ755" s="17">
        <v>0.340316589482206</v>
      </c>
      <c r="AK755" s="17"/>
      <c r="AL755" s="17">
        <v>0.39088119056002602</v>
      </c>
      <c r="AM755" s="17">
        <v>0.41340720744154502</v>
      </c>
      <c r="AN755" s="17">
        <v>0.33280868301785899</v>
      </c>
      <c r="AO755" s="17">
        <v>0.42943587846737702</v>
      </c>
      <c r="AP755" s="17">
        <v>0.337069630786137</v>
      </c>
      <c r="AQ755" s="17">
        <v>0.38881112605955298</v>
      </c>
      <c r="AR755" s="17"/>
      <c r="AS755" s="17">
        <v>0.29621598280408101</v>
      </c>
      <c r="AT755" s="17">
        <v>0.434449763379817</v>
      </c>
      <c r="AU755" s="17">
        <v>0.37975710642328803</v>
      </c>
      <c r="AV755" s="17">
        <v>0.40529612577054902</v>
      </c>
      <c r="AW755" s="17">
        <v>0.106278141123384</v>
      </c>
      <c r="AX755" s="17"/>
      <c r="AY755" s="17">
        <v>0.35529915265388401</v>
      </c>
      <c r="AZ755" s="17">
        <v>0.442503829347561</v>
      </c>
      <c r="BA755" s="17">
        <v>0.35902460514859202</v>
      </c>
      <c r="BB755" s="17">
        <v>0.37669199643707402</v>
      </c>
      <c r="BC755" s="17">
        <v>0.28137399984046502</v>
      </c>
      <c r="BD755" s="17"/>
      <c r="BE755" s="17">
        <v>0.42546730441033997</v>
      </c>
      <c r="BF755" s="17">
        <v>0.38718084173339601</v>
      </c>
      <c r="BG755" s="17">
        <v>0.421692877753924</v>
      </c>
      <c r="BH755" s="17">
        <v>0.33449854101322701</v>
      </c>
      <c r="BI755" s="17"/>
      <c r="BJ755" s="17">
        <v>0.37995199177201899</v>
      </c>
      <c r="BK755" s="17">
        <v>0.41251597523695999</v>
      </c>
      <c r="BL755" s="17">
        <v>0.39997186869575702</v>
      </c>
      <c r="BM755" s="17">
        <v>0.38433412805089101</v>
      </c>
      <c r="BN755" s="17"/>
      <c r="BO755" s="17">
        <v>0.369170292756486</v>
      </c>
      <c r="BP755" s="17">
        <v>0.41840652267031597</v>
      </c>
      <c r="BQ755" s="17">
        <v>0.38721917796317701</v>
      </c>
      <c r="BR755" s="17"/>
      <c r="BS755" s="17">
        <v>0.39327679773596702</v>
      </c>
      <c r="BT755" s="17">
        <v>0.38338760116833998</v>
      </c>
      <c r="BU755" s="17"/>
      <c r="BV755" s="17">
        <v>0.37118179113401001</v>
      </c>
      <c r="BW755" s="17">
        <v>0.388147305694375</v>
      </c>
      <c r="BX755" s="17">
        <v>0.42264323716647201</v>
      </c>
      <c r="BY755" s="17"/>
      <c r="BZ755" s="17">
        <v>0.32773834965971399</v>
      </c>
      <c r="CA755" s="17">
        <v>0.41949920077521302</v>
      </c>
    </row>
    <row r="756" spans="2:79" x14ac:dyDescent="0.3">
      <c r="B756" t="s">
        <v>210</v>
      </c>
      <c r="C756" s="17">
        <v>0.14481993557291001</v>
      </c>
      <c r="D756" s="17">
        <v>0.16704928989717199</v>
      </c>
      <c r="E756" s="17">
        <v>0.122302947365879</v>
      </c>
      <c r="F756" s="17"/>
      <c r="G756" s="17">
        <v>0.15631628740839901</v>
      </c>
      <c r="H756" s="17">
        <v>0.121572912753119</v>
      </c>
      <c r="I756" s="17">
        <v>0.13335639192174001</v>
      </c>
      <c r="J756" s="17">
        <v>0.146028185203433</v>
      </c>
      <c r="K756" s="17">
        <v>0.16222324450664399</v>
      </c>
      <c r="L756" s="17">
        <v>0.15280198475017501</v>
      </c>
      <c r="M756" s="17"/>
      <c r="N756" s="17">
        <v>0.13552195369452399</v>
      </c>
      <c r="O756" s="17">
        <v>0.17361336728827501</v>
      </c>
      <c r="P756" s="17">
        <v>0.14481734731732299</v>
      </c>
      <c r="Q756" s="17">
        <v>0.12781526339396199</v>
      </c>
      <c r="R756" s="17"/>
      <c r="S756" s="17">
        <v>0.166291837048192</v>
      </c>
      <c r="T756" s="17">
        <v>0.17197306952889299</v>
      </c>
      <c r="U756" s="17">
        <v>0.13797146926862899</v>
      </c>
      <c r="V756" s="17">
        <v>0.14546046902337501</v>
      </c>
      <c r="W756" s="17">
        <v>0.17307199815000801</v>
      </c>
      <c r="X756" s="17">
        <v>0.12705654227357899</v>
      </c>
      <c r="Y756" s="17">
        <v>0.14842975387149501</v>
      </c>
      <c r="Z756" s="17">
        <v>0.16223324192190799</v>
      </c>
      <c r="AA756" s="17">
        <v>0.139518137466452</v>
      </c>
      <c r="AB756" s="17">
        <v>8.7952962589134806E-2</v>
      </c>
      <c r="AC756" s="17">
        <v>0.13184419826205701</v>
      </c>
      <c r="AD756" s="17">
        <v>0.10981708742407</v>
      </c>
      <c r="AE756" s="17"/>
      <c r="AF756" s="17">
        <v>0.152260395043642</v>
      </c>
      <c r="AG756" s="17">
        <v>0.12186620624655201</v>
      </c>
      <c r="AH756" s="17">
        <v>0.13329096404202201</v>
      </c>
      <c r="AI756" s="17">
        <v>0.181006492710308</v>
      </c>
      <c r="AJ756" s="17">
        <v>0.19640752583332699</v>
      </c>
      <c r="AK756" s="17"/>
      <c r="AL756" s="17">
        <v>0.104658751831068</v>
      </c>
      <c r="AM756" s="17">
        <v>0.139217121653717</v>
      </c>
      <c r="AN756" s="17">
        <v>0.13324815124331099</v>
      </c>
      <c r="AO756" s="17">
        <v>0.177828462569911</v>
      </c>
      <c r="AP756" s="17">
        <v>0.137147127179989</v>
      </c>
      <c r="AQ756" s="17">
        <v>0.15542949035905501</v>
      </c>
      <c r="AR756" s="17"/>
      <c r="AS756" s="17">
        <v>0.10688564389607599</v>
      </c>
      <c r="AT756" s="17">
        <v>0.14464293227259301</v>
      </c>
      <c r="AU756" s="17">
        <v>0.18228560255509299</v>
      </c>
      <c r="AV756" s="17">
        <v>0.13131156202254499</v>
      </c>
      <c r="AW756" s="17">
        <v>9.6905585957757903E-2</v>
      </c>
      <c r="AX756" s="17"/>
      <c r="AY756" s="17">
        <v>0.13077812362712901</v>
      </c>
      <c r="AZ756" s="17">
        <v>0.142808504270374</v>
      </c>
      <c r="BA756" s="17">
        <v>0.15393137349948699</v>
      </c>
      <c r="BB756" s="17">
        <v>0.149840916124336</v>
      </c>
      <c r="BC756" s="17">
        <v>0.18959712806718099</v>
      </c>
      <c r="BD756" s="17"/>
      <c r="BE756" s="17">
        <v>0.23523665826097301</v>
      </c>
      <c r="BF756" s="17">
        <v>0.19827323292239199</v>
      </c>
      <c r="BG756" s="17">
        <v>0.14018386326105201</v>
      </c>
      <c r="BH756" s="17">
        <v>0.100388449287575</v>
      </c>
      <c r="BI756" s="17"/>
      <c r="BJ756" s="17">
        <v>0.18535815288614799</v>
      </c>
      <c r="BK756" s="17">
        <v>0.15002142821956699</v>
      </c>
      <c r="BL756" s="17">
        <v>0.149363783591139</v>
      </c>
      <c r="BM756" s="17">
        <v>0.13028187424423601</v>
      </c>
      <c r="BN756" s="17"/>
      <c r="BO756" s="17">
        <v>0.12924315512326401</v>
      </c>
      <c r="BP756" s="17">
        <v>0.15042213123876799</v>
      </c>
      <c r="BQ756" s="17">
        <v>0.14574291554048799</v>
      </c>
      <c r="BR756" s="17"/>
      <c r="BS756" s="17">
        <v>0.142519913851376</v>
      </c>
      <c r="BT756" s="17">
        <v>0.147673674330108</v>
      </c>
      <c r="BU756" s="17"/>
      <c r="BV756" s="17">
        <v>0.125346065578951</v>
      </c>
      <c r="BW756" s="17">
        <v>0.13562425678988599</v>
      </c>
      <c r="BX756" s="17">
        <v>0.14790528818686099</v>
      </c>
      <c r="BY756" s="17"/>
      <c r="BZ756" s="17">
        <v>0.123660274804073</v>
      </c>
      <c r="CA756" s="17">
        <v>0.123436185140552</v>
      </c>
    </row>
    <row r="757" spans="2:79" x14ac:dyDescent="0.3">
      <c r="B757" t="s">
        <v>301</v>
      </c>
      <c r="C757" s="17">
        <v>3.6728199262746598E-2</v>
      </c>
      <c r="D757" s="17">
        <v>4.7909832531431502E-2</v>
      </c>
      <c r="E757" s="17">
        <v>2.6149178416039202E-2</v>
      </c>
      <c r="F757" s="17"/>
      <c r="G757" s="17">
        <v>5.4045858244194903E-2</v>
      </c>
      <c r="H757" s="17">
        <v>3.5211435566081098E-2</v>
      </c>
      <c r="I757" s="17">
        <v>2.3899553724758299E-2</v>
      </c>
      <c r="J757" s="17">
        <v>4.6379711231802602E-2</v>
      </c>
      <c r="K757" s="17">
        <v>3.8616859511485198E-2</v>
      </c>
      <c r="L757" s="17">
        <v>2.7721681532410499E-2</v>
      </c>
      <c r="M757" s="17"/>
      <c r="N757" s="17">
        <v>2.74227568870196E-2</v>
      </c>
      <c r="O757" s="17">
        <v>3.2364759064847697E-2</v>
      </c>
      <c r="P757" s="17">
        <v>4.6307472662658201E-2</v>
      </c>
      <c r="Q757" s="17">
        <v>4.3620858227679603E-2</v>
      </c>
      <c r="R757" s="17"/>
      <c r="S757" s="17">
        <v>3.39816129638537E-2</v>
      </c>
      <c r="T757" s="17">
        <v>1.4409175113310101E-2</v>
      </c>
      <c r="U757" s="17">
        <v>3.2975957792626402E-2</v>
      </c>
      <c r="V757" s="17">
        <v>3.5479158226113597E-2</v>
      </c>
      <c r="W757" s="17">
        <v>5.9806605601009498E-2</v>
      </c>
      <c r="X757" s="17">
        <v>4.8852591162827398E-2</v>
      </c>
      <c r="Y757" s="17">
        <v>3.53403223097545E-2</v>
      </c>
      <c r="Z757" s="17">
        <v>2.5007433948035201E-2</v>
      </c>
      <c r="AA757" s="17">
        <v>2.77317146578526E-2</v>
      </c>
      <c r="AB757" s="17">
        <v>5.6676176674884303E-2</v>
      </c>
      <c r="AC757" s="17">
        <v>0</v>
      </c>
      <c r="AD757" s="17">
        <v>0.123834669205362</v>
      </c>
      <c r="AE757" s="17"/>
      <c r="AF757" s="17">
        <v>3.4165678048827398E-2</v>
      </c>
      <c r="AG757" s="17">
        <v>2.3826812467783499E-2</v>
      </c>
      <c r="AH757" s="17">
        <v>2.8597899111324099E-2</v>
      </c>
      <c r="AI757" s="17">
        <v>6.0131587771910598E-2</v>
      </c>
      <c r="AJ757" s="17">
        <v>2.1910469713399501E-2</v>
      </c>
      <c r="AK757" s="17"/>
      <c r="AL757" s="17">
        <v>1.8209409482060599E-2</v>
      </c>
      <c r="AM757" s="17">
        <v>3.8404452607868303E-2</v>
      </c>
      <c r="AN757" s="17">
        <v>4.3172946384783403E-2</v>
      </c>
      <c r="AO757" s="17">
        <v>5.9777815665980602E-2</v>
      </c>
      <c r="AP757" s="17">
        <v>3.8679464373720503E-2</v>
      </c>
      <c r="AQ757" s="17">
        <v>2.2255772272604099E-2</v>
      </c>
      <c r="AR757" s="17"/>
      <c r="AS757" s="17">
        <v>2.5140697402731199E-2</v>
      </c>
      <c r="AT757" s="17">
        <v>3.12141811442052E-2</v>
      </c>
      <c r="AU757" s="17">
        <v>4.4678889992303301E-2</v>
      </c>
      <c r="AV757" s="17">
        <v>6.0314560386181597E-2</v>
      </c>
      <c r="AW757" s="17">
        <v>3.2591180758167602E-2</v>
      </c>
      <c r="AX757" s="17"/>
      <c r="AY757" s="17">
        <v>2.8493249930370699E-2</v>
      </c>
      <c r="AZ757" s="17">
        <v>3.4470412479863002E-2</v>
      </c>
      <c r="BA757" s="17">
        <v>4.1274175648982898E-2</v>
      </c>
      <c r="BB757" s="17">
        <v>4.3366843023587502E-2</v>
      </c>
      <c r="BC757" s="17">
        <v>7.5080136753753607E-2</v>
      </c>
      <c r="BD757" s="17"/>
      <c r="BE757" s="17">
        <v>5.0706033655847499E-2</v>
      </c>
      <c r="BF757" s="17">
        <v>5.6804905787872902E-2</v>
      </c>
      <c r="BG757" s="17">
        <v>3.1404948963623003E-2</v>
      </c>
      <c r="BH757" s="17">
        <v>3.2101619548835503E-2</v>
      </c>
      <c r="BI757" s="17"/>
      <c r="BJ757" s="17">
        <v>5.6376275253361002E-2</v>
      </c>
      <c r="BK757" s="17">
        <v>2.0358732830847701E-2</v>
      </c>
      <c r="BL757" s="17">
        <v>4.6200548473152199E-2</v>
      </c>
      <c r="BM757" s="17">
        <v>3.02992413398105E-2</v>
      </c>
      <c r="BN757" s="17"/>
      <c r="BO757" s="17">
        <v>4.5564902391119003E-2</v>
      </c>
      <c r="BP757" s="17">
        <v>5.0830416790796903E-2</v>
      </c>
      <c r="BQ757" s="17">
        <v>3.2550025083313297E-2</v>
      </c>
      <c r="BR757" s="17"/>
      <c r="BS757" s="17">
        <v>3.4457516273581901E-2</v>
      </c>
      <c r="BT757" s="17">
        <v>3.84844944919834E-2</v>
      </c>
      <c r="BU757" s="17"/>
      <c r="BV757" s="17">
        <v>2.5967969654325601E-2</v>
      </c>
      <c r="BW757" s="17">
        <v>3.4309744532544997E-2</v>
      </c>
      <c r="BX757" s="17">
        <v>5.1358109428409203E-2</v>
      </c>
      <c r="BY757" s="17"/>
      <c r="BZ757" s="17">
        <v>3.5383990308740003E-2</v>
      </c>
      <c r="CA757" s="17">
        <v>3.4202559832486101E-2</v>
      </c>
    </row>
    <row r="758" spans="2:79" x14ac:dyDescent="0.3">
      <c r="B758" t="s">
        <v>212</v>
      </c>
      <c r="C758" s="17">
        <v>2.4877595911938201E-2</v>
      </c>
      <c r="D758" s="17">
        <v>2.94176675650373E-2</v>
      </c>
      <c r="E758" s="17">
        <v>2.0670728959190299E-2</v>
      </c>
      <c r="F758" s="17"/>
      <c r="G758" s="17">
        <v>2.17497711895311E-2</v>
      </c>
      <c r="H758" s="17">
        <v>1.26235460382413E-2</v>
      </c>
      <c r="I758" s="17">
        <v>2.9276496415006702E-2</v>
      </c>
      <c r="J758" s="17">
        <v>2.63594165822E-2</v>
      </c>
      <c r="K758" s="17">
        <v>4.36327133928293E-2</v>
      </c>
      <c r="L758" s="17">
        <v>1.9648973080383499E-2</v>
      </c>
      <c r="M758" s="17"/>
      <c r="N758" s="17">
        <v>2.7222660116580599E-2</v>
      </c>
      <c r="O758" s="17">
        <v>1.7315903229647898E-2</v>
      </c>
      <c r="P758" s="17">
        <v>2.849304966575E-2</v>
      </c>
      <c r="Q758" s="17">
        <v>2.7525039575390799E-2</v>
      </c>
      <c r="R758" s="17"/>
      <c r="S758" s="17">
        <v>2.10384020085965E-2</v>
      </c>
      <c r="T758" s="17">
        <v>1.40480436766637E-2</v>
      </c>
      <c r="U758" s="17">
        <v>3.6795348195352601E-2</v>
      </c>
      <c r="V758" s="17">
        <v>2.2831504643691901E-2</v>
      </c>
      <c r="W758" s="17">
        <v>2.9527190995955199E-2</v>
      </c>
      <c r="X758" s="17">
        <v>2.79512770585904E-2</v>
      </c>
      <c r="Y758" s="17">
        <v>2.94731992116718E-2</v>
      </c>
      <c r="Z758" s="17">
        <v>1.4862646928262399E-2</v>
      </c>
      <c r="AA758" s="17">
        <v>8.6899256739922E-3</v>
      </c>
      <c r="AB758" s="17">
        <v>4.7747459604061702E-2</v>
      </c>
      <c r="AC758" s="17">
        <v>0</v>
      </c>
      <c r="AD758" s="17">
        <v>7.7484827143733004E-2</v>
      </c>
      <c r="AE758" s="17"/>
      <c r="AF758" s="17">
        <v>3.6212918948873102E-2</v>
      </c>
      <c r="AG758" s="17">
        <v>1.3731047324723199E-2</v>
      </c>
      <c r="AH758" s="17">
        <v>0</v>
      </c>
      <c r="AI758" s="17">
        <v>4.4982233344002399E-2</v>
      </c>
      <c r="AJ758" s="17">
        <v>1.04037655690878E-2</v>
      </c>
      <c r="AK758" s="17"/>
      <c r="AL758" s="17">
        <v>1.0033935588472501E-2</v>
      </c>
      <c r="AM758" s="17">
        <v>3.09249627771352E-2</v>
      </c>
      <c r="AN758" s="17">
        <v>1.16788779772664E-2</v>
      </c>
      <c r="AO758" s="17">
        <v>4.3330404472794203E-2</v>
      </c>
      <c r="AP758" s="17">
        <v>0</v>
      </c>
      <c r="AQ758" s="17">
        <v>3.4721703221186798E-2</v>
      </c>
      <c r="AR758" s="17"/>
      <c r="AS758" s="17">
        <v>1.4274266282265699E-2</v>
      </c>
      <c r="AT758" s="17">
        <v>2.6348170602419601E-2</v>
      </c>
      <c r="AU758" s="17">
        <v>2.49209731956818E-2</v>
      </c>
      <c r="AV758" s="17">
        <v>1.94759819033541E-2</v>
      </c>
      <c r="AW758" s="17">
        <v>0.10302864833990701</v>
      </c>
      <c r="AX758" s="17"/>
      <c r="AY758" s="17">
        <v>2.78019947796098E-2</v>
      </c>
      <c r="AZ758" s="17">
        <v>1.6873987728614401E-2</v>
      </c>
      <c r="BA758" s="17">
        <v>2.7828385685804601E-2</v>
      </c>
      <c r="BB758" s="17">
        <v>2.0321755161481301E-2</v>
      </c>
      <c r="BC758" s="17">
        <v>8.0101777562402096E-2</v>
      </c>
      <c r="BD758" s="17"/>
      <c r="BE758" s="17">
        <v>4.3548937168738498E-2</v>
      </c>
      <c r="BF758" s="17">
        <v>2.4898500886503101E-2</v>
      </c>
      <c r="BG758" s="17">
        <v>2.6328912032373902E-2</v>
      </c>
      <c r="BH758" s="17">
        <v>1.88888878170651E-2</v>
      </c>
      <c r="BI758" s="17"/>
      <c r="BJ758" s="17">
        <v>4.4920087620161399E-2</v>
      </c>
      <c r="BK758" s="17">
        <v>7.7557933556702003E-3</v>
      </c>
      <c r="BL758" s="17">
        <v>2.44618923481838E-2</v>
      </c>
      <c r="BM758" s="17">
        <v>2.2219368351771799E-2</v>
      </c>
      <c r="BN758" s="17"/>
      <c r="BO758" s="17">
        <v>2.2263231528813699E-2</v>
      </c>
      <c r="BP758" s="17">
        <v>2.2087153864198399E-2</v>
      </c>
      <c r="BQ758" s="17">
        <v>2.6135133578291302E-2</v>
      </c>
      <c r="BR758" s="17"/>
      <c r="BS758" s="17">
        <v>2.2483947451161099E-2</v>
      </c>
      <c r="BT758" s="17">
        <v>2.8087631575765E-2</v>
      </c>
      <c r="BU758" s="17"/>
      <c r="BV758" s="17">
        <v>1.15009546623458E-2</v>
      </c>
      <c r="BW758" s="17">
        <v>2.5851806448137501E-2</v>
      </c>
      <c r="BX758" s="17">
        <v>3.0439050957344199E-2</v>
      </c>
      <c r="BY758" s="17"/>
      <c r="BZ758" s="17">
        <v>9.9847364493848793E-3</v>
      </c>
      <c r="CA758" s="17">
        <v>1.6663183332309501E-2</v>
      </c>
    </row>
    <row r="759" spans="2:79" x14ac:dyDescent="0.3">
      <c r="B759" t="s">
        <v>149</v>
      </c>
      <c r="C759" s="17">
        <v>1.6535942309853401E-2</v>
      </c>
      <c r="D759" s="17">
        <v>1.45828273682913E-2</v>
      </c>
      <c r="E759" s="17">
        <v>1.8587693898850101E-2</v>
      </c>
      <c r="F759" s="17"/>
      <c r="G759" s="17">
        <v>2.4480426837668399E-2</v>
      </c>
      <c r="H759" s="17">
        <v>2.4487102570003898E-2</v>
      </c>
      <c r="I759" s="17">
        <v>1.4793929753707099E-2</v>
      </c>
      <c r="J759" s="17">
        <v>1.5993562360354201E-2</v>
      </c>
      <c r="K759" s="17">
        <v>1.0177217526082701E-2</v>
      </c>
      <c r="L759" s="17">
        <v>1.08572072540084E-2</v>
      </c>
      <c r="M759" s="17"/>
      <c r="N759" s="17">
        <v>5.2475201065064004E-3</v>
      </c>
      <c r="O759" s="17">
        <v>1.55642640315387E-2</v>
      </c>
      <c r="P759" s="17">
        <v>1.59446160070001E-2</v>
      </c>
      <c r="Q759" s="17">
        <v>3.0589069691623599E-2</v>
      </c>
      <c r="R759" s="17"/>
      <c r="S759" s="17">
        <v>7.25466398959136E-3</v>
      </c>
      <c r="T759" s="17">
        <v>2.2406805494522199E-2</v>
      </c>
      <c r="U759" s="17">
        <v>6.2437026509440004E-3</v>
      </c>
      <c r="V759" s="17">
        <v>1.06408554224396E-2</v>
      </c>
      <c r="W759" s="17">
        <v>7.4245513768336499E-3</v>
      </c>
      <c r="X759" s="17">
        <v>3.8214069143351799E-2</v>
      </c>
      <c r="Y759" s="17">
        <v>3.8465663835458901E-2</v>
      </c>
      <c r="Z759" s="17">
        <v>0</v>
      </c>
      <c r="AA759" s="17">
        <v>2.6384385610561199E-2</v>
      </c>
      <c r="AB759" s="17">
        <v>0</v>
      </c>
      <c r="AC759" s="17">
        <v>2.40738307474717E-2</v>
      </c>
      <c r="AD759" s="17">
        <v>0</v>
      </c>
      <c r="AE759" s="17"/>
      <c r="AF759" s="17">
        <v>1.02536120226815E-2</v>
      </c>
      <c r="AG759" s="17">
        <v>7.3351374807850596E-3</v>
      </c>
      <c r="AH759" s="17">
        <v>1.8883012117972001E-2</v>
      </c>
      <c r="AI759" s="17">
        <v>1.21469827825766E-2</v>
      </c>
      <c r="AJ759" s="17">
        <v>1.7397646746634E-2</v>
      </c>
      <c r="AK759" s="17"/>
      <c r="AL759" s="17">
        <v>3.9859703832543798E-3</v>
      </c>
      <c r="AM759" s="17">
        <v>5.5359753487354401E-3</v>
      </c>
      <c r="AN759" s="17">
        <v>1.08445991367166E-2</v>
      </c>
      <c r="AO759" s="17">
        <v>9.0991242872425302E-3</v>
      </c>
      <c r="AP759" s="17">
        <v>1.3252481689183301E-2</v>
      </c>
      <c r="AQ759" s="17">
        <v>6.3669736036031405E-2</v>
      </c>
      <c r="AR759" s="17"/>
      <c r="AS759" s="17">
        <v>9.4757797204010601E-3</v>
      </c>
      <c r="AT759" s="17">
        <v>1.3865801176513599E-2</v>
      </c>
      <c r="AU759" s="17">
        <v>2.8493760351878099E-2</v>
      </c>
      <c r="AV759" s="17">
        <v>1.7956852197423399E-2</v>
      </c>
      <c r="AW759" s="17">
        <v>0</v>
      </c>
      <c r="AX759" s="17"/>
      <c r="AY759" s="17">
        <v>8.1511034663163204E-3</v>
      </c>
      <c r="AZ759" s="17">
        <v>1.22678748721286E-2</v>
      </c>
      <c r="BA759" s="17">
        <v>3.1824668526002201E-2</v>
      </c>
      <c r="BB759" s="17">
        <v>1.4936107218981899E-2</v>
      </c>
      <c r="BC759" s="17">
        <v>1.2526913451712999E-2</v>
      </c>
      <c r="BD759" s="17"/>
      <c r="BE759" s="17">
        <v>2.38596710274111E-2</v>
      </c>
      <c r="BF759" s="17">
        <v>5.7469062708713596E-3</v>
      </c>
      <c r="BG759" s="17">
        <v>1.17364091136219E-2</v>
      </c>
      <c r="BH759" s="17">
        <v>2.4994336286480401E-2</v>
      </c>
      <c r="BI759" s="17"/>
      <c r="BJ759" s="17">
        <v>2.1501356970867899E-2</v>
      </c>
      <c r="BK759" s="17">
        <v>1.37005422639245E-2</v>
      </c>
      <c r="BL759" s="17">
        <v>1.1663532070725201E-2</v>
      </c>
      <c r="BM759" s="17">
        <v>1.63044074872985E-2</v>
      </c>
      <c r="BN759" s="17"/>
      <c r="BO759" s="17">
        <v>1.7988392675052499E-2</v>
      </c>
      <c r="BP759" s="17">
        <v>1.4076262215792199E-2</v>
      </c>
      <c r="BQ759" s="17">
        <v>1.53219153740447E-2</v>
      </c>
      <c r="BR759" s="17"/>
      <c r="BS759" s="17">
        <v>1.2218255754273301E-2</v>
      </c>
      <c r="BT759" s="17">
        <v>2.2131644442982198E-2</v>
      </c>
      <c r="BU759" s="17"/>
      <c r="BV759" s="17">
        <v>1.3023041126717899E-2</v>
      </c>
      <c r="BW759" s="17">
        <v>2.0980688801925901E-2</v>
      </c>
      <c r="BX759" s="17">
        <v>4.7621690894214599E-3</v>
      </c>
      <c r="BY759" s="17"/>
      <c r="BZ759" s="17">
        <v>0</v>
      </c>
      <c r="CA759" s="17">
        <v>0</v>
      </c>
    </row>
    <row r="760" spans="2:79" x14ac:dyDescent="0.3">
      <c r="B760" t="s">
        <v>213</v>
      </c>
      <c r="C760" s="17">
        <v>0.77703832694255204</v>
      </c>
      <c r="D760" s="17">
        <v>0.74104038263806804</v>
      </c>
      <c r="E760" s="17">
        <v>0.81228945136004105</v>
      </c>
      <c r="F760" s="17"/>
      <c r="G760" s="17">
        <v>0.743407656320207</v>
      </c>
      <c r="H760" s="17">
        <v>0.80610500307255495</v>
      </c>
      <c r="I760" s="17">
        <v>0.79867362818478804</v>
      </c>
      <c r="J760" s="17">
        <v>0.76523912462221</v>
      </c>
      <c r="K760" s="17">
        <v>0.74534996506295903</v>
      </c>
      <c r="L760" s="17">
        <v>0.78897015338302301</v>
      </c>
      <c r="M760" s="17"/>
      <c r="N760" s="17">
        <v>0.80458510919536896</v>
      </c>
      <c r="O760" s="17">
        <v>0.76114170638569101</v>
      </c>
      <c r="P760" s="17">
        <v>0.76443751434726903</v>
      </c>
      <c r="Q760" s="17">
        <v>0.770449769111344</v>
      </c>
      <c r="R760" s="17"/>
      <c r="S760" s="17">
        <v>0.77143348398976597</v>
      </c>
      <c r="T760" s="17">
        <v>0.77716290618660999</v>
      </c>
      <c r="U760" s="17">
        <v>0.78601352209244801</v>
      </c>
      <c r="V760" s="17">
        <v>0.78558801268438005</v>
      </c>
      <c r="W760" s="17">
        <v>0.73016965387619404</v>
      </c>
      <c r="X760" s="17">
        <v>0.75792552036165195</v>
      </c>
      <c r="Y760" s="17">
        <v>0.74829106077162</v>
      </c>
      <c r="Z760" s="17">
        <v>0.79789667720179502</v>
      </c>
      <c r="AA760" s="17">
        <v>0.79767583659114205</v>
      </c>
      <c r="AB760" s="17">
        <v>0.80762340113191899</v>
      </c>
      <c r="AC760" s="17">
        <v>0.844081970990471</v>
      </c>
      <c r="AD760" s="17">
        <v>0.688863416226835</v>
      </c>
      <c r="AE760" s="17"/>
      <c r="AF760" s="17">
        <v>0.76710739593597599</v>
      </c>
      <c r="AG760" s="17">
        <v>0.83324079648015603</v>
      </c>
      <c r="AH760" s="17">
        <v>0.81922812472868201</v>
      </c>
      <c r="AI760" s="17">
        <v>0.70173270339120197</v>
      </c>
      <c r="AJ760" s="17">
        <v>0.75388059213755099</v>
      </c>
      <c r="AK760" s="17"/>
      <c r="AL760" s="17">
        <v>0.86311193271514397</v>
      </c>
      <c r="AM760" s="17">
        <v>0.78591748761254399</v>
      </c>
      <c r="AN760" s="17">
        <v>0.80105542525792195</v>
      </c>
      <c r="AO760" s="17">
        <v>0.70996419300407199</v>
      </c>
      <c r="AP760" s="17">
        <v>0.81092092675710703</v>
      </c>
      <c r="AQ760" s="17">
        <v>0.72392329811112199</v>
      </c>
      <c r="AR760" s="17"/>
      <c r="AS760" s="17">
        <v>0.84422361269852597</v>
      </c>
      <c r="AT760" s="17">
        <v>0.78392891480426896</v>
      </c>
      <c r="AU760" s="17">
        <v>0.71962077390504398</v>
      </c>
      <c r="AV760" s="17">
        <v>0.77094104349049597</v>
      </c>
      <c r="AW760" s="17">
        <v>0.76747458494416698</v>
      </c>
      <c r="AX760" s="17"/>
      <c r="AY760" s="17">
        <v>0.80477552819657405</v>
      </c>
      <c r="AZ760" s="17">
        <v>0.79357922064901998</v>
      </c>
      <c r="BA760" s="17">
        <v>0.74514139663972301</v>
      </c>
      <c r="BB760" s="17">
        <v>0.77153437847161299</v>
      </c>
      <c r="BC760" s="17">
        <v>0.64269404416495002</v>
      </c>
      <c r="BD760" s="17"/>
      <c r="BE760" s="17">
        <v>0.64664869988703</v>
      </c>
      <c r="BF760" s="17">
        <v>0.71427645413235996</v>
      </c>
      <c r="BG760" s="17">
        <v>0.79034586662932904</v>
      </c>
      <c r="BH760" s="17">
        <v>0.82362670706004404</v>
      </c>
      <c r="BI760" s="17"/>
      <c r="BJ760" s="17">
        <v>0.69184412726946198</v>
      </c>
      <c r="BK760" s="17">
        <v>0.80816350332999098</v>
      </c>
      <c r="BL760" s="17">
        <v>0.7683102435168</v>
      </c>
      <c r="BM760" s="17">
        <v>0.80089510857688295</v>
      </c>
      <c r="BN760" s="17"/>
      <c r="BO760" s="17">
        <v>0.78494031828175104</v>
      </c>
      <c r="BP760" s="17">
        <v>0.76258403589044399</v>
      </c>
      <c r="BQ760" s="17">
        <v>0.78025001042386299</v>
      </c>
      <c r="BR760" s="17"/>
      <c r="BS760" s="17">
        <v>0.78832036666960803</v>
      </c>
      <c r="BT760" s="17">
        <v>0.763622555159161</v>
      </c>
      <c r="BU760" s="17"/>
      <c r="BV760" s="17">
        <v>0.82416196897766003</v>
      </c>
      <c r="BW760" s="17">
        <v>0.78323350342750597</v>
      </c>
      <c r="BX760" s="17">
        <v>0.76553538233796403</v>
      </c>
      <c r="BY760" s="17"/>
      <c r="BZ760" s="17">
        <v>0.83097099843780198</v>
      </c>
      <c r="CA760" s="17">
        <v>0.82569807169465304</v>
      </c>
    </row>
    <row r="761" spans="2:79" x14ac:dyDescent="0.3">
      <c r="B761" t="s">
        <v>214</v>
      </c>
      <c r="C761" s="17">
        <v>6.1605795174684903E-2</v>
      </c>
      <c r="D761" s="17">
        <v>7.7327500096468799E-2</v>
      </c>
      <c r="E761" s="17">
        <v>4.6819907375229501E-2</v>
      </c>
      <c r="F761" s="17"/>
      <c r="G761" s="17">
        <v>7.5795629433725906E-2</v>
      </c>
      <c r="H761" s="17">
        <v>4.7834981604322403E-2</v>
      </c>
      <c r="I761" s="17">
        <v>5.3176050139765001E-2</v>
      </c>
      <c r="J761" s="17">
        <v>7.2739127814002602E-2</v>
      </c>
      <c r="K761" s="17">
        <v>8.2249572904314602E-2</v>
      </c>
      <c r="L761" s="17">
        <v>4.7370654612793897E-2</v>
      </c>
      <c r="M761" s="17"/>
      <c r="N761" s="17">
        <v>5.4645417003600198E-2</v>
      </c>
      <c r="O761" s="17">
        <v>4.9680662294495602E-2</v>
      </c>
      <c r="P761" s="17">
        <v>7.4800522328408101E-2</v>
      </c>
      <c r="Q761" s="17">
        <v>7.1145897803070401E-2</v>
      </c>
      <c r="R761" s="17"/>
      <c r="S761" s="17">
        <v>5.50200149724503E-2</v>
      </c>
      <c r="T761" s="17">
        <v>2.8457218789973801E-2</v>
      </c>
      <c r="U761" s="17">
        <v>6.9771305987979093E-2</v>
      </c>
      <c r="V761" s="17">
        <v>5.8310662869805498E-2</v>
      </c>
      <c r="W761" s="17">
        <v>8.9333796596964596E-2</v>
      </c>
      <c r="X761" s="17">
        <v>7.6803868221417798E-2</v>
      </c>
      <c r="Y761" s="17">
        <v>6.4813521521426304E-2</v>
      </c>
      <c r="Z761" s="17">
        <v>3.9870080876297599E-2</v>
      </c>
      <c r="AA761" s="17">
        <v>3.64216403318448E-2</v>
      </c>
      <c r="AB761" s="17">
        <v>0.10442363627894601</v>
      </c>
      <c r="AC761" s="17">
        <v>0</v>
      </c>
      <c r="AD761" s="17">
        <v>0.20131949634909499</v>
      </c>
      <c r="AE761" s="17"/>
      <c r="AF761" s="17">
        <v>7.0378596997700493E-2</v>
      </c>
      <c r="AG761" s="17">
        <v>3.7557859792506802E-2</v>
      </c>
      <c r="AH761" s="17">
        <v>2.8597899111324099E-2</v>
      </c>
      <c r="AI761" s="17">
        <v>0.105113821115913</v>
      </c>
      <c r="AJ761" s="17">
        <v>3.2314235282487301E-2</v>
      </c>
      <c r="AK761" s="17"/>
      <c r="AL761" s="17">
        <v>2.82433450705331E-2</v>
      </c>
      <c r="AM761" s="17">
        <v>6.9329415385003396E-2</v>
      </c>
      <c r="AN761" s="17">
        <v>5.48518243620498E-2</v>
      </c>
      <c r="AO761" s="17">
        <v>0.10310822013877501</v>
      </c>
      <c r="AP761" s="17">
        <v>3.8679464373720503E-2</v>
      </c>
      <c r="AQ761" s="17">
        <v>5.6977475493790897E-2</v>
      </c>
      <c r="AR761" s="17"/>
      <c r="AS761" s="17">
        <v>3.9414963684996897E-2</v>
      </c>
      <c r="AT761" s="17">
        <v>5.7562351746624697E-2</v>
      </c>
      <c r="AU761" s="17">
        <v>6.9599863187985098E-2</v>
      </c>
      <c r="AV761" s="17">
        <v>7.9790542289535707E-2</v>
      </c>
      <c r="AW761" s="17">
        <v>0.13561982909807499</v>
      </c>
      <c r="AX761" s="17"/>
      <c r="AY761" s="17">
        <v>5.6295244709980499E-2</v>
      </c>
      <c r="AZ761" s="17">
        <v>5.13444002084774E-2</v>
      </c>
      <c r="BA761" s="17">
        <v>6.9102561334787496E-2</v>
      </c>
      <c r="BB761" s="17">
        <v>6.3688598185068696E-2</v>
      </c>
      <c r="BC761" s="17">
        <v>0.15518191431615599</v>
      </c>
      <c r="BD761" s="17"/>
      <c r="BE761" s="17">
        <v>9.4254970824586004E-2</v>
      </c>
      <c r="BF761" s="17">
        <v>8.1703406674376103E-2</v>
      </c>
      <c r="BG761" s="17">
        <v>5.7733860995996901E-2</v>
      </c>
      <c r="BH761" s="17">
        <v>5.0990507365900599E-2</v>
      </c>
      <c r="BI761" s="17"/>
      <c r="BJ761" s="17">
        <v>0.10129636287352201</v>
      </c>
      <c r="BK761" s="17">
        <v>2.8114526186517899E-2</v>
      </c>
      <c r="BL761" s="17">
        <v>7.0662440821335895E-2</v>
      </c>
      <c r="BM761" s="17">
        <v>5.2518609691582299E-2</v>
      </c>
      <c r="BN761" s="17"/>
      <c r="BO761" s="17">
        <v>6.7828133919932698E-2</v>
      </c>
      <c r="BP761" s="17">
        <v>7.2917570654995406E-2</v>
      </c>
      <c r="BQ761" s="17">
        <v>5.8685158661604502E-2</v>
      </c>
      <c r="BR761" s="17"/>
      <c r="BS761" s="17">
        <v>5.6941463724742902E-2</v>
      </c>
      <c r="BT761" s="17">
        <v>6.6572126067748399E-2</v>
      </c>
      <c r="BU761" s="17"/>
      <c r="BV761" s="17">
        <v>3.7468924316671398E-2</v>
      </c>
      <c r="BW761" s="17">
        <v>6.0161550980682502E-2</v>
      </c>
      <c r="BX761" s="17">
        <v>8.1797160385753506E-2</v>
      </c>
      <c r="BY761" s="17"/>
      <c r="BZ761" s="17">
        <v>4.5368726758124901E-2</v>
      </c>
      <c r="CA761" s="17">
        <v>5.0865743164795599E-2</v>
      </c>
    </row>
    <row r="762" spans="2:79" x14ac:dyDescent="0.3">
      <c r="B762" t="s">
        <v>191</v>
      </c>
      <c r="C762" s="17">
        <v>0.71543253176786703</v>
      </c>
      <c r="D762" s="17">
        <v>0.66371288254159899</v>
      </c>
      <c r="E762" s="17">
        <v>0.76546954398481204</v>
      </c>
      <c r="F762" s="17"/>
      <c r="G762" s="17">
        <v>0.66761202688648102</v>
      </c>
      <c r="H762" s="17">
        <v>0.75827002146823197</v>
      </c>
      <c r="I762" s="17">
        <v>0.74549757804502303</v>
      </c>
      <c r="J762" s="17">
        <v>0.69249999680820795</v>
      </c>
      <c r="K762" s="17">
        <v>0.66310039215864403</v>
      </c>
      <c r="L762" s="17">
        <v>0.74159949877022902</v>
      </c>
      <c r="M762" s="17"/>
      <c r="N762" s="17">
        <v>0.74993969219176904</v>
      </c>
      <c r="O762" s="17">
        <v>0.71146104409119604</v>
      </c>
      <c r="P762" s="17">
        <v>0.68963699201885997</v>
      </c>
      <c r="Q762" s="17">
        <v>0.69930387130827298</v>
      </c>
      <c r="R762" s="17"/>
      <c r="S762" s="17">
        <v>0.71641346901731595</v>
      </c>
      <c r="T762" s="17">
        <v>0.74870568739663701</v>
      </c>
      <c r="U762" s="17">
        <v>0.71624221610446903</v>
      </c>
      <c r="V762" s="17">
        <v>0.72727734981457504</v>
      </c>
      <c r="W762" s="17">
        <v>0.64083585727922998</v>
      </c>
      <c r="X762" s="17">
        <v>0.68112165214023401</v>
      </c>
      <c r="Y762" s="17">
        <v>0.68347753925019405</v>
      </c>
      <c r="Z762" s="17">
        <v>0.75802659632549696</v>
      </c>
      <c r="AA762" s="17">
        <v>0.76125419625929702</v>
      </c>
      <c r="AB762" s="17">
        <v>0.70319976485297297</v>
      </c>
      <c r="AC762" s="17">
        <v>0.844081970990471</v>
      </c>
      <c r="AD762" s="17">
        <v>0.48754391987773998</v>
      </c>
      <c r="AE762" s="17"/>
      <c r="AF762" s="17">
        <v>0.69672879893827599</v>
      </c>
      <c r="AG762" s="17">
        <v>0.795682936687649</v>
      </c>
      <c r="AH762" s="17">
        <v>0.79063022561735796</v>
      </c>
      <c r="AI762" s="17">
        <v>0.59661888227528903</v>
      </c>
      <c r="AJ762" s="17">
        <v>0.72156635685506398</v>
      </c>
      <c r="AK762" s="17"/>
      <c r="AL762" s="17">
        <v>0.83486858764461103</v>
      </c>
      <c r="AM762" s="17">
        <v>0.71658807222754095</v>
      </c>
      <c r="AN762" s="17">
        <v>0.74620360089587301</v>
      </c>
      <c r="AO762" s="17">
        <v>0.60685597286529702</v>
      </c>
      <c r="AP762" s="17">
        <v>0.77224146238338698</v>
      </c>
      <c r="AQ762" s="17">
        <v>0.66694582261733104</v>
      </c>
      <c r="AR762" s="17"/>
      <c r="AS762" s="17">
        <v>0.804808649013529</v>
      </c>
      <c r="AT762" s="17">
        <v>0.72636656305764402</v>
      </c>
      <c r="AU762" s="17">
        <v>0.65002091071705903</v>
      </c>
      <c r="AV762" s="17">
        <v>0.691150501200961</v>
      </c>
      <c r="AW762" s="17">
        <v>0.63185475584609196</v>
      </c>
      <c r="AX762" s="17"/>
      <c r="AY762" s="17">
        <v>0.74848028348659301</v>
      </c>
      <c r="AZ762" s="17">
        <v>0.74223482044054301</v>
      </c>
      <c r="BA762" s="17">
        <v>0.67603883530493503</v>
      </c>
      <c r="BB762" s="17">
        <v>0.70784578028654399</v>
      </c>
      <c r="BC762" s="17">
        <v>0.487512129848794</v>
      </c>
      <c r="BD762" s="17"/>
      <c r="BE762" s="17">
        <v>0.55239372906244399</v>
      </c>
      <c r="BF762" s="17">
        <v>0.63257304745798404</v>
      </c>
      <c r="BG762" s="17">
        <v>0.73261200563333195</v>
      </c>
      <c r="BH762" s="17">
        <v>0.77263619969414299</v>
      </c>
      <c r="BI762" s="17"/>
      <c r="BJ762" s="17">
        <v>0.59054776439593903</v>
      </c>
      <c r="BK762" s="17">
        <v>0.78004897714347299</v>
      </c>
      <c r="BL762" s="17">
        <v>0.697647802695464</v>
      </c>
      <c r="BM762" s="17">
        <v>0.748376498885301</v>
      </c>
      <c r="BN762" s="17"/>
      <c r="BO762" s="17">
        <v>0.71711218436181801</v>
      </c>
      <c r="BP762" s="17">
        <v>0.68966646523544906</v>
      </c>
      <c r="BQ762" s="17">
        <v>0.72156485176225804</v>
      </c>
      <c r="BR762" s="17"/>
      <c r="BS762" s="17">
        <v>0.73137890294486496</v>
      </c>
      <c r="BT762" s="17">
        <v>0.69705042909141302</v>
      </c>
      <c r="BU762" s="17"/>
      <c r="BV762" s="17">
        <v>0.78669304466098799</v>
      </c>
      <c r="BW762" s="17">
        <v>0.72307195244682398</v>
      </c>
      <c r="BX762" s="17">
        <v>0.68373822195221001</v>
      </c>
      <c r="BY762" s="17"/>
      <c r="BZ762" s="17">
        <v>0.785602271679677</v>
      </c>
      <c r="CA762" s="17">
        <v>0.77483232852985695</v>
      </c>
    </row>
    <row r="763" spans="2:79" x14ac:dyDescent="0.3">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row>
    <row r="764" spans="2:79" x14ac:dyDescent="0.3">
      <c r="B764" s="6" t="s">
        <v>308</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row>
    <row r="765" spans="2:79" x14ac:dyDescent="0.3">
      <c r="B765" s="24" t="s">
        <v>107</v>
      </c>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c r="BA765" s="17"/>
      <c r="BB765" s="17"/>
      <c r="BC765" s="17"/>
      <c r="BD765" s="17"/>
      <c r="BE765" s="17"/>
      <c r="BF765" s="17"/>
      <c r="BG765" s="17"/>
      <c r="BH765" s="17"/>
      <c r="BI765" s="17"/>
      <c r="BJ765" s="17"/>
      <c r="BK765" s="17"/>
      <c r="BL765" s="17"/>
      <c r="BM765" s="17"/>
      <c r="BN765" s="17"/>
      <c r="BO765" s="17"/>
      <c r="BP765" s="17"/>
      <c r="BQ765" s="17"/>
      <c r="BR765" s="17"/>
      <c r="BS765" s="17"/>
      <c r="BT765" s="17"/>
      <c r="BU765" s="17"/>
      <c r="BV765" s="17"/>
      <c r="BW765" s="17"/>
      <c r="BX765" s="17"/>
      <c r="BY765" s="17"/>
      <c r="BZ765" s="17"/>
      <c r="CA765" s="17"/>
    </row>
    <row r="766" spans="2:79" x14ac:dyDescent="0.3">
      <c r="B766" t="s">
        <v>208</v>
      </c>
      <c r="C766" s="17">
        <v>0.34491020329041</v>
      </c>
      <c r="D766" s="17">
        <v>0.31318659351008099</v>
      </c>
      <c r="E766" s="17">
        <v>0.37891397631401202</v>
      </c>
      <c r="F766" s="17"/>
      <c r="G766" s="17">
        <v>0.29074015764820399</v>
      </c>
      <c r="H766" s="17">
        <v>0.33726266769702801</v>
      </c>
      <c r="I766" s="17">
        <v>0.38129888783011301</v>
      </c>
      <c r="J766" s="17">
        <v>0.31617154190734897</v>
      </c>
      <c r="K766" s="17">
        <v>0.36862373188439401</v>
      </c>
      <c r="L766" s="17">
        <v>0.365262655005822</v>
      </c>
      <c r="M766" s="17"/>
      <c r="N766" s="17">
        <v>0.39237134229450099</v>
      </c>
      <c r="O766" s="17">
        <v>0.31972328623558099</v>
      </c>
      <c r="P766" s="17">
        <v>0.33206919436155102</v>
      </c>
      <c r="Q766" s="17">
        <v>0.33415132020000998</v>
      </c>
      <c r="R766" s="17"/>
      <c r="S766" s="17">
        <v>0.38452309517882499</v>
      </c>
      <c r="T766" s="17">
        <v>0.35984578637286502</v>
      </c>
      <c r="U766" s="17">
        <v>0.33453192736656501</v>
      </c>
      <c r="V766" s="17">
        <v>0.38373366936798398</v>
      </c>
      <c r="W766" s="17">
        <v>0.30711578098360598</v>
      </c>
      <c r="X766" s="17">
        <v>0.32669748237961199</v>
      </c>
      <c r="Y766" s="17">
        <v>0.26801134522436998</v>
      </c>
      <c r="Z766" s="17">
        <v>0.35630111539748499</v>
      </c>
      <c r="AA766" s="17">
        <v>0.33638659891283701</v>
      </c>
      <c r="AB766" s="17">
        <v>0.357058534140688</v>
      </c>
      <c r="AC766" s="17">
        <v>0.33086578334055999</v>
      </c>
      <c r="AD766" s="17">
        <v>0.35848724688380301</v>
      </c>
      <c r="AE766" s="17"/>
      <c r="AF766" s="17">
        <v>0.31436724238229502</v>
      </c>
      <c r="AG766" s="17">
        <v>0.38693412300360203</v>
      </c>
      <c r="AH766" s="17">
        <v>0.321965314842937</v>
      </c>
      <c r="AI766" s="17">
        <v>0.26547504829893298</v>
      </c>
      <c r="AJ766" s="17">
        <v>0.38060764165598798</v>
      </c>
      <c r="AK766" s="17"/>
      <c r="AL766" s="17">
        <v>0.42234460907895199</v>
      </c>
      <c r="AM766" s="17">
        <v>0.34091024459561903</v>
      </c>
      <c r="AN766" s="17">
        <v>0.36402810305447197</v>
      </c>
      <c r="AO766" s="17">
        <v>0.26907048524527299</v>
      </c>
      <c r="AP766" s="17">
        <v>0.36526140812345098</v>
      </c>
      <c r="AQ766" s="17">
        <v>0.27447142597765301</v>
      </c>
      <c r="AR766" s="17"/>
      <c r="AS766" s="17">
        <v>0.497014701286496</v>
      </c>
      <c r="AT766" s="17">
        <v>0.30791286198784901</v>
      </c>
      <c r="AU766" s="17">
        <v>0.29648233032710197</v>
      </c>
      <c r="AV766" s="17">
        <v>0.35386198171507999</v>
      </c>
      <c r="AW766" s="17">
        <v>0.48022872337483802</v>
      </c>
      <c r="AX766" s="17"/>
      <c r="AY766" s="17">
        <v>0.46227609350304799</v>
      </c>
      <c r="AZ766" s="17">
        <v>0.29284715520294302</v>
      </c>
      <c r="BA766" s="17">
        <v>0.32310690328219399</v>
      </c>
      <c r="BB766" s="17">
        <v>0.34456910205598901</v>
      </c>
      <c r="BC766" s="17">
        <v>0.205682347372008</v>
      </c>
      <c r="BD766" s="17"/>
      <c r="BE766" s="17">
        <v>0.184413750421627</v>
      </c>
      <c r="BF766" s="17">
        <v>0.25241225484246799</v>
      </c>
      <c r="BG766" s="17">
        <v>0.327562051307422</v>
      </c>
      <c r="BH766" s="17">
        <v>0.45940499237261301</v>
      </c>
      <c r="BI766" s="17"/>
      <c r="BJ766" s="17">
        <v>0.29048644423561898</v>
      </c>
      <c r="BK766" s="17">
        <v>0.30682889019632498</v>
      </c>
      <c r="BL766" s="17">
        <v>0.32067223452636301</v>
      </c>
      <c r="BM766" s="17">
        <v>0.37589746462843698</v>
      </c>
      <c r="BN766" s="17"/>
      <c r="BO766" s="17">
        <v>0.28450990526427899</v>
      </c>
      <c r="BP766" s="17">
        <v>0.330500184985278</v>
      </c>
      <c r="BQ766" s="17">
        <v>0.36191510644255298</v>
      </c>
      <c r="BR766" s="17"/>
      <c r="BS766" s="17">
        <v>0.37587711309581301</v>
      </c>
      <c r="BT766" s="17">
        <v>0.30579130938768101</v>
      </c>
      <c r="BU766" s="17"/>
      <c r="BV766" s="17">
        <v>0.38995877461875</v>
      </c>
      <c r="BW766" s="17">
        <v>0.343321255063746</v>
      </c>
      <c r="BX766" s="17">
        <v>0.31736423263874702</v>
      </c>
      <c r="BY766" s="17"/>
      <c r="BZ766" s="17">
        <v>0.37940996608021399</v>
      </c>
      <c r="CA766" s="17">
        <v>0.38140947566290601</v>
      </c>
    </row>
    <row r="767" spans="2:79" x14ac:dyDescent="0.3">
      <c r="B767" t="s">
        <v>300</v>
      </c>
      <c r="C767" s="17">
        <v>0.34397224101801899</v>
      </c>
      <c r="D767" s="17">
        <v>0.33226277577096203</v>
      </c>
      <c r="E767" s="17">
        <v>0.35448291275093402</v>
      </c>
      <c r="F767" s="17"/>
      <c r="G767" s="17">
        <v>0.37626301754723002</v>
      </c>
      <c r="H767" s="17">
        <v>0.34158989161124098</v>
      </c>
      <c r="I767" s="17">
        <v>0.33170740320836101</v>
      </c>
      <c r="J767" s="17">
        <v>0.33465784470190402</v>
      </c>
      <c r="K767" s="17">
        <v>0.31193785149723902</v>
      </c>
      <c r="L767" s="17">
        <v>0.363288371002982</v>
      </c>
      <c r="M767" s="17"/>
      <c r="N767" s="17">
        <v>0.33150663222126697</v>
      </c>
      <c r="O767" s="17">
        <v>0.36485142797206799</v>
      </c>
      <c r="P767" s="17">
        <v>0.32022114878487001</v>
      </c>
      <c r="Q767" s="17">
        <v>0.35529182043511898</v>
      </c>
      <c r="R767" s="17"/>
      <c r="S767" s="17">
        <v>0.28200141335721401</v>
      </c>
      <c r="T767" s="17">
        <v>0.34756393042959299</v>
      </c>
      <c r="U767" s="17">
        <v>0.382548721391475</v>
      </c>
      <c r="V767" s="17">
        <v>0.33557105006741</v>
      </c>
      <c r="W767" s="17">
        <v>0.35701807090605697</v>
      </c>
      <c r="X767" s="17">
        <v>0.37204298507274097</v>
      </c>
      <c r="Y767" s="17">
        <v>0.41788558049010899</v>
      </c>
      <c r="Z767" s="17">
        <v>0.33708411891069601</v>
      </c>
      <c r="AA767" s="17">
        <v>0.37145184183594798</v>
      </c>
      <c r="AB767" s="17">
        <v>0.31062496839913101</v>
      </c>
      <c r="AC767" s="17">
        <v>0.29942385964492502</v>
      </c>
      <c r="AD767" s="17">
        <v>0.31024965903721602</v>
      </c>
      <c r="AE767" s="17"/>
      <c r="AF767" s="17">
        <v>0.35934057572956202</v>
      </c>
      <c r="AG767" s="17">
        <v>0.35315978538947002</v>
      </c>
      <c r="AH767" s="17">
        <v>0.43456205800897202</v>
      </c>
      <c r="AI767" s="17">
        <v>0.255724634019941</v>
      </c>
      <c r="AJ767" s="17">
        <v>0.31827323457954798</v>
      </c>
      <c r="AK767" s="17"/>
      <c r="AL767" s="17">
        <v>0.35349331732917</v>
      </c>
      <c r="AM767" s="17">
        <v>0.35094911824546599</v>
      </c>
      <c r="AN767" s="17">
        <v>0.37656059372741502</v>
      </c>
      <c r="AO767" s="17">
        <v>0.302230420418032</v>
      </c>
      <c r="AP767" s="17">
        <v>0.35397614698398</v>
      </c>
      <c r="AQ767" s="17">
        <v>0.39261517011749297</v>
      </c>
      <c r="AR767" s="17"/>
      <c r="AS767" s="17">
        <v>0.252387111592211</v>
      </c>
      <c r="AT767" s="17">
        <v>0.39029506577284201</v>
      </c>
      <c r="AU767" s="17">
        <v>0.35260182286369701</v>
      </c>
      <c r="AV767" s="17">
        <v>0.28200768562805301</v>
      </c>
      <c r="AW767" s="17">
        <v>0.21644506693505899</v>
      </c>
      <c r="AX767" s="17"/>
      <c r="AY767" s="17">
        <v>0.29194663513298502</v>
      </c>
      <c r="AZ767" s="17">
        <v>0.38059555744416501</v>
      </c>
      <c r="BA767" s="17">
        <v>0.34683724148696199</v>
      </c>
      <c r="BB767" s="17">
        <v>0.33871674284611902</v>
      </c>
      <c r="BC767" s="17">
        <v>0.36596609280251002</v>
      </c>
      <c r="BD767" s="17"/>
      <c r="BE767" s="17">
        <v>0.235783192710777</v>
      </c>
      <c r="BF767" s="17">
        <v>0.34748400435070198</v>
      </c>
      <c r="BG767" s="17">
        <v>0.352365061877423</v>
      </c>
      <c r="BH767" s="17">
        <v>0.34360124724428198</v>
      </c>
      <c r="BI767" s="17"/>
      <c r="BJ767" s="17">
        <v>0.28380992613365602</v>
      </c>
      <c r="BK767" s="17">
        <v>0.32964075206555798</v>
      </c>
      <c r="BL767" s="17">
        <v>0.36509741275264002</v>
      </c>
      <c r="BM767" s="17">
        <v>0.350843645504823</v>
      </c>
      <c r="BN767" s="17"/>
      <c r="BO767" s="17">
        <v>0.35920250864507203</v>
      </c>
      <c r="BP767" s="17">
        <v>0.31698573665794</v>
      </c>
      <c r="BQ767" s="17">
        <v>0.34808102556681297</v>
      </c>
      <c r="BR767" s="17"/>
      <c r="BS767" s="17">
        <v>0.34000930651083899</v>
      </c>
      <c r="BT767" s="17">
        <v>0.34910792503523602</v>
      </c>
      <c r="BU767" s="17"/>
      <c r="BV767" s="17">
        <v>0.36753304849873297</v>
      </c>
      <c r="BW767" s="17">
        <v>0.34992845879696399</v>
      </c>
      <c r="BX767" s="17">
        <v>0.32825950365242001</v>
      </c>
      <c r="BY767" s="17"/>
      <c r="BZ767" s="17">
        <v>0.37020563245885202</v>
      </c>
      <c r="CA767" s="17">
        <v>0.37140097757953799</v>
      </c>
    </row>
    <row r="768" spans="2:79" x14ac:dyDescent="0.3">
      <c r="B768" t="s">
        <v>210</v>
      </c>
      <c r="C768" s="17">
        <v>0.18281053797826199</v>
      </c>
      <c r="D768" s="17">
        <v>0.20077140964576401</v>
      </c>
      <c r="E768" s="17">
        <v>0.164122490168539</v>
      </c>
      <c r="F768" s="17"/>
      <c r="G768" s="17">
        <v>0.19671569701466199</v>
      </c>
      <c r="H768" s="17">
        <v>0.20923093341034499</v>
      </c>
      <c r="I768" s="17">
        <v>0.17384676977475999</v>
      </c>
      <c r="J768" s="17">
        <v>0.17005660940777301</v>
      </c>
      <c r="K768" s="17">
        <v>0.173716772664994</v>
      </c>
      <c r="L768" s="17">
        <v>0.17572946539637299</v>
      </c>
      <c r="M768" s="17"/>
      <c r="N768" s="17">
        <v>0.17826736641597199</v>
      </c>
      <c r="O768" s="17">
        <v>0.19646019535582299</v>
      </c>
      <c r="P768" s="17">
        <v>0.179642466841889</v>
      </c>
      <c r="Q768" s="17">
        <v>0.17391235057676499</v>
      </c>
      <c r="R768" s="17"/>
      <c r="S768" s="17">
        <v>0.22077683619770999</v>
      </c>
      <c r="T768" s="17">
        <v>0.17537423893315099</v>
      </c>
      <c r="U768" s="17">
        <v>0.188609309003791</v>
      </c>
      <c r="V768" s="17">
        <v>0.16376822177534101</v>
      </c>
      <c r="W768" s="17">
        <v>0.190356635001592</v>
      </c>
      <c r="X768" s="17">
        <v>0.19178658130430701</v>
      </c>
      <c r="Y768" s="17">
        <v>0.17626313564892099</v>
      </c>
      <c r="Z768" s="17">
        <v>0.19334087652311699</v>
      </c>
      <c r="AA768" s="17">
        <v>0.16098411614415301</v>
      </c>
      <c r="AB768" s="17">
        <v>0.142717200337939</v>
      </c>
      <c r="AC768" s="17">
        <v>0.20100303726310101</v>
      </c>
      <c r="AD768" s="17">
        <v>0.20868540872011401</v>
      </c>
      <c r="AE768" s="17"/>
      <c r="AF768" s="17">
        <v>0.19324092311660801</v>
      </c>
      <c r="AG768" s="17">
        <v>0.16018218300109499</v>
      </c>
      <c r="AH768" s="17">
        <v>0.17675525296014899</v>
      </c>
      <c r="AI768" s="17">
        <v>0.23200519804539399</v>
      </c>
      <c r="AJ768" s="17">
        <v>0.20100130797184301</v>
      </c>
      <c r="AK768" s="17"/>
      <c r="AL768" s="17">
        <v>0.147582765805751</v>
      </c>
      <c r="AM768" s="17">
        <v>0.18234903151008799</v>
      </c>
      <c r="AN768" s="17">
        <v>0.18056253556680299</v>
      </c>
      <c r="AO768" s="17">
        <v>0.201749823829735</v>
      </c>
      <c r="AP768" s="17">
        <v>0.17914218495284701</v>
      </c>
      <c r="AQ768" s="17">
        <v>0.213473327499033</v>
      </c>
      <c r="AR768" s="17"/>
      <c r="AS768" s="17">
        <v>0.16347244334869199</v>
      </c>
      <c r="AT768" s="17">
        <v>0.18736446450552099</v>
      </c>
      <c r="AU768" s="17">
        <v>0.207514471138429</v>
      </c>
      <c r="AV768" s="17">
        <v>0.163496061013922</v>
      </c>
      <c r="AW768" s="17">
        <v>2.50024996786865E-2</v>
      </c>
      <c r="AX768" s="17"/>
      <c r="AY768" s="17">
        <v>0.15853206094227901</v>
      </c>
      <c r="AZ768" s="17">
        <v>0.21704555723195301</v>
      </c>
      <c r="BA768" s="17">
        <v>0.19421948901564501</v>
      </c>
      <c r="BB768" s="17">
        <v>0.12890018192953201</v>
      </c>
      <c r="BC768" s="17">
        <v>9.5705615517517301E-2</v>
      </c>
      <c r="BD768" s="17"/>
      <c r="BE768" s="17">
        <v>0.32707572100415</v>
      </c>
      <c r="BF768" s="17">
        <v>0.247125273973547</v>
      </c>
      <c r="BG768" s="17">
        <v>0.18954504943457401</v>
      </c>
      <c r="BH768" s="17">
        <v>0.109962354807878</v>
      </c>
      <c r="BI768" s="17"/>
      <c r="BJ768" s="17">
        <v>0.21786261002534099</v>
      </c>
      <c r="BK768" s="17">
        <v>0.21502625939079201</v>
      </c>
      <c r="BL768" s="17">
        <v>0.17953512133969399</v>
      </c>
      <c r="BM768" s="17">
        <v>0.171030410452537</v>
      </c>
      <c r="BN768" s="17"/>
      <c r="BO768" s="17">
        <v>0.180762368955698</v>
      </c>
      <c r="BP768" s="17">
        <v>0.19566156384892799</v>
      </c>
      <c r="BQ768" s="17">
        <v>0.177741101017521</v>
      </c>
      <c r="BR768" s="17"/>
      <c r="BS768" s="17">
        <v>0.168644199280574</v>
      </c>
      <c r="BT768" s="17">
        <v>0.202052802773899</v>
      </c>
      <c r="BU768" s="17"/>
      <c r="BV768" s="17">
        <v>0.15994362316018401</v>
      </c>
      <c r="BW768" s="17">
        <v>0.18602088850471499</v>
      </c>
      <c r="BX768" s="17">
        <v>0.19012281285761501</v>
      </c>
      <c r="BY768" s="17"/>
      <c r="BZ768" s="17">
        <v>0.143824635167006</v>
      </c>
      <c r="CA768" s="17">
        <v>0.13449681845314401</v>
      </c>
    </row>
    <row r="769" spans="2:79" x14ac:dyDescent="0.3">
      <c r="B769" t="s">
        <v>301</v>
      </c>
      <c r="C769" s="17">
        <v>7.4325688512773297E-2</v>
      </c>
      <c r="D769" s="17">
        <v>9.5085748713586299E-2</v>
      </c>
      <c r="E769" s="17">
        <v>5.3826739107345402E-2</v>
      </c>
      <c r="F769" s="17"/>
      <c r="G769" s="17">
        <v>8.8807769756526697E-2</v>
      </c>
      <c r="H769" s="17">
        <v>5.49554329348792E-2</v>
      </c>
      <c r="I769" s="17">
        <v>7.0236570890196803E-2</v>
      </c>
      <c r="J769" s="17">
        <v>0.108604654512254</v>
      </c>
      <c r="K769" s="17">
        <v>7.2497815719346506E-2</v>
      </c>
      <c r="L769" s="17">
        <v>5.7112196016270697E-2</v>
      </c>
      <c r="M769" s="17"/>
      <c r="N769" s="17">
        <v>6.6232914952874603E-2</v>
      </c>
      <c r="O769" s="17">
        <v>7.4442762045774796E-2</v>
      </c>
      <c r="P769" s="17">
        <v>9.6664614974695404E-2</v>
      </c>
      <c r="Q769" s="17">
        <v>6.4772385966906404E-2</v>
      </c>
      <c r="R769" s="17"/>
      <c r="S769" s="17">
        <v>8.1692008031893901E-2</v>
      </c>
      <c r="T769" s="17">
        <v>6.26771885107512E-2</v>
      </c>
      <c r="U769" s="17">
        <v>3.6771983859112803E-2</v>
      </c>
      <c r="V769" s="17">
        <v>6.0505112115397802E-2</v>
      </c>
      <c r="W769" s="17">
        <v>0.110659007284392</v>
      </c>
      <c r="X769" s="17">
        <v>4.5491229175372301E-2</v>
      </c>
      <c r="Y769" s="17">
        <v>7.4394746881221094E-2</v>
      </c>
      <c r="Z769" s="17">
        <v>9.84112422404394E-2</v>
      </c>
      <c r="AA769" s="17">
        <v>7.9216411390651997E-2</v>
      </c>
      <c r="AB769" s="17">
        <v>0.116974797973663</v>
      </c>
      <c r="AC769" s="17">
        <v>6.8854429850319407E-2</v>
      </c>
      <c r="AD769" s="17">
        <v>6.4803888617858602E-2</v>
      </c>
      <c r="AE769" s="17"/>
      <c r="AF769" s="17">
        <v>8.1958597925160595E-2</v>
      </c>
      <c r="AG769" s="17">
        <v>6.7837483910596699E-2</v>
      </c>
      <c r="AH769" s="17">
        <v>3.8148010716254503E-2</v>
      </c>
      <c r="AI769" s="17">
        <v>0.14384898652279099</v>
      </c>
      <c r="AJ769" s="17">
        <v>6.3577315738995804E-2</v>
      </c>
      <c r="AK769" s="17"/>
      <c r="AL769" s="17">
        <v>5.0250407857961497E-2</v>
      </c>
      <c r="AM769" s="17">
        <v>7.8982537110961704E-2</v>
      </c>
      <c r="AN769" s="17">
        <v>6.8545982611227199E-2</v>
      </c>
      <c r="AO769" s="17">
        <v>0.138136166116158</v>
      </c>
      <c r="AP769" s="17">
        <v>7.3429668379111399E-2</v>
      </c>
      <c r="AQ769" s="17">
        <v>4.1897691935098798E-2</v>
      </c>
      <c r="AR769" s="17"/>
      <c r="AS769" s="17">
        <v>5.6820812513438998E-2</v>
      </c>
      <c r="AT769" s="17">
        <v>7.5185611975223304E-2</v>
      </c>
      <c r="AU769" s="17">
        <v>6.8683118913607802E-2</v>
      </c>
      <c r="AV769" s="17">
        <v>0.105279082483241</v>
      </c>
      <c r="AW769" s="17">
        <v>0.113682080866813</v>
      </c>
      <c r="AX769" s="17"/>
      <c r="AY769" s="17">
        <v>5.4819958756713999E-2</v>
      </c>
      <c r="AZ769" s="17">
        <v>7.1970973254012402E-2</v>
      </c>
      <c r="BA769" s="17">
        <v>7.1430319683242996E-2</v>
      </c>
      <c r="BB769" s="17">
        <v>0.106598171741496</v>
      </c>
      <c r="BC769" s="17">
        <v>0.15275644691332399</v>
      </c>
      <c r="BD769" s="17"/>
      <c r="BE769" s="17">
        <v>0.145724617665631</v>
      </c>
      <c r="BF769" s="17">
        <v>0.12905872979320901</v>
      </c>
      <c r="BG769" s="17">
        <v>7.3919572694645094E-2</v>
      </c>
      <c r="BH769" s="17">
        <v>3.1788174777204803E-2</v>
      </c>
      <c r="BI769" s="17"/>
      <c r="BJ769" s="17">
        <v>0.12606697929233501</v>
      </c>
      <c r="BK769" s="17">
        <v>9.3344189232112296E-2</v>
      </c>
      <c r="BL769" s="17">
        <v>7.6209075102386503E-2</v>
      </c>
      <c r="BM769" s="17">
        <v>5.9185920578173998E-2</v>
      </c>
      <c r="BN769" s="17"/>
      <c r="BO769" s="17">
        <v>0.100308501709735</v>
      </c>
      <c r="BP769" s="17">
        <v>0.100663603657603</v>
      </c>
      <c r="BQ769" s="17">
        <v>6.4658247612203706E-2</v>
      </c>
      <c r="BR769" s="17"/>
      <c r="BS769" s="17">
        <v>6.7671333126869099E-2</v>
      </c>
      <c r="BT769" s="17">
        <v>8.2224051100071804E-2</v>
      </c>
      <c r="BU769" s="17"/>
      <c r="BV769" s="17">
        <v>5.1087102990658398E-2</v>
      </c>
      <c r="BW769" s="17">
        <v>6.6787091734108295E-2</v>
      </c>
      <c r="BX769" s="17">
        <v>0.11187266211739499</v>
      </c>
      <c r="BY769" s="17"/>
      <c r="BZ769" s="17">
        <v>7.6752271837976602E-2</v>
      </c>
      <c r="CA769" s="17">
        <v>6.4151428614170294E-2</v>
      </c>
    </row>
    <row r="770" spans="2:79" x14ac:dyDescent="0.3">
      <c r="B770" t="s">
        <v>212</v>
      </c>
      <c r="C770" s="17">
        <v>3.4893463451053298E-2</v>
      </c>
      <c r="D770" s="17">
        <v>4.2758239317634401E-2</v>
      </c>
      <c r="E770" s="17">
        <v>2.7533033059257101E-2</v>
      </c>
      <c r="F770" s="17"/>
      <c r="G770" s="17">
        <v>3.2688679674511098E-2</v>
      </c>
      <c r="H770" s="17">
        <v>2.8460323576541699E-2</v>
      </c>
      <c r="I770" s="17">
        <v>2.81587753616112E-2</v>
      </c>
      <c r="J770" s="17">
        <v>4.33377985110317E-2</v>
      </c>
      <c r="K770" s="17">
        <v>5.0440196742332202E-2</v>
      </c>
      <c r="L770" s="17">
        <v>2.9833500239902999E-2</v>
      </c>
      <c r="M770" s="17"/>
      <c r="N770" s="17">
        <v>2.4503208689857899E-2</v>
      </c>
      <c r="O770" s="17">
        <v>2.8168556469484799E-2</v>
      </c>
      <c r="P770" s="17">
        <v>4.41398525000977E-2</v>
      </c>
      <c r="Q770" s="17">
        <v>4.5669888759837497E-2</v>
      </c>
      <c r="R770" s="17"/>
      <c r="S770" s="17">
        <v>2.35128680378386E-2</v>
      </c>
      <c r="T770" s="17">
        <v>1.47485255635076E-2</v>
      </c>
      <c r="U770" s="17">
        <v>4.5581531952929799E-2</v>
      </c>
      <c r="V770" s="17">
        <v>5.1192014888237401E-2</v>
      </c>
      <c r="W770" s="17">
        <v>2.7425954447519999E-2</v>
      </c>
      <c r="X770" s="17">
        <v>3.0378418996384E-2</v>
      </c>
      <c r="Y770" s="17">
        <v>4.2849489522134999E-2</v>
      </c>
      <c r="Z770" s="17">
        <v>1.4862646928262399E-2</v>
      </c>
      <c r="AA770" s="17">
        <v>2.5767262060202901E-2</v>
      </c>
      <c r="AB770" s="17">
        <v>7.2624499148578797E-2</v>
      </c>
      <c r="AC770" s="17">
        <v>3.2820571726583501E-2</v>
      </c>
      <c r="AD770" s="17">
        <v>5.77737967410085E-2</v>
      </c>
      <c r="AE770" s="17"/>
      <c r="AF770" s="17">
        <v>4.1001545646165802E-2</v>
      </c>
      <c r="AG770" s="17">
        <v>2.28144737768992E-2</v>
      </c>
      <c r="AH770" s="17">
        <v>1.12769965431884E-2</v>
      </c>
      <c r="AI770" s="17">
        <v>8.1897125006769794E-2</v>
      </c>
      <c r="AJ770" s="17">
        <v>1.04037655690878E-2</v>
      </c>
      <c r="AK770" s="17"/>
      <c r="AL770" s="17">
        <v>1.85008954181703E-2</v>
      </c>
      <c r="AM770" s="17">
        <v>4.4128153321239198E-2</v>
      </c>
      <c r="AN770" s="17">
        <v>5.4680807382388903E-3</v>
      </c>
      <c r="AO770" s="17">
        <v>7.1937122594077793E-2</v>
      </c>
      <c r="AP770" s="17">
        <v>8.2811980537926197E-3</v>
      </c>
      <c r="AQ770" s="17">
        <v>2.3155126967889999E-2</v>
      </c>
      <c r="AR770" s="17"/>
      <c r="AS770" s="17">
        <v>2.65472421352877E-2</v>
      </c>
      <c r="AT770" s="17">
        <v>2.53337251248308E-2</v>
      </c>
      <c r="AU770" s="17">
        <v>4.1789135492575999E-2</v>
      </c>
      <c r="AV770" s="17">
        <v>5.75518814497777E-2</v>
      </c>
      <c r="AW770" s="17">
        <v>0.141695709326849</v>
      </c>
      <c r="AX770" s="17"/>
      <c r="AY770" s="17">
        <v>2.6191619711771301E-2</v>
      </c>
      <c r="AZ770" s="17">
        <v>2.1109164740783101E-2</v>
      </c>
      <c r="BA770" s="17">
        <v>3.3606883175448903E-2</v>
      </c>
      <c r="BB770" s="17">
        <v>6.5631941729501597E-2</v>
      </c>
      <c r="BC770" s="17">
        <v>0.14967104928875499</v>
      </c>
      <c r="BD770" s="17"/>
      <c r="BE770" s="17">
        <v>9.11329440509238E-2</v>
      </c>
      <c r="BF770" s="17">
        <v>1.8885061643011701E-2</v>
      </c>
      <c r="BG770" s="17">
        <v>3.8859770829833801E-2</v>
      </c>
      <c r="BH770" s="17">
        <v>3.1630612365847598E-2</v>
      </c>
      <c r="BI770" s="17"/>
      <c r="BJ770" s="17">
        <v>5.9734748529666697E-2</v>
      </c>
      <c r="BK770" s="17">
        <v>3.5335145429978801E-2</v>
      </c>
      <c r="BL770" s="17">
        <v>4.3032202166285199E-2</v>
      </c>
      <c r="BM770" s="17">
        <v>2.4780483519367201E-2</v>
      </c>
      <c r="BN770" s="17"/>
      <c r="BO770" s="17">
        <v>4.9905272373475001E-2</v>
      </c>
      <c r="BP770" s="17">
        <v>4.2497257845626302E-2</v>
      </c>
      <c r="BQ770" s="17">
        <v>3.0111316135535499E-2</v>
      </c>
      <c r="BR770" s="17"/>
      <c r="BS770" s="17">
        <v>2.8380011924887399E-2</v>
      </c>
      <c r="BT770" s="17">
        <v>4.2024191916879401E-2</v>
      </c>
      <c r="BU770" s="17"/>
      <c r="BV770" s="17">
        <v>2.2604417766927801E-2</v>
      </c>
      <c r="BW770" s="17">
        <v>3.00453282927865E-2</v>
      </c>
      <c r="BX770" s="17">
        <v>4.5827735862877798E-2</v>
      </c>
      <c r="BY770" s="17"/>
      <c r="BZ770" s="17">
        <v>2.9807494455952599E-2</v>
      </c>
      <c r="CA770" s="17">
        <v>3.97061515983149E-2</v>
      </c>
    </row>
    <row r="771" spans="2:79" x14ac:dyDescent="0.3">
      <c r="B771" t="s">
        <v>149</v>
      </c>
      <c r="C771" s="17">
        <v>1.90878657494837E-2</v>
      </c>
      <c r="D771" s="17">
        <v>1.5935233041973199E-2</v>
      </c>
      <c r="E771" s="17">
        <v>2.1120848599912801E-2</v>
      </c>
      <c r="F771" s="17"/>
      <c r="G771" s="17">
        <v>1.47846783588669E-2</v>
      </c>
      <c r="H771" s="17">
        <v>2.85007507699644E-2</v>
      </c>
      <c r="I771" s="17">
        <v>1.47515929349579E-2</v>
      </c>
      <c r="J771" s="17">
        <v>2.7171550959688401E-2</v>
      </c>
      <c r="K771" s="17">
        <v>2.2783631491694101E-2</v>
      </c>
      <c r="L771" s="17">
        <v>8.7738123386488596E-3</v>
      </c>
      <c r="M771" s="17"/>
      <c r="N771" s="17">
        <v>7.1185354255273899E-3</v>
      </c>
      <c r="O771" s="17">
        <v>1.6353771921267999E-2</v>
      </c>
      <c r="P771" s="17">
        <v>2.7262722536897401E-2</v>
      </c>
      <c r="Q771" s="17">
        <v>2.6202234061361698E-2</v>
      </c>
      <c r="R771" s="17"/>
      <c r="S771" s="17">
        <v>7.4937791965187604E-3</v>
      </c>
      <c r="T771" s="17">
        <v>3.9790330190132901E-2</v>
      </c>
      <c r="U771" s="17">
        <v>1.1956526426126299E-2</v>
      </c>
      <c r="V771" s="17">
        <v>5.2299317856300898E-3</v>
      </c>
      <c r="W771" s="17">
        <v>7.4245513768336499E-3</v>
      </c>
      <c r="X771" s="17">
        <v>3.36033030715834E-2</v>
      </c>
      <c r="Y771" s="17">
        <v>2.05957022332432E-2</v>
      </c>
      <c r="Z771" s="17">
        <v>0</v>
      </c>
      <c r="AA771" s="17">
        <v>2.6193769656206699E-2</v>
      </c>
      <c r="AB771" s="17">
        <v>0</v>
      </c>
      <c r="AC771" s="17">
        <v>6.7032318174510899E-2</v>
      </c>
      <c r="AD771" s="17">
        <v>0</v>
      </c>
      <c r="AE771" s="17"/>
      <c r="AF771" s="17">
        <v>1.00911152002084E-2</v>
      </c>
      <c r="AG771" s="17">
        <v>9.0719509183370302E-3</v>
      </c>
      <c r="AH771" s="17">
        <v>1.7292366928498799E-2</v>
      </c>
      <c r="AI771" s="17">
        <v>2.1049008106171201E-2</v>
      </c>
      <c r="AJ771" s="17">
        <v>2.6136734484536302E-2</v>
      </c>
      <c r="AK771" s="17"/>
      <c r="AL771" s="17">
        <v>7.8280045099953302E-3</v>
      </c>
      <c r="AM771" s="17">
        <v>2.6809152166265798E-3</v>
      </c>
      <c r="AN771" s="17">
        <v>4.83470430184428E-3</v>
      </c>
      <c r="AO771" s="17">
        <v>1.68759817967244E-2</v>
      </c>
      <c r="AP771" s="17">
        <v>1.99093935068188E-2</v>
      </c>
      <c r="AQ771" s="17">
        <v>5.4387257502832201E-2</v>
      </c>
      <c r="AR771" s="17"/>
      <c r="AS771" s="17">
        <v>3.7576891238743902E-3</v>
      </c>
      <c r="AT771" s="17">
        <v>1.3908270633733601E-2</v>
      </c>
      <c r="AU771" s="17">
        <v>3.2929121264588503E-2</v>
      </c>
      <c r="AV771" s="17">
        <v>3.7803307709924697E-2</v>
      </c>
      <c r="AW771" s="17">
        <v>2.2945919817754599E-2</v>
      </c>
      <c r="AX771" s="17"/>
      <c r="AY771" s="17">
        <v>6.2336319532023399E-3</v>
      </c>
      <c r="AZ771" s="17">
        <v>1.6431592126143899E-2</v>
      </c>
      <c r="BA771" s="17">
        <v>3.07991633565062E-2</v>
      </c>
      <c r="BB771" s="17">
        <v>1.5583859697362701E-2</v>
      </c>
      <c r="BC771" s="17">
        <v>3.02184481058855E-2</v>
      </c>
      <c r="BD771" s="17"/>
      <c r="BE771" s="17">
        <v>1.58697741468911E-2</v>
      </c>
      <c r="BF771" s="17">
        <v>5.0346753970627201E-3</v>
      </c>
      <c r="BG771" s="17">
        <v>1.7748493856101999E-2</v>
      </c>
      <c r="BH771" s="17">
        <v>2.36126184321751E-2</v>
      </c>
      <c r="BI771" s="17"/>
      <c r="BJ771" s="17">
        <v>2.2039291783383E-2</v>
      </c>
      <c r="BK771" s="17">
        <v>1.9824763685233102E-2</v>
      </c>
      <c r="BL771" s="17">
        <v>1.5453954112630499E-2</v>
      </c>
      <c r="BM771" s="17">
        <v>1.8262075316660999E-2</v>
      </c>
      <c r="BN771" s="17"/>
      <c r="BO771" s="17">
        <v>2.5311443051740899E-2</v>
      </c>
      <c r="BP771" s="17">
        <v>1.36916530046244E-2</v>
      </c>
      <c r="BQ771" s="17">
        <v>1.7493203225373899E-2</v>
      </c>
      <c r="BR771" s="17"/>
      <c r="BS771" s="17">
        <v>1.9418036061016899E-2</v>
      </c>
      <c r="BT771" s="17">
        <v>1.8799719786233099E-2</v>
      </c>
      <c r="BU771" s="17"/>
      <c r="BV771" s="17">
        <v>8.8730329647458694E-3</v>
      </c>
      <c r="BW771" s="17">
        <v>2.3896977607680701E-2</v>
      </c>
      <c r="BX771" s="17">
        <v>6.5530528709455997E-3</v>
      </c>
      <c r="BY771" s="17"/>
      <c r="BZ771" s="17">
        <v>0</v>
      </c>
      <c r="CA771" s="17">
        <v>8.8351480919263495E-3</v>
      </c>
    </row>
    <row r="772" spans="2:79" x14ac:dyDescent="0.3">
      <c r="B772" t="s">
        <v>213</v>
      </c>
      <c r="C772" s="17">
        <v>0.68888244430842804</v>
      </c>
      <c r="D772" s="17">
        <v>0.64544936928104302</v>
      </c>
      <c r="E772" s="17">
        <v>0.73339688906494505</v>
      </c>
      <c r="F772" s="17"/>
      <c r="G772" s="17">
        <v>0.66700317519543395</v>
      </c>
      <c r="H772" s="17">
        <v>0.67885255930826904</v>
      </c>
      <c r="I772" s="17">
        <v>0.71300629103847402</v>
      </c>
      <c r="J772" s="17">
        <v>0.65082938660925305</v>
      </c>
      <c r="K772" s="17">
        <v>0.68056158338163297</v>
      </c>
      <c r="L772" s="17">
        <v>0.72855102600880395</v>
      </c>
      <c r="M772" s="17"/>
      <c r="N772" s="17">
        <v>0.72387797451576796</v>
      </c>
      <c r="O772" s="17">
        <v>0.68457471420765004</v>
      </c>
      <c r="P772" s="17">
        <v>0.65229034314642098</v>
      </c>
      <c r="Q772" s="17">
        <v>0.68944314063513001</v>
      </c>
      <c r="R772" s="17"/>
      <c r="S772" s="17">
        <v>0.66652450853603895</v>
      </c>
      <c r="T772" s="17">
        <v>0.70740971680245701</v>
      </c>
      <c r="U772" s="17">
        <v>0.71708064875804001</v>
      </c>
      <c r="V772" s="17">
        <v>0.71930471943539398</v>
      </c>
      <c r="W772" s="17">
        <v>0.66413385188966301</v>
      </c>
      <c r="X772" s="17">
        <v>0.69874046745235396</v>
      </c>
      <c r="Y772" s="17">
        <v>0.68589692571447902</v>
      </c>
      <c r="Z772" s="17">
        <v>0.693385234308181</v>
      </c>
      <c r="AA772" s="17">
        <v>0.70783844074878599</v>
      </c>
      <c r="AB772" s="17">
        <v>0.66768350253981901</v>
      </c>
      <c r="AC772" s="17">
        <v>0.63028964298548495</v>
      </c>
      <c r="AD772" s="17">
        <v>0.66873690592101898</v>
      </c>
      <c r="AE772" s="17"/>
      <c r="AF772" s="17">
        <v>0.67370781811185698</v>
      </c>
      <c r="AG772" s="17">
        <v>0.74009390839307199</v>
      </c>
      <c r="AH772" s="17">
        <v>0.75652737285190896</v>
      </c>
      <c r="AI772" s="17">
        <v>0.52119968231887404</v>
      </c>
      <c r="AJ772" s="17">
        <v>0.69888087623553696</v>
      </c>
      <c r="AK772" s="17"/>
      <c r="AL772" s="17">
        <v>0.77583792640812199</v>
      </c>
      <c r="AM772" s="17">
        <v>0.69185936284108496</v>
      </c>
      <c r="AN772" s="17">
        <v>0.74058869678188699</v>
      </c>
      <c r="AO772" s="17">
        <v>0.57130090566330605</v>
      </c>
      <c r="AP772" s="17">
        <v>0.71923755510743004</v>
      </c>
      <c r="AQ772" s="17">
        <v>0.66708659609514598</v>
      </c>
      <c r="AR772" s="17"/>
      <c r="AS772" s="17">
        <v>0.749401812878707</v>
      </c>
      <c r="AT772" s="17">
        <v>0.69820792776069096</v>
      </c>
      <c r="AU772" s="17">
        <v>0.64908415319079904</v>
      </c>
      <c r="AV772" s="17">
        <v>0.63586966734313399</v>
      </c>
      <c r="AW772" s="17">
        <v>0.69667379030989696</v>
      </c>
      <c r="AX772" s="17"/>
      <c r="AY772" s="17">
        <v>0.75422272863603301</v>
      </c>
      <c r="AZ772" s="17">
        <v>0.67344271264710798</v>
      </c>
      <c r="BA772" s="17">
        <v>0.66994414476915698</v>
      </c>
      <c r="BB772" s="17">
        <v>0.68328584490210797</v>
      </c>
      <c r="BC772" s="17">
        <v>0.57164844017451799</v>
      </c>
      <c r="BD772" s="17"/>
      <c r="BE772" s="17">
        <v>0.42019694313240402</v>
      </c>
      <c r="BF772" s="17">
        <v>0.59989625919317002</v>
      </c>
      <c r="BG772" s="17">
        <v>0.679927113184845</v>
      </c>
      <c r="BH772" s="17">
        <v>0.80300623961689399</v>
      </c>
      <c r="BI772" s="17"/>
      <c r="BJ772" s="17">
        <v>0.57429637036927506</v>
      </c>
      <c r="BK772" s="17">
        <v>0.63646964226188396</v>
      </c>
      <c r="BL772" s="17">
        <v>0.68576964727900402</v>
      </c>
      <c r="BM772" s="17">
        <v>0.72674111013326104</v>
      </c>
      <c r="BN772" s="17"/>
      <c r="BO772" s="17">
        <v>0.64371241390935097</v>
      </c>
      <c r="BP772" s="17">
        <v>0.64748592164321805</v>
      </c>
      <c r="BQ772" s="17">
        <v>0.70999613200936595</v>
      </c>
      <c r="BR772" s="17"/>
      <c r="BS772" s="17">
        <v>0.715886419606652</v>
      </c>
      <c r="BT772" s="17">
        <v>0.65489923442291698</v>
      </c>
      <c r="BU772" s="17"/>
      <c r="BV772" s="17">
        <v>0.75749182311748398</v>
      </c>
      <c r="BW772" s="17">
        <v>0.69324971386070999</v>
      </c>
      <c r="BX772" s="17">
        <v>0.64562373629116698</v>
      </c>
      <c r="BY772" s="17"/>
      <c r="BZ772" s="17">
        <v>0.74961559853906501</v>
      </c>
      <c r="CA772" s="17">
        <v>0.752810453242444</v>
      </c>
    </row>
    <row r="773" spans="2:79" x14ac:dyDescent="0.3">
      <c r="B773" t="s">
        <v>214</v>
      </c>
      <c r="C773" s="17">
        <v>0.109219151963827</v>
      </c>
      <c r="D773" s="17">
        <v>0.137843988031221</v>
      </c>
      <c r="E773" s="17">
        <v>8.1359772166602506E-2</v>
      </c>
      <c r="F773" s="17"/>
      <c r="G773" s="17">
        <v>0.121496449431038</v>
      </c>
      <c r="H773" s="17">
        <v>8.3415756511420899E-2</v>
      </c>
      <c r="I773" s="17">
        <v>9.8395346251808E-2</v>
      </c>
      <c r="J773" s="17">
        <v>0.15194245302328599</v>
      </c>
      <c r="K773" s="17">
        <v>0.122938012461679</v>
      </c>
      <c r="L773" s="17">
        <v>8.6945696256173696E-2</v>
      </c>
      <c r="M773" s="17"/>
      <c r="N773" s="17">
        <v>9.0736123642732494E-2</v>
      </c>
      <c r="O773" s="17">
        <v>0.10261131851525999</v>
      </c>
      <c r="P773" s="17">
        <v>0.140804467474793</v>
      </c>
      <c r="Q773" s="17">
        <v>0.11044227472674401</v>
      </c>
      <c r="R773" s="17"/>
      <c r="S773" s="17">
        <v>0.105204876069733</v>
      </c>
      <c r="T773" s="17">
        <v>7.74257140742588E-2</v>
      </c>
      <c r="U773" s="17">
        <v>8.2353515812042602E-2</v>
      </c>
      <c r="V773" s="17">
        <v>0.111697127003635</v>
      </c>
      <c r="W773" s="17">
        <v>0.13808496173191201</v>
      </c>
      <c r="X773" s="17">
        <v>7.5869648171756301E-2</v>
      </c>
      <c r="Y773" s="17">
        <v>0.117244236403356</v>
      </c>
      <c r="Z773" s="17">
        <v>0.113273889168702</v>
      </c>
      <c r="AA773" s="17">
        <v>0.10498367345085501</v>
      </c>
      <c r="AB773" s="17">
        <v>0.18959929712224199</v>
      </c>
      <c r="AC773" s="17">
        <v>0.101675001576903</v>
      </c>
      <c r="AD773" s="17">
        <v>0.122577685358867</v>
      </c>
      <c r="AE773" s="17"/>
      <c r="AF773" s="17">
        <v>0.12296014357132599</v>
      </c>
      <c r="AG773" s="17">
        <v>9.0651957687495899E-2</v>
      </c>
      <c r="AH773" s="17">
        <v>4.9425007259442801E-2</v>
      </c>
      <c r="AI773" s="17">
        <v>0.22574611152956101</v>
      </c>
      <c r="AJ773" s="17">
        <v>7.3981081308083604E-2</v>
      </c>
      <c r="AK773" s="17"/>
      <c r="AL773" s="17">
        <v>6.8751303276131798E-2</v>
      </c>
      <c r="AM773" s="17">
        <v>0.12311069043220101</v>
      </c>
      <c r="AN773" s="17">
        <v>7.40140633494661E-2</v>
      </c>
      <c r="AO773" s="17">
        <v>0.21007328871023501</v>
      </c>
      <c r="AP773" s="17">
        <v>8.1710866432903997E-2</v>
      </c>
      <c r="AQ773" s="17">
        <v>6.5052818902988793E-2</v>
      </c>
      <c r="AR773" s="17"/>
      <c r="AS773" s="17">
        <v>8.3368054648726694E-2</v>
      </c>
      <c r="AT773" s="17">
        <v>0.10051933710005399</v>
      </c>
      <c r="AU773" s="17">
        <v>0.110472254406184</v>
      </c>
      <c r="AV773" s="17">
        <v>0.16283096393301899</v>
      </c>
      <c r="AW773" s="17">
        <v>0.25537779019366202</v>
      </c>
      <c r="AX773" s="17"/>
      <c r="AY773" s="17">
        <v>8.1011578468485307E-2</v>
      </c>
      <c r="AZ773" s="17">
        <v>9.3080137994795503E-2</v>
      </c>
      <c r="BA773" s="17">
        <v>0.105037202858692</v>
      </c>
      <c r="BB773" s="17">
        <v>0.17223011347099701</v>
      </c>
      <c r="BC773" s="17">
        <v>0.30242749620207898</v>
      </c>
      <c r="BD773" s="17"/>
      <c r="BE773" s="17">
        <v>0.236857561716555</v>
      </c>
      <c r="BF773" s="17">
        <v>0.14794379143622</v>
      </c>
      <c r="BG773" s="17">
        <v>0.11277934352447901</v>
      </c>
      <c r="BH773" s="17">
        <v>6.3418787143052394E-2</v>
      </c>
      <c r="BI773" s="17"/>
      <c r="BJ773" s="17">
        <v>0.18580172782200099</v>
      </c>
      <c r="BK773" s="17">
        <v>0.128679334662091</v>
      </c>
      <c r="BL773" s="17">
        <v>0.11924127726867199</v>
      </c>
      <c r="BM773" s="17">
        <v>8.3966404097541206E-2</v>
      </c>
      <c r="BN773" s="17"/>
      <c r="BO773" s="17">
        <v>0.15021377408320999</v>
      </c>
      <c r="BP773" s="17">
        <v>0.14316086150323001</v>
      </c>
      <c r="BQ773" s="17">
        <v>9.4769563747739205E-2</v>
      </c>
      <c r="BR773" s="17"/>
      <c r="BS773" s="17">
        <v>9.6051345051756498E-2</v>
      </c>
      <c r="BT773" s="17">
        <v>0.124248243016951</v>
      </c>
      <c r="BU773" s="17"/>
      <c r="BV773" s="17">
        <v>7.3691520757586199E-2</v>
      </c>
      <c r="BW773" s="17">
        <v>9.6832420026894794E-2</v>
      </c>
      <c r="BX773" s="17">
        <v>0.15770039798027299</v>
      </c>
      <c r="BY773" s="17"/>
      <c r="BZ773" s="17">
        <v>0.10655976629392901</v>
      </c>
      <c r="CA773" s="17">
        <v>0.10385758021248501</v>
      </c>
    </row>
    <row r="774" spans="2:79" x14ac:dyDescent="0.3">
      <c r="B774" t="s">
        <v>191</v>
      </c>
      <c r="C774" s="17">
        <v>0.57966329234460101</v>
      </c>
      <c r="D774" s="17">
        <v>0.50760538124982202</v>
      </c>
      <c r="E774" s="17">
        <v>0.65203711689834298</v>
      </c>
      <c r="F774" s="17"/>
      <c r="G774" s="17">
        <v>0.54550672576439596</v>
      </c>
      <c r="H774" s="17">
        <v>0.59543680279684796</v>
      </c>
      <c r="I774" s="17">
        <v>0.614610944786666</v>
      </c>
      <c r="J774" s="17">
        <v>0.49888693358596697</v>
      </c>
      <c r="K774" s="17">
        <v>0.55762357091995396</v>
      </c>
      <c r="L774" s="17">
        <v>0.64160532975262996</v>
      </c>
      <c r="M774" s="17"/>
      <c r="N774" s="17">
        <v>0.63314185087303498</v>
      </c>
      <c r="O774" s="17">
        <v>0.58196339569238997</v>
      </c>
      <c r="P774" s="17">
        <v>0.51148587567162795</v>
      </c>
      <c r="Q774" s="17">
        <v>0.57900086590838595</v>
      </c>
      <c r="R774" s="17"/>
      <c r="S774" s="17">
        <v>0.56131963246630601</v>
      </c>
      <c r="T774" s="17">
        <v>0.62998400272819899</v>
      </c>
      <c r="U774" s="17">
        <v>0.63472713294599803</v>
      </c>
      <c r="V774" s="17">
        <v>0.60760759243175899</v>
      </c>
      <c r="W774" s="17">
        <v>0.52604889015775202</v>
      </c>
      <c r="X774" s="17">
        <v>0.62287081928059695</v>
      </c>
      <c r="Y774" s="17">
        <v>0.56865268931112301</v>
      </c>
      <c r="Z774" s="17">
        <v>0.58011134513948004</v>
      </c>
      <c r="AA774" s="17">
        <v>0.60285476729793097</v>
      </c>
      <c r="AB774" s="17">
        <v>0.47808420541757701</v>
      </c>
      <c r="AC774" s="17">
        <v>0.52861464140858205</v>
      </c>
      <c r="AD774" s="17">
        <v>0.54615922056215105</v>
      </c>
      <c r="AE774" s="17"/>
      <c r="AF774" s="17">
        <v>0.55074767454053097</v>
      </c>
      <c r="AG774" s="17">
        <v>0.64944195070557598</v>
      </c>
      <c r="AH774" s="17">
        <v>0.70710236559246598</v>
      </c>
      <c r="AI774" s="17">
        <v>0.295453570789313</v>
      </c>
      <c r="AJ774" s="17">
        <v>0.62489979492745296</v>
      </c>
      <c r="AK774" s="17"/>
      <c r="AL774" s="17">
        <v>0.70708662313199</v>
      </c>
      <c r="AM774" s="17">
        <v>0.56874867240888405</v>
      </c>
      <c r="AN774" s="17">
        <v>0.66657463343242096</v>
      </c>
      <c r="AO774" s="17">
        <v>0.36122761695306999</v>
      </c>
      <c r="AP774" s="17">
        <v>0.637526688674526</v>
      </c>
      <c r="AQ774" s="17">
        <v>0.602033777192157</v>
      </c>
      <c r="AR774" s="17"/>
      <c r="AS774" s="17">
        <v>0.66603375822998101</v>
      </c>
      <c r="AT774" s="17">
        <v>0.59768859066063695</v>
      </c>
      <c r="AU774" s="17">
        <v>0.53861189878461502</v>
      </c>
      <c r="AV774" s="17">
        <v>0.473038703410115</v>
      </c>
      <c r="AW774" s="17">
        <v>0.44129600011623499</v>
      </c>
      <c r="AX774" s="17"/>
      <c r="AY774" s="17">
        <v>0.67321115016754796</v>
      </c>
      <c r="AZ774" s="17">
        <v>0.580362574652313</v>
      </c>
      <c r="BA774" s="17">
        <v>0.56490694191046498</v>
      </c>
      <c r="BB774" s="17">
        <v>0.51105573143111105</v>
      </c>
      <c r="BC774" s="17">
        <v>0.26922094397243901</v>
      </c>
      <c r="BD774" s="17"/>
      <c r="BE774" s="17">
        <v>0.18333938141584899</v>
      </c>
      <c r="BF774" s="17">
        <v>0.45195246775695003</v>
      </c>
      <c r="BG774" s="17">
        <v>0.56714776966036595</v>
      </c>
      <c r="BH774" s="17">
        <v>0.73958745247384206</v>
      </c>
      <c r="BI774" s="17"/>
      <c r="BJ774" s="17">
        <v>0.38849464254727301</v>
      </c>
      <c r="BK774" s="17">
        <v>0.50779030759979304</v>
      </c>
      <c r="BL774" s="17">
        <v>0.56652837001033196</v>
      </c>
      <c r="BM774" s="17">
        <v>0.64277470603571996</v>
      </c>
      <c r="BN774" s="17"/>
      <c r="BO774" s="17">
        <v>0.49349863982614001</v>
      </c>
      <c r="BP774" s="17">
        <v>0.50432506013998801</v>
      </c>
      <c r="BQ774" s="17">
        <v>0.61522656826162703</v>
      </c>
      <c r="BR774" s="17"/>
      <c r="BS774" s="17">
        <v>0.61983507455489595</v>
      </c>
      <c r="BT774" s="17">
        <v>0.53065099140596494</v>
      </c>
      <c r="BU774" s="17"/>
      <c r="BV774" s="17">
        <v>0.68380030235989797</v>
      </c>
      <c r="BW774" s="17">
        <v>0.59641729383381503</v>
      </c>
      <c r="BX774" s="17">
        <v>0.48792333831089502</v>
      </c>
      <c r="BY774" s="17"/>
      <c r="BZ774" s="17">
        <v>0.64305583224513596</v>
      </c>
      <c r="CA774" s="17">
        <v>0.64895287302995897</v>
      </c>
    </row>
    <row r="775" spans="2:79" x14ac:dyDescent="0.3">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row>
    <row r="776" spans="2:79" x14ac:dyDescent="0.3">
      <c r="B776" s="6" t="s">
        <v>309</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row>
    <row r="777" spans="2:79" x14ac:dyDescent="0.3">
      <c r="B777" s="24" t="s">
        <v>107</v>
      </c>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row>
    <row r="778" spans="2:79" x14ac:dyDescent="0.3">
      <c r="B778" t="s">
        <v>208</v>
      </c>
      <c r="C778" s="17">
        <v>0.46998739996365702</v>
      </c>
      <c r="D778" s="17">
        <v>0.43194423424656098</v>
      </c>
      <c r="E778" s="17">
        <v>0.50752051171770696</v>
      </c>
      <c r="F778" s="17"/>
      <c r="G778" s="17">
        <v>0.40523096872922898</v>
      </c>
      <c r="H778" s="17">
        <v>0.45342921927070401</v>
      </c>
      <c r="I778" s="17">
        <v>0.45692775149526299</v>
      </c>
      <c r="J778" s="17">
        <v>0.42883085328396398</v>
      </c>
      <c r="K778" s="17">
        <v>0.52417028197028803</v>
      </c>
      <c r="L778" s="17">
        <v>0.534601355687507</v>
      </c>
      <c r="M778" s="17"/>
      <c r="N778" s="17">
        <v>0.52335976529663897</v>
      </c>
      <c r="O778" s="17">
        <v>0.45976036243188001</v>
      </c>
      <c r="P778" s="17">
        <v>0.43820076507479999</v>
      </c>
      <c r="Q778" s="17">
        <v>0.45068701165325797</v>
      </c>
      <c r="R778" s="17"/>
      <c r="S778" s="17">
        <v>0.44734496735031698</v>
      </c>
      <c r="T778" s="17">
        <v>0.51563461214487205</v>
      </c>
      <c r="U778" s="17">
        <v>0.44769164132885397</v>
      </c>
      <c r="V778" s="17">
        <v>0.49886024737964102</v>
      </c>
      <c r="W778" s="17">
        <v>0.41067541683770398</v>
      </c>
      <c r="X778" s="17">
        <v>0.450592647238856</v>
      </c>
      <c r="Y778" s="17">
        <v>0.41754760017549197</v>
      </c>
      <c r="Z778" s="17">
        <v>0.489450922984139</v>
      </c>
      <c r="AA778" s="17">
        <v>0.51203837237694305</v>
      </c>
      <c r="AB778" s="17">
        <v>0.50552848718774002</v>
      </c>
      <c r="AC778" s="17">
        <v>0.39178654442828298</v>
      </c>
      <c r="AD778" s="17">
        <v>0.53238252894210103</v>
      </c>
      <c r="AE778" s="17"/>
      <c r="AF778" s="17">
        <v>0.49425251356348199</v>
      </c>
      <c r="AG778" s="17">
        <v>0.48058326710062499</v>
      </c>
      <c r="AH778" s="17">
        <v>0.48900623948758898</v>
      </c>
      <c r="AI778" s="17">
        <v>0.34369794486656702</v>
      </c>
      <c r="AJ778" s="17">
        <v>0.51801593917501298</v>
      </c>
      <c r="AK778" s="17"/>
      <c r="AL778" s="17">
        <v>0.48998365395506599</v>
      </c>
      <c r="AM778" s="17">
        <v>0.517463272490155</v>
      </c>
      <c r="AN778" s="17">
        <v>0.51658599173398201</v>
      </c>
      <c r="AO778" s="17">
        <v>0.38733942837743901</v>
      </c>
      <c r="AP778" s="17">
        <v>0.52466516256290097</v>
      </c>
      <c r="AQ778" s="17">
        <v>0.41368961498622098</v>
      </c>
      <c r="AR778" s="17"/>
      <c r="AS778" s="17">
        <v>0.60214733568612699</v>
      </c>
      <c r="AT778" s="17">
        <v>0.45129155862729597</v>
      </c>
      <c r="AU778" s="17">
        <v>0.41364518288112501</v>
      </c>
      <c r="AV778" s="17">
        <v>0.47033573165723602</v>
      </c>
      <c r="AW778" s="17">
        <v>0.45421934477568499</v>
      </c>
      <c r="AX778" s="17"/>
      <c r="AY778" s="17">
        <v>0.55850369711370895</v>
      </c>
      <c r="AZ778" s="17">
        <v>0.456271064413382</v>
      </c>
      <c r="BA778" s="17">
        <v>0.42563261273165898</v>
      </c>
      <c r="BB778" s="17">
        <v>0.436473297577188</v>
      </c>
      <c r="BC778" s="17">
        <v>0.35243724540210702</v>
      </c>
      <c r="BD778" s="17"/>
      <c r="BE778" s="17">
        <v>0.26322348248098398</v>
      </c>
      <c r="BF778" s="17">
        <v>0.385969161906489</v>
      </c>
      <c r="BG778" s="17">
        <v>0.48126028416774502</v>
      </c>
      <c r="BH778" s="17">
        <v>0.53610155776329604</v>
      </c>
      <c r="BI778" s="17"/>
      <c r="BJ778" s="17">
        <v>0.20999025788526399</v>
      </c>
      <c r="BK778" s="17">
        <v>0.36169523759058703</v>
      </c>
      <c r="BL778" s="17">
        <v>0.449314122140687</v>
      </c>
      <c r="BM778" s="17">
        <v>0.55555571622717603</v>
      </c>
      <c r="BN778" s="17"/>
      <c r="BO778" s="17">
        <v>0.32384625525454702</v>
      </c>
      <c r="BP778" s="17">
        <v>0.33690118344741399</v>
      </c>
      <c r="BQ778" s="17">
        <v>0.52790778140097305</v>
      </c>
      <c r="BR778" s="17"/>
      <c r="BS778" s="17">
        <v>0.50339497380644704</v>
      </c>
      <c r="BT778" s="17">
        <v>0.42862846741652699</v>
      </c>
      <c r="BU778" s="17"/>
      <c r="BV778" s="17">
        <v>0.48996441602364899</v>
      </c>
      <c r="BW778" s="17">
        <v>0.479698504334089</v>
      </c>
      <c r="BX778" s="17">
        <v>0.45112382561915898</v>
      </c>
      <c r="BY778" s="17"/>
      <c r="BZ778" s="17">
        <v>0.55473186838434096</v>
      </c>
      <c r="CA778" s="17">
        <v>0.470501937624906</v>
      </c>
    </row>
    <row r="779" spans="2:79" x14ac:dyDescent="0.3">
      <c r="B779" t="s">
        <v>300</v>
      </c>
      <c r="C779" s="17">
        <v>0.24673383053150799</v>
      </c>
      <c r="D779" s="17">
        <v>0.24188145025692201</v>
      </c>
      <c r="E779" s="17">
        <v>0.252679581300633</v>
      </c>
      <c r="F779" s="17"/>
      <c r="G779" s="17">
        <v>0.255099547840408</v>
      </c>
      <c r="H779" s="17">
        <v>0.272490046997445</v>
      </c>
      <c r="I779" s="17">
        <v>0.29551942495924299</v>
      </c>
      <c r="J779" s="17">
        <v>0.22406258363699399</v>
      </c>
      <c r="K779" s="17">
        <v>0.200689895885277</v>
      </c>
      <c r="L779" s="17">
        <v>0.22969736429731399</v>
      </c>
      <c r="M779" s="17"/>
      <c r="N779" s="17">
        <v>0.25729175434509899</v>
      </c>
      <c r="O779" s="17">
        <v>0.240678234930358</v>
      </c>
      <c r="P779" s="17">
        <v>0.258917188554809</v>
      </c>
      <c r="Q779" s="17">
        <v>0.231725558159048</v>
      </c>
      <c r="R779" s="17"/>
      <c r="S779" s="17">
        <v>0.24625998092984799</v>
      </c>
      <c r="T779" s="17">
        <v>0.19686789962779</v>
      </c>
      <c r="U779" s="17">
        <v>0.26784745849591701</v>
      </c>
      <c r="V779" s="17">
        <v>0.25786161369153099</v>
      </c>
      <c r="W779" s="17">
        <v>0.27374853169164098</v>
      </c>
      <c r="X779" s="17">
        <v>0.24348685294071001</v>
      </c>
      <c r="Y779" s="17">
        <v>0.29847078004782202</v>
      </c>
      <c r="Z779" s="17">
        <v>0.27561064881616099</v>
      </c>
      <c r="AA779" s="17">
        <v>0.25115487430213701</v>
      </c>
      <c r="AB779" s="17">
        <v>0.21066049569371101</v>
      </c>
      <c r="AC779" s="17">
        <v>0.28192560636838399</v>
      </c>
      <c r="AD779" s="17">
        <v>0.17790968438185401</v>
      </c>
      <c r="AE779" s="17"/>
      <c r="AF779" s="17">
        <v>0.24437490473383</v>
      </c>
      <c r="AG779" s="17">
        <v>0.28592126538493501</v>
      </c>
      <c r="AH779" s="17">
        <v>0.25932666321174003</v>
      </c>
      <c r="AI779" s="17">
        <v>0.199223449039483</v>
      </c>
      <c r="AJ779" s="17">
        <v>0.22280287520714401</v>
      </c>
      <c r="AK779" s="17"/>
      <c r="AL779" s="17">
        <v>0.29580017415991999</v>
      </c>
      <c r="AM779" s="17">
        <v>0.24068835689080101</v>
      </c>
      <c r="AN779" s="17">
        <v>0.224396793078286</v>
      </c>
      <c r="AO779" s="17">
        <v>0.21649834993613201</v>
      </c>
      <c r="AP779" s="17">
        <v>0.19541893606396299</v>
      </c>
      <c r="AQ779" s="17">
        <v>0.29087655219815001</v>
      </c>
      <c r="AR779" s="17"/>
      <c r="AS779" s="17">
        <v>0.17941466936433401</v>
      </c>
      <c r="AT779" s="17">
        <v>0.28759256596848298</v>
      </c>
      <c r="AU779" s="17">
        <v>0.236589182737759</v>
      </c>
      <c r="AV779" s="17">
        <v>0.200632119995625</v>
      </c>
      <c r="AW779" s="17">
        <v>0.19664510831208901</v>
      </c>
      <c r="AX779" s="17"/>
      <c r="AY779" s="17">
        <v>0.20816724493615399</v>
      </c>
      <c r="AZ779" s="17">
        <v>0.28958645506724801</v>
      </c>
      <c r="BA779" s="17">
        <v>0.23790119495989101</v>
      </c>
      <c r="BB779" s="17">
        <v>0.23441645582735299</v>
      </c>
      <c r="BC779" s="17">
        <v>0.18297200637844599</v>
      </c>
      <c r="BD779" s="17"/>
      <c r="BE779" s="17">
        <v>0.236123347166558</v>
      </c>
      <c r="BF779" s="17">
        <v>0.27200815908256698</v>
      </c>
      <c r="BG779" s="17">
        <v>0.25025989479362598</v>
      </c>
      <c r="BH779" s="17">
        <v>0.22370134172099099</v>
      </c>
      <c r="BI779" s="17"/>
      <c r="BJ779" s="17">
        <v>0.22643280239140101</v>
      </c>
      <c r="BK779" s="17">
        <v>0.32382702940561198</v>
      </c>
      <c r="BL779" s="17">
        <v>0.25896792423356602</v>
      </c>
      <c r="BM779" s="17">
        <v>0.23363659756817901</v>
      </c>
      <c r="BN779" s="17"/>
      <c r="BO779" s="17">
        <v>0.26567307889054798</v>
      </c>
      <c r="BP779" s="17">
        <v>0.26951543327780297</v>
      </c>
      <c r="BQ779" s="17">
        <v>0.236795519022617</v>
      </c>
      <c r="BR779" s="17"/>
      <c r="BS779" s="17">
        <v>0.25181464945031001</v>
      </c>
      <c r="BT779" s="17">
        <v>0.23865795372124399</v>
      </c>
      <c r="BU779" s="17"/>
      <c r="BV779" s="17">
        <v>0.247698691580618</v>
      </c>
      <c r="BW779" s="17">
        <v>0.25698311696516402</v>
      </c>
      <c r="BX779" s="17">
        <v>0.22744540920517201</v>
      </c>
      <c r="BY779" s="17"/>
      <c r="BZ779" s="17">
        <v>0.26200237807114701</v>
      </c>
      <c r="CA779" s="17">
        <v>0.30989707699094099</v>
      </c>
    </row>
    <row r="780" spans="2:79" x14ac:dyDescent="0.3">
      <c r="B780" t="s">
        <v>210</v>
      </c>
      <c r="C780" s="17">
        <v>0.13565481210168001</v>
      </c>
      <c r="D780" s="17">
        <v>0.141208877970777</v>
      </c>
      <c r="E780" s="17">
        <v>0.13053091921984999</v>
      </c>
      <c r="F780" s="17"/>
      <c r="G780" s="17">
        <v>0.15982621232445701</v>
      </c>
      <c r="H780" s="17">
        <v>0.14490483140558399</v>
      </c>
      <c r="I780" s="17">
        <v>0.12740156782501999</v>
      </c>
      <c r="J780" s="17">
        <v>0.14243042843685899</v>
      </c>
      <c r="K780" s="17">
        <v>0.110374180682699</v>
      </c>
      <c r="L780" s="17">
        <v>0.13006060188857799</v>
      </c>
      <c r="M780" s="17"/>
      <c r="N780" s="17">
        <v>0.115892659365914</v>
      </c>
      <c r="O780" s="17">
        <v>0.17248427185572399</v>
      </c>
      <c r="P780" s="17">
        <v>0.128323125088465</v>
      </c>
      <c r="Q780" s="17">
        <v>0.123471836054397</v>
      </c>
      <c r="R780" s="17"/>
      <c r="S780" s="17">
        <v>0.18657524240439799</v>
      </c>
      <c r="T780" s="17">
        <v>0.15430220855885801</v>
      </c>
      <c r="U780" s="17">
        <v>0.13895847191442501</v>
      </c>
      <c r="V780" s="17">
        <v>9.5411000231796703E-2</v>
      </c>
      <c r="W780" s="17">
        <v>0.14900595676818601</v>
      </c>
      <c r="X780" s="17">
        <v>0.13564705601332999</v>
      </c>
      <c r="Y780" s="17">
        <v>0.13032085183928699</v>
      </c>
      <c r="Z780" s="17">
        <v>0.139357320276143</v>
      </c>
      <c r="AA780" s="17">
        <v>0.10066748359939</v>
      </c>
      <c r="AB780" s="17">
        <v>0.118008242925758</v>
      </c>
      <c r="AC780" s="17">
        <v>0.11132297004698199</v>
      </c>
      <c r="AD780" s="17">
        <v>0.12971099643963499</v>
      </c>
      <c r="AE780" s="17"/>
      <c r="AF780" s="17">
        <v>0.12383198567791399</v>
      </c>
      <c r="AG780" s="17">
        <v>0.123839193021388</v>
      </c>
      <c r="AH780" s="17">
        <v>0.16782171161061199</v>
      </c>
      <c r="AI780" s="17">
        <v>0.17526223182846201</v>
      </c>
      <c r="AJ780" s="17">
        <v>0.12518895707361</v>
      </c>
      <c r="AK780" s="17"/>
      <c r="AL780" s="17">
        <v>0.114622728813994</v>
      </c>
      <c r="AM780" s="17">
        <v>0.10454201010587</v>
      </c>
      <c r="AN780" s="17">
        <v>0.15605169621691101</v>
      </c>
      <c r="AO780" s="17">
        <v>0.166614053324568</v>
      </c>
      <c r="AP780" s="17">
        <v>0.13446209812797499</v>
      </c>
      <c r="AQ780" s="17">
        <v>0.16125544111029699</v>
      </c>
      <c r="AR780" s="17"/>
      <c r="AS780" s="17">
        <v>0.101377781302699</v>
      </c>
      <c r="AT780" s="17">
        <v>0.12706807620896099</v>
      </c>
      <c r="AU780" s="17">
        <v>0.17170437595871599</v>
      </c>
      <c r="AV780" s="17">
        <v>0.14767266994886599</v>
      </c>
      <c r="AW780" s="17">
        <v>0.121040262575625</v>
      </c>
      <c r="AX780" s="17"/>
      <c r="AY780" s="17">
        <v>0.122276414420284</v>
      </c>
      <c r="AZ780" s="17">
        <v>0.13105038162427801</v>
      </c>
      <c r="BA780" s="17">
        <v>0.16881804835317299</v>
      </c>
      <c r="BB780" s="17">
        <v>0.124122929391876</v>
      </c>
      <c r="BC780" s="17">
        <v>0.104682538058744</v>
      </c>
      <c r="BD780" s="17"/>
      <c r="BE780" s="17">
        <v>0.22246961401597801</v>
      </c>
      <c r="BF780" s="17">
        <v>0.170102457821771</v>
      </c>
      <c r="BG780" s="17">
        <v>0.12859693789731499</v>
      </c>
      <c r="BH780" s="17">
        <v>0.112130449248154</v>
      </c>
      <c r="BI780" s="17"/>
      <c r="BJ780" s="17">
        <v>0.19521755293588999</v>
      </c>
      <c r="BK780" s="17">
        <v>0.19172930788025699</v>
      </c>
      <c r="BL780" s="17">
        <v>0.14478088551500401</v>
      </c>
      <c r="BM780" s="17">
        <v>0.10867533882906399</v>
      </c>
      <c r="BN780" s="17"/>
      <c r="BO780" s="17">
        <v>0.179311047701952</v>
      </c>
      <c r="BP780" s="17">
        <v>0.166262787670656</v>
      </c>
      <c r="BQ780" s="17">
        <v>0.119119079174382</v>
      </c>
      <c r="BR780" s="17"/>
      <c r="BS780" s="17">
        <v>0.12296044196728401</v>
      </c>
      <c r="BT780" s="17">
        <v>0.15270431878138299</v>
      </c>
      <c r="BU780" s="17"/>
      <c r="BV780" s="17">
        <v>0.121569550802306</v>
      </c>
      <c r="BW780" s="17">
        <v>0.137098634145566</v>
      </c>
      <c r="BX780" s="17">
        <v>0.14143201011256701</v>
      </c>
      <c r="BY780" s="17"/>
      <c r="BZ780" s="17">
        <v>9.3159452803642406E-2</v>
      </c>
      <c r="CA780" s="17">
        <v>0.12907834919490699</v>
      </c>
    </row>
    <row r="781" spans="2:79" x14ac:dyDescent="0.3">
      <c r="B781" t="s">
        <v>301</v>
      </c>
      <c r="C781" s="17">
        <v>6.2806982336815295E-2</v>
      </c>
      <c r="D781" s="17">
        <v>7.7414080820002104E-2</v>
      </c>
      <c r="E781" s="17">
        <v>4.9118827561004302E-2</v>
      </c>
      <c r="F781" s="17"/>
      <c r="G781" s="17">
        <v>7.2940103573484599E-2</v>
      </c>
      <c r="H781" s="17">
        <v>6.3724760932524896E-2</v>
      </c>
      <c r="I781" s="17">
        <v>3.7185589746641899E-2</v>
      </c>
      <c r="J781" s="17">
        <v>0.105979367605647</v>
      </c>
      <c r="K781" s="17">
        <v>6.7765469314083795E-2</v>
      </c>
      <c r="L781" s="17">
        <v>3.7700683258612401E-2</v>
      </c>
      <c r="M781" s="17"/>
      <c r="N781" s="17">
        <v>4.5014205593692E-2</v>
      </c>
      <c r="O781" s="17">
        <v>5.20163891598708E-2</v>
      </c>
      <c r="P781" s="17">
        <v>7.7406397633587795E-2</v>
      </c>
      <c r="Q781" s="17">
        <v>8.1654052308987299E-2</v>
      </c>
      <c r="R781" s="17"/>
      <c r="S781" s="17">
        <v>5.42160332673065E-2</v>
      </c>
      <c r="T781" s="17">
        <v>4.5664946036836698E-2</v>
      </c>
      <c r="U781" s="17">
        <v>6.2430574796031098E-2</v>
      </c>
      <c r="V781" s="17">
        <v>5.1734167408076702E-2</v>
      </c>
      <c r="W781" s="17">
        <v>7.9851527448492901E-2</v>
      </c>
      <c r="X781" s="17">
        <v>5.4741270759800002E-2</v>
      </c>
      <c r="Y781" s="17">
        <v>6.87902336984169E-2</v>
      </c>
      <c r="Z781" s="17">
        <v>7.1424033888423596E-2</v>
      </c>
      <c r="AA781" s="17">
        <v>7.9529075914119299E-2</v>
      </c>
      <c r="AB781" s="17">
        <v>5.6745698861077401E-2</v>
      </c>
      <c r="AC781" s="17">
        <v>8.6109354176784197E-2</v>
      </c>
      <c r="AD781" s="17">
        <v>8.6213265851145499E-2</v>
      </c>
      <c r="AE781" s="17"/>
      <c r="AF781" s="17">
        <v>5.8933538491937699E-2</v>
      </c>
      <c r="AG781" s="17">
        <v>5.3987866270018101E-2</v>
      </c>
      <c r="AH781" s="17">
        <v>2.2151204950610799E-2</v>
      </c>
      <c r="AI781" s="17">
        <v>0.10630587290104</v>
      </c>
      <c r="AJ781" s="17">
        <v>5.5814730684896501E-2</v>
      </c>
      <c r="AK781" s="17"/>
      <c r="AL781" s="17">
        <v>4.4712611521936799E-2</v>
      </c>
      <c r="AM781" s="17">
        <v>5.1979608144151201E-2</v>
      </c>
      <c r="AN781" s="17">
        <v>7.4039672629809705E-2</v>
      </c>
      <c r="AO781" s="17">
        <v>9.5380364965410205E-2</v>
      </c>
      <c r="AP781" s="17">
        <v>6.6732400938059794E-2</v>
      </c>
      <c r="AQ781" s="17">
        <v>3.9552787550475803E-2</v>
      </c>
      <c r="AR781" s="17"/>
      <c r="AS781" s="17">
        <v>6.1421985285740999E-2</v>
      </c>
      <c r="AT781" s="17">
        <v>5.26709139270337E-2</v>
      </c>
      <c r="AU781" s="17">
        <v>7.8411225457848899E-2</v>
      </c>
      <c r="AV781" s="17">
        <v>8.6376016766531893E-2</v>
      </c>
      <c r="AW781" s="17">
        <v>3.2591180758167602E-2</v>
      </c>
      <c r="AX781" s="17"/>
      <c r="AY781" s="17">
        <v>5.31677953989068E-2</v>
      </c>
      <c r="AZ781" s="17">
        <v>4.6510482850383297E-2</v>
      </c>
      <c r="BA781" s="17">
        <v>6.5994423371966093E-2</v>
      </c>
      <c r="BB781" s="17">
        <v>0.123517764429558</v>
      </c>
      <c r="BC781" s="17">
        <v>8.4867399366492402E-2</v>
      </c>
      <c r="BD781" s="17"/>
      <c r="BE781" s="17">
        <v>9.4242679445718402E-2</v>
      </c>
      <c r="BF781" s="17">
        <v>9.4792032583637803E-2</v>
      </c>
      <c r="BG781" s="17">
        <v>5.5577802059913597E-2</v>
      </c>
      <c r="BH781" s="17">
        <v>5.2267380220424597E-2</v>
      </c>
      <c r="BI781" s="17"/>
      <c r="BJ781" s="17">
        <v>0.15776391881212601</v>
      </c>
      <c r="BK781" s="17">
        <v>2.0284216022433001E-2</v>
      </c>
      <c r="BL781" s="17">
        <v>5.9607301447637102E-2</v>
      </c>
      <c r="BM781" s="17">
        <v>4.9269973934574898E-2</v>
      </c>
      <c r="BN781" s="17"/>
      <c r="BO781" s="17">
        <v>8.6619395242383102E-2</v>
      </c>
      <c r="BP781" s="17">
        <v>9.6531159044407594E-2</v>
      </c>
      <c r="BQ781" s="17">
        <v>5.1490593610719101E-2</v>
      </c>
      <c r="BR781" s="17"/>
      <c r="BS781" s="17">
        <v>4.5134319069740199E-2</v>
      </c>
      <c r="BT781" s="17">
        <v>8.5677191189301005E-2</v>
      </c>
      <c r="BU781" s="17"/>
      <c r="BV781" s="17">
        <v>6.3798993971400195E-2</v>
      </c>
      <c r="BW781" s="17">
        <v>5.0765885724427903E-2</v>
      </c>
      <c r="BX781" s="17">
        <v>8.2740635438371596E-2</v>
      </c>
      <c r="BY781" s="17"/>
      <c r="BZ781" s="17">
        <v>4.87237287168059E-2</v>
      </c>
      <c r="CA781" s="17">
        <v>3.8135336203103498E-2</v>
      </c>
    </row>
    <row r="782" spans="2:79" x14ac:dyDescent="0.3">
      <c r="B782" t="s">
        <v>212</v>
      </c>
      <c r="C782" s="17">
        <v>6.5503063427206701E-2</v>
      </c>
      <c r="D782" s="17">
        <v>8.9646878020147203E-2</v>
      </c>
      <c r="E782" s="17">
        <v>3.9290064233858703E-2</v>
      </c>
      <c r="F782" s="17"/>
      <c r="G782" s="17">
        <v>8.3803979542743795E-2</v>
      </c>
      <c r="H782" s="17">
        <v>5.1484865163674898E-2</v>
      </c>
      <c r="I782" s="17">
        <v>5.89125693055274E-2</v>
      </c>
      <c r="J782" s="17">
        <v>7.2524184246606199E-2</v>
      </c>
      <c r="K782" s="17">
        <v>7.6625856245728097E-2</v>
      </c>
      <c r="L782" s="17">
        <v>5.6931154852797601E-2</v>
      </c>
      <c r="M782" s="17"/>
      <c r="N782" s="17">
        <v>5.1331245871084598E-2</v>
      </c>
      <c r="O782" s="17">
        <v>5.6522858944089503E-2</v>
      </c>
      <c r="P782" s="17">
        <v>7.2634667392860702E-2</v>
      </c>
      <c r="Q782" s="17">
        <v>8.3353927614790005E-2</v>
      </c>
      <c r="R782" s="17"/>
      <c r="S782" s="17">
        <v>5.26664852876964E-2</v>
      </c>
      <c r="T782" s="17">
        <v>6.6114916240634397E-2</v>
      </c>
      <c r="U782" s="17">
        <v>7.0824706507011406E-2</v>
      </c>
      <c r="V782" s="17">
        <v>8.0632446533295807E-2</v>
      </c>
      <c r="W782" s="17">
        <v>7.9294015877141799E-2</v>
      </c>
      <c r="X782" s="17">
        <v>8.3036726784726705E-2</v>
      </c>
      <c r="Y782" s="17">
        <v>5.2749443398252001E-2</v>
      </c>
      <c r="Z782" s="17">
        <v>2.4157074035133601E-2</v>
      </c>
      <c r="AA782" s="17">
        <v>3.8360314381125298E-2</v>
      </c>
      <c r="AB782" s="17">
        <v>8.9867990668159703E-2</v>
      </c>
      <c r="AC782" s="17">
        <v>7.72500255428724E-2</v>
      </c>
      <c r="AD782" s="17">
        <v>7.3783524385263796E-2</v>
      </c>
      <c r="AE782" s="17"/>
      <c r="AF782" s="17">
        <v>6.29824659373657E-2</v>
      </c>
      <c r="AG782" s="17">
        <v>4.57876579128332E-2</v>
      </c>
      <c r="AH782" s="17">
        <v>4.3394821407020903E-2</v>
      </c>
      <c r="AI782" s="17">
        <v>0.15447798006727201</v>
      </c>
      <c r="AJ782" s="17">
        <v>5.2965759448902597E-2</v>
      </c>
      <c r="AK782" s="17"/>
      <c r="AL782" s="17">
        <v>4.3146759506386002E-2</v>
      </c>
      <c r="AM782" s="17">
        <v>7.1001470936780095E-2</v>
      </c>
      <c r="AN782" s="17">
        <v>2.4091142039167401E-2</v>
      </c>
      <c r="AO782" s="17">
        <v>0.12768909013725499</v>
      </c>
      <c r="AP782" s="17">
        <v>5.9516615217065298E-2</v>
      </c>
      <c r="AQ782" s="17">
        <v>4.4741408837865898E-2</v>
      </c>
      <c r="AR782" s="17"/>
      <c r="AS782" s="17">
        <v>4.9400126220150102E-2</v>
      </c>
      <c r="AT782" s="17">
        <v>6.1743693464677597E-2</v>
      </c>
      <c r="AU782" s="17">
        <v>7.2932203078340405E-2</v>
      </c>
      <c r="AV782" s="17">
        <v>7.67184367419428E-2</v>
      </c>
      <c r="AW782" s="17">
        <v>0.15266241076107301</v>
      </c>
      <c r="AX782" s="17"/>
      <c r="AY782" s="17">
        <v>4.6159383729050402E-2</v>
      </c>
      <c r="AZ782" s="17">
        <v>5.7088136851533598E-2</v>
      </c>
      <c r="BA782" s="17">
        <v>7.4346725182426701E-2</v>
      </c>
      <c r="BB782" s="17">
        <v>6.0759295281154702E-2</v>
      </c>
      <c r="BC782" s="17">
        <v>0.25326527130646398</v>
      </c>
      <c r="BD782" s="17"/>
      <c r="BE782" s="17">
        <v>0.16051911091274901</v>
      </c>
      <c r="BF782" s="17">
        <v>6.5979258074445199E-2</v>
      </c>
      <c r="BG782" s="17">
        <v>6.6979111300422403E-2</v>
      </c>
      <c r="BH782" s="17">
        <v>5.0073430721466798E-2</v>
      </c>
      <c r="BI782" s="17"/>
      <c r="BJ782" s="17">
        <v>0.18668962010751</v>
      </c>
      <c r="BK782" s="17">
        <v>9.5253054990056193E-2</v>
      </c>
      <c r="BL782" s="17">
        <v>6.9256131299958903E-2</v>
      </c>
      <c r="BM782" s="17">
        <v>3.2164930430716498E-2</v>
      </c>
      <c r="BN782" s="17"/>
      <c r="BO782" s="17">
        <v>0.123313883288461</v>
      </c>
      <c r="BP782" s="17">
        <v>0.112449151196192</v>
      </c>
      <c r="BQ782" s="17">
        <v>4.5420650708962999E-2</v>
      </c>
      <c r="BR782" s="17"/>
      <c r="BS782" s="17">
        <v>5.6841475982316397E-2</v>
      </c>
      <c r="BT782" s="17">
        <v>7.5571460818701294E-2</v>
      </c>
      <c r="BU782" s="17"/>
      <c r="BV782" s="17">
        <v>6.3163717083976403E-2</v>
      </c>
      <c r="BW782" s="17">
        <v>5.0775257407993199E-2</v>
      </c>
      <c r="BX782" s="17">
        <v>9.0389440168935298E-2</v>
      </c>
      <c r="BY782" s="17"/>
      <c r="BZ782" s="17">
        <v>4.1382572024063702E-2</v>
      </c>
      <c r="CA782" s="17">
        <v>5.2387299986141903E-2</v>
      </c>
    </row>
    <row r="783" spans="2:79" x14ac:dyDescent="0.3">
      <c r="B783" t="s">
        <v>149</v>
      </c>
      <c r="C783" s="17">
        <v>1.93139116391336E-2</v>
      </c>
      <c r="D783" s="17">
        <v>1.7904478685590499E-2</v>
      </c>
      <c r="E783" s="17">
        <v>2.0860095966946601E-2</v>
      </c>
      <c r="F783" s="17"/>
      <c r="G783" s="17">
        <v>2.3099187989677701E-2</v>
      </c>
      <c r="H783" s="17">
        <v>1.3966276230067401E-2</v>
      </c>
      <c r="I783" s="17">
        <v>2.4053096668305698E-2</v>
      </c>
      <c r="J783" s="17">
        <v>2.6172582789929701E-2</v>
      </c>
      <c r="K783" s="17">
        <v>2.0374315901923502E-2</v>
      </c>
      <c r="L783" s="17">
        <v>1.10088400151913E-2</v>
      </c>
      <c r="M783" s="17"/>
      <c r="N783" s="17">
        <v>7.11036952757098E-3</v>
      </c>
      <c r="O783" s="17">
        <v>1.8537882678077301E-2</v>
      </c>
      <c r="P783" s="17">
        <v>2.4517856255477501E-2</v>
      </c>
      <c r="Q783" s="17">
        <v>2.9107614209519898E-2</v>
      </c>
      <c r="R783" s="17"/>
      <c r="S783" s="17">
        <v>1.29372907604338E-2</v>
      </c>
      <c r="T783" s="17">
        <v>2.14154173910093E-2</v>
      </c>
      <c r="U783" s="17">
        <v>1.22471469577611E-2</v>
      </c>
      <c r="V783" s="17">
        <v>1.5500524755659001E-2</v>
      </c>
      <c r="W783" s="17">
        <v>7.4245513768336499E-3</v>
      </c>
      <c r="X783" s="17">
        <v>3.2495446262576999E-2</v>
      </c>
      <c r="Y783" s="17">
        <v>3.2121090840729498E-2</v>
      </c>
      <c r="Z783" s="17">
        <v>0</v>
      </c>
      <c r="AA783" s="17">
        <v>1.8249879426285601E-2</v>
      </c>
      <c r="AB783" s="17">
        <v>1.9189084663553999E-2</v>
      </c>
      <c r="AC783" s="17">
        <v>5.1605499436693597E-2</v>
      </c>
      <c r="AD783" s="17">
        <v>0</v>
      </c>
      <c r="AE783" s="17"/>
      <c r="AF783" s="17">
        <v>1.5624591595470401E-2</v>
      </c>
      <c r="AG783" s="17">
        <v>9.8807503102010304E-3</v>
      </c>
      <c r="AH783" s="17">
        <v>1.8299359332427202E-2</v>
      </c>
      <c r="AI783" s="17">
        <v>2.1032521297174901E-2</v>
      </c>
      <c r="AJ783" s="17">
        <v>2.52117384104334E-2</v>
      </c>
      <c r="AK783" s="17"/>
      <c r="AL783" s="17">
        <v>1.17340720426969E-2</v>
      </c>
      <c r="AM783" s="17">
        <v>1.43252814322427E-2</v>
      </c>
      <c r="AN783" s="17">
        <v>4.83470430184428E-3</v>
      </c>
      <c r="AO783" s="17">
        <v>6.4787132591951901E-3</v>
      </c>
      <c r="AP783" s="17">
        <v>1.9204787090035001E-2</v>
      </c>
      <c r="AQ783" s="17">
        <v>4.98841953169913E-2</v>
      </c>
      <c r="AR783" s="17"/>
      <c r="AS783" s="17">
        <v>6.2381021409490403E-3</v>
      </c>
      <c r="AT783" s="17">
        <v>1.9633191803548701E-2</v>
      </c>
      <c r="AU783" s="17">
        <v>2.6717829886210302E-2</v>
      </c>
      <c r="AV783" s="17">
        <v>1.8265024889798E-2</v>
      </c>
      <c r="AW783" s="17">
        <v>4.2841692817359202E-2</v>
      </c>
      <c r="AX783" s="17"/>
      <c r="AY783" s="17">
        <v>1.1725464401895499E-2</v>
      </c>
      <c r="AZ783" s="17">
        <v>1.9493479193175001E-2</v>
      </c>
      <c r="BA783" s="17">
        <v>2.7306995400884299E-2</v>
      </c>
      <c r="BB783" s="17">
        <v>2.0710257492869599E-2</v>
      </c>
      <c r="BC783" s="17">
        <v>2.1775539487746801E-2</v>
      </c>
      <c r="BD783" s="17"/>
      <c r="BE783" s="17">
        <v>2.3421765978012501E-2</v>
      </c>
      <c r="BF783" s="17">
        <v>1.114893053109E-2</v>
      </c>
      <c r="BG783" s="17">
        <v>1.73259697809773E-2</v>
      </c>
      <c r="BH783" s="17">
        <v>2.57258403256675E-2</v>
      </c>
      <c r="BI783" s="17"/>
      <c r="BJ783" s="17">
        <v>2.3905847867808999E-2</v>
      </c>
      <c r="BK783" s="17">
        <v>7.2111541110546299E-3</v>
      </c>
      <c r="BL783" s="17">
        <v>1.8073635363146701E-2</v>
      </c>
      <c r="BM783" s="17">
        <v>2.0697443010289099E-2</v>
      </c>
      <c r="BN783" s="17"/>
      <c r="BO783" s="17">
        <v>2.12363396221085E-2</v>
      </c>
      <c r="BP783" s="17">
        <v>1.83402853635279E-2</v>
      </c>
      <c r="BQ783" s="17">
        <v>1.9266376082345799E-2</v>
      </c>
      <c r="BR783" s="17"/>
      <c r="BS783" s="17">
        <v>1.9854139723902001E-2</v>
      </c>
      <c r="BT783" s="17">
        <v>1.8760608072844399E-2</v>
      </c>
      <c r="BU783" s="17"/>
      <c r="BV783" s="17">
        <v>1.38046305380502E-2</v>
      </c>
      <c r="BW783" s="17">
        <v>2.46786014227603E-2</v>
      </c>
      <c r="BX783" s="17">
        <v>6.8686794557948896E-3</v>
      </c>
      <c r="BY783" s="17"/>
      <c r="BZ783" s="17">
        <v>0</v>
      </c>
      <c r="CA783" s="17">
        <v>0</v>
      </c>
    </row>
    <row r="784" spans="2:79" x14ac:dyDescent="0.3">
      <c r="B784" t="s">
        <v>213</v>
      </c>
      <c r="C784" s="17">
        <v>0.71672123049516501</v>
      </c>
      <c r="D784" s="17">
        <v>0.67382568450348301</v>
      </c>
      <c r="E784" s="17">
        <v>0.76020009301834002</v>
      </c>
      <c r="F784" s="17"/>
      <c r="G784" s="17">
        <v>0.66033051656963704</v>
      </c>
      <c r="H784" s="17">
        <v>0.72591926626814895</v>
      </c>
      <c r="I784" s="17">
        <v>0.75244717645450498</v>
      </c>
      <c r="J784" s="17">
        <v>0.65289343692095803</v>
      </c>
      <c r="K784" s="17">
        <v>0.724860177855565</v>
      </c>
      <c r="L784" s="17">
        <v>0.76429871998482102</v>
      </c>
      <c r="M784" s="17"/>
      <c r="N784" s="17">
        <v>0.78065151964173796</v>
      </c>
      <c r="O784" s="17">
        <v>0.70043859736223901</v>
      </c>
      <c r="P784" s="17">
        <v>0.69711795362960904</v>
      </c>
      <c r="Q784" s="17">
        <v>0.68241256981230602</v>
      </c>
      <c r="R784" s="17"/>
      <c r="S784" s="17">
        <v>0.69360494828016495</v>
      </c>
      <c r="T784" s="17">
        <v>0.71250251177266199</v>
      </c>
      <c r="U784" s="17">
        <v>0.71553909982477104</v>
      </c>
      <c r="V784" s="17">
        <v>0.75672186107117201</v>
      </c>
      <c r="W784" s="17">
        <v>0.68442394852934596</v>
      </c>
      <c r="X784" s="17">
        <v>0.69407950017956599</v>
      </c>
      <c r="Y784" s="17">
        <v>0.71601838022331399</v>
      </c>
      <c r="Z784" s="17">
        <v>0.76506157180029999</v>
      </c>
      <c r="AA784" s="17">
        <v>0.76319324667907995</v>
      </c>
      <c r="AB784" s="17">
        <v>0.71618898288145105</v>
      </c>
      <c r="AC784" s="17">
        <v>0.67371215079666702</v>
      </c>
      <c r="AD784" s="17">
        <v>0.71029221332395598</v>
      </c>
      <c r="AE784" s="17"/>
      <c r="AF784" s="17">
        <v>0.73862741829731204</v>
      </c>
      <c r="AG784" s="17">
        <v>0.76650453248556005</v>
      </c>
      <c r="AH784" s="17">
        <v>0.74833290269932895</v>
      </c>
      <c r="AI784" s="17">
        <v>0.54292139390604999</v>
      </c>
      <c r="AJ784" s="17">
        <v>0.74081881438215702</v>
      </c>
      <c r="AK784" s="17"/>
      <c r="AL784" s="17">
        <v>0.78578382811498704</v>
      </c>
      <c r="AM784" s="17">
        <v>0.75815162938095604</v>
      </c>
      <c r="AN784" s="17">
        <v>0.74098278481226798</v>
      </c>
      <c r="AO784" s="17">
        <v>0.60383777831357199</v>
      </c>
      <c r="AP784" s="17">
        <v>0.72008409862686396</v>
      </c>
      <c r="AQ784" s="17">
        <v>0.70456616718437004</v>
      </c>
      <c r="AR784" s="17"/>
      <c r="AS784" s="17">
        <v>0.78156200505046103</v>
      </c>
      <c r="AT784" s="17">
        <v>0.73888412459578001</v>
      </c>
      <c r="AU784" s="17">
        <v>0.65023436561888504</v>
      </c>
      <c r="AV784" s="17">
        <v>0.67096785165286099</v>
      </c>
      <c r="AW784" s="17">
        <v>0.65086445308777496</v>
      </c>
      <c r="AX784" s="17"/>
      <c r="AY784" s="17">
        <v>0.76667094204986297</v>
      </c>
      <c r="AZ784" s="17">
        <v>0.74585751948062995</v>
      </c>
      <c r="BA784" s="17">
        <v>0.66353380769155001</v>
      </c>
      <c r="BB784" s="17">
        <v>0.67088975340454104</v>
      </c>
      <c r="BC784" s="17">
        <v>0.53540925178055299</v>
      </c>
      <c r="BD784" s="17"/>
      <c r="BE784" s="17">
        <v>0.49934682964754201</v>
      </c>
      <c r="BF784" s="17">
        <v>0.65797732098905604</v>
      </c>
      <c r="BG784" s="17">
        <v>0.731520178961372</v>
      </c>
      <c r="BH784" s="17">
        <v>0.75980289948428703</v>
      </c>
      <c r="BI784" s="17"/>
      <c r="BJ784" s="17">
        <v>0.436423060276664</v>
      </c>
      <c r="BK784" s="17">
        <v>0.6855222669962</v>
      </c>
      <c r="BL784" s="17">
        <v>0.70828204637425296</v>
      </c>
      <c r="BM784" s="17">
        <v>0.78919231379535504</v>
      </c>
      <c r="BN784" s="17"/>
      <c r="BO784" s="17">
        <v>0.58951933414509505</v>
      </c>
      <c r="BP784" s="17">
        <v>0.60641661672521696</v>
      </c>
      <c r="BQ784" s="17">
        <v>0.76470330042359003</v>
      </c>
      <c r="BR784" s="17"/>
      <c r="BS784" s="17">
        <v>0.755209623256757</v>
      </c>
      <c r="BT784" s="17">
        <v>0.66728642113777104</v>
      </c>
      <c r="BU784" s="17"/>
      <c r="BV784" s="17">
        <v>0.73766310760426701</v>
      </c>
      <c r="BW784" s="17">
        <v>0.73668162129925296</v>
      </c>
      <c r="BX784" s="17">
        <v>0.67856923482433096</v>
      </c>
      <c r="BY784" s="17"/>
      <c r="BZ784" s="17">
        <v>0.81673424645548798</v>
      </c>
      <c r="CA784" s="17">
        <v>0.78039901461584704</v>
      </c>
    </row>
    <row r="785" spans="2:79" x14ac:dyDescent="0.3">
      <c r="B785" t="s">
        <v>214</v>
      </c>
      <c r="C785" s="17">
        <v>0.128310045764022</v>
      </c>
      <c r="D785" s="17">
        <v>0.16706095884014899</v>
      </c>
      <c r="E785" s="17">
        <v>8.8408891794862998E-2</v>
      </c>
      <c r="F785" s="17"/>
      <c r="G785" s="17">
        <v>0.15674408311622801</v>
      </c>
      <c r="H785" s="17">
        <v>0.1152096260962</v>
      </c>
      <c r="I785" s="17">
        <v>9.6098159052169299E-2</v>
      </c>
      <c r="J785" s="17">
        <v>0.178503551852253</v>
      </c>
      <c r="K785" s="17">
        <v>0.14439132555981199</v>
      </c>
      <c r="L785" s="17">
        <v>9.4631838111410002E-2</v>
      </c>
      <c r="M785" s="17"/>
      <c r="N785" s="17">
        <v>9.6345451464776605E-2</v>
      </c>
      <c r="O785" s="17">
        <v>0.10853924810396</v>
      </c>
      <c r="P785" s="17">
        <v>0.15004106502644901</v>
      </c>
      <c r="Q785" s="17">
        <v>0.165007979923777</v>
      </c>
      <c r="R785" s="17"/>
      <c r="S785" s="17">
        <v>0.106882518555003</v>
      </c>
      <c r="T785" s="17">
        <v>0.111779862277471</v>
      </c>
      <c r="U785" s="17">
        <v>0.13325528130304301</v>
      </c>
      <c r="V785" s="17">
        <v>0.132366613941373</v>
      </c>
      <c r="W785" s="17">
        <v>0.15914554332563499</v>
      </c>
      <c r="X785" s="17">
        <v>0.13777799754452699</v>
      </c>
      <c r="Y785" s="17">
        <v>0.121539677096669</v>
      </c>
      <c r="Z785" s="17">
        <v>9.5581107923557104E-2</v>
      </c>
      <c r="AA785" s="17">
        <v>0.11788939029524501</v>
      </c>
      <c r="AB785" s="17">
        <v>0.14661368952923701</v>
      </c>
      <c r="AC785" s="17">
        <v>0.163359379719657</v>
      </c>
      <c r="AD785" s="17">
        <v>0.159996790236409</v>
      </c>
      <c r="AE785" s="17"/>
      <c r="AF785" s="17">
        <v>0.121916004429303</v>
      </c>
      <c r="AG785" s="17">
        <v>9.9775524182851294E-2</v>
      </c>
      <c r="AH785" s="17">
        <v>6.5546026357631695E-2</v>
      </c>
      <c r="AI785" s="17">
        <v>0.26078385296831302</v>
      </c>
      <c r="AJ785" s="17">
        <v>0.10878049013379899</v>
      </c>
      <c r="AK785" s="17"/>
      <c r="AL785" s="17">
        <v>8.7859371028322794E-2</v>
      </c>
      <c r="AM785" s="17">
        <v>0.12298107908093101</v>
      </c>
      <c r="AN785" s="17">
        <v>9.8130814668977107E-2</v>
      </c>
      <c r="AO785" s="17">
        <v>0.22306945510266499</v>
      </c>
      <c r="AP785" s="17">
        <v>0.12624901615512499</v>
      </c>
      <c r="AQ785" s="17">
        <v>8.4294196388341694E-2</v>
      </c>
      <c r="AR785" s="17"/>
      <c r="AS785" s="17">
        <v>0.110822111505891</v>
      </c>
      <c r="AT785" s="17">
        <v>0.114414607391711</v>
      </c>
      <c r="AU785" s="17">
        <v>0.15134342853618901</v>
      </c>
      <c r="AV785" s="17">
        <v>0.16309445350847501</v>
      </c>
      <c r="AW785" s="17">
        <v>0.18525359151924101</v>
      </c>
      <c r="AX785" s="17"/>
      <c r="AY785" s="17">
        <v>9.9327179127957105E-2</v>
      </c>
      <c r="AZ785" s="17">
        <v>0.103598619701917</v>
      </c>
      <c r="BA785" s="17">
        <v>0.140341148554393</v>
      </c>
      <c r="BB785" s="17">
        <v>0.18427705971071301</v>
      </c>
      <c r="BC785" s="17">
        <v>0.33813267067295699</v>
      </c>
      <c r="BD785" s="17"/>
      <c r="BE785" s="17">
        <v>0.25476179035846702</v>
      </c>
      <c r="BF785" s="17">
        <v>0.16077129065808299</v>
      </c>
      <c r="BG785" s="17">
        <v>0.122556913360336</v>
      </c>
      <c r="BH785" s="17">
        <v>0.102340810941891</v>
      </c>
      <c r="BI785" s="17"/>
      <c r="BJ785" s="17">
        <v>0.34445353891963598</v>
      </c>
      <c r="BK785" s="17">
        <v>0.11553727101248901</v>
      </c>
      <c r="BL785" s="17">
        <v>0.12886343274759601</v>
      </c>
      <c r="BM785" s="17">
        <v>8.1434904365291397E-2</v>
      </c>
      <c r="BN785" s="17"/>
      <c r="BO785" s="17">
        <v>0.20993327853084401</v>
      </c>
      <c r="BP785" s="17">
        <v>0.20898031024059999</v>
      </c>
      <c r="BQ785" s="17">
        <v>9.6911244319681997E-2</v>
      </c>
      <c r="BR785" s="17"/>
      <c r="BS785" s="17">
        <v>0.10197579505205701</v>
      </c>
      <c r="BT785" s="17">
        <v>0.16124865200800201</v>
      </c>
      <c r="BU785" s="17"/>
      <c r="BV785" s="17">
        <v>0.12696271105537699</v>
      </c>
      <c r="BW785" s="17">
        <v>0.10154114313242101</v>
      </c>
      <c r="BX785" s="17">
        <v>0.173130075607307</v>
      </c>
      <c r="BY785" s="17"/>
      <c r="BZ785" s="17">
        <v>9.0106300740869602E-2</v>
      </c>
      <c r="CA785" s="17">
        <v>9.0522636189245401E-2</v>
      </c>
    </row>
    <row r="786" spans="2:79" x14ac:dyDescent="0.3">
      <c r="B786" t="s">
        <v>191</v>
      </c>
      <c r="C786" s="17">
        <v>0.58841118473114296</v>
      </c>
      <c r="D786" s="17">
        <v>0.50676472566333397</v>
      </c>
      <c r="E786" s="17">
        <v>0.67179120122347702</v>
      </c>
      <c r="F786" s="17"/>
      <c r="G786" s="17">
        <v>0.50358643345340903</v>
      </c>
      <c r="H786" s="17">
        <v>0.61070964017194995</v>
      </c>
      <c r="I786" s="17">
        <v>0.65634901740233598</v>
      </c>
      <c r="J786" s="17">
        <v>0.474389885068705</v>
      </c>
      <c r="K786" s="17">
        <v>0.58046885229575296</v>
      </c>
      <c r="L786" s="17">
        <v>0.66966688187341095</v>
      </c>
      <c r="M786" s="17"/>
      <c r="N786" s="17">
        <v>0.68430606817696105</v>
      </c>
      <c r="O786" s="17">
        <v>0.59189934925827803</v>
      </c>
      <c r="P786" s="17">
        <v>0.54707688860315995</v>
      </c>
      <c r="Q786" s="17">
        <v>0.517404589888529</v>
      </c>
      <c r="R786" s="17"/>
      <c r="S786" s="17">
        <v>0.58672242972516198</v>
      </c>
      <c r="T786" s="17">
        <v>0.60072264949519105</v>
      </c>
      <c r="U786" s="17">
        <v>0.58228381852172895</v>
      </c>
      <c r="V786" s="17">
        <v>0.62435524712979895</v>
      </c>
      <c r="W786" s="17">
        <v>0.52527840520371105</v>
      </c>
      <c r="X786" s="17">
        <v>0.55630150263503897</v>
      </c>
      <c r="Y786" s="17">
        <v>0.59447870312664497</v>
      </c>
      <c r="Z786" s="17">
        <v>0.66948046387674298</v>
      </c>
      <c r="AA786" s="17">
        <v>0.64530385638383503</v>
      </c>
      <c r="AB786" s="17">
        <v>0.56957529335221402</v>
      </c>
      <c r="AC786" s="17">
        <v>0.51035277107701105</v>
      </c>
      <c r="AD786" s="17">
        <v>0.55029542308754598</v>
      </c>
      <c r="AE786" s="17"/>
      <c r="AF786" s="17">
        <v>0.61671141386800798</v>
      </c>
      <c r="AG786" s="17">
        <v>0.66672900830270898</v>
      </c>
      <c r="AH786" s="17">
        <v>0.68278687634169699</v>
      </c>
      <c r="AI786" s="17">
        <v>0.28213754093773802</v>
      </c>
      <c r="AJ786" s="17">
        <v>0.63203832424835804</v>
      </c>
      <c r="AK786" s="17"/>
      <c r="AL786" s="17">
        <v>0.69792445708666395</v>
      </c>
      <c r="AM786" s="17">
        <v>0.63517055030002401</v>
      </c>
      <c r="AN786" s="17">
        <v>0.64285197014329098</v>
      </c>
      <c r="AO786" s="17">
        <v>0.38076832321090598</v>
      </c>
      <c r="AP786" s="17">
        <v>0.593835082471739</v>
      </c>
      <c r="AQ786" s="17">
        <v>0.62027197079602903</v>
      </c>
      <c r="AR786" s="17"/>
      <c r="AS786" s="17">
        <v>0.67073989354456898</v>
      </c>
      <c r="AT786" s="17">
        <v>0.62446951720406796</v>
      </c>
      <c r="AU786" s="17">
        <v>0.498890937082695</v>
      </c>
      <c r="AV786" s="17">
        <v>0.50787339814438603</v>
      </c>
      <c r="AW786" s="17">
        <v>0.46561086156853398</v>
      </c>
      <c r="AX786" s="17"/>
      <c r="AY786" s="17">
        <v>0.667343762921906</v>
      </c>
      <c r="AZ786" s="17">
        <v>0.64225889977871298</v>
      </c>
      <c r="BA786" s="17">
        <v>0.52319265913715696</v>
      </c>
      <c r="BB786" s="17">
        <v>0.48661269369382798</v>
      </c>
      <c r="BC786" s="17">
        <v>0.19727658110759599</v>
      </c>
      <c r="BD786" s="17"/>
      <c r="BE786" s="17">
        <v>0.24458503928907499</v>
      </c>
      <c r="BF786" s="17">
        <v>0.49720603033097299</v>
      </c>
      <c r="BG786" s="17">
        <v>0.60896326560103597</v>
      </c>
      <c r="BH786" s="17">
        <v>0.65746208854239596</v>
      </c>
      <c r="BI786" s="17"/>
      <c r="BJ786" s="17">
        <v>9.1969521357028003E-2</v>
      </c>
      <c r="BK786" s="17">
        <v>0.56998499598371</v>
      </c>
      <c r="BL786" s="17">
        <v>0.57941861362665703</v>
      </c>
      <c r="BM786" s="17">
        <v>0.70775740943006404</v>
      </c>
      <c r="BN786" s="17"/>
      <c r="BO786" s="17">
        <v>0.37958605561425102</v>
      </c>
      <c r="BP786" s="17">
        <v>0.39743630648461697</v>
      </c>
      <c r="BQ786" s="17">
        <v>0.66779205610390802</v>
      </c>
      <c r="BR786" s="17"/>
      <c r="BS786" s="17">
        <v>0.65323382820470099</v>
      </c>
      <c r="BT786" s="17">
        <v>0.50603776912976794</v>
      </c>
      <c r="BU786" s="17"/>
      <c r="BV786" s="17">
        <v>0.61070039654888997</v>
      </c>
      <c r="BW786" s="17">
        <v>0.63514047816683195</v>
      </c>
      <c r="BX786" s="17">
        <v>0.50543915921702398</v>
      </c>
      <c r="BY786" s="17"/>
      <c r="BZ786" s="17">
        <v>0.72662794571461797</v>
      </c>
      <c r="CA786" s="17">
        <v>0.68987637842660199</v>
      </c>
    </row>
    <row r="787" spans="2:79" x14ac:dyDescent="0.3">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c r="BS787" s="17"/>
      <c r="BT787" s="17"/>
      <c r="BU787" s="17"/>
      <c r="BV787" s="17"/>
      <c r="BW787" s="17"/>
      <c r="BX787" s="17"/>
      <c r="BY787" s="17"/>
      <c r="BZ787" s="17"/>
      <c r="CA787" s="17"/>
    </row>
    <row r="788" spans="2:79" x14ac:dyDescent="0.3">
      <c r="B788" s="6" t="s">
        <v>310</v>
      </c>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c r="BV788" s="17"/>
      <c r="BW788" s="17"/>
      <c r="BX788" s="17"/>
      <c r="BY788" s="17"/>
      <c r="BZ788" s="17"/>
      <c r="CA788" s="17"/>
    </row>
    <row r="789" spans="2:79" x14ac:dyDescent="0.3">
      <c r="B789" s="24" t="s">
        <v>107</v>
      </c>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c r="BD789" s="17"/>
      <c r="BE789" s="17"/>
      <c r="BF789" s="17"/>
      <c r="BG789" s="17"/>
      <c r="BH789" s="17"/>
      <c r="BI789" s="17"/>
      <c r="BJ789" s="17"/>
      <c r="BK789" s="17"/>
      <c r="BL789" s="17"/>
      <c r="BM789" s="17"/>
      <c r="BN789" s="17"/>
      <c r="BO789" s="17"/>
      <c r="BP789" s="17"/>
      <c r="BQ789" s="17"/>
      <c r="BR789" s="17"/>
      <c r="BS789" s="17"/>
      <c r="BT789" s="17"/>
      <c r="BU789" s="17"/>
      <c r="BV789" s="17"/>
      <c r="BW789" s="17"/>
      <c r="BX789" s="17"/>
      <c r="BY789" s="17"/>
      <c r="BZ789" s="17"/>
      <c r="CA789" s="17"/>
    </row>
    <row r="790" spans="2:79" x14ac:dyDescent="0.3">
      <c r="B790" t="s">
        <v>208</v>
      </c>
      <c r="C790" s="17">
        <v>0.41213849479618297</v>
      </c>
      <c r="D790" s="17">
        <v>0.36598098549568198</v>
      </c>
      <c r="E790" s="17">
        <v>0.45795213510100502</v>
      </c>
      <c r="F790" s="17"/>
      <c r="G790" s="17">
        <v>0.29513376050115397</v>
      </c>
      <c r="H790" s="17">
        <v>0.38088534739494301</v>
      </c>
      <c r="I790" s="17">
        <v>0.419458036441888</v>
      </c>
      <c r="J790" s="17">
        <v>0.40229900669073898</v>
      </c>
      <c r="K790" s="17">
        <v>0.41776049102399698</v>
      </c>
      <c r="L790" s="17">
        <v>0.51399005477690995</v>
      </c>
      <c r="M790" s="17"/>
      <c r="N790" s="17">
        <v>0.49224948896697701</v>
      </c>
      <c r="O790" s="17">
        <v>0.42902120883375999</v>
      </c>
      <c r="P790" s="17">
        <v>0.34242184796725</v>
      </c>
      <c r="Q790" s="17">
        <v>0.36620980329519598</v>
      </c>
      <c r="R790" s="17"/>
      <c r="S790" s="17">
        <v>0.42062451382980898</v>
      </c>
      <c r="T790" s="17">
        <v>0.44549232985215897</v>
      </c>
      <c r="U790" s="17">
        <v>0.37583718187508902</v>
      </c>
      <c r="V790" s="17">
        <v>0.42133426355034698</v>
      </c>
      <c r="W790" s="17">
        <v>0.39738622485856301</v>
      </c>
      <c r="X790" s="17">
        <v>0.386325902254813</v>
      </c>
      <c r="Y790" s="17">
        <v>0.38167357327524198</v>
      </c>
      <c r="Z790" s="17">
        <v>0.49852028837004603</v>
      </c>
      <c r="AA790" s="17">
        <v>0.413314559147613</v>
      </c>
      <c r="AB790" s="17">
        <v>0.41302697540783201</v>
      </c>
      <c r="AC790" s="17">
        <v>0.40259632386738498</v>
      </c>
      <c r="AD790" s="17">
        <v>0.38515573638623402</v>
      </c>
      <c r="AE790" s="17"/>
      <c r="AF790" s="17">
        <v>0.44160691243311301</v>
      </c>
      <c r="AG790" s="17">
        <v>0.43850810955073</v>
      </c>
      <c r="AH790" s="17">
        <v>0.47357625576685197</v>
      </c>
      <c r="AI790" s="17">
        <v>0.30077182426056598</v>
      </c>
      <c r="AJ790" s="17">
        <v>0.42155092718171699</v>
      </c>
      <c r="AK790" s="17"/>
      <c r="AL790" s="17">
        <v>0.452550652595268</v>
      </c>
      <c r="AM790" s="17">
        <v>0.459219536772282</v>
      </c>
      <c r="AN790" s="17">
        <v>0.477564850051723</v>
      </c>
      <c r="AO790" s="17">
        <v>0.31797621794222802</v>
      </c>
      <c r="AP790" s="17">
        <v>0.44577806522028002</v>
      </c>
      <c r="AQ790" s="17">
        <v>0.33651017546305301</v>
      </c>
      <c r="AR790" s="17"/>
      <c r="AS790" s="17">
        <v>0.52843412982139804</v>
      </c>
      <c r="AT790" s="17">
        <v>0.39099728735077499</v>
      </c>
      <c r="AU790" s="17">
        <v>0.38070249278567397</v>
      </c>
      <c r="AV790" s="17">
        <v>0.39909581078627498</v>
      </c>
      <c r="AW790" s="17">
        <v>0.39598369112401699</v>
      </c>
      <c r="AX790" s="17"/>
      <c r="AY790" s="17">
        <v>0.51377423737668204</v>
      </c>
      <c r="AZ790" s="17">
        <v>0.398346925598834</v>
      </c>
      <c r="BA790" s="17">
        <v>0.35942734163538498</v>
      </c>
      <c r="BB790" s="17">
        <v>0.38181219172777903</v>
      </c>
      <c r="BC790" s="17">
        <v>0.271153535929825</v>
      </c>
      <c r="BD790" s="17"/>
      <c r="BE790" s="17">
        <v>0.23001865667871099</v>
      </c>
      <c r="BF790" s="17">
        <v>0.31989734889303001</v>
      </c>
      <c r="BG790" s="17">
        <v>0.41029064622517503</v>
      </c>
      <c r="BH790" s="17">
        <v>0.50212245796576005</v>
      </c>
      <c r="BI790" s="17"/>
      <c r="BJ790" s="17">
        <v>0.12425169267297</v>
      </c>
      <c r="BK790" s="17">
        <v>0.27279717237405898</v>
      </c>
      <c r="BL790" s="17">
        <v>0.36123469626716298</v>
      </c>
      <c r="BM790" s="17">
        <v>0.52292219429454601</v>
      </c>
      <c r="BN790" s="17"/>
      <c r="BO790" s="17">
        <v>0.19152243978731501</v>
      </c>
      <c r="BP790" s="17">
        <v>0.23293835805393201</v>
      </c>
      <c r="BQ790" s="17">
        <v>0.49340098226761803</v>
      </c>
      <c r="BR790" s="17"/>
      <c r="BS790" s="17">
        <v>0.45996961364905797</v>
      </c>
      <c r="BT790" s="17">
        <v>0.35315738693015303</v>
      </c>
      <c r="BU790" s="17"/>
      <c r="BV790" s="17">
        <v>0.41463713400449498</v>
      </c>
      <c r="BW790" s="17">
        <v>0.42876442438141299</v>
      </c>
      <c r="BX790" s="17">
        <v>0.39523250786396102</v>
      </c>
      <c r="BY790" s="17"/>
      <c r="BZ790" s="17">
        <v>0.51751436700829301</v>
      </c>
      <c r="CA790" s="17">
        <v>0.37673626243267</v>
      </c>
    </row>
    <row r="791" spans="2:79" x14ac:dyDescent="0.3">
      <c r="B791" t="s">
        <v>300</v>
      </c>
      <c r="C791" s="17">
        <v>0.24241032854374001</v>
      </c>
      <c r="D791" s="17">
        <v>0.25262737521162099</v>
      </c>
      <c r="E791" s="17">
        <v>0.23274001397157201</v>
      </c>
      <c r="F791" s="17"/>
      <c r="G791" s="17">
        <v>0.31558926299657197</v>
      </c>
      <c r="H791" s="17">
        <v>0.30180308138827799</v>
      </c>
      <c r="I791" s="17">
        <v>0.26599601029164799</v>
      </c>
      <c r="J791" s="17">
        <v>0.19558257909417001</v>
      </c>
      <c r="K791" s="17">
        <v>0.196048825254696</v>
      </c>
      <c r="L791" s="17">
        <v>0.19504352967653099</v>
      </c>
      <c r="M791" s="17"/>
      <c r="N791" s="17">
        <v>0.24212706947847301</v>
      </c>
      <c r="O791" s="17">
        <v>0.239878392034061</v>
      </c>
      <c r="P791" s="17">
        <v>0.25181193088689902</v>
      </c>
      <c r="Q791" s="17">
        <v>0.23747758003927</v>
      </c>
      <c r="R791" s="17"/>
      <c r="S791" s="17">
        <v>0.26076485111444803</v>
      </c>
      <c r="T791" s="17">
        <v>0.21581946714293401</v>
      </c>
      <c r="U791" s="17">
        <v>0.28639094400256698</v>
      </c>
      <c r="V791" s="17">
        <v>0.215973044821237</v>
      </c>
      <c r="W791" s="17">
        <v>0.16365915295095801</v>
      </c>
      <c r="X791" s="17">
        <v>0.25173325847794797</v>
      </c>
      <c r="Y791" s="17">
        <v>0.254358011735002</v>
      </c>
      <c r="Z791" s="17">
        <v>0.29352200694436698</v>
      </c>
      <c r="AA791" s="17">
        <v>0.26040491410600602</v>
      </c>
      <c r="AB791" s="17">
        <v>0.26236532815666802</v>
      </c>
      <c r="AC791" s="17">
        <v>0.195795833624959</v>
      </c>
      <c r="AD791" s="17">
        <v>0.24257019672640201</v>
      </c>
      <c r="AE791" s="17"/>
      <c r="AF791" s="17">
        <v>0.23818534427125901</v>
      </c>
      <c r="AG791" s="17">
        <v>0.26235386006439498</v>
      </c>
      <c r="AH791" s="17">
        <v>0.248154778817123</v>
      </c>
      <c r="AI791" s="17">
        <v>0.180815359355015</v>
      </c>
      <c r="AJ791" s="17">
        <v>0.25040044055502297</v>
      </c>
      <c r="AK791" s="17"/>
      <c r="AL791" s="17">
        <v>0.28628646548268799</v>
      </c>
      <c r="AM791" s="17">
        <v>0.23480052387728501</v>
      </c>
      <c r="AN791" s="17">
        <v>0.23878230616985699</v>
      </c>
      <c r="AO791" s="17">
        <v>0.207179352362452</v>
      </c>
      <c r="AP791" s="17">
        <v>0.231911310684286</v>
      </c>
      <c r="AQ791" s="17">
        <v>0.27541342221054099</v>
      </c>
      <c r="AR791" s="17"/>
      <c r="AS791" s="17">
        <v>0.22238239015656699</v>
      </c>
      <c r="AT791" s="17">
        <v>0.26881887419675099</v>
      </c>
      <c r="AU791" s="17">
        <v>0.217781268363789</v>
      </c>
      <c r="AV791" s="17">
        <v>0.20806596982686701</v>
      </c>
      <c r="AW791" s="17">
        <v>0.24922439163189999</v>
      </c>
      <c r="AX791" s="17"/>
      <c r="AY791" s="17">
        <v>0.19311058214343901</v>
      </c>
      <c r="AZ791" s="17">
        <v>0.27164804626978301</v>
      </c>
      <c r="BA791" s="17">
        <v>0.26068062251587998</v>
      </c>
      <c r="BB791" s="17">
        <v>0.24494882025770101</v>
      </c>
      <c r="BC791" s="17">
        <v>0.186724568284899</v>
      </c>
      <c r="BD791" s="17"/>
      <c r="BE791" s="17">
        <v>0.23687246230696701</v>
      </c>
      <c r="BF791" s="17">
        <v>0.25082570359680501</v>
      </c>
      <c r="BG791" s="17">
        <v>0.24053264988441</v>
      </c>
      <c r="BH791" s="17">
        <v>0.243392444887301</v>
      </c>
      <c r="BI791" s="17"/>
      <c r="BJ791" s="17">
        <v>0.17925793573891499</v>
      </c>
      <c r="BK791" s="17">
        <v>0.27257479429589698</v>
      </c>
      <c r="BL791" s="17">
        <v>0.234555163957331</v>
      </c>
      <c r="BM791" s="17">
        <v>0.25714352890346198</v>
      </c>
      <c r="BN791" s="17"/>
      <c r="BO791" s="17">
        <v>0.25294246154661998</v>
      </c>
      <c r="BP791" s="17">
        <v>0.253877479744816</v>
      </c>
      <c r="BQ791" s="17">
        <v>0.238407018558048</v>
      </c>
      <c r="BR791" s="17"/>
      <c r="BS791" s="17">
        <v>0.22535432356472701</v>
      </c>
      <c r="BT791" s="17">
        <v>0.26354629191614198</v>
      </c>
      <c r="BU791" s="17"/>
      <c r="BV791" s="17">
        <v>0.28314690388284203</v>
      </c>
      <c r="BW791" s="17">
        <v>0.23269570501756601</v>
      </c>
      <c r="BX791" s="17">
        <v>0.22913798632722801</v>
      </c>
      <c r="BY791" s="17"/>
      <c r="BZ791" s="17">
        <v>0.194515316071977</v>
      </c>
      <c r="CA791" s="17">
        <v>0.32639268895561402</v>
      </c>
    </row>
    <row r="792" spans="2:79" x14ac:dyDescent="0.3">
      <c r="B792" t="s">
        <v>210</v>
      </c>
      <c r="C792" s="17">
        <v>0.13241490504676801</v>
      </c>
      <c r="D792" s="17">
        <v>0.13674617554392501</v>
      </c>
      <c r="E792" s="17">
        <v>0.129367024163626</v>
      </c>
      <c r="F792" s="17"/>
      <c r="G792" s="17">
        <v>0.184467006503065</v>
      </c>
      <c r="H792" s="17">
        <v>0.149569286400631</v>
      </c>
      <c r="I792" s="17">
        <v>0.115092744686509</v>
      </c>
      <c r="J792" s="17">
        <v>0.12223625226471101</v>
      </c>
      <c r="K792" s="17">
        <v>0.117096509040835</v>
      </c>
      <c r="L792" s="17">
        <v>0.116277582443414</v>
      </c>
      <c r="M792" s="17"/>
      <c r="N792" s="17">
        <v>0.12893182375741499</v>
      </c>
      <c r="O792" s="17">
        <v>0.12943366953334701</v>
      </c>
      <c r="P792" s="17">
        <v>0.137813509154467</v>
      </c>
      <c r="Q792" s="17">
        <v>0.13495987309424301</v>
      </c>
      <c r="R792" s="17"/>
      <c r="S792" s="17">
        <v>0.14398378138597401</v>
      </c>
      <c r="T792" s="17">
        <v>0.11059817102271099</v>
      </c>
      <c r="U792" s="17">
        <v>0.123325696881165</v>
      </c>
      <c r="V792" s="17">
        <v>0.152451526859151</v>
      </c>
      <c r="W792" s="17">
        <v>0.17714272515035201</v>
      </c>
      <c r="X792" s="17">
        <v>0.162255946011646</v>
      </c>
      <c r="Y792" s="17">
        <v>0.14094886502430301</v>
      </c>
      <c r="Z792" s="17">
        <v>7.73736188544554E-2</v>
      </c>
      <c r="AA792" s="17">
        <v>0.13050892880565701</v>
      </c>
      <c r="AB792" s="17">
        <v>8.6294005722462E-2</v>
      </c>
      <c r="AC792" s="17">
        <v>0.13294217788233501</v>
      </c>
      <c r="AD792" s="17">
        <v>0.13770444816771099</v>
      </c>
      <c r="AE792" s="17"/>
      <c r="AF792" s="17">
        <v>0.113721505583865</v>
      </c>
      <c r="AG792" s="17">
        <v>0.128342227514332</v>
      </c>
      <c r="AH792" s="17">
        <v>0.145581770602773</v>
      </c>
      <c r="AI792" s="17">
        <v>0.14305903000584799</v>
      </c>
      <c r="AJ792" s="17">
        <v>0.13049529100999599</v>
      </c>
      <c r="AK792" s="17"/>
      <c r="AL792" s="17">
        <v>0.12174421627333799</v>
      </c>
      <c r="AM792" s="17">
        <v>0.13935431599067999</v>
      </c>
      <c r="AN792" s="17">
        <v>0.16192828419591701</v>
      </c>
      <c r="AO792" s="17">
        <v>0.122244003131792</v>
      </c>
      <c r="AP792" s="17">
        <v>0.109804256428931</v>
      </c>
      <c r="AQ792" s="17">
        <v>0.128533877167124</v>
      </c>
      <c r="AR792" s="17"/>
      <c r="AS792" s="17">
        <v>9.4426496678511607E-2</v>
      </c>
      <c r="AT792" s="17">
        <v>0.14152130267604099</v>
      </c>
      <c r="AU792" s="17">
        <v>0.15478139908674399</v>
      </c>
      <c r="AV792" s="17">
        <v>0.104920789096881</v>
      </c>
      <c r="AW792" s="17">
        <v>4.85650831628026E-2</v>
      </c>
      <c r="AX792" s="17"/>
      <c r="AY792" s="17">
        <v>9.5647355069967605E-2</v>
      </c>
      <c r="AZ792" s="17">
        <v>0.153228861844387</v>
      </c>
      <c r="BA792" s="17">
        <v>0.154487945681649</v>
      </c>
      <c r="BB792" s="17">
        <v>0.116749385345455</v>
      </c>
      <c r="BC792" s="17">
        <v>6.9342804722639498E-2</v>
      </c>
      <c r="BD792" s="17"/>
      <c r="BE792" s="17">
        <v>9.0360685238510194E-2</v>
      </c>
      <c r="BF792" s="17">
        <v>0.17012588272798099</v>
      </c>
      <c r="BG792" s="17">
        <v>0.143129193777605</v>
      </c>
      <c r="BH792" s="17">
        <v>9.6099164192778599E-2</v>
      </c>
      <c r="BI792" s="17"/>
      <c r="BJ792" s="17">
        <v>0.15300310828643099</v>
      </c>
      <c r="BK792" s="17">
        <v>0.187339251106896</v>
      </c>
      <c r="BL792" s="17">
        <v>0.165299084867183</v>
      </c>
      <c r="BM792" s="17">
        <v>0.10282250099231501</v>
      </c>
      <c r="BN792" s="17"/>
      <c r="BO792" s="17">
        <v>0.15442941728252499</v>
      </c>
      <c r="BP792" s="17">
        <v>0.19272169786482199</v>
      </c>
      <c r="BQ792" s="17">
        <v>0.11466759054430301</v>
      </c>
      <c r="BR792" s="17"/>
      <c r="BS792" s="17">
        <v>0.125131696940256</v>
      </c>
      <c r="BT792" s="17">
        <v>0.141510600687902</v>
      </c>
      <c r="BU792" s="17"/>
      <c r="BV792" s="17">
        <v>0.115748085299462</v>
      </c>
      <c r="BW792" s="17">
        <v>0.146085564732405</v>
      </c>
      <c r="BX792" s="17">
        <v>0.125337760479277</v>
      </c>
      <c r="BY792" s="17"/>
      <c r="BZ792" s="17">
        <v>0.112278801968136</v>
      </c>
      <c r="CA792" s="17">
        <v>8.4066343915377997E-2</v>
      </c>
    </row>
    <row r="793" spans="2:79" x14ac:dyDescent="0.3">
      <c r="B793" t="s">
        <v>301</v>
      </c>
      <c r="C793" s="17">
        <v>9.8762399489060404E-2</v>
      </c>
      <c r="D793" s="17">
        <v>0.101296140360464</v>
      </c>
      <c r="E793" s="17">
        <v>9.6296222075259896E-2</v>
      </c>
      <c r="F793" s="17"/>
      <c r="G793" s="17">
        <v>9.5523790198175806E-2</v>
      </c>
      <c r="H793" s="17">
        <v>7.7276042474305001E-2</v>
      </c>
      <c r="I793" s="17">
        <v>8.1169556400752699E-2</v>
      </c>
      <c r="J793" s="17">
        <v>0.123363590160042</v>
      </c>
      <c r="K793" s="17">
        <v>0.14322243742737001</v>
      </c>
      <c r="L793" s="17">
        <v>8.3040099293898495E-2</v>
      </c>
      <c r="M793" s="17"/>
      <c r="N793" s="17">
        <v>6.7533027705053095E-2</v>
      </c>
      <c r="O793" s="17">
        <v>9.6614545101449997E-2</v>
      </c>
      <c r="P793" s="17">
        <v>0.133192334268593</v>
      </c>
      <c r="Q793" s="17">
        <v>0.10450645920459101</v>
      </c>
      <c r="R793" s="17"/>
      <c r="S793" s="17">
        <v>8.3560234921200405E-2</v>
      </c>
      <c r="T793" s="17">
        <v>0.104115878226271</v>
      </c>
      <c r="U793" s="17">
        <v>0.10770025845567401</v>
      </c>
      <c r="V793" s="17">
        <v>8.8123925656486607E-2</v>
      </c>
      <c r="W793" s="17">
        <v>0.14420981165984201</v>
      </c>
      <c r="X793" s="17">
        <v>8.7318609249839002E-2</v>
      </c>
      <c r="Y793" s="17">
        <v>0.12161184028710099</v>
      </c>
      <c r="Z793" s="17">
        <v>7.7053469724484402E-2</v>
      </c>
      <c r="AA793" s="17">
        <v>8.4354649439599E-2</v>
      </c>
      <c r="AB793" s="17">
        <v>9.7570279347693301E-2</v>
      </c>
      <c r="AC793" s="17">
        <v>0.105560936408874</v>
      </c>
      <c r="AD793" s="17">
        <v>9.5347464314978703E-2</v>
      </c>
      <c r="AE793" s="17"/>
      <c r="AF793" s="17">
        <v>0.11531927061986599</v>
      </c>
      <c r="AG793" s="17">
        <v>9.3844787457975601E-2</v>
      </c>
      <c r="AH793" s="17">
        <v>5.4867680290777897E-2</v>
      </c>
      <c r="AI793" s="17">
        <v>0.119283735316562</v>
      </c>
      <c r="AJ793" s="17">
        <v>0.104606438614643</v>
      </c>
      <c r="AK793" s="17"/>
      <c r="AL793" s="17">
        <v>8.3910832271434796E-2</v>
      </c>
      <c r="AM793" s="17">
        <v>7.91391124501966E-2</v>
      </c>
      <c r="AN793" s="17">
        <v>5.8531593998659301E-2</v>
      </c>
      <c r="AO793" s="17">
        <v>0.15440956862539401</v>
      </c>
      <c r="AP793" s="17">
        <v>0.12895041537725399</v>
      </c>
      <c r="AQ793" s="17">
        <v>0.102341535929625</v>
      </c>
      <c r="AR793" s="17"/>
      <c r="AS793" s="17">
        <v>7.1311813253669296E-2</v>
      </c>
      <c r="AT793" s="17">
        <v>9.64449355306288E-2</v>
      </c>
      <c r="AU793" s="17">
        <v>0.11716641938969199</v>
      </c>
      <c r="AV793" s="17">
        <v>0.10875648381073801</v>
      </c>
      <c r="AW793" s="17">
        <v>0.133830604529492</v>
      </c>
      <c r="AX793" s="17"/>
      <c r="AY793" s="17">
        <v>9.9563257020238605E-2</v>
      </c>
      <c r="AZ793" s="17">
        <v>7.70793646287352E-2</v>
      </c>
      <c r="BA793" s="17">
        <v>0.112471949513634</v>
      </c>
      <c r="BB793" s="17">
        <v>0.116986214339591</v>
      </c>
      <c r="BC793" s="17">
        <v>0.18670992770088601</v>
      </c>
      <c r="BD793" s="17"/>
      <c r="BE793" s="17">
        <v>0.179934454604078</v>
      </c>
      <c r="BF793" s="17">
        <v>0.135821250924482</v>
      </c>
      <c r="BG793" s="17">
        <v>9.4878401503938004E-2</v>
      </c>
      <c r="BH793" s="17">
        <v>7.0526605998319503E-2</v>
      </c>
      <c r="BI793" s="17"/>
      <c r="BJ793" s="17">
        <v>0.174310528138337</v>
      </c>
      <c r="BK793" s="17">
        <v>0.10387639287881301</v>
      </c>
      <c r="BL793" s="17">
        <v>0.13955604098393601</v>
      </c>
      <c r="BM793" s="17">
        <v>6.2384142634159298E-2</v>
      </c>
      <c r="BN793" s="17"/>
      <c r="BO793" s="17">
        <v>0.185350577336511</v>
      </c>
      <c r="BP793" s="17">
        <v>0.16655962383130701</v>
      </c>
      <c r="BQ793" s="17">
        <v>6.9168885055707299E-2</v>
      </c>
      <c r="BR793" s="17"/>
      <c r="BS793" s="17">
        <v>9.2368360614931297E-2</v>
      </c>
      <c r="BT793" s="17">
        <v>0.107559063887551</v>
      </c>
      <c r="BU793" s="17"/>
      <c r="BV793" s="17">
        <v>9.0233533294230298E-2</v>
      </c>
      <c r="BW793" s="17">
        <v>9.7427226519797905E-2</v>
      </c>
      <c r="BX793" s="17">
        <v>0.115533672198492</v>
      </c>
      <c r="BY793" s="17"/>
      <c r="BZ793" s="17">
        <v>0.137595718266113</v>
      </c>
      <c r="CA793" s="17">
        <v>0.11941410066727</v>
      </c>
    </row>
    <row r="794" spans="2:79" x14ac:dyDescent="0.3">
      <c r="B794" t="s">
        <v>212</v>
      </c>
      <c r="C794" s="17">
        <v>9.9087425878914906E-2</v>
      </c>
      <c r="D794" s="17">
        <v>0.13017890724870099</v>
      </c>
      <c r="E794" s="17">
        <v>6.63570351885477E-2</v>
      </c>
      <c r="F794" s="17"/>
      <c r="G794" s="17">
        <v>8.7646289747799602E-2</v>
      </c>
      <c r="H794" s="17">
        <v>6.74908607879834E-2</v>
      </c>
      <c r="I794" s="17">
        <v>0.100575892261674</v>
      </c>
      <c r="J794" s="17">
        <v>0.13945690720701001</v>
      </c>
      <c r="K794" s="17">
        <v>0.119412387414359</v>
      </c>
      <c r="L794" s="17">
        <v>8.4862683845836798E-2</v>
      </c>
      <c r="M794" s="17"/>
      <c r="N794" s="17">
        <v>6.4075723026411902E-2</v>
      </c>
      <c r="O794" s="17">
        <v>8.7627527600261504E-2</v>
      </c>
      <c r="P794" s="17">
        <v>0.124145835427387</v>
      </c>
      <c r="Q794" s="17">
        <v>0.12874870728434101</v>
      </c>
      <c r="R794" s="17"/>
      <c r="S794" s="17">
        <v>8.0458186999487896E-2</v>
      </c>
      <c r="T794" s="17">
        <v>0.109865357860298</v>
      </c>
      <c r="U794" s="17">
        <v>0.100373852712036</v>
      </c>
      <c r="V794" s="17">
        <v>0.116887307327149</v>
      </c>
      <c r="W794" s="17">
        <v>9.5902944511377999E-2</v>
      </c>
      <c r="X794" s="17">
        <v>8.4183855913322503E-2</v>
      </c>
      <c r="Y794" s="17">
        <v>8.0544122268462803E-2</v>
      </c>
      <c r="Z794" s="17">
        <v>5.3530616106646799E-2</v>
      </c>
      <c r="AA794" s="17">
        <v>8.9394685005210306E-2</v>
      </c>
      <c r="AB794" s="17">
        <v>0.14074341136534499</v>
      </c>
      <c r="AC794" s="17">
        <v>0.108626798871927</v>
      </c>
      <c r="AD794" s="17">
        <v>0.139222154404674</v>
      </c>
      <c r="AE794" s="17"/>
      <c r="AF794" s="17">
        <v>8.6192621153882903E-2</v>
      </c>
      <c r="AG794" s="17">
        <v>7.2247426345771804E-2</v>
      </c>
      <c r="AH794" s="17">
        <v>5.4576861779746702E-2</v>
      </c>
      <c r="AI794" s="17">
        <v>0.24771376228349401</v>
      </c>
      <c r="AJ794" s="17">
        <v>8.3881762701372403E-2</v>
      </c>
      <c r="AK794" s="17"/>
      <c r="AL794" s="17">
        <v>5.3535843057423101E-2</v>
      </c>
      <c r="AM794" s="17">
        <v>8.45866799149676E-2</v>
      </c>
      <c r="AN794" s="17">
        <v>5.83582612819986E-2</v>
      </c>
      <c r="AO794" s="17">
        <v>0.193537864262773</v>
      </c>
      <c r="AP794" s="17">
        <v>7.6650673501960503E-2</v>
      </c>
      <c r="AQ794" s="17">
        <v>9.5628412231435395E-2</v>
      </c>
      <c r="AR794" s="17"/>
      <c r="AS794" s="17">
        <v>7.9687480965979801E-2</v>
      </c>
      <c r="AT794" s="17">
        <v>9.0021082644862596E-2</v>
      </c>
      <c r="AU794" s="17">
        <v>0.100863244296142</v>
      </c>
      <c r="AV794" s="17">
        <v>0.157612817537993</v>
      </c>
      <c r="AW794" s="17">
        <v>0.17239622955178899</v>
      </c>
      <c r="AX794" s="17"/>
      <c r="AY794" s="17">
        <v>9.1670936436471104E-2</v>
      </c>
      <c r="AZ794" s="17">
        <v>8.3926189807251098E-2</v>
      </c>
      <c r="BA794" s="17">
        <v>8.7669329222602593E-2</v>
      </c>
      <c r="BB794" s="17">
        <v>0.13143117562808801</v>
      </c>
      <c r="BC794" s="17">
        <v>0.28606916336174998</v>
      </c>
      <c r="BD794" s="17"/>
      <c r="BE794" s="17">
        <v>0.26281374117173401</v>
      </c>
      <c r="BF794" s="17">
        <v>0.113528509336506</v>
      </c>
      <c r="BG794" s="17">
        <v>0.102289456487902</v>
      </c>
      <c r="BH794" s="17">
        <v>6.38770810512298E-2</v>
      </c>
      <c r="BI794" s="17"/>
      <c r="BJ794" s="17">
        <v>0.36031750170806998</v>
      </c>
      <c r="BK794" s="17">
        <v>0.15620123523328</v>
      </c>
      <c r="BL794" s="17">
        <v>8.4678924791546803E-2</v>
      </c>
      <c r="BM794" s="17">
        <v>3.8655438186040503E-2</v>
      </c>
      <c r="BN794" s="17"/>
      <c r="BO794" s="17">
        <v>0.200780674856641</v>
      </c>
      <c r="BP794" s="17">
        <v>0.14670027605327701</v>
      </c>
      <c r="BQ794" s="17">
        <v>6.9004505886716E-2</v>
      </c>
      <c r="BR794" s="17"/>
      <c r="BS794" s="17">
        <v>8.5281477535040603E-2</v>
      </c>
      <c r="BT794" s="17">
        <v>0.114756189643151</v>
      </c>
      <c r="BU794" s="17"/>
      <c r="BV794" s="17">
        <v>9.1698286199100504E-2</v>
      </c>
      <c r="BW794" s="17">
        <v>7.8302831475774201E-2</v>
      </c>
      <c r="BX794" s="17">
        <v>0.13145176409661899</v>
      </c>
      <c r="BY794" s="17"/>
      <c r="BZ794" s="17">
        <v>3.8095796685481E-2</v>
      </c>
      <c r="CA794" s="17">
        <v>8.5121275450259201E-2</v>
      </c>
    </row>
    <row r="795" spans="2:79" x14ac:dyDescent="0.3">
      <c r="B795" t="s">
        <v>149</v>
      </c>
      <c r="C795" s="17">
        <v>1.5186446245334301E-2</v>
      </c>
      <c r="D795" s="17">
        <v>1.31704161396063E-2</v>
      </c>
      <c r="E795" s="17">
        <v>1.7287569499989799E-2</v>
      </c>
      <c r="F795" s="17"/>
      <c r="G795" s="17">
        <v>2.1639890053233E-2</v>
      </c>
      <c r="H795" s="17">
        <v>2.29753815538595E-2</v>
      </c>
      <c r="I795" s="17">
        <v>1.7707759917528501E-2</v>
      </c>
      <c r="J795" s="17">
        <v>1.7061664583327401E-2</v>
      </c>
      <c r="K795" s="17">
        <v>6.4593498387425698E-3</v>
      </c>
      <c r="L795" s="17">
        <v>6.78604996341013E-3</v>
      </c>
      <c r="M795" s="17"/>
      <c r="N795" s="17">
        <v>5.08286706566893E-3</v>
      </c>
      <c r="O795" s="17">
        <v>1.74246568971211E-2</v>
      </c>
      <c r="P795" s="17">
        <v>1.0614542295405E-2</v>
      </c>
      <c r="Q795" s="17">
        <v>2.8097577082359299E-2</v>
      </c>
      <c r="R795" s="17"/>
      <c r="S795" s="17">
        <v>1.06084317490818E-2</v>
      </c>
      <c r="T795" s="17">
        <v>1.41087958956273E-2</v>
      </c>
      <c r="U795" s="17">
        <v>6.3720660734696601E-3</v>
      </c>
      <c r="V795" s="17">
        <v>5.2299317856300898E-3</v>
      </c>
      <c r="W795" s="17">
        <v>2.16991408689064E-2</v>
      </c>
      <c r="X795" s="17">
        <v>2.8182428092431499E-2</v>
      </c>
      <c r="Y795" s="17">
        <v>2.0863587409889101E-2</v>
      </c>
      <c r="Z795" s="17">
        <v>0</v>
      </c>
      <c r="AA795" s="17">
        <v>2.2022263495914199E-2</v>
      </c>
      <c r="AB795" s="17">
        <v>0</v>
      </c>
      <c r="AC795" s="17">
        <v>5.4477929344520802E-2</v>
      </c>
      <c r="AD795" s="17">
        <v>0</v>
      </c>
      <c r="AE795" s="17"/>
      <c r="AF795" s="17">
        <v>4.97434593801556E-3</v>
      </c>
      <c r="AG795" s="17">
        <v>4.7035890667958399E-3</v>
      </c>
      <c r="AH795" s="17">
        <v>2.32426527427275E-2</v>
      </c>
      <c r="AI795" s="17">
        <v>8.3562887785154794E-3</v>
      </c>
      <c r="AJ795" s="17">
        <v>9.0651399372484696E-3</v>
      </c>
      <c r="AK795" s="17"/>
      <c r="AL795" s="17">
        <v>1.9719903198475801E-3</v>
      </c>
      <c r="AM795" s="17">
        <v>2.89983099458867E-3</v>
      </c>
      <c r="AN795" s="17">
        <v>4.83470430184428E-3</v>
      </c>
      <c r="AO795" s="17">
        <v>4.6529936753604102E-3</v>
      </c>
      <c r="AP795" s="17">
        <v>6.9052787872884202E-3</v>
      </c>
      <c r="AQ795" s="17">
        <v>6.15725769982206E-2</v>
      </c>
      <c r="AR795" s="17"/>
      <c r="AS795" s="17">
        <v>3.7576891238743902E-3</v>
      </c>
      <c r="AT795" s="17">
        <v>1.21965176009418E-2</v>
      </c>
      <c r="AU795" s="17">
        <v>2.8705176077958399E-2</v>
      </c>
      <c r="AV795" s="17">
        <v>2.1548128941247399E-2</v>
      </c>
      <c r="AW795" s="17">
        <v>0</v>
      </c>
      <c r="AX795" s="17"/>
      <c r="AY795" s="17">
        <v>6.2336319532023399E-3</v>
      </c>
      <c r="AZ795" s="17">
        <v>1.5770611851010301E-2</v>
      </c>
      <c r="BA795" s="17">
        <v>2.5262811430848801E-2</v>
      </c>
      <c r="BB795" s="17">
        <v>8.07221270138587E-3</v>
      </c>
      <c r="BC795" s="17">
        <v>0</v>
      </c>
      <c r="BD795" s="17"/>
      <c r="BE795" s="17">
        <v>0</v>
      </c>
      <c r="BF795" s="17">
        <v>9.8013045211958905E-3</v>
      </c>
      <c r="BG795" s="17">
        <v>8.8796521209700396E-3</v>
      </c>
      <c r="BH795" s="17">
        <v>2.3982245904610799E-2</v>
      </c>
      <c r="BI795" s="17"/>
      <c r="BJ795" s="17">
        <v>8.8592334552765693E-3</v>
      </c>
      <c r="BK795" s="17">
        <v>7.2111541110546299E-3</v>
      </c>
      <c r="BL795" s="17">
        <v>1.46760891328401E-2</v>
      </c>
      <c r="BM795" s="17">
        <v>1.6072194989477599E-2</v>
      </c>
      <c r="BN795" s="17"/>
      <c r="BO795" s="17">
        <v>1.49744291903872E-2</v>
      </c>
      <c r="BP795" s="17">
        <v>7.2025644518473597E-3</v>
      </c>
      <c r="BQ795" s="17">
        <v>1.53510176876075E-2</v>
      </c>
      <c r="BR795" s="17"/>
      <c r="BS795" s="17">
        <v>1.18945276959869E-2</v>
      </c>
      <c r="BT795" s="17">
        <v>1.94704669351006E-2</v>
      </c>
      <c r="BU795" s="17"/>
      <c r="BV795" s="17">
        <v>4.5360573198696399E-3</v>
      </c>
      <c r="BW795" s="17">
        <v>1.6724247873042601E-2</v>
      </c>
      <c r="BX795" s="17">
        <v>3.30630903442367E-3</v>
      </c>
      <c r="BY795" s="17"/>
      <c r="BZ795" s="17">
        <v>0</v>
      </c>
      <c r="CA795" s="17">
        <v>8.2693285788088804E-3</v>
      </c>
    </row>
    <row r="796" spans="2:79" x14ac:dyDescent="0.3">
      <c r="B796" t="s">
        <v>213</v>
      </c>
      <c r="C796" s="17">
        <v>0.65454882333992304</v>
      </c>
      <c r="D796" s="17">
        <v>0.61860836070730396</v>
      </c>
      <c r="E796" s="17">
        <v>0.69069214907257703</v>
      </c>
      <c r="F796" s="17"/>
      <c r="G796" s="17">
        <v>0.610723023497727</v>
      </c>
      <c r="H796" s="17">
        <v>0.682688428783221</v>
      </c>
      <c r="I796" s="17">
        <v>0.68545404673353605</v>
      </c>
      <c r="J796" s="17">
        <v>0.59788158578491002</v>
      </c>
      <c r="K796" s="17">
        <v>0.61380931627869295</v>
      </c>
      <c r="L796" s="17">
        <v>0.709033584453441</v>
      </c>
      <c r="M796" s="17"/>
      <c r="N796" s="17">
        <v>0.73437655844545002</v>
      </c>
      <c r="O796" s="17">
        <v>0.66889960086782096</v>
      </c>
      <c r="P796" s="17">
        <v>0.59423377885414796</v>
      </c>
      <c r="Q796" s="17">
        <v>0.60368738333446603</v>
      </c>
      <c r="R796" s="17"/>
      <c r="S796" s="17">
        <v>0.68138936494425595</v>
      </c>
      <c r="T796" s="17">
        <v>0.66131179699509302</v>
      </c>
      <c r="U796" s="17">
        <v>0.662228125877656</v>
      </c>
      <c r="V796" s="17">
        <v>0.637307308371583</v>
      </c>
      <c r="W796" s="17">
        <v>0.56104537780952102</v>
      </c>
      <c r="X796" s="17">
        <v>0.63805916073276103</v>
      </c>
      <c r="Y796" s="17">
        <v>0.63603158501024404</v>
      </c>
      <c r="Z796" s="17">
        <v>0.79204229531441295</v>
      </c>
      <c r="AA796" s="17">
        <v>0.67371947325361903</v>
      </c>
      <c r="AB796" s="17">
        <v>0.67539230356449997</v>
      </c>
      <c r="AC796" s="17">
        <v>0.59839215749234398</v>
      </c>
      <c r="AD796" s="17">
        <v>0.62772593311263603</v>
      </c>
      <c r="AE796" s="17"/>
      <c r="AF796" s="17">
        <v>0.67979225670437105</v>
      </c>
      <c r="AG796" s="17">
        <v>0.70086196961512404</v>
      </c>
      <c r="AH796" s="17">
        <v>0.72173103458397503</v>
      </c>
      <c r="AI796" s="17">
        <v>0.481587183615581</v>
      </c>
      <c r="AJ796" s="17">
        <v>0.67195136773674002</v>
      </c>
      <c r="AK796" s="17"/>
      <c r="AL796" s="17">
        <v>0.73883711807795605</v>
      </c>
      <c r="AM796" s="17">
        <v>0.69402006064956701</v>
      </c>
      <c r="AN796" s="17">
        <v>0.71634715622158096</v>
      </c>
      <c r="AO796" s="17">
        <v>0.52515557030467996</v>
      </c>
      <c r="AP796" s="17">
        <v>0.67768937590456602</v>
      </c>
      <c r="AQ796" s="17">
        <v>0.61192359767359406</v>
      </c>
      <c r="AR796" s="17"/>
      <c r="AS796" s="17">
        <v>0.75081651997796495</v>
      </c>
      <c r="AT796" s="17">
        <v>0.65981616154752598</v>
      </c>
      <c r="AU796" s="17">
        <v>0.598483761149463</v>
      </c>
      <c r="AV796" s="17">
        <v>0.60716178061314097</v>
      </c>
      <c r="AW796" s="17">
        <v>0.64520808275591701</v>
      </c>
      <c r="AX796" s="17"/>
      <c r="AY796" s="17">
        <v>0.70688481952011994</v>
      </c>
      <c r="AZ796" s="17">
        <v>0.66999497186861701</v>
      </c>
      <c r="BA796" s="17">
        <v>0.62010796415126501</v>
      </c>
      <c r="BB796" s="17">
        <v>0.62676101198547995</v>
      </c>
      <c r="BC796" s="17">
        <v>0.45787810421472402</v>
      </c>
      <c r="BD796" s="17"/>
      <c r="BE796" s="17">
        <v>0.46689111898567798</v>
      </c>
      <c r="BF796" s="17">
        <v>0.57072305248983601</v>
      </c>
      <c r="BG796" s="17">
        <v>0.650823296109585</v>
      </c>
      <c r="BH796" s="17">
        <v>0.74551490285306099</v>
      </c>
      <c r="BI796" s="17"/>
      <c r="BJ796" s="17">
        <v>0.303509628411885</v>
      </c>
      <c r="BK796" s="17">
        <v>0.54537196666995702</v>
      </c>
      <c r="BL796" s="17">
        <v>0.59578986022449398</v>
      </c>
      <c r="BM796" s="17">
        <v>0.78006572319800804</v>
      </c>
      <c r="BN796" s="17"/>
      <c r="BO796" s="17">
        <v>0.44446490133393601</v>
      </c>
      <c r="BP796" s="17">
        <v>0.48681583779874699</v>
      </c>
      <c r="BQ796" s="17">
        <v>0.73180800082566599</v>
      </c>
      <c r="BR796" s="17"/>
      <c r="BS796" s="17">
        <v>0.68532393721378504</v>
      </c>
      <c r="BT796" s="17">
        <v>0.61670367884629496</v>
      </c>
      <c r="BU796" s="17"/>
      <c r="BV796" s="17">
        <v>0.69778403788733701</v>
      </c>
      <c r="BW796" s="17">
        <v>0.66146012939898002</v>
      </c>
      <c r="BX796" s="17">
        <v>0.62437049419118895</v>
      </c>
      <c r="BY796" s="17"/>
      <c r="BZ796" s="17">
        <v>0.71202968308027004</v>
      </c>
      <c r="CA796" s="17">
        <v>0.70312895138828402</v>
      </c>
    </row>
    <row r="797" spans="2:79" x14ac:dyDescent="0.3">
      <c r="B797" t="s">
        <v>214</v>
      </c>
      <c r="C797" s="17">
        <v>0.19784982536797499</v>
      </c>
      <c r="D797" s="17">
        <v>0.23147504760916501</v>
      </c>
      <c r="E797" s="17">
        <v>0.162653257263808</v>
      </c>
      <c r="F797" s="17"/>
      <c r="G797" s="17">
        <v>0.18317007994597501</v>
      </c>
      <c r="H797" s="17">
        <v>0.144766903262288</v>
      </c>
      <c r="I797" s="17">
        <v>0.18174544866242601</v>
      </c>
      <c r="J797" s="17">
        <v>0.26282049736705199</v>
      </c>
      <c r="K797" s="17">
        <v>0.26263482484172901</v>
      </c>
      <c r="L797" s="17">
        <v>0.167902783139735</v>
      </c>
      <c r="M797" s="17"/>
      <c r="N797" s="17">
        <v>0.131608750731465</v>
      </c>
      <c r="O797" s="17">
        <v>0.184242072701711</v>
      </c>
      <c r="P797" s="17">
        <v>0.25733816969598</v>
      </c>
      <c r="Q797" s="17">
        <v>0.23325516648893199</v>
      </c>
      <c r="R797" s="17"/>
      <c r="S797" s="17">
        <v>0.164018421920688</v>
      </c>
      <c r="T797" s="17">
        <v>0.21398123608656899</v>
      </c>
      <c r="U797" s="17">
        <v>0.20807411116770999</v>
      </c>
      <c r="V797" s="17">
        <v>0.20501123298363599</v>
      </c>
      <c r="W797" s="17">
        <v>0.24011275617121999</v>
      </c>
      <c r="X797" s="17">
        <v>0.171502465163162</v>
      </c>
      <c r="Y797" s="17">
        <v>0.20215596255556401</v>
      </c>
      <c r="Z797" s="17">
        <v>0.13058408583113101</v>
      </c>
      <c r="AA797" s="17">
        <v>0.173749334444809</v>
      </c>
      <c r="AB797" s="17">
        <v>0.23831369071303801</v>
      </c>
      <c r="AC797" s="17">
        <v>0.21418773528080101</v>
      </c>
      <c r="AD797" s="17">
        <v>0.23456961871965301</v>
      </c>
      <c r="AE797" s="17"/>
      <c r="AF797" s="17">
        <v>0.20151189177374901</v>
      </c>
      <c r="AG797" s="17">
        <v>0.166092213803747</v>
      </c>
      <c r="AH797" s="17">
        <v>0.10944454207052499</v>
      </c>
      <c r="AI797" s="17">
        <v>0.36699749760005601</v>
      </c>
      <c r="AJ797" s="17">
        <v>0.18848820131601501</v>
      </c>
      <c r="AK797" s="17"/>
      <c r="AL797" s="17">
        <v>0.13744667532885799</v>
      </c>
      <c r="AM797" s="17">
        <v>0.16372579236516399</v>
      </c>
      <c r="AN797" s="17">
        <v>0.116889855280658</v>
      </c>
      <c r="AO797" s="17">
        <v>0.34794743288816699</v>
      </c>
      <c r="AP797" s="17">
        <v>0.20560108887921499</v>
      </c>
      <c r="AQ797" s="17">
        <v>0.197969948161061</v>
      </c>
      <c r="AR797" s="17"/>
      <c r="AS797" s="17">
        <v>0.150999294219649</v>
      </c>
      <c r="AT797" s="17">
        <v>0.18646601817549099</v>
      </c>
      <c r="AU797" s="17">
        <v>0.21802966368583401</v>
      </c>
      <c r="AV797" s="17">
        <v>0.26636930134873099</v>
      </c>
      <c r="AW797" s="17">
        <v>0.30622683408127999</v>
      </c>
      <c r="AX797" s="17"/>
      <c r="AY797" s="17">
        <v>0.19123419345671</v>
      </c>
      <c r="AZ797" s="17">
        <v>0.16100555443598599</v>
      </c>
      <c r="BA797" s="17">
        <v>0.20014127873623699</v>
      </c>
      <c r="BB797" s="17">
        <v>0.24841738996767901</v>
      </c>
      <c r="BC797" s="17">
        <v>0.47277909106263599</v>
      </c>
      <c r="BD797" s="17"/>
      <c r="BE797" s="17">
        <v>0.44274819577581198</v>
      </c>
      <c r="BF797" s="17">
        <v>0.24934976026098801</v>
      </c>
      <c r="BG797" s="17">
        <v>0.19716785799184</v>
      </c>
      <c r="BH797" s="17">
        <v>0.134403687049549</v>
      </c>
      <c r="BI797" s="17"/>
      <c r="BJ797" s="17">
        <v>0.534628029846407</v>
      </c>
      <c r="BK797" s="17">
        <v>0.26007762811209301</v>
      </c>
      <c r="BL797" s="17">
        <v>0.22423496577548299</v>
      </c>
      <c r="BM797" s="17">
        <v>0.1010395808202</v>
      </c>
      <c r="BN797" s="17"/>
      <c r="BO797" s="17">
        <v>0.38613125219315197</v>
      </c>
      <c r="BP797" s="17">
        <v>0.31325989988458303</v>
      </c>
      <c r="BQ797" s="17">
        <v>0.13817339094242301</v>
      </c>
      <c r="BR797" s="17"/>
      <c r="BS797" s="17">
        <v>0.17764983814997201</v>
      </c>
      <c r="BT797" s="17">
        <v>0.222315253530702</v>
      </c>
      <c r="BU797" s="17"/>
      <c r="BV797" s="17">
        <v>0.18193181949333101</v>
      </c>
      <c r="BW797" s="17">
        <v>0.17573005799557201</v>
      </c>
      <c r="BX797" s="17">
        <v>0.24698543629511099</v>
      </c>
      <c r="BY797" s="17"/>
      <c r="BZ797" s="17">
        <v>0.17569151495159399</v>
      </c>
      <c r="CA797" s="17">
        <v>0.20453537611752901</v>
      </c>
    </row>
    <row r="798" spans="2:79" x14ac:dyDescent="0.3">
      <c r="B798" t="s">
        <v>191</v>
      </c>
      <c r="C798" s="17">
        <v>0.45669899797194802</v>
      </c>
      <c r="D798" s="17">
        <v>0.38713331309813898</v>
      </c>
      <c r="E798" s="17">
        <v>0.52803889180876895</v>
      </c>
      <c r="F798" s="17"/>
      <c r="G798" s="17">
        <v>0.427552943551751</v>
      </c>
      <c r="H798" s="17">
        <v>0.53792152552093198</v>
      </c>
      <c r="I798" s="17">
        <v>0.50370859807111001</v>
      </c>
      <c r="J798" s="17">
        <v>0.33506108841785698</v>
      </c>
      <c r="K798" s="17">
        <v>0.351174491436964</v>
      </c>
      <c r="L798" s="17">
        <v>0.54113080131370594</v>
      </c>
      <c r="M798" s="17"/>
      <c r="N798" s="17">
        <v>0.60276780771398597</v>
      </c>
      <c r="O798" s="17">
        <v>0.48465752816611002</v>
      </c>
      <c r="P798" s="17">
        <v>0.33689560915816802</v>
      </c>
      <c r="Q798" s="17">
        <v>0.37043221684553401</v>
      </c>
      <c r="R798" s="17"/>
      <c r="S798" s="17">
        <v>0.51737094302356801</v>
      </c>
      <c r="T798" s="17">
        <v>0.44733056090852402</v>
      </c>
      <c r="U798" s="17">
        <v>0.45415401470994599</v>
      </c>
      <c r="V798" s="17">
        <v>0.43229607538794701</v>
      </c>
      <c r="W798" s="17">
        <v>0.320932621638301</v>
      </c>
      <c r="X798" s="17">
        <v>0.466556695569599</v>
      </c>
      <c r="Y798" s="17">
        <v>0.43387562245467998</v>
      </c>
      <c r="Z798" s="17">
        <v>0.66145820948328204</v>
      </c>
      <c r="AA798" s="17">
        <v>0.49997013880881003</v>
      </c>
      <c r="AB798" s="17">
        <v>0.43707861285146099</v>
      </c>
      <c r="AC798" s="17">
        <v>0.384204422211543</v>
      </c>
      <c r="AD798" s="17">
        <v>0.39315631439298399</v>
      </c>
      <c r="AE798" s="17"/>
      <c r="AF798" s="17">
        <v>0.47828036493062198</v>
      </c>
      <c r="AG798" s="17">
        <v>0.53476975581137698</v>
      </c>
      <c r="AH798" s="17">
        <v>0.61228649251345002</v>
      </c>
      <c r="AI798" s="17">
        <v>0.11458968601552499</v>
      </c>
      <c r="AJ798" s="17">
        <v>0.48346316642072401</v>
      </c>
      <c r="AK798" s="17"/>
      <c r="AL798" s="17">
        <v>0.60139044274909903</v>
      </c>
      <c r="AM798" s="17">
        <v>0.53029426828440296</v>
      </c>
      <c r="AN798" s="17">
        <v>0.59945730094092298</v>
      </c>
      <c r="AO798" s="17">
        <v>0.17720813741651301</v>
      </c>
      <c r="AP798" s="17">
        <v>0.47208828702535099</v>
      </c>
      <c r="AQ798" s="17">
        <v>0.41395364951253399</v>
      </c>
      <c r="AR798" s="17"/>
      <c r="AS798" s="17">
        <v>0.59981722575831597</v>
      </c>
      <c r="AT798" s="17">
        <v>0.47335014337203501</v>
      </c>
      <c r="AU798" s="17">
        <v>0.38045409746362902</v>
      </c>
      <c r="AV798" s="17">
        <v>0.34079247926441097</v>
      </c>
      <c r="AW798" s="17">
        <v>0.33898124867463703</v>
      </c>
      <c r="AX798" s="17"/>
      <c r="AY798" s="17">
        <v>0.51565062606341106</v>
      </c>
      <c r="AZ798" s="17">
        <v>0.50898941743263004</v>
      </c>
      <c r="BA798" s="17">
        <v>0.41996668541502802</v>
      </c>
      <c r="BB798" s="17">
        <v>0.37834362201780097</v>
      </c>
      <c r="BC798" s="17">
        <v>-1.49009868479122E-2</v>
      </c>
      <c r="BD798" s="17"/>
      <c r="BE798" s="17">
        <v>2.4142923209865601E-2</v>
      </c>
      <c r="BF798" s="17">
        <v>0.32137329222884797</v>
      </c>
      <c r="BG798" s="17">
        <v>0.453655438117745</v>
      </c>
      <c r="BH798" s="17">
        <v>0.61111121580351202</v>
      </c>
      <c r="BI798" s="17"/>
      <c r="BJ798" s="17">
        <v>-0.231118401434522</v>
      </c>
      <c r="BK798" s="17">
        <v>0.28529433855786401</v>
      </c>
      <c r="BL798" s="17">
        <v>0.37155489444901002</v>
      </c>
      <c r="BM798" s="17">
        <v>0.67902614237780801</v>
      </c>
      <c r="BN798" s="17"/>
      <c r="BO798" s="17">
        <v>5.8333649140783303E-2</v>
      </c>
      <c r="BP798" s="17">
        <v>0.17355593791416399</v>
      </c>
      <c r="BQ798" s="17">
        <v>0.59363460988324201</v>
      </c>
      <c r="BR798" s="17"/>
      <c r="BS798" s="17">
        <v>0.507674099063814</v>
      </c>
      <c r="BT798" s="17">
        <v>0.39438842531559198</v>
      </c>
      <c r="BU798" s="17"/>
      <c r="BV798" s="17">
        <v>0.51585221839400597</v>
      </c>
      <c r="BW798" s="17">
        <v>0.48573007140340801</v>
      </c>
      <c r="BX798" s="17">
        <v>0.37738505789607701</v>
      </c>
      <c r="BY798" s="17"/>
      <c r="BZ798" s="17">
        <v>0.53633816812867596</v>
      </c>
      <c r="CA798" s="17">
        <v>0.49859357527075499</v>
      </c>
    </row>
    <row r="799" spans="2:79" x14ac:dyDescent="0.3">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c r="BZ799" s="17"/>
      <c r="CA799" s="17"/>
    </row>
    <row r="800" spans="2:79" x14ac:dyDescent="0.3">
      <c r="B800" s="6" t="s">
        <v>311</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c r="BQ800" s="17"/>
      <c r="BR800" s="17"/>
      <c r="BS800" s="17"/>
      <c r="BT800" s="17"/>
      <c r="BU800" s="17"/>
      <c r="BV800" s="17"/>
      <c r="BW800" s="17"/>
      <c r="BX800" s="17"/>
      <c r="BY800" s="17"/>
      <c r="BZ800" s="17"/>
      <c r="CA800" s="17"/>
    </row>
    <row r="801" spans="2:79" x14ac:dyDescent="0.3">
      <c r="B801" s="24" t="s">
        <v>107</v>
      </c>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c r="BQ801" s="17"/>
      <c r="BR801" s="17"/>
      <c r="BS801" s="17"/>
      <c r="BT801" s="17"/>
      <c r="BU801" s="17"/>
      <c r="BV801" s="17"/>
      <c r="BW801" s="17"/>
      <c r="BX801" s="17"/>
      <c r="BY801" s="17"/>
      <c r="BZ801" s="17"/>
      <c r="CA801" s="17"/>
    </row>
    <row r="802" spans="2:79" x14ac:dyDescent="0.3">
      <c r="B802" t="s">
        <v>208</v>
      </c>
      <c r="C802" s="17">
        <v>0.40119959439634501</v>
      </c>
      <c r="D802" s="17">
        <v>0.36179927056629302</v>
      </c>
      <c r="E802" s="17">
        <v>0.44231799663344001</v>
      </c>
      <c r="F802" s="17"/>
      <c r="G802" s="17">
        <v>0.30042839297395801</v>
      </c>
      <c r="H802" s="17">
        <v>0.33877519905850401</v>
      </c>
      <c r="I802" s="17">
        <v>0.38692040452343501</v>
      </c>
      <c r="J802" s="17">
        <v>0.40632842677052999</v>
      </c>
      <c r="K802" s="17">
        <v>0.457211389577384</v>
      </c>
      <c r="L802" s="17">
        <v>0.48935318591909699</v>
      </c>
      <c r="M802" s="17"/>
      <c r="N802" s="17">
        <v>0.4645937936624</v>
      </c>
      <c r="O802" s="17">
        <v>0.41754871091035001</v>
      </c>
      <c r="P802" s="17">
        <v>0.354688482916234</v>
      </c>
      <c r="Q802" s="17">
        <v>0.352745202251875</v>
      </c>
      <c r="R802" s="17"/>
      <c r="S802" s="17">
        <v>0.39968637642988403</v>
      </c>
      <c r="T802" s="17">
        <v>0.43929969830887899</v>
      </c>
      <c r="U802" s="17">
        <v>0.38521219308181398</v>
      </c>
      <c r="V802" s="17">
        <v>0.44645479166148999</v>
      </c>
      <c r="W802" s="17">
        <v>0.37305479196720498</v>
      </c>
      <c r="X802" s="17">
        <v>0.38743268775400302</v>
      </c>
      <c r="Y802" s="17">
        <v>0.35472066312957801</v>
      </c>
      <c r="Z802" s="17">
        <v>0.45533326482825998</v>
      </c>
      <c r="AA802" s="17">
        <v>0.40845819986221499</v>
      </c>
      <c r="AB802" s="17">
        <v>0.398183271841759</v>
      </c>
      <c r="AC802" s="17">
        <v>0.34264320931148101</v>
      </c>
      <c r="AD802" s="17">
        <v>0.39009063087042001</v>
      </c>
      <c r="AE802" s="17"/>
      <c r="AF802" s="17">
        <v>0.38371358906201303</v>
      </c>
      <c r="AG802" s="17">
        <v>0.43554013489709498</v>
      </c>
      <c r="AH802" s="17">
        <v>0.44041347788659402</v>
      </c>
      <c r="AI802" s="17">
        <v>0.275053366922696</v>
      </c>
      <c r="AJ802" s="17">
        <v>0.428962934494796</v>
      </c>
      <c r="AK802" s="17"/>
      <c r="AL802" s="17">
        <v>0.43639719907390301</v>
      </c>
      <c r="AM802" s="17">
        <v>0.39123887363848903</v>
      </c>
      <c r="AN802" s="17">
        <v>0.47728521941760199</v>
      </c>
      <c r="AO802" s="17">
        <v>0.32837758320067201</v>
      </c>
      <c r="AP802" s="17">
        <v>0.469980200798364</v>
      </c>
      <c r="AQ802" s="17">
        <v>0.34709862041218897</v>
      </c>
      <c r="AR802" s="17"/>
      <c r="AS802" s="17">
        <v>0.50840453103983496</v>
      </c>
      <c r="AT802" s="17">
        <v>0.38730086211224901</v>
      </c>
      <c r="AU802" s="17">
        <v>0.34648884310148098</v>
      </c>
      <c r="AV802" s="17">
        <v>0.42664594342065099</v>
      </c>
      <c r="AW802" s="17">
        <v>0.35588678602810198</v>
      </c>
      <c r="AX802" s="17"/>
      <c r="AY802" s="17">
        <v>0.50475955847706899</v>
      </c>
      <c r="AZ802" s="17">
        <v>0.36657062408643198</v>
      </c>
      <c r="BA802" s="17">
        <v>0.37483093562106001</v>
      </c>
      <c r="BB802" s="17">
        <v>0.38013673953856703</v>
      </c>
      <c r="BC802" s="17">
        <v>0.280691489115732</v>
      </c>
      <c r="BD802" s="17"/>
      <c r="BE802" s="17">
        <v>0.22866780730015199</v>
      </c>
      <c r="BF802" s="17">
        <v>0.34818695851961501</v>
      </c>
      <c r="BG802" s="17">
        <v>0.41027916196226899</v>
      </c>
      <c r="BH802" s="17">
        <v>0.44748962100626899</v>
      </c>
      <c r="BI802" s="17"/>
      <c r="BJ802" s="17">
        <v>0.18476681433997499</v>
      </c>
      <c r="BK802" s="17">
        <v>0.310488583249525</v>
      </c>
      <c r="BL802" s="17">
        <v>0.403555671724251</v>
      </c>
      <c r="BM802" s="17">
        <v>0.463544538751757</v>
      </c>
      <c r="BN802" s="17"/>
      <c r="BO802" s="17">
        <v>0.29111697344709803</v>
      </c>
      <c r="BP802" s="17">
        <v>0.28874074626631602</v>
      </c>
      <c r="BQ802" s="17">
        <v>0.44737078433163202</v>
      </c>
      <c r="BR802" s="17"/>
      <c r="BS802" s="17">
        <v>0.431268810343512</v>
      </c>
      <c r="BT802" s="17">
        <v>0.363634587095372</v>
      </c>
      <c r="BU802" s="17"/>
      <c r="BV802" s="17">
        <v>0.463397346397734</v>
      </c>
      <c r="BW802" s="17">
        <v>0.40498779966839499</v>
      </c>
      <c r="BX802" s="17">
        <v>0.35325659994769898</v>
      </c>
      <c r="BY802" s="17"/>
      <c r="BZ802" s="17">
        <v>0.42924850855685998</v>
      </c>
      <c r="CA802" s="17">
        <v>0.36444213058980002</v>
      </c>
    </row>
    <row r="803" spans="2:79" x14ac:dyDescent="0.3">
      <c r="B803" t="s">
        <v>300</v>
      </c>
      <c r="C803" s="17">
        <v>0.28048665891228403</v>
      </c>
      <c r="D803" s="17">
        <v>0.29208451571526101</v>
      </c>
      <c r="E803" s="17">
        <v>0.26694333953185301</v>
      </c>
      <c r="F803" s="17"/>
      <c r="G803" s="17">
        <v>0.31325634314055401</v>
      </c>
      <c r="H803" s="17">
        <v>0.314890293875566</v>
      </c>
      <c r="I803" s="17">
        <v>0.29194413832823801</v>
      </c>
      <c r="J803" s="17">
        <v>0.26691338232519102</v>
      </c>
      <c r="K803" s="17">
        <v>0.23410122285441501</v>
      </c>
      <c r="L803" s="17">
        <v>0.26327946016327403</v>
      </c>
      <c r="M803" s="17"/>
      <c r="N803" s="17">
        <v>0.28994105531422298</v>
      </c>
      <c r="O803" s="17">
        <v>0.28799630472784998</v>
      </c>
      <c r="P803" s="17">
        <v>0.27267107498752802</v>
      </c>
      <c r="Q803" s="17">
        <v>0.27095129246156902</v>
      </c>
      <c r="R803" s="17"/>
      <c r="S803" s="17">
        <v>0.22031524471805</v>
      </c>
      <c r="T803" s="17">
        <v>0.29601465572882302</v>
      </c>
      <c r="U803" s="17">
        <v>0.29834730730935</v>
      </c>
      <c r="V803" s="17">
        <v>0.24971554991872599</v>
      </c>
      <c r="W803" s="17">
        <v>0.29823675520854998</v>
      </c>
      <c r="X803" s="17">
        <v>0.31247476255007001</v>
      </c>
      <c r="Y803" s="17">
        <v>0.29226813406962099</v>
      </c>
      <c r="Z803" s="17">
        <v>0.24838478142237699</v>
      </c>
      <c r="AA803" s="17">
        <v>0.30672695976358899</v>
      </c>
      <c r="AB803" s="17">
        <v>0.29941289474323302</v>
      </c>
      <c r="AC803" s="17">
        <v>0.28161603833870003</v>
      </c>
      <c r="AD803" s="17">
        <v>0.25694421025101899</v>
      </c>
      <c r="AE803" s="17"/>
      <c r="AF803" s="17">
        <v>0.31062078242400598</v>
      </c>
      <c r="AG803" s="17">
        <v>0.302590570786965</v>
      </c>
      <c r="AH803" s="17">
        <v>0.31973022247475302</v>
      </c>
      <c r="AI803" s="17">
        <v>0.21410898710899001</v>
      </c>
      <c r="AJ803" s="17">
        <v>0.30717155821966002</v>
      </c>
      <c r="AK803" s="17"/>
      <c r="AL803" s="17">
        <v>0.301691970938194</v>
      </c>
      <c r="AM803" s="17">
        <v>0.32248987197500101</v>
      </c>
      <c r="AN803" s="17">
        <v>0.31943966212574898</v>
      </c>
      <c r="AO803" s="17">
        <v>0.231319366830534</v>
      </c>
      <c r="AP803" s="17">
        <v>0.31372616305466799</v>
      </c>
      <c r="AQ803" s="17">
        <v>0.28280485878199701</v>
      </c>
      <c r="AR803" s="17"/>
      <c r="AS803" s="17">
        <v>0.25188118575391</v>
      </c>
      <c r="AT803" s="17">
        <v>0.31206259641412698</v>
      </c>
      <c r="AU803" s="17">
        <v>0.27246718561347699</v>
      </c>
      <c r="AV803" s="17">
        <v>0.207619318164735</v>
      </c>
      <c r="AW803" s="17">
        <v>0.21792583835739801</v>
      </c>
      <c r="AX803" s="17"/>
      <c r="AY803" s="17">
        <v>0.23503076464428699</v>
      </c>
      <c r="AZ803" s="17">
        <v>0.32719635874556402</v>
      </c>
      <c r="BA803" s="17">
        <v>0.25176164195152201</v>
      </c>
      <c r="BB803" s="17">
        <v>0.29059750278401703</v>
      </c>
      <c r="BC803" s="17">
        <v>0.26801447717198501</v>
      </c>
      <c r="BD803" s="17"/>
      <c r="BE803" s="17">
        <v>0.29477347344974703</v>
      </c>
      <c r="BF803" s="17">
        <v>0.27232531194980603</v>
      </c>
      <c r="BG803" s="17">
        <v>0.294777676293419</v>
      </c>
      <c r="BH803" s="17">
        <v>0.26482614742171801</v>
      </c>
      <c r="BI803" s="17"/>
      <c r="BJ803" s="17">
        <v>0.221894313195934</v>
      </c>
      <c r="BK803" s="17">
        <v>0.31299292419461799</v>
      </c>
      <c r="BL803" s="17">
        <v>0.26792102050308703</v>
      </c>
      <c r="BM803" s="17">
        <v>0.29835716003191798</v>
      </c>
      <c r="BN803" s="17"/>
      <c r="BO803" s="17">
        <v>0.26781580924255</v>
      </c>
      <c r="BP803" s="17">
        <v>0.29730095817516</v>
      </c>
      <c r="BQ803" s="17">
        <v>0.280562068334753</v>
      </c>
      <c r="BR803" s="17"/>
      <c r="BS803" s="17">
        <v>0.28269765225620003</v>
      </c>
      <c r="BT803" s="17">
        <v>0.27742082459808898</v>
      </c>
      <c r="BU803" s="17"/>
      <c r="BV803" s="17">
        <v>0.30602365630008399</v>
      </c>
      <c r="BW803" s="17">
        <v>0.28603718842863501</v>
      </c>
      <c r="BX803" s="17">
        <v>0.27355262475502401</v>
      </c>
      <c r="BY803" s="17"/>
      <c r="BZ803" s="17">
        <v>0.34918473110308101</v>
      </c>
      <c r="CA803" s="17">
        <v>0.30103993007694302</v>
      </c>
    </row>
    <row r="804" spans="2:79" x14ac:dyDescent="0.3">
      <c r="B804" t="s">
        <v>210</v>
      </c>
      <c r="C804" s="17">
        <v>0.18304382623101401</v>
      </c>
      <c r="D804" s="17">
        <v>0.18772070327962601</v>
      </c>
      <c r="E804" s="17">
        <v>0.18010865909227999</v>
      </c>
      <c r="F804" s="17"/>
      <c r="G804" s="17">
        <v>0.219595486115024</v>
      </c>
      <c r="H804" s="17">
        <v>0.22743680131802499</v>
      </c>
      <c r="I804" s="17">
        <v>0.189900997079954</v>
      </c>
      <c r="J804" s="17">
        <v>0.18043429202729599</v>
      </c>
      <c r="K804" s="17">
        <v>0.14288081822444099</v>
      </c>
      <c r="L804" s="17">
        <v>0.145842839447063</v>
      </c>
      <c r="M804" s="17"/>
      <c r="N804" s="17">
        <v>0.150801564159709</v>
      </c>
      <c r="O804" s="17">
        <v>0.19684186461273001</v>
      </c>
      <c r="P804" s="17">
        <v>0.18906009394409901</v>
      </c>
      <c r="Q804" s="17">
        <v>0.20003822092673701</v>
      </c>
      <c r="R804" s="17"/>
      <c r="S804" s="17">
        <v>0.232218326626455</v>
      </c>
      <c r="T804" s="17">
        <v>0.132960177663661</v>
      </c>
      <c r="U804" s="17">
        <v>0.19737241596052699</v>
      </c>
      <c r="V804" s="17">
        <v>0.16306089554301301</v>
      </c>
      <c r="W804" s="17">
        <v>0.18075012589785</v>
      </c>
      <c r="X804" s="17">
        <v>0.17712082859596201</v>
      </c>
      <c r="Y804" s="17">
        <v>0.18796516270164701</v>
      </c>
      <c r="Z804" s="17">
        <v>0.18771969104559999</v>
      </c>
      <c r="AA804" s="17">
        <v>0.17405433350666999</v>
      </c>
      <c r="AB804" s="17">
        <v>0.164898148267142</v>
      </c>
      <c r="AC804" s="17">
        <v>0.27150100221573797</v>
      </c>
      <c r="AD804" s="17">
        <v>0.13521853466367501</v>
      </c>
      <c r="AE804" s="17"/>
      <c r="AF804" s="17">
        <v>0.18577290936459701</v>
      </c>
      <c r="AG804" s="17">
        <v>0.16699839757929499</v>
      </c>
      <c r="AH804" s="17">
        <v>0.16586983446645701</v>
      </c>
      <c r="AI804" s="17">
        <v>0.22731244015197499</v>
      </c>
      <c r="AJ804" s="17">
        <v>0.17516618889670599</v>
      </c>
      <c r="AK804" s="17"/>
      <c r="AL804" s="17">
        <v>0.17715669816358101</v>
      </c>
      <c r="AM804" s="17">
        <v>0.16848097049840799</v>
      </c>
      <c r="AN804" s="17">
        <v>0.11228535160962699</v>
      </c>
      <c r="AO804" s="17">
        <v>0.227266329240566</v>
      </c>
      <c r="AP804" s="17">
        <v>0.124283169579743</v>
      </c>
      <c r="AQ804" s="17">
        <v>0.23154473073363099</v>
      </c>
      <c r="AR804" s="17"/>
      <c r="AS804" s="17">
        <v>0.152409352366843</v>
      </c>
      <c r="AT804" s="17">
        <v>0.175603962271001</v>
      </c>
      <c r="AU804" s="17">
        <v>0.21005131500869301</v>
      </c>
      <c r="AV804" s="17">
        <v>0.195891788640431</v>
      </c>
      <c r="AW804" s="17">
        <v>0.21162779589000599</v>
      </c>
      <c r="AX804" s="17"/>
      <c r="AY804" s="17">
        <v>0.150480418228401</v>
      </c>
      <c r="AZ804" s="17">
        <v>0.17766353898443801</v>
      </c>
      <c r="BA804" s="17">
        <v>0.231385273355358</v>
      </c>
      <c r="BB804" s="17">
        <v>0.16688750586840101</v>
      </c>
      <c r="BC804" s="17">
        <v>0.20279741676522001</v>
      </c>
      <c r="BD804" s="17"/>
      <c r="BE804" s="17">
        <v>0.25537201253564901</v>
      </c>
      <c r="BF804" s="17">
        <v>0.21620888001417099</v>
      </c>
      <c r="BG804" s="17">
        <v>0.16950935698722799</v>
      </c>
      <c r="BH804" s="17">
        <v>0.16898483142172399</v>
      </c>
      <c r="BI804" s="17"/>
      <c r="BJ804" s="17">
        <v>0.235887424996089</v>
      </c>
      <c r="BK804" s="17">
        <v>0.20935727714511801</v>
      </c>
      <c r="BL804" s="17">
        <v>0.210165565724692</v>
      </c>
      <c r="BM804" s="17">
        <v>0.152365208166829</v>
      </c>
      <c r="BN804" s="17"/>
      <c r="BO804" s="17">
        <v>0.207364877382231</v>
      </c>
      <c r="BP804" s="17">
        <v>0.23412886365607599</v>
      </c>
      <c r="BQ804" s="17">
        <v>0.16693034873522</v>
      </c>
      <c r="BR804" s="17"/>
      <c r="BS804" s="17">
        <v>0.16505800059466699</v>
      </c>
      <c r="BT804" s="17">
        <v>0.20597525712216899</v>
      </c>
      <c r="BU804" s="17"/>
      <c r="BV804" s="17">
        <v>0.14228022554585801</v>
      </c>
      <c r="BW804" s="17">
        <v>0.18644067243958901</v>
      </c>
      <c r="BX804" s="17">
        <v>0.19695085261030501</v>
      </c>
      <c r="BY804" s="17"/>
      <c r="BZ804" s="17">
        <v>0.14052391314148699</v>
      </c>
      <c r="CA804" s="17">
        <v>0.20127090952242399</v>
      </c>
    </row>
    <row r="805" spans="2:79" x14ac:dyDescent="0.3">
      <c r="B805" t="s">
        <v>301</v>
      </c>
      <c r="C805" s="17">
        <v>6.9331634058316702E-2</v>
      </c>
      <c r="D805" s="17">
        <v>7.9772947008464296E-2</v>
      </c>
      <c r="E805" s="17">
        <v>5.8552967884036203E-2</v>
      </c>
      <c r="F805" s="17"/>
      <c r="G805" s="17">
        <v>9.8081577633742603E-2</v>
      </c>
      <c r="H805" s="17">
        <v>6.3411865689021296E-2</v>
      </c>
      <c r="I805" s="17">
        <v>5.9409152745074897E-2</v>
      </c>
      <c r="J805" s="17">
        <v>6.7939358819166198E-2</v>
      </c>
      <c r="K805" s="17">
        <v>8.2454876030114699E-2</v>
      </c>
      <c r="L805" s="17">
        <v>5.5401053297110397E-2</v>
      </c>
      <c r="M805" s="17"/>
      <c r="N805" s="17">
        <v>5.3170701268721698E-2</v>
      </c>
      <c r="O805" s="17">
        <v>5.0325715110149799E-2</v>
      </c>
      <c r="P805" s="17">
        <v>0.106439286821019</v>
      </c>
      <c r="Q805" s="17">
        <v>7.3068724262018603E-2</v>
      </c>
      <c r="R805" s="17"/>
      <c r="S805" s="17">
        <v>7.5295881494319705E-2</v>
      </c>
      <c r="T805" s="17">
        <v>7.5579892752499003E-2</v>
      </c>
      <c r="U805" s="17">
        <v>6.3901789165731998E-2</v>
      </c>
      <c r="V805" s="17">
        <v>8.8484767387884994E-2</v>
      </c>
      <c r="W805" s="17">
        <v>5.9379340625524898E-2</v>
      </c>
      <c r="X805" s="17">
        <v>3.8678848115282202E-2</v>
      </c>
      <c r="Y805" s="17">
        <v>8.1616162620025898E-2</v>
      </c>
      <c r="Z805" s="17">
        <v>9.3055516569879704E-2</v>
      </c>
      <c r="AA805" s="17">
        <v>5.9339773591860302E-2</v>
      </c>
      <c r="AB805" s="17">
        <v>6.6224906872836498E-2</v>
      </c>
      <c r="AC805" s="17">
        <v>3.9638845648171203E-2</v>
      </c>
      <c r="AD805" s="17">
        <v>0.118435216027794</v>
      </c>
      <c r="AE805" s="17"/>
      <c r="AF805" s="17">
        <v>6.6638312796939395E-2</v>
      </c>
      <c r="AG805" s="17">
        <v>5.48967524495034E-2</v>
      </c>
      <c r="AH805" s="17">
        <v>2.1410318672585301E-2</v>
      </c>
      <c r="AI805" s="17">
        <v>0.143736988387069</v>
      </c>
      <c r="AJ805" s="17">
        <v>3.0508824986608701E-2</v>
      </c>
      <c r="AK805" s="17"/>
      <c r="AL805" s="17">
        <v>4.8111990638217098E-2</v>
      </c>
      <c r="AM805" s="17">
        <v>6.4251598688278996E-2</v>
      </c>
      <c r="AN805" s="17">
        <v>4.9413050829139001E-2</v>
      </c>
      <c r="AO805" s="17">
        <v>0.12426490196628399</v>
      </c>
      <c r="AP805" s="17">
        <v>6.2211379535330402E-2</v>
      </c>
      <c r="AQ805" s="17">
        <v>2.7522410241148199E-2</v>
      </c>
      <c r="AR805" s="17"/>
      <c r="AS805" s="17">
        <v>3.6274223400139798E-2</v>
      </c>
      <c r="AT805" s="17">
        <v>7.6021582461630696E-2</v>
      </c>
      <c r="AU805" s="17">
        <v>8.0232136393275602E-2</v>
      </c>
      <c r="AV805" s="17">
        <v>7.65845105294468E-2</v>
      </c>
      <c r="AW805" s="17">
        <v>3.2591180758167602E-2</v>
      </c>
      <c r="AX805" s="17"/>
      <c r="AY805" s="17">
        <v>5.6402497016397997E-2</v>
      </c>
      <c r="AZ805" s="17">
        <v>7.5302499609915197E-2</v>
      </c>
      <c r="BA805" s="17">
        <v>6.36093170977335E-2</v>
      </c>
      <c r="BB805" s="17">
        <v>7.9174928855302099E-2</v>
      </c>
      <c r="BC805" s="17">
        <v>0.107150724490888</v>
      </c>
      <c r="BD805" s="17"/>
      <c r="BE805" s="17">
        <v>0.15115236264312501</v>
      </c>
      <c r="BF805" s="17">
        <v>0.10646996761296899</v>
      </c>
      <c r="BG805" s="17">
        <v>6.23320904989084E-2</v>
      </c>
      <c r="BH805" s="17">
        <v>4.7019219948699002E-2</v>
      </c>
      <c r="BI805" s="17"/>
      <c r="BJ805" s="17">
        <v>0.18554693556683699</v>
      </c>
      <c r="BK805" s="17">
        <v>7.9904206066565703E-2</v>
      </c>
      <c r="BL805" s="17">
        <v>7.5427615947115695E-2</v>
      </c>
      <c r="BM805" s="17">
        <v>3.8458733143475698E-2</v>
      </c>
      <c r="BN805" s="17"/>
      <c r="BO805" s="17">
        <v>0.13233857933604501</v>
      </c>
      <c r="BP805" s="17">
        <v>0.112482544616504</v>
      </c>
      <c r="BQ805" s="17">
        <v>4.81864997456199E-2</v>
      </c>
      <c r="BR805" s="17"/>
      <c r="BS805" s="17">
        <v>6.2647384552395005E-2</v>
      </c>
      <c r="BT805" s="17">
        <v>7.69157003852914E-2</v>
      </c>
      <c r="BU805" s="17"/>
      <c r="BV805" s="17">
        <v>3.7384013259312003E-2</v>
      </c>
      <c r="BW805" s="17">
        <v>6.5545263607924995E-2</v>
      </c>
      <c r="BX805" s="17">
        <v>9.8025365286343299E-2</v>
      </c>
      <c r="BY805" s="17"/>
      <c r="BZ805" s="17">
        <v>5.3169937875047403E-2</v>
      </c>
      <c r="CA805" s="17">
        <v>9.0269523139526506E-2</v>
      </c>
    </row>
    <row r="806" spans="2:79" x14ac:dyDescent="0.3">
      <c r="B806" t="s">
        <v>212</v>
      </c>
      <c r="C806" s="17">
        <v>4.2139192403522201E-2</v>
      </c>
      <c r="D806" s="17">
        <v>5.5403793475001101E-2</v>
      </c>
      <c r="E806" s="17">
        <v>2.8412750164241201E-2</v>
      </c>
      <c r="F806" s="17"/>
      <c r="G806" s="17">
        <v>3.8479715037837599E-2</v>
      </c>
      <c r="H806" s="17">
        <v>2.9943085410594698E-2</v>
      </c>
      <c r="I806" s="17">
        <v>4.4851283616395697E-2</v>
      </c>
      <c r="J806" s="17">
        <v>5.1456876247849601E-2</v>
      </c>
      <c r="K806" s="17">
        <v>6.0898416218061101E-2</v>
      </c>
      <c r="L806" s="17">
        <v>3.2214536858838003E-2</v>
      </c>
      <c r="M806" s="17"/>
      <c r="N806" s="17">
        <v>2.79015014367563E-2</v>
      </c>
      <c r="O806" s="17">
        <v>2.97632473883029E-2</v>
      </c>
      <c r="P806" s="17">
        <v>4.5961014731257903E-2</v>
      </c>
      <c r="Q806" s="17">
        <v>6.7866461663120603E-2</v>
      </c>
      <c r="R806" s="17"/>
      <c r="S806" s="17">
        <v>4.7460371628169802E-2</v>
      </c>
      <c r="T806" s="17">
        <v>2.3232790727054399E-2</v>
      </c>
      <c r="U806" s="17">
        <v>3.6696739263251198E-2</v>
      </c>
      <c r="V806" s="17">
        <v>3.4420896208172701E-2</v>
      </c>
      <c r="W806" s="17">
        <v>6.7755309846408193E-2</v>
      </c>
      <c r="X806" s="17">
        <v>4.5224756162099797E-2</v>
      </c>
      <c r="Y806" s="17">
        <v>5.2148482986194698E-2</v>
      </c>
      <c r="Z806" s="17">
        <v>1.5506746133883E-2</v>
      </c>
      <c r="AA806" s="17">
        <v>2.94582205189024E-2</v>
      </c>
      <c r="AB806" s="17">
        <v>5.92261893045413E-2</v>
      </c>
      <c r="AC806" s="17">
        <v>3.9483885470296097E-2</v>
      </c>
      <c r="AD806" s="17">
        <v>7.6122650953878698E-2</v>
      </c>
      <c r="AE806" s="17"/>
      <c r="AF806" s="17">
        <v>4.2874280007145403E-2</v>
      </c>
      <c r="AG806" s="17">
        <v>2.6227136763878601E-2</v>
      </c>
      <c r="AH806" s="17">
        <v>2.8401970784007999E-2</v>
      </c>
      <c r="AI806" s="17">
        <v>0.11451752390331001</v>
      </c>
      <c r="AJ806" s="17">
        <v>4.0799669420713003E-2</v>
      </c>
      <c r="AK806" s="17"/>
      <c r="AL806" s="17">
        <v>2.4145285690903202E-2</v>
      </c>
      <c r="AM806" s="17">
        <v>5.0531217581483601E-2</v>
      </c>
      <c r="AN806" s="17">
        <v>2.49339195699524E-2</v>
      </c>
      <c r="AO806" s="17">
        <v>7.4784755712236098E-2</v>
      </c>
      <c r="AP806" s="17">
        <v>1.65518025151285E-2</v>
      </c>
      <c r="AQ806" s="17">
        <v>4.2675059649039601E-2</v>
      </c>
      <c r="AR806" s="17"/>
      <c r="AS806" s="17">
        <v>3.5857362685810301E-2</v>
      </c>
      <c r="AT806" s="17">
        <v>2.70766186185603E-2</v>
      </c>
      <c r="AU806" s="17">
        <v>6.1954135368365602E-2</v>
      </c>
      <c r="AV806" s="17">
        <v>5.1994907189748897E-2</v>
      </c>
      <c r="AW806" s="17">
        <v>0.18196839896632699</v>
      </c>
      <c r="AX806" s="17"/>
      <c r="AY806" s="17">
        <v>4.3301781130509698E-2</v>
      </c>
      <c r="AZ806" s="17">
        <v>3.2669768695533702E-2</v>
      </c>
      <c r="BA806" s="17">
        <v>3.3813688855874602E-2</v>
      </c>
      <c r="BB806" s="17">
        <v>5.6831030165372901E-2</v>
      </c>
      <c r="BC806" s="17">
        <v>0.14134589245617499</v>
      </c>
      <c r="BD806" s="17"/>
      <c r="BE806" s="17">
        <v>5.8358609447691001E-2</v>
      </c>
      <c r="BF806" s="17">
        <v>4.0079845990430803E-2</v>
      </c>
      <c r="BG806" s="17">
        <v>4.4470365480043302E-2</v>
      </c>
      <c r="BH806" s="17">
        <v>3.8389784377760403E-2</v>
      </c>
      <c r="BI806" s="17"/>
      <c r="BJ806" s="17">
        <v>0.15456541931616999</v>
      </c>
      <c r="BK806" s="17">
        <v>6.1066805492119201E-2</v>
      </c>
      <c r="BL806" s="17">
        <v>2.85726868497681E-2</v>
      </c>
      <c r="BM806" s="17">
        <v>2.0336780556559901E-2</v>
      </c>
      <c r="BN806" s="17"/>
      <c r="BO806" s="17">
        <v>7.7248678214469194E-2</v>
      </c>
      <c r="BP806" s="17">
        <v>4.69616280144909E-2</v>
      </c>
      <c r="BQ806" s="17">
        <v>3.3896288204541901E-2</v>
      </c>
      <c r="BR806" s="17"/>
      <c r="BS806" s="17">
        <v>3.7385949892448998E-2</v>
      </c>
      <c r="BT806" s="17">
        <v>4.8463728256388998E-2</v>
      </c>
      <c r="BU806" s="17"/>
      <c r="BV806" s="17">
        <v>2.51008814392366E-2</v>
      </c>
      <c r="BW806" s="17">
        <v>3.4925552197583899E-2</v>
      </c>
      <c r="BX806" s="17">
        <v>6.7657237775608198E-2</v>
      </c>
      <c r="BY806" s="17"/>
      <c r="BZ806" s="17">
        <v>2.05876517831994E-2</v>
      </c>
      <c r="CA806" s="17">
        <v>4.2977506671306898E-2</v>
      </c>
    </row>
    <row r="807" spans="2:79" x14ac:dyDescent="0.3">
      <c r="B807" t="s">
        <v>149</v>
      </c>
      <c r="C807" s="17">
        <v>2.37990939985184E-2</v>
      </c>
      <c r="D807" s="17">
        <v>2.3218769955354501E-2</v>
      </c>
      <c r="E807" s="17">
        <v>2.3664286694150501E-2</v>
      </c>
      <c r="F807" s="17"/>
      <c r="G807" s="17">
        <v>3.0158485098883799E-2</v>
      </c>
      <c r="H807" s="17">
        <v>2.5542754648288198E-2</v>
      </c>
      <c r="I807" s="17">
        <v>2.69740237069023E-2</v>
      </c>
      <c r="J807" s="17">
        <v>2.69276638099675E-2</v>
      </c>
      <c r="K807" s="17">
        <v>2.24532770955852E-2</v>
      </c>
      <c r="L807" s="17">
        <v>1.3908924314617901E-2</v>
      </c>
      <c r="M807" s="17"/>
      <c r="N807" s="17">
        <v>1.3591384158189499E-2</v>
      </c>
      <c r="O807" s="17">
        <v>1.7524157250617001E-2</v>
      </c>
      <c r="P807" s="17">
        <v>3.11800465998615E-2</v>
      </c>
      <c r="Q807" s="17">
        <v>3.5330098434679401E-2</v>
      </c>
      <c r="R807" s="17"/>
      <c r="S807" s="17">
        <v>2.5023799103121001E-2</v>
      </c>
      <c r="T807" s="17">
        <v>3.2912784819083801E-2</v>
      </c>
      <c r="U807" s="17">
        <v>1.8469555219326798E-2</v>
      </c>
      <c r="V807" s="17">
        <v>1.78630992807139E-2</v>
      </c>
      <c r="W807" s="17">
        <v>2.08236764544617E-2</v>
      </c>
      <c r="X807" s="17">
        <v>3.9068116822583002E-2</v>
      </c>
      <c r="Y807" s="17">
        <v>3.1281394492933899E-2</v>
      </c>
      <c r="Z807" s="17">
        <v>0</v>
      </c>
      <c r="AA807" s="17">
        <v>2.19625127567631E-2</v>
      </c>
      <c r="AB807" s="17">
        <v>1.2054588970488099E-2</v>
      </c>
      <c r="AC807" s="17">
        <v>2.51170190156133E-2</v>
      </c>
      <c r="AD807" s="17">
        <v>2.3188757233214001E-2</v>
      </c>
      <c r="AE807" s="17"/>
      <c r="AF807" s="17">
        <v>1.0380126345298699E-2</v>
      </c>
      <c r="AG807" s="17">
        <v>1.3747007523262101E-2</v>
      </c>
      <c r="AH807" s="17">
        <v>2.4174175715602101E-2</v>
      </c>
      <c r="AI807" s="17">
        <v>2.5270693525960699E-2</v>
      </c>
      <c r="AJ807" s="17">
        <v>1.7390823981515601E-2</v>
      </c>
      <c r="AK807" s="17"/>
      <c r="AL807" s="17">
        <v>1.2496855495201501E-2</v>
      </c>
      <c r="AM807" s="17">
        <v>3.0074676183398201E-3</v>
      </c>
      <c r="AN807" s="17">
        <v>1.66427964479305E-2</v>
      </c>
      <c r="AO807" s="17">
        <v>1.39870630497075E-2</v>
      </c>
      <c r="AP807" s="17">
        <v>1.32472845167658E-2</v>
      </c>
      <c r="AQ807" s="17">
        <v>6.8354320181995706E-2</v>
      </c>
      <c r="AR807" s="17"/>
      <c r="AS807" s="17">
        <v>1.5173344753461699E-2</v>
      </c>
      <c r="AT807" s="17">
        <v>2.19343781224321E-2</v>
      </c>
      <c r="AU807" s="17">
        <v>2.8806384514706799E-2</v>
      </c>
      <c r="AV807" s="17">
        <v>4.1263532054986903E-2</v>
      </c>
      <c r="AW807" s="17">
        <v>0</v>
      </c>
      <c r="AX807" s="17"/>
      <c r="AY807" s="17">
        <v>1.00249805033353E-2</v>
      </c>
      <c r="AZ807" s="17">
        <v>2.0597209878117199E-2</v>
      </c>
      <c r="BA807" s="17">
        <v>4.4599143118451402E-2</v>
      </c>
      <c r="BB807" s="17">
        <v>2.6372292788340398E-2</v>
      </c>
      <c r="BC807" s="17">
        <v>0</v>
      </c>
      <c r="BD807" s="17"/>
      <c r="BE807" s="17">
        <v>1.16757346236357E-2</v>
      </c>
      <c r="BF807" s="17">
        <v>1.6729035913007902E-2</v>
      </c>
      <c r="BG807" s="17">
        <v>1.8631348778133001E-2</v>
      </c>
      <c r="BH807" s="17">
        <v>3.3290395823829498E-2</v>
      </c>
      <c r="BI807" s="17"/>
      <c r="BJ807" s="17">
        <v>1.7339092584995299E-2</v>
      </c>
      <c r="BK807" s="17">
        <v>2.6190203852053999E-2</v>
      </c>
      <c r="BL807" s="17">
        <v>1.43574392510859E-2</v>
      </c>
      <c r="BM807" s="17">
        <v>2.6937579349460099E-2</v>
      </c>
      <c r="BN807" s="17"/>
      <c r="BO807" s="17">
        <v>2.41150823776063E-2</v>
      </c>
      <c r="BP807" s="17">
        <v>2.0385259271452801E-2</v>
      </c>
      <c r="BQ807" s="17">
        <v>2.3054010648232998E-2</v>
      </c>
      <c r="BR807" s="17"/>
      <c r="BS807" s="17">
        <v>2.09422023607767E-2</v>
      </c>
      <c r="BT807" s="17">
        <v>2.7589902542689702E-2</v>
      </c>
      <c r="BU807" s="17"/>
      <c r="BV807" s="17">
        <v>2.58138770577757E-2</v>
      </c>
      <c r="BW807" s="17">
        <v>2.2063523657872001E-2</v>
      </c>
      <c r="BX807" s="17">
        <v>1.0557319625020101E-2</v>
      </c>
      <c r="BY807" s="17"/>
      <c r="BZ807" s="17">
        <v>7.2852575403255402E-3</v>
      </c>
      <c r="CA807" s="17">
        <v>0</v>
      </c>
    </row>
    <row r="808" spans="2:79" x14ac:dyDescent="0.3">
      <c r="B808" t="s">
        <v>213</v>
      </c>
      <c r="C808" s="17">
        <v>0.68168625330862898</v>
      </c>
      <c r="D808" s="17">
        <v>0.65388378628155497</v>
      </c>
      <c r="E808" s="17">
        <v>0.70926133616529197</v>
      </c>
      <c r="F808" s="17"/>
      <c r="G808" s="17">
        <v>0.61368473611451202</v>
      </c>
      <c r="H808" s="17">
        <v>0.65366549293406995</v>
      </c>
      <c r="I808" s="17">
        <v>0.67886454285167397</v>
      </c>
      <c r="J808" s="17">
        <v>0.67324180909572096</v>
      </c>
      <c r="K808" s="17">
        <v>0.69131261243179898</v>
      </c>
      <c r="L808" s="17">
        <v>0.75263264608237002</v>
      </c>
      <c r="M808" s="17"/>
      <c r="N808" s="17">
        <v>0.75453484897662304</v>
      </c>
      <c r="O808" s="17">
        <v>0.70554501563820005</v>
      </c>
      <c r="P808" s="17">
        <v>0.62735955790376297</v>
      </c>
      <c r="Q808" s="17">
        <v>0.62369649471344402</v>
      </c>
      <c r="R808" s="17"/>
      <c r="S808" s="17">
        <v>0.620001621147935</v>
      </c>
      <c r="T808" s="17">
        <v>0.73531435403770196</v>
      </c>
      <c r="U808" s="17">
        <v>0.68355950039116298</v>
      </c>
      <c r="V808" s="17">
        <v>0.69617034158021496</v>
      </c>
      <c r="W808" s="17">
        <v>0.67129154717575501</v>
      </c>
      <c r="X808" s="17">
        <v>0.69990745030407298</v>
      </c>
      <c r="Y808" s="17">
        <v>0.646988797199199</v>
      </c>
      <c r="Z808" s="17">
        <v>0.70371804625063705</v>
      </c>
      <c r="AA808" s="17">
        <v>0.71518515962580398</v>
      </c>
      <c r="AB808" s="17">
        <v>0.69759616658499202</v>
      </c>
      <c r="AC808" s="17">
        <v>0.62425924765018204</v>
      </c>
      <c r="AD808" s="17">
        <v>0.64703484112143905</v>
      </c>
      <c r="AE808" s="17"/>
      <c r="AF808" s="17">
        <v>0.69433437148601895</v>
      </c>
      <c r="AG808" s="17">
        <v>0.73813070568406003</v>
      </c>
      <c r="AH808" s="17">
        <v>0.76014370036134704</v>
      </c>
      <c r="AI808" s="17">
        <v>0.48916235403168601</v>
      </c>
      <c r="AJ808" s="17">
        <v>0.73613449271445697</v>
      </c>
      <c r="AK808" s="17"/>
      <c r="AL808" s="17">
        <v>0.73808917001209695</v>
      </c>
      <c r="AM808" s="17">
        <v>0.71372874561348998</v>
      </c>
      <c r="AN808" s="17">
        <v>0.79672488154335097</v>
      </c>
      <c r="AO808" s="17">
        <v>0.55969695003120601</v>
      </c>
      <c r="AP808" s="17">
        <v>0.78370636385303205</v>
      </c>
      <c r="AQ808" s="17">
        <v>0.62990347919418499</v>
      </c>
      <c r="AR808" s="17"/>
      <c r="AS808" s="17">
        <v>0.76028571679374501</v>
      </c>
      <c r="AT808" s="17">
        <v>0.69936345852637605</v>
      </c>
      <c r="AU808" s="17">
        <v>0.61895602871495903</v>
      </c>
      <c r="AV808" s="17">
        <v>0.63426526158538599</v>
      </c>
      <c r="AW808" s="17">
        <v>0.57381262438549996</v>
      </c>
      <c r="AX808" s="17"/>
      <c r="AY808" s="17">
        <v>0.73979032312135595</v>
      </c>
      <c r="AZ808" s="17">
        <v>0.693766982831996</v>
      </c>
      <c r="BA808" s="17">
        <v>0.62659257757258302</v>
      </c>
      <c r="BB808" s="17">
        <v>0.67073424232258405</v>
      </c>
      <c r="BC808" s="17">
        <v>0.54870596628771695</v>
      </c>
      <c r="BD808" s="17"/>
      <c r="BE808" s="17">
        <v>0.52344128074989904</v>
      </c>
      <c r="BF808" s="17">
        <v>0.62051227046942103</v>
      </c>
      <c r="BG808" s="17">
        <v>0.70505683825568799</v>
      </c>
      <c r="BH808" s="17">
        <v>0.71231576842798705</v>
      </c>
      <c r="BI808" s="17"/>
      <c r="BJ808" s="17">
        <v>0.406661127535908</v>
      </c>
      <c r="BK808" s="17">
        <v>0.62348150744414299</v>
      </c>
      <c r="BL808" s="17">
        <v>0.67147669222733797</v>
      </c>
      <c r="BM808" s="17">
        <v>0.76190169878367497</v>
      </c>
      <c r="BN808" s="17"/>
      <c r="BO808" s="17">
        <v>0.55893278268964797</v>
      </c>
      <c r="BP808" s="17">
        <v>0.58604170444147596</v>
      </c>
      <c r="BQ808" s="17">
        <v>0.72793285266638497</v>
      </c>
      <c r="BR808" s="17"/>
      <c r="BS808" s="17">
        <v>0.71396646259971197</v>
      </c>
      <c r="BT808" s="17">
        <v>0.64105541169346103</v>
      </c>
      <c r="BU808" s="17"/>
      <c r="BV808" s="17">
        <v>0.76942100269781799</v>
      </c>
      <c r="BW808" s="17">
        <v>0.69102498809702995</v>
      </c>
      <c r="BX808" s="17">
        <v>0.62680922470272304</v>
      </c>
      <c r="BY808" s="17"/>
      <c r="BZ808" s="17">
        <v>0.77843323965994005</v>
      </c>
      <c r="CA808" s="17">
        <v>0.66548206066674198</v>
      </c>
    </row>
    <row r="809" spans="2:79" x14ac:dyDescent="0.3">
      <c r="B809" t="s">
        <v>214</v>
      </c>
      <c r="C809" s="17">
        <v>0.11147082646183901</v>
      </c>
      <c r="D809" s="17">
        <v>0.13517674048346501</v>
      </c>
      <c r="E809" s="17">
        <v>8.6965718048277393E-2</v>
      </c>
      <c r="F809" s="17"/>
      <c r="G809" s="17">
        <v>0.13656129267157999</v>
      </c>
      <c r="H809" s="17">
        <v>9.3354951099616001E-2</v>
      </c>
      <c r="I809" s="17">
        <v>0.104260436361471</v>
      </c>
      <c r="J809" s="17">
        <v>0.11939623506701599</v>
      </c>
      <c r="K809" s="17">
        <v>0.143353292248176</v>
      </c>
      <c r="L809" s="17">
        <v>8.76155901559484E-2</v>
      </c>
      <c r="M809" s="17"/>
      <c r="N809" s="17">
        <v>8.1072202705477894E-2</v>
      </c>
      <c r="O809" s="17">
        <v>8.0088962498452695E-2</v>
      </c>
      <c r="P809" s="17">
        <v>0.15240030155227699</v>
      </c>
      <c r="Q809" s="17">
        <v>0.14093518592513901</v>
      </c>
      <c r="R809" s="17"/>
      <c r="S809" s="17">
        <v>0.122756253122489</v>
      </c>
      <c r="T809" s="17">
        <v>9.8812683479553395E-2</v>
      </c>
      <c r="U809" s="17">
        <v>0.10059852842898299</v>
      </c>
      <c r="V809" s="17">
        <v>0.12290566359605801</v>
      </c>
      <c r="W809" s="17">
        <v>0.12713465047193301</v>
      </c>
      <c r="X809" s="17">
        <v>8.3903604277381999E-2</v>
      </c>
      <c r="Y809" s="17">
        <v>0.13376464560622101</v>
      </c>
      <c r="Z809" s="17">
        <v>0.108562262703763</v>
      </c>
      <c r="AA809" s="17">
        <v>8.8797994110762696E-2</v>
      </c>
      <c r="AB809" s="17">
        <v>0.12545109617737801</v>
      </c>
      <c r="AC809" s="17">
        <v>7.9122731118467293E-2</v>
      </c>
      <c r="AD809" s="17">
        <v>0.19455786698167199</v>
      </c>
      <c r="AE809" s="17"/>
      <c r="AF809" s="17">
        <v>0.109512592804085</v>
      </c>
      <c r="AG809" s="17">
        <v>8.1123889213381997E-2</v>
      </c>
      <c r="AH809" s="17">
        <v>4.9812289456593301E-2</v>
      </c>
      <c r="AI809" s="17">
        <v>0.25825451229037799</v>
      </c>
      <c r="AJ809" s="17">
        <v>7.1308494407321704E-2</v>
      </c>
      <c r="AK809" s="17"/>
      <c r="AL809" s="17">
        <v>7.2257276329120296E-2</v>
      </c>
      <c r="AM809" s="17">
        <v>0.114782816269763</v>
      </c>
      <c r="AN809" s="17">
        <v>7.4346970399091397E-2</v>
      </c>
      <c r="AO809" s="17">
        <v>0.19904965767852001</v>
      </c>
      <c r="AP809" s="17">
        <v>7.8763182050458902E-2</v>
      </c>
      <c r="AQ809" s="17">
        <v>7.0197469890187797E-2</v>
      </c>
      <c r="AR809" s="17"/>
      <c r="AS809" s="17">
        <v>7.2131586085950106E-2</v>
      </c>
      <c r="AT809" s="17">
        <v>0.10309820108019099</v>
      </c>
      <c r="AU809" s="17">
        <v>0.142186271761641</v>
      </c>
      <c r="AV809" s="17">
        <v>0.12857941771919601</v>
      </c>
      <c r="AW809" s="17">
        <v>0.21455957972449399</v>
      </c>
      <c r="AX809" s="17"/>
      <c r="AY809" s="17">
        <v>9.9704278146907604E-2</v>
      </c>
      <c r="AZ809" s="17">
        <v>0.107972268305449</v>
      </c>
      <c r="BA809" s="17">
        <v>9.7423005953608102E-2</v>
      </c>
      <c r="BB809" s="17">
        <v>0.136005959020675</v>
      </c>
      <c r="BC809" s="17">
        <v>0.24849661694706299</v>
      </c>
      <c r="BD809" s="17"/>
      <c r="BE809" s="17">
        <v>0.20951097209081601</v>
      </c>
      <c r="BF809" s="17">
        <v>0.1465498136034</v>
      </c>
      <c r="BG809" s="17">
        <v>0.10680245597895199</v>
      </c>
      <c r="BH809" s="17">
        <v>8.5409004326459301E-2</v>
      </c>
      <c r="BI809" s="17"/>
      <c r="BJ809" s="17">
        <v>0.34011235488300701</v>
      </c>
      <c r="BK809" s="17">
        <v>0.14097101155868499</v>
      </c>
      <c r="BL809" s="17">
        <v>0.10400030279688401</v>
      </c>
      <c r="BM809" s="17">
        <v>5.87955137000356E-2</v>
      </c>
      <c r="BN809" s="17"/>
      <c r="BO809" s="17">
        <v>0.20958725755051399</v>
      </c>
      <c r="BP809" s="17">
        <v>0.159444172630995</v>
      </c>
      <c r="BQ809" s="17">
        <v>8.2082787950161801E-2</v>
      </c>
      <c r="BR809" s="17"/>
      <c r="BS809" s="17">
        <v>0.100033334444844</v>
      </c>
      <c r="BT809" s="17">
        <v>0.12537942864168</v>
      </c>
      <c r="BU809" s="17"/>
      <c r="BV809" s="17">
        <v>6.24848946985486E-2</v>
      </c>
      <c r="BW809" s="17">
        <v>0.100470815805509</v>
      </c>
      <c r="BX809" s="17">
        <v>0.16568260306195101</v>
      </c>
      <c r="BY809" s="17"/>
      <c r="BZ809" s="17">
        <v>7.3757589658246803E-2</v>
      </c>
      <c r="CA809" s="17">
        <v>0.133247029810833</v>
      </c>
    </row>
    <row r="810" spans="2:79" x14ac:dyDescent="0.3">
      <c r="B810" t="s">
        <v>191</v>
      </c>
      <c r="C810" s="17">
        <v>0.57021542684679005</v>
      </c>
      <c r="D810" s="17">
        <v>0.51870704579808902</v>
      </c>
      <c r="E810" s="17">
        <v>0.62229561811701495</v>
      </c>
      <c r="F810" s="17"/>
      <c r="G810" s="17">
        <v>0.477123443442932</v>
      </c>
      <c r="H810" s="17">
        <v>0.56031054183445395</v>
      </c>
      <c r="I810" s="17">
        <v>0.57460410649020299</v>
      </c>
      <c r="J810" s="17">
        <v>0.55384557402870505</v>
      </c>
      <c r="K810" s="17">
        <v>0.54795932018362303</v>
      </c>
      <c r="L810" s="17">
        <v>0.66501705592642202</v>
      </c>
      <c r="M810" s="17"/>
      <c r="N810" s="17">
        <v>0.67346264627114505</v>
      </c>
      <c r="O810" s="17">
        <v>0.62545605313974695</v>
      </c>
      <c r="P810" s="17">
        <v>0.474959256351486</v>
      </c>
      <c r="Q810" s="17">
        <v>0.48276130878830498</v>
      </c>
      <c r="R810" s="17"/>
      <c r="S810" s="17">
        <v>0.497245368025445</v>
      </c>
      <c r="T810" s="17">
        <v>0.63650167055814799</v>
      </c>
      <c r="U810" s="17">
        <v>0.58296097196218</v>
      </c>
      <c r="V810" s="17">
        <v>0.57326467798415803</v>
      </c>
      <c r="W810" s="17">
        <v>0.54415689670382195</v>
      </c>
      <c r="X810" s="17">
        <v>0.616003846026691</v>
      </c>
      <c r="Y810" s="17">
        <v>0.51322415159297796</v>
      </c>
      <c r="Z810" s="17">
        <v>0.59515578354687404</v>
      </c>
      <c r="AA810" s="17">
        <v>0.62638716551504203</v>
      </c>
      <c r="AB810" s="17">
        <v>0.57214507040761498</v>
      </c>
      <c r="AC810" s="17">
        <v>0.54513651653171402</v>
      </c>
      <c r="AD810" s="17">
        <v>0.45247697413976701</v>
      </c>
      <c r="AE810" s="17"/>
      <c r="AF810" s="17">
        <v>0.58482177868193397</v>
      </c>
      <c r="AG810" s="17">
        <v>0.65700681647067805</v>
      </c>
      <c r="AH810" s="17">
        <v>0.71033141090475405</v>
      </c>
      <c r="AI810" s="17">
        <v>0.23090784174130799</v>
      </c>
      <c r="AJ810" s="17">
        <v>0.66482599830713496</v>
      </c>
      <c r="AK810" s="17"/>
      <c r="AL810" s="17">
        <v>0.66583189368297702</v>
      </c>
      <c r="AM810" s="17">
        <v>0.59894592934372703</v>
      </c>
      <c r="AN810" s="17">
        <v>0.72237791114425898</v>
      </c>
      <c r="AO810" s="17">
        <v>0.360647292352686</v>
      </c>
      <c r="AP810" s="17">
        <v>0.70494318180257298</v>
      </c>
      <c r="AQ810" s="17">
        <v>0.55970600930399705</v>
      </c>
      <c r="AR810" s="17"/>
      <c r="AS810" s="17">
        <v>0.68815413070779496</v>
      </c>
      <c r="AT810" s="17">
        <v>0.59626525744618497</v>
      </c>
      <c r="AU810" s="17">
        <v>0.47676975695331802</v>
      </c>
      <c r="AV810" s="17">
        <v>0.50568584386618998</v>
      </c>
      <c r="AW810" s="17">
        <v>0.35925304466100599</v>
      </c>
      <c r="AX810" s="17"/>
      <c r="AY810" s="17">
        <v>0.64008604497444799</v>
      </c>
      <c r="AZ810" s="17">
        <v>0.58579471452654697</v>
      </c>
      <c r="BA810" s="17">
        <v>0.52916957161897504</v>
      </c>
      <c r="BB810" s="17">
        <v>0.53472828330190902</v>
      </c>
      <c r="BC810" s="17">
        <v>0.30020934934065302</v>
      </c>
      <c r="BD810" s="17"/>
      <c r="BE810" s="17">
        <v>0.313930308659083</v>
      </c>
      <c r="BF810" s="17">
        <v>0.47396245686602201</v>
      </c>
      <c r="BG810" s="17">
        <v>0.598254382276736</v>
      </c>
      <c r="BH810" s="17">
        <v>0.62690676410152801</v>
      </c>
      <c r="BI810" s="17"/>
      <c r="BJ810" s="17">
        <v>6.6548772652901295E-2</v>
      </c>
      <c r="BK810" s="17">
        <v>0.48251049588545902</v>
      </c>
      <c r="BL810" s="17">
        <v>0.56747638943045497</v>
      </c>
      <c r="BM810" s="17">
        <v>0.70310618508363998</v>
      </c>
      <c r="BN810" s="17"/>
      <c r="BO810" s="17">
        <v>0.34934552513913403</v>
      </c>
      <c r="BP810" s="17">
        <v>0.42659753181048099</v>
      </c>
      <c r="BQ810" s="17">
        <v>0.64585006471622397</v>
      </c>
      <c r="BR810" s="17"/>
      <c r="BS810" s="17">
        <v>0.613933128154868</v>
      </c>
      <c r="BT810" s="17">
        <v>0.51567598305178097</v>
      </c>
      <c r="BU810" s="17"/>
      <c r="BV810" s="17">
        <v>0.70693610799926898</v>
      </c>
      <c r="BW810" s="17">
        <v>0.59055417229152096</v>
      </c>
      <c r="BX810" s="17">
        <v>0.46112662164077201</v>
      </c>
      <c r="BY810" s="17"/>
      <c r="BZ810" s="17">
        <v>0.70467565000169397</v>
      </c>
      <c r="CA810" s="17">
        <v>0.53223503085590895</v>
      </c>
    </row>
    <row r="811" spans="2:79" x14ac:dyDescent="0.3">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c r="BZ811" s="17"/>
      <c r="CA811" s="17"/>
    </row>
    <row r="812" spans="2:79" x14ac:dyDescent="0.3">
      <c r="B812" s="6" t="s">
        <v>330</v>
      </c>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c r="BH812" s="17"/>
      <c r="BI812" s="17"/>
      <c r="BJ812" s="17"/>
      <c r="BK812" s="17"/>
      <c r="BL812" s="17"/>
      <c r="BM812" s="17"/>
      <c r="BN812" s="17"/>
      <c r="BO812" s="17"/>
      <c r="BP812" s="17"/>
      <c r="BQ812" s="17"/>
      <c r="BR812" s="17"/>
      <c r="BS812" s="17"/>
      <c r="BT812" s="17"/>
      <c r="BU812" s="17"/>
      <c r="BV812" s="17"/>
      <c r="BW812" s="17"/>
      <c r="BX812" s="17"/>
      <c r="BY812" s="17"/>
      <c r="BZ812" s="17"/>
      <c r="CA812" s="17"/>
    </row>
    <row r="813" spans="2:79" x14ac:dyDescent="0.3">
      <c r="B813" s="24" t="s">
        <v>329</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c r="BZ813" s="17"/>
      <c r="CA813" s="17"/>
    </row>
    <row r="814" spans="2:79" x14ac:dyDescent="0.3">
      <c r="B814" t="s">
        <v>321</v>
      </c>
      <c r="C814" s="17">
        <v>4.7185233847126501E-2</v>
      </c>
      <c r="D814" s="17">
        <v>5.40813346100322E-2</v>
      </c>
      <c r="E814" s="17">
        <v>4.0972551685494803E-2</v>
      </c>
      <c r="F814" s="17"/>
      <c r="G814" s="17">
        <v>2.9635525325329998E-2</v>
      </c>
      <c r="H814" s="17">
        <v>0.115911729701646</v>
      </c>
      <c r="I814" s="17">
        <v>2.9002785723798E-2</v>
      </c>
      <c r="J814" s="17">
        <v>3.4481384991587302E-2</v>
      </c>
      <c r="K814" s="17">
        <v>7.9269335838686603E-2</v>
      </c>
      <c r="L814" s="17">
        <v>1.68530234406577E-2</v>
      </c>
      <c r="M814" s="17"/>
      <c r="N814" s="17">
        <v>6.2896366785370805E-2</v>
      </c>
      <c r="O814" s="17">
        <v>1.34953701860117E-2</v>
      </c>
      <c r="P814" s="17">
        <v>4.3331888983493598E-2</v>
      </c>
      <c r="Q814" s="17">
        <v>6.2790710261329902E-2</v>
      </c>
      <c r="R814" s="17"/>
      <c r="S814" s="17">
        <v>8.1912177231769995E-2</v>
      </c>
      <c r="T814" s="17">
        <v>3.2058163333051698E-2</v>
      </c>
      <c r="U814" s="17">
        <v>2.5288682929228899E-2</v>
      </c>
      <c r="V814" s="17">
        <v>5.0702330634947203E-2</v>
      </c>
      <c r="W814" s="17">
        <v>1.8307810412973E-2</v>
      </c>
      <c r="X814" s="17">
        <v>0</v>
      </c>
      <c r="Y814" s="17">
        <v>4.5893914295692201E-2</v>
      </c>
      <c r="Z814" s="17">
        <v>0.13096089287113899</v>
      </c>
      <c r="AA814" s="17">
        <v>4.6920572595664199E-2</v>
      </c>
      <c r="AB814" s="17">
        <v>5.5397699832361501E-2</v>
      </c>
      <c r="AC814" s="17">
        <v>3.1127161120854799E-2</v>
      </c>
      <c r="AD814" s="17">
        <v>0.11988353878426999</v>
      </c>
      <c r="AE814" s="17"/>
      <c r="AF814" s="17">
        <v>7.5521593421802299E-2</v>
      </c>
      <c r="AG814" s="17">
        <v>5.14564583328962E-2</v>
      </c>
      <c r="AH814" s="17">
        <v>0</v>
      </c>
      <c r="AI814" s="17">
        <v>3.4781393903209001E-2</v>
      </c>
      <c r="AJ814" s="17">
        <v>4.6133152902295499E-2</v>
      </c>
      <c r="AK814" s="17"/>
      <c r="AL814" s="17">
        <v>6.4849763193020299E-2</v>
      </c>
      <c r="AM814" s="17">
        <v>4.7841312348135802E-2</v>
      </c>
      <c r="AN814" s="17">
        <v>0</v>
      </c>
      <c r="AO814" s="17">
        <v>6.6658263433475695E-2</v>
      </c>
      <c r="AP814" s="17">
        <v>6.1593281104677801E-2</v>
      </c>
      <c r="AQ814" s="17">
        <v>0</v>
      </c>
      <c r="AR814" s="17"/>
      <c r="AS814" s="17">
        <v>6.3215506174081101E-2</v>
      </c>
      <c r="AT814" s="17">
        <v>5.3104022950007698E-2</v>
      </c>
      <c r="AU814" s="17">
        <v>1.5293526298730001E-2</v>
      </c>
      <c r="AV814" s="17">
        <v>2.8859765409308399E-2</v>
      </c>
      <c r="AW814" s="17">
        <v>0.13545936136537501</v>
      </c>
      <c r="AX814" s="17"/>
      <c r="AY814" s="17">
        <v>6.7060415750816296E-2</v>
      </c>
      <c r="AZ814" s="17">
        <v>4.3826367479103401E-2</v>
      </c>
      <c r="BA814" s="17">
        <v>2.2289322987055198E-2</v>
      </c>
      <c r="BB814" s="17">
        <v>6.2166808017608502E-2</v>
      </c>
      <c r="BC814" s="17">
        <v>4.8527868975750503E-2</v>
      </c>
      <c r="BD814" s="17"/>
      <c r="BE814" s="17">
        <v>3.9790643751313297E-2</v>
      </c>
      <c r="BF814" s="17">
        <v>2.3635699067632E-2</v>
      </c>
      <c r="BG814" s="17">
        <v>5.4685198319281897E-2</v>
      </c>
      <c r="BH814" s="17">
        <v>5.4431422142483601E-2</v>
      </c>
      <c r="BI814" s="17"/>
      <c r="BJ814" s="17">
        <v>2.29844906161569E-2</v>
      </c>
      <c r="BK814" s="17">
        <v>3.7573478001263302E-2</v>
      </c>
      <c r="BL814" s="17">
        <v>2.71345814320842E-2</v>
      </c>
      <c r="BM814" s="17">
        <v>6.5505607651622E-2</v>
      </c>
      <c r="BN814" s="17"/>
      <c r="BO814" s="17">
        <v>1.6950529279307701E-2</v>
      </c>
      <c r="BP814" s="17">
        <v>4.2689715186203799E-2</v>
      </c>
      <c r="BQ814" s="17">
        <v>5.5667152363968103E-2</v>
      </c>
      <c r="BR814" s="17"/>
      <c r="BS814" s="17">
        <v>5.2172431185831501E-2</v>
      </c>
      <c r="BT814" s="17">
        <v>4.0940246047439302E-2</v>
      </c>
      <c r="BU814" s="17"/>
      <c r="BV814" s="17">
        <v>1.87295504566093E-2</v>
      </c>
      <c r="BW814" s="17">
        <v>5.4388929800321201E-2</v>
      </c>
      <c r="BX814" s="17">
        <v>6.3124099546710902E-2</v>
      </c>
      <c r="BY814" s="17"/>
      <c r="BZ814" s="17">
        <v>4.1740586841273901E-2</v>
      </c>
      <c r="CA814" s="17">
        <v>6.6502156463211795E-2</v>
      </c>
    </row>
    <row r="815" spans="2:79" x14ac:dyDescent="0.3">
      <c r="B815" t="s">
        <v>322</v>
      </c>
      <c r="C815" s="17">
        <v>9.0720908752338694E-2</v>
      </c>
      <c r="D815" s="17">
        <v>9.3447429315242997E-2</v>
      </c>
      <c r="E815" s="17">
        <v>8.8959132604975996E-2</v>
      </c>
      <c r="F815" s="17"/>
      <c r="G815" s="17">
        <v>0.15535909933273101</v>
      </c>
      <c r="H815" s="17">
        <v>5.0686689967487999E-2</v>
      </c>
      <c r="I815" s="17">
        <v>0.17386029760242599</v>
      </c>
      <c r="J815" s="17">
        <v>6.6566490058508607E-2</v>
      </c>
      <c r="K815" s="17">
        <v>1.28172063375312E-2</v>
      </c>
      <c r="L815" s="17">
        <v>6.8971043350267797E-2</v>
      </c>
      <c r="M815" s="17"/>
      <c r="N815" s="17">
        <v>8.4737370547141894E-2</v>
      </c>
      <c r="O815" s="17">
        <v>9.5172509634230906E-2</v>
      </c>
      <c r="P815" s="17">
        <v>9.3149831020953297E-2</v>
      </c>
      <c r="Q815" s="17">
        <v>8.8779431154886596E-2</v>
      </c>
      <c r="R815" s="17"/>
      <c r="S815" s="17">
        <v>9.0311589410460302E-2</v>
      </c>
      <c r="T815" s="17">
        <v>8.2246478527890493E-2</v>
      </c>
      <c r="U815" s="17">
        <v>1.7574267617409E-2</v>
      </c>
      <c r="V815" s="17">
        <v>7.3291803732170105E-2</v>
      </c>
      <c r="W815" s="17">
        <v>0.18101774276000601</v>
      </c>
      <c r="X815" s="17">
        <v>8.3767841816017805E-2</v>
      </c>
      <c r="Y815" s="17">
        <v>6.8601673552575806E-2</v>
      </c>
      <c r="Z815" s="17">
        <v>8.3703412355745299E-2</v>
      </c>
      <c r="AA815" s="17">
        <v>9.4567578087548898E-2</v>
      </c>
      <c r="AB815" s="17">
        <v>0.11427120403079701</v>
      </c>
      <c r="AC815" s="17">
        <v>0.147142595972307</v>
      </c>
      <c r="AD815" s="17">
        <v>0</v>
      </c>
      <c r="AE815" s="17"/>
      <c r="AF815" s="17">
        <v>3.4528038231778101E-2</v>
      </c>
      <c r="AG815" s="17">
        <v>0.108834233252273</v>
      </c>
      <c r="AH815" s="17">
        <v>6.1022298350414998E-2</v>
      </c>
      <c r="AI815" s="17">
        <v>0.110024342855323</v>
      </c>
      <c r="AJ815" s="17">
        <v>8.9050419067508796E-2</v>
      </c>
      <c r="AK815" s="17"/>
      <c r="AL815" s="17">
        <v>0.11202914623077501</v>
      </c>
      <c r="AM815" s="17">
        <v>6.0145294865617697E-2</v>
      </c>
      <c r="AN815" s="17">
        <v>4.4859083692951301E-2</v>
      </c>
      <c r="AO815" s="17">
        <v>9.0965677976680398E-2</v>
      </c>
      <c r="AP815" s="17">
        <v>0.12122008551206601</v>
      </c>
      <c r="AQ815" s="17">
        <v>4.92220314799049E-2</v>
      </c>
      <c r="AR815" s="17"/>
      <c r="AS815" s="17">
        <v>0.116149041613007</v>
      </c>
      <c r="AT815" s="17">
        <v>9.5358579979942307E-2</v>
      </c>
      <c r="AU815" s="17">
        <v>6.9024042389401505E-2</v>
      </c>
      <c r="AV815" s="17">
        <v>8.5161440540417702E-2</v>
      </c>
      <c r="AW815" s="17">
        <v>0</v>
      </c>
      <c r="AX815" s="17"/>
      <c r="AY815" s="17">
        <v>6.6613046833918901E-2</v>
      </c>
      <c r="AZ815" s="17">
        <v>0.120443535929734</v>
      </c>
      <c r="BA815" s="17">
        <v>7.3928586496584306E-2</v>
      </c>
      <c r="BB815" s="17">
        <v>0.108162447261181</v>
      </c>
      <c r="BC815" s="17">
        <v>0</v>
      </c>
      <c r="BD815" s="17"/>
      <c r="BE815" s="17">
        <v>0</v>
      </c>
      <c r="BF815" s="17">
        <v>8.7860134041125901E-2</v>
      </c>
      <c r="BG815" s="17">
        <v>8.2764830056816799E-2</v>
      </c>
      <c r="BH815" s="17">
        <v>0.119604803585043</v>
      </c>
      <c r="BI815" s="17"/>
      <c r="BJ815" s="17">
        <v>9.7000648009355706E-2</v>
      </c>
      <c r="BK815" s="17">
        <v>8.9823599038744095E-2</v>
      </c>
      <c r="BL815" s="17">
        <v>0.10073367545344</v>
      </c>
      <c r="BM815" s="17">
        <v>8.4470657217120507E-2</v>
      </c>
      <c r="BN815" s="17"/>
      <c r="BO815" s="17">
        <v>0.11792941483659999</v>
      </c>
      <c r="BP815" s="17">
        <v>0.11059181889742201</v>
      </c>
      <c r="BQ815" s="17">
        <v>8.0727312337020796E-2</v>
      </c>
      <c r="BR815" s="17"/>
      <c r="BS815" s="17">
        <v>9.8561223669440395E-2</v>
      </c>
      <c r="BT815" s="17">
        <v>8.1072741523796898E-2</v>
      </c>
      <c r="BU815" s="17"/>
      <c r="BV815" s="17">
        <v>9.3399875244941893E-2</v>
      </c>
      <c r="BW815" s="17">
        <v>8.9926489072559998E-2</v>
      </c>
      <c r="BX815" s="17">
        <v>9.1097580401177894E-2</v>
      </c>
      <c r="BY815" s="17"/>
      <c r="BZ815" s="17">
        <v>0.106053807520779</v>
      </c>
      <c r="CA815" s="17">
        <v>0.13613571686859799</v>
      </c>
    </row>
    <row r="816" spans="2:79" x14ac:dyDescent="0.3">
      <c r="B816" t="s">
        <v>323</v>
      </c>
      <c r="C816" s="17">
        <v>0.18039289435071101</v>
      </c>
      <c r="D816" s="17">
        <v>0.13473704799936501</v>
      </c>
      <c r="E816" s="17">
        <v>0.22368447861478599</v>
      </c>
      <c r="F816" s="17"/>
      <c r="G816" s="17">
        <v>0.24707294870707899</v>
      </c>
      <c r="H816" s="17">
        <v>0.25305062153484897</v>
      </c>
      <c r="I816" s="17">
        <v>0.23157496800788799</v>
      </c>
      <c r="J816" s="17">
        <v>0.19694145576569499</v>
      </c>
      <c r="K816" s="17">
        <v>5.1261855598977599E-2</v>
      </c>
      <c r="L816" s="17">
        <v>0.10018219377997201</v>
      </c>
      <c r="M816" s="17"/>
      <c r="N816" s="17">
        <v>0.16191626470148199</v>
      </c>
      <c r="O816" s="17">
        <v>0.187043192590548</v>
      </c>
      <c r="P816" s="17">
        <v>0.16445235974112499</v>
      </c>
      <c r="Q816" s="17">
        <v>0.215646740084666</v>
      </c>
      <c r="R816" s="17"/>
      <c r="S816" s="17">
        <v>0.176809229613271</v>
      </c>
      <c r="T816" s="17">
        <v>0.121842467837977</v>
      </c>
      <c r="U816" s="17">
        <v>0.18283421955081</v>
      </c>
      <c r="V816" s="17">
        <v>0.195422952968723</v>
      </c>
      <c r="W816" s="17">
        <v>0.268001616316911</v>
      </c>
      <c r="X816" s="17">
        <v>0.26803460092356102</v>
      </c>
      <c r="Y816" s="17">
        <v>0.139762067557687</v>
      </c>
      <c r="Z816" s="17">
        <v>0.12911435622524101</v>
      </c>
      <c r="AA816" s="17">
        <v>0.18178524720599401</v>
      </c>
      <c r="AB816" s="17">
        <v>0.13639409611317399</v>
      </c>
      <c r="AC816" s="17">
        <v>0.13511386389174601</v>
      </c>
      <c r="AD816" s="17">
        <v>0.339376049186907</v>
      </c>
      <c r="AE816" s="17"/>
      <c r="AF816" s="17">
        <v>0.10970221011643901</v>
      </c>
      <c r="AG816" s="17">
        <v>0.21150998935232601</v>
      </c>
      <c r="AH816" s="17">
        <v>0.15810313375174301</v>
      </c>
      <c r="AI816" s="17">
        <v>0.13923567676922899</v>
      </c>
      <c r="AJ816" s="17">
        <v>0.20228442024910601</v>
      </c>
      <c r="AK816" s="17"/>
      <c r="AL816" s="17">
        <v>0.20294695610446101</v>
      </c>
      <c r="AM816" s="17">
        <v>0.14136490134882501</v>
      </c>
      <c r="AN816" s="17">
        <v>0.20530092371660499</v>
      </c>
      <c r="AO816" s="17">
        <v>0.126102538236882</v>
      </c>
      <c r="AP816" s="17">
        <v>0.24351883156387799</v>
      </c>
      <c r="AQ816" s="17">
        <v>0.17077688001074601</v>
      </c>
      <c r="AR816" s="17"/>
      <c r="AS816" s="17">
        <v>0.10038843122138801</v>
      </c>
      <c r="AT816" s="17">
        <v>0.199746724524313</v>
      </c>
      <c r="AU816" s="17">
        <v>0.17440398233141499</v>
      </c>
      <c r="AV816" s="17">
        <v>0.19339160646384099</v>
      </c>
      <c r="AW816" s="17">
        <v>0.34006252848763202</v>
      </c>
      <c r="AX816" s="17"/>
      <c r="AY816" s="17">
        <v>0.12319867747115799</v>
      </c>
      <c r="AZ816" s="17">
        <v>0.16760269169184899</v>
      </c>
      <c r="BA816" s="17">
        <v>0.23339989277973699</v>
      </c>
      <c r="BB816" s="17">
        <v>0.19978240447205001</v>
      </c>
      <c r="BC816" s="17">
        <v>0.21398758900269699</v>
      </c>
      <c r="BD816" s="17"/>
      <c r="BE816" s="17">
        <v>0.22911922843938601</v>
      </c>
      <c r="BF816" s="17">
        <v>0.19904340850445901</v>
      </c>
      <c r="BG816" s="17">
        <v>0.15798699643127201</v>
      </c>
      <c r="BH816" s="17">
        <v>0.198835884705235</v>
      </c>
      <c r="BI816" s="17"/>
      <c r="BJ816" s="17">
        <v>0.224464384769687</v>
      </c>
      <c r="BK816" s="17">
        <v>0.22548711002542701</v>
      </c>
      <c r="BL816" s="17">
        <v>0.16649495056279201</v>
      </c>
      <c r="BM816" s="17">
        <v>0.168579483419179</v>
      </c>
      <c r="BN816" s="17"/>
      <c r="BO816" s="17">
        <v>0.21500752008407101</v>
      </c>
      <c r="BP816" s="17">
        <v>0.25833186553278797</v>
      </c>
      <c r="BQ816" s="17">
        <v>0.15542110103557899</v>
      </c>
      <c r="BR816" s="17"/>
      <c r="BS816" s="17">
        <v>0.184545054764154</v>
      </c>
      <c r="BT816" s="17">
        <v>0.17663951395723601</v>
      </c>
      <c r="BU816" s="17"/>
      <c r="BV816" s="17">
        <v>0.222913955013296</v>
      </c>
      <c r="BW816" s="17">
        <v>0.19515501257089499</v>
      </c>
      <c r="BX816" s="17">
        <v>0.14049994066692001</v>
      </c>
      <c r="BY816" s="17"/>
      <c r="BZ816" s="17">
        <v>0.192540299382124</v>
      </c>
      <c r="CA816" s="17">
        <v>0.26629659527504401</v>
      </c>
    </row>
    <row r="817" spans="2:79" x14ac:dyDescent="0.3">
      <c r="B817" t="s">
        <v>324</v>
      </c>
      <c r="C817" s="17">
        <v>0.177770659624953</v>
      </c>
      <c r="D817" s="17">
        <v>0.178221205433654</v>
      </c>
      <c r="E817" s="17">
        <v>0.17904834684447199</v>
      </c>
      <c r="F817" s="17"/>
      <c r="G817" s="17">
        <v>0.17873633755931301</v>
      </c>
      <c r="H817" s="17">
        <v>0.187009744623612</v>
      </c>
      <c r="I817" s="17">
        <v>0.18405817210150399</v>
      </c>
      <c r="J817" s="17">
        <v>0.207797231876929</v>
      </c>
      <c r="K817" s="17">
        <v>0.12466514619081299</v>
      </c>
      <c r="L817" s="17">
        <v>0.17203179087881901</v>
      </c>
      <c r="M817" s="17"/>
      <c r="N817" s="17">
        <v>0.13140318412466401</v>
      </c>
      <c r="O817" s="17">
        <v>0.21045181475744201</v>
      </c>
      <c r="P817" s="17">
        <v>0.174060035144703</v>
      </c>
      <c r="Q817" s="17">
        <v>0.18766618359770099</v>
      </c>
      <c r="R817" s="17"/>
      <c r="S817" s="17">
        <v>0.21665004966386101</v>
      </c>
      <c r="T817" s="17">
        <v>0.187753879047283</v>
      </c>
      <c r="U817" s="17">
        <v>0.25726725269974399</v>
      </c>
      <c r="V817" s="17">
        <v>9.3499009757060006E-2</v>
      </c>
      <c r="W817" s="17">
        <v>0.10624703461551201</v>
      </c>
      <c r="X817" s="17">
        <v>0.16905547405386701</v>
      </c>
      <c r="Y817" s="17">
        <v>0.18014286047546699</v>
      </c>
      <c r="Z817" s="17">
        <v>0.129083215973503</v>
      </c>
      <c r="AA817" s="17">
        <v>0.16300189515389699</v>
      </c>
      <c r="AB817" s="17">
        <v>0.19951619088483899</v>
      </c>
      <c r="AC817" s="17">
        <v>0.223293719556931</v>
      </c>
      <c r="AD817" s="17">
        <v>0.156049066004917</v>
      </c>
      <c r="AE817" s="17"/>
      <c r="AF817" s="17">
        <v>0.186091411791067</v>
      </c>
      <c r="AG817" s="17">
        <v>0.154751327938392</v>
      </c>
      <c r="AH817" s="17">
        <v>0.22007569023853801</v>
      </c>
      <c r="AI817" s="17">
        <v>0.208757069088117</v>
      </c>
      <c r="AJ817" s="17">
        <v>0.136498210571425</v>
      </c>
      <c r="AK817" s="17"/>
      <c r="AL817" s="17">
        <v>0.13257632090105401</v>
      </c>
      <c r="AM817" s="17">
        <v>0.19302124062744899</v>
      </c>
      <c r="AN817" s="17">
        <v>0.17634412648443501</v>
      </c>
      <c r="AO817" s="17">
        <v>0.210477316433717</v>
      </c>
      <c r="AP817" s="17">
        <v>0.17509167792206401</v>
      </c>
      <c r="AQ817" s="17">
        <v>0.25459916742338001</v>
      </c>
      <c r="AR817" s="17"/>
      <c r="AS817" s="17">
        <v>0.13399103842031501</v>
      </c>
      <c r="AT817" s="17">
        <v>0.166432475747501</v>
      </c>
      <c r="AU817" s="17">
        <v>0.22926711221534299</v>
      </c>
      <c r="AV817" s="17">
        <v>0.19748743148497799</v>
      </c>
      <c r="AW817" s="17">
        <v>0.249566151219174</v>
      </c>
      <c r="AX817" s="17"/>
      <c r="AY817" s="17">
        <v>0.12368720589451</v>
      </c>
      <c r="AZ817" s="17">
        <v>0.18109981654567101</v>
      </c>
      <c r="BA817" s="17">
        <v>0.231790620174121</v>
      </c>
      <c r="BB817" s="17">
        <v>0.19982289998290401</v>
      </c>
      <c r="BC817" s="17">
        <v>0.16249863625112701</v>
      </c>
      <c r="BD817" s="17"/>
      <c r="BE817" s="17">
        <v>0.177005643123927</v>
      </c>
      <c r="BF817" s="17">
        <v>0.15910551631891701</v>
      </c>
      <c r="BG817" s="17">
        <v>0.17235523923125401</v>
      </c>
      <c r="BH817" s="17">
        <v>0.19361769021396699</v>
      </c>
      <c r="BI817" s="17"/>
      <c r="BJ817" s="17">
        <v>0.21600438765850499</v>
      </c>
      <c r="BK817" s="17">
        <v>0.13804665298342</v>
      </c>
      <c r="BL817" s="17">
        <v>0.18429399599396201</v>
      </c>
      <c r="BM817" s="17">
        <v>0.16789427653201699</v>
      </c>
      <c r="BN817" s="17"/>
      <c r="BO817" s="17">
        <v>0.233227377300703</v>
      </c>
      <c r="BP817" s="17">
        <v>0.12823557538375399</v>
      </c>
      <c r="BQ817" s="17">
        <v>0.171406791437237</v>
      </c>
      <c r="BR817" s="17"/>
      <c r="BS817" s="17">
        <v>0.139129516546138</v>
      </c>
      <c r="BT817" s="17">
        <v>0.228137561490796</v>
      </c>
      <c r="BU817" s="17"/>
      <c r="BV817" s="17">
        <v>0.14163972116412099</v>
      </c>
      <c r="BW817" s="17">
        <v>0.20717836424959901</v>
      </c>
      <c r="BX817" s="17">
        <v>0.17670316445649401</v>
      </c>
      <c r="BY817" s="17"/>
      <c r="BZ817" s="17">
        <v>0.13152746679494201</v>
      </c>
      <c r="CA817" s="17">
        <v>0.15579142238359001</v>
      </c>
    </row>
    <row r="818" spans="2:79" x14ac:dyDescent="0.3">
      <c r="B818" t="s">
        <v>325</v>
      </c>
      <c r="C818" s="17">
        <v>0.208603218541278</v>
      </c>
      <c r="D818" s="17">
        <v>0.23141011057942301</v>
      </c>
      <c r="E818" s="17">
        <v>0.18856301258046501</v>
      </c>
      <c r="F818" s="17"/>
      <c r="G818" s="17">
        <v>0.16057507599447801</v>
      </c>
      <c r="H818" s="17">
        <v>0.21667820100433099</v>
      </c>
      <c r="I818" s="17">
        <v>0.170834178915101</v>
      </c>
      <c r="J818" s="17">
        <v>0.26068041898028299</v>
      </c>
      <c r="K818" s="17">
        <v>0.28726137262589801</v>
      </c>
      <c r="L818" s="17">
        <v>0.186610513294962</v>
      </c>
      <c r="M818" s="17"/>
      <c r="N818" s="17">
        <v>0.215882946176815</v>
      </c>
      <c r="O818" s="17">
        <v>0.214250491732979</v>
      </c>
      <c r="P818" s="17">
        <v>0.249812993099118</v>
      </c>
      <c r="Q818" s="17">
        <v>0.166526642650589</v>
      </c>
      <c r="R818" s="17"/>
      <c r="S818" s="17">
        <v>0.16832067197008899</v>
      </c>
      <c r="T818" s="17">
        <v>0.215161894114303</v>
      </c>
      <c r="U818" s="17">
        <v>0.12647293473239599</v>
      </c>
      <c r="V818" s="17">
        <v>0.27094481418805699</v>
      </c>
      <c r="W818" s="17">
        <v>0.227800887370989</v>
      </c>
      <c r="X818" s="17">
        <v>0.19705540128601101</v>
      </c>
      <c r="Y818" s="17">
        <v>0.158653613025</v>
      </c>
      <c r="Z818" s="17">
        <v>0.266350996404214</v>
      </c>
      <c r="AA818" s="17">
        <v>0.22019088668780001</v>
      </c>
      <c r="AB818" s="17">
        <v>0.22403516053272701</v>
      </c>
      <c r="AC818" s="17">
        <v>0.30418047662331499</v>
      </c>
      <c r="AD818" s="17">
        <v>0.115094644367345</v>
      </c>
      <c r="AE818" s="17"/>
      <c r="AF818" s="17">
        <v>0.21257485332798901</v>
      </c>
      <c r="AG818" s="17">
        <v>0.20984203802135601</v>
      </c>
      <c r="AH818" s="17">
        <v>0.16241982397308299</v>
      </c>
      <c r="AI818" s="17">
        <v>0.19838498995897</v>
      </c>
      <c r="AJ818" s="17">
        <v>0.28063047626639398</v>
      </c>
      <c r="AK818" s="17"/>
      <c r="AL818" s="17">
        <v>0.21946265212164101</v>
      </c>
      <c r="AM818" s="17">
        <v>0.23327949259353301</v>
      </c>
      <c r="AN818" s="17">
        <v>0.17697411791081999</v>
      </c>
      <c r="AO818" s="17">
        <v>0.20453033634384901</v>
      </c>
      <c r="AP818" s="17">
        <v>9.7653559581240695E-2</v>
      </c>
      <c r="AQ818" s="17">
        <v>0.2474949034859</v>
      </c>
      <c r="AR818" s="17"/>
      <c r="AS818" s="17">
        <v>0.17485535385666601</v>
      </c>
      <c r="AT818" s="17">
        <v>0.222961801030579</v>
      </c>
      <c r="AU818" s="17">
        <v>0.236388363506112</v>
      </c>
      <c r="AV818" s="17">
        <v>0.188563546089203</v>
      </c>
      <c r="AW818" s="17">
        <v>0</v>
      </c>
      <c r="AX818" s="17"/>
      <c r="AY818" s="17">
        <v>0.17883180201132901</v>
      </c>
      <c r="AZ818" s="17">
        <v>0.23864071896961001</v>
      </c>
      <c r="BA818" s="17">
        <v>0.19946686870903699</v>
      </c>
      <c r="BB818" s="17">
        <v>0.214607457010555</v>
      </c>
      <c r="BC818" s="17">
        <v>0.16584478875423</v>
      </c>
      <c r="BD818" s="17"/>
      <c r="BE818" s="17">
        <v>0.180452051787763</v>
      </c>
      <c r="BF818" s="17">
        <v>0.262088027506166</v>
      </c>
      <c r="BG818" s="17">
        <v>0.20049078873170501</v>
      </c>
      <c r="BH818" s="17">
        <v>0.18560143959162001</v>
      </c>
      <c r="BI818" s="17"/>
      <c r="BJ818" s="17">
        <v>0.22922861271249401</v>
      </c>
      <c r="BK818" s="17">
        <v>0.11816345689446101</v>
      </c>
      <c r="BL818" s="17">
        <v>0.23134590083103801</v>
      </c>
      <c r="BM818" s="17">
        <v>0.20484386317892</v>
      </c>
      <c r="BN818" s="17"/>
      <c r="BO818" s="17">
        <v>0.19893003633946099</v>
      </c>
      <c r="BP818" s="17">
        <v>0.25716726949484697</v>
      </c>
      <c r="BQ818" s="17">
        <v>0.20247165560234801</v>
      </c>
      <c r="BR818" s="17"/>
      <c r="BS818" s="17">
        <v>0.21655683811881299</v>
      </c>
      <c r="BT818" s="17">
        <v>0.196626436308761</v>
      </c>
      <c r="BU818" s="17"/>
      <c r="BV818" s="17">
        <v>0.22346895099347999</v>
      </c>
      <c r="BW818" s="17">
        <v>0.202439893636852</v>
      </c>
      <c r="BX818" s="17">
        <v>0.191603153057297</v>
      </c>
      <c r="BY818" s="17"/>
      <c r="BZ818" s="17">
        <v>0.32161415233184198</v>
      </c>
      <c r="CA818" s="17">
        <v>0.18300293311912499</v>
      </c>
    </row>
    <row r="819" spans="2:79" x14ac:dyDescent="0.3">
      <c r="B819" t="s">
        <v>326</v>
      </c>
      <c r="C819" s="17">
        <v>0.19151847719565299</v>
      </c>
      <c r="D819" s="17">
        <v>0.19096374539711</v>
      </c>
      <c r="E819" s="17">
        <v>0.18685189877064701</v>
      </c>
      <c r="F819" s="17"/>
      <c r="G819" s="17">
        <v>0.1898472724196</v>
      </c>
      <c r="H819" s="17">
        <v>0.17666301316807301</v>
      </c>
      <c r="I819" s="17">
        <v>0.14621329434965799</v>
      </c>
      <c r="J819" s="17">
        <v>0.16509598422157001</v>
      </c>
      <c r="K819" s="17">
        <v>0.27494606704313601</v>
      </c>
      <c r="L819" s="17">
        <v>0.2135288573552</v>
      </c>
      <c r="M819" s="17"/>
      <c r="N819" s="17">
        <v>0.215469747259349</v>
      </c>
      <c r="O819" s="17">
        <v>0.151881029964478</v>
      </c>
      <c r="P819" s="17">
        <v>0.20273336245717499</v>
      </c>
      <c r="Q819" s="17">
        <v>0.20330970704889401</v>
      </c>
      <c r="R819" s="17"/>
      <c r="S819" s="17">
        <v>0.15580006378519201</v>
      </c>
      <c r="T819" s="17">
        <v>0.27112178976026802</v>
      </c>
      <c r="U819" s="17">
        <v>0.21769981949928399</v>
      </c>
      <c r="V819" s="17">
        <v>0.24363255237534701</v>
      </c>
      <c r="W819" s="17">
        <v>9.52427193973098E-2</v>
      </c>
      <c r="X819" s="17">
        <v>0.1741074054423</v>
      </c>
      <c r="Y819" s="17">
        <v>0.27425178273673601</v>
      </c>
      <c r="Z819" s="17">
        <v>0.111757433419059</v>
      </c>
      <c r="AA819" s="17">
        <v>0.191355663001233</v>
      </c>
      <c r="AB819" s="17">
        <v>0.16852273974193899</v>
      </c>
      <c r="AC819" s="17">
        <v>0.133169644257011</v>
      </c>
      <c r="AD819" s="17">
        <v>0.16758038420125601</v>
      </c>
      <c r="AE819" s="17"/>
      <c r="AF819" s="17">
        <v>0.24817245704251301</v>
      </c>
      <c r="AG819" s="17">
        <v>0.175804328924591</v>
      </c>
      <c r="AH819" s="17">
        <v>0.180881981097929</v>
      </c>
      <c r="AI819" s="17">
        <v>0.19351952438377801</v>
      </c>
      <c r="AJ819" s="17">
        <v>0.22065511240206001</v>
      </c>
      <c r="AK819" s="17"/>
      <c r="AL819" s="17">
        <v>0.192011531243793</v>
      </c>
      <c r="AM819" s="17">
        <v>0.212468492412695</v>
      </c>
      <c r="AN819" s="17">
        <v>0.23993532433811501</v>
      </c>
      <c r="AO819" s="17">
        <v>0.199323086449849</v>
      </c>
      <c r="AP819" s="17">
        <v>0.20667343681460901</v>
      </c>
      <c r="AQ819" s="17">
        <v>0.165986284421305</v>
      </c>
      <c r="AR819" s="17"/>
      <c r="AS819" s="17">
        <v>0.232071779506141</v>
      </c>
      <c r="AT819" s="17">
        <v>0.181429068160916</v>
      </c>
      <c r="AU819" s="17">
        <v>0.18191566095262601</v>
      </c>
      <c r="AV819" s="17">
        <v>0.189274131617966</v>
      </c>
      <c r="AW819" s="17">
        <v>0.20146009119754499</v>
      </c>
      <c r="AX819" s="17"/>
      <c r="AY819" s="17">
        <v>0.27124179705333601</v>
      </c>
      <c r="AZ819" s="17">
        <v>0.17477614697078001</v>
      </c>
      <c r="BA819" s="17">
        <v>0.13722381591135699</v>
      </c>
      <c r="BB819" s="17">
        <v>0.16869982939599901</v>
      </c>
      <c r="BC819" s="17">
        <v>0.23251269599945501</v>
      </c>
      <c r="BD819" s="17"/>
      <c r="BE819" s="17">
        <v>0.373632432897612</v>
      </c>
      <c r="BF819" s="17">
        <v>0.18202493301431999</v>
      </c>
      <c r="BG819" s="17">
        <v>0.199468567511529</v>
      </c>
      <c r="BH819" s="17">
        <v>0.159623712723863</v>
      </c>
      <c r="BI819" s="17"/>
      <c r="BJ819" s="17">
        <v>0.17839132182172801</v>
      </c>
      <c r="BK819" s="17">
        <v>0.33614394490555999</v>
      </c>
      <c r="BL819" s="17">
        <v>0.18665233595775499</v>
      </c>
      <c r="BM819" s="17">
        <v>0.178740795621468</v>
      </c>
      <c r="BN819" s="17"/>
      <c r="BO819" s="17">
        <v>0.173230250453867</v>
      </c>
      <c r="BP819" s="17">
        <v>0.15189583990455099</v>
      </c>
      <c r="BQ819" s="17">
        <v>0.20504231138020099</v>
      </c>
      <c r="BR819" s="17"/>
      <c r="BS819" s="17">
        <v>0.19653433552080601</v>
      </c>
      <c r="BT819" s="17">
        <v>0.186713840306763</v>
      </c>
      <c r="BU819" s="17"/>
      <c r="BV819" s="17">
        <v>0.212120195926709</v>
      </c>
      <c r="BW819" s="17">
        <v>0.15404475788126101</v>
      </c>
      <c r="BX819" s="17">
        <v>0.20040719774670401</v>
      </c>
      <c r="BY819" s="17"/>
      <c r="BZ819" s="17">
        <v>0.14966289082295101</v>
      </c>
      <c r="CA819" s="17">
        <v>0.169246217671224</v>
      </c>
    </row>
    <row r="820" spans="2:79" x14ac:dyDescent="0.3">
      <c r="B820" t="s">
        <v>327</v>
      </c>
      <c r="C820" s="17">
        <v>0.10380860768793899</v>
      </c>
      <c r="D820" s="17">
        <v>0.117139126665173</v>
      </c>
      <c r="E820" s="17">
        <v>9.1920578899159097E-2</v>
      </c>
      <c r="F820" s="17"/>
      <c r="G820" s="17">
        <v>3.8773740661468999E-2</v>
      </c>
      <c r="H820" s="17">
        <v>0</v>
      </c>
      <c r="I820" s="17">
        <v>6.4456303299624998E-2</v>
      </c>
      <c r="J820" s="17">
        <v>6.84370341054268E-2</v>
      </c>
      <c r="K820" s="17">
        <v>0.16977901636495801</v>
      </c>
      <c r="L820" s="17">
        <v>0.24182257790012099</v>
      </c>
      <c r="M820" s="17"/>
      <c r="N820" s="17">
        <v>0.127694120405177</v>
      </c>
      <c r="O820" s="17">
        <v>0.12770559113431099</v>
      </c>
      <c r="P820" s="17">
        <v>7.2459529553432503E-2</v>
      </c>
      <c r="Q820" s="17">
        <v>7.5280585201932704E-2</v>
      </c>
      <c r="R820" s="17"/>
      <c r="S820" s="17">
        <v>0.110196218325358</v>
      </c>
      <c r="T820" s="17">
        <v>8.9815327379227095E-2</v>
      </c>
      <c r="U820" s="17">
        <v>0.17286282297112801</v>
      </c>
      <c r="V820" s="17">
        <v>7.2506536343695804E-2</v>
      </c>
      <c r="W820" s="17">
        <v>0.1033821891263</v>
      </c>
      <c r="X820" s="17">
        <v>0.107979276478243</v>
      </c>
      <c r="Y820" s="17">
        <v>0.13269408835684199</v>
      </c>
      <c r="Z820" s="17">
        <v>0.14902969275109901</v>
      </c>
      <c r="AA820" s="17">
        <v>0.102178157267863</v>
      </c>
      <c r="AB820" s="17">
        <v>0.10186290886416299</v>
      </c>
      <c r="AC820" s="17">
        <v>2.5972538577834201E-2</v>
      </c>
      <c r="AD820" s="17">
        <v>0.102016317455305</v>
      </c>
      <c r="AE820" s="17"/>
      <c r="AF820" s="17">
        <v>0.13340943606841099</v>
      </c>
      <c r="AG820" s="17">
        <v>8.7801624178164797E-2</v>
      </c>
      <c r="AH820" s="17">
        <v>0.21749707258829201</v>
      </c>
      <c r="AI820" s="17">
        <v>0.115297003041374</v>
      </c>
      <c r="AJ820" s="17">
        <v>2.4748208541210799E-2</v>
      </c>
      <c r="AK820" s="17"/>
      <c r="AL820" s="17">
        <v>7.6123630205256199E-2</v>
      </c>
      <c r="AM820" s="17">
        <v>0.11187926580374501</v>
      </c>
      <c r="AN820" s="17">
        <v>0.156586423857073</v>
      </c>
      <c r="AO820" s="17">
        <v>0.101942781125547</v>
      </c>
      <c r="AP820" s="17">
        <v>9.42491275014644E-2</v>
      </c>
      <c r="AQ820" s="17">
        <v>0.111920733178765</v>
      </c>
      <c r="AR820" s="17"/>
      <c r="AS820" s="17">
        <v>0.179328849208402</v>
      </c>
      <c r="AT820" s="17">
        <v>8.0967327606740996E-2</v>
      </c>
      <c r="AU820" s="17">
        <v>9.3707312306372803E-2</v>
      </c>
      <c r="AV820" s="17">
        <v>0.117262078394286</v>
      </c>
      <c r="AW820" s="17">
        <v>7.3451867730274997E-2</v>
      </c>
      <c r="AX820" s="17"/>
      <c r="AY820" s="17">
        <v>0.16936705498493301</v>
      </c>
      <c r="AZ820" s="17">
        <v>7.3610722413253199E-2</v>
      </c>
      <c r="BA820" s="17">
        <v>0.10190089294210899</v>
      </c>
      <c r="BB820" s="17">
        <v>4.6758153859702299E-2</v>
      </c>
      <c r="BC820" s="17">
        <v>0.17662842101674001</v>
      </c>
      <c r="BD820" s="17"/>
      <c r="BE820" s="17">
        <v>0</v>
      </c>
      <c r="BF820" s="17">
        <v>8.6242281547379201E-2</v>
      </c>
      <c r="BG820" s="17">
        <v>0.13224837971814199</v>
      </c>
      <c r="BH820" s="17">
        <v>8.8285047037787806E-2</v>
      </c>
      <c r="BI820" s="17"/>
      <c r="BJ820" s="17">
        <v>3.1926154412073499E-2</v>
      </c>
      <c r="BK820" s="17">
        <v>5.47617581511246E-2</v>
      </c>
      <c r="BL820" s="17">
        <v>0.10334455976892799</v>
      </c>
      <c r="BM820" s="17">
        <v>0.12996531637967401</v>
      </c>
      <c r="BN820" s="17"/>
      <c r="BO820" s="17">
        <v>4.4724871705989898E-2</v>
      </c>
      <c r="BP820" s="17">
        <v>5.10879156004342E-2</v>
      </c>
      <c r="BQ820" s="17">
        <v>0.12926367584364701</v>
      </c>
      <c r="BR820" s="17"/>
      <c r="BS820" s="17">
        <v>0.112500600194816</v>
      </c>
      <c r="BT820" s="17">
        <v>8.9869660365207701E-2</v>
      </c>
      <c r="BU820" s="17"/>
      <c r="BV820" s="17">
        <v>8.7727751200842294E-2</v>
      </c>
      <c r="BW820" s="17">
        <v>9.6866552788511806E-2</v>
      </c>
      <c r="BX820" s="17">
        <v>0.13656486412469701</v>
      </c>
      <c r="BY820" s="17"/>
      <c r="BZ820" s="17">
        <v>5.6860796306088403E-2</v>
      </c>
      <c r="CA820" s="17">
        <v>2.3024958219208001E-2</v>
      </c>
    </row>
    <row r="821" spans="2:79" x14ac:dyDescent="0.3">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c r="BZ821" s="17"/>
      <c r="CA821" s="17"/>
    </row>
    <row r="822" spans="2:79" x14ac:dyDescent="0.3">
      <c r="B822" s="6" t="s">
        <v>331</v>
      </c>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c r="BZ822" s="17"/>
      <c r="CA822" s="17"/>
    </row>
    <row r="823" spans="2:79" x14ac:dyDescent="0.3">
      <c r="B823" s="24" t="s">
        <v>329</v>
      </c>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c r="BZ823" s="17"/>
      <c r="CA823" s="17"/>
    </row>
    <row r="824" spans="2:79" x14ac:dyDescent="0.3">
      <c r="B824" t="s">
        <v>321</v>
      </c>
      <c r="C824" s="17">
        <v>0.11249929696062801</v>
      </c>
      <c r="D824" s="17">
        <v>0.119241411774468</v>
      </c>
      <c r="E824" s="17">
        <v>0.10706496974868</v>
      </c>
      <c r="F824" s="17"/>
      <c r="G824" s="17">
        <v>0.15908017597653401</v>
      </c>
      <c r="H824" s="17">
        <v>0.17484168981620299</v>
      </c>
      <c r="I824" s="17">
        <v>0.13701786972560301</v>
      </c>
      <c r="J824" s="17">
        <v>7.3964226085324103E-2</v>
      </c>
      <c r="K824" s="17">
        <v>0.123371723671444</v>
      </c>
      <c r="L824" s="17">
        <v>4.0021165616881599E-2</v>
      </c>
      <c r="M824" s="17"/>
      <c r="N824" s="17">
        <v>0.14822898091359399</v>
      </c>
      <c r="O824" s="17">
        <v>6.4452405328406306E-2</v>
      </c>
      <c r="P824" s="17">
        <v>8.5305641139222801E-2</v>
      </c>
      <c r="Q824" s="17">
        <v>0.14328867446145499</v>
      </c>
      <c r="R824" s="17"/>
      <c r="S824" s="17">
        <v>0.15281597830700799</v>
      </c>
      <c r="T824" s="17">
        <v>9.2274824575978007E-2</v>
      </c>
      <c r="U824" s="17">
        <v>7.7176514791985104E-2</v>
      </c>
      <c r="V824" s="17">
        <v>9.6493813581909602E-2</v>
      </c>
      <c r="W824" s="17">
        <v>9.1107180675824295E-2</v>
      </c>
      <c r="X824" s="17">
        <v>6.2528668615235705E-2</v>
      </c>
      <c r="Y824" s="17">
        <v>6.6319252841008397E-2</v>
      </c>
      <c r="Z824" s="17">
        <v>0.171972939988813</v>
      </c>
      <c r="AA824" s="17">
        <v>0.121590242765797</v>
      </c>
      <c r="AB824" s="17">
        <v>0.235305905665631</v>
      </c>
      <c r="AC824" s="17">
        <v>5.70185490459892E-2</v>
      </c>
      <c r="AD824" s="17">
        <v>0.109077669152556</v>
      </c>
      <c r="AE824" s="17"/>
      <c r="AF824" s="17">
        <v>0.13054838626005699</v>
      </c>
      <c r="AG824" s="17">
        <v>0.114133554857376</v>
      </c>
      <c r="AH824" s="17">
        <v>4.47884848289462E-2</v>
      </c>
      <c r="AI824" s="17">
        <v>7.8558561561158896E-2</v>
      </c>
      <c r="AJ824" s="17">
        <v>0.11934341805248699</v>
      </c>
      <c r="AK824" s="17"/>
      <c r="AL824" s="17">
        <v>0.154041733096758</v>
      </c>
      <c r="AM824" s="17">
        <v>0.14838890277574601</v>
      </c>
      <c r="AN824" s="17">
        <v>5.6736992783668998E-2</v>
      </c>
      <c r="AO824" s="17">
        <v>8.5079479665298802E-2</v>
      </c>
      <c r="AP824" s="17">
        <v>1.6343228564978701E-2</v>
      </c>
      <c r="AQ824" s="17">
        <v>4.7457206656342399E-2</v>
      </c>
      <c r="AR824" s="17"/>
      <c r="AS824" s="17">
        <v>0.18832872807064699</v>
      </c>
      <c r="AT824" s="17">
        <v>0.11738141338116199</v>
      </c>
      <c r="AU824" s="17">
        <v>4.7033625459476799E-2</v>
      </c>
      <c r="AV824" s="17">
        <v>7.2893596579970701E-2</v>
      </c>
      <c r="AW824" s="17">
        <v>0.14412080755119999</v>
      </c>
      <c r="AX824" s="17"/>
      <c r="AY824" s="17">
        <v>0.178194238799778</v>
      </c>
      <c r="AZ824" s="17">
        <v>0.101163081957763</v>
      </c>
      <c r="BA824" s="17">
        <v>6.8385988007770196E-2</v>
      </c>
      <c r="BB824" s="17">
        <v>8.54496672164098E-2</v>
      </c>
      <c r="BC824" s="17">
        <v>0.135677020193604</v>
      </c>
      <c r="BD824" s="17"/>
      <c r="BE824" s="17">
        <v>9.7282827680091305E-2</v>
      </c>
      <c r="BF824" s="17">
        <v>7.10033515857246E-2</v>
      </c>
      <c r="BG824" s="17">
        <v>0.13356516349518299</v>
      </c>
      <c r="BH824" s="17">
        <v>0.11382057159395299</v>
      </c>
      <c r="BI824" s="17"/>
      <c r="BJ824" s="17">
        <v>7.9587616881231005E-2</v>
      </c>
      <c r="BK824" s="17">
        <v>0.20260592555986101</v>
      </c>
      <c r="BL824" s="17">
        <v>0.108936730560901</v>
      </c>
      <c r="BM824" s="17">
        <v>0.11119866897259401</v>
      </c>
      <c r="BN824" s="17"/>
      <c r="BO824" s="17">
        <v>0.15489244719339301</v>
      </c>
      <c r="BP824" s="17">
        <v>0.120441176128792</v>
      </c>
      <c r="BQ824" s="17">
        <v>0.101367738335191</v>
      </c>
      <c r="BR824" s="17"/>
      <c r="BS824" s="17">
        <v>0.117922016038372</v>
      </c>
      <c r="BT824" s="17">
        <v>0.106336012066889</v>
      </c>
      <c r="BU824" s="17"/>
      <c r="BV824" s="17">
        <v>7.0104513942952806E-2</v>
      </c>
      <c r="BW824" s="17">
        <v>0.119034330245239</v>
      </c>
      <c r="BX824" s="17">
        <v>0.14524234836233199</v>
      </c>
      <c r="BY824" s="17"/>
      <c r="BZ824" s="17">
        <v>8.2344032276662205E-2</v>
      </c>
      <c r="CA824" s="17">
        <v>0.14475221669994601</v>
      </c>
    </row>
    <row r="825" spans="2:79" x14ac:dyDescent="0.3">
      <c r="B825" t="s">
        <v>322</v>
      </c>
      <c r="C825" s="17">
        <v>0.21893096554986399</v>
      </c>
      <c r="D825" s="17">
        <v>0.21004692859415799</v>
      </c>
      <c r="E825" s="17">
        <v>0.22963040545178501</v>
      </c>
      <c r="F825" s="17"/>
      <c r="G825" s="17">
        <v>0.21415802310573201</v>
      </c>
      <c r="H825" s="17">
        <v>0.30037647365436598</v>
      </c>
      <c r="I825" s="17">
        <v>0.26081237989427097</v>
      </c>
      <c r="J825" s="17">
        <v>0.210776105824202</v>
      </c>
      <c r="K825" s="17">
        <v>9.9162297764801996E-2</v>
      </c>
      <c r="L825" s="17">
        <v>0.200211463548256</v>
      </c>
      <c r="M825" s="17"/>
      <c r="N825" s="17">
        <v>0.24532894136736799</v>
      </c>
      <c r="O825" s="17">
        <v>0.23019564036111501</v>
      </c>
      <c r="P825" s="17">
        <v>0.22222099187104299</v>
      </c>
      <c r="Q825" s="17">
        <v>0.17596813444946399</v>
      </c>
      <c r="R825" s="17"/>
      <c r="S825" s="17">
        <v>0.213387716320485</v>
      </c>
      <c r="T825" s="17">
        <v>0.15922625857867601</v>
      </c>
      <c r="U825" s="17">
        <v>0.12510554524804701</v>
      </c>
      <c r="V825" s="17">
        <v>0.18293303309051001</v>
      </c>
      <c r="W825" s="17">
        <v>0.38021323649944699</v>
      </c>
      <c r="X825" s="17">
        <v>0.21212392335788499</v>
      </c>
      <c r="Y825" s="17">
        <v>0.27813294881330602</v>
      </c>
      <c r="Z825" s="17">
        <v>0.18322443032753399</v>
      </c>
      <c r="AA825" s="17">
        <v>0.253410459562871</v>
      </c>
      <c r="AB825" s="17">
        <v>0.17726172218088501</v>
      </c>
      <c r="AC825" s="17">
        <v>0.26505794408537198</v>
      </c>
      <c r="AD825" s="17">
        <v>0.218196346973804</v>
      </c>
      <c r="AE825" s="17"/>
      <c r="AF825" s="17">
        <v>0.18696010363221599</v>
      </c>
      <c r="AG825" s="17">
        <v>0.25403084593279601</v>
      </c>
      <c r="AH825" s="17">
        <v>0.19054552310780401</v>
      </c>
      <c r="AI825" s="17">
        <v>0.21378857971842199</v>
      </c>
      <c r="AJ825" s="17">
        <v>0.29951748621090601</v>
      </c>
      <c r="AK825" s="17"/>
      <c r="AL825" s="17">
        <v>0.25894499653676201</v>
      </c>
      <c r="AM825" s="17">
        <v>0.21181711957136701</v>
      </c>
      <c r="AN825" s="17">
        <v>0.19023696268514301</v>
      </c>
      <c r="AO825" s="17">
        <v>0.182703588909398</v>
      </c>
      <c r="AP825" s="17">
        <v>0.46250013993621503</v>
      </c>
      <c r="AQ825" s="17">
        <v>0.13808130754581399</v>
      </c>
      <c r="AR825" s="17"/>
      <c r="AS825" s="17">
        <v>0.29392794859448501</v>
      </c>
      <c r="AT825" s="17">
        <v>0.22361663278232499</v>
      </c>
      <c r="AU825" s="17">
        <v>0.15988432604418601</v>
      </c>
      <c r="AV825" s="17">
        <v>0.15707599991127599</v>
      </c>
      <c r="AW825" s="17">
        <v>0.30331942104147602</v>
      </c>
      <c r="AX825" s="17"/>
      <c r="AY825" s="17">
        <v>0.22874676678408301</v>
      </c>
      <c r="AZ825" s="17">
        <v>0.20004527129970301</v>
      </c>
      <c r="BA825" s="17">
        <v>0.23840460521016801</v>
      </c>
      <c r="BB825" s="17">
        <v>0.234274572278867</v>
      </c>
      <c r="BC825" s="17">
        <v>0.13812199025688399</v>
      </c>
      <c r="BD825" s="17"/>
      <c r="BE825" s="17">
        <v>0.150624725984179</v>
      </c>
      <c r="BF825" s="17">
        <v>0.20327400917500699</v>
      </c>
      <c r="BG825" s="17">
        <v>0.23731274704403901</v>
      </c>
      <c r="BH825" s="17">
        <v>0.21515560624743099</v>
      </c>
      <c r="BI825" s="17"/>
      <c r="BJ825" s="17">
        <v>0.20082457049173799</v>
      </c>
      <c r="BK825" s="17">
        <v>0.3230890871662</v>
      </c>
      <c r="BL825" s="17">
        <v>0.21198061119484199</v>
      </c>
      <c r="BM825" s="17">
        <v>0.211766851456827</v>
      </c>
      <c r="BN825" s="17"/>
      <c r="BO825" s="17">
        <v>0.252543709317673</v>
      </c>
      <c r="BP825" s="17">
        <v>0.193532796432624</v>
      </c>
      <c r="BQ825" s="17">
        <v>0.21725123511126301</v>
      </c>
      <c r="BR825" s="17"/>
      <c r="BS825" s="17">
        <v>0.23140927771709099</v>
      </c>
      <c r="BT825" s="17">
        <v>0.20095549859409401</v>
      </c>
      <c r="BU825" s="17"/>
      <c r="BV825" s="17">
        <v>0.305076672701309</v>
      </c>
      <c r="BW825" s="17">
        <v>0.20469875679261099</v>
      </c>
      <c r="BX825" s="17">
        <v>0.18671205031977101</v>
      </c>
      <c r="BY825" s="17"/>
      <c r="BZ825" s="17">
        <v>0.190792048060901</v>
      </c>
      <c r="CA825" s="17">
        <v>0.18190386989235199</v>
      </c>
    </row>
    <row r="826" spans="2:79" x14ac:dyDescent="0.3">
      <c r="B826" t="s">
        <v>323</v>
      </c>
      <c r="C826" s="17">
        <v>0.29830751952266299</v>
      </c>
      <c r="D826" s="17">
        <v>0.26373347046321799</v>
      </c>
      <c r="E826" s="17">
        <v>0.33202118185428497</v>
      </c>
      <c r="F826" s="17"/>
      <c r="G826" s="17">
        <v>0.29124824531406701</v>
      </c>
      <c r="H826" s="17">
        <v>0.29039384426605802</v>
      </c>
      <c r="I826" s="17">
        <v>0.31747703144836598</v>
      </c>
      <c r="J826" s="17">
        <v>0.324311847547473</v>
      </c>
      <c r="K826" s="17">
        <v>0.28606738195735798</v>
      </c>
      <c r="L826" s="17">
        <v>0.28177283591001201</v>
      </c>
      <c r="M826" s="17"/>
      <c r="N826" s="17">
        <v>0.28757792678687599</v>
      </c>
      <c r="O826" s="17">
        <v>0.30994997792856599</v>
      </c>
      <c r="P826" s="17">
        <v>0.31689593549654399</v>
      </c>
      <c r="Q826" s="17">
        <v>0.2740264012118</v>
      </c>
      <c r="R826" s="17"/>
      <c r="S826" s="17">
        <v>0.29489634120716002</v>
      </c>
      <c r="T826" s="17">
        <v>0.34882358704594402</v>
      </c>
      <c r="U826" s="17">
        <v>0.29345825147258597</v>
      </c>
      <c r="V826" s="17">
        <v>0.35529284680426898</v>
      </c>
      <c r="W826" s="17">
        <v>0.15956064907917</v>
      </c>
      <c r="X826" s="17">
        <v>0.25948526637818098</v>
      </c>
      <c r="Y826" s="17">
        <v>0.30920315796069597</v>
      </c>
      <c r="Z826" s="17">
        <v>0.37998870462613799</v>
      </c>
      <c r="AA826" s="17">
        <v>0.34146535843895598</v>
      </c>
      <c r="AB826" s="17">
        <v>0.25459204744395397</v>
      </c>
      <c r="AC826" s="17">
        <v>0.25382270251615902</v>
      </c>
      <c r="AD826" s="17">
        <v>0.32875134469024497</v>
      </c>
      <c r="AE826" s="17"/>
      <c r="AF826" s="17">
        <v>0.29953215957423801</v>
      </c>
      <c r="AG826" s="17">
        <v>0.32196937799179398</v>
      </c>
      <c r="AH826" s="17">
        <v>0.32735088847370902</v>
      </c>
      <c r="AI826" s="17">
        <v>0.23929980663772699</v>
      </c>
      <c r="AJ826" s="17">
        <v>0.14040789781795801</v>
      </c>
      <c r="AK826" s="17"/>
      <c r="AL826" s="17">
        <v>0.32654291995989698</v>
      </c>
      <c r="AM826" s="17">
        <v>0.28489476132943198</v>
      </c>
      <c r="AN826" s="17">
        <v>0.312335248461584</v>
      </c>
      <c r="AO826" s="17">
        <v>0.23572425521860299</v>
      </c>
      <c r="AP826" s="17">
        <v>0.24297648879379399</v>
      </c>
      <c r="AQ826" s="17">
        <v>0.37311558153573798</v>
      </c>
      <c r="AR826" s="17"/>
      <c r="AS826" s="17">
        <v>0.21559419263077101</v>
      </c>
      <c r="AT826" s="17">
        <v>0.30855248770926302</v>
      </c>
      <c r="AU826" s="17">
        <v>0.33512855437531203</v>
      </c>
      <c r="AV826" s="17">
        <v>0.33667017499758101</v>
      </c>
      <c r="AW826" s="17">
        <v>0.22225771701754399</v>
      </c>
      <c r="AX826" s="17"/>
      <c r="AY826" s="17">
        <v>0.20196795879007001</v>
      </c>
      <c r="AZ826" s="17">
        <v>0.31843367631214797</v>
      </c>
      <c r="BA826" s="17">
        <v>0.35931079318833697</v>
      </c>
      <c r="BB826" s="17">
        <v>0.30095403864026699</v>
      </c>
      <c r="BC826" s="17">
        <v>0.36628971506476199</v>
      </c>
      <c r="BD826" s="17"/>
      <c r="BE826" s="17">
        <v>0.271874317740537</v>
      </c>
      <c r="BF826" s="17">
        <v>0.28515203239239401</v>
      </c>
      <c r="BG826" s="17">
        <v>0.293050075363601</v>
      </c>
      <c r="BH826" s="17">
        <v>0.31579562737509598</v>
      </c>
      <c r="BI826" s="17"/>
      <c r="BJ826" s="17">
        <v>0.36839315783943299</v>
      </c>
      <c r="BK826" s="17">
        <v>0.207066130035299</v>
      </c>
      <c r="BL826" s="17">
        <v>0.29087037086221901</v>
      </c>
      <c r="BM826" s="17">
        <v>0.29806454707427898</v>
      </c>
      <c r="BN826" s="17"/>
      <c r="BO826" s="17">
        <v>0.334360222321269</v>
      </c>
      <c r="BP826" s="17">
        <v>0.38844739810575202</v>
      </c>
      <c r="BQ826" s="17">
        <v>0.26945959870227298</v>
      </c>
      <c r="BR826" s="17"/>
      <c r="BS826" s="17">
        <v>0.29587963018886998</v>
      </c>
      <c r="BT826" s="17">
        <v>0.30463995295273799</v>
      </c>
      <c r="BU826" s="17"/>
      <c r="BV826" s="17">
        <v>0.32745862238194001</v>
      </c>
      <c r="BW826" s="17">
        <v>0.282304853516328</v>
      </c>
      <c r="BX826" s="17">
        <v>0.26556511852376802</v>
      </c>
      <c r="BY826" s="17"/>
      <c r="BZ826" s="17">
        <v>0.404713829544948</v>
      </c>
      <c r="CA826" s="17">
        <v>0.22326501972774199</v>
      </c>
    </row>
    <row r="827" spans="2:79" x14ac:dyDescent="0.3">
      <c r="B827" t="s">
        <v>324</v>
      </c>
      <c r="C827" s="17">
        <v>0.17196381662188201</v>
      </c>
      <c r="D827" s="17">
        <v>0.180889862567055</v>
      </c>
      <c r="E827" s="17">
        <v>0.164991072792007</v>
      </c>
      <c r="F827" s="17"/>
      <c r="G827" s="17">
        <v>0.13751536057691299</v>
      </c>
      <c r="H827" s="17">
        <v>0.13018318619932401</v>
      </c>
      <c r="I827" s="17">
        <v>0.16076997438703799</v>
      </c>
      <c r="J827" s="17">
        <v>0.14061779741277999</v>
      </c>
      <c r="K827" s="17">
        <v>0.18631262249186001</v>
      </c>
      <c r="L827" s="17">
        <v>0.24790540953752199</v>
      </c>
      <c r="M827" s="17"/>
      <c r="N827" s="17">
        <v>0.15071425892832699</v>
      </c>
      <c r="O827" s="17">
        <v>0.199279578755229</v>
      </c>
      <c r="P827" s="17">
        <v>0.15418019852864701</v>
      </c>
      <c r="Q827" s="17">
        <v>0.18974178736795899</v>
      </c>
      <c r="R827" s="17"/>
      <c r="S827" s="17">
        <v>0.102898048400744</v>
      </c>
      <c r="T827" s="17">
        <v>0.19167324220440099</v>
      </c>
      <c r="U827" s="17">
        <v>0.33295129483066699</v>
      </c>
      <c r="V827" s="17">
        <v>0.163357806127611</v>
      </c>
      <c r="W827" s="17">
        <v>0.139663537012405</v>
      </c>
      <c r="X827" s="17">
        <v>0.19862232190939799</v>
      </c>
      <c r="Y827" s="17">
        <v>0.19417936170733599</v>
      </c>
      <c r="Z827" s="17">
        <v>7.6070192951390198E-2</v>
      </c>
      <c r="AA827" s="17">
        <v>0.111877555330937</v>
      </c>
      <c r="AB827" s="17">
        <v>0.203976261074863</v>
      </c>
      <c r="AC827" s="17">
        <v>0.22483773573705701</v>
      </c>
      <c r="AD827" s="17">
        <v>0.118039225703853</v>
      </c>
      <c r="AE827" s="17"/>
      <c r="AF827" s="17">
        <v>0.15271962570345099</v>
      </c>
      <c r="AG827" s="17">
        <v>0.10985639334851301</v>
      </c>
      <c r="AH827" s="17">
        <v>0.29815254821605103</v>
      </c>
      <c r="AI827" s="17">
        <v>0.25499449236875499</v>
      </c>
      <c r="AJ827" s="17">
        <v>0.18924082261794101</v>
      </c>
      <c r="AK827" s="17"/>
      <c r="AL827" s="17">
        <v>0.108427908849741</v>
      </c>
      <c r="AM827" s="17">
        <v>0.116831186914355</v>
      </c>
      <c r="AN827" s="17">
        <v>0.197585421204478</v>
      </c>
      <c r="AO827" s="17">
        <v>0.26100483419994303</v>
      </c>
      <c r="AP827" s="17">
        <v>0.119720286395315</v>
      </c>
      <c r="AQ827" s="17">
        <v>0.27129294346001498</v>
      </c>
      <c r="AR827" s="17"/>
      <c r="AS827" s="17">
        <v>0.137712560861462</v>
      </c>
      <c r="AT827" s="17">
        <v>0.163983988939301</v>
      </c>
      <c r="AU827" s="17">
        <v>0.22425650992926</v>
      </c>
      <c r="AV827" s="17">
        <v>0.181606522976268</v>
      </c>
      <c r="AW827" s="17">
        <v>0.13502460450836201</v>
      </c>
      <c r="AX827" s="17"/>
      <c r="AY827" s="17">
        <v>0.19776392589785</v>
      </c>
      <c r="AZ827" s="17">
        <v>0.172711264587427</v>
      </c>
      <c r="BA827" s="17">
        <v>0.154673032133401</v>
      </c>
      <c r="BB827" s="17">
        <v>0.18076580883730101</v>
      </c>
      <c r="BC827" s="17">
        <v>8.1966492266164703E-2</v>
      </c>
      <c r="BD827" s="17"/>
      <c r="BE827" s="17">
        <v>0.14523544576096101</v>
      </c>
      <c r="BF827" s="17">
        <v>0.18362645151917101</v>
      </c>
      <c r="BG827" s="17">
        <v>0.16279629771342399</v>
      </c>
      <c r="BH827" s="17">
        <v>0.17518913684128901</v>
      </c>
      <c r="BI827" s="17"/>
      <c r="BJ827" s="17">
        <v>0.115918910981469</v>
      </c>
      <c r="BK827" s="17">
        <v>0.10684799455281099</v>
      </c>
      <c r="BL827" s="17">
        <v>0.18075027858498</v>
      </c>
      <c r="BM827" s="17">
        <v>0.18881342762039699</v>
      </c>
      <c r="BN827" s="17"/>
      <c r="BO827" s="17">
        <v>0.110583015136657</v>
      </c>
      <c r="BP827" s="17">
        <v>6.6100803791413906E-2</v>
      </c>
      <c r="BQ827" s="17">
        <v>0.20684230644950499</v>
      </c>
      <c r="BR827" s="17"/>
      <c r="BS827" s="17">
        <v>0.155496698167362</v>
      </c>
      <c r="BT827" s="17">
        <v>0.19235499795428501</v>
      </c>
      <c r="BU827" s="17"/>
      <c r="BV827" s="17">
        <v>0.15485451309845</v>
      </c>
      <c r="BW827" s="17">
        <v>0.177791145126316</v>
      </c>
      <c r="BX827" s="17">
        <v>0.169035315977452</v>
      </c>
      <c r="BY827" s="17"/>
      <c r="BZ827" s="17">
        <v>0.12711098440930901</v>
      </c>
      <c r="CA827" s="17">
        <v>0.155849961748418</v>
      </c>
    </row>
    <row r="828" spans="2:79" x14ac:dyDescent="0.3">
      <c r="B828" t="s">
        <v>325</v>
      </c>
      <c r="C828" s="17">
        <v>9.8778781819682901E-2</v>
      </c>
      <c r="D828" s="17">
        <v>0.11239460094800099</v>
      </c>
      <c r="E828" s="17">
        <v>8.6566437192294399E-2</v>
      </c>
      <c r="F828" s="17"/>
      <c r="G828" s="17">
        <v>0.13090802405629201</v>
      </c>
      <c r="H828" s="17">
        <v>7.4567376712830702E-2</v>
      </c>
      <c r="I828" s="17">
        <v>4.0161902868604403E-2</v>
      </c>
      <c r="J828" s="17">
        <v>0.123479760464123</v>
      </c>
      <c r="K828" s="17">
        <v>0.16926771516986999</v>
      </c>
      <c r="L828" s="17">
        <v>8.5535744815809098E-2</v>
      </c>
      <c r="M828" s="17"/>
      <c r="N828" s="17">
        <v>6.6232147328174604E-2</v>
      </c>
      <c r="O828" s="17">
        <v>0.116412354268205</v>
      </c>
      <c r="P828" s="17">
        <v>0.11514274592405201</v>
      </c>
      <c r="Q828" s="17">
        <v>0.10117264285276401</v>
      </c>
      <c r="R828" s="17"/>
      <c r="S828" s="17">
        <v>0.108197275512845</v>
      </c>
      <c r="T828" s="17">
        <v>0.120102250095193</v>
      </c>
      <c r="U828" s="17">
        <v>9.5293400275550902E-2</v>
      </c>
      <c r="V828" s="17">
        <v>0.166309885808057</v>
      </c>
      <c r="W828" s="17">
        <v>0.15041033291594999</v>
      </c>
      <c r="X828" s="17">
        <v>0.118811284732784</v>
      </c>
      <c r="Y828" s="17">
        <v>8.0468453445614097E-2</v>
      </c>
      <c r="Z828" s="17">
        <v>3.6646009389096998E-2</v>
      </c>
      <c r="AA828" s="17">
        <v>5.51991275154462E-2</v>
      </c>
      <c r="AB828" s="17">
        <v>3.5275889147545397E-2</v>
      </c>
      <c r="AC828" s="17">
        <v>0.119349539160922</v>
      </c>
      <c r="AD828" s="17">
        <v>6.6334742866357696E-2</v>
      </c>
      <c r="AE828" s="17"/>
      <c r="AF828" s="17">
        <v>0.106916708638414</v>
      </c>
      <c r="AG828" s="17">
        <v>9.2287253247094497E-2</v>
      </c>
      <c r="AH828" s="17">
        <v>7.6633979171470107E-2</v>
      </c>
      <c r="AI828" s="17">
        <v>0.117265578780278</v>
      </c>
      <c r="AJ828" s="17">
        <v>0.13711610812160699</v>
      </c>
      <c r="AK828" s="17"/>
      <c r="AL828" s="17">
        <v>6.9678252150333006E-2</v>
      </c>
      <c r="AM828" s="17">
        <v>0.14139622321787601</v>
      </c>
      <c r="AN828" s="17">
        <v>0.11684018033392</v>
      </c>
      <c r="AO828" s="17">
        <v>0.126187832358029</v>
      </c>
      <c r="AP828" s="17">
        <v>6.5542309011326905E-2</v>
      </c>
      <c r="AQ828" s="17">
        <v>6.8425029799520504E-2</v>
      </c>
      <c r="AR828" s="17"/>
      <c r="AS828" s="17">
        <v>8.12713153580749E-2</v>
      </c>
      <c r="AT828" s="17">
        <v>0.102824535482059</v>
      </c>
      <c r="AU828" s="17">
        <v>0.100818721777219</v>
      </c>
      <c r="AV828" s="17">
        <v>0.11349769118026599</v>
      </c>
      <c r="AW828" s="17">
        <v>6.0048974231275601E-2</v>
      </c>
      <c r="AX828" s="17"/>
      <c r="AY828" s="17">
        <v>9.2383752953902498E-2</v>
      </c>
      <c r="AZ828" s="17">
        <v>0.111058496501757</v>
      </c>
      <c r="BA828" s="17">
        <v>8.2387467528215394E-2</v>
      </c>
      <c r="BB828" s="17">
        <v>0.137179367334231</v>
      </c>
      <c r="BC828" s="17">
        <v>0</v>
      </c>
      <c r="BD828" s="17"/>
      <c r="BE828" s="17">
        <v>0.14860590131767801</v>
      </c>
      <c r="BF828" s="17">
        <v>0.123607200549357</v>
      </c>
      <c r="BG828" s="17">
        <v>8.3421846604080793E-2</v>
      </c>
      <c r="BH828" s="17">
        <v>9.9927841016253099E-2</v>
      </c>
      <c r="BI828" s="17"/>
      <c r="BJ828" s="17">
        <v>0.107653116514734</v>
      </c>
      <c r="BK828" s="17">
        <v>6.05098198630818E-2</v>
      </c>
      <c r="BL828" s="17">
        <v>0.111242405145301</v>
      </c>
      <c r="BM828" s="17">
        <v>9.5722855168801801E-2</v>
      </c>
      <c r="BN828" s="17"/>
      <c r="BO828" s="17">
        <v>4.5860244525723702E-2</v>
      </c>
      <c r="BP828" s="17">
        <v>0.13149489656514099</v>
      </c>
      <c r="BQ828" s="17">
        <v>0.105585830597203</v>
      </c>
      <c r="BR828" s="17"/>
      <c r="BS828" s="17">
        <v>0.10067424877431599</v>
      </c>
      <c r="BT828" s="17">
        <v>9.3957865216898001E-2</v>
      </c>
      <c r="BU828" s="17"/>
      <c r="BV828" s="17">
        <v>5.63308031127722E-2</v>
      </c>
      <c r="BW828" s="17">
        <v>0.124436772721079</v>
      </c>
      <c r="BX828" s="17">
        <v>0.110127327981908</v>
      </c>
      <c r="BY828" s="17"/>
      <c r="BZ828" s="17">
        <v>0.115589186689004</v>
      </c>
      <c r="CA828" s="17">
        <v>0.20165439147252301</v>
      </c>
    </row>
    <row r="829" spans="2:79" x14ac:dyDescent="0.3">
      <c r="B829" t="s">
        <v>326</v>
      </c>
      <c r="C829" s="17">
        <v>7.5491953907006096E-2</v>
      </c>
      <c r="D829" s="17">
        <v>8.8402998030205904E-2</v>
      </c>
      <c r="E829" s="17">
        <v>5.6687877772975501E-2</v>
      </c>
      <c r="F829" s="17"/>
      <c r="G829" s="17">
        <v>5.7191680631168897E-2</v>
      </c>
      <c r="H829" s="17">
        <v>2.9637429351217499E-2</v>
      </c>
      <c r="I829" s="17">
        <v>5.7561461985167497E-2</v>
      </c>
      <c r="J829" s="17">
        <v>8.4775966408624406E-2</v>
      </c>
      <c r="K829" s="17">
        <v>0.113330897003015</v>
      </c>
      <c r="L829" s="17">
        <v>0.107755018474556</v>
      </c>
      <c r="M829" s="17"/>
      <c r="N829" s="17">
        <v>8.20776991656684E-2</v>
      </c>
      <c r="O829" s="17">
        <v>4.4810769486880397E-2</v>
      </c>
      <c r="P829" s="17">
        <v>7.4766369867912602E-2</v>
      </c>
      <c r="Q829" s="17">
        <v>0.103948453342926</v>
      </c>
      <c r="R829" s="17"/>
      <c r="S829" s="17">
        <v>0.114553514670735</v>
      </c>
      <c r="T829" s="17">
        <v>6.5812521491260503E-2</v>
      </c>
      <c r="U829" s="17">
        <v>3.5108440064230202E-2</v>
      </c>
      <c r="V829" s="17">
        <v>1.7119644355246599E-2</v>
      </c>
      <c r="W829" s="17">
        <v>1.8307810412973E-2</v>
      </c>
      <c r="X829" s="17">
        <v>0.14842853500651601</v>
      </c>
      <c r="Y829" s="17">
        <v>3.4809793153645997E-2</v>
      </c>
      <c r="Z829" s="17">
        <v>7.4824249585252703E-2</v>
      </c>
      <c r="AA829" s="17">
        <v>9.4453106981538998E-2</v>
      </c>
      <c r="AB829" s="17">
        <v>7.2641031800973505E-2</v>
      </c>
      <c r="AC829" s="17">
        <v>7.9913529454500906E-2</v>
      </c>
      <c r="AD829" s="17">
        <v>0.159600670613183</v>
      </c>
      <c r="AE829" s="17"/>
      <c r="AF829" s="17">
        <v>7.1378152560660296E-2</v>
      </c>
      <c r="AG829" s="17">
        <v>8.3110114624314904E-2</v>
      </c>
      <c r="AH829" s="17">
        <v>4.0949357370279098E-2</v>
      </c>
      <c r="AI829" s="17">
        <v>7.2283607448588305E-2</v>
      </c>
      <c r="AJ829" s="17">
        <v>0.1143742671791</v>
      </c>
      <c r="AK829" s="17"/>
      <c r="AL829" s="17">
        <v>6.1900901783879698E-2</v>
      </c>
      <c r="AM829" s="17">
        <v>6.0128753617087402E-2</v>
      </c>
      <c r="AN829" s="17">
        <v>7.8173444474248205E-2</v>
      </c>
      <c r="AO829" s="17">
        <v>8.5939663401174204E-2</v>
      </c>
      <c r="AP829" s="17">
        <v>6.8577516753376103E-2</v>
      </c>
      <c r="AQ829" s="17">
        <v>8.5604549777834701E-2</v>
      </c>
      <c r="AR829" s="17"/>
      <c r="AS829" s="17">
        <v>3.9712368963505898E-2</v>
      </c>
      <c r="AT829" s="17">
        <v>6.3165332728788395E-2</v>
      </c>
      <c r="AU829" s="17">
        <v>0.12449574897618899</v>
      </c>
      <c r="AV829" s="17">
        <v>9.3998639672584899E-2</v>
      </c>
      <c r="AW829" s="17">
        <v>0.13522847565014301</v>
      </c>
      <c r="AX829" s="17"/>
      <c r="AY829" s="17">
        <v>4.77246678500075E-2</v>
      </c>
      <c r="AZ829" s="17">
        <v>8.5512087638081602E-2</v>
      </c>
      <c r="BA829" s="17">
        <v>8.1543927808402999E-2</v>
      </c>
      <c r="BB829" s="17">
        <v>6.1376545692923598E-2</v>
      </c>
      <c r="BC829" s="17">
        <v>0.187962396345871</v>
      </c>
      <c r="BD829" s="17"/>
      <c r="BE829" s="17">
        <v>0.18637678151655401</v>
      </c>
      <c r="BF829" s="17">
        <v>0.10517036648039201</v>
      </c>
      <c r="BG829" s="17">
        <v>6.56506706867057E-2</v>
      </c>
      <c r="BH829" s="17">
        <v>5.5567235167334E-2</v>
      </c>
      <c r="BI829" s="17"/>
      <c r="BJ829" s="17">
        <v>9.5696472879321606E-2</v>
      </c>
      <c r="BK829" s="17">
        <v>7.7450957381969596E-2</v>
      </c>
      <c r="BL829" s="17">
        <v>6.7623168375080298E-2</v>
      </c>
      <c r="BM829" s="17">
        <v>7.4495253202529393E-2</v>
      </c>
      <c r="BN829" s="17"/>
      <c r="BO829" s="17">
        <v>8.2723858383101395E-2</v>
      </c>
      <c r="BP829" s="17">
        <v>7.9224340401060703E-2</v>
      </c>
      <c r="BQ829" s="17">
        <v>7.3459716154428797E-2</v>
      </c>
      <c r="BR829" s="17"/>
      <c r="BS829" s="17">
        <v>7.6078236461069801E-2</v>
      </c>
      <c r="BT829" s="17">
        <v>7.5474552375584994E-2</v>
      </c>
      <c r="BU829" s="17"/>
      <c r="BV829" s="17">
        <v>7.4691477679698803E-2</v>
      </c>
      <c r="BW829" s="17">
        <v>6.6235485378741396E-2</v>
      </c>
      <c r="BX829" s="17">
        <v>8.5342435456027904E-2</v>
      </c>
      <c r="BY829" s="17"/>
      <c r="BZ829" s="17">
        <v>7.9449919019176293E-2</v>
      </c>
      <c r="CA829" s="17">
        <v>9.2574540459019306E-2</v>
      </c>
    </row>
    <row r="830" spans="2:79" x14ac:dyDescent="0.3">
      <c r="B830" t="s">
        <v>327</v>
      </c>
      <c r="C830" s="17">
        <v>2.4027665618274199E-2</v>
      </c>
      <c r="D830" s="17">
        <v>2.5290727622894599E-2</v>
      </c>
      <c r="E830" s="17">
        <v>2.3038055187972799E-2</v>
      </c>
      <c r="F830" s="17"/>
      <c r="G830" s="17">
        <v>9.8984903392929299E-3</v>
      </c>
      <c r="H830" s="17">
        <v>0</v>
      </c>
      <c r="I830" s="17">
        <v>2.6199379690949501E-2</v>
      </c>
      <c r="J830" s="17">
        <v>4.2074296257473401E-2</v>
      </c>
      <c r="K830" s="17">
        <v>2.2487361941651199E-2</v>
      </c>
      <c r="L830" s="17">
        <v>3.6798362096963397E-2</v>
      </c>
      <c r="M830" s="17"/>
      <c r="N830" s="17">
        <v>1.9840045509992001E-2</v>
      </c>
      <c r="O830" s="17">
        <v>3.4899273871599003E-2</v>
      </c>
      <c r="P830" s="17">
        <v>3.1488117172579398E-2</v>
      </c>
      <c r="Q830" s="17">
        <v>1.1853906313632799E-2</v>
      </c>
      <c r="R830" s="17"/>
      <c r="S830" s="17">
        <v>1.32511255810225E-2</v>
      </c>
      <c r="T830" s="17">
        <v>2.2087316008548401E-2</v>
      </c>
      <c r="U830" s="17">
        <v>4.0906553316934303E-2</v>
      </c>
      <c r="V830" s="17">
        <v>1.8492970232397501E-2</v>
      </c>
      <c r="W830" s="17">
        <v>6.0737253404230598E-2</v>
      </c>
      <c r="X830" s="17">
        <v>0</v>
      </c>
      <c r="Y830" s="17">
        <v>3.6887032078393001E-2</v>
      </c>
      <c r="Z830" s="17">
        <v>7.7273473131774906E-2</v>
      </c>
      <c r="AA830" s="17">
        <v>2.2004149404454099E-2</v>
      </c>
      <c r="AB830" s="17">
        <v>2.0947142686148699E-2</v>
      </c>
      <c r="AC830" s="17">
        <v>0</v>
      </c>
      <c r="AD830" s="17">
        <v>0</v>
      </c>
      <c r="AE830" s="17"/>
      <c r="AF830" s="17">
        <v>5.1944863630963498E-2</v>
      </c>
      <c r="AG830" s="17">
        <v>2.46124599981104E-2</v>
      </c>
      <c r="AH830" s="17">
        <v>2.1579218831740601E-2</v>
      </c>
      <c r="AI830" s="17">
        <v>2.3809373485070898E-2</v>
      </c>
      <c r="AJ830" s="17">
        <v>0</v>
      </c>
      <c r="AK830" s="17"/>
      <c r="AL830" s="17">
        <v>2.04632876226294E-2</v>
      </c>
      <c r="AM830" s="17">
        <v>3.65430525741368E-2</v>
      </c>
      <c r="AN830" s="17">
        <v>4.8091750056957497E-2</v>
      </c>
      <c r="AO830" s="17">
        <v>2.3360346247554099E-2</v>
      </c>
      <c r="AP830" s="17">
        <v>2.43400305449946E-2</v>
      </c>
      <c r="AQ830" s="17">
        <v>1.60233812247359E-2</v>
      </c>
      <c r="AR830" s="17"/>
      <c r="AS830" s="17">
        <v>4.34528855210548E-2</v>
      </c>
      <c r="AT830" s="17">
        <v>2.04756089771021E-2</v>
      </c>
      <c r="AU830" s="17">
        <v>8.3825134383556706E-3</v>
      </c>
      <c r="AV830" s="17">
        <v>4.42573746820537E-2</v>
      </c>
      <c r="AW830" s="17">
        <v>0</v>
      </c>
      <c r="AX830" s="17"/>
      <c r="AY830" s="17">
        <v>5.3218688924308803E-2</v>
      </c>
      <c r="AZ830" s="17">
        <v>1.1076121703120299E-2</v>
      </c>
      <c r="BA830" s="17">
        <v>1.5294186123705899E-2</v>
      </c>
      <c r="BB830" s="17">
        <v>0</v>
      </c>
      <c r="BC830" s="17">
        <v>8.9982385872715606E-2</v>
      </c>
      <c r="BD830" s="17"/>
      <c r="BE830" s="17">
        <v>0</v>
      </c>
      <c r="BF830" s="17">
        <v>2.8166588297953501E-2</v>
      </c>
      <c r="BG830" s="17">
        <v>2.42031990929659E-2</v>
      </c>
      <c r="BH830" s="17">
        <v>2.45439817586443E-2</v>
      </c>
      <c r="BI830" s="17"/>
      <c r="BJ830" s="17">
        <v>3.1926154412073499E-2</v>
      </c>
      <c r="BK830" s="17">
        <v>2.2430085440777001E-2</v>
      </c>
      <c r="BL830" s="17">
        <v>2.85964352766763E-2</v>
      </c>
      <c r="BM830" s="17">
        <v>1.9938396504571899E-2</v>
      </c>
      <c r="BN830" s="17"/>
      <c r="BO830" s="17">
        <v>1.90365031221836E-2</v>
      </c>
      <c r="BP830" s="17">
        <v>2.0758588575215699E-2</v>
      </c>
      <c r="BQ830" s="17">
        <v>2.60335746501358E-2</v>
      </c>
      <c r="BR830" s="17"/>
      <c r="BS830" s="17">
        <v>2.2539892652918399E-2</v>
      </c>
      <c r="BT830" s="17">
        <v>2.62811208395115E-2</v>
      </c>
      <c r="BU830" s="17"/>
      <c r="BV830" s="17">
        <v>1.14833970828767E-2</v>
      </c>
      <c r="BW830" s="17">
        <v>2.54986562196849E-2</v>
      </c>
      <c r="BX830" s="17">
        <v>3.7975403378742202E-2</v>
      </c>
      <c r="BY830" s="17"/>
      <c r="BZ830" s="17">
        <v>0</v>
      </c>
      <c r="CA830" s="17">
        <v>0</v>
      </c>
    </row>
    <row r="831" spans="2:79" x14ac:dyDescent="0.3">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c r="BV831" s="17"/>
      <c r="BW831" s="17"/>
      <c r="BX831" s="17"/>
      <c r="BY831" s="17"/>
      <c r="BZ831" s="17"/>
      <c r="CA831" s="17"/>
    </row>
    <row r="832" spans="2:79" x14ac:dyDescent="0.3">
      <c r="B832" s="6" t="s">
        <v>332</v>
      </c>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c r="BZ832" s="17"/>
      <c r="CA832" s="17"/>
    </row>
    <row r="833" spans="2:79" x14ac:dyDescent="0.3">
      <c r="B833" s="24" t="s">
        <v>329</v>
      </c>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c r="BZ833" s="17"/>
      <c r="CA833" s="17"/>
    </row>
    <row r="834" spans="2:79" x14ac:dyDescent="0.3">
      <c r="B834" t="s">
        <v>321</v>
      </c>
      <c r="C834" s="17">
        <v>7.0286027634014994E-2</v>
      </c>
      <c r="D834" s="17">
        <v>7.6363854256811303E-2</v>
      </c>
      <c r="E834" s="17">
        <v>6.5087124665207899E-2</v>
      </c>
      <c r="F834" s="17"/>
      <c r="G834" s="17">
        <v>9.49752080913632E-2</v>
      </c>
      <c r="H834" s="17">
        <v>9.2500673142176304E-2</v>
      </c>
      <c r="I834" s="17">
        <v>9.2252296225038499E-2</v>
      </c>
      <c r="J834" s="17">
        <v>8.5307803800934806E-2</v>
      </c>
      <c r="K834" s="17">
        <v>5.41659605065202E-2</v>
      </c>
      <c r="L834" s="17">
        <v>1.8846176177562301E-2</v>
      </c>
      <c r="M834" s="17"/>
      <c r="N834" s="17">
        <v>9.3430333648426803E-2</v>
      </c>
      <c r="O834" s="17">
        <v>2.3198247256574801E-2</v>
      </c>
      <c r="P834" s="17">
        <v>5.8647851457150103E-2</v>
      </c>
      <c r="Q834" s="17">
        <v>0.106008031711652</v>
      </c>
      <c r="R834" s="17"/>
      <c r="S834" s="17">
        <v>0.11026082506237</v>
      </c>
      <c r="T834" s="17">
        <v>6.3648139000180001E-2</v>
      </c>
      <c r="U834" s="17">
        <v>4.7537773999809199E-2</v>
      </c>
      <c r="V834" s="17">
        <v>7.2327513258694395E-2</v>
      </c>
      <c r="W834" s="17">
        <v>3.7374699122589401E-2</v>
      </c>
      <c r="X834" s="17">
        <v>5.7998645808545801E-2</v>
      </c>
      <c r="Y834" s="17">
        <v>4.8061258123520398E-2</v>
      </c>
      <c r="Z834" s="17">
        <v>0.24594616457035801</v>
      </c>
      <c r="AA834" s="17">
        <v>6.8702261633966297E-2</v>
      </c>
      <c r="AB834" s="17">
        <v>1.7417561163078101E-2</v>
      </c>
      <c r="AC834" s="17">
        <v>5.7927605193788798E-2</v>
      </c>
      <c r="AD834" s="17">
        <v>0.11988353878426999</v>
      </c>
      <c r="AE834" s="17"/>
      <c r="AF834" s="17">
        <v>0.10214731709788299</v>
      </c>
      <c r="AG834" s="17">
        <v>6.8483742637756306E-2</v>
      </c>
      <c r="AH834" s="17">
        <v>0</v>
      </c>
      <c r="AI834" s="17">
        <v>7.3894926142378206E-2</v>
      </c>
      <c r="AJ834" s="17">
        <v>5.9890054076161998E-2</v>
      </c>
      <c r="AK834" s="17"/>
      <c r="AL834" s="17">
        <v>6.6677005551289997E-2</v>
      </c>
      <c r="AM834" s="17">
        <v>8.6756772551293798E-2</v>
      </c>
      <c r="AN834" s="17">
        <v>2.87995495716739E-2</v>
      </c>
      <c r="AO834" s="17">
        <v>7.9350184956457598E-2</v>
      </c>
      <c r="AP834" s="17">
        <v>8.8147018519829007E-2</v>
      </c>
      <c r="AQ834" s="17">
        <v>2.97080728105624E-2</v>
      </c>
      <c r="AR834" s="17"/>
      <c r="AS834" s="17">
        <v>0.12714735272271699</v>
      </c>
      <c r="AT834" s="17">
        <v>5.2912329525106799E-2</v>
      </c>
      <c r="AU834" s="17">
        <v>7.8063616029491995E-2</v>
      </c>
      <c r="AV834" s="17">
        <v>3.11109828867242E-2</v>
      </c>
      <c r="AW834" s="17">
        <v>0.13545936136537501</v>
      </c>
      <c r="AX834" s="17"/>
      <c r="AY834" s="17">
        <v>0.116956502010128</v>
      </c>
      <c r="AZ834" s="17">
        <v>6.5145725827868303E-2</v>
      </c>
      <c r="BA834" s="17">
        <v>2.51028040986036E-2</v>
      </c>
      <c r="BB834" s="17">
        <v>4.0419303347269703E-2</v>
      </c>
      <c r="BC834" s="17">
        <v>0.17113033517524201</v>
      </c>
      <c r="BD834" s="17"/>
      <c r="BE834" s="17">
        <v>0.14756809243994801</v>
      </c>
      <c r="BF834" s="17">
        <v>5.7347855128437202E-2</v>
      </c>
      <c r="BG834" s="17">
        <v>6.7539762151570301E-2</v>
      </c>
      <c r="BH834" s="17">
        <v>7.4666325386572696E-2</v>
      </c>
      <c r="BI834" s="17"/>
      <c r="BJ834" s="17">
        <v>6.63293097448521E-2</v>
      </c>
      <c r="BK834" s="17">
        <v>9.9679657006357794E-2</v>
      </c>
      <c r="BL834" s="17">
        <v>4.4614756402820997E-2</v>
      </c>
      <c r="BM834" s="17">
        <v>8.1083787023238804E-2</v>
      </c>
      <c r="BN834" s="17"/>
      <c r="BO834" s="17">
        <v>5.3748776579830397E-2</v>
      </c>
      <c r="BP834" s="17">
        <v>0.10375248868317399</v>
      </c>
      <c r="BQ834" s="17">
        <v>6.7993510319892494E-2</v>
      </c>
      <c r="BR834" s="17"/>
      <c r="BS834" s="17">
        <v>7.1798112587352095E-2</v>
      </c>
      <c r="BT834" s="17">
        <v>6.8966227888853093E-2</v>
      </c>
      <c r="BU834" s="17"/>
      <c r="BV834" s="17">
        <v>4.2076788826021103E-2</v>
      </c>
      <c r="BW834" s="17">
        <v>8.2075785712102306E-2</v>
      </c>
      <c r="BX834" s="17">
        <v>8.9735781029038203E-2</v>
      </c>
      <c r="BY834" s="17"/>
      <c r="BZ834" s="17">
        <v>2.0262614170383299E-2</v>
      </c>
      <c r="CA834" s="17">
        <v>0.13702438502452099</v>
      </c>
    </row>
    <row r="835" spans="2:79" x14ac:dyDescent="0.3">
      <c r="B835" t="s">
        <v>322</v>
      </c>
      <c r="C835" s="17">
        <v>0.115949823014807</v>
      </c>
      <c r="D835" s="17">
        <v>0.10176988767433701</v>
      </c>
      <c r="E835" s="17">
        <v>0.130777060593151</v>
      </c>
      <c r="F835" s="17"/>
      <c r="G835" s="17">
        <v>9.7317982409485193E-2</v>
      </c>
      <c r="H835" s="17">
        <v>0.14596238255942801</v>
      </c>
      <c r="I835" s="17">
        <v>0.183186744240284</v>
      </c>
      <c r="J835" s="17">
        <v>5.28440857382933E-2</v>
      </c>
      <c r="K835" s="17">
        <v>9.7430534794164594E-2</v>
      </c>
      <c r="L835" s="17">
        <v>0.10964500745311299</v>
      </c>
      <c r="M835" s="17"/>
      <c r="N835" s="17">
        <v>0.105295815598809</v>
      </c>
      <c r="O835" s="17">
        <v>0.123818694286564</v>
      </c>
      <c r="P835" s="17">
        <v>9.8798645377071698E-2</v>
      </c>
      <c r="Q835" s="17">
        <v>0.13930839864675801</v>
      </c>
      <c r="R835" s="17"/>
      <c r="S835" s="17">
        <v>0.104193687397585</v>
      </c>
      <c r="T835" s="17">
        <v>7.0943915914626302E-2</v>
      </c>
      <c r="U835" s="17">
        <v>5.9083451882966001E-2</v>
      </c>
      <c r="V835" s="17">
        <v>0.110696033992127</v>
      </c>
      <c r="W835" s="17">
        <v>0.17452853660770301</v>
      </c>
      <c r="X835" s="17">
        <v>0.114409723858561</v>
      </c>
      <c r="Y835" s="17">
        <v>0.17239961016628999</v>
      </c>
      <c r="Z835" s="17">
        <v>3.86046806764632E-2</v>
      </c>
      <c r="AA835" s="17">
        <v>0.120869939252834</v>
      </c>
      <c r="AB835" s="17">
        <v>0.14449407092042299</v>
      </c>
      <c r="AC835" s="17">
        <v>0.16680995230888099</v>
      </c>
      <c r="AD835" s="17">
        <v>0.104333487714368</v>
      </c>
      <c r="AE835" s="17"/>
      <c r="AF835" s="17">
        <v>0.15018722163920301</v>
      </c>
      <c r="AG835" s="17">
        <v>0.10315390941137199</v>
      </c>
      <c r="AH835" s="17">
        <v>6.3788863860566397E-2</v>
      </c>
      <c r="AI835" s="17">
        <v>0.14815515065314</v>
      </c>
      <c r="AJ835" s="17">
        <v>9.10897403549151E-2</v>
      </c>
      <c r="AK835" s="17"/>
      <c r="AL835" s="17">
        <v>0.107006066788288</v>
      </c>
      <c r="AM835" s="17">
        <v>0.144593898325419</v>
      </c>
      <c r="AN835" s="17">
        <v>0.140376065908664</v>
      </c>
      <c r="AO835" s="17">
        <v>0.13988524963020699</v>
      </c>
      <c r="AP835" s="17">
        <v>4.6304065394684797E-2</v>
      </c>
      <c r="AQ835" s="17">
        <v>4.6638008881806803E-2</v>
      </c>
      <c r="AR835" s="17"/>
      <c r="AS835" s="17">
        <v>7.6986575156854697E-2</v>
      </c>
      <c r="AT835" s="17">
        <v>0.139041754378467</v>
      </c>
      <c r="AU835" s="17">
        <v>7.7085430700528798E-2</v>
      </c>
      <c r="AV835" s="17">
        <v>0.12944445361767101</v>
      </c>
      <c r="AW835" s="17">
        <v>0.15432793292465299</v>
      </c>
      <c r="AX835" s="17"/>
      <c r="AY835" s="17">
        <v>0.11259840957988899</v>
      </c>
      <c r="AZ835" s="17">
        <v>0.110031144730367</v>
      </c>
      <c r="BA835" s="17">
        <v>0.13437961047236199</v>
      </c>
      <c r="BB835" s="17">
        <v>0.105866419748487</v>
      </c>
      <c r="BC835" s="17">
        <v>0.14567599212597199</v>
      </c>
      <c r="BD835" s="17"/>
      <c r="BE835" s="17">
        <v>6.6512949839408197E-2</v>
      </c>
      <c r="BF835" s="17">
        <v>0.12219027655433801</v>
      </c>
      <c r="BG835" s="17">
        <v>0.11514585334496701</v>
      </c>
      <c r="BH835" s="17">
        <v>0.12179232427408</v>
      </c>
      <c r="BI835" s="17"/>
      <c r="BJ835" s="17">
        <v>0.123724075110828</v>
      </c>
      <c r="BK835" s="17">
        <v>0.22246841861118599</v>
      </c>
      <c r="BL835" s="17">
        <v>0.114531401707003</v>
      </c>
      <c r="BM835" s="17">
        <v>0.100745649944932</v>
      </c>
      <c r="BN835" s="17"/>
      <c r="BO835" s="17">
        <v>0.18658526536028999</v>
      </c>
      <c r="BP835" s="17">
        <v>0.12865315152746601</v>
      </c>
      <c r="BQ835" s="17">
        <v>9.7072468859488698E-2</v>
      </c>
      <c r="BR835" s="17"/>
      <c r="BS835" s="17">
        <v>0.120497344635157</v>
      </c>
      <c r="BT835" s="17">
        <v>0.107618955318632</v>
      </c>
      <c r="BU835" s="17"/>
      <c r="BV835" s="17">
        <v>7.9297176749866402E-2</v>
      </c>
      <c r="BW835" s="17">
        <v>0.12710478410598999</v>
      </c>
      <c r="BX835" s="17">
        <v>0.15302015638574401</v>
      </c>
      <c r="BY835" s="17"/>
      <c r="BZ835" s="17">
        <v>0.10592320115956</v>
      </c>
      <c r="CA835" s="17">
        <v>0.180155221260063</v>
      </c>
    </row>
    <row r="836" spans="2:79" x14ac:dyDescent="0.3">
      <c r="B836" t="s">
        <v>323</v>
      </c>
      <c r="C836" s="17">
        <v>0.13982324769135501</v>
      </c>
      <c r="D836" s="17">
        <v>0.13911388272255801</v>
      </c>
      <c r="E836" s="17">
        <v>0.14185666061541799</v>
      </c>
      <c r="F836" s="17"/>
      <c r="G836" s="17">
        <v>0.161221832357065</v>
      </c>
      <c r="H836" s="17">
        <v>0.13282857960283201</v>
      </c>
      <c r="I836" s="17">
        <v>0.21921227722074199</v>
      </c>
      <c r="J836" s="17">
        <v>0.13233276243990599</v>
      </c>
      <c r="K836" s="17">
        <v>0.102850004917173</v>
      </c>
      <c r="L836" s="17">
        <v>9.3629711211675196E-2</v>
      </c>
      <c r="M836" s="17"/>
      <c r="N836" s="17">
        <v>0.13115346813491099</v>
      </c>
      <c r="O836" s="17">
        <v>0.16507718564141299</v>
      </c>
      <c r="P836" s="17">
        <v>0.151790378469881</v>
      </c>
      <c r="Q836" s="17">
        <v>0.118156411810821</v>
      </c>
      <c r="R836" s="17"/>
      <c r="S836" s="17">
        <v>0.18618787212635901</v>
      </c>
      <c r="T836" s="17">
        <v>0.141042768354982</v>
      </c>
      <c r="U836" s="17">
        <v>0.17173838590540599</v>
      </c>
      <c r="V836" s="17">
        <v>9.3125982880731595E-2</v>
      </c>
      <c r="W836" s="17">
        <v>0.17108772251760901</v>
      </c>
      <c r="X836" s="17">
        <v>0.119614082426018</v>
      </c>
      <c r="Y836" s="17">
        <v>0.14536191958915501</v>
      </c>
      <c r="Z836" s="17">
        <v>7.6033939728369096E-2</v>
      </c>
      <c r="AA836" s="17">
        <v>0.104254133142511</v>
      </c>
      <c r="AB836" s="17">
        <v>0.18263342338881</v>
      </c>
      <c r="AC836" s="17">
        <v>0.115511066880729</v>
      </c>
      <c r="AD836" s="17">
        <v>0.104792998061063</v>
      </c>
      <c r="AE836" s="17"/>
      <c r="AF836" s="17">
        <v>9.6175707940679006E-2</v>
      </c>
      <c r="AG836" s="17">
        <v>0.14341777343085499</v>
      </c>
      <c r="AH836" s="17">
        <v>0.20535025522618</v>
      </c>
      <c r="AI836" s="17">
        <v>0.131024566156349</v>
      </c>
      <c r="AJ836" s="17">
        <v>0.13550598275113401</v>
      </c>
      <c r="AK836" s="17"/>
      <c r="AL836" s="17">
        <v>0.14689091906007501</v>
      </c>
      <c r="AM836" s="17">
        <v>0.116870701752589</v>
      </c>
      <c r="AN836" s="17">
        <v>0.17329183160699099</v>
      </c>
      <c r="AO836" s="17">
        <v>0.13801470406535299</v>
      </c>
      <c r="AP836" s="17">
        <v>7.0176581402443095E-2</v>
      </c>
      <c r="AQ836" s="17">
        <v>0.159857378400176</v>
      </c>
      <c r="AR836" s="17"/>
      <c r="AS836" s="17">
        <v>0.159977390819075</v>
      </c>
      <c r="AT836" s="17">
        <v>0.13664065487355201</v>
      </c>
      <c r="AU836" s="17">
        <v>0.158517963503394</v>
      </c>
      <c r="AV836" s="17">
        <v>0.118173758784725</v>
      </c>
      <c r="AW836" s="17">
        <v>0</v>
      </c>
      <c r="AX836" s="17"/>
      <c r="AY836" s="17">
        <v>9.9802492858767702E-2</v>
      </c>
      <c r="AZ836" s="17">
        <v>0.144524647387655</v>
      </c>
      <c r="BA836" s="17">
        <v>0.199625996146304</v>
      </c>
      <c r="BB836" s="17">
        <v>0.12627845394182699</v>
      </c>
      <c r="BC836" s="17">
        <v>4.4643034338778698E-2</v>
      </c>
      <c r="BD836" s="17"/>
      <c r="BE836" s="17">
        <v>0.18786768340872301</v>
      </c>
      <c r="BF836" s="17">
        <v>0.17295998358509601</v>
      </c>
      <c r="BG836" s="17">
        <v>0.123646000310505</v>
      </c>
      <c r="BH836" s="17">
        <v>0.13728589968202001</v>
      </c>
      <c r="BI836" s="17"/>
      <c r="BJ836" s="17">
        <v>0.18268588133296099</v>
      </c>
      <c r="BK836" s="17">
        <v>0.24340032349049701</v>
      </c>
      <c r="BL836" s="17">
        <v>0.15561903609451</v>
      </c>
      <c r="BM836" s="17">
        <v>0.10705028702070001</v>
      </c>
      <c r="BN836" s="17"/>
      <c r="BO836" s="17">
        <v>0.20463912922189001</v>
      </c>
      <c r="BP836" s="17">
        <v>0.21898111706915199</v>
      </c>
      <c r="BQ836" s="17">
        <v>0.109170937187582</v>
      </c>
      <c r="BR836" s="17"/>
      <c r="BS836" s="17">
        <v>0.13511574105832899</v>
      </c>
      <c r="BT836" s="17">
        <v>0.147607212072974</v>
      </c>
      <c r="BU836" s="17"/>
      <c r="BV836" s="17">
        <v>9.6922189703361097E-2</v>
      </c>
      <c r="BW836" s="17">
        <v>0.150068988053041</v>
      </c>
      <c r="BX836" s="17">
        <v>0.153369878237337</v>
      </c>
      <c r="BY836" s="17"/>
      <c r="BZ836" s="17">
        <v>0.21010506377687799</v>
      </c>
      <c r="CA836" s="17">
        <v>0.117014293494741</v>
      </c>
    </row>
    <row r="837" spans="2:79" x14ac:dyDescent="0.3">
      <c r="B837" t="s">
        <v>324</v>
      </c>
      <c r="C837" s="17">
        <v>0.171071755204251</v>
      </c>
      <c r="D837" s="17">
        <v>0.15925778972741</v>
      </c>
      <c r="E837" s="17">
        <v>0.18155376505748999</v>
      </c>
      <c r="F837" s="17"/>
      <c r="G837" s="17">
        <v>0.18172992570143101</v>
      </c>
      <c r="H837" s="17">
        <v>0.17079453524334201</v>
      </c>
      <c r="I837" s="17">
        <v>0.12999139013883201</v>
      </c>
      <c r="J837" s="17">
        <v>0.13637769576929601</v>
      </c>
      <c r="K837" s="17">
        <v>0.19689550054979699</v>
      </c>
      <c r="L837" s="17">
        <v>0.20698664017503801</v>
      </c>
      <c r="M837" s="17"/>
      <c r="N837" s="17">
        <v>0.135181983840756</v>
      </c>
      <c r="O837" s="17">
        <v>0.19787422685317499</v>
      </c>
      <c r="P837" s="17">
        <v>0.188559795012297</v>
      </c>
      <c r="Q837" s="17">
        <v>0.157586069158729</v>
      </c>
      <c r="R837" s="17"/>
      <c r="S837" s="17">
        <v>0.15285144518737101</v>
      </c>
      <c r="T837" s="17">
        <v>0.15915707529728901</v>
      </c>
      <c r="U837" s="17">
        <v>0.26060020603752398</v>
      </c>
      <c r="V837" s="17">
        <v>0.20037849193912399</v>
      </c>
      <c r="W837" s="17">
        <v>0.102607583843383</v>
      </c>
      <c r="X837" s="17">
        <v>0.241368690268877</v>
      </c>
      <c r="Y837" s="17">
        <v>0.14285250380577699</v>
      </c>
      <c r="Z837" s="17">
        <v>8.7232569309211805E-2</v>
      </c>
      <c r="AA837" s="17">
        <v>0.12931669746069399</v>
      </c>
      <c r="AB837" s="17">
        <v>0.24487866561742999</v>
      </c>
      <c r="AC837" s="17">
        <v>0.19902708679136899</v>
      </c>
      <c r="AD837" s="17">
        <v>5.4467157808733298E-2</v>
      </c>
      <c r="AE837" s="17"/>
      <c r="AF837" s="17">
        <v>0.17630608857295099</v>
      </c>
      <c r="AG837" s="17">
        <v>0.13788239557805701</v>
      </c>
      <c r="AH837" s="17">
        <v>0.22800325410054001</v>
      </c>
      <c r="AI837" s="17">
        <v>0.204184563103883</v>
      </c>
      <c r="AJ837" s="17">
        <v>0.20644188424930199</v>
      </c>
      <c r="AK837" s="17"/>
      <c r="AL837" s="17">
        <v>0.137217652380695</v>
      </c>
      <c r="AM837" s="17">
        <v>0.13351455208966201</v>
      </c>
      <c r="AN837" s="17">
        <v>9.2737610988771896E-2</v>
      </c>
      <c r="AO837" s="17">
        <v>0.19807760056090901</v>
      </c>
      <c r="AP837" s="17">
        <v>0.24912895587131001</v>
      </c>
      <c r="AQ837" s="17">
        <v>0.33055744562915401</v>
      </c>
      <c r="AR837" s="17"/>
      <c r="AS837" s="17">
        <v>9.2055061378365804E-2</v>
      </c>
      <c r="AT837" s="17">
        <v>0.16946264684866899</v>
      </c>
      <c r="AU837" s="17">
        <v>0.237002737827439</v>
      </c>
      <c r="AV837" s="17">
        <v>0.21541621529611099</v>
      </c>
      <c r="AW837" s="17">
        <v>6.6751581975915103E-2</v>
      </c>
      <c r="AX837" s="17"/>
      <c r="AY837" s="17">
        <v>0.118158444996045</v>
      </c>
      <c r="AZ837" s="17">
        <v>0.20778117412469799</v>
      </c>
      <c r="BA837" s="17">
        <v>0.197181678939091</v>
      </c>
      <c r="BB837" s="17">
        <v>0.166307610993877</v>
      </c>
      <c r="BC837" s="17">
        <v>0</v>
      </c>
      <c r="BD837" s="17"/>
      <c r="BE837" s="17">
        <v>7.9926895363768499E-2</v>
      </c>
      <c r="BF837" s="17">
        <v>0.128824120107915</v>
      </c>
      <c r="BG837" s="17">
        <v>0.156087482683162</v>
      </c>
      <c r="BH837" s="17">
        <v>0.22654298340350201</v>
      </c>
      <c r="BI837" s="17"/>
      <c r="BJ837" s="17">
        <v>9.9118628335289394E-2</v>
      </c>
      <c r="BK837" s="17">
        <v>8.0140055449510098E-2</v>
      </c>
      <c r="BL837" s="17">
        <v>0.18233107280449001</v>
      </c>
      <c r="BM837" s="17">
        <v>0.19428032861883399</v>
      </c>
      <c r="BN837" s="17"/>
      <c r="BO837" s="17">
        <v>9.4736830170653194E-2</v>
      </c>
      <c r="BP837" s="17">
        <v>0.113371168480111</v>
      </c>
      <c r="BQ837" s="17">
        <v>0.19989513064078401</v>
      </c>
      <c r="BR837" s="17"/>
      <c r="BS837" s="17">
        <v>0.14714778839366699</v>
      </c>
      <c r="BT837" s="17">
        <v>0.19823839919821201</v>
      </c>
      <c r="BU837" s="17"/>
      <c r="BV837" s="17">
        <v>0.15322573297004399</v>
      </c>
      <c r="BW837" s="17">
        <v>0.18112976178163501</v>
      </c>
      <c r="BX837" s="17">
        <v>0.145976875488113</v>
      </c>
      <c r="BY837" s="17"/>
      <c r="BZ837" s="17">
        <v>0.15568629226424099</v>
      </c>
      <c r="CA837" s="17">
        <v>8.3841461403577802E-2</v>
      </c>
    </row>
    <row r="838" spans="2:79" x14ac:dyDescent="0.3">
      <c r="B838" t="s">
        <v>325</v>
      </c>
      <c r="C838" s="17">
        <v>0.23537521425309099</v>
      </c>
      <c r="D838" s="17">
        <v>0.23447647582930201</v>
      </c>
      <c r="E838" s="17">
        <v>0.23851261896012599</v>
      </c>
      <c r="F838" s="17"/>
      <c r="G838" s="17">
        <v>0.29219008763392801</v>
      </c>
      <c r="H838" s="17">
        <v>0.27099720876056899</v>
      </c>
      <c r="I838" s="17">
        <v>0.17963893995452199</v>
      </c>
      <c r="J838" s="17">
        <v>0.31800587430402699</v>
      </c>
      <c r="K838" s="17">
        <v>0.16601928215060699</v>
      </c>
      <c r="L838" s="17">
        <v>0.19264732831891401</v>
      </c>
      <c r="M838" s="17"/>
      <c r="N838" s="17">
        <v>0.210793899763765</v>
      </c>
      <c r="O838" s="17">
        <v>0.29724835303685998</v>
      </c>
      <c r="P838" s="17">
        <v>0.249874118214026</v>
      </c>
      <c r="Q838" s="17">
        <v>0.194872621618675</v>
      </c>
      <c r="R838" s="17"/>
      <c r="S838" s="17">
        <v>0.22539632310931099</v>
      </c>
      <c r="T838" s="17">
        <v>0.27031513594311302</v>
      </c>
      <c r="U838" s="17">
        <v>0.16839950358431399</v>
      </c>
      <c r="V838" s="17">
        <v>0.25996906120416202</v>
      </c>
      <c r="W838" s="17">
        <v>0.28260055319836802</v>
      </c>
      <c r="X838" s="17">
        <v>0.19705580166773101</v>
      </c>
      <c r="Y838" s="17">
        <v>0.26075121153303998</v>
      </c>
      <c r="Z838" s="17">
        <v>0.28805536274761201</v>
      </c>
      <c r="AA838" s="17">
        <v>0.18285346875858099</v>
      </c>
      <c r="AB838" s="17">
        <v>0.21940420362812299</v>
      </c>
      <c r="AC838" s="17">
        <v>0.24912445227015101</v>
      </c>
      <c r="AD838" s="17">
        <v>0.29460687744802599</v>
      </c>
      <c r="AE838" s="17"/>
      <c r="AF838" s="17">
        <v>0.21035027793757699</v>
      </c>
      <c r="AG838" s="17">
        <v>0.247179127650277</v>
      </c>
      <c r="AH838" s="17">
        <v>0.19187780069284999</v>
      </c>
      <c r="AI838" s="17">
        <v>0.22169327520582799</v>
      </c>
      <c r="AJ838" s="17">
        <v>0.23464824730929301</v>
      </c>
      <c r="AK838" s="17"/>
      <c r="AL838" s="17">
        <v>0.24677481578114299</v>
      </c>
      <c r="AM838" s="17">
        <v>0.27640551310572498</v>
      </c>
      <c r="AN838" s="17">
        <v>0.24415931693465201</v>
      </c>
      <c r="AO838" s="17">
        <v>0.20025103690694901</v>
      </c>
      <c r="AP838" s="17">
        <v>0.21539715827941999</v>
      </c>
      <c r="AQ838" s="17">
        <v>0.21889404739606999</v>
      </c>
      <c r="AR838" s="17"/>
      <c r="AS838" s="17">
        <v>0.25171611368365099</v>
      </c>
      <c r="AT838" s="17">
        <v>0.23972506521788101</v>
      </c>
      <c r="AU838" s="17">
        <v>0.23029628425264001</v>
      </c>
      <c r="AV838" s="17">
        <v>0.18055892265266399</v>
      </c>
      <c r="AW838" s="17">
        <v>0.29237989495476502</v>
      </c>
      <c r="AX838" s="17"/>
      <c r="AY838" s="17">
        <v>0.22721287623866801</v>
      </c>
      <c r="AZ838" s="17">
        <v>0.25718734400951199</v>
      </c>
      <c r="BA838" s="17">
        <v>0.21259625429956</v>
      </c>
      <c r="BB838" s="17">
        <v>0.200295621827417</v>
      </c>
      <c r="BC838" s="17">
        <v>0.266480365237247</v>
      </c>
      <c r="BD838" s="17"/>
      <c r="BE838" s="17">
        <v>0.24063148262599801</v>
      </c>
      <c r="BF838" s="17">
        <v>0.23518686651190801</v>
      </c>
      <c r="BG838" s="17">
        <v>0.26195411034382898</v>
      </c>
      <c r="BH838" s="17">
        <v>0.197666065436363</v>
      </c>
      <c r="BI838" s="17"/>
      <c r="BJ838" s="17">
        <v>0.28688395887909901</v>
      </c>
      <c r="BK838" s="17">
        <v>0.115492001865742</v>
      </c>
      <c r="BL838" s="17">
        <v>0.19253724465251601</v>
      </c>
      <c r="BM838" s="17">
        <v>0.25957669091295699</v>
      </c>
      <c r="BN838" s="17"/>
      <c r="BO838" s="17">
        <v>0.24116302547337801</v>
      </c>
      <c r="BP838" s="17">
        <v>0.160581033657582</v>
      </c>
      <c r="BQ838" s="17">
        <v>0.24831527985214999</v>
      </c>
      <c r="BR838" s="17"/>
      <c r="BS838" s="17">
        <v>0.25944752781508501</v>
      </c>
      <c r="BT838" s="17">
        <v>0.20530985918938199</v>
      </c>
      <c r="BU838" s="17"/>
      <c r="BV838" s="17">
        <v>0.29572467463103203</v>
      </c>
      <c r="BW838" s="17">
        <v>0.237230032730011</v>
      </c>
      <c r="BX838" s="17">
        <v>0.189146064329026</v>
      </c>
      <c r="BY838" s="17"/>
      <c r="BZ838" s="17">
        <v>0.20255513298439501</v>
      </c>
      <c r="CA838" s="17">
        <v>0.28181033382153198</v>
      </c>
    </row>
    <row r="839" spans="2:79" x14ac:dyDescent="0.3">
      <c r="B839" t="s">
        <v>326</v>
      </c>
      <c r="C839" s="17">
        <v>0.189085371932628</v>
      </c>
      <c r="D839" s="17">
        <v>0.206691015013303</v>
      </c>
      <c r="E839" s="17">
        <v>0.16683713699402</v>
      </c>
      <c r="F839" s="17"/>
      <c r="G839" s="17">
        <v>0.12593839496543</v>
      </c>
      <c r="H839" s="17">
        <v>0.13686609843497499</v>
      </c>
      <c r="I839" s="17">
        <v>0.15415720158332399</v>
      </c>
      <c r="J839" s="17">
        <v>0.206726300312816</v>
      </c>
      <c r="K839" s="17">
        <v>0.28587562287078799</v>
      </c>
      <c r="L839" s="17">
        <v>0.23253788296601799</v>
      </c>
      <c r="M839" s="17"/>
      <c r="N839" s="17">
        <v>0.21920435573779401</v>
      </c>
      <c r="O839" s="17">
        <v>0.12525277482927999</v>
      </c>
      <c r="P839" s="17">
        <v>0.185842584677195</v>
      </c>
      <c r="Q839" s="17">
        <v>0.22564372899803201</v>
      </c>
      <c r="R839" s="17"/>
      <c r="S839" s="17">
        <v>0.16673606020434001</v>
      </c>
      <c r="T839" s="17">
        <v>0.176417406886552</v>
      </c>
      <c r="U839" s="17">
        <v>0.174655235478863</v>
      </c>
      <c r="V839" s="17">
        <v>0.16840185365079299</v>
      </c>
      <c r="W839" s="17">
        <v>0.16877623496989599</v>
      </c>
      <c r="X839" s="17">
        <v>0.191272489785555</v>
      </c>
      <c r="Y839" s="17">
        <v>0.19820789876683001</v>
      </c>
      <c r="Z839" s="17">
        <v>0.227027730621256</v>
      </c>
      <c r="AA839" s="17">
        <v>0.27137412420603901</v>
      </c>
      <c r="AB839" s="17">
        <v>0.14024640014981499</v>
      </c>
      <c r="AC839" s="17">
        <v>0.21159983655508099</v>
      </c>
      <c r="AD839" s="17">
        <v>0.16758038420125601</v>
      </c>
      <c r="AE839" s="17"/>
      <c r="AF839" s="17">
        <v>0.17183296821510599</v>
      </c>
      <c r="AG839" s="17">
        <v>0.226506295769068</v>
      </c>
      <c r="AH839" s="17">
        <v>0.169350834620593</v>
      </c>
      <c r="AI839" s="17">
        <v>0.172198110247231</v>
      </c>
      <c r="AJ839" s="17">
        <v>0.18777668256923799</v>
      </c>
      <c r="AK839" s="17"/>
      <c r="AL839" s="17">
        <v>0.21779442877842101</v>
      </c>
      <c r="AM839" s="17">
        <v>0.15719744005014699</v>
      </c>
      <c r="AN839" s="17">
        <v>0.229393973665206</v>
      </c>
      <c r="AO839" s="17">
        <v>0.178296371000394</v>
      </c>
      <c r="AP839" s="17">
        <v>0.20637479963095101</v>
      </c>
      <c r="AQ839" s="17">
        <v>0.17003151978723799</v>
      </c>
      <c r="AR839" s="17"/>
      <c r="AS839" s="17">
        <v>0.18220358944714399</v>
      </c>
      <c r="AT839" s="17">
        <v>0.19570947718522</v>
      </c>
      <c r="AU839" s="17">
        <v>0.15836049929861001</v>
      </c>
      <c r="AV839" s="17">
        <v>0.20427476405336001</v>
      </c>
      <c r="AW839" s="17">
        <v>0.27986311517001999</v>
      </c>
      <c r="AX839" s="17"/>
      <c r="AY839" s="17">
        <v>0.21185174520098399</v>
      </c>
      <c r="AZ839" s="17">
        <v>0.156716682495816</v>
      </c>
      <c r="BA839" s="17">
        <v>0.163475061783877</v>
      </c>
      <c r="BB839" s="17">
        <v>0.25922079823290001</v>
      </c>
      <c r="BC839" s="17">
        <v>0.32913958320509701</v>
      </c>
      <c r="BD839" s="17"/>
      <c r="BE839" s="17">
        <v>0.24169681713747701</v>
      </c>
      <c r="BF839" s="17">
        <v>0.202257923954137</v>
      </c>
      <c r="BG839" s="17">
        <v>0.194907283791213</v>
      </c>
      <c r="BH839" s="17">
        <v>0.16188673484628299</v>
      </c>
      <c r="BI839" s="17"/>
      <c r="BJ839" s="17">
        <v>0.16900892249656099</v>
      </c>
      <c r="BK839" s="17">
        <v>0.177464685567261</v>
      </c>
      <c r="BL839" s="17">
        <v>0.21433443357572199</v>
      </c>
      <c r="BM839" s="17">
        <v>0.18371070537585901</v>
      </c>
      <c r="BN839" s="17"/>
      <c r="BO839" s="17">
        <v>0.17546595713198801</v>
      </c>
      <c r="BP839" s="17">
        <v>0.210534757822503</v>
      </c>
      <c r="BQ839" s="17">
        <v>0.187420957837547</v>
      </c>
      <c r="BR839" s="17"/>
      <c r="BS839" s="17">
        <v>0.188465924331987</v>
      </c>
      <c r="BT839" s="17">
        <v>0.191858708692002</v>
      </c>
      <c r="BU839" s="17"/>
      <c r="BV839" s="17">
        <v>0.22800480793769701</v>
      </c>
      <c r="BW839" s="17">
        <v>0.16987236064581701</v>
      </c>
      <c r="BX839" s="17">
        <v>0.181808227555047</v>
      </c>
      <c r="BY839" s="17"/>
      <c r="BZ839" s="17">
        <v>0.22692164697234099</v>
      </c>
      <c r="CA839" s="17">
        <v>0.157120188969115</v>
      </c>
    </row>
    <row r="840" spans="2:79" x14ac:dyDescent="0.3">
      <c r="B840" t="s">
        <v>327</v>
      </c>
      <c r="C840" s="17">
        <v>7.8408560269852101E-2</v>
      </c>
      <c r="D840" s="17">
        <v>8.2327094776279197E-2</v>
      </c>
      <c r="E840" s="17">
        <v>7.5375633114587295E-2</v>
      </c>
      <c r="F840" s="17"/>
      <c r="G840" s="17">
        <v>4.6626568841297698E-2</v>
      </c>
      <c r="H840" s="17">
        <v>5.0050522256678401E-2</v>
      </c>
      <c r="I840" s="17">
        <v>4.1561150637257203E-2</v>
      </c>
      <c r="J840" s="17">
        <v>6.84054776347265E-2</v>
      </c>
      <c r="K840" s="17">
        <v>9.6763094210949793E-2</v>
      </c>
      <c r="L840" s="17">
        <v>0.14570725369767901</v>
      </c>
      <c r="M840" s="17"/>
      <c r="N840" s="17">
        <v>0.10494014327553899</v>
      </c>
      <c r="O840" s="17">
        <v>6.75305180961326E-2</v>
      </c>
      <c r="P840" s="17">
        <v>6.6486626792379794E-2</v>
      </c>
      <c r="Q840" s="17">
        <v>5.8424738055332201E-2</v>
      </c>
      <c r="R840" s="17"/>
      <c r="S840" s="17">
        <v>5.4373786912663397E-2</v>
      </c>
      <c r="T840" s="17">
        <v>0.11847555860325901</v>
      </c>
      <c r="U840" s="17">
        <v>0.117985443111118</v>
      </c>
      <c r="V840" s="17">
        <v>9.5101063074367803E-2</v>
      </c>
      <c r="W840" s="17">
        <v>6.3024669740451594E-2</v>
      </c>
      <c r="X840" s="17">
        <v>7.8280566184712103E-2</v>
      </c>
      <c r="Y840" s="17">
        <v>3.2365598015387902E-2</v>
      </c>
      <c r="Z840" s="17">
        <v>3.7099552346729903E-2</v>
      </c>
      <c r="AA840" s="17">
        <v>0.122629375545373</v>
      </c>
      <c r="AB840" s="17">
        <v>5.0925675132321803E-2</v>
      </c>
      <c r="AC840" s="17">
        <v>0</v>
      </c>
      <c r="AD840" s="17">
        <v>0.15433555598228399</v>
      </c>
      <c r="AE840" s="17"/>
      <c r="AF840" s="17">
        <v>9.3000418596601103E-2</v>
      </c>
      <c r="AG840" s="17">
        <v>7.3376755522614107E-2</v>
      </c>
      <c r="AH840" s="17">
        <v>0.141628991499271</v>
      </c>
      <c r="AI840" s="17">
        <v>4.8849408491189898E-2</v>
      </c>
      <c r="AJ840" s="17">
        <v>8.4647408689956294E-2</v>
      </c>
      <c r="AK840" s="17"/>
      <c r="AL840" s="17">
        <v>7.7639111660087995E-2</v>
      </c>
      <c r="AM840" s="17">
        <v>8.4661122125164398E-2</v>
      </c>
      <c r="AN840" s="17">
        <v>9.1241651324041606E-2</v>
      </c>
      <c r="AO840" s="17">
        <v>6.6124852879730106E-2</v>
      </c>
      <c r="AP840" s="17">
        <v>0.124471420901362</v>
      </c>
      <c r="AQ840" s="17">
        <v>4.43135270949922E-2</v>
      </c>
      <c r="AR840" s="17"/>
      <c r="AS840" s="17">
        <v>0.10991391679219301</v>
      </c>
      <c r="AT840" s="17">
        <v>6.6508071971104102E-2</v>
      </c>
      <c r="AU840" s="17">
        <v>6.0673468387896397E-2</v>
      </c>
      <c r="AV840" s="17">
        <v>0.12102090270874501</v>
      </c>
      <c r="AW840" s="17">
        <v>7.1218113609272798E-2</v>
      </c>
      <c r="AX840" s="17"/>
      <c r="AY840" s="17">
        <v>0.113419529115518</v>
      </c>
      <c r="AZ840" s="17">
        <v>5.8613281424084902E-2</v>
      </c>
      <c r="BA840" s="17">
        <v>6.7638594260202495E-2</v>
      </c>
      <c r="BB840" s="17">
        <v>0.101611791908223</v>
      </c>
      <c r="BC840" s="17">
        <v>4.2930689917663502E-2</v>
      </c>
      <c r="BD840" s="17"/>
      <c r="BE840" s="17">
        <v>3.5796079184678302E-2</v>
      </c>
      <c r="BF840" s="17">
        <v>8.1232974158169893E-2</v>
      </c>
      <c r="BG840" s="17">
        <v>8.0719507374753002E-2</v>
      </c>
      <c r="BH840" s="17">
        <v>8.0159666971178795E-2</v>
      </c>
      <c r="BI840" s="17"/>
      <c r="BJ840" s="17">
        <v>7.2249224100408904E-2</v>
      </c>
      <c r="BK840" s="17">
        <v>6.1354858009445998E-2</v>
      </c>
      <c r="BL840" s="17">
        <v>9.6032054762937205E-2</v>
      </c>
      <c r="BM840" s="17">
        <v>7.3552551103479302E-2</v>
      </c>
      <c r="BN840" s="17"/>
      <c r="BO840" s="17">
        <v>4.3661016061970898E-2</v>
      </c>
      <c r="BP840" s="17">
        <v>6.4126282760012199E-2</v>
      </c>
      <c r="BQ840" s="17">
        <v>9.0131715302555801E-2</v>
      </c>
      <c r="BR840" s="17"/>
      <c r="BS840" s="17">
        <v>7.7527561178421994E-2</v>
      </c>
      <c r="BT840" s="17">
        <v>8.04006376399449E-2</v>
      </c>
      <c r="BU840" s="17"/>
      <c r="BV840" s="17">
        <v>0.104748629181978</v>
      </c>
      <c r="BW840" s="17">
        <v>5.2518286971403302E-2</v>
      </c>
      <c r="BX840" s="17">
        <v>8.6943016975694898E-2</v>
      </c>
      <c r="BY840" s="17"/>
      <c r="BZ840" s="17">
        <v>7.8546048672201704E-2</v>
      </c>
      <c r="CA840" s="17">
        <v>4.3034116026450603E-2</v>
      </c>
    </row>
    <row r="841" spans="2:79" x14ac:dyDescent="0.3">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row>
    <row r="842" spans="2:79" x14ac:dyDescent="0.3">
      <c r="B842" s="6" t="s">
        <v>333</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row>
    <row r="843" spans="2:79" x14ac:dyDescent="0.3">
      <c r="B843" s="24" t="s">
        <v>329</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c r="BZ843" s="17"/>
      <c r="CA843" s="17"/>
    </row>
    <row r="844" spans="2:79" x14ac:dyDescent="0.3">
      <c r="B844" t="s">
        <v>321</v>
      </c>
      <c r="C844" s="17">
        <v>6.1558140553283597E-2</v>
      </c>
      <c r="D844" s="17">
        <v>5.5097196799397799E-2</v>
      </c>
      <c r="E844" s="17">
        <v>6.4803569597674193E-2</v>
      </c>
      <c r="F844" s="17"/>
      <c r="G844" s="17">
        <v>9.5504492329865298E-2</v>
      </c>
      <c r="H844" s="17">
        <v>0.10551803081169001</v>
      </c>
      <c r="I844" s="17">
        <v>6.1422651148321697E-2</v>
      </c>
      <c r="J844" s="17">
        <v>3.3447409314612403E-2</v>
      </c>
      <c r="K844" s="17">
        <v>7.0261237943622101E-2</v>
      </c>
      <c r="L844" s="17">
        <v>2.3284059661322801E-2</v>
      </c>
      <c r="M844" s="17"/>
      <c r="N844" s="17">
        <v>0.100974876408299</v>
      </c>
      <c r="O844" s="17">
        <v>1.65921394666141E-2</v>
      </c>
      <c r="P844" s="17">
        <v>7.2828206704106294E-2</v>
      </c>
      <c r="Q844" s="17">
        <v>4.9615056849722602E-2</v>
      </c>
      <c r="R844" s="17"/>
      <c r="S844" s="17">
        <v>0.106948624772652</v>
      </c>
      <c r="T844" s="17">
        <v>5.5436521608353197E-2</v>
      </c>
      <c r="U844" s="17">
        <v>1.9463154683086001E-2</v>
      </c>
      <c r="V844" s="17">
        <v>5.7036578291735203E-2</v>
      </c>
      <c r="W844" s="17">
        <v>5.7556002711970498E-2</v>
      </c>
      <c r="X844" s="17">
        <v>3.74605809870944E-2</v>
      </c>
      <c r="Y844" s="17">
        <v>8.2120938014820594E-2</v>
      </c>
      <c r="Z844" s="17">
        <v>0.169989445629979</v>
      </c>
      <c r="AA844" s="17">
        <v>3.3059779020586398E-2</v>
      </c>
      <c r="AB844" s="17">
        <v>5.3049892405675703E-2</v>
      </c>
      <c r="AC844" s="17">
        <v>2.6950234530498898E-2</v>
      </c>
      <c r="AD844" s="17">
        <v>0.10801595372664601</v>
      </c>
      <c r="AE844" s="17"/>
      <c r="AF844" s="17">
        <v>8.8548164846112901E-2</v>
      </c>
      <c r="AG844" s="17">
        <v>8.1025290094724298E-2</v>
      </c>
      <c r="AH844" s="17">
        <v>0</v>
      </c>
      <c r="AI844" s="17">
        <v>3.4936128603582001E-2</v>
      </c>
      <c r="AJ844" s="17">
        <v>6.5655673451100002E-2</v>
      </c>
      <c r="AK844" s="17"/>
      <c r="AL844" s="17">
        <v>9.9944035279292201E-2</v>
      </c>
      <c r="AM844" s="17">
        <v>9.2594202326209393E-2</v>
      </c>
      <c r="AN844" s="17">
        <v>1.4312598835524199E-2</v>
      </c>
      <c r="AO844" s="17">
        <v>4.4284583801070303E-2</v>
      </c>
      <c r="AP844" s="17">
        <v>2.7985268316294099E-2</v>
      </c>
      <c r="AQ844" s="17">
        <v>3.2062704088119003E-2</v>
      </c>
      <c r="AR844" s="17"/>
      <c r="AS844" s="17">
        <v>9.1012544719593094E-2</v>
      </c>
      <c r="AT844" s="17">
        <v>6.5278740192319704E-2</v>
      </c>
      <c r="AU844" s="17">
        <v>2.4164672591975599E-2</v>
      </c>
      <c r="AV844" s="17">
        <v>5.9685488961503101E-2</v>
      </c>
      <c r="AW844" s="17">
        <v>7.3682753445507204E-2</v>
      </c>
      <c r="AX844" s="17"/>
      <c r="AY844" s="17">
        <v>6.62769081977619E-2</v>
      </c>
      <c r="AZ844" s="17">
        <v>6.8369610513086501E-2</v>
      </c>
      <c r="BA844" s="17">
        <v>3.1487562712296101E-2</v>
      </c>
      <c r="BB844" s="17">
        <v>7.4876974366514901E-2</v>
      </c>
      <c r="BC844" s="17">
        <v>9.9998760627939498E-2</v>
      </c>
      <c r="BD844" s="17"/>
      <c r="BE844" s="17">
        <v>0.11613357069512199</v>
      </c>
      <c r="BF844" s="17">
        <v>4.6227067522821998E-2</v>
      </c>
      <c r="BG844" s="17">
        <v>7.45203394385624E-2</v>
      </c>
      <c r="BH844" s="17">
        <v>4.5982884908174503E-2</v>
      </c>
      <c r="BI844" s="17"/>
      <c r="BJ844" s="17">
        <v>4.5567919382875799E-2</v>
      </c>
      <c r="BK844" s="17">
        <v>0.13457379719216001</v>
      </c>
      <c r="BL844" s="17">
        <v>4.3405497861031199E-2</v>
      </c>
      <c r="BM844" s="17">
        <v>6.5547010372051698E-2</v>
      </c>
      <c r="BN844" s="17"/>
      <c r="BO844" s="17">
        <v>5.96521000523106E-2</v>
      </c>
      <c r="BP844" s="17">
        <v>7.5000181768057894E-2</v>
      </c>
      <c r="BQ844" s="17">
        <v>5.9698214824363903E-2</v>
      </c>
      <c r="BR844" s="17"/>
      <c r="BS844" s="17">
        <v>7.2054175393741607E-2</v>
      </c>
      <c r="BT844" s="17">
        <v>4.80281548756663E-2</v>
      </c>
      <c r="BU844" s="17"/>
      <c r="BV844" s="17">
        <v>3.0049340838760499E-2</v>
      </c>
      <c r="BW844" s="17">
        <v>6.7129311768328107E-2</v>
      </c>
      <c r="BX844" s="17">
        <v>8.3652516652660602E-2</v>
      </c>
      <c r="BY844" s="17"/>
      <c r="BZ844" s="17">
        <v>6.1964270451263001E-2</v>
      </c>
      <c r="CA844" s="17">
        <v>0.10854794056749301</v>
      </c>
    </row>
    <row r="845" spans="2:79" x14ac:dyDescent="0.3">
      <c r="B845" t="s">
        <v>322</v>
      </c>
      <c r="C845" s="17">
        <v>0.12714186815172099</v>
      </c>
      <c r="D845" s="17">
        <v>0.13611282781351999</v>
      </c>
      <c r="E845" s="17">
        <v>0.119693721042507</v>
      </c>
      <c r="F845" s="17"/>
      <c r="G845" s="17">
        <v>0.1262743299256</v>
      </c>
      <c r="H845" s="17">
        <v>0.121513732107064</v>
      </c>
      <c r="I845" s="17">
        <v>0.21838883970204301</v>
      </c>
      <c r="J845" s="17">
        <v>0.13541156773034599</v>
      </c>
      <c r="K845" s="17">
        <v>7.3417931108505294E-2</v>
      </c>
      <c r="L845" s="17">
        <v>8.3286750435866405E-2</v>
      </c>
      <c r="M845" s="17"/>
      <c r="N845" s="17">
        <v>0.16300582361104199</v>
      </c>
      <c r="O845" s="17">
        <v>9.5140561538239396E-2</v>
      </c>
      <c r="P845" s="17">
        <v>0.12275349633886901</v>
      </c>
      <c r="Q845" s="17">
        <v>0.127831532868461</v>
      </c>
      <c r="R845" s="17"/>
      <c r="S845" s="17">
        <v>0.193809935910638</v>
      </c>
      <c r="T845" s="17">
        <v>3.5637426289666402E-2</v>
      </c>
      <c r="U845" s="17">
        <v>0.12071653203711501</v>
      </c>
      <c r="V845" s="17">
        <v>0.149387141224498</v>
      </c>
      <c r="W845" s="17">
        <v>0.163754582342653</v>
      </c>
      <c r="X845" s="17">
        <v>0.10731977904659599</v>
      </c>
      <c r="Y845" s="17">
        <v>6.9340225566403998E-2</v>
      </c>
      <c r="Z845" s="17">
        <v>0.160329360942252</v>
      </c>
      <c r="AA845" s="17">
        <v>0.14842049218730199</v>
      </c>
      <c r="AB845" s="17">
        <v>0.16419437539279</v>
      </c>
      <c r="AC845" s="17">
        <v>0.14749793877810999</v>
      </c>
      <c r="AD845" s="17">
        <v>5.0694453188929803E-2</v>
      </c>
      <c r="AE845" s="17"/>
      <c r="AF845" s="17">
        <v>0.10119593469037901</v>
      </c>
      <c r="AG845" s="17">
        <v>0.133460798317701</v>
      </c>
      <c r="AH845" s="17">
        <v>0.10952773705781201</v>
      </c>
      <c r="AI845" s="17">
        <v>0.185367966217549</v>
      </c>
      <c r="AJ845" s="17">
        <v>0.17377329601637201</v>
      </c>
      <c r="AK845" s="17"/>
      <c r="AL845" s="17">
        <v>0.14040862239536001</v>
      </c>
      <c r="AM845" s="17">
        <v>9.9720794154959005E-2</v>
      </c>
      <c r="AN845" s="17">
        <v>0.16139556532661001</v>
      </c>
      <c r="AO845" s="17">
        <v>0.127261936558174</v>
      </c>
      <c r="AP845" s="17">
        <v>0.116689656733288</v>
      </c>
      <c r="AQ845" s="17">
        <v>9.8549892863735694E-2</v>
      </c>
      <c r="AR845" s="17"/>
      <c r="AS845" s="17">
        <v>0.24060147247653599</v>
      </c>
      <c r="AT845" s="17">
        <v>0.11953214269701901</v>
      </c>
      <c r="AU845" s="17">
        <v>7.4788724041869398E-2</v>
      </c>
      <c r="AV845" s="17">
        <v>6.3384990478379602E-2</v>
      </c>
      <c r="AW845" s="17">
        <v>0.15131411930007099</v>
      </c>
      <c r="AX845" s="17"/>
      <c r="AY845" s="17">
        <v>0.16713406790663099</v>
      </c>
      <c r="AZ845" s="17">
        <v>0.134244387491748</v>
      </c>
      <c r="BA845" s="17">
        <v>8.6369717017311096E-2</v>
      </c>
      <c r="BB845" s="17">
        <v>0.105514443983909</v>
      </c>
      <c r="BC845" s="17">
        <v>9.9656315924804006E-2</v>
      </c>
      <c r="BD845" s="17"/>
      <c r="BE845" s="17">
        <v>0</v>
      </c>
      <c r="BF845" s="17">
        <v>0.13137672725218499</v>
      </c>
      <c r="BG845" s="17">
        <v>0.12744281587331599</v>
      </c>
      <c r="BH845" s="17">
        <v>0.14366807241314</v>
      </c>
      <c r="BI845" s="17"/>
      <c r="BJ845" s="17">
        <v>0.104264632561118</v>
      </c>
      <c r="BK845" s="17">
        <v>0.165111035087984</v>
      </c>
      <c r="BL845" s="17">
        <v>0.16171470098900101</v>
      </c>
      <c r="BM845" s="17">
        <v>0.110518241085206</v>
      </c>
      <c r="BN845" s="17"/>
      <c r="BO845" s="17">
        <v>0.22409554737663601</v>
      </c>
      <c r="BP845" s="17">
        <v>0.12693472725178001</v>
      </c>
      <c r="BQ845" s="17">
        <v>0.104573288305466</v>
      </c>
      <c r="BR845" s="17"/>
      <c r="BS845" s="17">
        <v>0.14719325370134401</v>
      </c>
      <c r="BT845" s="17">
        <v>0.101392277553952</v>
      </c>
      <c r="BU845" s="17"/>
      <c r="BV845" s="17">
        <v>0.114793239880635</v>
      </c>
      <c r="BW845" s="17">
        <v>0.128884018990576</v>
      </c>
      <c r="BX845" s="17">
        <v>0.14108957287562901</v>
      </c>
      <c r="BY845" s="17"/>
      <c r="BZ845" s="17">
        <v>9.8477446851040998E-2</v>
      </c>
      <c r="CA845" s="17">
        <v>8.8350656737284594E-2</v>
      </c>
    </row>
    <row r="846" spans="2:79" x14ac:dyDescent="0.3">
      <c r="B846" t="s">
        <v>323</v>
      </c>
      <c r="C846" s="17">
        <v>0.32310459992386498</v>
      </c>
      <c r="D846" s="17">
        <v>0.32234617866965198</v>
      </c>
      <c r="E846" s="17">
        <v>0.32695184638473501</v>
      </c>
      <c r="F846" s="17"/>
      <c r="G846" s="17">
        <v>0.368436722228559</v>
      </c>
      <c r="H846" s="17">
        <v>0.35903304048290402</v>
      </c>
      <c r="I846" s="17">
        <v>0.30867296605008199</v>
      </c>
      <c r="J846" s="17">
        <v>0.293007146191544</v>
      </c>
      <c r="K846" s="17">
        <v>0.23029109199370701</v>
      </c>
      <c r="L846" s="17">
        <v>0.34792022106273701</v>
      </c>
      <c r="M846" s="17"/>
      <c r="N846" s="17">
        <v>0.30968931287922102</v>
      </c>
      <c r="O846" s="17">
        <v>0.383168602696141</v>
      </c>
      <c r="P846" s="17">
        <v>0.26662766184883602</v>
      </c>
      <c r="Q846" s="17">
        <v>0.31750400488790897</v>
      </c>
      <c r="R846" s="17"/>
      <c r="S846" s="17">
        <v>0.331140993284327</v>
      </c>
      <c r="T846" s="17">
        <v>0.38836857871105601</v>
      </c>
      <c r="U846" s="17">
        <v>0.31216269770175797</v>
      </c>
      <c r="V846" s="17">
        <v>0.28524648091912602</v>
      </c>
      <c r="W846" s="17">
        <v>0.39616919028653103</v>
      </c>
      <c r="X846" s="17">
        <v>0.28023730347796799</v>
      </c>
      <c r="Y846" s="17">
        <v>0.36164387141015297</v>
      </c>
      <c r="Z846" s="17">
        <v>0.31377017397297402</v>
      </c>
      <c r="AA846" s="17">
        <v>0.33215630005172803</v>
      </c>
      <c r="AB846" s="17">
        <v>0.28006063351822202</v>
      </c>
      <c r="AC846" s="17">
        <v>0.30950248515086298</v>
      </c>
      <c r="AD846" s="17">
        <v>0.11253318014794</v>
      </c>
      <c r="AE846" s="17"/>
      <c r="AF846" s="17">
        <v>0.246082687139416</v>
      </c>
      <c r="AG846" s="17">
        <v>0.38226276750982402</v>
      </c>
      <c r="AH846" s="17">
        <v>0.38485653006077197</v>
      </c>
      <c r="AI846" s="17">
        <v>0.239379046091341</v>
      </c>
      <c r="AJ846" s="17">
        <v>0.36156333382586697</v>
      </c>
      <c r="AK846" s="17"/>
      <c r="AL846" s="17">
        <v>0.42077674303756901</v>
      </c>
      <c r="AM846" s="17">
        <v>0.27885926644940201</v>
      </c>
      <c r="AN846" s="17">
        <v>0.32980262806713101</v>
      </c>
      <c r="AO846" s="17">
        <v>0.22096074217671999</v>
      </c>
      <c r="AP846" s="17">
        <v>0.37567671001473801</v>
      </c>
      <c r="AQ846" s="17">
        <v>0.26135884472044102</v>
      </c>
      <c r="AR846" s="17"/>
      <c r="AS846" s="17">
        <v>0.30773810412932601</v>
      </c>
      <c r="AT846" s="17">
        <v>0.33412199324700298</v>
      </c>
      <c r="AU846" s="17">
        <v>0.34218429406102102</v>
      </c>
      <c r="AV846" s="17">
        <v>0.25793286587074399</v>
      </c>
      <c r="AW846" s="17">
        <v>0.31493397451780603</v>
      </c>
      <c r="AX846" s="17"/>
      <c r="AY846" s="17">
        <v>0.31078979638532001</v>
      </c>
      <c r="AZ846" s="17">
        <v>0.31209753202206703</v>
      </c>
      <c r="BA846" s="17">
        <v>0.40276385849794499</v>
      </c>
      <c r="BB846" s="17">
        <v>0.25452586200525901</v>
      </c>
      <c r="BC846" s="17">
        <v>0.24844901171379399</v>
      </c>
      <c r="BD846" s="17"/>
      <c r="BE846" s="17">
        <v>0.260103135432872</v>
      </c>
      <c r="BF846" s="17">
        <v>0.372979927694646</v>
      </c>
      <c r="BG846" s="17">
        <v>0.32360946983985001</v>
      </c>
      <c r="BH846" s="17">
        <v>0.296663974929814</v>
      </c>
      <c r="BI846" s="17"/>
      <c r="BJ846" s="17">
        <v>0.40200708684812703</v>
      </c>
      <c r="BK846" s="17">
        <v>0.29064876745283102</v>
      </c>
      <c r="BL846" s="17">
        <v>0.31638884247624099</v>
      </c>
      <c r="BM846" s="17">
        <v>0.31229984598625299</v>
      </c>
      <c r="BN846" s="17"/>
      <c r="BO846" s="17">
        <v>0.365616503646021</v>
      </c>
      <c r="BP846" s="17">
        <v>0.35982492323641202</v>
      </c>
      <c r="BQ846" s="17">
        <v>0.30565669566596299</v>
      </c>
      <c r="BR846" s="17"/>
      <c r="BS846" s="17">
        <v>0.30044991465728199</v>
      </c>
      <c r="BT846" s="17">
        <v>0.35698023653108102</v>
      </c>
      <c r="BU846" s="17"/>
      <c r="BV846" s="17">
        <v>0.42823657869526199</v>
      </c>
      <c r="BW846" s="17">
        <v>0.29438514825792</v>
      </c>
      <c r="BX846" s="17">
        <v>0.25686392647298101</v>
      </c>
      <c r="BY846" s="17"/>
      <c r="BZ846" s="17">
        <v>0.45312927635112499</v>
      </c>
      <c r="CA846" s="17">
        <v>0.23083614554373899</v>
      </c>
    </row>
    <row r="847" spans="2:79" x14ac:dyDescent="0.3">
      <c r="B847" t="s">
        <v>324</v>
      </c>
      <c r="C847" s="17">
        <v>0.171792543414858</v>
      </c>
      <c r="D847" s="17">
        <v>0.14542494114538801</v>
      </c>
      <c r="E847" s="17">
        <v>0.19894151847684299</v>
      </c>
      <c r="F847" s="17"/>
      <c r="G847" s="17">
        <v>0.157408858463636</v>
      </c>
      <c r="H847" s="17">
        <v>0.17734399613728799</v>
      </c>
      <c r="I847" s="17">
        <v>0.19794721016827299</v>
      </c>
      <c r="J847" s="17">
        <v>0.140218580024672</v>
      </c>
      <c r="K847" s="17">
        <v>0.164951496478105</v>
      </c>
      <c r="L847" s="17">
        <v>0.183226117737425</v>
      </c>
      <c r="M847" s="17"/>
      <c r="N847" s="17">
        <v>0.16063681672607699</v>
      </c>
      <c r="O847" s="17">
        <v>0.18649475426484199</v>
      </c>
      <c r="P847" s="17">
        <v>0.17033362350859499</v>
      </c>
      <c r="Q847" s="17">
        <v>0.17707631322568701</v>
      </c>
      <c r="R847" s="17"/>
      <c r="S847" s="17">
        <v>0.154012795499605</v>
      </c>
      <c r="T847" s="17">
        <v>0.220099113240741</v>
      </c>
      <c r="U847" s="17">
        <v>0.246270506570997</v>
      </c>
      <c r="V847" s="17">
        <v>0.18338964300607999</v>
      </c>
      <c r="W847" s="17">
        <v>0.11301870915996801</v>
      </c>
      <c r="X847" s="17">
        <v>0.21443732926662501</v>
      </c>
      <c r="Y847" s="17">
        <v>0.194852214668119</v>
      </c>
      <c r="Z847" s="17">
        <v>4.0173920785045003E-2</v>
      </c>
      <c r="AA847" s="17">
        <v>0.106767473694861</v>
      </c>
      <c r="AB847" s="17">
        <v>0.121156155965104</v>
      </c>
      <c r="AC847" s="17">
        <v>0.23942078309891801</v>
      </c>
      <c r="AD847" s="17">
        <v>0.223028118937658</v>
      </c>
      <c r="AE847" s="17"/>
      <c r="AF847" s="17">
        <v>0.15899435889945099</v>
      </c>
      <c r="AG847" s="17">
        <v>0.14093472286939099</v>
      </c>
      <c r="AH847" s="17">
        <v>0.192633623198494</v>
      </c>
      <c r="AI847" s="17">
        <v>0.19311551174334199</v>
      </c>
      <c r="AJ847" s="17">
        <v>0.17431183957822199</v>
      </c>
      <c r="AK847" s="17"/>
      <c r="AL847" s="17">
        <v>0.13864127623488401</v>
      </c>
      <c r="AM847" s="17">
        <v>0.120007956559244</v>
      </c>
      <c r="AN847" s="17">
        <v>9.4005919761868395E-2</v>
      </c>
      <c r="AO847" s="17">
        <v>0.19886672627635299</v>
      </c>
      <c r="AP847" s="17">
        <v>0.224079699561653</v>
      </c>
      <c r="AQ847" s="17">
        <v>0.33537130051918201</v>
      </c>
      <c r="AR847" s="17"/>
      <c r="AS847" s="17">
        <v>0.10056037412694099</v>
      </c>
      <c r="AT847" s="17">
        <v>0.17005043083012</v>
      </c>
      <c r="AU847" s="17">
        <v>0.22759298731699401</v>
      </c>
      <c r="AV847" s="17">
        <v>0.20873014426257</v>
      </c>
      <c r="AW847" s="17">
        <v>0.126800556207191</v>
      </c>
      <c r="AX847" s="17"/>
      <c r="AY847" s="17">
        <v>0.12418566562845799</v>
      </c>
      <c r="AZ847" s="17">
        <v>0.19709501738187701</v>
      </c>
      <c r="BA847" s="17">
        <v>0.19916720349025399</v>
      </c>
      <c r="BB847" s="17">
        <v>0.16377077432748899</v>
      </c>
      <c r="BC847" s="17">
        <v>9.1819042283250496E-2</v>
      </c>
      <c r="BD847" s="17"/>
      <c r="BE847" s="17">
        <v>0.20336308671546299</v>
      </c>
      <c r="BF847" s="17">
        <v>9.8875166937345299E-2</v>
      </c>
      <c r="BG847" s="17">
        <v>0.17566660333117401</v>
      </c>
      <c r="BH847" s="17">
        <v>0.20739035192705699</v>
      </c>
      <c r="BI847" s="17"/>
      <c r="BJ847" s="17">
        <v>0.15498109850285099</v>
      </c>
      <c r="BK847" s="17">
        <v>9.7295676889488605E-2</v>
      </c>
      <c r="BL847" s="17">
        <v>0.17484823102975999</v>
      </c>
      <c r="BM847" s="17">
        <v>0.18029036627731199</v>
      </c>
      <c r="BN847" s="17"/>
      <c r="BO847" s="17">
        <v>0.14061086992042299</v>
      </c>
      <c r="BP847" s="17">
        <v>0.13024410045239901</v>
      </c>
      <c r="BQ847" s="17">
        <v>0.18439460720721701</v>
      </c>
      <c r="BR847" s="17"/>
      <c r="BS847" s="17">
        <v>0.16589887047476601</v>
      </c>
      <c r="BT847" s="17">
        <v>0.174533024139057</v>
      </c>
      <c r="BU847" s="17"/>
      <c r="BV847" s="17">
        <v>0.17231465591047701</v>
      </c>
      <c r="BW847" s="17">
        <v>0.20489512928695999</v>
      </c>
      <c r="BX847" s="17">
        <v>0.12604630469067199</v>
      </c>
      <c r="BY847" s="17"/>
      <c r="BZ847" s="17">
        <v>0.14692436080541199</v>
      </c>
      <c r="CA847" s="17">
        <v>0.16847662176589301</v>
      </c>
    </row>
    <row r="848" spans="2:79" x14ac:dyDescent="0.3">
      <c r="B848" t="s">
        <v>325</v>
      </c>
      <c r="C848" s="17">
        <v>0.18816090404730801</v>
      </c>
      <c r="D848" s="17">
        <v>0.19513095749369</v>
      </c>
      <c r="E848" s="17">
        <v>0.18064644124454601</v>
      </c>
      <c r="F848" s="17"/>
      <c r="G848" s="17">
        <v>0.14600075137019</v>
      </c>
      <c r="H848" s="17">
        <v>0.21712634728703301</v>
      </c>
      <c r="I848" s="17">
        <v>0.12072994816122599</v>
      </c>
      <c r="J848" s="17">
        <v>0.26026666033914098</v>
      </c>
      <c r="K848" s="17">
        <v>0.27790878039558498</v>
      </c>
      <c r="L848" s="17">
        <v>0.15046259609696699</v>
      </c>
      <c r="M848" s="17"/>
      <c r="N848" s="17">
        <v>0.14564677515077901</v>
      </c>
      <c r="O848" s="17">
        <v>0.18752673380145099</v>
      </c>
      <c r="P848" s="17">
        <v>0.23736581918347499</v>
      </c>
      <c r="Q848" s="17">
        <v>0.19647796480777699</v>
      </c>
      <c r="R848" s="17"/>
      <c r="S848" s="17">
        <v>0.112855586934337</v>
      </c>
      <c r="T848" s="17">
        <v>0.150379214595982</v>
      </c>
      <c r="U848" s="17">
        <v>0.206256011482362</v>
      </c>
      <c r="V848" s="17">
        <v>0.23655712058265199</v>
      </c>
      <c r="W848" s="17">
        <v>0.18581853010504901</v>
      </c>
      <c r="X848" s="17">
        <v>0.17312913333982599</v>
      </c>
      <c r="Y848" s="17">
        <v>0.171141093426946</v>
      </c>
      <c r="Z848" s="17">
        <v>0.16822441403827601</v>
      </c>
      <c r="AA848" s="17">
        <v>0.22882086461225801</v>
      </c>
      <c r="AB848" s="17">
        <v>0.25730402455379298</v>
      </c>
      <c r="AC848" s="17">
        <v>0.19769272493977399</v>
      </c>
      <c r="AD848" s="17">
        <v>0.22426400728464199</v>
      </c>
      <c r="AE848" s="17"/>
      <c r="AF848" s="17">
        <v>0.25434976408392002</v>
      </c>
      <c r="AG848" s="17">
        <v>0.13651598146076599</v>
      </c>
      <c r="AH848" s="17">
        <v>0.18920545897650001</v>
      </c>
      <c r="AI848" s="17">
        <v>0.225100404772104</v>
      </c>
      <c r="AJ848" s="17">
        <v>0.173125630774184</v>
      </c>
      <c r="AK848" s="17"/>
      <c r="AL848" s="17">
        <v>0.100304727550329</v>
      </c>
      <c r="AM848" s="17">
        <v>0.270473065971642</v>
      </c>
      <c r="AN848" s="17">
        <v>0.28860904985785402</v>
      </c>
      <c r="AO848" s="17">
        <v>0.23783421772496799</v>
      </c>
      <c r="AP848" s="17">
        <v>0.18839428814198</v>
      </c>
      <c r="AQ848" s="17">
        <v>0.15903817279166399</v>
      </c>
      <c r="AR848" s="17"/>
      <c r="AS848" s="17">
        <v>8.2483839965708503E-2</v>
      </c>
      <c r="AT848" s="17">
        <v>0.189645796075045</v>
      </c>
      <c r="AU848" s="17">
        <v>0.23118856124349499</v>
      </c>
      <c r="AV848" s="17">
        <v>0.27657542461881002</v>
      </c>
      <c r="AW848" s="17">
        <v>0.212943003871994</v>
      </c>
      <c r="AX848" s="17"/>
      <c r="AY848" s="17">
        <v>0.123505403432681</v>
      </c>
      <c r="AZ848" s="17">
        <v>0.178591068756497</v>
      </c>
      <c r="BA848" s="17">
        <v>0.18747949441178699</v>
      </c>
      <c r="BB848" s="17">
        <v>0.353307491822829</v>
      </c>
      <c r="BC848" s="17">
        <v>0.205592858113474</v>
      </c>
      <c r="BD848" s="17"/>
      <c r="BE848" s="17">
        <v>0.25488866393035797</v>
      </c>
      <c r="BF848" s="17">
        <v>0.18647536201723799</v>
      </c>
      <c r="BG848" s="17">
        <v>0.18145278773287701</v>
      </c>
      <c r="BH848" s="17">
        <v>0.18950603081713699</v>
      </c>
      <c r="BI848" s="17"/>
      <c r="BJ848" s="17">
        <v>0.13385788379713101</v>
      </c>
      <c r="BK848" s="17">
        <v>0.19570311707570501</v>
      </c>
      <c r="BL848" s="17">
        <v>0.19408438508022</v>
      </c>
      <c r="BM848" s="17">
        <v>0.19914160732236699</v>
      </c>
      <c r="BN848" s="17"/>
      <c r="BO848" s="17">
        <v>0.13139957119514201</v>
      </c>
      <c r="BP848" s="17">
        <v>0.17650031638934599</v>
      </c>
      <c r="BQ848" s="17">
        <v>0.20533768383058801</v>
      </c>
      <c r="BR848" s="17"/>
      <c r="BS848" s="17">
        <v>0.204410241667936</v>
      </c>
      <c r="BT848" s="17">
        <v>0.16816614628947801</v>
      </c>
      <c r="BU848" s="17"/>
      <c r="BV848" s="17">
        <v>0.16970491276374799</v>
      </c>
      <c r="BW848" s="17">
        <v>0.18659294809136201</v>
      </c>
      <c r="BX848" s="17">
        <v>0.20415603325629</v>
      </c>
      <c r="BY848" s="17"/>
      <c r="BZ848" s="17">
        <v>0.15703081888025899</v>
      </c>
      <c r="CA848" s="17">
        <v>0.173893725376012</v>
      </c>
    </row>
    <row r="849" spans="2:79" x14ac:dyDescent="0.3">
      <c r="B849" t="s">
        <v>326</v>
      </c>
      <c r="C849" s="17">
        <v>9.9608384907318701E-2</v>
      </c>
      <c r="D849" s="17">
        <v>0.12762697960421901</v>
      </c>
      <c r="E849" s="17">
        <v>7.0024682637958802E-2</v>
      </c>
      <c r="F849" s="17"/>
      <c r="G849" s="17">
        <v>9.7151987646725099E-2</v>
      </c>
      <c r="H849" s="17">
        <v>1.9464853174019799E-2</v>
      </c>
      <c r="I849" s="17">
        <v>8.49849014935148E-2</v>
      </c>
      <c r="J849" s="17">
        <v>8.6536413816060906E-2</v>
      </c>
      <c r="K849" s="17">
        <v>0.160682100138825</v>
      </c>
      <c r="L849" s="17">
        <v>0.14666810331357499</v>
      </c>
      <c r="M849" s="17"/>
      <c r="N849" s="17">
        <v>9.5217223162505193E-2</v>
      </c>
      <c r="O849" s="17">
        <v>0.10232873948064</v>
      </c>
      <c r="P849" s="17">
        <v>9.89176161074833E-2</v>
      </c>
      <c r="Q849" s="17">
        <v>0.106280569396364</v>
      </c>
      <c r="R849" s="17"/>
      <c r="S849" s="17">
        <v>6.5671941095539199E-2</v>
      </c>
      <c r="T849" s="17">
        <v>0.127991829545654</v>
      </c>
      <c r="U849" s="17">
        <v>2.8935861278519E-2</v>
      </c>
      <c r="V849" s="17">
        <v>5.1899517551614899E-2</v>
      </c>
      <c r="W849" s="17">
        <v>6.4537011462152599E-2</v>
      </c>
      <c r="X849" s="17">
        <v>0.18741587388188999</v>
      </c>
      <c r="Y849" s="17">
        <v>8.4014624835164906E-2</v>
      </c>
      <c r="Z849" s="17">
        <v>0.110413132284745</v>
      </c>
      <c r="AA849" s="17">
        <v>0.12731659563224701</v>
      </c>
      <c r="AB849" s="17">
        <v>0.106799836821352</v>
      </c>
      <c r="AC849" s="17">
        <v>5.1870065577314897E-2</v>
      </c>
      <c r="AD849" s="17">
        <v>0.23014242244781</v>
      </c>
      <c r="AE849" s="17"/>
      <c r="AF849" s="17">
        <v>8.8143212884719005E-2</v>
      </c>
      <c r="AG849" s="17">
        <v>0.106239689084799</v>
      </c>
      <c r="AH849" s="17">
        <v>0.105815469017429</v>
      </c>
      <c r="AI849" s="17">
        <v>8.6218673392214507E-2</v>
      </c>
      <c r="AJ849" s="17">
        <v>5.1570226354255198E-2</v>
      </c>
      <c r="AK849" s="17"/>
      <c r="AL849" s="17">
        <v>8.5152914327412704E-2</v>
      </c>
      <c r="AM849" s="17">
        <v>0.101801661964406</v>
      </c>
      <c r="AN849" s="17">
        <v>9.8490110700395997E-2</v>
      </c>
      <c r="AO849" s="17">
        <v>0.11235981454805299</v>
      </c>
      <c r="AP849" s="17">
        <v>6.7174377232046903E-2</v>
      </c>
      <c r="AQ849" s="17">
        <v>6.7802077559144705E-2</v>
      </c>
      <c r="AR849" s="17"/>
      <c r="AS849" s="17">
        <v>0.14534623591581999</v>
      </c>
      <c r="AT849" s="17">
        <v>9.1616155779955799E-2</v>
      </c>
      <c r="AU849" s="17">
        <v>9.2695923949884407E-2</v>
      </c>
      <c r="AV849" s="17">
        <v>6.9704667881069798E-2</v>
      </c>
      <c r="AW849" s="17">
        <v>0.12032559265743201</v>
      </c>
      <c r="AX849" s="17"/>
      <c r="AY849" s="17">
        <v>0.15477605165080599</v>
      </c>
      <c r="AZ849" s="17">
        <v>9.4171060508500798E-2</v>
      </c>
      <c r="BA849" s="17">
        <v>6.2945210807304794E-2</v>
      </c>
      <c r="BB849" s="17">
        <v>3.6026524130107901E-2</v>
      </c>
      <c r="BC849" s="17">
        <v>0.20743231538168599</v>
      </c>
      <c r="BD849" s="17"/>
      <c r="BE849" s="17">
        <v>0.165511543226185</v>
      </c>
      <c r="BF849" s="17">
        <v>0.12791138345162301</v>
      </c>
      <c r="BG849" s="17">
        <v>9.4080159125776996E-2</v>
      </c>
      <c r="BH849" s="17">
        <v>8.0602106239652693E-2</v>
      </c>
      <c r="BI849" s="17"/>
      <c r="BJ849" s="17">
        <v>0.12739522449582399</v>
      </c>
      <c r="BK849" s="17">
        <v>0.116667606301831</v>
      </c>
      <c r="BL849" s="17">
        <v>8.2685235322841305E-2</v>
      </c>
      <c r="BM849" s="17">
        <v>9.9439709129829496E-2</v>
      </c>
      <c r="BN849" s="17"/>
      <c r="BO849" s="17">
        <v>7.8625407809467002E-2</v>
      </c>
      <c r="BP849" s="17">
        <v>0.100531359482389</v>
      </c>
      <c r="BQ849" s="17">
        <v>0.105092094256206</v>
      </c>
      <c r="BR849" s="17"/>
      <c r="BS849" s="17">
        <v>8.1469585699754807E-2</v>
      </c>
      <c r="BT849" s="17">
        <v>0.121825318035197</v>
      </c>
      <c r="BU849" s="17"/>
      <c r="BV849" s="17">
        <v>6.7225170897278502E-2</v>
      </c>
      <c r="BW849" s="17">
        <v>8.8566255842400202E-2</v>
      </c>
      <c r="BX849" s="17">
        <v>0.145500753069425</v>
      </c>
      <c r="BY849" s="17"/>
      <c r="BZ849" s="17">
        <v>8.2473826660900307E-2</v>
      </c>
      <c r="CA849" s="17">
        <v>0.20686995179036999</v>
      </c>
    </row>
    <row r="850" spans="2:79" x14ac:dyDescent="0.3">
      <c r="B850" t="s">
        <v>327</v>
      </c>
      <c r="C850" s="17">
        <v>2.8633559001645499E-2</v>
      </c>
      <c r="D850" s="17">
        <v>1.82609184741334E-2</v>
      </c>
      <c r="E850" s="17">
        <v>3.8938220615735097E-2</v>
      </c>
      <c r="F850" s="17"/>
      <c r="G850" s="17">
        <v>9.2228580354243497E-3</v>
      </c>
      <c r="H850" s="17">
        <v>0</v>
      </c>
      <c r="I850" s="17">
        <v>7.8534832765386493E-3</v>
      </c>
      <c r="J850" s="17">
        <v>5.1112222583623398E-2</v>
      </c>
      <c r="K850" s="17">
        <v>2.2487361941651199E-2</v>
      </c>
      <c r="L850" s="17">
        <v>6.5152151692106405E-2</v>
      </c>
      <c r="M850" s="17"/>
      <c r="N850" s="17">
        <v>2.4829172062077302E-2</v>
      </c>
      <c r="O850" s="17">
        <v>2.87484687520735E-2</v>
      </c>
      <c r="P850" s="17">
        <v>3.1173576308635199E-2</v>
      </c>
      <c r="Q850" s="17">
        <v>2.5214557964078801E-2</v>
      </c>
      <c r="R850" s="17"/>
      <c r="S850" s="17">
        <v>3.5560122502902601E-2</v>
      </c>
      <c r="T850" s="17">
        <v>2.2087316008548401E-2</v>
      </c>
      <c r="U850" s="17">
        <v>6.6195236246163205E-2</v>
      </c>
      <c r="V850" s="17">
        <v>3.6483518424295501E-2</v>
      </c>
      <c r="W850" s="17">
        <v>1.91459739316759E-2</v>
      </c>
      <c r="X850" s="17">
        <v>0</v>
      </c>
      <c r="Y850" s="17">
        <v>3.6887032078393001E-2</v>
      </c>
      <c r="Z850" s="17">
        <v>3.7099552346729903E-2</v>
      </c>
      <c r="AA850" s="17">
        <v>2.3458494801019001E-2</v>
      </c>
      <c r="AB850" s="17">
        <v>1.74350813430642E-2</v>
      </c>
      <c r="AC850" s="17">
        <v>2.70657679245212E-2</v>
      </c>
      <c r="AD850" s="17">
        <v>5.1321864266375201E-2</v>
      </c>
      <c r="AE850" s="17"/>
      <c r="AF850" s="17">
        <v>6.2685877456001293E-2</v>
      </c>
      <c r="AG850" s="17">
        <v>1.9560750662793999E-2</v>
      </c>
      <c r="AH850" s="17">
        <v>1.7961181688993199E-2</v>
      </c>
      <c r="AI850" s="17">
        <v>3.5882269179866998E-2</v>
      </c>
      <c r="AJ850" s="17">
        <v>0</v>
      </c>
      <c r="AK850" s="17"/>
      <c r="AL850" s="17">
        <v>1.4771681175152301E-2</v>
      </c>
      <c r="AM850" s="17">
        <v>3.65430525741368E-2</v>
      </c>
      <c r="AN850" s="17">
        <v>1.33841274506157E-2</v>
      </c>
      <c r="AO850" s="17">
        <v>5.8431978914660301E-2</v>
      </c>
      <c r="AP850" s="17">
        <v>0</v>
      </c>
      <c r="AQ850" s="17">
        <v>4.5817007457712902E-2</v>
      </c>
      <c r="AR850" s="17"/>
      <c r="AS850" s="17">
        <v>3.2257428666075401E-2</v>
      </c>
      <c r="AT850" s="17">
        <v>2.9754741178537599E-2</v>
      </c>
      <c r="AU850" s="17">
        <v>7.3848367947608098E-3</v>
      </c>
      <c r="AV850" s="17">
        <v>6.3986417926924402E-2</v>
      </c>
      <c r="AW850" s="17">
        <v>0</v>
      </c>
      <c r="AX850" s="17"/>
      <c r="AY850" s="17">
        <v>5.33321067983418E-2</v>
      </c>
      <c r="AZ850" s="17">
        <v>1.54313233262236E-2</v>
      </c>
      <c r="BA850" s="17">
        <v>2.9786953063102001E-2</v>
      </c>
      <c r="BB850" s="17">
        <v>1.19779293638915E-2</v>
      </c>
      <c r="BC850" s="17">
        <v>4.7051695955052097E-2</v>
      </c>
      <c r="BD850" s="17"/>
      <c r="BE850" s="17">
        <v>0</v>
      </c>
      <c r="BF850" s="17">
        <v>3.6154365124140699E-2</v>
      </c>
      <c r="BG850" s="17">
        <v>2.32278246584437E-2</v>
      </c>
      <c r="BH850" s="17">
        <v>3.6186578765025602E-2</v>
      </c>
      <c r="BI850" s="17"/>
      <c r="BJ850" s="17">
        <v>3.1926154412073499E-2</v>
      </c>
      <c r="BK850" s="17">
        <v>0</v>
      </c>
      <c r="BL850" s="17">
        <v>2.6873107240906201E-2</v>
      </c>
      <c r="BM850" s="17">
        <v>3.2763219826979502E-2</v>
      </c>
      <c r="BN850" s="17"/>
      <c r="BO850" s="17">
        <v>0</v>
      </c>
      <c r="BP850" s="17">
        <v>3.0964391419615801E-2</v>
      </c>
      <c r="BQ850" s="17">
        <v>3.5247415910195798E-2</v>
      </c>
      <c r="BR850" s="17"/>
      <c r="BS850" s="17">
        <v>2.8523958405176301E-2</v>
      </c>
      <c r="BT850" s="17">
        <v>2.9074842575569099E-2</v>
      </c>
      <c r="BU850" s="17"/>
      <c r="BV850" s="17">
        <v>1.76761010138391E-2</v>
      </c>
      <c r="BW850" s="17">
        <v>2.9547187762452399E-2</v>
      </c>
      <c r="BX850" s="17">
        <v>4.2690892982343902E-2</v>
      </c>
      <c r="BY850" s="17"/>
      <c r="BZ850" s="17">
        <v>0</v>
      </c>
      <c r="CA850" s="17">
        <v>2.3024958219208001E-2</v>
      </c>
    </row>
    <row r="851" spans="2:79" x14ac:dyDescent="0.3">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row>
    <row r="852" spans="2:79" x14ac:dyDescent="0.3">
      <c r="B852" s="6" t="s">
        <v>334</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row>
    <row r="853" spans="2:79" x14ac:dyDescent="0.3">
      <c r="B853" s="24" t="s">
        <v>329</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row>
    <row r="854" spans="2:79" x14ac:dyDescent="0.3">
      <c r="B854" t="s">
        <v>321</v>
      </c>
      <c r="C854" s="17">
        <v>0.120090578507206</v>
      </c>
      <c r="D854" s="17">
        <v>0.112449082714092</v>
      </c>
      <c r="E854" s="17">
        <v>0.125041530351264</v>
      </c>
      <c r="F854" s="17"/>
      <c r="G854" s="17">
        <v>8.6577499675869599E-2</v>
      </c>
      <c r="H854" s="17">
        <v>0.116426790808573</v>
      </c>
      <c r="I854" s="17">
        <v>0.118054488194603</v>
      </c>
      <c r="J854" s="17">
        <v>0.15197871140580199</v>
      </c>
      <c r="K854" s="17">
        <v>0.123314221447792</v>
      </c>
      <c r="L854" s="17">
        <v>0.122468376107742</v>
      </c>
      <c r="M854" s="17"/>
      <c r="N854" s="17">
        <v>0.102614290227246</v>
      </c>
      <c r="O854" s="17">
        <v>0.111159016293089</v>
      </c>
      <c r="P854" s="17">
        <v>0.13697352376868899</v>
      </c>
      <c r="Q854" s="17">
        <v>0.13346274873040501</v>
      </c>
      <c r="R854" s="17"/>
      <c r="S854" s="17">
        <v>0.111631939665098</v>
      </c>
      <c r="T854" s="17">
        <v>8.7529680617047897E-2</v>
      </c>
      <c r="U854" s="17">
        <v>9.0339229546368596E-2</v>
      </c>
      <c r="V854" s="17">
        <v>0.10622458687691699</v>
      </c>
      <c r="W854" s="17">
        <v>7.5478960327276801E-2</v>
      </c>
      <c r="X854" s="17">
        <v>0.118718363744309</v>
      </c>
      <c r="Y854" s="17">
        <v>0.12975696504881301</v>
      </c>
      <c r="Z854" s="17">
        <v>0.13096089287113899</v>
      </c>
      <c r="AA854" s="17">
        <v>0.16561507491008901</v>
      </c>
      <c r="AB854" s="17">
        <v>0.16973145530547301</v>
      </c>
      <c r="AC854" s="17">
        <v>8.0692039675143504E-2</v>
      </c>
      <c r="AD854" s="17">
        <v>0.228162345131078</v>
      </c>
      <c r="AE854" s="17"/>
      <c r="AF854" s="17">
        <v>0.13641590600060299</v>
      </c>
      <c r="AG854" s="17">
        <v>0.10963274478869101</v>
      </c>
      <c r="AH854" s="17">
        <v>4.76426950941451E-2</v>
      </c>
      <c r="AI854" s="17">
        <v>0.205668916617326</v>
      </c>
      <c r="AJ854" s="17">
        <v>0.110503481448343</v>
      </c>
      <c r="AK854" s="17"/>
      <c r="AL854" s="17">
        <v>9.5518608585568196E-2</v>
      </c>
      <c r="AM854" s="17">
        <v>0.12801053877732099</v>
      </c>
      <c r="AN854" s="17">
        <v>8.1168248869532306E-2</v>
      </c>
      <c r="AO854" s="17">
        <v>0.19464747083093401</v>
      </c>
      <c r="AP854" s="17">
        <v>7.0434081831895701E-2</v>
      </c>
      <c r="AQ854" s="17">
        <v>0.105024478828082</v>
      </c>
      <c r="AR854" s="17"/>
      <c r="AS854" s="17">
        <v>8.3859596941610395E-2</v>
      </c>
      <c r="AT854" s="17">
        <v>0.130361629010049</v>
      </c>
      <c r="AU854" s="17">
        <v>9.7376416473537203E-2</v>
      </c>
      <c r="AV854" s="17">
        <v>0.13363505738435699</v>
      </c>
      <c r="AW854" s="17">
        <v>0.28978729429002797</v>
      </c>
      <c r="AX854" s="17"/>
      <c r="AY854" s="17">
        <v>0.113778517757591</v>
      </c>
      <c r="AZ854" s="17">
        <v>0.125475094036548</v>
      </c>
      <c r="BA854" s="17">
        <v>0.110879532534768</v>
      </c>
      <c r="BB854" s="17">
        <v>9.1785425597211506E-2</v>
      </c>
      <c r="BC854" s="17">
        <v>0.27409626041982899</v>
      </c>
      <c r="BD854" s="17"/>
      <c r="BE854" s="17">
        <v>0.12794140604489601</v>
      </c>
      <c r="BF854" s="17">
        <v>0.113450046292807</v>
      </c>
      <c r="BG854" s="17">
        <v>0.12858262717828001</v>
      </c>
      <c r="BH854" s="17">
        <v>0.11283820940535</v>
      </c>
      <c r="BI854" s="17"/>
      <c r="BJ854" s="17">
        <v>0.19051834954738101</v>
      </c>
      <c r="BK854" s="17">
        <v>8.1478664864211306E-2</v>
      </c>
      <c r="BL854" s="17">
        <v>0.1036946296156</v>
      </c>
      <c r="BM854" s="17">
        <v>0.116292801361196</v>
      </c>
      <c r="BN854" s="17"/>
      <c r="BO854" s="17">
        <v>0.142800215372415</v>
      </c>
      <c r="BP854" s="17">
        <v>0.10723460801264099</v>
      </c>
      <c r="BQ854" s="17">
        <v>0.11792308664054101</v>
      </c>
      <c r="BR854" s="17"/>
      <c r="BS854" s="17">
        <v>0.124647539118594</v>
      </c>
      <c r="BT854" s="17">
        <v>0.11189727935152401</v>
      </c>
      <c r="BU854" s="17"/>
      <c r="BV854" s="17">
        <v>8.2940900960027403E-2</v>
      </c>
      <c r="BW854" s="17">
        <v>0.12644927954144</v>
      </c>
      <c r="BX854" s="17">
        <v>0.14819245877318901</v>
      </c>
      <c r="BY854" s="17"/>
      <c r="BZ854" s="17">
        <v>6.6645117205530902E-2</v>
      </c>
      <c r="CA854" s="17">
        <v>0.18832617739706201</v>
      </c>
    </row>
    <row r="855" spans="2:79" x14ac:dyDescent="0.3">
      <c r="B855" t="s">
        <v>322</v>
      </c>
      <c r="C855" s="17">
        <v>0.19635826929886099</v>
      </c>
      <c r="D855" s="17">
        <v>0.20089074021210401</v>
      </c>
      <c r="E855" s="17">
        <v>0.19386852237323901</v>
      </c>
      <c r="F855" s="17"/>
      <c r="G855" s="17">
        <v>0.12872468913797999</v>
      </c>
      <c r="H855" s="17">
        <v>0.135555766658364</v>
      </c>
      <c r="I855" s="17">
        <v>0.28120367588284101</v>
      </c>
      <c r="J855" s="17">
        <v>0.17791674554731901</v>
      </c>
      <c r="K855" s="17">
        <v>0.18714830636152899</v>
      </c>
      <c r="L855" s="17">
        <v>0.236938736787356</v>
      </c>
      <c r="M855" s="17"/>
      <c r="N855" s="17">
        <v>0.13922990905745999</v>
      </c>
      <c r="O855" s="17">
        <v>0.23535947803850499</v>
      </c>
      <c r="P855" s="17">
        <v>0.226497602057085</v>
      </c>
      <c r="Q855" s="17">
        <v>0.19077817210399101</v>
      </c>
      <c r="R855" s="17"/>
      <c r="S855" s="17">
        <v>0.159268098667534</v>
      </c>
      <c r="T855" s="17">
        <v>0.215528152288361</v>
      </c>
      <c r="U855" s="17">
        <v>0.13931266359542299</v>
      </c>
      <c r="V855" s="17">
        <v>0.20052809227815299</v>
      </c>
      <c r="W855" s="17">
        <v>0.27847380296197599</v>
      </c>
      <c r="X855" s="17">
        <v>0.19484355201796899</v>
      </c>
      <c r="Y855" s="17">
        <v>0.196442054802106</v>
      </c>
      <c r="Z855" s="17">
        <v>0.23764360847728799</v>
      </c>
      <c r="AA855" s="17">
        <v>0.172808384690222</v>
      </c>
      <c r="AB855" s="17">
        <v>0.17050327742840901</v>
      </c>
      <c r="AC855" s="17">
        <v>0.23447855823913799</v>
      </c>
      <c r="AD855" s="17">
        <v>0.22005554315915801</v>
      </c>
      <c r="AE855" s="17"/>
      <c r="AF855" s="17">
        <v>0.26089598446315898</v>
      </c>
      <c r="AG855" s="17">
        <v>0.15673737047925099</v>
      </c>
      <c r="AH855" s="17">
        <v>0.20666381976575501</v>
      </c>
      <c r="AI855" s="17">
        <v>0.17130463479643401</v>
      </c>
      <c r="AJ855" s="17">
        <v>0.25634740966229402</v>
      </c>
      <c r="AK855" s="17"/>
      <c r="AL855" s="17">
        <v>0.142776030440287</v>
      </c>
      <c r="AM855" s="17">
        <v>0.264955614723487</v>
      </c>
      <c r="AN855" s="17">
        <v>0.17409335992994299</v>
      </c>
      <c r="AO855" s="17">
        <v>0.210821471030887</v>
      </c>
      <c r="AP855" s="17">
        <v>0.19279945229281201</v>
      </c>
      <c r="AQ855" s="17">
        <v>0.177245152522297</v>
      </c>
      <c r="AR855" s="17"/>
      <c r="AS855" s="17">
        <v>0.169131229816052</v>
      </c>
      <c r="AT855" s="17">
        <v>0.19862224664505801</v>
      </c>
      <c r="AU855" s="17">
        <v>0.20116088459518799</v>
      </c>
      <c r="AV855" s="17">
        <v>0.25497737057139402</v>
      </c>
      <c r="AW855" s="17">
        <v>5.9960742257684198E-2</v>
      </c>
      <c r="AX855" s="17"/>
      <c r="AY855" s="17">
        <v>0.22147137692000399</v>
      </c>
      <c r="AZ855" s="17">
        <v>0.18139694976798201</v>
      </c>
      <c r="BA855" s="17">
        <v>0.18238090804415999</v>
      </c>
      <c r="BB855" s="17">
        <v>0.26154364428217602</v>
      </c>
      <c r="BC855" s="17">
        <v>3.9490476507797599E-2</v>
      </c>
      <c r="BD855" s="17"/>
      <c r="BE855" s="17">
        <v>0.139251799324905</v>
      </c>
      <c r="BF855" s="17">
        <v>0.159720568743279</v>
      </c>
      <c r="BG855" s="17">
        <v>0.19636717950698501</v>
      </c>
      <c r="BH855" s="17">
        <v>0.23012543566840299</v>
      </c>
      <c r="BI855" s="17"/>
      <c r="BJ855" s="17">
        <v>0.16351372380582699</v>
      </c>
      <c r="BK855" s="17">
        <v>0.123941146774279</v>
      </c>
      <c r="BL855" s="17">
        <v>0.19351972719015101</v>
      </c>
      <c r="BM855" s="17">
        <v>0.21731146925058101</v>
      </c>
      <c r="BN855" s="17"/>
      <c r="BO855" s="17">
        <v>0.18294233345076399</v>
      </c>
      <c r="BP855" s="17">
        <v>0.18015885045757801</v>
      </c>
      <c r="BQ855" s="17">
        <v>0.204040000969791</v>
      </c>
      <c r="BR855" s="17"/>
      <c r="BS855" s="17">
        <v>0.22283654131542199</v>
      </c>
      <c r="BT855" s="17">
        <v>0.159263365687451</v>
      </c>
      <c r="BU855" s="17"/>
      <c r="BV855" s="17">
        <v>0.116813638757767</v>
      </c>
      <c r="BW855" s="17">
        <v>0.24976254074527299</v>
      </c>
      <c r="BX855" s="17">
        <v>0.20529416544087301</v>
      </c>
      <c r="BY855" s="17"/>
      <c r="BZ855" s="17">
        <v>0.26678336936614899</v>
      </c>
      <c r="CA855" s="17">
        <v>0.25730564565694097</v>
      </c>
    </row>
    <row r="856" spans="2:79" x14ac:dyDescent="0.3">
      <c r="B856" t="s">
        <v>323</v>
      </c>
      <c r="C856" s="17">
        <v>0.22992110484752701</v>
      </c>
      <c r="D856" s="17">
        <v>0.19633153880520199</v>
      </c>
      <c r="E856" s="17">
        <v>0.26202384277386498</v>
      </c>
      <c r="F856" s="17"/>
      <c r="G856" s="17">
        <v>0.274749527818617</v>
      </c>
      <c r="H856" s="17">
        <v>0.17015804219848801</v>
      </c>
      <c r="I856" s="17">
        <v>0.18768033027205999</v>
      </c>
      <c r="J856" s="17">
        <v>0.20273693706993301</v>
      </c>
      <c r="K856" s="17">
        <v>0.25958844209263199</v>
      </c>
      <c r="L856" s="17">
        <v>0.27848825188223503</v>
      </c>
      <c r="M856" s="17"/>
      <c r="N856" s="17">
        <v>0.22207692552913</v>
      </c>
      <c r="O856" s="17">
        <v>0.22184358381567301</v>
      </c>
      <c r="P856" s="17">
        <v>0.24965588091985499</v>
      </c>
      <c r="Q856" s="17">
        <v>0.23951718000485001</v>
      </c>
      <c r="R856" s="17"/>
      <c r="S856" s="17">
        <v>0.17410944976206799</v>
      </c>
      <c r="T856" s="17">
        <v>0.30350787830923398</v>
      </c>
      <c r="U856" s="17">
        <v>0.31521898568102802</v>
      </c>
      <c r="V856" s="17">
        <v>0.16703764167714399</v>
      </c>
      <c r="W856" s="17">
        <v>0.29244080788001398</v>
      </c>
      <c r="X856" s="17">
        <v>0.22140356821016999</v>
      </c>
      <c r="Y856" s="17">
        <v>0.25518410809988801</v>
      </c>
      <c r="Z856" s="17">
        <v>0.23828217887880401</v>
      </c>
      <c r="AA856" s="17">
        <v>0.22273581939485701</v>
      </c>
      <c r="AB856" s="17">
        <v>0.20935015022137399</v>
      </c>
      <c r="AC856" s="17">
        <v>0.20161922056443601</v>
      </c>
      <c r="AD856" s="17">
        <v>5.5530980473639503E-2</v>
      </c>
      <c r="AE856" s="17"/>
      <c r="AF856" s="17">
        <v>0.221418719278663</v>
      </c>
      <c r="AG856" s="17">
        <v>0.24014270259907</v>
      </c>
      <c r="AH856" s="17">
        <v>0.27981132809939002</v>
      </c>
      <c r="AI856" s="17">
        <v>0.24275826680994</v>
      </c>
      <c r="AJ856" s="17">
        <v>0.148747314361827</v>
      </c>
      <c r="AK856" s="17"/>
      <c r="AL856" s="17">
        <v>0.236961751257173</v>
      </c>
      <c r="AM856" s="17">
        <v>0.24404846411592199</v>
      </c>
      <c r="AN856" s="17">
        <v>0.191180957702411</v>
      </c>
      <c r="AO856" s="17">
        <v>0.202217952618549</v>
      </c>
      <c r="AP856" s="17">
        <v>0.276810254769286</v>
      </c>
      <c r="AQ856" s="17">
        <v>0.26853341092049599</v>
      </c>
      <c r="AR856" s="17"/>
      <c r="AS856" s="17">
        <v>0.116742760216417</v>
      </c>
      <c r="AT856" s="17">
        <v>0.26327066976310798</v>
      </c>
      <c r="AU856" s="17">
        <v>0.27218875294748901</v>
      </c>
      <c r="AV856" s="17">
        <v>0.17728087739680701</v>
      </c>
      <c r="AW856" s="17">
        <v>0.211590092637573</v>
      </c>
      <c r="AX856" s="17"/>
      <c r="AY856" s="17">
        <v>0.19054226188048401</v>
      </c>
      <c r="AZ856" s="17">
        <v>0.24345342798967501</v>
      </c>
      <c r="BA856" s="17">
        <v>0.28855699620300002</v>
      </c>
      <c r="BB856" s="17">
        <v>0.18129560073522</v>
      </c>
      <c r="BC856" s="17">
        <v>0.17140945641396499</v>
      </c>
      <c r="BD856" s="17"/>
      <c r="BE856" s="17">
        <v>0.26260190119032301</v>
      </c>
      <c r="BF856" s="17">
        <v>0.24659766655912599</v>
      </c>
      <c r="BG856" s="17">
        <v>0.21212746634903901</v>
      </c>
      <c r="BH856" s="17">
        <v>0.24574269332287799</v>
      </c>
      <c r="BI856" s="17"/>
      <c r="BJ856" s="17">
        <v>0.188725613326192</v>
      </c>
      <c r="BK856" s="17">
        <v>0.201382103640069</v>
      </c>
      <c r="BL856" s="17">
        <v>0.27671213046204302</v>
      </c>
      <c r="BM856" s="17">
        <v>0.22130653840387099</v>
      </c>
      <c r="BN856" s="17"/>
      <c r="BO856" s="17">
        <v>0.22040930053755001</v>
      </c>
      <c r="BP856" s="17">
        <v>0.24663857308518</v>
      </c>
      <c r="BQ856" s="17">
        <v>0.23026595956920701</v>
      </c>
      <c r="BR856" s="17"/>
      <c r="BS856" s="17">
        <v>0.213508466617226</v>
      </c>
      <c r="BT856" s="17">
        <v>0.25442037209693302</v>
      </c>
      <c r="BU856" s="17"/>
      <c r="BV856" s="17">
        <v>0.28944857286353998</v>
      </c>
      <c r="BW856" s="17">
        <v>0.18314351911732901</v>
      </c>
      <c r="BX856" s="17">
        <v>0.216736483068112</v>
      </c>
      <c r="BY856" s="17"/>
      <c r="BZ856" s="17">
        <v>0.252824814784187</v>
      </c>
      <c r="CA856" s="17">
        <v>0.170726824409934</v>
      </c>
    </row>
    <row r="857" spans="2:79" x14ac:dyDescent="0.3">
      <c r="B857" t="s">
        <v>324</v>
      </c>
      <c r="C857" s="17">
        <v>0.15764639597140401</v>
      </c>
      <c r="D857" s="17">
        <v>0.15189133516919501</v>
      </c>
      <c r="E857" s="17">
        <v>0.164729971344348</v>
      </c>
      <c r="F857" s="17"/>
      <c r="G857" s="17">
        <v>0.135879921710684</v>
      </c>
      <c r="H857" s="17">
        <v>0.18850366549640701</v>
      </c>
      <c r="I857" s="17">
        <v>0.19592194395588</v>
      </c>
      <c r="J857" s="17">
        <v>0.14862287730489801</v>
      </c>
      <c r="K857" s="17">
        <v>0.14926179101585499</v>
      </c>
      <c r="L857" s="17">
        <v>0.13166609667969401</v>
      </c>
      <c r="M857" s="17"/>
      <c r="N857" s="17">
        <v>0.15011237618729301</v>
      </c>
      <c r="O857" s="17">
        <v>0.13289241167874799</v>
      </c>
      <c r="P857" s="17">
        <v>0.191837843239443</v>
      </c>
      <c r="Q857" s="17">
        <v>0.15634962773417899</v>
      </c>
      <c r="R857" s="17"/>
      <c r="S857" s="17">
        <v>0.132345495904055</v>
      </c>
      <c r="T857" s="17">
        <v>0.12003710402281099</v>
      </c>
      <c r="U857" s="17">
        <v>0.208115504547881</v>
      </c>
      <c r="V857" s="17">
        <v>0.23118695920426399</v>
      </c>
      <c r="W857" s="17">
        <v>0.122525000323812</v>
      </c>
      <c r="X857" s="17">
        <v>0.19523697274934901</v>
      </c>
      <c r="Y857" s="17">
        <v>0.16258309883463001</v>
      </c>
      <c r="Z857" s="17">
        <v>0.19009454678745</v>
      </c>
      <c r="AA857" s="17">
        <v>0.120263418557916</v>
      </c>
      <c r="AB857" s="17">
        <v>0.16107551709812201</v>
      </c>
      <c r="AC857" s="17">
        <v>0.139654658868516</v>
      </c>
      <c r="AD857" s="17">
        <v>0.22395834662918199</v>
      </c>
      <c r="AE857" s="17"/>
      <c r="AF857" s="17">
        <v>0.13554170190472001</v>
      </c>
      <c r="AG857" s="17">
        <v>0.14914735663232301</v>
      </c>
      <c r="AH857" s="17">
        <v>0.18082599029730001</v>
      </c>
      <c r="AI857" s="17">
        <v>0.14096128262406199</v>
      </c>
      <c r="AJ857" s="17">
        <v>0.16399011105644501</v>
      </c>
      <c r="AK857" s="17"/>
      <c r="AL857" s="17">
        <v>0.15755258114854601</v>
      </c>
      <c r="AM857" s="17">
        <v>0.10187448672838401</v>
      </c>
      <c r="AN857" s="17">
        <v>0.16258921763360601</v>
      </c>
      <c r="AO857" s="17">
        <v>0.16616880515798299</v>
      </c>
      <c r="AP857" s="17">
        <v>0.14100827170868999</v>
      </c>
      <c r="AQ857" s="17">
        <v>0.21451245990352699</v>
      </c>
      <c r="AR857" s="17"/>
      <c r="AS857" s="17">
        <v>0.14767991996916</v>
      </c>
      <c r="AT857" s="17">
        <v>0.15898541597320301</v>
      </c>
      <c r="AU857" s="17">
        <v>0.15743953431735799</v>
      </c>
      <c r="AV857" s="17">
        <v>0.16588665763917601</v>
      </c>
      <c r="AW857" s="17">
        <v>0.16869008602479599</v>
      </c>
      <c r="AX857" s="17"/>
      <c r="AY857" s="17">
        <v>0.121075631774981</v>
      </c>
      <c r="AZ857" s="17">
        <v>0.17281476446941799</v>
      </c>
      <c r="BA857" s="17">
        <v>0.17928863981870799</v>
      </c>
      <c r="BB857" s="17">
        <v>0.14788807614931301</v>
      </c>
      <c r="BC857" s="17">
        <v>0.102860406808311</v>
      </c>
      <c r="BD857" s="17"/>
      <c r="BE857" s="17">
        <v>0.122280487401976</v>
      </c>
      <c r="BF857" s="17">
        <v>0.178085124872645</v>
      </c>
      <c r="BG857" s="17">
        <v>0.15313142141999</v>
      </c>
      <c r="BH857" s="17">
        <v>0.147778371578034</v>
      </c>
      <c r="BI857" s="17"/>
      <c r="BJ857" s="17">
        <v>0.186618325902247</v>
      </c>
      <c r="BK857" s="17">
        <v>0.111146530318381</v>
      </c>
      <c r="BL857" s="17">
        <v>0.1643538194827</v>
      </c>
      <c r="BM857" s="17">
        <v>0.15089535741353699</v>
      </c>
      <c r="BN857" s="17"/>
      <c r="BO857" s="17">
        <v>0.157663255066785</v>
      </c>
      <c r="BP857" s="17">
        <v>0.15414178523490199</v>
      </c>
      <c r="BQ857" s="17">
        <v>0.157105091488391</v>
      </c>
      <c r="BR857" s="17"/>
      <c r="BS857" s="17">
        <v>0.13528703350537699</v>
      </c>
      <c r="BT857" s="17">
        <v>0.18584041891956499</v>
      </c>
      <c r="BU857" s="17"/>
      <c r="BV857" s="17">
        <v>0.18461480539950001</v>
      </c>
      <c r="BW857" s="17">
        <v>0.167190089724254</v>
      </c>
      <c r="BX857" s="17">
        <v>0.111756948005597</v>
      </c>
      <c r="BY857" s="17"/>
      <c r="BZ857" s="17">
        <v>0.12139558145438401</v>
      </c>
      <c r="CA857" s="17">
        <v>0.10524354829510001</v>
      </c>
    </row>
    <row r="858" spans="2:79" x14ac:dyDescent="0.3">
      <c r="B858" t="s">
        <v>325</v>
      </c>
      <c r="C858" s="17">
        <v>0.15591311860246601</v>
      </c>
      <c r="D858" s="17">
        <v>0.17142772832980299</v>
      </c>
      <c r="E858" s="17">
        <v>0.14241558558694301</v>
      </c>
      <c r="F858" s="17"/>
      <c r="G858" s="17">
        <v>0.199382418919787</v>
      </c>
      <c r="H858" s="17">
        <v>0.28488367736688203</v>
      </c>
      <c r="I858" s="17">
        <v>0.11617716343903001</v>
      </c>
      <c r="J858" s="17">
        <v>0.175714180079828</v>
      </c>
      <c r="K858" s="17">
        <v>8.9510835064293595E-2</v>
      </c>
      <c r="L858" s="17">
        <v>8.6864114538700896E-2</v>
      </c>
      <c r="M858" s="17"/>
      <c r="N858" s="17">
        <v>0.20155592210371201</v>
      </c>
      <c r="O858" s="17">
        <v>0.198627327181049</v>
      </c>
      <c r="P858" s="17">
        <v>7.71133614745423E-2</v>
      </c>
      <c r="Q858" s="17">
        <v>0.130918495678363</v>
      </c>
      <c r="R858" s="17"/>
      <c r="S858" s="17">
        <v>0.214542650263984</v>
      </c>
      <c r="T858" s="17">
        <v>0.140514361664003</v>
      </c>
      <c r="U858" s="17">
        <v>8.0291696963692205E-2</v>
      </c>
      <c r="V858" s="17">
        <v>0.171803890838441</v>
      </c>
      <c r="W858" s="17">
        <v>0.12375767442618101</v>
      </c>
      <c r="X858" s="17">
        <v>0.169021018013914</v>
      </c>
      <c r="Y858" s="17">
        <v>0.11782901565922101</v>
      </c>
      <c r="Z858" s="17">
        <v>9.0531832935362003E-2</v>
      </c>
      <c r="AA858" s="17">
        <v>0.171972177688303</v>
      </c>
      <c r="AB858" s="17">
        <v>0.112391827319906</v>
      </c>
      <c r="AC858" s="17">
        <v>0.26580456171792299</v>
      </c>
      <c r="AD858" s="17">
        <v>0.165006287600243</v>
      </c>
      <c r="AE858" s="17"/>
      <c r="AF858" s="17">
        <v>0.143088468138171</v>
      </c>
      <c r="AG858" s="17">
        <v>0.19571408484383199</v>
      </c>
      <c r="AH858" s="17">
        <v>7.4785214983023401E-2</v>
      </c>
      <c r="AI858" s="17">
        <v>0.10924145096457499</v>
      </c>
      <c r="AJ858" s="17">
        <v>0.17766596879240801</v>
      </c>
      <c r="AK858" s="17"/>
      <c r="AL858" s="17">
        <v>0.21873401942604101</v>
      </c>
      <c r="AM858" s="17">
        <v>0.16166818642268199</v>
      </c>
      <c r="AN858" s="17">
        <v>0.25036355530460502</v>
      </c>
      <c r="AO858" s="17">
        <v>9.2633312716643101E-2</v>
      </c>
      <c r="AP858" s="17">
        <v>0.11184067260205401</v>
      </c>
      <c r="AQ858" s="17">
        <v>9.0193746975870501E-2</v>
      </c>
      <c r="AR858" s="17"/>
      <c r="AS858" s="17">
        <v>0.22424386146387401</v>
      </c>
      <c r="AT858" s="17">
        <v>0.14496036572985599</v>
      </c>
      <c r="AU858" s="17">
        <v>0.14450547264397301</v>
      </c>
      <c r="AV858" s="17">
        <v>0.13799086253478399</v>
      </c>
      <c r="AW858" s="17">
        <v>6.0042594542507197E-2</v>
      </c>
      <c r="AX858" s="17"/>
      <c r="AY858" s="17">
        <v>0.14885827160562101</v>
      </c>
      <c r="AZ858" s="17">
        <v>0.15578657254269099</v>
      </c>
      <c r="BA858" s="17">
        <v>0.14496711413216401</v>
      </c>
      <c r="BB858" s="17">
        <v>0.19157185008195601</v>
      </c>
      <c r="BC858" s="17">
        <v>0.18134475294831701</v>
      </c>
      <c r="BD858" s="17"/>
      <c r="BE858" s="17">
        <v>0.21554630224532201</v>
      </c>
      <c r="BF858" s="17">
        <v>0.181131415129756</v>
      </c>
      <c r="BG858" s="17">
        <v>0.16868432893631199</v>
      </c>
      <c r="BH858" s="17">
        <v>0.112385055982893</v>
      </c>
      <c r="BI858" s="17"/>
      <c r="BJ858" s="17">
        <v>0.17412810381173099</v>
      </c>
      <c r="BK858" s="17">
        <v>0.19049199781950099</v>
      </c>
      <c r="BL858" s="17">
        <v>0.137015672429528</v>
      </c>
      <c r="BM858" s="17">
        <v>0.15716928836448901</v>
      </c>
      <c r="BN858" s="17"/>
      <c r="BO858" s="17">
        <v>0.13907417053159599</v>
      </c>
      <c r="BP858" s="17">
        <v>0.174770719188029</v>
      </c>
      <c r="BQ858" s="17">
        <v>0.15504877162477501</v>
      </c>
      <c r="BR858" s="17"/>
      <c r="BS858" s="17">
        <v>0.15553673897171699</v>
      </c>
      <c r="BT858" s="17">
        <v>0.15801859434993601</v>
      </c>
      <c r="BU858" s="17"/>
      <c r="BV858" s="17">
        <v>0.17508810795906901</v>
      </c>
      <c r="BW858" s="17">
        <v>0.13926607594544299</v>
      </c>
      <c r="BX858" s="17">
        <v>0.16842120641869501</v>
      </c>
      <c r="BY858" s="17"/>
      <c r="BZ858" s="17">
        <v>0.126174084727951</v>
      </c>
      <c r="CA858" s="17">
        <v>9.6889166315746303E-2</v>
      </c>
    </row>
    <row r="859" spans="2:79" x14ac:dyDescent="0.3">
      <c r="B859" t="s">
        <v>326</v>
      </c>
      <c r="C859" s="17">
        <v>0.111533299488282</v>
      </c>
      <c r="D859" s="17">
        <v>0.14366636396114699</v>
      </c>
      <c r="E859" s="17">
        <v>7.8086484720652896E-2</v>
      </c>
      <c r="F859" s="17"/>
      <c r="G859" s="17">
        <v>0.156771296412199</v>
      </c>
      <c r="H859" s="17">
        <v>9.4020501260461103E-2</v>
      </c>
      <c r="I859" s="17">
        <v>6.6719341013055405E-2</v>
      </c>
      <c r="J859" s="17">
        <v>0.13275676136070699</v>
      </c>
      <c r="K859" s="17">
        <v>0.118765248420693</v>
      </c>
      <c r="L859" s="17">
        <v>0.10937867697081601</v>
      </c>
      <c r="M859" s="17"/>
      <c r="N859" s="17">
        <v>0.14651837289335201</v>
      </c>
      <c r="O859" s="17">
        <v>8.2853042057176404E-2</v>
      </c>
      <c r="P859" s="17">
        <v>9.7172717480405693E-2</v>
      </c>
      <c r="Q859" s="17">
        <v>0.11159167308743401</v>
      </c>
      <c r="R859" s="17"/>
      <c r="S859" s="17">
        <v>0.17432185468117301</v>
      </c>
      <c r="T859" s="17">
        <v>9.5019772545004405E-2</v>
      </c>
      <c r="U859" s="17">
        <v>0.12545026916799301</v>
      </c>
      <c r="V859" s="17">
        <v>0.105239152824443</v>
      </c>
      <c r="W859" s="17">
        <v>0.10732375408073901</v>
      </c>
      <c r="X859" s="17">
        <v>8.3615377403621502E-2</v>
      </c>
      <c r="Y859" s="17">
        <v>0.121437133625315</v>
      </c>
      <c r="Z859" s="17">
        <v>3.6646009389096998E-2</v>
      </c>
      <c r="AA859" s="17">
        <v>0.13661153963241501</v>
      </c>
      <c r="AB859" s="17">
        <v>9.1330635130442497E-2</v>
      </c>
      <c r="AC859" s="17">
        <v>7.7750960934842697E-2</v>
      </c>
      <c r="AD859" s="17">
        <v>0.107286497006699</v>
      </c>
      <c r="AE859" s="17"/>
      <c r="AF859" s="17">
        <v>8.0022247185407805E-2</v>
      </c>
      <c r="AG859" s="17">
        <v>0.12949571292581899</v>
      </c>
      <c r="AH859" s="17">
        <v>0.16286203275945099</v>
      </c>
      <c r="AI859" s="17">
        <v>8.3243923078509197E-2</v>
      </c>
      <c r="AJ859" s="17">
        <v>0.14274571467868299</v>
      </c>
      <c r="AK859" s="17"/>
      <c r="AL859" s="17">
        <v>0.11831397048402199</v>
      </c>
      <c r="AM859" s="17">
        <v>8.4299953093564195E-2</v>
      </c>
      <c r="AN859" s="17">
        <v>0.127986379409678</v>
      </c>
      <c r="AO859" s="17">
        <v>9.4123600578877295E-2</v>
      </c>
      <c r="AP859" s="17">
        <v>0.20710726679526301</v>
      </c>
      <c r="AQ859" s="17">
        <v>0.10100947592616601</v>
      </c>
      <c r="AR859" s="17"/>
      <c r="AS859" s="17">
        <v>0.19934994230626199</v>
      </c>
      <c r="AT859" s="17">
        <v>8.3132870985725305E-2</v>
      </c>
      <c r="AU859" s="17">
        <v>0.103222819488736</v>
      </c>
      <c r="AV859" s="17">
        <v>9.8724343273307605E-2</v>
      </c>
      <c r="AW859" s="17">
        <v>0.209929190247412</v>
      </c>
      <c r="AX859" s="17"/>
      <c r="AY859" s="17">
        <v>0.153702026060036</v>
      </c>
      <c r="AZ859" s="17">
        <v>9.6842816764694598E-2</v>
      </c>
      <c r="BA859" s="17">
        <v>7.0628257165463795E-2</v>
      </c>
      <c r="BB859" s="17">
        <v>0.125915403154124</v>
      </c>
      <c r="BC859" s="17">
        <v>0.18374695094672899</v>
      </c>
      <c r="BD859" s="17"/>
      <c r="BE859" s="17">
        <v>0.132378103792578</v>
      </c>
      <c r="BF859" s="17">
        <v>0.107898914860805</v>
      </c>
      <c r="BG859" s="17">
        <v>0.11258161961322199</v>
      </c>
      <c r="BH859" s="17">
        <v>0.10688919172009601</v>
      </c>
      <c r="BI859" s="17"/>
      <c r="BJ859" s="17">
        <v>8.5877410150743794E-2</v>
      </c>
      <c r="BK859" s="17">
        <v>0.25116774101095002</v>
      </c>
      <c r="BL859" s="17">
        <v>9.1961676168581599E-2</v>
      </c>
      <c r="BM859" s="17">
        <v>0.109940835093518</v>
      </c>
      <c r="BN859" s="17"/>
      <c r="BO859" s="17">
        <v>0.13945906506598599</v>
      </c>
      <c r="BP859" s="17">
        <v>9.4836779529863302E-2</v>
      </c>
      <c r="BQ859" s="17">
        <v>0.107023301096592</v>
      </c>
      <c r="BR859" s="17"/>
      <c r="BS859" s="17">
        <v>0.108337733166328</v>
      </c>
      <c r="BT859" s="17">
        <v>0.116987526449602</v>
      </c>
      <c r="BU859" s="17"/>
      <c r="BV859" s="17">
        <v>0.11978357127655199</v>
      </c>
      <c r="BW859" s="17">
        <v>0.114020022977563</v>
      </c>
      <c r="BX859" s="17">
        <v>0.11758583173332</v>
      </c>
      <c r="BY859" s="17"/>
      <c r="BZ859" s="17">
        <v>0.16617703246179899</v>
      </c>
      <c r="CA859" s="17">
        <v>0.18150863792521599</v>
      </c>
    </row>
    <row r="860" spans="2:79" x14ac:dyDescent="0.3">
      <c r="B860" t="s">
        <v>327</v>
      </c>
      <c r="C860" s="17">
        <v>2.8537233284254601E-2</v>
      </c>
      <c r="D860" s="17">
        <v>2.3343210808456201E-2</v>
      </c>
      <c r="E860" s="17">
        <v>3.3834062849687499E-2</v>
      </c>
      <c r="F860" s="17"/>
      <c r="G860" s="17">
        <v>1.7914646324864E-2</v>
      </c>
      <c r="H860" s="17">
        <v>1.0451556210825001E-2</v>
      </c>
      <c r="I860" s="17">
        <v>3.4243057242530898E-2</v>
      </c>
      <c r="J860" s="17">
        <v>1.02737872315129E-2</v>
      </c>
      <c r="K860" s="17">
        <v>7.2411155597205096E-2</v>
      </c>
      <c r="L860" s="17">
        <v>3.4195747033456202E-2</v>
      </c>
      <c r="M860" s="17"/>
      <c r="N860" s="17">
        <v>3.7892204001806797E-2</v>
      </c>
      <c r="O860" s="17">
        <v>1.7265140935759399E-2</v>
      </c>
      <c r="P860" s="17">
        <v>2.0749071059980001E-2</v>
      </c>
      <c r="Q860" s="17">
        <v>3.7382102660777801E-2</v>
      </c>
      <c r="R860" s="17"/>
      <c r="S860" s="17">
        <v>3.3780511056088598E-2</v>
      </c>
      <c r="T860" s="17">
        <v>3.78630505535393E-2</v>
      </c>
      <c r="U860" s="17">
        <v>4.1271650497614498E-2</v>
      </c>
      <c r="V860" s="17">
        <v>1.79796763006384E-2</v>
      </c>
      <c r="W860" s="17">
        <v>0</v>
      </c>
      <c r="X860" s="17">
        <v>1.7161147860667299E-2</v>
      </c>
      <c r="Y860" s="17">
        <v>1.6767623930027901E-2</v>
      </c>
      <c r="Z860" s="17">
        <v>7.5840930660860506E-2</v>
      </c>
      <c r="AA860" s="17">
        <v>9.9935851261987296E-3</v>
      </c>
      <c r="AB860" s="17">
        <v>8.5617137496273907E-2</v>
      </c>
      <c r="AC860" s="17">
        <v>0</v>
      </c>
      <c r="AD860" s="17">
        <v>0</v>
      </c>
      <c r="AE860" s="17"/>
      <c r="AF860" s="17">
        <v>2.2616973029275199E-2</v>
      </c>
      <c r="AG860" s="17">
        <v>1.9130027731013698E-2</v>
      </c>
      <c r="AH860" s="17">
        <v>4.7408919000935003E-2</v>
      </c>
      <c r="AI860" s="17">
        <v>4.6821525109155097E-2</v>
      </c>
      <c r="AJ860" s="17">
        <v>0</v>
      </c>
      <c r="AK860" s="17"/>
      <c r="AL860" s="17">
        <v>3.0143038658363201E-2</v>
      </c>
      <c r="AM860" s="17">
        <v>1.5142756138639499E-2</v>
      </c>
      <c r="AN860" s="17">
        <v>1.26182811502256E-2</v>
      </c>
      <c r="AO860" s="17">
        <v>3.9387387066125698E-2</v>
      </c>
      <c r="AP860" s="17">
        <v>0</v>
      </c>
      <c r="AQ860" s="17">
        <v>4.3481274923560298E-2</v>
      </c>
      <c r="AR860" s="17"/>
      <c r="AS860" s="17">
        <v>5.8992689286624198E-2</v>
      </c>
      <c r="AT860" s="17">
        <v>2.0666801892999302E-2</v>
      </c>
      <c r="AU860" s="17">
        <v>2.4106119533719699E-2</v>
      </c>
      <c r="AV860" s="17">
        <v>3.1504831200174901E-2</v>
      </c>
      <c r="AW860" s="17">
        <v>0</v>
      </c>
      <c r="AX860" s="17"/>
      <c r="AY860" s="17">
        <v>5.0571914001283497E-2</v>
      </c>
      <c r="AZ860" s="17">
        <v>2.42303744289913E-2</v>
      </c>
      <c r="BA860" s="17">
        <v>2.3298552101735901E-2</v>
      </c>
      <c r="BB860" s="17">
        <v>0</v>
      </c>
      <c r="BC860" s="17">
        <v>4.7051695955052097E-2</v>
      </c>
      <c r="BD860" s="17"/>
      <c r="BE860" s="17">
        <v>0</v>
      </c>
      <c r="BF860" s="17">
        <v>1.31162635415822E-2</v>
      </c>
      <c r="BG860" s="17">
        <v>2.85253569961725E-2</v>
      </c>
      <c r="BH860" s="17">
        <v>4.4241042322344902E-2</v>
      </c>
      <c r="BI860" s="17"/>
      <c r="BJ860" s="17">
        <v>1.0618473455878101E-2</v>
      </c>
      <c r="BK860" s="17">
        <v>4.0391815572608999E-2</v>
      </c>
      <c r="BL860" s="17">
        <v>3.2742344651396103E-2</v>
      </c>
      <c r="BM860" s="17">
        <v>2.7083710112807101E-2</v>
      </c>
      <c r="BN860" s="17"/>
      <c r="BO860" s="17">
        <v>1.76516599749044E-2</v>
      </c>
      <c r="BP860" s="17">
        <v>4.2218684491807303E-2</v>
      </c>
      <c r="BQ860" s="17">
        <v>2.8593788610701699E-2</v>
      </c>
      <c r="BR860" s="17"/>
      <c r="BS860" s="17">
        <v>3.9845947305334903E-2</v>
      </c>
      <c r="BT860" s="17">
        <v>1.3572443144989E-2</v>
      </c>
      <c r="BU860" s="17"/>
      <c r="BV860" s="17">
        <v>3.1310402783544897E-2</v>
      </c>
      <c r="BW860" s="17">
        <v>2.0168471948697399E-2</v>
      </c>
      <c r="BX860" s="17">
        <v>3.20129065602155E-2</v>
      </c>
      <c r="BY860" s="17"/>
      <c r="BZ860" s="17">
        <v>0</v>
      </c>
      <c r="CA860" s="17">
        <v>0</v>
      </c>
    </row>
    <row r="861" spans="2:79" x14ac:dyDescent="0.3">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row>
    <row r="862" spans="2:79" x14ac:dyDescent="0.3">
      <c r="B862" s="6" t="s">
        <v>335</v>
      </c>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c r="BY862" s="17"/>
      <c r="BZ862" s="17"/>
      <c r="CA862" s="17"/>
    </row>
    <row r="863" spans="2:79" x14ac:dyDescent="0.3">
      <c r="B863" s="24" t="s">
        <v>329</v>
      </c>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c r="BY863" s="17"/>
      <c r="BZ863" s="17"/>
      <c r="CA863" s="17"/>
    </row>
    <row r="864" spans="2:79" x14ac:dyDescent="0.3">
      <c r="B864" t="s">
        <v>321</v>
      </c>
      <c r="C864" s="17">
        <v>3.8214845133277199E-2</v>
      </c>
      <c r="D864" s="17">
        <v>4.5698074909018199E-2</v>
      </c>
      <c r="E864" s="17">
        <v>3.1348048598051001E-2</v>
      </c>
      <c r="F864" s="17"/>
      <c r="G864" s="17">
        <v>9.5410393897543605E-2</v>
      </c>
      <c r="H864" s="17">
        <v>4.8815474705124297E-2</v>
      </c>
      <c r="I864" s="17">
        <v>3.1437098601243198E-2</v>
      </c>
      <c r="J864" s="17">
        <v>3.13145890414765E-2</v>
      </c>
      <c r="K864" s="17">
        <v>2.1651193509052799E-2</v>
      </c>
      <c r="L864" s="17">
        <v>1.1103897879593601E-2</v>
      </c>
      <c r="M864" s="17"/>
      <c r="N864" s="17">
        <v>2.9784437042227701E-2</v>
      </c>
      <c r="O864" s="17">
        <v>1.19532725537548E-2</v>
      </c>
      <c r="P864" s="17">
        <v>4.976867568249E-2</v>
      </c>
      <c r="Q864" s="17">
        <v>6.1302930159360197E-2</v>
      </c>
      <c r="R864" s="17"/>
      <c r="S864" s="17">
        <v>4.5653880220606902E-2</v>
      </c>
      <c r="T864" s="17">
        <v>3.2334006998447198E-2</v>
      </c>
      <c r="U864" s="17">
        <v>4.4751837612314903E-2</v>
      </c>
      <c r="V864" s="17">
        <v>1.9344918074608398E-2</v>
      </c>
      <c r="W864" s="17">
        <v>3.8268746508137198E-2</v>
      </c>
      <c r="X864" s="17">
        <v>8.2353917929933601E-2</v>
      </c>
      <c r="Y864" s="17">
        <v>4.9551628910980403E-2</v>
      </c>
      <c r="Z864" s="17">
        <v>5.3001644195153901E-2</v>
      </c>
      <c r="AA864" s="17">
        <v>3.4918604019816703E-2</v>
      </c>
      <c r="AB864" s="17">
        <v>1.7499690476623898E-2</v>
      </c>
      <c r="AC864" s="17">
        <v>0</v>
      </c>
      <c r="AD864" s="17">
        <v>5.3548795917912298E-2</v>
      </c>
      <c r="AE864" s="17"/>
      <c r="AF864" s="17">
        <v>3.7017349225801799E-2</v>
      </c>
      <c r="AG864" s="17">
        <v>4.7382012303452001E-2</v>
      </c>
      <c r="AH864" s="17">
        <v>0</v>
      </c>
      <c r="AI864" s="17">
        <v>3.4534212551648798E-2</v>
      </c>
      <c r="AJ864" s="17">
        <v>2.7045230575362102E-2</v>
      </c>
      <c r="AK864" s="17"/>
      <c r="AL864" s="17">
        <v>3.77507641521235E-2</v>
      </c>
      <c r="AM864" s="17">
        <v>2.72334869303099E-2</v>
      </c>
      <c r="AN864" s="17">
        <v>1.48341292165094E-2</v>
      </c>
      <c r="AO864" s="17">
        <v>6.8544011125147505E-2</v>
      </c>
      <c r="AP864" s="17">
        <v>2.3067614385912202E-2</v>
      </c>
      <c r="AQ864" s="17">
        <v>1.48625124527239E-2</v>
      </c>
      <c r="AR864" s="17"/>
      <c r="AS864" s="17">
        <v>5.3094371025187603E-2</v>
      </c>
      <c r="AT864" s="17">
        <v>3.6970650453965498E-2</v>
      </c>
      <c r="AU864" s="17">
        <v>2.9582771527462901E-2</v>
      </c>
      <c r="AV864" s="17">
        <v>1.24081280665326E-2</v>
      </c>
      <c r="AW864" s="17">
        <v>0.13545936136537501</v>
      </c>
      <c r="AX864" s="17"/>
      <c r="AY864" s="17">
        <v>4.7478980278580198E-2</v>
      </c>
      <c r="AZ864" s="17">
        <v>4.61219351325904E-2</v>
      </c>
      <c r="BA864" s="17">
        <v>1.982185194704E-2</v>
      </c>
      <c r="BB864" s="17">
        <v>2.4212925960833E-2</v>
      </c>
      <c r="BC864" s="17">
        <v>4.8527868975750503E-2</v>
      </c>
      <c r="BD864" s="17"/>
      <c r="BE864" s="17">
        <v>0</v>
      </c>
      <c r="BF864" s="17">
        <v>1.30213064547312E-2</v>
      </c>
      <c r="BG864" s="17">
        <v>5.3495517341708702E-2</v>
      </c>
      <c r="BH864" s="17">
        <v>3.8524944719882298E-2</v>
      </c>
      <c r="BI864" s="17"/>
      <c r="BJ864" s="17">
        <v>3.3825153485284601E-2</v>
      </c>
      <c r="BK864" s="17">
        <v>7.9582107011638994E-2</v>
      </c>
      <c r="BL864" s="17">
        <v>2.0911150070623202E-2</v>
      </c>
      <c r="BM864" s="17">
        <v>4.2946869680813203E-2</v>
      </c>
      <c r="BN864" s="17"/>
      <c r="BO864" s="17">
        <v>3.3685093576432797E-2</v>
      </c>
      <c r="BP864" s="17">
        <v>6.20660752842341E-2</v>
      </c>
      <c r="BQ864" s="17">
        <v>3.47583169116292E-2</v>
      </c>
      <c r="BR864" s="17"/>
      <c r="BS864" s="17">
        <v>2.60190764268406E-2</v>
      </c>
      <c r="BT864" s="17">
        <v>5.50604356813649E-2</v>
      </c>
      <c r="BU864" s="17"/>
      <c r="BV864" s="17">
        <v>2.6067488004497201E-2</v>
      </c>
      <c r="BW864" s="17">
        <v>3.6186822926687803E-2</v>
      </c>
      <c r="BX864" s="17">
        <v>4.3756926853512401E-2</v>
      </c>
      <c r="BY864" s="17"/>
      <c r="BZ864" s="17">
        <v>2.1850396074376398E-2</v>
      </c>
      <c r="CA864" s="17">
        <v>0.112245280740166</v>
      </c>
    </row>
    <row r="865" spans="2:79" x14ac:dyDescent="0.3">
      <c r="B865" t="s">
        <v>322</v>
      </c>
      <c r="C865" s="17">
        <v>6.1045375859701302E-2</v>
      </c>
      <c r="D865" s="17">
        <v>7.5571753518812998E-2</v>
      </c>
      <c r="E865" s="17">
        <v>4.3994446294918402E-2</v>
      </c>
      <c r="F865" s="17"/>
      <c r="G865" s="17">
        <v>4.7375023172655302E-2</v>
      </c>
      <c r="H865" s="17">
        <v>1.84807390877408E-2</v>
      </c>
      <c r="I865" s="17">
        <v>9.8895448815581405E-2</v>
      </c>
      <c r="J865" s="17">
        <v>0.106587842291374</v>
      </c>
      <c r="K865" s="17">
        <v>5.8865010485524699E-2</v>
      </c>
      <c r="L865" s="17">
        <v>3.9931704991528802E-2</v>
      </c>
      <c r="M865" s="17"/>
      <c r="N865" s="17">
        <v>5.5504400261375798E-2</v>
      </c>
      <c r="O865" s="17">
        <v>2.7528021932092101E-2</v>
      </c>
      <c r="P865" s="17">
        <v>8.7721082106946097E-2</v>
      </c>
      <c r="Q865" s="17">
        <v>7.5879132879514394E-2</v>
      </c>
      <c r="R865" s="17"/>
      <c r="S865" s="17">
        <v>6.72643230000885E-2</v>
      </c>
      <c r="T865" s="17">
        <v>3.1653400619631802E-2</v>
      </c>
      <c r="U865" s="17">
        <v>4.2988099999261203E-2</v>
      </c>
      <c r="V865" s="17">
        <v>5.6623061353967802E-2</v>
      </c>
      <c r="W865" s="17">
        <v>8.2586283830860405E-2</v>
      </c>
      <c r="X865" s="17">
        <v>0.107581678328924</v>
      </c>
      <c r="Y865" s="17">
        <v>3.5775977268660698E-2</v>
      </c>
      <c r="Z865" s="17">
        <v>8.1228790808036105E-2</v>
      </c>
      <c r="AA865" s="17">
        <v>3.6061030340446103E-2</v>
      </c>
      <c r="AB865" s="17">
        <v>5.83043001113564E-2</v>
      </c>
      <c r="AC865" s="17">
        <v>8.5335582665864704E-2</v>
      </c>
      <c r="AD865" s="17">
        <v>0.12391909602423599</v>
      </c>
      <c r="AE865" s="17"/>
      <c r="AF865" s="17">
        <v>2.53282319440193E-2</v>
      </c>
      <c r="AG865" s="17">
        <v>4.68119589886083E-2</v>
      </c>
      <c r="AH865" s="17">
        <v>0.102739449672953</v>
      </c>
      <c r="AI865" s="17">
        <v>9.0022448484357101E-2</v>
      </c>
      <c r="AJ865" s="17">
        <v>0.124446577166822</v>
      </c>
      <c r="AK865" s="17"/>
      <c r="AL865" s="17">
        <v>4.21156120700018E-2</v>
      </c>
      <c r="AM865" s="17">
        <v>4.27011145524561E-2</v>
      </c>
      <c r="AN865" s="17">
        <v>0.100594408552169</v>
      </c>
      <c r="AO865" s="17">
        <v>7.0357611960661204E-2</v>
      </c>
      <c r="AP865" s="17">
        <v>5.5252402545203298E-2</v>
      </c>
      <c r="AQ865" s="17">
        <v>6.5281488445977295E-2</v>
      </c>
      <c r="AR865" s="17"/>
      <c r="AS865" s="17">
        <v>5.9453490099192603E-2</v>
      </c>
      <c r="AT865" s="17">
        <v>6.0977414947113902E-2</v>
      </c>
      <c r="AU865" s="17">
        <v>5.70431976887633E-2</v>
      </c>
      <c r="AV865" s="17">
        <v>8.6211287900319303E-2</v>
      </c>
      <c r="AW865" s="17">
        <v>0</v>
      </c>
      <c r="AX865" s="17"/>
      <c r="AY865" s="17">
        <v>8.2295219490276295E-2</v>
      </c>
      <c r="AZ865" s="17">
        <v>4.81527500710223E-2</v>
      </c>
      <c r="BA865" s="17">
        <v>4.2233141258997901E-2</v>
      </c>
      <c r="BB865" s="17">
        <v>9.7366871996154E-2</v>
      </c>
      <c r="BC865" s="17">
        <v>5.1470891652189002E-2</v>
      </c>
      <c r="BD865" s="17"/>
      <c r="BE865" s="17">
        <v>8.8150762293582902E-2</v>
      </c>
      <c r="BF865" s="17">
        <v>6.1721649143723002E-2</v>
      </c>
      <c r="BG865" s="17">
        <v>5.4784710446446998E-2</v>
      </c>
      <c r="BH865" s="17">
        <v>6.7829507536012107E-2</v>
      </c>
      <c r="BI865" s="17"/>
      <c r="BJ865" s="17">
        <v>8.0462164593460103E-2</v>
      </c>
      <c r="BK865" s="17">
        <v>8.1379173195595303E-2</v>
      </c>
      <c r="BL865" s="17">
        <v>6.13503265566024E-2</v>
      </c>
      <c r="BM865" s="17">
        <v>5.3396522157615402E-2</v>
      </c>
      <c r="BN865" s="17"/>
      <c r="BO865" s="17">
        <v>8.4409260297604302E-2</v>
      </c>
      <c r="BP865" s="17">
        <v>2.1439884123310101E-2</v>
      </c>
      <c r="BQ865" s="17">
        <v>6.3723254598367599E-2</v>
      </c>
      <c r="BR865" s="17"/>
      <c r="BS865" s="17">
        <v>6.7821855171167497E-2</v>
      </c>
      <c r="BT865" s="17">
        <v>4.91446770426009E-2</v>
      </c>
      <c r="BU865" s="17"/>
      <c r="BV865" s="17">
        <v>2.7461137922988099E-2</v>
      </c>
      <c r="BW865" s="17">
        <v>9.1774122400304206E-2</v>
      </c>
      <c r="BX865" s="17">
        <v>5.6202217918503501E-2</v>
      </c>
      <c r="BY865" s="17"/>
      <c r="BZ865" s="17">
        <v>2.63873213636437E-2</v>
      </c>
      <c r="CA865" s="17">
        <v>0</v>
      </c>
    </row>
    <row r="866" spans="2:79" x14ac:dyDescent="0.3">
      <c r="B866" t="s">
        <v>323</v>
      </c>
      <c r="C866" s="17">
        <v>0.15201262101907301</v>
      </c>
      <c r="D866" s="17">
        <v>0.15210181522789301</v>
      </c>
      <c r="E866" s="17">
        <v>0.15080247464690399</v>
      </c>
      <c r="F866" s="17"/>
      <c r="G866" s="17">
        <v>0.221743649360437</v>
      </c>
      <c r="H866" s="17">
        <v>0.20762227437983999</v>
      </c>
      <c r="I866" s="17">
        <v>0.221229786689353</v>
      </c>
      <c r="J866" s="17">
        <v>7.5722881824555194E-2</v>
      </c>
      <c r="K866" s="17">
        <v>6.8374033925906699E-2</v>
      </c>
      <c r="L866" s="17">
        <v>0.109987614150461</v>
      </c>
      <c r="M866" s="17"/>
      <c r="N866" s="17">
        <v>0.10285531998817</v>
      </c>
      <c r="O866" s="17">
        <v>0.19236765727042701</v>
      </c>
      <c r="P866" s="17">
        <v>0.178285020322451</v>
      </c>
      <c r="Q866" s="17">
        <v>0.14985633027648201</v>
      </c>
      <c r="R866" s="17"/>
      <c r="S866" s="17">
        <v>0.124733531983016</v>
      </c>
      <c r="T866" s="17">
        <v>9.2649476242297094E-2</v>
      </c>
      <c r="U866" s="17">
        <v>0.11090750551867699</v>
      </c>
      <c r="V866" s="17">
        <v>0.18432846240176501</v>
      </c>
      <c r="W866" s="17">
        <v>0.137081856124979</v>
      </c>
      <c r="X866" s="17">
        <v>0.14690205966148401</v>
      </c>
      <c r="Y866" s="17">
        <v>0.22536915873855601</v>
      </c>
      <c r="Z866" s="17">
        <v>0.164873087387609</v>
      </c>
      <c r="AA866" s="17">
        <v>0.15635856061265699</v>
      </c>
      <c r="AB866" s="17">
        <v>0.23016275763442801</v>
      </c>
      <c r="AC866" s="17">
        <v>0.139071221641171</v>
      </c>
      <c r="AD866" s="17">
        <v>0.15819633320488999</v>
      </c>
      <c r="AE866" s="17"/>
      <c r="AF866" s="17">
        <v>0.117544063208902</v>
      </c>
      <c r="AG866" s="17">
        <v>0.16194977400887101</v>
      </c>
      <c r="AH866" s="17">
        <v>7.0575644242041796E-2</v>
      </c>
      <c r="AI866" s="17">
        <v>0.218805893167973</v>
      </c>
      <c r="AJ866" s="17">
        <v>0.15769083618375901</v>
      </c>
      <c r="AK866" s="17"/>
      <c r="AL866" s="17">
        <v>0.181639919962752</v>
      </c>
      <c r="AM866" s="17">
        <v>0.14508305371629299</v>
      </c>
      <c r="AN866" s="17">
        <v>0.138706645587519</v>
      </c>
      <c r="AO866" s="17">
        <v>0.157111796211718</v>
      </c>
      <c r="AP866" s="17">
        <v>0.117238191922233</v>
      </c>
      <c r="AQ866" s="17">
        <v>0.12902977108192401</v>
      </c>
      <c r="AR866" s="17"/>
      <c r="AS866" s="17">
        <v>0.15855579608724299</v>
      </c>
      <c r="AT866" s="17">
        <v>0.16540340243715801</v>
      </c>
      <c r="AU866" s="17">
        <v>0.14719930618385599</v>
      </c>
      <c r="AV866" s="17">
        <v>0.101790024355013</v>
      </c>
      <c r="AW866" s="17">
        <v>6.0048974231275601E-2</v>
      </c>
      <c r="AX866" s="17"/>
      <c r="AY866" s="17">
        <v>0.15363022852632399</v>
      </c>
      <c r="AZ866" s="17">
        <v>0.15667583551122999</v>
      </c>
      <c r="BA866" s="17">
        <v>0.137806030614538</v>
      </c>
      <c r="BB866" s="17">
        <v>0.150685521033051</v>
      </c>
      <c r="BC866" s="17">
        <v>0.122402795505517</v>
      </c>
      <c r="BD866" s="17"/>
      <c r="BE866" s="17">
        <v>0.18143895983412101</v>
      </c>
      <c r="BF866" s="17">
        <v>0.15614390011859899</v>
      </c>
      <c r="BG866" s="17">
        <v>0.14287499946784701</v>
      </c>
      <c r="BH866" s="17">
        <v>0.16226706507816499</v>
      </c>
      <c r="BI866" s="17"/>
      <c r="BJ866" s="17">
        <v>0.23025921888522</v>
      </c>
      <c r="BK866" s="17">
        <v>0.26735161182754402</v>
      </c>
      <c r="BL866" s="17">
        <v>0.132068465541618</v>
      </c>
      <c r="BM866" s="17">
        <v>0.127181664721701</v>
      </c>
      <c r="BN866" s="17"/>
      <c r="BO866" s="17">
        <v>0.19003194367869999</v>
      </c>
      <c r="BP866" s="17">
        <v>0.30141405511764602</v>
      </c>
      <c r="BQ866" s="17">
        <v>0.11381411884848899</v>
      </c>
      <c r="BR866" s="17"/>
      <c r="BS866" s="17">
        <v>0.14633376500041401</v>
      </c>
      <c r="BT866" s="17">
        <v>0.16123199473880301</v>
      </c>
      <c r="BU866" s="17"/>
      <c r="BV866" s="17">
        <v>0.13065358164702501</v>
      </c>
      <c r="BW866" s="17">
        <v>0.16566835756200299</v>
      </c>
      <c r="BX866" s="17">
        <v>0.150734343529415</v>
      </c>
      <c r="BY866" s="17"/>
      <c r="BZ866" s="17">
        <v>0.125977581589095</v>
      </c>
      <c r="CA866" s="17">
        <v>0.26289115781558797</v>
      </c>
    </row>
    <row r="867" spans="2:79" x14ac:dyDescent="0.3">
      <c r="B867" t="s">
        <v>324</v>
      </c>
      <c r="C867" s="17">
        <v>0.23734037902542801</v>
      </c>
      <c r="D867" s="17">
        <v>0.21002085745224999</v>
      </c>
      <c r="E867" s="17">
        <v>0.26604143726989299</v>
      </c>
      <c r="F867" s="17"/>
      <c r="G867" s="17">
        <v>0.16666273957445801</v>
      </c>
      <c r="H867" s="17">
        <v>0.17406735905047299</v>
      </c>
      <c r="I867" s="17">
        <v>0.20355007690598501</v>
      </c>
      <c r="J867" s="17">
        <v>0.32143028757397202</v>
      </c>
      <c r="K867" s="17">
        <v>0.30322218560111802</v>
      </c>
      <c r="L867" s="17">
        <v>0.26175626605989599</v>
      </c>
      <c r="M867" s="17"/>
      <c r="N867" s="17">
        <v>0.19500857903718599</v>
      </c>
      <c r="O867" s="17">
        <v>0.25195763319426601</v>
      </c>
      <c r="P867" s="17">
        <v>0.25073525258144402</v>
      </c>
      <c r="Q867" s="17">
        <v>0.24959390143458099</v>
      </c>
      <c r="R867" s="17"/>
      <c r="S867" s="17">
        <v>0.26743818084563498</v>
      </c>
      <c r="T867" s="17">
        <v>0.30358792167311499</v>
      </c>
      <c r="U867" s="17">
        <v>0.37913008420259797</v>
      </c>
      <c r="V867" s="17">
        <v>0.190872421783817</v>
      </c>
      <c r="W867" s="17">
        <v>0.19298681456370201</v>
      </c>
      <c r="X867" s="17">
        <v>0.21689495990283</v>
      </c>
      <c r="Y867" s="17">
        <v>0.171412783023942</v>
      </c>
      <c r="Z867" s="17">
        <v>0.148820145946055</v>
      </c>
      <c r="AA867" s="17">
        <v>0.231721459432082</v>
      </c>
      <c r="AB867" s="17">
        <v>0.18113905094837901</v>
      </c>
      <c r="AC867" s="17">
        <v>0.27744899716156901</v>
      </c>
      <c r="AD867" s="17">
        <v>0.17118723959590801</v>
      </c>
      <c r="AE867" s="17"/>
      <c r="AF867" s="17">
        <v>0.26519509551963399</v>
      </c>
      <c r="AG867" s="17">
        <v>0.197747684063871</v>
      </c>
      <c r="AH867" s="17">
        <v>0.28787218288153599</v>
      </c>
      <c r="AI867" s="17">
        <v>0.24200657730028499</v>
      </c>
      <c r="AJ867" s="17">
        <v>0.160412692978911</v>
      </c>
      <c r="AK867" s="17"/>
      <c r="AL867" s="17">
        <v>0.18260755383612401</v>
      </c>
      <c r="AM867" s="17">
        <v>0.237204106107201</v>
      </c>
      <c r="AN867" s="17">
        <v>0.24814078822727001</v>
      </c>
      <c r="AO867" s="17">
        <v>0.285537300343707</v>
      </c>
      <c r="AP867" s="17">
        <v>0.121040451725432</v>
      </c>
      <c r="AQ867" s="17">
        <v>0.37083813498679602</v>
      </c>
      <c r="AR867" s="17"/>
      <c r="AS867" s="17">
        <v>0.15841951785083799</v>
      </c>
      <c r="AT867" s="17">
        <v>0.223815432302859</v>
      </c>
      <c r="AU867" s="17">
        <v>0.33931216343945098</v>
      </c>
      <c r="AV867" s="17">
        <v>0.247449327564493</v>
      </c>
      <c r="AW867" s="17">
        <v>0.24735218843165999</v>
      </c>
      <c r="AX867" s="17"/>
      <c r="AY867" s="17">
        <v>0.192472057608819</v>
      </c>
      <c r="AZ867" s="17">
        <v>0.23736948583737799</v>
      </c>
      <c r="BA867" s="17">
        <v>0.33733700726131099</v>
      </c>
      <c r="BB867" s="17">
        <v>0.200977678019089</v>
      </c>
      <c r="BC867" s="17">
        <v>0.11894455835594001</v>
      </c>
      <c r="BD867" s="17"/>
      <c r="BE867" s="17">
        <v>9.7651683241823606E-2</v>
      </c>
      <c r="BF867" s="17">
        <v>0.203024790161661</v>
      </c>
      <c r="BG867" s="17">
        <v>0.24038205348003</v>
      </c>
      <c r="BH867" s="17">
        <v>0.26670099763397598</v>
      </c>
      <c r="BI867" s="17"/>
      <c r="BJ867" s="17">
        <v>0.18773639606637901</v>
      </c>
      <c r="BK867" s="17">
        <v>6.07752390989569E-2</v>
      </c>
      <c r="BL867" s="17">
        <v>0.249913359387024</v>
      </c>
      <c r="BM867" s="17">
        <v>0.26367227358805201</v>
      </c>
      <c r="BN867" s="17"/>
      <c r="BO867" s="17">
        <v>0.192881702728458</v>
      </c>
      <c r="BP867" s="17">
        <v>0.16253647714900499</v>
      </c>
      <c r="BQ867" s="17">
        <v>0.25841033331983598</v>
      </c>
      <c r="BR867" s="17"/>
      <c r="BS867" s="17">
        <v>0.248035270233816</v>
      </c>
      <c r="BT867" s="17">
        <v>0.221755704595166</v>
      </c>
      <c r="BU867" s="17"/>
      <c r="BV867" s="17">
        <v>0.22412043921523001</v>
      </c>
      <c r="BW867" s="17">
        <v>0.27032838868098802</v>
      </c>
      <c r="BX867" s="17">
        <v>0.20383462096971999</v>
      </c>
      <c r="BY867" s="17"/>
      <c r="BZ867" s="17">
        <v>0.22679745581215199</v>
      </c>
      <c r="CA867" s="17">
        <v>0.11038692665946399</v>
      </c>
    </row>
    <row r="868" spans="2:79" x14ac:dyDescent="0.3">
      <c r="B868" t="s">
        <v>325</v>
      </c>
      <c r="C868" s="17">
        <v>0.27866181250094801</v>
      </c>
      <c r="D868" s="17">
        <v>0.29562580265838501</v>
      </c>
      <c r="E868" s="17">
        <v>0.26494596862359898</v>
      </c>
      <c r="F868" s="17"/>
      <c r="G868" s="17">
        <v>0.28737063877188301</v>
      </c>
      <c r="H868" s="17">
        <v>0.31927589360691999</v>
      </c>
      <c r="I868" s="17">
        <v>0.212217564658299</v>
      </c>
      <c r="J868" s="17">
        <v>0.25036121221104801</v>
      </c>
      <c r="K868" s="17">
        <v>0.301203029564303</v>
      </c>
      <c r="L868" s="17">
        <v>0.30378316044331399</v>
      </c>
      <c r="M868" s="17"/>
      <c r="N868" s="17">
        <v>0.301493546793208</v>
      </c>
      <c r="O868" s="17">
        <v>0.306343886424078</v>
      </c>
      <c r="P868" s="17">
        <v>0.26478719522042599</v>
      </c>
      <c r="Q868" s="17">
        <v>0.24511176400065901</v>
      </c>
      <c r="R868" s="17"/>
      <c r="S868" s="17">
        <v>0.26882828638794898</v>
      </c>
      <c r="T868" s="17">
        <v>0.24994115018355401</v>
      </c>
      <c r="U868" s="17">
        <v>0.25657596005718403</v>
      </c>
      <c r="V868" s="17">
        <v>0.229737931768283</v>
      </c>
      <c r="W868" s="17">
        <v>0.30904571044414197</v>
      </c>
      <c r="X868" s="17">
        <v>0.30303506699634702</v>
      </c>
      <c r="Y868" s="17">
        <v>0.23990665891556701</v>
      </c>
      <c r="Z868" s="17">
        <v>0.319742352994204</v>
      </c>
      <c r="AA868" s="17">
        <v>0.29287308854949001</v>
      </c>
      <c r="AB868" s="17">
        <v>0.27016011263495499</v>
      </c>
      <c r="AC868" s="17">
        <v>0.35161526716663599</v>
      </c>
      <c r="AD868" s="17">
        <v>0.33139488044162102</v>
      </c>
      <c r="AE868" s="17"/>
      <c r="AF868" s="17">
        <v>0.27616441118038898</v>
      </c>
      <c r="AG868" s="17">
        <v>0.312028714258547</v>
      </c>
      <c r="AH868" s="17">
        <v>0.235855007757515</v>
      </c>
      <c r="AI868" s="17">
        <v>0.18226390809881901</v>
      </c>
      <c r="AJ868" s="17">
        <v>0.33649234884625101</v>
      </c>
      <c r="AK868" s="17"/>
      <c r="AL868" s="17">
        <v>0.31556812757698499</v>
      </c>
      <c r="AM868" s="17">
        <v>0.28500301829980401</v>
      </c>
      <c r="AN868" s="17">
        <v>0.213831825313509</v>
      </c>
      <c r="AO868" s="17">
        <v>0.21970993518087301</v>
      </c>
      <c r="AP868" s="17">
        <v>0.28143210737186702</v>
      </c>
      <c r="AQ868" s="17">
        <v>0.26894003461054</v>
      </c>
      <c r="AR868" s="17"/>
      <c r="AS868" s="17">
        <v>0.27044149312822202</v>
      </c>
      <c r="AT868" s="17">
        <v>0.29406204937003</v>
      </c>
      <c r="AU868" s="17">
        <v>0.223639970859146</v>
      </c>
      <c r="AV868" s="17">
        <v>0.31521334686776098</v>
      </c>
      <c r="AW868" s="17">
        <v>0.29269169915481202</v>
      </c>
      <c r="AX868" s="17"/>
      <c r="AY868" s="17">
        <v>0.236051025929187</v>
      </c>
      <c r="AZ868" s="17">
        <v>0.30750567994359201</v>
      </c>
      <c r="BA868" s="17">
        <v>0.264770017103925</v>
      </c>
      <c r="BB868" s="17">
        <v>0.27031607809887098</v>
      </c>
      <c r="BC868" s="17">
        <v>0.34624835567421602</v>
      </c>
      <c r="BD868" s="17"/>
      <c r="BE868" s="17">
        <v>0.26160777882223402</v>
      </c>
      <c r="BF868" s="17">
        <v>0.36030071908373801</v>
      </c>
      <c r="BG868" s="17">
        <v>0.25474977714352098</v>
      </c>
      <c r="BH868" s="17">
        <v>0.25995781572281201</v>
      </c>
      <c r="BI868" s="17"/>
      <c r="BJ868" s="17">
        <v>0.31764480245608701</v>
      </c>
      <c r="BK868" s="17">
        <v>0.193018683247557</v>
      </c>
      <c r="BL868" s="17">
        <v>0.27444506844092698</v>
      </c>
      <c r="BM868" s="17">
        <v>0.28393965422255202</v>
      </c>
      <c r="BN868" s="17"/>
      <c r="BO868" s="17">
        <v>0.27593318880670498</v>
      </c>
      <c r="BP868" s="17">
        <v>0.22619640387348999</v>
      </c>
      <c r="BQ868" s="17">
        <v>0.29153915798094099</v>
      </c>
      <c r="BR868" s="17"/>
      <c r="BS868" s="17">
        <v>0.26232090505268402</v>
      </c>
      <c r="BT868" s="17">
        <v>0.30356376203340901</v>
      </c>
      <c r="BU868" s="17"/>
      <c r="BV868" s="17">
        <v>0.32855751178668202</v>
      </c>
      <c r="BW868" s="17">
        <v>0.25382982074176402</v>
      </c>
      <c r="BX868" s="17">
        <v>0.25461812122612898</v>
      </c>
      <c r="BY868" s="17"/>
      <c r="BZ868" s="17">
        <v>0.35498168758256199</v>
      </c>
      <c r="CA868" s="17">
        <v>0.31927613491505902</v>
      </c>
    </row>
    <row r="869" spans="2:79" x14ac:dyDescent="0.3">
      <c r="B869" t="s">
        <v>326</v>
      </c>
      <c r="C869" s="17">
        <v>0.171045439871991</v>
      </c>
      <c r="D869" s="17">
        <v>0.171436926150557</v>
      </c>
      <c r="E869" s="17">
        <v>0.16886126332427301</v>
      </c>
      <c r="F869" s="17"/>
      <c r="G869" s="17">
        <v>0.110440648866397</v>
      </c>
      <c r="H869" s="17">
        <v>0.18257489760822801</v>
      </c>
      <c r="I869" s="17">
        <v>0.17041803063941299</v>
      </c>
      <c r="J869" s="17">
        <v>0.173832157490206</v>
      </c>
      <c r="K869" s="17">
        <v>0.19718024955396399</v>
      </c>
      <c r="L869" s="17">
        <v>0.18849324413672</v>
      </c>
      <c r="M869" s="17"/>
      <c r="N869" s="17">
        <v>0.24243317643201201</v>
      </c>
      <c r="O869" s="17">
        <v>0.12861829899421001</v>
      </c>
      <c r="P869" s="17">
        <v>0.138658573627117</v>
      </c>
      <c r="Q869" s="17">
        <v>0.16090240215211199</v>
      </c>
      <c r="R869" s="17"/>
      <c r="S869" s="17">
        <v>0.16273606695790399</v>
      </c>
      <c r="T869" s="17">
        <v>0.24276550735359301</v>
      </c>
      <c r="U869" s="17">
        <v>8.2897110136874105E-2</v>
      </c>
      <c r="V869" s="17">
        <v>0.24727694346868101</v>
      </c>
      <c r="W869" s="17">
        <v>0.15392072989965699</v>
      </c>
      <c r="X869" s="17">
        <v>0.12639929150830101</v>
      </c>
      <c r="Y869" s="17">
        <v>0.24109676106389999</v>
      </c>
      <c r="Z869" s="17">
        <v>0.19359260035481199</v>
      </c>
      <c r="AA869" s="17">
        <v>0.17313363458470499</v>
      </c>
      <c r="AB869" s="17">
        <v>0.122042519193946</v>
      </c>
      <c r="AC869" s="17">
        <v>0.119728487291825</v>
      </c>
      <c r="AD869" s="17">
        <v>0.109996031043377</v>
      </c>
      <c r="AE869" s="17"/>
      <c r="AF869" s="17">
        <v>0.21049291137290599</v>
      </c>
      <c r="AG869" s="17">
        <v>0.194027981938317</v>
      </c>
      <c r="AH869" s="17">
        <v>0.172535433619875</v>
      </c>
      <c r="AI869" s="17">
        <v>0.17447627430381701</v>
      </c>
      <c r="AJ869" s="17">
        <v>7.9309496573958194E-2</v>
      </c>
      <c r="AK869" s="17"/>
      <c r="AL869" s="17">
        <v>0.19919916617743499</v>
      </c>
      <c r="AM869" s="17">
        <v>0.18306440372684499</v>
      </c>
      <c r="AN869" s="17">
        <v>0.21643191647071</v>
      </c>
      <c r="AO869" s="17">
        <v>0.14939262436833201</v>
      </c>
      <c r="AP869" s="17">
        <v>0.20181980665718099</v>
      </c>
      <c r="AQ869" s="17">
        <v>0.104386461940163</v>
      </c>
      <c r="AR869" s="17"/>
      <c r="AS869" s="17">
        <v>0.212753027483364</v>
      </c>
      <c r="AT869" s="17">
        <v>0.169939557314811</v>
      </c>
      <c r="AU869" s="17">
        <v>0.16142444741241099</v>
      </c>
      <c r="AV869" s="17">
        <v>0.11721302943866201</v>
      </c>
      <c r="AW869" s="17">
        <v>0.19322966320760601</v>
      </c>
      <c r="AX869" s="17"/>
      <c r="AY869" s="17">
        <v>0.18929726524436499</v>
      </c>
      <c r="AZ869" s="17">
        <v>0.174125277144484</v>
      </c>
      <c r="BA869" s="17">
        <v>0.12896726383323301</v>
      </c>
      <c r="BB869" s="17">
        <v>0.190485243403581</v>
      </c>
      <c r="BC869" s="17">
        <v>0.22242314396367299</v>
      </c>
      <c r="BD869" s="17"/>
      <c r="BE869" s="17">
        <v>0.33535473662356002</v>
      </c>
      <c r="BF869" s="17">
        <v>0.164294973259484</v>
      </c>
      <c r="BG869" s="17">
        <v>0.19485046227164701</v>
      </c>
      <c r="BH869" s="17">
        <v>0.11919578211791999</v>
      </c>
      <c r="BI869" s="17"/>
      <c r="BJ869" s="17">
        <v>8.7632591923150496E-2</v>
      </c>
      <c r="BK869" s="17">
        <v>0.241160512032427</v>
      </c>
      <c r="BL869" s="17">
        <v>0.19585434037448099</v>
      </c>
      <c r="BM869" s="17">
        <v>0.17107902992930599</v>
      </c>
      <c r="BN869" s="17"/>
      <c r="BO869" s="17">
        <v>0.17178049672251999</v>
      </c>
      <c r="BP869" s="17">
        <v>0.16303619663093399</v>
      </c>
      <c r="BQ869" s="17">
        <v>0.17351734208028599</v>
      </c>
      <c r="BR869" s="17"/>
      <c r="BS869" s="17">
        <v>0.187097690335876</v>
      </c>
      <c r="BT869" s="17">
        <v>0.15114119694969599</v>
      </c>
      <c r="BU869" s="17"/>
      <c r="BV869" s="17">
        <v>0.19176286438443599</v>
      </c>
      <c r="BW869" s="17">
        <v>0.123469517396061</v>
      </c>
      <c r="BX869" s="17">
        <v>0.22273447335687299</v>
      </c>
      <c r="BY869" s="17"/>
      <c r="BZ869" s="17">
        <v>0.19920534873530199</v>
      </c>
      <c r="CA869" s="17">
        <v>0.17170639947435001</v>
      </c>
    </row>
    <row r="870" spans="2:79" x14ac:dyDescent="0.3">
      <c r="B870" t="s">
        <v>327</v>
      </c>
      <c r="C870" s="17">
        <v>6.1679526589581798E-2</v>
      </c>
      <c r="D870" s="17">
        <v>4.9544770083084402E-2</v>
      </c>
      <c r="E870" s="17">
        <v>7.4006361242361499E-2</v>
      </c>
      <c r="F870" s="17"/>
      <c r="G870" s="17">
        <v>7.0996906356626394E-2</v>
      </c>
      <c r="H870" s="17">
        <v>4.9163361561673398E-2</v>
      </c>
      <c r="I870" s="17">
        <v>6.2251993690126101E-2</v>
      </c>
      <c r="J870" s="17">
        <v>4.0751029567368501E-2</v>
      </c>
      <c r="K870" s="17">
        <v>4.9504297360130602E-2</v>
      </c>
      <c r="L870" s="17">
        <v>8.4944112338487601E-2</v>
      </c>
      <c r="M870" s="17"/>
      <c r="N870" s="17">
        <v>7.2920540445820303E-2</v>
      </c>
      <c r="O870" s="17">
        <v>8.1231229631172297E-2</v>
      </c>
      <c r="P870" s="17">
        <v>3.00442004591269E-2</v>
      </c>
      <c r="Q870" s="17">
        <v>5.7353539097290997E-2</v>
      </c>
      <c r="R870" s="17"/>
      <c r="S870" s="17">
        <v>6.3345730604800796E-2</v>
      </c>
      <c r="T870" s="17">
        <v>4.7068536929362401E-2</v>
      </c>
      <c r="U870" s="17">
        <v>8.2749402473090802E-2</v>
      </c>
      <c r="V870" s="17">
        <v>7.1816261148877195E-2</v>
      </c>
      <c r="W870" s="17">
        <v>8.6109858628523203E-2</v>
      </c>
      <c r="X870" s="17">
        <v>1.6833025672179602E-2</v>
      </c>
      <c r="Y870" s="17">
        <v>3.6887032078393001E-2</v>
      </c>
      <c r="Z870" s="17">
        <v>3.8741378314130603E-2</v>
      </c>
      <c r="AA870" s="17">
        <v>7.4933622460802707E-2</v>
      </c>
      <c r="AB870" s="17">
        <v>0.120691569000312</v>
      </c>
      <c r="AC870" s="17">
        <v>2.6800444072933999E-2</v>
      </c>
      <c r="AD870" s="17">
        <v>5.1757623772054999E-2</v>
      </c>
      <c r="AE870" s="17"/>
      <c r="AF870" s="17">
        <v>6.8257937548348094E-2</v>
      </c>
      <c r="AG870" s="17">
        <v>4.0051874438334398E-2</v>
      </c>
      <c r="AH870" s="17">
        <v>0.13042228182608001</v>
      </c>
      <c r="AI870" s="17">
        <v>5.78906860930999E-2</v>
      </c>
      <c r="AJ870" s="17">
        <v>0.114602817674937</v>
      </c>
      <c r="AK870" s="17"/>
      <c r="AL870" s="17">
        <v>4.1118856224578497E-2</v>
      </c>
      <c r="AM870" s="17">
        <v>7.9710816667091303E-2</v>
      </c>
      <c r="AN870" s="17">
        <v>6.7460286632314001E-2</v>
      </c>
      <c r="AO870" s="17">
        <v>4.9346720809562102E-2</v>
      </c>
      <c r="AP870" s="17">
        <v>0.20014942539217201</v>
      </c>
      <c r="AQ870" s="17">
        <v>4.6661596481876497E-2</v>
      </c>
      <c r="AR870" s="17"/>
      <c r="AS870" s="17">
        <v>8.7282304325952006E-2</v>
      </c>
      <c r="AT870" s="17">
        <v>4.8831493174062802E-2</v>
      </c>
      <c r="AU870" s="17">
        <v>4.1798142888909602E-2</v>
      </c>
      <c r="AV870" s="17">
        <v>0.11971485580721999</v>
      </c>
      <c r="AW870" s="17">
        <v>7.1218113609272798E-2</v>
      </c>
      <c r="AX870" s="17"/>
      <c r="AY870" s="17">
        <v>9.8775222922449196E-2</v>
      </c>
      <c r="AZ870" s="17">
        <v>3.00490363597033E-2</v>
      </c>
      <c r="BA870" s="17">
        <v>6.9064687980956094E-2</v>
      </c>
      <c r="BB870" s="17">
        <v>6.5955681488421194E-2</v>
      </c>
      <c r="BC870" s="17">
        <v>8.9982385872715606E-2</v>
      </c>
      <c r="BD870" s="17"/>
      <c r="BE870" s="17">
        <v>3.5796079184678302E-2</v>
      </c>
      <c r="BF870" s="17">
        <v>4.1492661778064002E-2</v>
      </c>
      <c r="BG870" s="17">
        <v>5.8862479848799297E-2</v>
      </c>
      <c r="BH870" s="17">
        <v>8.5523887191232897E-2</v>
      </c>
      <c r="BI870" s="17"/>
      <c r="BJ870" s="17">
        <v>6.2439672590418001E-2</v>
      </c>
      <c r="BK870" s="17">
        <v>7.6732673586279901E-2</v>
      </c>
      <c r="BL870" s="17">
        <v>6.5457289628724297E-2</v>
      </c>
      <c r="BM870" s="17">
        <v>5.7783985699961501E-2</v>
      </c>
      <c r="BN870" s="17"/>
      <c r="BO870" s="17">
        <v>5.1278314189579198E-2</v>
      </c>
      <c r="BP870" s="17">
        <v>6.3310907821380005E-2</v>
      </c>
      <c r="BQ870" s="17">
        <v>6.4237476260451704E-2</v>
      </c>
      <c r="BR870" s="17"/>
      <c r="BS870" s="17">
        <v>6.2371437779202003E-2</v>
      </c>
      <c r="BT870" s="17">
        <v>5.8102228958960798E-2</v>
      </c>
      <c r="BU870" s="17"/>
      <c r="BV870" s="17">
        <v>7.1376977039141101E-2</v>
      </c>
      <c r="BW870" s="17">
        <v>5.87429702921917E-2</v>
      </c>
      <c r="BX870" s="17">
        <v>6.8119296145847302E-2</v>
      </c>
      <c r="BY870" s="17"/>
      <c r="BZ870" s="17">
        <v>4.4800208842868797E-2</v>
      </c>
      <c r="CA870" s="17">
        <v>2.3494100395372901E-2</v>
      </c>
    </row>
    <row r="871" spans="2:79" x14ac:dyDescent="0.3">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c r="BZ871" s="17"/>
      <c r="CA871" s="17"/>
    </row>
    <row r="872" spans="2:79" x14ac:dyDescent="0.3">
      <c r="B872" s="6" t="s">
        <v>336</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c r="BS872" s="17"/>
      <c r="BT872" s="17"/>
      <c r="BU872" s="17"/>
      <c r="BV872" s="17"/>
      <c r="BW872" s="17"/>
      <c r="BX872" s="17"/>
      <c r="BY872" s="17"/>
      <c r="BZ872" s="17"/>
      <c r="CA872" s="17"/>
    </row>
    <row r="873" spans="2:79" x14ac:dyDescent="0.3">
      <c r="B873" s="24" t="s">
        <v>329</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c r="BZ873" s="17"/>
      <c r="CA873" s="17"/>
    </row>
    <row r="874" spans="2:79" x14ac:dyDescent="0.3">
      <c r="B874" t="s">
        <v>321</v>
      </c>
      <c r="C874" s="17">
        <v>5.1546089953780502E-2</v>
      </c>
      <c r="D874" s="17">
        <v>5.4176285800112897E-2</v>
      </c>
      <c r="E874" s="17">
        <v>4.9499890860582201E-2</v>
      </c>
      <c r="F874" s="17"/>
      <c r="G874" s="17">
        <v>5.8050440346685703E-2</v>
      </c>
      <c r="H874" s="17">
        <v>9.1117515606677094E-2</v>
      </c>
      <c r="I874" s="17">
        <v>7.9610817163943401E-2</v>
      </c>
      <c r="J874" s="17">
        <v>4.2835680531537502E-2</v>
      </c>
      <c r="K874" s="17">
        <v>4.7318566430868299E-2</v>
      </c>
      <c r="L874" s="17">
        <v>5.97411501158989E-3</v>
      </c>
      <c r="M874" s="17"/>
      <c r="N874" s="17">
        <v>7.8246429758641101E-2</v>
      </c>
      <c r="O874" s="17">
        <v>1.19256197822965E-2</v>
      </c>
      <c r="P874" s="17">
        <v>6.0677600479387299E-2</v>
      </c>
      <c r="Q874" s="17">
        <v>5.6519535700686803E-2</v>
      </c>
      <c r="R874" s="17"/>
      <c r="S874" s="17">
        <v>6.9527704533874607E-2</v>
      </c>
      <c r="T874" s="17">
        <v>5.7683817333566798E-2</v>
      </c>
      <c r="U874" s="17">
        <v>3.7260083450431997E-2</v>
      </c>
      <c r="V874" s="17">
        <v>3.7413092352601603E-2</v>
      </c>
      <c r="W874" s="17">
        <v>4.0899545066772902E-2</v>
      </c>
      <c r="X874" s="17">
        <v>1.9902820617266E-2</v>
      </c>
      <c r="Y874" s="17">
        <v>3.4422072316280902E-2</v>
      </c>
      <c r="Z874" s="17">
        <v>9.3548768078512395E-2</v>
      </c>
      <c r="AA874" s="17">
        <v>3.3059779020586398E-2</v>
      </c>
      <c r="AB874" s="17">
        <v>7.2240186539027196E-2</v>
      </c>
      <c r="AC874" s="17">
        <v>3.1127161120854799E-2</v>
      </c>
      <c r="AD874" s="17">
        <v>0.17435069659300301</v>
      </c>
      <c r="AE874" s="17"/>
      <c r="AF874" s="17">
        <v>7.8569746840838506E-2</v>
      </c>
      <c r="AG874" s="17">
        <v>5.1400543061156899E-2</v>
      </c>
      <c r="AH874" s="17">
        <v>4.72788246214432E-2</v>
      </c>
      <c r="AI874" s="17">
        <v>5.3324734315438001E-2</v>
      </c>
      <c r="AJ874" s="17">
        <v>3.2810849950300099E-2</v>
      </c>
      <c r="AK874" s="17"/>
      <c r="AL874" s="17">
        <v>6.9708180900053401E-2</v>
      </c>
      <c r="AM874" s="17">
        <v>8.1431757551911996E-2</v>
      </c>
      <c r="AN874" s="17">
        <v>4.0957743602692498E-2</v>
      </c>
      <c r="AO874" s="17">
        <v>4.3266097506832801E-2</v>
      </c>
      <c r="AP874" s="17">
        <v>2.7985268316294099E-2</v>
      </c>
      <c r="AQ874" s="17">
        <v>0</v>
      </c>
      <c r="AR874" s="17"/>
      <c r="AS874" s="17">
        <v>0.122101033141916</v>
      </c>
      <c r="AT874" s="17">
        <v>4.9855986266369799E-2</v>
      </c>
      <c r="AU874" s="17">
        <v>1.6075071051075199E-2</v>
      </c>
      <c r="AV874" s="17">
        <v>0</v>
      </c>
      <c r="AW874" s="17">
        <v>7.3682753445507204E-2</v>
      </c>
      <c r="AX874" s="17"/>
      <c r="AY874" s="17">
        <v>9.4054558854182402E-2</v>
      </c>
      <c r="AZ874" s="17">
        <v>4.7654783927534999E-2</v>
      </c>
      <c r="BA874" s="17">
        <v>1.4834079954062E-2</v>
      </c>
      <c r="BB874" s="17">
        <v>4.2018852863513999E-2</v>
      </c>
      <c r="BC874" s="17">
        <v>4.8527868975750503E-2</v>
      </c>
      <c r="BD874" s="17"/>
      <c r="BE874" s="17">
        <v>0.11346473257258601</v>
      </c>
      <c r="BF874" s="17">
        <v>4.6333752963731899E-2</v>
      </c>
      <c r="BG874" s="17">
        <v>5.6268898435844802E-2</v>
      </c>
      <c r="BH874" s="17">
        <v>4.0357572456773003E-2</v>
      </c>
      <c r="BI874" s="17"/>
      <c r="BJ874" s="17">
        <v>1.2709027827588299E-2</v>
      </c>
      <c r="BK874" s="17">
        <v>0.10161331425152099</v>
      </c>
      <c r="BL874" s="17">
        <v>3.8913981967670402E-2</v>
      </c>
      <c r="BM874" s="17">
        <v>6.16624495082429E-2</v>
      </c>
      <c r="BN874" s="17"/>
      <c r="BO874" s="17">
        <v>4.8930711244433003E-2</v>
      </c>
      <c r="BP874" s="17">
        <v>4.3467761914910898E-2</v>
      </c>
      <c r="BQ874" s="17">
        <v>5.4111069943209897E-2</v>
      </c>
      <c r="BR874" s="17"/>
      <c r="BS874" s="17">
        <v>5.5703735289794401E-2</v>
      </c>
      <c r="BT874" s="17">
        <v>4.3081264897748002E-2</v>
      </c>
      <c r="BU874" s="17"/>
      <c r="BV874" s="17">
        <v>9.5343536858754595E-3</v>
      </c>
      <c r="BW874" s="17">
        <v>6.12073581779164E-2</v>
      </c>
      <c r="BX874" s="17">
        <v>8.7281474761310707E-2</v>
      </c>
      <c r="BY874" s="17"/>
      <c r="BZ874" s="17">
        <v>5.72669995192846E-2</v>
      </c>
      <c r="CA874" s="17">
        <v>8.3369755549529703E-2</v>
      </c>
    </row>
    <row r="875" spans="2:79" x14ac:dyDescent="0.3">
      <c r="B875" t="s">
        <v>322</v>
      </c>
      <c r="C875" s="17">
        <v>0.1114210144513</v>
      </c>
      <c r="D875" s="17">
        <v>0.110524771086559</v>
      </c>
      <c r="E875" s="17">
        <v>0.113361378047004</v>
      </c>
      <c r="F875" s="17"/>
      <c r="G875" s="17">
        <v>0.12024378257367099</v>
      </c>
      <c r="H875" s="17">
        <v>0.100508291518774</v>
      </c>
      <c r="I875" s="17">
        <v>0.141259317597908</v>
      </c>
      <c r="J875" s="17">
        <v>0.13010903230696899</v>
      </c>
      <c r="K875" s="17">
        <v>7.3012619843799503E-2</v>
      </c>
      <c r="L875" s="17">
        <v>9.6868027529052603E-2</v>
      </c>
      <c r="M875" s="17"/>
      <c r="N875" s="17">
        <v>9.9304646338030406E-2</v>
      </c>
      <c r="O875" s="17">
        <v>0.109684256986782</v>
      </c>
      <c r="P875" s="17">
        <v>0.111363703780686</v>
      </c>
      <c r="Q875" s="17">
        <v>0.131797590655753</v>
      </c>
      <c r="R875" s="17"/>
      <c r="S875" s="17">
        <v>0.10071237042249501</v>
      </c>
      <c r="T875" s="17">
        <v>8.4355291781900599E-2</v>
      </c>
      <c r="U875" s="17">
        <v>4.5675479496993202E-2</v>
      </c>
      <c r="V875" s="17">
        <v>7.3444084904977197E-2</v>
      </c>
      <c r="W875" s="17">
        <v>0.13021355151592701</v>
      </c>
      <c r="X875" s="17">
        <v>9.9591494239346004E-2</v>
      </c>
      <c r="Y875" s="17">
        <v>8.2971839288848298E-2</v>
      </c>
      <c r="Z875" s="17">
        <v>0.15482221326998499</v>
      </c>
      <c r="AA875" s="17">
        <v>0.128270498873926</v>
      </c>
      <c r="AB875" s="17">
        <v>0.14891124105727199</v>
      </c>
      <c r="AC875" s="17">
        <v>0.17095556801029599</v>
      </c>
      <c r="AD875" s="17">
        <v>0.21118633245438301</v>
      </c>
      <c r="AE875" s="17"/>
      <c r="AF875" s="17">
        <v>6.1485452231390403E-2</v>
      </c>
      <c r="AG875" s="17">
        <v>0.12876662149943299</v>
      </c>
      <c r="AH875" s="17">
        <v>0.115393109988032</v>
      </c>
      <c r="AI875" s="17">
        <v>0.105310330790043</v>
      </c>
      <c r="AJ875" s="17">
        <v>0.159018028971154</v>
      </c>
      <c r="AK875" s="17"/>
      <c r="AL875" s="17">
        <v>0.124366261019298</v>
      </c>
      <c r="AM875" s="17">
        <v>9.6290714942794994E-2</v>
      </c>
      <c r="AN875" s="17">
        <v>0.118530953173916</v>
      </c>
      <c r="AO875" s="17">
        <v>0.103944130173451</v>
      </c>
      <c r="AP875" s="17">
        <v>0.10379951309891799</v>
      </c>
      <c r="AQ875" s="17">
        <v>9.8313083847861193E-2</v>
      </c>
      <c r="AR875" s="17"/>
      <c r="AS875" s="17">
        <v>0.10570719901060401</v>
      </c>
      <c r="AT875" s="17">
        <v>0.10889287436275299</v>
      </c>
      <c r="AU875" s="17">
        <v>5.9112655223019603E-2</v>
      </c>
      <c r="AV875" s="17">
        <v>0.20657186239532199</v>
      </c>
      <c r="AW875" s="17">
        <v>0.232101307432203</v>
      </c>
      <c r="AX875" s="17"/>
      <c r="AY875" s="17">
        <v>0.10404170075074599</v>
      </c>
      <c r="AZ875" s="17">
        <v>8.1050033783475001E-2</v>
      </c>
      <c r="BA875" s="17">
        <v>0.14773183780459001</v>
      </c>
      <c r="BB875" s="17">
        <v>0.17003822124227799</v>
      </c>
      <c r="BC875" s="17">
        <v>0.101226539627724</v>
      </c>
      <c r="BD875" s="17"/>
      <c r="BE875" s="17">
        <v>3.1436021534626102E-2</v>
      </c>
      <c r="BF875" s="17">
        <v>0.10363622418074001</v>
      </c>
      <c r="BG875" s="17">
        <v>0.11100975572102099</v>
      </c>
      <c r="BH875" s="17">
        <v>0.12643035913087</v>
      </c>
      <c r="BI875" s="17"/>
      <c r="BJ875" s="17">
        <v>0.11018297648018401</v>
      </c>
      <c r="BK875" s="17">
        <v>0.17522592010896201</v>
      </c>
      <c r="BL875" s="17">
        <v>0.13997751631700001</v>
      </c>
      <c r="BM875" s="17">
        <v>8.8709813249671296E-2</v>
      </c>
      <c r="BN875" s="17"/>
      <c r="BO875" s="17">
        <v>0.20489213307078799</v>
      </c>
      <c r="BP875" s="17">
        <v>8.0821216222483505E-2</v>
      </c>
      <c r="BQ875" s="17">
        <v>9.5690344456607998E-2</v>
      </c>
      <c r="BR875" s="17"/>
      <c r="BS875" s="17">
        <v>0.11907331687323</v>
      </c>
      <c r="BT875" s="17">
        <v>0.102238624581602</v>
      </c>
      <c r="BU875" s="17"/>
      <c r="BV875" s="17">
        <v>0.118459679929152</v>
      </c>
      <c r="BW875" s="17">
        <v>0.12336095909261099</v>
      </c>
      <c r="BX875" s="17">
        <v>9.9112923902303196E-2</v>
      </c>
      <c r="BY875" s="17"/>
      <c r="BZ875" s="17">
        <v>4.8237717438020099E-2</v>
      </c>
      <c r="CA875" s="17">
        <v>9.2346544605227801E-2</v>
      </c>
    </row>
    <row r="876" spans="2:79" x14ac:dyDescent="0.3">
      <c r="B876" t="s">
        <v>323</v>
      </c>
      <c r="C876" s="17">
        <v>0.24272552125637001</v>
      </c>
      <c r="D876" s="17">
        <v>0.23233028510303499</v>
      </c>
      <c r="E876" s="17">
        <v>0.255115375410159</v>
      </c>
      <c r="F876" s="17"/>
      <c r="G876" s="17">
        <v>0.35384632637024099</v>
      </c>
      <c r="H876" s="17">
        <v>0.21934582527524399</v>
      </c>
      <c r="I876" s="17">
        <v>0.30082751375053601</v>
      </c>
      <c r="J876" s="17">
        <v>0.22456797799202499</v>
      </c>
      <c r="K876" s="17">
        <v>0.222484154671624</v>
      </c>
      <c r="L876" s="17">
        <v>0.16326173281265499</v>
      </c>
      <c r="M876" s="17"/>
      <c r="N876" s="17">
        <v>0.217729646124554</v>
      </c>
      <c r="O876" s="17">
        <v>0.30037133767979801</v>
      </c>
      <c r="P876" s="17">
        <v>0.25396425318114502</v>
      </c>
      <c r="Q876" s="17">
        <v>0.20333305598728599</v>
      </c>
      <c r="R876" s="17"/>
      <c r="S876" s="17">
        <v>0.236632639621771</v>
      </c>
      <c r="T876" s="17">
        <v>0.28107509046858098</v>
      </c>
      <c r="U876" s="17">
        <v>0.25258897937599101</v>
      </c>
      <c r="V876" s="17">
        <v>0.29624823971812397</v>
      </c>
      <c r="W876" s="17">
        <v>0.33519822673278898</v>
      </c>
      <c r="X876" s="17">
        <v>0.288259292416363</v>
      </c>
      <c r="Y876" s="17">
        <v>0.202207375904328</v>
      </c>
      <c r="Z876" s="17">
        <v>0.231670825436668</v>
      </c>
      <c r="AA876" s="17">
        <v>0.208480542962168</v>
      </c>
      <c r="AB876" s="17">
        <v>0.22862790363750901</v>
      </c>
      <c r="AC876" s="17">
        <v>0.17087784317944499</v>
      </c>
      <c r="AD876" s="17">
        <v>4.9262017587423698E-2</v>
      </c>
      <c r="AE876" s="17"/>
      <c r="AF876" s="17">
        <v>0.22170236838490801</v>
      </c>
      <c r="AG876" s="17">
        <v>0.25524170456693701</v>
      </c>
      <c r="AH876" s="17">
        <v>0.24724544607150201</v>
      </c>
      <c r="AI876" s="17">
        <v>0.14829522263061301</v>
      </c>
      <c r="AJ876" s="17">
        <v>0.237239207040644</v>
      </c>
      <c r="AK876" s="17"/>
      <c r="AL876" s="17">
        <v>0.24722007578657099</v>
      </c>
      <c r="AM876" s="17">
        <v>0.21716967715152699</v>
      </c>
      <c r="AN876" s="17">
        <v>0.26266054570123099</v>
      </c>
      <c r="AO876" s="17">
        <v>0.199803408033882</v>
      </c>
      <c r="AP876" s="17">
        <v>0.26769601993827802</v>
      </c>
      <c r="AQ876" s="17">
        <v>0.29434556948693802</v>
      </c>
      <c r="AR876" s="17"/>
      <c r="AS876" s="17">
        <v>0.211843414381686</v>
      </c>
      <c r="AT876" s="17">
        <v>0.22857667042905799</v>
      </c>
      <c r="AU876" s="17">
        <v>0.31587819904922998</v>
      </c>
      <c r="AV876" s="17">
        <v>0.224781031800943</v>
      </c>
      <c r="AW876" s="17">
        <v>0.26430374646699101</v>
      </c>
      <c r="AX876" s="17"/>
      <c r="AY876" s="17">
        <v>0.19757630229331699</v>
      </c>
      <c r="AZ876" s="17">
        <v>0.23645774105731401</v>
      </c>
      <c r="BA876" s="17">
        <v>0.32080975445869497</v>
      </c>
      <c r="BB876" s="17">
        <v>0.201284389906804</v>
      </c>
      <c r="BC876" s="17">
        <v>0.29936843320772599</v>
      </c>
      <c r="BD876" s="17"/>
      <c r="BE876" s="17">
        <v>0.16884239595504399</v>
      </c>
      <c r="BF876" s="17">
        <v>0.223059338347252</v>
      </c>
      <c r="BG876" s="17">
        <v>0.24089825848996299</v>
      </c>
      <c r="BH876" s="17">
        <v>0.26995647531924399</v>
      </c>
      <c r="BI876" s="17"/>
      <c r="BJ876" s="17">
        <v>0.25204010380633102</v>
      </c>
      <c r="BK876" s="17">
        <v>0.25165385878248903</v>
      </c>
      <c r="BL876" s="17">
        <v>0.21943473135296801</v>
      </c>
      <c r="BM876" s="17">
        <v>0.25255616873886799</v>
      </c>
      <c r="BN876" s="17"/>
      <c r="BO876" s="17">
        <v>0.22556568692458601</v>
      </c>
      <c r="BP876" s="17">
        <v>0.38843494875975698</v>
      </c>
      <c r="BQ876" s="17">
        <v>0.219130047248285</v>
      </c>
      <c r="BR876" s="17"/>
      <c r="BS876" s="17">
        <v>0.23200379817151401</v>
      </c>
      <c r="BT876" s="17">
        <v>0.25967806678431299</v>
      </c>
      <c r="BU876" s="17"/>
      <c r="BV876" s="17">
        <v>0.24322827115972601</v>
      </c>
      <c r="BW876" s="17">
        <v>0.29151658122086399</v>
      </c>
      <c r="BX876" s="17">
        <v>0.176689984384541</v>
      </c>
      <c r="BY876" s="17"/>
      <c r="BZ876" s="17">
        <v>0.27544445440503101</v>
      </c>
      <c r="CA876" s="17">
        <v>0.22498268777153399</v>
      </c>
    </row>
    <row r="877" spans="2:79" x14ac:dyDescent="0.3">
      <c r="B877" t="s">
        <v>324</v>
      </c>
      <c r="C877" s="17">
        <v>0.224204684028391</v>
      </c>
      <c r="D877" s="17">
        <v>0.22475876123329999</v>
      </c>
      <c r="E877" s="17">
        <v>0.225829788251662</v>
      </c>
      <c r="F877" s="17"/>
      <c r="G877" s="17">
        <v>0.19579188187565399</v>
      </c>
      <c r="H877" s="17">
        <v>0.22461978343677599</v>
      </c>
      <c r="I877" s="17">
        <v>0.15997470259789001</v>
      </c>
      <c r="J877" s="17">
        <v>0.18392087726607001</v>
      </c>
      <c r="K877" s="17">
        <v>0.220913739198562</v>
      </c>
      <c r="L877" s="17">
        <v>0.32272269417673299</v>
      </c>
      <c r="M877" s="17"/>
      <c r="N877" s="17">
        <v>0.182313143985323</v>
      </c>
      <c r="O877" s="17">
        <v>0.26395561193401901</v>
      </c>
      <c r="P877" s="17">
        <v>0.20670988543338301</v>
      </c>
      <c r="Q877" s="17">
        <v>0.23606192672342</v>
      </c>
      <c r="R877" s="17"/>
      <c r="S877" s="17">
        <v>0.30616408216666202</v>
      </c>
      <c r="T877" s="17">
        <v>0.213023103422398</v>
      </c>
      <c r="U877" s="17">
        <v>0.20975290696784701</v>
      </c>
      <c r="V877" s="17">
        <v>0.23848282651438801</v>
      </c>
      <c r="W877" s="17">
        <v>0.21165631275108501</v>
      </c>
      <c r="X877" s="17">
        <v>0.197857774203198</v>
      </c>
      <c r="Y877" s="17">
        <v>0.19856721740591299</v>
      </c>
      <c r="Z877" s="17">
        <v>0.113236446225606</v>
      </c>
      <c r="AA877" s="17">
        <v>0.17211049845057499</v>
      </c>
      <c r="AB877" s="17">
        <v>0.248670996829293</v>
      </c>
      <c r="AC877" s="17">
        <v>0.29459431720158902</v>
      </c>
      <c r="AD877" s="17">
        <v>0.22395834662918199</v>
      </c>
      <c r="AE877" s="17"/>
      <c r="AF877" s="17">
        <v>0.28469815809396898</v>
      </c>
      <c r="AG877" s="17">
        <v>0.19064796991521299</v>
      </c>
      <c r="AH877" s="17">
        <v>0.22682502772999399</v>
      </c>
      <c r="AI877" s="17">
        <v>0.23097921283685599</v>
      </c>
      <c r="AJ877" s="17">
        <v>0.20523235544499699</v>
      </c>
      <c r="AK877" s="17"/>
      <c r="AL877" s="17">
        <v>0.20409697015318201</v>
      </c>
      <c r="AM877" s="17">
        <v>0.249425189267477</v>
      </c>
      <c r="AN877" s="17">
        <v>0.19076440730579</v>
      </c>
      <c r="AO877" s="17">
        <v>0.24493002837611599</v>
      </c>
      <c r="AP877" s="17">
        <v>0.19587838122589199</v>
      </c>
      <c r="AQ877" s="17">
        <v>0.261379225381208</v>
      </c>
      <c r="AR877" s="17"/>
      <c r="AS877" s="17">
        <v>0.143569046284515</v>
      </c>
      <c r="AT877" s="17">
        <v>0.255255011869233</v>
      </c>
      <c r="AU877" s="17">
        <v>0.25993934101566901</v>
      </c>
      <c r="AV877" s="17">
        <v>0.14756828508091399</v>
      </c>
      <c r="AW877" s="17">
        <v>0.17041771971338801</v>
      </c>
      <c r="AX877" s="17"/>
      <c r="AY877" s="17">
        <v>0.18433420553279201</v>
      </c>
      <c r="AZ877" s="17">
        <v>0.28663529778580299</v>
      </c>
      <c r="BA877" s="17">
        <v>0.190322697409541</v>
      </c>
      <c r="BB877" s="17">
        <v>0.22594700195464501</v>
      </c>
      <c r="BC877" s="17">
        <v>2.75886760386597E-2</v>
      </c>
      <c r="BD877" s="17"/>
      <c r="BE877" s="17">
        <v>9.5296076650439196E-2</v>
      </c>
      <c r="BF877" s="17">
        <v>0.19893180921678799</v>
      </c>
      <c r="BG877" s="17">
        <v>0.25163291849122399</v>
      </c>
      <c r="BH877" s="17">
        <v>0.21643295525852499</v>
      </c>
      <c r="BI877" s="17"/>
      <c r="BJ877" s="17">
        <v>0.17904320683255701</v>
      </c>
      <c r="BK877" s="17">
        <v>7.6310412697688706E-2</v>
      </c>
      <c r="BL877" s="17">
        <v>0.27678492830830198</v>
      </c>
      <c r="BM877" s="17">
        <v>0.22450051940563001</v>
      </c>
      <c r="BN877" s="17"/>
      <c r="BO877" s="17">
        <v>0.19198691049970501</v>
      </c>
      <c r="BP877" s="17">
        <v>0.13790695285607801</v>
      </c>
      <c r="BQ877" s="17">
        <v>0.24634868936305401</v>
      </c>
      <c r="BR877" s="17"/>
      <c r="BS877" s="17">
        <v>0.224004578082315</v>
      </c>
      <c r="BT877" s="17">
        <v>0.22318445461897901</v>
      </c>
      <c r="BU877" s="17"/>
      <c r="BV877" s="17">
        <v>0.22945142430929499</v>
      </c>
      <c r="BW877" s="17">
        <v>0.229154640158098</v>
      </c>
      <c r="BX877" s="17">
        <v>0.22071764885984499</v>
      </c>
      <c r="BY877" s="17"/>
      <c r="BZ877" s="17">
        <v>0.17936956546765101</v>
      </c>
      <c r="CA877" s="17">
        <v>0.15177452534942201</v>
      </c>
    </row>
    <row r="878" spans="2:79" x14ac:dyDescent="0.3">
      <c r="B878" t="s">
        <v>325</v>
      </c>
      <c r="C878" s="17">
        <v>0.20768403347957801</v>
      </c>
      <c r="D878" s="17">
        <v>0.182524309223624</v>
      </c>
      <c r="E878" s="17">
        <v>0.22437342900104901</v>
      </c>
      <c r="F878" s="17"/>
      <c r="G878" s="17">
        <v>0.13555761464668301</v>
      </c>
      <c r="H878" s="17">
        <v>0.26181149580672902</v>
      </c>
      <c r="I878" s="17">
        <v>0.199334622280296</v>
      </c>
      <c r="J878" s="17">
        <v>0.232081035089721</v>
      </c>
      <c r="K878" s="17">
        <v>0.212208542050635</v>
      </c>
      <c r="L878" s="17">
        <v>0.20466914739542899</v>
      </c>
      <c r="M878" s="17"/>
      <c r="N878" s="17">
        <v>0.231345422568555</v>
      </c>
      <c r="O878" s="17">
        <v>0.18600332707676101</v>
      </c>
      <c r="P878" s="17">
        <v>0.20176682180646499</v>
      </c>
      <c r="Q878" s="17">
        <v>0.21610360520529001</v>
      </c>
      <c r="R878" s="17"/>
      <c r="S878" s="17">
        <v>0.17309661110708799</v>
      </c>
      <c r="T878" s="17">
        <v>0.186537220881695</v>
      </c>
      <c r="U878" s="17">
        <v>0.204094044884399</v>
      </c>
      <c r="V878" s="17">
        <v>0.200636171265341</v>
      </c>
      <c r="W878" s="17">
        <v>0.13103344644940901</v>
      </c>
      <c r="X878" s="17">
        <v>0.26862777422030198</v>
      </c>
      <c r="Y878" s="17">
        <v>0.31272187909631599</v>
      </c>
      <c r="Z878" s="17">
        <v>0.29510417903075498</v>
      </c>
      <c r="AA878" s="17">
        <v>0.19848878471456299</v>
      </c>
      <c r="AB878" s="17">
        <v>0.157330334622514</v>
      </c>
      <c r="AC878" s="17">
        <v>0.25968132365042901</v>
      </c>
      <c r="AD878" s="17">
        <v>0.177434927154556</v>
      </c>
      <c r="AE878" s="17"/>
      <c r="AF878" s="17">
        <v>0.192315694833782</v>
      </c>
      <c r="AG878" s="17">
        <v>0.218751712311237</v>
      </c>
      <c r="AH878" s="17">
        <v>0.19175847760439199</v>
      </c>
      <c r="AI878" s="17">
        <v>0.244135544161798</v>
      </c>
      <c r="AJ878" s="17">
        <v>0.26080703267191302</v>
      </c>
      <c r="AK878" s="17"/>
      <c r="AL878" s="17">
        <v>0.20076942317639401</v>
      </c>
      <c r="AM878" s="17">
        <v>0.214478290328246</v>
      </c>
      <c r="AN878" s="17">
        <v>0.24972806882874499</v>
      </c>
      <c r="AO878" s="17">
        <v>0.18862879441198199</v>
      </c>
      <c r="AP878" s="17">
        <v>0.27372428176498997</v>
      </c>
      <c r="AQ878" s="17">
        <v>0.18825534420637299</v>
      </c>
      <c r="AR878" s="17"/>
      <c r="AS878" s="17">
        <v>0.183336793141817</v>
      </c>
      <c r="AT878" s="17">
        <v>0.20368857249588701</v>
      </c>
      <c r="AU878" s="17">
        <v>0.236542522555935</v>
      </c>
      <c r="AV878" s="17">
        <v>0.21946832848758199</v>
      </c>
      <c r="AW878" s="17">
        <v>0.19122145040946401</v>
      </c>
      <c r="AX878" s="17"/>
      <c r="AY878" s="17">
        <v>0.21185214252749501</v>
      </c>
      <c r="AZ878" s="17">
        <v>0.178806454078378</v>
      </c>
      <c r="BA878" s="17">
        <v>0.20277271230525901</v>
      </c>
      <c r="BB878" s="17">
        <v>0.23367251157326599</v>
      </c>
      <c r="BC878" s="17">
        <v>0.38834110600350202</v>
      </c>
      <c r="BD878" s="17"/>
      <c r="BE878" s="17">
        <v>0.53802880112668905</v>
      </c>
      <c r="BF878" s="17">
        <v>0.263132145618164</v>
      </c>
      <c r="BG878" s="17">
        <v>0.17851799949411901</v>
      </c>
      <c r="BH878" s="17">
        <v>0.166718152209471</v>
      </c>
      <c r="BI878" s="17"/>
      <c r="BJ878" s="17">
        <v>0.29216247113731703</v>
      </c>
      <c r="BK878" s="17">
        <v>0.27149206828164302</v>
      </c>
      <c r="BL878" s="17">
        <v>0.18396520750686701</v>
      </c>
      <c r="BM878" s="17">
        <v>0.19054458594822901</v>
      </c>
      <c r="BN878" s="17"/>
      <c r="BO878" s="17">
        <v>0.231014058807225</v>
      </c>
      <c r="BP878" s="17">
        <v>0.224285649090151</v>
      </c>
      <c r="BQ878" s="17">
        <v>0.19999488692727399</v>
      </c>
      <c r="BR878" s="17"/>
      <c r="BS878" s="17">
        <v>0.22456348672250201</v>
      </c>
      <c r="BT878" s="17">
        <v>0.18703920992456999</v>
      </c>
      <c r="BU878" s="17"/>
      <c r="BV878" s="17">
        <v>0.27460465736885598</v>
      </c>
      <c r="BW878" s="17">
        <v>0.15572816685219501</v>
      </c>
      <c r="BX878" s="17">
        <v>0.199049584738239</v>
      </c>
      <c r="BY878" s="17"/>
      <c r="BZ878" s="17">
        <v>0.23980183224084101</v>
      </c>
      <c r="CA878" s="17">
        <v>0.17540727658716801</v>
      </c>
    </row>
    <row r="879" spans="2:79" x14ac:dyDescent="0.3">
      <c r="B879" t="s">
        <v>326</v>
      </c>
      <c r="C879" s="17">
        <v>0.126036037003737</v>
      </c>
      <c r="D879" s="17">
        <v>0.16581868608366199</v>
      </c>
      <c r="E879" s="17">
        <v>8.8787207201888596E-2</v>
      </c>
      <c r="F879" s="17"/>
      <c r="G879" s="17">
        <v>0.108541568731545</v>
      </c>
      <c r="H879" s="17">
        <v>9.4002859211006595E-2</v>
      </c>
      <c r="I879" s="17">
        <v>9.3874163034661506E-2</v>
      </c>
      <c r="J879" s="17">
        <v>0.124688443447993</v>
      </c>
      <c r="K879" s="17">
        <v>0.177169521992216</v>
      </c>
      <c r="L879" s="17">
        <v>0.15962189469024099</v>
      </c>
      <c r="M879" s="17"/>
      <c r="N879" s="17">
        <v>0.14779161181036499</v>
      </c>
      <c r="O879" s="17">
        <v>8.2094023860275298E-2</v>
      </c>
      <c r="P879" s="17">
        <v>0.13413286686624301</v>
      </c>
      <c r="Q879" s="17">
        <v>0.132363141910049</v>
      </c>
      <c r="R879" s="17"/>
      <c r="S879" s="17">
        <v>8.9565581306594894E-2</v>
      </c>
      <c r="T879" s="17">
        <v>0.13815818182269199</v>
      </c>
      <c r="U879" s="17">
        <v>0.16688230025367201</v>
      </c>
      <c r="V879" s="17">
        <v>0.13528261501217101</v>
      </c>
      <c r="W879" s="17">
        <v>0.11156303852635401</v>
      </c>
      <c r="X879" s="17">
        <v>0.11013761046314299</v>
      </c>
      <c r="Y879" s="17">
        <v>0.132222583909922</v>
      </c>
      <c r="Z879" s="17">
        <v>3.5776637297612102E-2</v>
      </c>
      <c r="AA879" s="17">
        <v>0.20085218808527999</v>
      </c>
      <c r="AB879" s="17">
        <v>0.106712420519116</v>
      </c>
      <c r="AC879" s="17">
        <v>7.2763786837386601E-2</v>
      </c>
      <c r="AD879" s="17">
        <v>0.16380767958145201</v>
      </c>
      <c r="AE879" s="17"/>
      <c r="AF879" s="17">
        <v>0.103173265660244</v>
      </c>
      <c r="AG879" s="17">
        <v>0.12747244083395801</v>
      </c>
      <c r="AH879" s="17">
        <v>0.14025670435420301</v>
      </c>
      <c r="AI879" s="17">
        <v>0.13753504486527399</v>
      </c>
      <c r="AJ879" s="17">
        <v>0.10489252592099101</v>
      </c>
      <c r="AK879" s="17"/>
      <c r="AL879" s="17">
        <v>0.118449607173276</v>
      </c>
      <c r="AM879" s="17">
        <v>0.107041125889172</v>
      </c>
      <c r="AN879" s="17">
        <v>0.11036418122128</v>
      </c>
      <c r="AO879" s="17">
        <v>0.15689322776725001</v>
      </c>
      <c r="AP879" s="17">
        <v>0.106576505110633</v>
      </c>
      <c r="AQ879" s="17">
        <v>0.12731750721853999</v>
      </c>
      <c r="AR879" s="17"/>
      <c r="AS879" s="17">
        <v>0.16612580756228601</v>
      </c>
      <c r="AT879" s="17">
        <v>0.11687147357637299</v>
      </c>
      <c r="AU879" s="17">
        <v>0.112452211105072</v>
      </c>
      <c r="AV879" s="17">
        <v>0.143347825771211</v>
      </c>
      <c r="AW879" s="17">
        <v>6.8273022532446603E-2</v>
      </c>
      <c r="AX879" s="17"/>
      <c r="AY879" s="17">
        <v>0.136596400849191</v>
      </c>
      <c r="AZ879" s="17">
        <v>0.14517428328535101</v>
      </c>
      <c r="BA879" s="17">
        <v>0.101845070939575</v>
      </c>
      <c r="BB879" s="17">
        <v>0.115054405068188</v>
      </c>
      <c r="BC879" s="17">
        <v>4.4964990273922097E-2</v>
      </c>
      <c r="BD879" s="17"/>
      <c r="BE879" s="17">
        <v>5.2931972160616098E-2</v>
      </c>
      <c r="BF879" s="17">
        <v>0.12903485460945899</v>
      </c>
      <c r="BG879" s="17">
        <v>0.12282600354881</v>
      </c>
      <c r="BH879" s="17">
        <v>0.141475999664049</v>
      </c>
      <c r="BI879" s="17"/>
      <c r="BJ879" s="17">
        <v>0.11166059671538001</v>
      </c>
      <c r="BK879" s="17">
        <v>0.101393735378915</v>
      </c>
      <c r="BL879" s="17">
        <v>0.109677913788647</v>
      </c>
      <c r="BM879" s="17">
        <v>0.142353773431628</v>
      </c>
      <c r="BN879" s="17"/>
      <c r="BO879" s="17">
        <v>7.0483619517390503E-2</v>
      </c>
      <c r="BP879" s="17">
        <v>0.104324882581405</v>
      </c>
      <c r="BQ879" s="17">
        <v>0.142755241719141</v>
      </c>
      <c r="BR879" s="17"/>
      <c r="BS879" s="17">
        <v>0.112133913067267</v>
      </c>
      <c r="BT879" s="17">
        <v>0.14608369263716101</v>
      </c>
      <c r="BU879" s="17"/>
      <c r="BV879" s="17">
        <v>9.5123524686178004E-2</v>
      </c>
      <c r="BW879" s="17">
        <v>0.11131940680236201</v>
      </c>
      <c r="BX879" s="17">
        <v>0.161746003106778</v>
      </c>
      <c r="BY879" s="17"/>
      <c r="BZ879" s="17">
        <v>0.176429110636183</v>
      </c>
      <c r="CA879" s="17">
        <v>0.27211921013711898</v>
      </c>
    </row>
    <row r="880" spans="2:79" x14ac:dyDescent="0.3">
      <c r="B880" t="s">
        <v>327</v>
      </c>
      <c r="C880" s="17">
        <v>3.6382619826843897E-2</v>
      </c>
      <c r="D880" s="17">
        <v>2.9866901469707399E-2</v>
      </c>
      <c r="E880" s="17">
        <v>4.3032931227655599E-2</v>
      </c>
      <c r="F880" s="17"/>
      <c r="G880" s="17">
        <v>2.7968385455519999E-2</v>
      </c>
      <c r="H880" s="17">
        <v>8.5942291447921003E-3</v>
      </c>
      <c r="I880" s="17">
        <v>2.5118863574765601E-2</v>
      </c>
      <c r="J880" s="17">
        <v>6.1796953365683603E-2</v>
      </c>
      <c r="K880" s="17">
        <v>4.6892855812294701E-2</v>
      </c>
      <c r="L880" s="17">
        <v>4.6882388384299402E-2</v>
      </c>
      <c r="M880" s="17"/>
      <c r="N880" s="17">
        <v>4.3269099414531803E-2</v>
      </c>
      <c r="O880" s="17">
        <v>4.5965822680068803E-2</v>
      </c>
      <c r="P880" s="17">
        <v>3.1384868452690097E-2</v>
      </c>
      <c r="Q880" s="17">
        <v>2.3821143817514701E-2</v>
      </c>
      <c r="R880" s="17"/>
      <c r="S880" s="17">
        <v>2.4301010841515199E-2</v>
      </c>
      <c r="T880" s="17">
        <v>3.9167294289166897E-2</v>
      </c>
      <c r="U880" s="17">
        <v>8.3746205570665297E-2</v>
      </c>
      <c r="V880" s="17">
        <v>1.8492970232397501E-2</v>
      </c>
      <c r="W880" s="17">
        <v>3.9435878957661999E-2</v>
      </c>
      <c r="X880" s="17">
        <v>1.56232338403817E-2</v>
      </c>
      <c r="Y880" s="17">
        <v>3.6887032078393001E-2</v>
      </c>
      <c r="Z880" s="17">
        <v>7.5840930660860506E-2</v>
      </c>
      <c r="AA880" s="17">
        <v>5.8737707892901697E-2</v>
      </c>
      <c r="AB880" s="17">
        <v>3.7506916795268803E-2</v>
      </c>
      <c r="AC880" s="17">
        <v>0</v>
      </c>
      <c r="AD880" s="17">
        <v>0</v>
      </c>
      <c r="AE880" s="17"/>
      <c r="AF880" s="17">
        <v>5.8055313954869098E-2</v>
      </c>
      <c r="AG880" s="17">
        <v>2.7719007812064499E-2</v>
      </c>
      <c r="AH880" s="17">
        <v>3.12424096304331E-2</v>
      </c>
      <c r="AI880" s="17">
        <v>8.0419910399978395E-2</v>
      </c>
      <c r="AJ880" s="17">
        <v>0</v>
      </c>
      <c r="AK880" s="17"/>
      <c r="AL880" s="17">
        <v>3.53894817912251E-2</v>
      </c>
      <c r="AM880" s="17">
        <v>3.4163244868871803E-2</v>
      </c>
      <c r="AN880" s="17">
        <v>2.6994100166346399E-2</v>
      </c>
      <c r="AO880" s="17">
        <v>6.2534313730485805E-2</v>
      </c>
      <c r="AP880" s="17">
        <v>2.43400305449946E-2</v>
      </c>
      <c r="AQ880" s="17">
        <v>3.0389269859079401E-2</v>
      </c>
      <c r="AR880" s="17"/>
      <c r="AS880" s="17">
        <v>6.7316706477176302E-2</v>
      </c>
      <c r="AT880" s="17">
        <v>3.6859411000325797E-2</v>
      </c>
      <c r="AU880" s="17">
        <v>0</v>
      </c>
      <c r="AV880" s="17">
        <v>5.8262666464027897E-2</v>
      </c>
      <c r="AW880" s="17">
        <v>0</v>
      </c>
      <c r="AX880" s="17"/>
      <c r="AY880" s="17">
        <v>7.1544689192276995E-2</v>
      </c>
      <c r="AZ880" s="17">
        <v>2.4221406082142901E-2</v>
      </c>
      <c r="BA880" s="17">
        <v>2.1683847128278699E-2</v>
      </c>
      <c r="BB880" s="17">
        <v>1.19846173913044E-2</v>
      </c>
      <c r="BC880" s="17">
        <v>8.9982385872715606E-2</v>
      </c>
      <c r="BD880" s="17"/>
      <c r="BE880" s="17">
        <v>0</v>
      </c>
      <c r="BF880" s="17">
        <v>3.5871875063865397E-2</v>
      </c>
      <c r="BG880" s="17">
        <v>3.8846165819019202E-2</v>
      </c>
      <c r="BH880" s="17">
        <v>3.8628485961067202E-2</v>
      </c>
      <c r="BI880" s="17"/>
      <c r="BJ880" s="17">
        <v>4.2201617200642201E-2</v>
      </c>
      <c r="BK880" s="17">
        <v>2.2310690498780799E-2</v>
      </c>
      <c r="BL880" s="17">
        <v>3.12457207585457E-2</v>
      </c>
      <c r="BM880" s="17">
        <v>3.9672689717730698E-2</v>
      </c>
      <c r="BN880" s="17"/>
      <c r="BO880" s="17">
        <v>2.7126879935872001E-2</v>
      </c>
      <c r="BP880" s="17">
        <v>2.0758588575215699E-2</v>
      </c>
      <c r="BQ880" s="17">
        <v>4.1969720342427498E-2</v>
      </c>
      <c r="BR880" s="17"/>
      <c r="BS880" s="17">
        <v>3.2517171793376799E-2</v>
      </c>
      <c r="BT880" s="17">
        <v>3.8694686555627397E-2</v>
      </c>
      <c r="BU880" s="17"/>
      <c r="BV880" s="17">
        <v>2.9598088860917599E-2</v>
      </c>
      <c r="BW880" s="17">
        <v>2.7712887695954098E-2</v>
      </c>
      <c r="BX880" s="17">
        <v>5.54023802469839E-2</v>
      </c>
      <c r="BY880" s="17"/>
      <c r="BZ880" s="17">
        <v>2.3450320292990101E-2</v>
      </c>
      <c r="CA880" s="17">
        <v>0</v>
      </c>
    </row>
    <row r="881" spans="2:79" x14ac:dyDescent="0.3">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c r="BZ881" s="17"/>
      <c r="CA881" s="17"/>
    </row>
    <row r="882" spans="2:79" x14ac:dyDescent="0.3">
      <c r="B882" s="6" t="s">
        <v>337</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c r="BN882" s="17"/>
      <c r="BO882" s="17"/>
      <c r="BP882" s="17"/>
      <c r="BQ882" s="17"/>
      <c r="BR882" s="17"/>
      <c r="BS882" s="17"/>
      <c r="BT882" s="17"/>
      <c r="BU882" s="17"/>
      <c r="BV882" s="17"/>
      <c r="BW882" s="17"/>
      <c r="BX882" s="17"/>
      <c r="BY882" s="17"/>
      <c r="BZ882" s="17"/>
      <c r="CA882" s="17"/>
    </row>
    <row r="883" spans="2:79" x14ac:dyDescent="0.3">
      <c r="B883" s="24" t="s">
        <v>329</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c r="BZ883" s="17"/>
      <c r="CA883" s="17"/>
    </row>
    <row r="884" spans="2:79" x14ac:dyDescent="0.3">
      <c r="B884" t="s">
        <v>321</v>
      </c>
      <c r="C884" s="17">
        <v>6.8573978397447499E-2</v>
      </c>
      <c r="D884" s="17">
        <v>6.4704288818319897E-2</v>
      </c>
      <c r="E884" s="17">
        <v>7.2976248391781198E-2</v>
      </c>
      <c r="F884" s="17"/>
      <c r="G884" s="17">
        <v>9.3257032199132103E-2</v>
      </c>
      <c r="H884" s="17">
        <v>8.5969399028718002E-2</v>
      </c>
      <c r="I884" s="17">
        <v>7.9548708204114499E-2</v>
      </c>
      <c r="J884" s="17">
        <v>5.5441201690282202E-2</v>
      </c>
      <c r="K884" s="17">
        <v>7.0337516819586304E-2</v>
      </c>
      <c r="L884" s="17">
        <v>3.9672914154526701E-2</v>
      </c>
      <c r="M884" s="17"/>
      <c r="N884" s="17">
        <v>9.1234739603944404E-2</v>
      </c>
      <c r="O884" s="17">
        <v>2.3239747563885398E-2</v>
      </c>
      <c r="P884" s="17">
        <v>7.2848334448664204E-2</v>
      </c>
      <c r="Q884" s="17">
        <v>8.9205668552658393E-2</v>
      </c>
      <c r="R884" s="17"/>
      <c r="S884" s="17">
        <v>0.109869323217286</v>
      </c>
      <c r="T884" s="17">
        <v>5.9494278365229303E-2</v>
      </c>
      <c r="U884" s="17">
        <v>2.6048343162395699E-2</v>
      </c>
      <c r="V884" s="17">
        <v>3.6572717096276998E-2</v>
      </c>
      <c r="W884" s="17">
        <v>5.5752902986313899E-2</v>
      </c>
      <c r="X884" s="17">
        <v>7.3359048242384803E-2</v>
      </c>
      <c r="Y884" s="17">
        <v>6.6229411002115102E-2</v>
      </c>
      <c r="Z884" s="17">
        <v>0.18089825375822</v>
      </c>
      <c r="AA884" s="17">
        <v>6.1807191430961902E-2</v>
      </c>
      <c r="AB884" s="17">
        <v>8.9171454690898003E-2</v>
      </c>
      <c r="AC884" s="17">
        <v>2.7548900076263601E-2</v>
      </c>
      <c r="AD884" s="17">
        <v>5.3548795917912298E-2</v>
      </c>
      <c r="AE884" s="17"/>
      <c r="AF884" s="17">
        <v>7.7246167739090099E-2</v>
      </c>
      <c r="AG884" s="17">
        <v>9.2864333940610694E-2</v>
      </c>
      <c r="AH884" s="17">
        <v>4.7278374817427998E-2</v>
      </c>
      <c r="AI884" s="17">
        <v>2.3693027755125998E-2</v>
      </c>
      <c r="AJ884" s="17">
        <v>3.2844823500799897E-2</v>
      </c>
      <c r="AK884" s="17"/>
      <c r="AL884" s="17">
        <v>0.12747727736815201</v>
      </c>
      <c r="AM884" s="17">
        <v>7.1347125710584103E-2</v>
      </c>
      <c r="AN884" s="17">
        <v>5.78478360519337E-2</v>
      </c>
      <c r="AO884" s="17">
        <v>2.9261145045423001E-2</v>
      </c>
      <c r="AP884" s="17">
        <v>0</v>
      </c>
      <c r="AQ884" s="17">
        <v>3.2886194371116E-2</v>
      </c>
      <c r="AR884" s="17"/>
      <c r="AS884" s="17">
        <v>0.108451429131436</v>
      </c>
      <c r="AT884" s="17">
        <v>5.8435796080134099E-2</v>
      </c>
      <c r="AU884" s="17">
        <v>5.7232705299711799E-2</v>
      </c>
      <c r="AV884" s="17">
        <v>5.3804391582376002E-2</v>
      </c>
      <c r="AW884" s="17">
        <v>0.15208577741798199</v>
      </c>
      <c r="AX884" s="17"/>
      <c r="AY884" s="17">
        <v>9.65404954627124E-2</v>
      </c>
      <c r="AZ884" s="17">
        <v>5.4774152126727003E-2</v>
      </c>
      <c r="BA884" s="17">
        <v>6.59049731340767E-2</v>
      </c>
      <c r="BB884" s="17">
        <v>6.7448522942606406E-2</v>
      </c>
      <c r="BC884" s="17">
        <v>4.8527868975750503E-2</v>
      </c>
      <c r="BD884" s="17"/>
      <c r="BE884" s="17">
        <v>0.12417001710105199</v>
      </c>
      <c r="BF884" s="17">
        <v>4.5468197974270499E-2</v>
      </c>
      <c r="BG884" s="17">
        <v>7.7568235222903598E-2</v>
      </c>
      <c r="BH884" s="17">
        <v>6.4860735756793006E-2</v>
      </c>
      <c r="BI884" s="17"/>
      <c r="BJ884" s="17">
        <v>6.8627811185438897E-2</v>
      </c>
      <c r="BK884" s="17">
        <v>0.11537355807913099</v>
      </c>
      <c r="BL884" s="17">
        <v>5.4280851666738197E-2</v>
      </c>
      <c r="BM884" s="17">
        <v>7.0001131549885298E-2</v>
      </c>
      <c r="BN884" s="17"/>
      <c r="BO884" s="17">
        <v>7.9680026707385304E-2</v>
      </c>
      <c r="BP884" s="17">
        <v>8.3445810762154404E-2</v>
      </c>
      <c r="BQ884" s="17">
        <v>6.3331599565835103E-2</v>
      </c>
      <c r="BR884" s="17"/>
      <c r="BS884" s="17">
        <v>7.5470048584401497E-2</v>
      </c>
      <c r="BT884" s="17">
        <v>5.6589080327937899E-2</v>
      </c>
      <c r="BU884" s="17"/>
      <c r="BV884" s="17">
        <v>5.0688773381212499E-2</v>
      </c>
      <c r="BW884" s="17">
        <v>6.2583673876428506E-2</v>
      </c>
      <c r="BX884" s="17">
        <v>8.6241577179489701E-2</v>
      </c>
      <c r="BY884" s="17"/>
      <c r="BZ884" s="17">
        <v>0</v>
      </c>
      <c r="CA884" s="17">
        <v>8.6250311683879602E-2</v>
      </c>
    </row>
    <row r="885" spans="2:79" x14ac:dyDescent="0.3">
      <c r="B885" t="s">
        <v>322</v>
      </c>
      <c r="C885" s="17">
        <v>0.15842142001743201</v>
      </c>
      <c r="D885" s="17">
        <v>0.15326805704319801</v>
      </c>
      <c r="E885" s="17">
        <v>0.16133616111339599</v>
      </c>
      <c r="F885" s="17"/>
      <c r="G885" s="17">
        <v>0.17048474495285201</v>
      </c>
      <c r="H885" s="17">
        <v>0.189367324018032</v>
      </c>
      <c r="I885" s="17">
        <v>0.209935535196169</v>
      </c>
      <c r="J885" s="17">
        <v>0.18526643651223099</v>
      </c>
      <c r="K885" s="17">
        <v>0.13301793575592399</v>
      </c>
      <c r="L885" s="17">
        <v>8.2931113831608602E-2</v>
      </c>
      <c r="M885" s="17"/>
      <c r="N885" s="17">
        <v>0.18573320696759399</v>
      </c>
      <c r="O885" s="17">
        <v>0.15248404943980701</v>
      </c>
      <c r="P885" s="17">
        <v>0.12524984403511699</v>
      </c>
      <c r="Q885" s="17">
        <v>0.167425256762296</v>
      </c>
      <c r="R885" s="17"/>
      <c r="S885" s="17">
        <v>0.19053525196194501</v>
      </c>
      <c r="T885" s="17">
        <v>0.139453568728621</v>
      </c>
      <c r="U885" s="17">
        <v>7.9370784871302502E-2</v>
      </c>
      <c r="V885" s="17">
        <v>0.13102757163086301</v>
      </c>
      <c r="W885" s="17">
        <v>0.226508284715776</v>
      </c>
      <c r="X885" s="17">
        <v>0.15925815694218801</v>
      </c>
      <c r="Y885" s="17">
        <v>0.153964948260818</v>
      </c>
      <c r="Z885" s="17">
        <v>7.6037791699191795E-2</v>
      </c>
      <c r="AA885" s="17">
        <v>0.191800969767075</v>
      </c>
      <c r="AB885" s="17">
        <v>0.21264405619210699</v>
      </c>
      <c r="AC885" s="17">
        <v>0.14418701500893699</v>
      </c>
      <c r="AD885" s="17">
        <v>5.0694453188929803E-2</v>
      </c>
      <c r="AE885" s="17"/>
      <c r="AF885" s="17">
        <v>0.159042319655958</v>
      </c>
      <c r="AG885" s="17">
        <v>0.19573807915671701</v>
      </c>
      <c r="AH885" s="17">
        <v>0.15082582777567799</v>
      </c>
      <c r="AI885" s="17">
        <v>0.12927409585922001</v>
      </c>
      <c r="AJ885" s="17">
        <v>0.11206148497682</v>
      </c>
      <c r="AK885" s="17"/>
      <c r="AL885" s="17">
        <v>0.206689529435886</v>
      </c>
      <c r="AM885" s="17">
        <v>0.14532080759306901</v>
      </c>
      <c r="AN885" s="17">
        <v>0.13793255847949901</v>
      </c>
      <c r="AO885" s="17">
        <v>0.14253275343475699</v>
      </c>
      <c r="AP885" s="17">
        <v>0.19003240547886899</v>
      </c>
      <c r="AQ885" s="17">
        <v>7.9262501718395204E-2</v>
      </c>
      <c r="AR885" s="17"/>
      <c r="AS885" s="17">
        <v>0.21195232422799001</v>
      </c>
      <c r="AT885" s="17">
        <v>0.158421949336288</v>
      </c>
      <c r="AU885" s="17">
        <v>0.126155315390231</v>
      </c>
      <c r="AV885" s="17">
        <v>0.130427975498427</v>
      </c>
      <c r="AW885" s="17">
        <v>0.143260272371044</v>
      </c>
      <c r="AX885" s="17"/>
      <c r="AY885" s="17">
        <v>0.15620103697126</v>
      </c>
      <c r="AZ885" s="17">
        <v>0.167884000796478</v>
      </c>
      <c r="BA885" s="17">
        <v>0.12521504810189801</v>
      </c>
      <c r="BB885" s="17">
        <v>0.19113839553871001</v>
      </c>
      <c r="BC885" s="17">
        <v>0.145822899441825</v>
      </c>
      <c r="BD885" s="17"/>
      <c r="BE885" s="17">
        <v>0.17209765510548899</v>
      </c>
      <c r="BF885" s="17">
        <v>0.14036224665323899</v>
      </c>
      <c r="BG885" s="17">
        <v>0.15405304273738399</v>
      </c>
      <c r="BH885" s="17">
        <v>0.17958100363909801</v>
      </c>
      <c r="BI885" s="17"/>
      <c r="BJ885" s="17">
        <v>0.16974495905798501</v>
      </c>
      <c r="BK885" s="17">
        <v>0.25217658835572598</v>
      </c>
      <c r="BL885" s="17">
        <v>0.18858259472795399</v>
      </c>
      <c r="BM885" s="17">
        <v>0.12777293067911299</v>
      </c>
      <c r="BN885" s="17"/>
      <c r="BO885" s="17">
        <v>0.25199711263180302</v>
      </c>
      <c r="BP885" s="17">
        <v>0.13113977607455499</v>
      </c>
      <c r="BQ885" s="17">
        <v>0.142286918730615</v>
      </c>
      <c r="BR885" s="17"/>
      <c r="BS885" s="17">
        <v>0.179564730141063</v>
      </c>
      <c r="BT885" s="17">
        <v>0.13151918236423599</v>
      </c>
      <c r="BU885" s="17"/>
      <c r="BV885" s="17">
        <v>0.13979323902600199</v>
      </c>
      <c r="BW885" s="17">
        <v>0.18088661694936001</v>
      </c>
      <c r="BX885" s="17">
        <v>0.153982287079349</v>
      </c>
      <c r="BY885" s="17"/>
      <c r="BZ885" s="17">
        <v>0.17451769340123499</v>
      </c>
      <c r="CA885" s="17">
        <v>0.202316572089728</v>
      </c>
    </row>
    <row r="886" spans="2:79" x14ac:dyDescent="0.3">
      <c r="B886" t="s">
        <v>323</v>
      </c>
      <c r="C886" s="17">
        <v>0.29033919746534598</v>
      </c>
      <c r="D886" s="17">
        <v>0.28230237709063599</v>
      </c>
      <c r="E886" s="17">
        <v>0.30090772154102802</v>
      </c>
      <c r="F886" s="17"/>
      <c r="G886" s="17">
        <v>0.28950251015485701</v>
      </c>
      <c r="H886" s="17">
        <v>0.29796811576263599</v>
      </c>
      <c r="I886" s="17">
        <v>0.29046840571683102</v>
      </c>
      <c r="J886" s="17">
        <v>0.30120585669425098</v>
      </c>
      <c r="K886" s="17">
        <v>0.25061453793070598</v>
      </c>
      <c r="L886" s="17">
        <v>0.29831872731054399</v>
      </c>
      <c r="M886" s="17"/>
      <c r="N886" s="17">
        <v>0.30881602625492599</v>
      </c>
      <c r="O886" s="17">
        <v>0.29277727459388098</v>
      </c>
      <c r="P886" s="17">
        <v>0.30635938743009</v>
      </c>
      <c r="Q886" s="17">
        <v>0.25663017804737998</v>
      </c>
      <c r="R886" s="17"/>
      <c r="S886" s="17">
        <v>0.27948417419666599</v>
      </c>
      <c r="T886" s="17">
        <v>0.32030901307405801</v>
      </c>
      <c r="U886" s="17">
        <v>0.33228136077551701</v>
      </c>
      <c r="V886" s="17">
        <v>0.20488712020066099</v>
      </c>
      <c r="W886" s="17">
        <v>0.274135809088072</v>
      </c>
      <c r="X886" s="17">
        <v>0.23097544957942201</v>
      </c>
      <c r="Y886" s="17">
        <v>0.30956025526097403</v>
      </c>
      <c r="Z886" s="17">
        <v>0.30746876003910001</v>
      </c>
      <c r="AA886" s="17">
        <v>0.30778793027781098</v>
      </c>
      <c r="AB886" s="17">
        <v>0.34989163585890798</v>
      </c>
      <c r="AC886" s="17">
        <v>0.20691613086504199</v>
      </c>
      <c r="AD886" s="17">
        <v>0.39002845689433102</v>
      </c>
      <c r="AE886" s="17"/>
      <c r="AF886" s="17">
        <v>0.20661132681311301</v>
      </c>
      <c r="AG886" s="17">
        <v>0.29950704221670899</v>
      </c>
      <c r="AH886" s="17">
        <v>0.25931840997883499</v>
      </c>
      <c r="AI886" s="17">
        <v>0.34754832940208302</v>
      </c>
      <c r="AJ886" s="17">
        <v>0.31479940910647197</v>
      </c>
      <c r="AK886" s="17"/>
      <c r="AL886" s="17">
        <v>0.32623412705184002</v>
      </c>
      <c r="AM886" s="17">
        <v>0.24382459962743899</v>
      </c>
      <c r="AN886" s="17">
        <v>0.23475834888502001</v>
      </c>
      <c r="AO886" s="17">
        <v>0.299968008183156</v>
      </c>
      <c r="AP886" s="17">
        <v>0.27465356020177101</v>
      </c>
      <c r="AQ886" s="17">
        <v>0.316436089836719</v>
      </c>
      <c r="AR886" s="17"/>
      <c r="AS886" s="17">
        <v>0.27816543657440401</v>
      </c>
      <c r="AT886" s="17">
        <v>0.295012010198</v>
      </c>
      <c r="AU886" s="17">
        <v>0.30680856045377702</v>
      </c>
      <c r="AV886" s="17">
        <v>0.29248034182877902</v>
      </c>
      <c r="AW886" s="17">
        <v>0.13381671813002199</v>
      </c>
      <c r="AX886" s="17"/>
      <c r="AY886" s="17">
        <v>0.29543293289358702</v>
      </c>
      <c r="AZ886" s="17">
        <v>0.304183516353421</v>
      </c>
      <c r="BA886" s="17">
        <v>0.303657851757904</v>
      </c>
      <c r="BB886" s="17">
        <v>0.19597751724570001</v>
      </c>
      <c r="BC886" s="17">
        <v>0.30289839133753499</v>
      </c>
      <c r="BD886" s="17"/>
      <c r="BE886" s="17">
        <v>0.31290134515780799</v>
      </c>
      <c r="BF886" s="17">
        <v>0.25341754572161002</v>
      </c>
      <c r="BG886" s="17">
        <v>0.280371853804252</v>
      </c>
      <c r="BH886" s="17">
        <v>0.32593347285381102</v>
      </c>
      <c r="BI886" s="17"/>
      <c r="BJ886" s="17">
        <v>0.28957903560152498</v>
      </c>
      <c r="BK886" s="17">
        <v>0.218106311009515</v>
      </c>
      <c r="BL886" s="17">
        <v>0.32495824032931098</v>
      </c>
      <c r="BM886" s="17">
        <v>0.28387931587540299</v>
      </c>
      <c r="BN886" s="17"/>
      <c r="BO886" s="17">
        <v>0.31738876566451601</v>
      </c>
      <c r="BP886" s="17">
        <v>0.24681587405609001</v>
      </c>
      <c r="BQ886" s="17">
        <v>0.29431223676597701</v>
      </c>
      <c r="BR886" s="17"/>
      <c r="BS886" s="17">
        <v>0.30559745019371498</v>
      </c>
      <c r="BT886" s="17">
        <v>0.27272861442090002</v>
      </c>
      <c r="BU886" s="17"/>
      <c r="BV886" s="17">
        <v>0.329982355218429</v>
      </c>
      <c r="BW886" s="17">
        <v>0.29495592916093599</v>
      </c>
      <c r="BX886" s="17">
        <v>0.26918533145791501</v>
      </c>
      <c r="BY886" s="17"/>
      <c r="BZ886" s="17">
        <v>0.32057201707307498</v>
      </c>
      <c r="CA886" s="17">
        <v>0.208489480487899</v>
      </c>
    </row>
    <row r="887" spans="2:79" x14ac:dyDescent="0.3">
      <c r="B887" t="s">
        <v>324</v>
      </c>
      <c r="C887" s="17">
        <v>0.210847809383618</v>
      </c>
      <c r="D887" s="17">
        <v>0.21473942044953201</v>
      </c>
      <c r="E887" s="17">
        <v>0.209117317761047</v>
      </c>
      <c r="F887" s="17"/>
      <c r="G887" s="17">
        <v>0.21618247584884201</v>
      </c>
      <c r="H887" s="17">
        <v>0.19919891236798501</v>
      </c>
      <c r="I887" s="17">
        <v>0.23222133031532799</v>
      </c>
      <c r="J887" s="17">
        <v>0.18861835734751001</v>
      </c>
      <c r="K887" s="17">
        <v>0.21669800173284101</v>
      </c>
      <c r="L887" s="17">
        <v>0.211698429745831</v>
      </c>
      <c r="M887" s="17"/>
      <c r="N887" s="17">
        <v>0.15951658029666299</v>
      </c>
      <c r="O887" s="17">
        <v>0.30408599704267403</v>
      </c>
      <c r="P887" s="17">
        <v>0.15677209052865601</v>
      </c>
      <c r="Q887" s="17">
        <v>0.207709286232519</v>
      </c>
      <c r="R887" s="17"/>
      <c r="S887" s="17">
        <v>0.195338369254943</v>
      </c>
      <c r="T887" s="17">
        <v>0.189022830950385</v>
      </c>
      <c r="U887" s="17">
        <v>0.23378506001415</v>
      </c>
      <c r="V887" s="17">
        <v>0.33281297052445202</v>
      </c>
      <c r="W887" s="17">
        <v>0.13384094572160499</v>
      </c>
      <c r="X887" s="17">
        <v>0.23978619424295999</v>
      </c>
      <c r="Y887" s="17">
        <v>0.193412630473452</v>
      </c>
      <c r="Z887" s="17">
        <v>0.19288958135402401</v>
      </c>
      <c r="AA887" s="17">
        <v>0.17922447630878299</v>
      </c>
      <c r="AB887" s="17">
        <v>0.22302792268746199</v>
      </c>
      <c r="AC887" s="17">
        <v>0.33780682347213398</v>
      </c>
      <c r="AD887" s="17">
        <v>0</v>
      </c>
      <c r="AE887" s="17"/>
      <c r="AF887" s="17">
        <v>0.26714970160943602</v>
      </c>
      <c r="AG887" s="17">
        <v>0.159684547247086</v>
      </c>
      <c r="AH887" s="17">
        <v>0.25860630661739997</v>
      </c>
      <c r="AI887" s="17">
        <v>0.213654380657604</v>
      </c>
      <c r="AJ887" s="17">
        <v>0.19752075929490101</v>
      </c>
      <c r="AK887" s="17"/>
      <c r="AL887" s="17">
        <v>0.13419106044105</v>
      </c>
      <c r="AM887" s="17">
        <v>0.23115900228796199</v>
      </c>
      <c r="AN887" s="17">
        <v>0.28537852901449701</v>
      </c>
      <c r="AO887" s="17">
        <v>0.249191210362111</v>
      </c>
      <c r="AP887" s="17">
        <v>0.145364684420557</v>
      </c>
      <c r="AQ887" s="17">
        <v>0.303744220164401</v>
      </c>
      <c r="AR887" s="17"/>
      <c r="AS887" s="17">
        <v>0.122982056178538</v>
      </c>
      <c r="AT887" s="17">
        <v>0.21540298546773801</v>
      </c>
      <c r="AU887" s="17">
        <v>0.254786649190401</v>
      </c>
      <c r="AV887" s="17">
        <v>0.27112744128855298</v>
      </c>
      <c r="AW887" s="17">
        <v>0.147627647170293</v>
      </c>
      <c r="AX887" s="17"/>
      <c r="AY887" s="17">
        <v>0.14719572102064901</v>
      </c>
      <c r="AZ887" s="17">
        <v>0.21619375811430599</v>
      </c>
      <c r="BA887" s="17">
        <v>0.26536966649611998</v>
      </c>
      <c r="BB887" s="17">
        <v>0.26520238883450797</v>
      </c>
      <c r="BC887" s="17">
        <v>0.13871166060332599</v>
      </c>
      <c r="BD887" s="17"/>
      <c r="BE887" s="17">
        <v>7.98209598243841E-2</v>
      </c>
      <c r="BF887" s="17">
        <v>0.166746883078671</v>
      </c>
      <c r="BG887" s="17">
        <v>0.23831072047160501</v>
      </c>
      <c r="BH887" s="17">
        <v>0.211770753701433</v>
      </c>
      <c r="BI887" s="17"/>
      <c r="BJ887" s="17">
        <v>0.174533091324161</v>
      </c>
      <c r="BK887" s="17">
        <v>0.113548752252494</v>
      </c>
      <c r="BL887" s="17">
        <v>0.20031469011872599</v>
      </c>
      <c r="BM887" s="17">
        <v>0.237271762722255</v>
      </c>
      <c r="BN887" s="17"/>
      <c r="BO887" s="17">
        <v>0.156125930043578</v>
      </c>
      <c r="BP887" s="17">
        <v>0.20977452568192601</v>
      </c>
      <c r="BQ887" s="17">
        <v>0.219448544701905</v>
      </c>
      <c r="BR887" s="17"/>
      <c r="BS887" s="17">
        <v>0.18041066413256199</v>
      </c>
      <c r="BT887" s="17">
        <v>0.25048518897487199</v>
      </c>
      <c r="BU887" s="17"/>
      <c r="BV887" s="17">
        <v>0.21307893139009801</v>
      </c>
      <c r="BW887" s="17">
        <v>0.225859463263202</v>
      </c>
      <c r="BX887" s="17">
        <v>0.19405025382506899</v>
      </c>
      <c r="BY887" s="17"/>
      <c r="BZ887" s="17">
        <v>0.15850997733689701</v>
      </c>
      <c r="CA887" s="17">
        <v>0.17996424490372101</v>
      </c>
    </row>
    <row r="888" spans="2:79" x14ac:dyDescent="0.3">
      <c r="B888" t="s">
        <v>325</v>
      </c>
      <c r="C888" s="17">
        <v>0.157452921589877</v>
      </c>
      <c r="D888" s="17">
        <v>0.144473203575714</v>
      </c>
      <c r="E888" s="17">
        <v>0.168930775839469</v>
      </c>
      <c r="F888" s="17"/>
      <c r="G888" s="17">
        <v>0.14126563780995</v>
      </c>
      <c r="H888" s="17">
        <v>0.122226453705494</v>
      </c>
      <c r="I888" s="17">
        <v>0.116454087220578</v>
      </c>
      <c r="J888" s="17">
        <v>0.17842279611883699</v>
      </c>
      <c r="K888" s="17">
        <v>0.15152071080233501</v>
      </c>
      <c r="L888" s="17">
        <v>0.21301860867854999</v>
      </c>
      <c r="M888" s="17"/>
      <c r="N888" s="17">
        <v>0.137606318482696</v>
      </c>
      <c r="O888" s="17">
        <v>0.14421150417628101</v>
      </c>
      <c r="P888" s="17">
        <v>0.22150503613382</v>
      </c>
      <c r="Q888" s="17">
        <v>0.145603090572549</v>
      </c>
      <c r="R888" s="17"/>
      <c r="S888" s="17">
        <v>0.112905273812312</v>
      </c>
      <c r="T888" s="17">
        <v>0.17763204102729899</v>
      </c>
      <c r="U888" s="17">
        <v>0.16625200911514301</v>
      </c>
      <c r="V888" s="17">
        <v>0.188292951817253</v>
      </c>
      <c r="W888" s="17">
        <v>0.16900266345013801</v>
      </c>
      <c r="X888" s="17">
        <v>0.130098548074599</v>
      </c>
      <c r="Y888" s="17">
        <v>0.13887549336683</v>
      </c>
      <c r="Z888" s="17">
        <v>9.1000802737652597E-2</v>
      </c>
      <c r="AA888" s="17">
        <v>0.162824095224294</v>
      </c>
      <c r="AB888" s="17">
        <v>9.0745312890872704E-2</v>
      </c>
      <c r="AC888" s="17">
        <v>0.23176270822061501</v>
      </c>
      <c r="AD888" s="17">
        <v>0.34192061441737398</v>
      </c>
      <c r="AE888" s="17"/>
      <c r="AF888" s="17">
        <v>0.16506967312092299</v>
      </c>
      <c r="AG888" s="17">
        <v>0.15040089604465501</v>
      </c>
      <c r="AH888" s="17">
        <v>0.19283770775620701</v>
      </c>
      <c r="AI888" s="17">
        <v>0.16320795224061099</v>
      </c>
      <c r="AJ888" s="17">
        <v>0.186630876707578</v>
      </c>
      <c r="AK888" s="17"/>
      <c r="AL888" s="17">
        <v>0.109412609171646</v>
      </c>
      <c r="AM888" s="17">
        <v>0.21697115085027399</v>
      </c>
      <c r="AN888" s="17">
        <v>0.176491783685267</v>
      </c>
      <c r="AO888" s="17">
        <v>0.15655011426750201</v>
      </c>
      <c r="AP888" s="17">
        <v>0.23339216810015201</v>
      </c>
      <c r="AQ888" s="17">
        <v>0.15261484384596599</v>
      </c>
      <c r="AR888" s="17"/>
      <c r="AS888" s="17">
        <v>0.11826391406093199</v>
      </c>
      <c r="AT888" s="17">
        <v>0.16309095733322701</v>
      </c>
      <c r="AU888" s="17">
        <v>0.185619480358231</v>
      </c>
      <c r="AV888" s="17">
        <v>0.13881162710085199</v>
      </c>
      <c r="AW888" s="17">
        <v>0.17315661765815399</v>
      </c>
      <c r="AX888" s="17"/>
      <c r="AY888" s="17">
        <v>0.16541945170981401</v>
      </c>
      <c r="AZ888" s="17">
        <v>0.14462209690437999</v>
      </c>
      <c r="BA888" s="17">
        <v>0.16209432245351699</v>
      </c>
      <c r="BB888" s="17">
        <v>0.186334557893123</v>
      </c>
      <c r="BC888" s="17">
        <v>0.101485628660061</v>
      </c>
      <c r="BD888" s="17"/>
      <c r="BE888" s="17">
        <v>9.9346249969655395E-2</v>
      </c>
      <c r="BF888" s="17">
        <v>0.25235812450635198</v>
      </c>
      <c r="BG888" s="17">
        <v>0.148626240450492</v>
      </c>
      <c r="BH888" s="17">
        <v>0.11361622628445101</v>
      </c>
      <c r="BI888" s="17"/>
      <c r="BJ888" s="17">
        <v>0.17303694190121</v>
      </c>
      <c r="BK888" s="17">
        <v>0.14927000120074099</v>
      </c>
      <c r="BL888" s="17">
        <v>0.132989531468895</v>
      </c>
      <c r="BM888" s="17">
        <v>0.16570622362979801</v>
      </c>
      <c r="BN888" s="17"/>
      <c r="BO888" s="17">
        <v>0.108027929603263</v>
      </c>
      <c r="BP888" s="17">
        <v>0.15812061010914299</v>
      </c>
      <c r="BQ888" s="17">
        <v>0.17020098794927699</v>
      </c>
      <c r="BR888" s="17"/>
      <c r="BS888" s="17">
        <v>0.14610711547514199</v>
      </c>
      <c r="BT888" s="17">
        <v>0.17109779546297399</v>
      </c>
      <c r="BU888" s="17"/>
      <c r="BV888" s="17">
        <v>0.16197688923443901</v>
      </c>
      <c r="BW888" s="17">
        <v>0.13287067179626</v>
      </c>
      <c r="BX888" s="17">
        <v>0.166437254999832</v>
      </c>
      <c r="BY888" s="17"/>
      <c r="BZ888" s="17">
        <v>0.20874352330278301</v>
      </c>
      <c r="CA888" s="17">
        <v>0.23888108663437699</v>
      </c>
    </row>
    <row r="889" spans="2:79" x14ac:dyDescent="0.3">
      <c r="B889" t="s">
        <v>326</v>
      </c>
      <c r="C889" s="17">
        <v>8.9343899221286396E-2</v>
      </c>
      <c r="D889" s="17">
        <v>0.109963957858261</v>
      </c>
      <c r="E889" s="17">
        <v>6.6814484214413397E-2</v>
      </c>
      <c r="F889" s="17"/>
      <c r="G889" s="17">
        <v>7.9676204029940204E-2</v>
      </c>
      <c r="H889" s="17">
        <v>9.4055558156612595E-2</v>
      </c>
      <c r="I889" s="17">
        <v>6.3148625676716197E-2</v>
      </c>
      <c r="J889" s="17">
        <v>5.0474654172485103E-2</v>
      </c>
      <c r="K889" s="17">
        <v>0.14398696733972499</v>
      </c>
      <c r="L889" s="17">
        <v>0.111893628666907</v>
      </c>
      <c r="M889" s="17"/>
      <c r="N889" s="17">
        <v>9.2677758240895899E-2</v>
      </c>
      <c r="O889" s="17">
        <v>5.4199302326408003E-2</v>
      </c>
      <c r="P889" s="17">
        <v>0.10319206215075</v>
      </c>
      <c r="Q889" s="17">
        <v>0.101529644248173</v>
      </c>
      <c r="R889" s="17"/>
      <c r="S889" s="17">
        <v>9.8616481975823803E-2</v>
      </c>
      <c r="T889" s="17">
        <v>8.2400322580459498E-2</v>
      </c>
      <c r="U889" s="17">
        <v>0.12135588874455699</v>
      </c>
      <c r="V889" s="17">
        <v>8.7913698498095993E-2</v>
      </c>
      <c r="W889" s="17">
        <v>9.74167709942136E-2</v>
      </c>
      <c r="X889" s="17">
        <v>0.13373822121739601</v>
      </c>
      <c r="Y889" s="17">
        <v>0.101070229557418</v>
      </c>
      <c r="Z889" s="17">
        <v>0.114605258065082</v>
      </c>
      <c r="AA889" s="17">
        <v>6.0544290109788602E-2</v>
      </c>
      <c r="AB889" s="17">
        <v>3.4519617679752597E-2</v>
      </c>
      <c r="AC889" s="17">
        <v>5.1778422357008497E-2</v>
      </c>
      <c r="AD889" s="17">
        <v>0.16380767958145201</v>
      </c>
      <c r="AE889" s="17"/>
      <c r="AF889" s="17">
        <v>6.1966517408888297E-2</v>
      </c>
      <c r="AG889" s="17">
        <v>8.9727739402153894E-2</v>
      </c>
      <c r="AH889" s="17">
        <v>7.6150484261490098E-2</v>
      </c>
      <c r="AI889" s="17">
        <v>8.8900532938899796E-2</v>
      </c>
      <c r="AJ889" s="17">
        <v>0.15614264641342901</v>
      </c>
      <c r="AK889" s="17"/>
      <c r="AL889" s="17">
        <v>8.1223715356274401E-2</v>
      </c>
      <c r="AM889" s="17">
        <v>5.4834261356535803E-2</v>
      </c>
      <c r="AN889" s="17">
        <v>8.0596843717436598E-2</v>
      </c>
      <c r="AO889" s="17">
        <v>7.3750082250493204E-2</v>
      </c>
      <c r="AP889" s="17">
        <v>0.156557181798651</v>
      </c>
      <c r="AQ889" s="17">
        <v>9.9032768838666893E-2</v>
      </c>
      <c r="AR889" s="17"/>
      <c r="AS889" s="17">
        <v>0.120154178665395</v>
      </c>
      <c r="AT889" s="17">
        <v>8.2910611960074806E-2</v>
      </c>
      <c r="AU889" s="17">
        <v>6.9397289307648394E-2</v>
      </c>
      <c r="AV889" s="17">
        <v>6.9504349517276395E-2</v>
      </c>
      <c r="AW889" s="17">
        <v>0.25005296725250598</v>
      </c>
      <c r="AX889" s="17"/>
      <c r="AY889" s="17">
        <v>8.1625252317273397E-2</v>
      </c>
      <c r="AZ889" s="17">
        <v>0.102009067412413</v>
      </c>
      <c r="BA889" s="17">
        <v>7.0030481531173902E-2</v>
      </c>
      <c r="BB889" s="17">
        <v>6.5500958864741096E-2</v>
      </c>
      <c r="BC889" s="17">
        <v>0.215501855026449</v>
      </c>
      <c r="BD889" s="17"/>
      <c r="BE889" s="17">
        <v>0.211663772841612</v>
      </c>
      <c r="BF889" s="17">
        <v>0.12106429567547</v>
      </c>
      <c r="BG889" s="17">
        <v>7.4426108260897406E-2</v>
      </c>
      <c r="BH889" s="17">
        <v>7.4597714850516195E-2</v>
      </c>
      <c r="BI889" s="17"/>
      <c r="BJ889" s="17">
        <v>7.9144000674537904E-2</v>
      </c>
      <c r="BK889" s="17">
        <v>0.151524789102392</v>
      </c>
      <c r="BL889" s="17">
        <v>7.3011076955226295E-2</v>
      </c>
      <c r="BM889" s="17">
        <v>9.2508393223791702E-2</v>
      </c>
      <c r="BN889" s="17"/>
      <c r="BO889" s="17">
        <v>7.5921983162720696E-2</v>
      </c>
      <c r="BP889" s="17">
        <v>0.13928693427109001</v>
      </c>
      <c r="BQ889" s="17">
        <v>8.3112608461010998E-2</v>
      </c>
      <c r="BR889" s="17"/>
      <c r="BS889" s="17">
        <v>8.5495887930299594E-2</v>
      </c>
      <c r="BT889" s="17">
        <v>9.5450995801968905E-2</v>
      </c>
      <c r="BU889" s="17"/>
      <c r="BV889" s="17">
        <v>9.8538040771184499E-2</v>
      </c>
      <c r="BW889" s="17">
        <v>8.3508609614416293E-2</v>
      </c>
      <c r="BX889" s="17">
        <v>8.7067515154808706E-2</v>
      </c>
      <c r="BY889" s="17"/>
      <c r="BZ889" s="17">
        <v>0.13765678888600999</v>
      </c>
      <c r="CA889" s="17">
        <v>8.4098304200396004E-2</v>
      </c>
    </row>
    <row r="890" spans="2:79" x14ac:dyDescent="0.3">
      <c r="B890" t="s">
        <v>327</v>
      </c>
      <c r="C890" s="17">
        <v>2.5020773924992499E-2</v>
      </c>
      <c r="D890" s="17">
        <v>3.05486951643388E-2</v>
      </c>
      <c r="E890" s="17">
        <v>1.9917291138864899E-2</v>
      </c>
      <c r="F890" s="17"/>
      <c r="G890" s="17">
        <v>9.6313950044267203E-3</v>
      </c>
      <c r="H890" s="17">
        <v>1.12142369605233E-2</v>
      </c>
      <c r="I890" s="17">
        <v>8.2233076702638106E-3</v>
      </c>
      <c r="J890" s="17">
        <v>4.05706974644034E-2</v>
      </c>
      <c r="K890" s="17">
        <v>3.3824329618882397E-2</v>
      </c>
      <c r="L890" s="17">
        <v>4.2466577612032902E-2</v>
      </c>
      <c r="M890" s="17"/>
      <c r="N890" s="17">
        <v>2.44153701532803E-2</v>
      </c>
      <c r="O890" s="17">
        <v>2.9002124857064E-2</v>
      </c>
      <c r="P890" s="17">
        <v>1.4073245272903901E-2</v>
      </c>
      <c r="Q890" s="17">
        <v>3.1896875584424798E-2</v>
      </c>
      <c r="R890" s="17"/>
      <c r="S890" s="17">
        <v>1.32511255810225E-2</v>
      </c>
      <c r="T890" s="17">
        <v>3.1687945273947402E-2</v>
      </c>
      <c r="U890" s="17">
        <v>4.0906553316934303E-2</v>
      </c>
      <c r="V890" s="17">
        <v>1.8492970232397501E-2</v>
      </c>
      <c r="W890" s="17">
        <v>4.3342623043881701E-2</v>
      </c>
      <c r="X890" s="17">
        <v>3.2784381701048901E-2</v>
      </c>
      <c r="Y890" s="17">
        <v>3.6887032078393001E-2</v>
      </c>
      <c r="Z890" s="17">
        <v>3.7099552346729903E-2</v>
      </c>
      <c r="AA890" s="17">
        <v>3.6011046881286E-2</v>
      </c>
      <c r="AB890" s="17">
        <v>0</v>
      </c>
      <c r="AC890" s="17">
        <v>0</v>
      </c>
      <c r="AD890" s="17">
        <v>0</v>
      </c>
      <c r="AE890" s="17"/>
      <c r="AF890" s="17">
        <v>6.2914293652591199E-2</v>
      </c>
      <c r="AG890" s="17">
        <v>1.2077361992068899E-2</v>
      </c>
      <c r="AH890" s="17">
        <v>1.49828887929618E-2</v>
      </c>
      <c r="AI890" s="17">
        <v>3.3721681146456801E-2</v>
      </c>
      <c r="AJ890" s="17">
        <v>0</v>
      </c>
      <c r="AK890" s="17"/>
      <c r="AL890" s="17">
        <v>1.4771681175152301E-2</v>
      </c>
      <c r="AM890" s="17">
        <v>3.65430525741368E-2</v>
      </c>
      <c r="AN890" s="17">
        <v>2.6994100166346399E-2</v>
      </c>
      <c r="AO890" s="17">
        <v>4.8746686456557102E-2</v>
      </c>
      <c r="AP890" s="17">
        <v>0</v>
      </c>
      <c r="AQ890" s="17">
        <v>1.60233812247359E-2</v>
      </c>
      <c r="AR890" s="17"/>
      <c r="AS890" s="17">
        <v>4.0030661161304999E-2</v>
      </c>
      <c r="AT890" s="17">
        <v>2.6725689624537401E-2</v>
      </c>
      <c r="AU890" s="17">
        <v>0</v>
      </c>
      <c r="AV890" s="17">
        <v>4.38438731837364E-2</v>
      </c>
      <c r="AW890" s="17">
        <v>0</v>
      </c>
      <c r="AX890" s="17"/>
      <c r="AY890" s="17">
        <v>5.7585109624703597E-2</v>
      </c>
      <c r="AZ890" s="17">
        <v>1.0333408292275499E-2</v>
      </c>
      <c r="BA890" s="17">
        <v>7.7276565253118204E-3</v>
      </c>
      <c r="BB890" s="17">
        <v>2.83976586806126E-2</v>
      </c>
      <c r="BC890" s="17">
        <v>4.7051695955052097E-2</v>
      </c>
      <c r="BD890" s="17"/>
      <c r="BE890" s="17">
        <v>0</v>
      </c>
      <c r="BF890" s="17">
        <v>2.0582706390386701E-2</v>
      </c>
      <c r="BG890" s="17">
        <v>2.6643799052466499E-2</v>
      </c>
      <c r="BH890" s="17">
        <v>2.96400929138982E-2</v>
      </c>
      <c r="BI890" s="17"/>
      <c r="BJ890" s="17">
        <v>4.5334160255142801E-2</v>
      </c>
      <c r="BK890" s="17">
        <v>0</v>
      </c>
      <c r="BL890" s="17">
        <v>2.58630147331496E-2</v>
      </c>
      <c r="BM890" s="17">
        <v>2.2860242319754601E-2</v>
      </c>
      <c r="BN890" s="17"/>
      <c r="BO890" s="17">
        <v>1.08582521867339E-2</v>
      </c>
      <c r="BP890" s="17">
        <v>3.14164690450408E-2</v>
      </c>
      <c r="BQ890" s="17">
        <v>2.7307103825379601E-2</v>
      </c>
      <c r="BR890" s="17"/>
      <c r="BS890" s="17">
        <v>2.7354103542815901E-2</v>
      </c>
      <c r="BT890" s="17">
        <v>2.21291426471113E-2</v>
      </c>
      <c r="BU890" s="17"/>
      <c r="BV890" s="17">
        <v>5.9417709786349204E-3</v>
      </c>
      <c r="BW890" s="17">
        <v>1.9335035339397101E-2</v>
      </c>
      <c r="BX890" s="17">
        <v>4.3035780303537899E-2</v>
      </c>
      <c r="BY890" s="17"/>
      <c r="BZ890" s="17">
        <v>0</v>
      </c>
      <c r="CA890" s="17">
        <v>0</v>
      </c>
    </row>
    <row r="891" spans="2:79" x14ac:dyDescent="0.3">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row>
    <row r="892" spans="2:79" x14ac:dyDescent="0.3">
      <c r="B892" s="6" t="s">
        <v>338</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c r="BQ892" s="17"/>
      <c r="BR892" s="17"/>
      <c r="BS892" s="17"/>
      <c r="BT892" s="17"/>
      <c r="BU892" s="17"/>
      <c r="BV892" s="17"/>
      <c r="BW892" s="17"/>
      <c r="BX892" s="17"/>
      <c r="BY892" s="17"/>
      <c r="BZ892" s="17"/>
      <c r="CA892" s="17"/>
    </row>
    <row r="893" spans="2:79" x14ac:dyDescent="0.3">
      <c r="B893" s="24" t="s">
        <v>329</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c r="BQ893" s="17"/>
      <c r="BR893" s="17"/>
      <c r="BS893" s="17"/>
      <c r="BT893" s="17"/>
      <c r="BU893" s="17"/>
      <c r="BV893" s="17"/>
      <c r="BW893" s="17"/>
      <c r="BX893" s="17"/>
      <c r="BY893" s="17"/>
      <c r="BZ893" s="17"/>
      <c r="CA893" s="17"/>
    </row>
    <row r="894" spans="2:79" x14ac:dyDescent="0.3">
      <c r="B894" t="s">
        <v>321</v>
      </c>
      <c r="C894" s="17">
        <v>9.9906795201483406E-2</v>
      </c>
      <c r="D894" s="17">
        <v>0.11212173044094099</v>
      </c>
      <c r="E894" s="17">
        <v>8.9059754896787802E-2</v>
      </c>
      <c r="F894" s="17"/>
      <c r="G894" s="17">
        <v>0.118780733504971</v>
      </c>
      <c r="H894" s="17">
        <v>0.169396116063076</v>
      </c>
      <c r="I894" s="17">
        <v>0.123179062833354</v>
      </c>
      <c r="J894" s="17">
        <v>5.1523585028053202E-2</v>
      </c>
      <c r="K894" s="17">
        <v>4.7261811072072203E-2</v>
      </c>
      <c r="L894" s="17">
        <v>8.1808563611257504E-2</v>
      </c>
      <c r="M894" s="17"/>
      <c r="N894" s="17">
        <v>0.15926526578848099</v>
      </c>
      <c r="O894" s="17">
        <v>5.5215818555872299E-2</v>
      </c>
      <c r="P894" s="17">
        <v>8.0249309853256498E-2</v>
      </c>
      <c r="Q894" s="17">
        <v>9.2447962366326505E-2</v>
      </c>
      <c r="R894" s="17"/>
      <c r="S894" s="17">
        <v>0.13687056980638901</v>
      </c>
      <c r="T894" s="17">
        <v>7.4213581765189204E-2</v>
      </c>
      <c r="U894" s="17">
        <v>0.118228130604624</v>
      </c>
      <c r="V894" s="17">
        <v>0.106620700859359</v>
      </c>
      <c r="W894" s="17">
        <v>5.2068791807239501E-2</v>
      </c>
      <c r="X894" s="17">
        <v>9.8490334470566099E-2</v>
      </c>
      <c r="Y894" s="17">
        <v>6.4386540266862496E-2</v>
      </c>
      <c r="Z894" s="17">
        <v>0.12944232174661999</v>
      </c>
      <c r="AA894" s="17">
        <v>0.13455450381296299</v>
      </c>
      <c r="AB894" s="17">
        <v>0.11223962259902399</v>
      </c>
      <c r="AC894" s="17">
        <v>2.7548900076263601E-2</v>
      </c>
      <c r="AD894" s="17">
        <v>0.15977212234148599</v>
      </c>
      <c r="AE894" s="17"/>
      <c r="AF894" s="17">
        <v>0.102010076512137</v>
      </c>
      <c r="AG894" s="17">
        <v>0.11531019204363201</v>
      </c>
      <c r="AH894" s="17">
        <v>7.6655799754909895E-2</v>
      </c>
      <c r="AI894" s="17">
        <v>5.4269903457481998E-2</v>
      </c>
      <c r="AJ894" s="17">
        <v>0.11718091706695299</v>
      </c>
      <c r="AK894" s="17"/>
      <c r="AL894" s="17">
        <v>0.15455318865593101</v>
      </c>
      <c r="AM894" s="17">
        <v>0.116465310812862</v>
      </c>
      <c r="AN894" s="17">
        <v>9.8677579551458006E-2</v>
      </c>
      <c r="AO894" s="17">
        <v>5.79929456520566E-2</v>
      </c>
      <c r="AP894" s="17">
        <v>3.9511036797077501E-2</v>
      </c>
      <c r="AQ894" s="17">
        <v>4.6117363577881799E-2</v>
      </c>
      <c r="AR894" s="17"/>
      <c r="AS894" s="17">
        <v>0.21575468178784499</v>
      </c>
      <c r="AT894" s="17">
        <v>9.2550579935791397E-2</v>
      </c>
      <c r="AU894" s="17">
        <v>4.12522410680915E-2</v>
      </c>
      <c r="AV894" s="17">
        <v>5.4602325988958797E-2</v>
      </c>
      <c r="AW894" s="17">
        <v>7.3682753445507204E-2</v>
      </c>
      <c r="AX894" s="17"/>
      <c r="AY894" s="17">
        <v>0.153969784541169</v>
      </c>
      <c r="AZ894" s="17">
        <v>8.9668245505317101E-2</v>
      </c>
      <c r="BA894" s="17">
        <v>7.4191592034869899E-2</v>
      </c>
      <c r="BB894" s="17">
        <v>8.3260118439090994E-2</v>
      </c>
      <c r="BC894" s="17">
        <v>4.8527868975750503E-2</v>
      </c>
      <c r="BD894" s="17"/>
      <c r="BE894" s="17">
        <v>9.4346849847709094E-2</v>
      </c>
      <c r="BF894" s="17">
        <v>9.0436259858930196E-2</v>
      </c>
      <c r="BG894" s="17">
        <v>0.110138674374554</v>
      </c>
      <c r="BH894" s="17">
        <v>9.3434553711675195E-2</v>
      </c>
      <c r="BI894" s="17"/>
      <c r="BJ894" s="17">
        <v>6.00158218338279E-2</v>
      </c>
      <c r="BK894" s="17">
        <v>0.23760916659963</v>
      </c>
      <c r="BL894" s="17">
        <v>0.108463951332119</v>
      </c>
      <c r="BM894" s="17">
        <v>8.7518685231553997E-2</v>
      </c>
      <c r="BN894" s="17"/>
      <c r="BO894" s="17">
        <v>0.132841986202449</v>
      </c>
      <c r="BP894" s="17">
        <v>0.116586206488184</v>
      </c>
      <c r="BQ894" s="17">
        <v>8.9227831747648603E-2</v>
      </c>
      <c r="BR894" s="17"/>
      <c r="BS894" s="17">
        <v>0.10546884822958499</v>
      </c>
      <c r="BT894" s="17">
        <v>9.3426488552235898E-2</v>
      </c>
      <c r="BU894" s="17"/>
      <c r="BV894" s="17">
        <v>8.4901553670752597E-2</v>
      </c>
      <c r="BW894" s="17">
        <v>7.1456032298556404E-2</v>
      </c>
      <c r="BX894" s="17">
        <v>0.15143661811027501</v>
      </c>
      <c r="BY894" s="17"/>
      <c r="BZ894" s="17">
        <v>8.0717319812274799E-2</v>
      </c>
      <c r="CA894" s="17">
        <v>0.168065293101689</v>
      </c>
    </row>
    <row r="895" spans="2:79" x14ac:dyDescent="0.3">
      <c r="B895" t="s">
        <v>322</v>
      </c>
      <c r="C895" s="17">
        <v>0.19579864598928501</v>
      </c>
      <c r="D895" s="17">
        <v>0.223529089743844</v>
      </c>
      <c r="E895" s="17">
        <v>0.17087473894166799</v>
      </c>
      <c r="F895" s="17"/>
      <c r="G895" s="17">
        <v>0.18961328221713</v>
      </c>
      <c r="H895" s="17">
        <v>0.238841978795518</v>
      </c>
      <c r="I895" s="17">
        <v>0.208033332303737</v>
      </c>
      <c r="J895" s="17">
        <v>0.153680746005664</v>
      </c>
      <c r="K895" s="17">
        <v>0.15100712248402601</v>
      </c>
      <c r="L895" s="17">
        <v>0.21316189348768899</v>
      </c>
      <c r="M895" s="17"/>
      <c r="N895" s="17">
        <v>0.194487915011746</v>
      </c>
      <c r="O895" s="17">
        <v>0.19282336658163701</v>
      </c>
      <c r="P895" s="17">
        <v>0.20130488381315201</v>
      </c>
      <c r="Q895" s="17">
        <v>0.20327016990032001</v>
      </c>
      <c r="R895" s="17"/>
      <c r="S895" s="17">
        <v>0.18871943275185399</v>
      </c>
      <c r="T895" s="17">
        <v>0.132787251620444</v>
      </c>
      <c r="U895" s="17">
        <v>0.10323337505465</v>
      </c>
      <c r="V895" s="17">
        <v>0.10829361159095099</v>
      </c>
      <c r="W895" s="17">
        <v>0.24330116318143499</v>
      </c>
      <c r="X895" s="17">
        <v>0.20046310901860401</v>
      </c>
      <c r="Y895" s="17">
        <v>0.27401910067394603</v>
      </c>
      <c r="Z895" s="17">
        <v>0.37884413954482499</v>
      </c>
      <c r="AA895" s="17">
        <v>0.200183052087097</v>
      </c>
      <c r="AB895" s="17">
        <v>0.18759522618753899</v>
      </c>
      <c r="AC895" s="17">
        <v>0.195344628169978</v>
      </c>
      <c r="AD895" s="17">
        <v>0.37241926335304099</v>
      </c>
      <c r="AE895" s="17"/>
      <c r="AF895" s="17">
        <v>0.12735960404475399</v>
      </c>
      <c r="AG895" s="17">
        <v>0.22637325373474901</v>
      </c>
      <c r="AH895" s="17">
        <v>0.146866757069749</v>
      </c>
      <c r="AI895" s="17">
        <v>0.170929855609915</v>
      </c>
      <c r="AJ895" s="17">
        <v>0.20787019174138899</v>
      </c>
      <c r="AK895" s="17"/>
      <c r="AL895" s="17">
        <v>0.24479925750134601</v>
      </c>
      <c r="AM895" s="17">
        <v>0.16701791522269199</v>
      </c>
      <c r="AN895" s="17">
        <v>0.139196338815537</v>
      </c>
      <c r="AO895" s="17">
        <v>0.16952517211992801</v>
      </c>
      <c r="AP895" s="17">
        <v>0.314427266150625</v>
      </c>
      <c r="AQ895" s="17">
        <v>8.7013629605997497E-2</v>
      </c>
      <c r="AR895" s="17"/>
      <c r="AS895" s="17">
        <v>0.20278430594257901</v>
      </c>
      <c r="AT895" s="17">
        <v>0.207667463446084</v>
      </c>
      <c r="AU895" s="17">
        <v>0.14604400359306999</v>
      </c>
      <c r="AV895" s="17">
        <v>0.21296265076426099</v>
      </c>
      <c r="AW895" s="17">
        <v>0.21447838598031699</v>
      </c>
      <c r="AX895" s="17"/>
      <c r="AY895" s="17">
        <v>0.21537389073906199</v>
      </c>
      <c r="AZ895" s="17">
        <v>0.17369572322458199</v>
      </c>
      <c r="BA895" s="17">
        <v>0.201255247794008</v>
      </c>
      <c r="BB895" s="17">
        <v>0.20536634638061699</v>
      </c>
      <c r="BC895" s="17">
        <v>0.22439183114212499</v>
      </c>
      <c r="BD895" s="17"/>
      <c r="BE895" s="17">
        <v>0.22013246218973501</v>
      </c>
      <c r="BF895" s="17">
        <v>0.182087837992707</v>
      </c>
      <c r="BG895" s="17">
        <v>0.17856306361383001</v>
      </c>
      <c r="BH895" s="17">
        <v>0.23326244777024199</v>
      </c>
      <c r="BI895" s="17"/>
      <c r="BJ895" s="17">
        <v>0.17988874180242501</v>
      </c>
      <c r="BK895" s="17">
        <v>0.205897396657755</v>
      </c>
      <c r="BL895" s="17">
        <v>0.210443573266579</v>
      </c>
      <c r="BM895" s="17">
        <v>0.19195052785760999</v>
      </c>
      <c r="BN895" s="17"/>
      <c r="BO895" s="17">
        <v>0.26302981487761201</v>
      </c>
      <c r="BP895" s="17">
        <v>0.14810396054502101</v>
      </c>
      <c r="BQ895" s="17">
        <v>0.19033940690088799</v>
      </c>
      <c r="BR895" s="17"/>
      <c r="BS895" s="17">
        <v>0.20134731776299999</v>
      </c>
      <c r="BT895" s="17">
        <v>0.18693530162181499</v>
      </c>
      <c r="BU895" s="17"/>
      <c r="BV895" s="17">
        <v>0.22472782622613399</v>
      </c>
      <c r="BW895" s="17">
        <v>0.23036796193392201</v>
      </c>
      <c r="BX895" s="17">
        <v>0.15295066868850199</v>
      </c>
      <c r="BY895" s="17"/>
      <c r="BZ895" s="17">
        <v>0.191451758327634</v>
      </c>
      <c r="CA895" s="17">
        <v>0.159472043378031</v>
      </c>
    </row>
    <row r="896" spans="2:79" x14ac:dyDescent="0.3">
      <c r="B896" t="s">
        <v>323</v>
      </c>
      <c r="C896" s="17">
        <v>0.28589654507078199</v>
      </c>
      <c r="D896" s="17">
        <v>0.26355066293261398</v>
      </c>
      <c r="E896" s="17">
        <v>0.30766789336249201</v>
      </c>
      <c r="F896" s="17"/>
      <c r="G896" s="17">
        <v>0.28499519928258699</v>
      </c>
      <c r="H896" s="17">
        <v>0.26954928508049603</v>
      </c>
      <c r="I896" s="17">
        <v>0.28741296758742202</v>
      </c>
      <c r="J896" s="17">
        <v>0.30549105033989099</v>
      </c>
      <c r="K896" s="17">
        <v>0.29473407382575001</v>
      </c>
      <c r="L896" s="17">
        <v>0.27841547840500203</v>
      </c>
      <c r="M896" s="17"/>
      <c r="N896" s="17">
        <v>0.26637702174066602</v>
      </c>
      <c r="O896" s="17">
        <v>0.31744493837749699</v>
      </c>
      <c r="P896" s="17">
        <v>0.27015758577379501</v>
      </c>
      <c r="Q896" s="17">
        <v>0.28683455660582802</v>
      </c>
      <c r="R896" s="17"/>
      <c r="S896" s="17">
        <v>0.29571551643585697</v>
      </c>
      <c r="T896" s="17">
        <v>0.30104318801774199</v>
      </c>
      <c r="U896" s="17">
        <v>0.28799150969741499</v>
      </c>
      <c r="V896" s="17">
        <v>0.27703305956517399</v>
      </c>
      <c r="W896" s="17">
        <v>0.34860327774755601</v>
      </c>
      <c r="X896" s="17">
        <v>0.16927122939487901</v>
      </c>
      <c r="Y896" s="17">
        <v>0.28976250271161902</v>
      </c>
      <c r="Z896" s="17">
        <v>0.22751683631484501</v>
      </c>
      <c r="AA896" s="17">
        <v>0.26982030960748798</v>
      </c>
      <c r="AB896" s="17">
        <v>0.28167962587990703</v>
      </c>
      <c r="AC896" s="17">
        <v>0.38694348565581199</v>
      </c>
      <c r="AD896" s="17">
        <v>0.28942236047250303</v>
      </c>
      <c r="AE896" s="17"/>
      <c r="AF896" s="17">
        <v>0.26739706452551898</v>
      </c>
      <c r="AG896" s="17">
        <v>0.30145962820808397</v>
      </c>
      <c r="AH896" s="17">
        <v>0.296643400767716</v>
      </c>
      <c r="AI896" s="17">
        <v>0.259218062676913</v>
      </c>
      <c r="AJ896" s="17">
        <v>0.31435267910305198</v>
      </c>
      <c r="AK896" s="17"/>
      <c r="AL896" s="17">
        <v>0.33835092450850701</v>
      </c>
      <c r="AM896" s="17">
        <v>0.26917733293333901</v>
      </c>
      <c r="AN896" s="17">
        <v>0.24003075354528999</v>
      </c>
      <c r="AO896" s="17">
        <v>0.22730539747827699</v>
      </c>
      <c r="AP896" s="17">
        <v>0.31873357328707003</v>
      </c>
      <c r="AQ896" s="17">
        <v>0.25886639948274298</v>
      </c>
      <c r="AR896" s="17"/>
      <c r="AS896" s="17">
        <v>0.29378744144705499</v>
      </c>
      <c r="AT896" s="17">
        <v>0.27633818461438903</v>
      </c>
      <c r="AU896" s="17">
        <v>0.30447216497755603</v>
      </c>
      <c r="AV896" s="17">
        <v>0.27586144057470002</v>
      </c>
      <c r="AW896" s="17">
        <v>0.32980649191665201</v>
      </c>
      <c r="AX896" s="17"/>
      <c r="AY896" s="17">
        <v>0.27065845112457099</v>
      </c>
      <c r="AZ896" s="17">
        <v>0.30594413091795702</v>
      </c>
      <c r="BA896" s="17">
        <v>0.28493851963294398</v>
      </c>
      <c r="BB896" s="17">
        <v>0.25308285845324302</v>
      </c>
      <c r="BC896" s="17">
        <v>0.213753357312995</v>
      </c>
      <c r="BD896" s="17"/>
      <c r="BE896" s="17">
        <v>0.19420908827130701</v>
      </c>
      <c r="BF896" s="17">
        <v>0.29699064812195902</v>
      </c>
      <c r="BG896" s="17">
        <v>0.297528947969247</v>
      </c>
      <c r="BH896" s="17">
        <v>0.27786474769652397</v>
      </c>
      <c r="BI896" s="17"/>
      <c r="BJ896" s="17">
        <v>0.34111236499957998</v>
      </c>
      <c r="BK896" s="17">
        <v>0.20460357760311801</v>
      </c>
      <c r="BL896" s="17">
        <v>0.273763477692959</v>
      </c>
      <c r="BM896" s="17">
        <v>0.29054042875504599</v>
      </c>
      <c r="BN896" s="17"/>
      <c r="BO896" s="17">
        <v>0.258863221937076</v>
      </c>
      <c r="BP896" s="17">
        <v>0.31596295134237701</v>
      </c>
      <c r="BQ896" s="17">
        <v>0.28423440279363998</v>
      </c>
      <c r="BR896" s="17"/>
      <c r="BS896" s="17">
        <v>0.29014416414947902</v>
      </c>
      <c r="BT896" s="17">
        <v>0.283095498502202</v>
      </c>
      <c r="BU896" s="17"/>
      <c r="BV896" s="17">
        <v>0.32981818183702</v>
      </c>
      <c r="BW896" s="17">
        <v>0.28175358609282303</v>
      </c>
      <c r="BX896" s="17">
        <v>0.24156427711717199</v>
      </c>
      <c r="BY896" s="17"/>
      <c r="BZ896" s="17">
        <v>0.29707829499759297</v>
      </c>
      <c r="CA896" s="17">
        <v>0.22871674927850699</v>
      </c>
    </row>
    <row r="897" spans="2:79" x14ac:dyDescent="0.3">
      <c r="B897" t="s">
        <v>324</v>
      </c>
      <c r="C897" s="17">
        <v>0.195137565554622</v>
      </c>
      <c r="D897" s="17">
        <v>0.16692984984873799</v>
      </c>
      <c r="E897" s="17">
        <v>0.22083648082426499</v>
      </c>
      <c r="F897" s="17"/>
      <c r="G897" s="17">
        <v>0.21050477945115401</v>
      </c>
      <c r="H897" s="17">
        <v>0.15106931432156201</v>
      </c>
      <c r="I897" s="17">
        <v>0.195530005906039</v>
      </c>
      <c r="J897" s="17">
        <v>0.17624362851706599</v>
      </c>
      <c r="K897" s="17">
        <v>0.24044466271290199</v>
      </c>
      <c r="L897" s="17">
        <v>0.205510444849793</v>
      </c>
      <c r="M897" s="17"/>
      <c r="N897" s="17">
        <v>0.17567721646255199</v>
      </c>
      <c r="O897" s="17">
        <v>0.214587606125728</v>
      </c>
      <c r="P897" s="17">
        <v>0.216191100842237</v>
      </c>
      <c r="Q897" s="17">
        <v>0.17431082222652799</v>
      </c>
      <c r="R897" s="17"/>
      <c r="S897" s="17">
        <v>0.14781617673542999</v>
      </c>
      <c r="T897" s="17">
        <v>0.24262861054394899</v>
      </c>
      <c r="U897" s="17">
        <v>0.28102543708337901</v>
      </c>
      <c r="V897" s="17">
        <v>0.25712368969882399</v>
      </c>
      <c r="W897" s="17">
        <v>0.141660705969647</v>
      </c>
      <c r="X897" s="17">
        <v>0.23236095765371501</v>
      </c>
      <c r="Y897" s="17">
        <v>0.14864222123407</v>
      </c>
      <c r="Z897" s="17">
        <v>7.3062525440560896E-2</v>
      </c>
      <c r="AA897" s="17">
        <v>0.20161069247204599</v>
      </c>
      <c r="AB897" s="17">
        <v>0.238239602982346</v>
      </c>
      <c r="AC897" s="17">
        <v>0.186478826626781</v>
      </c>
      <c r="AD897" s="17">
        <v>0</v>
      </c>
      <c r="AE897" s="17"/>
      <c r="AF897" s="17">
        <v>0.26803630030013897</v>
      </c>
      <c r="AG897" s="17">
        <v>0.16106172336470001</v>
      </c>
      <c r="AH897" s="17">
        <v>0.26395156900449201</v>
      </c>
      <c r="AI897" s="17">
        <v>0.154215747964627</v>
      </c>
      <c r="AJ897" s="17">
        <v>0.154278169757088</v>
      </c>
      <c r="AK897" s="17"/>
      <c r="AL897" s="17">
        <v>0.13024834482914799</v>
      </c>
      <c r="AM897" s="17">
        <v>0.26824612085247301</v>
      </c>
      <c r="AN897" s="17">
        <v>0.174613274392833</v>
      </c>
      <c r="AO897" s="17">
        <v>0.18221063918206101</v>
      </c>
      <c r="AP897" s="17">
        <v>0.129134927367588</v>
      </c>
      <c r="AQ897" s="17">
        <v>0.346696442344617</v>
      </c>
      <c r="AR897" s="17"/>
      <c r="AS897" s="17">
        <v>0.14113142307976301</v>
      </c>
      <c r="AT897" s="17">
        <v>0.199361927481673</v>
      </c>
      <c r="AU897" s="17">
        <v>0.26700624175705201</v>
      </c>
      <c r="AV897" s="17">
        <v>0.14245587063699899</v>
      </c>
      <c r="AW897" s="17">
        <v>0.14020344970619</v>
      </c>
      <c r="AX897" s="17"/>
      <c r="AY897" s="17">
        <v>0.152531628271973</v>
      </c>
      <c r="AZ897" s="17">
        <v>0.22317615051560399</v>
      </c>
      <c r="BA897" s="17">
        <v>0.248424192290852</v>
      </c>
      <c r="BB897" s="17">
        <v>0.12640993654420701</v>
      </c>
      <c r="BC897" s="17">
        <v>0.13610641385580999</v>
      </c>
      <c r="BD897" s="17"/>
      <c r="BE897" s="17">
        <v>8.1787726330677699E-2</v>
      </c>
      <c r="BF897" s="17">
        <v>0.15635186863396999</v>
      </c>
      <c r="BG897" s="17">
        <v>0.18663085128710399</v>
      </c>
      <c r="BH897" s="17">
        <v>0.23653822673015801</v>
      </c>
      <c r="BI897" s="17"/>
      <c r="BJ897" s="17">
        <v>0.16309585603901</v>
      </c>
      <c r="BK897" s="17">
        <v>0.133001766242557</v>
      </c>
      <c r="BL897" s="17">
        <v>0.20234555788998901</v>
      </c>
      <c r="BM897" s="17">
        <v>0.20385664071364001</v>
      </c>
      <c r="BN897" s="17"/>
      <c r="BO897" s="17">
        <v>0.165610382973051</v>
      </c>
      <c r="BP897" s="17">
        <v>0.14664138164636301</v>
      </c>
      <c r="BQ897" s="17">
        <v>0.21097200504249999</v>
      </c>
      <c r="BR897" s="17"/>
      <c r="BS897" s="17">
        <v>0.18890774656339501</v>
      </c>
      <c r="BT897" s="17">
        <v>0.20195450105632301</v>
      </c>
      <c r="BU897" s="17"/>
      <c r="BV897" s="17">
        <v>0.14857319941789199</v>
      </c>
      <c r="BW897" s="17">
        <v>0.21296603383486901</v>
      </c>
      <c r="BX897" s="17">
        <v>0.192762907837953</v>
      </c>
      <c r="BY897" s="17"/>
      <c r="BZ897" s="17">
        <v>0.23112063882220199</v>
      </c>
      <c r="CA897" s="17">
        <v>0.18324800034421501</v>
      </c>
    </row>
    <row r="898" spans="2:79" x14ac:dyDescent="0.3">
      <c r="B898" t="s">
        <v>325</v>
      </c>
      <c r="C898" s="17">
        <v>0.12503986406190301</v>
      </c>
      <c r="D898" s="17">
        <v>0.13567678470619901</v>
      </c>
      <c r="E898" s="17">
        <v>0.115960738057675</v>
      </c>
      <c r="F898" s="17"/>
      <c r="G898" s="17">
        <v>0.132708626140224</v>
      </c>
      <c r="H898" s="17">
        <v>0.11506595696086799</v>
      </c>
      <c r="I898" s="17">
        <v>0.114981590704196</v>
      </c>
      <c r="J898" s="17">
        <v>0.19989685899033699</v>
      </c>
      <c r="K898" s="17">
        <v>8.1123997548189705E-2</v>
      </c>
      <c r="L898" s="17">
        <v>0.10448558806501</v>
      </c>
      <c r="M898" s="17"/>
      <c r="N898" s="17">
        <v>0.10818313845909699</v>
      </c>
      <c r="O898" s="17">
        <v>0.13632426672727799</v>
      </c>
      <c r="P898" s="17">
        <v>0.108383616127482</v>
      </c>
      <c r="Q898" s="17">
        <v>0.14498681598577601</v>
      </c>
      <c r="R898" s="17"/>
      <c r="S898" s="17">
        <v>8.7511658661050207E-2</v>
      </c>
      <c r="T898" s="17">
        <v>0.137985140969969</v>
      </c>
      <c r="U898" s="17">
        <v>8.7574867246673196E-2</v>
      </c>
      <c r="V898" s="17">
        <v>0.19653731359962701</v>
      </c>
      <c r="W898" s="17">
        <v>0.13608135241903599</v>
      </c>
      <c r="X898" s="17">
        <v>0.14221162154268799</v>
      </c>
      <c r="Y898" s="17">
        <v>0.12132461926322199</v>
      </c>
      <c r="Z898" s="17">
        <v>0.110413132284745</v>
      </c>
      <c r="AA898" s="17">
        <v>9.9863399426061997E-2</v>
      </c>
      <c r="AB898" s="17">
        <v>0.12520638041773599</v>
      </c>
      <c r="AC898" s="17">
        <v>0.15076138636283301</v>
      </c>
      <c r="AD898" s="17">
        <v>0.120801900675091</v>
      </c>
      <c r="AE898" s="17"/>
      <c r="AF898" s="17">
        <v>0.13218078411324299</v>
      </c>
      <c r="AG898" s="17">
        <v>0.121510736007944</v>
      </c>
      <c r="AH898" s="17">
        <v>0.109786151168968</v>
      </c>
      <c r="AI898" s="17">
        <v>0.193165067196232</v>
      </c>
      <c r="AJ898" s="17">
        <v>0.102636008830813</v>
      </c>
      <c r="AK898" s="17"/>
      <c r="AL898" s="17">
        <v>8.8868784245462004E-2</v>
      </c>
      <c r="AM898" s="17">
        <v>9.3997219169114896E-2</v>
      </c>
      <c r="AN898" s="17">
        <v>0.15804233777621701</v>
      </c>
      <c r="AO898" s="17">
        <v>0.21317802060347299</v>
      </c>
      <c r="AP898" s="17">
        <v>0.10865946566712301</v>
      </c>
      <c r="AQ898" s="17">
        <v>0.137696855171802</v>
      </c>
      <c r="AR898" s="17"/>
      <c r="AS898" s="17">
        <v>7.1110082563872301E-2</v>
      </c>
      <c r="AT898" s="17">
        <v>0.11707450934885701</v>
      </c>
      <c r="AU898" s="17">
        <v>0.18368314885176701</v>
      </c>
      <c r="AV898" s="17">
        <v>0.14928224682281899</v>
      </c>
      <c r="AW898" s="17">
        <v>0.12000971648896</v>
      </c>
      <c r="AX898" s="17"/>
      <c r="AY898" s="17">
        <v>9.7945219653877397E-2</v>
      </c>
      <c r="AZ898" s="17">
        <v>0.118770572356531</v>
      </c>
      <c r="BA898" s="17">
        <v>0.111618037077906</v>
      </c>
      <c r="BB898" s="17">
        <v>0.213305624308012</v>
      </c>
      <c r="BC898" s="17">
        <v>0.197111931573134</v>
      </c>
      <c r="BD898" s="17"/>
      <c r="BE898" s="17">
        <v>0.19608634086551599</v>
      </c>
      <c r="BF898" s="17">
        <v>0.175476120534694</v>
      </c>
      <c r="BG898" s="17">
        <v>0.12808140012031199</v>
      </c>
      <c r="BH898" s="17">
        <v>7.6319677145229706E-2</v>
      </c>
      <c r="BI898" s="17"/>
      <c r="BJ898" s="17">
        <v>0.186664699541183</v>
      </c>
      <c r="BK898" s="17">
        <v>0.129684488751037</v>
      </c>
      <c r="BL898" s="17">
        <v>0.110479260458423</v>
      </c>
      <c r="BM898" s="17">
        <v>0.11668645303317</v>
      </c>
      <c r="BN898" s="17"/>
      <c r="BO898" s="17">
        <v>9.5219163584569902E-2</v>
      </c>
      <c r="BP898" s="17">
        <v>0.17245748575422101</v>
      </c>
      <c r="BQ898" s="17">
        <v>0.123488116821751</v>
      </c>
      <c r="BR898" s="17"/>
      <c r="BS898" s="17">
        <v>0.118003419082246</v>
      </c>
      <c r="BT898" s="17">
        <v>0.13581444032538401</v>
      </c>
      <c r="BU898" s="17"/>
      <c r="BV898" s="17">
        <v>0.13996260685300899</v>
      </c>
      <c r="BW898" s="17">
        <v>0.10195182950128701</v>
      </c>
      <c r="BX898" s="17">
        <v>0.153534062336177</v>
      </c>
      <c r="BY898" s="17"/>
      <c r="BZ898" s="17">
        <v>0.12176346845833599</v>
      </c>
      <c r="CA898" s="17">
        <v>0.17113971408050799</v>
      </c>
    </row>
    <row r="899" spans="2:79" x14ac:dyDescent="0.3">
      <c r="B899" t="s">
        <v>326</v>
      </c>
      <c r="C899" s="17">
        <v>7.5779343669243396E-2</v>
      </c>
      <c r="D899" s="17">
        <v>7.6447106319852798E-2</v>
      </c>
      <c r="E899" s="17">
        <v>7.2269501512685699E-2</v>
      </c>
      <c r="F899" s="17"/>
      <c r="G899" s="17">
        <v>4.4276031029217497E-2</v>
      </c>
      <c r="H899" s="17">
        <v>5.6077348778480599E-2</v>
      </c>
      <c r="I899" s="17">
        <v>7.08630406652518E-2</v>
      </c>
      <c r="J899" s="17">
        <v>5.9784476865419198E-2</v>
      </c>
      <c r="K899" s="17">
        <v>0.16431405538522301</v>
      </c>
      <c r="L899" s="17">
        <v>8.0012973627280506E-2</v>
      </c>
      <c r="M899" s="17"/>
      <c r="N899" s="17">
        <v>7.1180270475380697E-2</v>
      </c>
      <c r="O899" s="17">
        <v>4.89473085631741E-2</v>
      </c>
      <c r="P899" s="17">
        <v>0.109004277727681</v>
      </c>
      <c r="Q899" s="17">
        <v>8.3975695450607304E-2</v>
      </c>
      <c r="R899" s="17"/>
      <c r="S899" s="17">
        <v>0.108525438977207</v>
      </c>
      <c r="T899" s="17">
        <v>7.8970772340055798E-2</v>
      </c>
      <c r="U899" s="17">
        <v>7.6204720725562794E-2</v>
      </c>
      <c r="V899" s="17">
        <v>3.5898654453666801E-2</v>
      </c>
      <c r="W899" s="17">
        <v>3.8848829917424298E-2</v>
      </c>
      <c r="X899" s="17">
        <v>0.157202747919548</v>
      </c>
      <c r="Y899" s="17">
        <v>6.4977983771887099E-2</v>
      </c>
      <c r="Z899" s="17">
        <v>8.0721044668403505E-2</v>
      </c>
      <c r="AA899" s="17">
        <v>8.3974457468145094E-2</v>
      </c>
      <c r="AB899" s="17">
        <v>3.3463156856871401E-2</v>
      </c>
      <c r="AC899" s="17">
        <v>5.2922773108333099E-2</v>
      </c>
      <c r="AD899" s="17">
        <v>5.75843531578785E-2</v>
      </c>
      <c r="AE899" s="17"/>
      <c r="AF899" s="17">
        <v>4.03302930482064E-2</v>
      </c>
      <c r="AG899" s="17">
        <v>6.2101404416709E-2</v>
      </c>
      <c r="AH899" s="17">
        <v>8.38688737395685E-2</v>
      </c>
      <c r="AI899" s="17">
        <v>0.144869179863201</v>
      </c>
      <c r="AJ899" s="17">
        <v>0.103682033500705</v>
      </c>
      <c r="AK899" s="17"/>
      <c r="AL899" s="17">
        <v>3.8828014098874403E-2</v>
      </c>
      <c r="AM899" s="17">
        <v>4.8553048435383002E-2</v>
      </c>
      <c r="AN899" s="17">
        <v>0.17018403129297699</v>
      </c>
      <c r="AO899" s="17">
        <v>0.109706076438618</v>
      </c>
      <c r="AP899" s="17">
        <v>6.5193700185521994E-2</v>
      </c>
      <c r="AQ899" s="17">
        <v>8.0899872492838407E-2</v>
      </c>
      <c r="AR899" s="17"/>
      <c r="AS899" s="17">
        <v>5.1609744370838498E-2</v>
      </c>
      <c r="AT899" s="17">
        <v>8.3800911064442096E-2</v>
      </c>
      <c r="AU899" s="17">
        <v>5.7542199752464503E-2</v>
      </c>
      <c r="AV899" s="17">
        <v>0.100439983909113</v>
      </c>
      <c r="AW899" s="17">
        <v>0.121819202462375</v>
      </c>
      <c r="AX899" s="17"/>
      <c r="AY899" s="17">
        <v>7.4180568280749204E-2</v>
      </c>
      <c r="AZ899" s="17">
        <v>7.8413787140511101E-2</v>
      </c>
      <c r="BA899" s="17">
        <v>5.8532681135481303E-2</v>
      </c>
      <c r="BB899" s="17">
        <v>0.101342522181226</v>
      </c>
      <c r="BC899" s="17">
        <v>9.0126211267469697E-2</v>
      </c>
      <c r="BD899" s="17"/>
      <c r="BE899" s="17">
        <v>0.21343753249505601</v>
      </c>
      <c r="BF899" s="17">
        <v>7.6178984166530406E-2</v>
      </c>
      <c r="BG899" s="17">
        <v>7.2524961868283402E-2</v>
      </c>
      <c r="BH899" s="17">
        <v>6.3045616999155299E-2</v>
      </c>
      <c r="BI899" s="17"/>
      <c r="BJ899" s="17">
        <v>4.7914834827778197E-2</v>
      </c>
      <c r="BK899" s="17">
        <v>8.9203604145902698E-2</v>
      </c>
      <c r="BL899" s="17">
        <v>7.1766078291253393E-2</v>
      </c>
      <c r="BM899" s="17">
        <v>8.3681124085996497E-2</v>
      </c>
      <c r="BN899" s="17"/>
      <c r="BO899" s="17">
        <v>7.2470130229056601E-2</v>
      </c>
      <c r="BP899" s="17">
        <v>6.9283622804217807E-2</v>
      </c>
      <c r="BQ899" s="17">
        <v>7.8342179574086596E-2</v>
      </c>
      <c r="BR899" s="17"/>
      <c r="BS899" s="17">
        <v>7.0050725662182595E-2</v>
      </c>
      <c r="BT899" s="17">
        <v>8.4284672501036204E-2</v>
      </c>
      <c r="BU899" s="17"/>
      <c r="BV899" s="17">
        <v>6.0533234912316297E-2</v>
      </c>
      <c r="BW899" s="17">
        <v>8.1528246003225002E-2</v>
      </c>
      <c r="BX899" s="17">
        <v>6.8475778289802294E-2</v>
      </c>
      <c r="BY899" s="17"/>
      <c r="BZ899" s="17">
        <v>7.7868519581960505E-2</v>
      </c>
      <c r="CA899" s="17">
        <v>6.63332415978415E-2</v>
      </c>
    </row>
    <row r="900" spans="2:79" x14ac:dyDescent="0.3">
      <c r="B900" t="s">
        <v>327</v>
      </c>
      <c r="C900" s="17">
        <v>2.2441240452681002E-2</v>
      </c>
      <c r="D900" s="17">
        <v>2.1744776007810201E-2</v>
      </c>
      <c r="E900" s="17">
        <v>2.33308924044262E-2</v>
      </c>
      <c r="F900" s="17"/>
      <c r="G900" s="17">
        <v>1.9121348374717299E-2</v>
      </c>
      <c r="H900" s="17">
        <v>0</v>
      </c>
      <c r="I900" s="17">
        <v>0</v>
      </c>
      <c r="J900" s="17">
        <v>5.3379654253568803E-2</v>
      </c>
      <c r="K900" s="17">
        <v>2.11142769718363E-2</v>
      </c>
      <c r="L900" s="17">
        <v>3.6605057953968602E-2</v>
      </c>
      <c r="M900" s="17"/>
      <c r="N900" s="17">
        <v>2.4829172062077302E-2</v>
      </c>
      <c r="O900" s="17">
        <v>3.46566950688144E-2</v>
      </c>
      <c r="P900" s="17">
        <v>1.4709225862395901E-2</v>
      </c>
      <c r="Q900" s="17">
        <v>1.41739774646135E-2</v>
      </c>
      <c r="R900" s="17"/>
      <c r="S900" s="17">
        <v>3.4841206632212102E-2</v>
      </c>
      <c r="T900" s="17">
        <v>3.2371454742650498E-2</v>
      </c>
      <c r="U900" s="17">
        <v>4.5741959587696099E-2</v>
      </c>
      <c r="V900" s="17">
        <v>1.8492970232397501E-2</v>
      </c>
      <c r="W900" s="17">
        <v>3.9435878957661999E-2</v>
      </c>
      <c r="X900" s="17">
        <v>0</v>
      </c>
      <c r="Y900" s="17">
        <v>3.6887032078393001E-2</v>
      </c>
      <c r="Z900" s="17">
        <v>0</v>
      </c>
      <c r="AA900" s="17">
        <v>9.9935851261987296E-3</v>
      </c>
      <c r="AB900" s="17">
        <v>2.1576385076575701E-2</v>
      </c>
      <c r="AC900" s="17">
        <v>0</v>
      </c>
      <c r="AD900" s="17">
        <v>0</v>
      </c>
      <c r="AE900" s="17"/>
      <c r="AF900" s="17">
        <v>6.2685877456001293E-2</v>
      </c>
      <c r="AG900" s="17">
        <v>1.2183062224183401E-2</v>
      </c>
      <c r="AH900" s="17">
        <v>2.2227448494596201E-2</v>
      </c>
      <c r="AI900" s="17">
        <v>2.3332183231629201E-2</v>
      </c>
      <c r="AJ900" s="17">
        <v>0</v>
      </c>
      <c r="AK900" s="17"/>
      <c r="AL900" s="17">
        <v>4.3514861607309397E-3</v>
      </c>
      <c r="AM900" s="17">
        <v>3.65430525741368E-2</v>
      </c>
      <c r="AN900" s="17">
        <v>1.9255684625688E-2</v>
      </c>
      <c r="AO900" s="17">
        <v>4.0081748525585402E-2</v>
      </c>
      <c r="AP900" s="17">
        <v>2.43400305449946E-2</v>
      </c>
      <c r="AQ900" s="17">
        <v>4.2709437324120199E-2</v>
      </c>
      <c r="AR900" s="17"/>
      <c r="AS900" s="17">
        <v>2.3822320808048299E-2</v>
      </c>
      <c r="AT900" s="17">
        <v>2.32064241087638E-2</v>
      </c>
      <c r="AU900" s="17">
        <v>0</v>
      </c>
      <c r="AV900" s="17">
        <v>6.4395481303149205E-2</v>
      </c>
      <c r="AW900" s="17">
        <v>0</v>
      </c>
      <c r="AX900" s="17"/>
      <c r="AY900" s="17">
        <v>3.5340457388598298E-2</v>
      </c>
      <c r="AZ900" s="17">
        <v>1.03313903394979E-2</v>
      </c>
      <c r="BA900" s="17">
        <v>2.1039730033939202E-2</v>
      </c>
      <c r="BB900" s="17">
        <v>1.7232593693603301E-2</v>
      </c>
      <c r="BC900" s="17">
        <v>8.9982385872715606E-2</v>
      </c>
      <c r="BD900" s="17"/>
      <c r="BE900" s="17">
        <v>0</v>
      </c>
      <c r="BF900" s="17">
        <v>2.2478280691209499E-2</v>
      </c>
      <c r="BG900" s="17">
        <v>2.6532100766670501E-2</v>
      </c>
      <c r="BH900" s="17">
        <v>1.9534729947016001E-2</v>
      </c>
      <c r="BI900" s="17"/>
      <c r="BJ900" s="17">
        <v>2.13076809561955E-2</v>
      </c>
      <c r="BK900" s="17">
        <v>0</v>
      </c>
      <c r="BL900" s="17">
        <v>2.2738101068677401E-2</v>
      </c>
      <c r="BM900" s="17">
        <v>2.5766140322984101E-2</v>
      </c>
      <c r="BN900" s="17"/>
      <c r="BO900" s="17">
        <v>1.1965300196184799E-2</v>
      </c>
      <c r="BP900" s="17">
        <v>3.0964391419615801E-2</v>
      </c>
      <c r="BQ900" s="17">
        <v>2.33960571194862E-2</v>
      </c>
      <c r="BR900" s="17"/>
      <c r="BS900" s="17">
        <v>2.6077778550112399E-2</v>
      </c>
      <c r="BT900" s="17">
        <v>1.44890974410042E-2</v>
      </c>
      <c r="BU900" s="17"/>
      <c r="BV900" s="17">
        <v>1.14833970828767E-2</v>
      </c>
      <c r="BW900" s="17">
        <v>1.9976310335317202E-2</v>
      </c>
      <c r="BX900" s="17">
        <v>3.9275687620119099E-2</v>
      </c>
      <c r="BY900" s="17"/>
      <c r="BZ900" s="17">
        <v>0</v>
      </c>
      <c r="CA900" s="17">
        <v>2.3024958219208001E-2</v>
      </c>
    </row>
    <row r="901" spans="2:79" x14ac:dyDescent="0.3">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c r="BZ901" s="17"/>
      <c r="CA901" s="17"/>
    </row>
    <row r="902" spans="2:79" x14ac:dyDescent="0.3">
      <c r="B902" s="6" t="s">
        <v>340</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c r="BZ902" s="17"/>
      <c r="CA902" s="17"/>
    </row>
    <row r="903" spans="2:79" x14ac:dyDescent="0.3">
      <c r="B903" s="24" t="s">
        <v>329</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c r="BQ903" s="17"/>
      <c r="BR903" s="17"/>
      <c r="BS903" s="17"/>
      <c r="BT903" s="17"/>
      <c r="BU903" s="17"/>
      <c r="BV903" s="17"/>
      <c r="BW903" s="17"/>
      <c r="BX903" s="17"/>
      <c r="BY903" s="17"/>
      <c r="BZ903" s="17"/>
      <c r="CA903" s="17"/>
    </row>
    <row r="904" spans="2:79" x14ac:dyDescent="0.3">
      <c r="B904" t="s">
        <v>321</v>
      </c>
      <c r="C904" s="17">
        <v>4.5945214945466099E-2</v>
      </c>
      <c r="D904" s="17">
        <v>4.90504211195344E-2</v>
      </c>
      <c r="E904" s="17">
        <v>4.0852874896693897E-2</v>
      </c>
      <c r="F904" s="17"/>
      <c r="G904" s="17">
        <v>6.8716561749016206E-2</v>
      </c>
      <c r="H904" s="17">
        <v>8.2173541359629995E-2</v>
      </c>
      <c r="I904" s="17">
        <v>4.0411049554000197E-2</v>
      </c>
      <c r="J904" s="17">
        <v>2.9037568681491099E-2</v>
      </c>
      <c r="K904" s="17">
        <v>1.67480969773291E-2</v>
      </c>
      <c r="L904" s="17">
        <v>4.3296406846957097E-2</v>
      </c>
      <c r="M904" s="17"/>
      <c r="N904" s="17">
        <v>5.7299744953654398E-2</v>
      </c>
      <c r="O904" s="17">
        <v>1.7461996971598202E-2</v>
      </c>
      <c r="P904" s="17">
        <v>5.6086103097570103E-2</v>
      </c>
      <c r="Q904" s="17">
        <v>5.4564189174997897E-2</v>
      </c>
      <c r="R904" s="17"/>
      <c r="S904" s="17">
        <v>5.7061052720010497E-2</v>
      </c>
      <c r="T904" s="17">
        <v>5.3284563880243198E-2</v>
      </c>
      <c r="U904" s="17">
        <v>4.03268059120164E-2</v>
      </c>
      <c r="V904" s="17">
        <v>3.7267828027432698E-2</v>
      </c>
      <c r="W904" s="17">
        <v>4.7753182977670498E-2</v>
      </c>
      <c r="X904" s="17">
        <v>9.9638913899562198E-2</v>
      </c>
      <c r="Y904" s="17">
        <v>0</v>
      </c>
      <c r="Z904" s="17">
        <v>0</v>
      </c>
      <c r="AA904" s="17">
        <v>5.0646479723183202E-2</v>
      </c>
      <c r="AB904" s="17">
        <v>3.74697303073218E-2</v>
      </c>
      <c r="AC904" s="17">
        <v>0</v>
      </c>
      <c r="AD904" s="17">
        <v>6.4669241619056406E-2</v>
      </c>
      <c r="AE904" s="17"/>
      <c r="AF904" s="17">
        <v>3.7438612656434E-2</v>
      </c>
      <c r="AG904" s="17">
        <v>6.0912015972169803E-2</v>
      </c>
      <c r="AH904" s="17">
        <v>7.1235063492452497E-2</v>
      </c>
      <c r="AI904" s="17">
        <v>3.5397083303674498E-2</v>
      </c>
      <c r="AJ904" s="17">
        <v>2.46122832400241E-2</v>
      </c>
      <c r="AK904" s="17"/>
      <c r="AL904" s="17">
        <v>6.8806802583750395E-2</v>
      </c>
      <c r="AM904" s="17">
        <v>5.1885930538196998E-2</v>
      </c>
      <c r="AN904" s="17">
        <v>6.3787276138861801E-2</v>
      </c>
      <c r="AO904" s="17">
        <v>2.45431598797313E-2</v>
      </c>
      <c r="AP904" s="17">
        <v>5.8610013152157199E-2</v>
      </c>
      <c r="AQ904" s="17">
        <v>3.0155441240417399E-2</v>
      </c>
      <c r="AR904" s="17"/>
      <c r="AS904" s="17">
        <v>8.9685783813377301E-2</v>
      </c>
      <c r="AT904" s="17">
        <v>2.46490819797908E-2</v>
      </c>
      <c r="AU904" s="17">
        <v>5.9137783937078803E-2</v>
      </c>
      <c r="AV904" s="17">
        <v>2.7198089665327E-2</v>
      </c>
      <c r="AW904" s="17">
        <v>8.1101327546818702E-2</v>
      </c>
      <c r="AX904" s="17"/>
      <c r="AY904" s="17">
        <v>8.7566850830658904E-2</v>
      </c>
      <c r="AZ904" s="17">
        <v>1.1768550883013601E-2</v>
      </c>
      <c r="BA904" s="17">
        <v>5.3808683627300999E-2</v>
      </c>
      <c r="BB904" s="17">
        <v>5.5399239351096398E-2</v>
      </c>
      <c r="BC904" s="17">
        <v>5.8912658874801502E-2</v>
      </c>
      <c r="BD904" s="17"/>
      <c r="BE904" s="17">
        <v>8.999834618659E-2</v>
      </c>
      <c r="BF904" s="17">
        <v>4.5689948499973897E-2</v>
      </c>
      <c r="BG904" s="17">
        <v>5.7481672746271799E-2</v>
      </c>
      <c r="BH904" s="17">
        <v>2.3010722993785301E-2</v>
      </c>
      <c r="BI904" s="17"/>
      <c r="BJ904" s="17">
        <v>8.9612253912334294E-2</v>
      </c>
      <c r="BK904" s="17">
        <v>4.54793617586704E-2</v>
      </c>
      <c r="BL904" s="17">
        <v>2.5250699263551901E-2</v>
      </c>
      <c r="BM904" s="17">
        <v>4.69918529011773E-2</v>
      </c>
      <c r="BN904" s="17"/>
      <c r="BO904" s="17">
        <v>4.0497705646145701E-2</v>
      </c>
      <c r="BP904" s="17">
        <v>3.4823133514502398E-2</v>
      </c>
      <c r="BQ904" s="17">
        <v>4.9184052493195199E-2</v>
      </c>
      <c r="BR904" s="17"/>
      <c r="BS904" s="17">
        <v>4.50876898098862E-2</v>
      </c>
      <c r="BT904" s="17">
        <v>4.7229866356606601E-2</v>
      </c>
      <c r="BU904" s="17"/>
      <c r="BV904" s="17">
        <v>4.6343230926978403E-2</v>
      </c>
      <c r="BW904" s="17">
        <v>4.0194113229703302E-2</v>
      </c>
      <c r="BX904" s="17">
        <v>5.7033541893641897E-2</v>
      </c>
      <c r="BY904" s="17"/>
      <c r="BZ904" s="17">
        <v>3.8380538080725099E-2</v>
      </c>
      <c r="CA904" s="17">
        <v>0.11461731285020101</v>
      </c>
    </row>
    <row r="905" spans="2:79" x14ac:dyDescent="0.3">
      <c r="B905" t="s">
        <v>322</v>
      </c>
      <c r="C905" s="17">
        <v>0.157709410402112</v>
      </c>
      <c r="D905" s="17">
        <v>0.14886667784308499</v>
      </c>
      <c r="E905" s="17">
        <v>0.16807754999792901</v>
      </c>
      <c r="F905" s="17"/>
      <c r="G905" s="17">
        <v>0.26702428756662699</v>
      </c>
      <c r="H905" s="17">
        <v>0.174193054265983</v>
      </c>
      <c r="I905" s="17">
        <v>0.17696841296534599</v>
      </c>
      <c r="J905" s="17">
        <v>8.5439856723031601E-2</v>
      </c>
      <c r="K905" s="17">
        <v>0.13867385960963299</v>
      </c>
      <c r="L905" s="17">
        <v>0.13919638052983099</v>
      </c>
      <c r="M905" s="17"/>
      <c r="N905" s="17">
        <v>0.132739140807106</v>
      </c>
      <c r="O905" s="17">
        <v>0.224801501493789</v>
      </c>
      <c r="P905" s="17">
        <v>0.128426462022902</v>
      </c>
      <c r="Q905" s="17">
        <v>0.13640439298264201</v>
      </c>
      <c r="R905" s="17"/>
      <c r="S905" s="17">
        <v>0.14919509589344401</v>
      </c>
      <c r="T905" s="17">
        <v>0.12474867026106801</v>
      </c>
      <c r="U905" s="17">
        <v>0.10335173304047</v>
      </c>
      <c r="V905" s="17">
        <v>0.16004339140899601</v>
      </c>
      <c r="W905" s="17">
        <v>0.14063964060950401</v>
      </c>
      <c r="X905" s="17">
        <v>0.18574255423214101</v>
      </c>
      <c r="Y905" s="17">
        <v>0.31887706181520398</v>
      </c>
      <c r="Z905" s="17">
        <v>0.174346754834101</v>
      </c>
      <c r="AA905" s="17">
        <v>0.11916275927007</v>
      </c>
      <c r="AB905" s="17">
        <v>0.140087965597185</v>
      </c>
      <c r="AC905" s="17">
        <v>0.123796475666323</v>
      </c>
      <c r="AD905" s="17">
        <v>0.16616322528343</v>
      </c>
      <c r="AE905" s="17"/>
      <c r="AF905" s="17">
        <v>0.12771630366978101</v>
      </c>
      <c r="AG905" s="17">
        <v>0.13639083576016001</v>
      </c>
      <c r="AH905" s="17">
        <v>0.12249091040813</v>
      </c>
      <c r="AI905" s="17">
        <v>0.13731641562463101</v>
      </c>
      <c r="AJ905" s="17">
        <v>0.31660175015318298</v>
      </c>
      <c r="AK905" s="17"/>
      <c r="AL905" s="17">
        <v>0.158932903033316</v>
      </c>
      <c r="AM905" s="17">
        <v>0.15582167785777901</v>
      </c>
      <c r="AN905" s="17">
        <v>0.118067861257437</v>
      </c>
      <c r="AO905" s="17">
        <v>0.15506924108409301</v>
      </c>
      <c r="AP905" s="17">
        <v>0.27913819753383301</v>
      </c>
      <c r="AQ905" s="17">
        <v>0.10496592542052099</v>
      </c>
      <c r="AR905" s="17"/>
      <c r="AS905" s="17">
        <v>0.148661181751778</v>
      </c>
      <c r="AT905" s="17">
        <v>0.170781532921681</v>
      </c>
      <c r="AU905" s="17">
        <v>0.131076387800071</v>
      </c>
      <c r="AV905" s="17">
        <v>0.17066597280013501</v>
      </c>
      <c r="AW905" s="17">
        <v>0.202460934996122</v>
      </c>
      <c r="AX905" s="17"/>
      <c r="AY905" s="17">
        <v>0.120964468873739</v>
      </c>
      <c r="AZ905" s="17">
        <v>0.17960001486163099</v>
      </c>
      <c r="BA905" s="17">
        <v>0.14971925807627701</v>
      </c>
      <c r="BB905" s="17">
        <v>0.12958708755659701</v>
      </c>
      <c r="BC905" s="17">
        <v>0.28408357702211201</v>
      </c>
      <c r="BD905" s="17"/>
      <c r="BE905" s="17">
        <v>0.11286598120834899</v>
      </c>
      <c r="BF905" s="17">
        <v>0.14703468389784</v>
      </c>
      <c r="BG905" s="17">
        <v>0.16322232541656201</v>
      </c>
      <c r="BH905" s="17">
        <v>0.159605994906166</v>
      </c>
      <c r="BI905" s="17"/>
      <c r="BJ905" s="17">
        <v>0.13860895947422799</v>
      </c>
      <c r="BK905" s="17">
        <v>0.17701785575777601</v>
      </c>
      <c r="BL905" s="17">
        <v>0.13498520556031099</v>
      </c>
      <c r="BM905" s="17">
        <v>0.162922431268998</v>
      </c>
      <c r="BN905" s="17"/>
      <c r="BO905" s="17">
        <v>0.15948704841197101</v>
      </c>
      <c r="BP905" s="17">
        <v>0.194462969186877</v>
      </c>
      <c r="BQ905" s="17">
        <v>0.149412227453916</v>
      </c>
      <c r="BR905" s="17"/>
      <c r="BS905" s="17">
        <v>0.129127071294976</v>
      </c>
      <c r="BT905" s="17">
        <v>0.19494314714887401</v>
      </c>
      <c r="BU905" s="17"/>
      <c r="BV905" s="17">
        <v>0.16155260988858999</v>
      </c>
      <c r="BW905" s="17">
        <v>0.15284508978491501</v>
      </c>
      <c r="BX905" s="17">
        <v>0.153142366387086</v>
      </c>
      <c r="BY905" s="17"/>
      <c r="BZ905" s="17">
        <v>0.119254364076855</v>
      </c>
      <c r="CA905" s="17">
        <v>0.116983491328929</v>
      </c>
    </row>
    <row r="906" spans="2:79" x14ac:dyDescent="0.3">
      <c r="B906" t="s">
        <v>323</v>
      </c>
      <c r="C906" s="17">
        <v>0.26012712658089598</v>
      </c>
      <c r="D906" s="17">
        <v>0.256120672604087</v>
      </c>
      <c r="E906" s="17">
        <v>0.25931961471139098</v>
      </c>
      <c r="F906" s="17"/>
      <c r="G906" s="17">
        <v>0.27365094132294199</v>
      </c>
      <c r="H906" s="17">
        <v>0.31636951227592802</v>
      </c>
      <c r="I906" s="17">
        <v>0.21544195831356</v>
      </c>
      <c r="J906" s="17">
        <v>0.298776100732211</v>
      </c>
      <c r="K906" s="17">
        <v>0.19089413051569801</v>
      </c>
      <c r="L906" s="17">
        <v>0.26179991884472498</v>
      </c>
      <c r="M906" s="17"/>
      <c r="N906" s="17">
        <v>0.24004890929905101</v>
      </c>
      <c r="O906" s="17">
        <v>0.19251991309003699</v>
      </c>
      <c r="P906" s="17">
        <v>0.32490980429802202</v>
      </c>
      <c r="Q906" s="17">
        <v>0.29569103557919502</v>
      </c>
      <c r="R906" s="17"/>
      <c r="S906" s="17">
        <v>0.21045164320454901</v>
      </c>
      <c r="T906" s="17">
        <v>0.28097021188041299</v>
      </c>
      <c r="U906" s="17">
        <v>0.23063461867346899</v>
      </c>
      <c r="V906" s="17">
        <v>0.26647964789582701</v>
      </c>
      <c r="W906" s="17">
        <v>0.16546815106361901</v>
      </c>
      <c r="X906" s="17">
        <v>0.29818404046222902</v>
      </c>
      <c r="Y906" s="17">
        <v>0.25389649306768097</v>
      </c>
      <c r="Z906" s="17">
        <v>0.19379910416153801</v>
      </c>
      <c r="AA906" s="17">
        <v>0.35460104764082201</v>
      </c>
      <c r="AB906" s="17">
        <v>0.266736796471431</v>
      </c>
      <c r="AC906" s="17">
        <v>0.262409439190191</v>
      </c>
      <c r="AD906" s="17">
        <v>0.25559083222501799</v>
      </c>
      <c r="AE906" s="17"/>
      <c r="AF906" s="17">
        <v>0.23347339190032901</v>
      </c>
      <c r="AG906" s="17">
        <v>0.27867678461052198</v>
      </c>
      <c r="AH906" s="17">
        <v>0.25722933853425101</v>
      </c>
      <c r="AI906" s="17">
        <v>0.31584776061891301</v>
      </c>
      <c r="AJ906" s="17">
        <v>0.24219703652207999</v>
      </c>
      <c r="AK906" s="17"/>
      <c r="AL906" s="17">
        <v>0.28761760744303999</v>
      </c>
      <c r="AM906" s="17">
        <v>0.25717994335269001</v>
      </c>
      <c r="AN906" s="17">
        <v>0.30567217463485202</v>
      </c>
      <c r="AO906" s="17">
        <v>0.273176799195539</v>
      </c>
      <c r="AP906" s="17">
        <v>0.21507822661026799</v>
      </c>
      <c r="AQ906" s="17">
        <v>0.22643869335173999</v>
      </c>
      <c r="AR906" s="17"/>
      <c r="AS906" s="17">
        <v>0.242450111691287</v>
      </c>
      <c r="AT906" s="17">
        <v>0.25692601077494798</v>
      </c>
      <c r="AU906" s="17">
        <v>0.30306646884590699</v>
      </c>
      <c r="AV906" s="17">
        <v>0.23106384299114899</v>
      </c>
      <c r="AW906" s="17">
        <v>0.158447638265205</v>
      </c>
      <c r="AX906" s="17"/>
      <c r="AY906" s="17">
        <v>0.223960657057208</v>
      </c>
      <c r="AZ906" s="17">
        <v>0.27113474994929798</v>
      </c>
      <c r="BA906" s="17">
        <v>0.25047123305014701</v>
      </c>
      <c r="BB906" s="17">
        <v>0.30822829395345802</v>
      </c>
      <c r="BC906" s="17">
        <v>0.24928414150779801</v>
      </c>
      <c r="BD906" s="17"/>
      <c r="BE906" s="17">
        <v>0.249509469198369</v>
      </c>
      <c r="BF906" s="17">
        <v>0.28697090305225098</v>
      </c>
      <c r="BG906" s="17">
        <v>0.24330459679604599</v>
      </c>
      <c r="BH906" s="17">
        <v>0.27760681021975703</v>
      </c>
      <c r="BI906" s="17"/>
      <c r="BJ906" s="17">
        <v>0.355126332923345</v>
      </c>
      <c r="BK906" s="17">
        <v>0.143502297018889</v>
      </c>
      <c r="BL906" s="17">
        <v>0.25841985329020201</v>
      </c>
      <c r="BM906" s="17">
        <v>0.25458917591066099</v>
      </c>
      <c r="BN906" s="17"/>
      <c r="BO906" s="17">
        <v>0.3164326657532</v>
      </c>
      <c r="BP906" s="17">
        <v>0.31676873480857498</v>
      </c>
      <c r="BQ906" s="17">
        <v>0.24018662597784199</v>
      </c>
      <c r="BR906" s="17"/>
      <c r="BS906" s="17">
        <v>0.25308974604608098</v>
      </c>
      <c r="BT906" s="17">
        <v>0.270194360668435</v>
      </c>
      <c r="BU906" s="17"/>
      <c r="BV906" s="17">
        <v>0.279315409296992</v>
      </c>
      <c r="BW906" s="17">
        <v>0.24694492990526101</v>
      </c>
      <c r="BX906" s="17">
        <v>0.24676448705463799</v>
      </c>
      <c r="BY906" s="17"/>
      <c r="BZ906" s="17">
        <v>0.28121223773750798</v>
      </c>
      <c r="CA906" s="17">
        <v>0.19457319121291999</v>
      </c>
    </row>
    <row r="907" spans="2:79" x14ac:dyDescent="0.3">
      <c r="B907" t="s">
        <v>324</v>
      </c>
      <c r="C907" s="17">
        <v>0.20720496646627301</v>
      </c>
      <c r="D907" s="17">
        <v>0.20392022382362901</v>
      </c>
      <c r="E907" s="17">
        <v>0.21306261847632599</v>
      </c>
      <c r="F907" s="17"/>
      <c r="G907" s="17">
        <v>0.152538754296482</v>
      </c>
      <c r="H907" s="17">
        <v>0.14762543822548599</v>
      </c>
      <c r="I907" s="17">
        <v>0.23573854977564801</v>
      </c>
      <c r="J907" s="17">
        <v>0.24098371631999199</v>
      </c>
      <c r="K907" s="17">
        <v>0.236289017262963</v>
      </c>
      <c r="L907" s="17">
        <v>0.215499573165085</v>
      </c>
      <c r="M907" s="17"/>
      <c r="N907" s="17">
        <v>0.192515169368488</v>
      </c>
      <c r="O907" s="17">
        <v>0.22674153714553999</v>
      </c>
      <c r="P907" s="17">
        <v>0.211709890109298</v>
      </c>
      <c r="Q907" s="17">
        <v>0.199561488771061</v>
      </c>
      <c r="R907" s="17"/>
      <c r="S907" s="17">
        <v>0.16996297953746101</v>
      </c>
      <c r="T907" s="17">
        <v>0.18836973015431899</v>
      </c>
      <c r="U907" s="17">
        <v>0.28236355078484698</v>
      </c>
      <c r="V907" s="17">
        <v>0.21098949453782301</v>
      </c>
      <c r="W907" s="17">
        <v>0.17726096755322801</v>
      </c>
      <c r="X907" s="17">
        <v>0.17012702636369001</v>
      </c>
      <c r="Y907" s="17">
        <v>0.26544855891993901</v>
      </c>
      <c r="Z907" s="17">
        <v>0.28684568924752402</v>
      </c>
      <c r="AA907" s="17">
        <v>0.16070735063973701</v>
      </c>
      <c r="AB907" s="17">
        <v>0.229320200302366</v>
      </c>
      <c r="AC907" s="17">
        <v>0.290202627844799</v>
      </c>
      <c r="AD907" s="17">
        <v>0.188680180517136</v>
      </c>
      <c r="AE907" s="17"/>
      <c r="AF907" s="17">
        <v>0.21882617322015499</v>
      </c>
      <c r="AG907" s="17">
        <v>0.18621309742810199</v>
      </c>
      <c r="AH907" s="17">
        <v>0.21499339442016599</v>
      </c>
      <c r="AI907" s="17">
        <v>0.17443454867878699</v>
      </c>
      <c r="AJ907" s="17">
        <v>0.19521385130309801</v>
      </c>
      <c r="AK907" s="17"/>
      <c r="AL907" s="17">
        <v>0.20249043829128299</v>
      </c>
      <c r="AM907" s="17">
        <v>0.184456902833042</v>
      </c>
      <c r="AN907" s="17">
        <v>0.21621658687655901</v>
      </c>
      <c r="AO907" s="17">
        <v>0.17998230351482</v>
      </c>
      <c r="AP907" s="17">
        <v>9.4940779612595005E-2</v>
      </c>
      <c r="AQ907" s="17">
        <v>0.28445839229562297</v>
      </c>
      <c r="AR907" s="17"/>
      <c r="AS907" s="17">
        <v>0.15858579738001799</v>
      </c>
      <c r="AT907" s="17">
        <v>0.22968393021186601</v>
      </c>
      <c r="AU907" s="17">
        <v>0.21742492998070601</v>
      </c>
      <c r="AV907" s="17">
        <v>0.171862082375696</v>
      </c>
      <c r="AW907" s="17">
        <v>8.4621798454841607E-2</v>
      </c>
      <c r="AX907" s="17"/>
      <c r="AY907" s="17">
        <v>0.178186534440396</v>
      </c>
      <c r="AZ907" s="17">
        <v>0.233376131959734</v>
      </c>
      <c r="BA907" s="17">
        <v>0.25323340999875998</v>
      </c>
      <c r="BB907" s="17">
        <v>0.12649893229156001</v>
      </c>
      <c r="BC907" s="17">
        <v>0.120697056559215</v>
      </c>
      <c r="BD907" s="17"/>
      <c r="BE907" s="17">
        <v>0.106359543302014</v>
      </c>
      <c r="BF907" s="17">
        <v>0.19431573779702099</v>
      </c>
      <c r="BG907" s="17">
        <v>0.20239485615200101</v>
      </c>
      <c r="BH907" s="17">
        <v>0.23092895690989501</v>
      </c>
      <c r="BI907" s="17"/>
      <c r="BJ907" s="17">
        <v>0.120607096880907</v>
      </c>
      <c r="BK907" s="17">
        <v>0.186689123857356</v>
      </c>
      <c r="BL907" s="17">
        <v>0.18897390757980301</v>
      </c>
      <c r="BM907" s="17">
        <v>0.23365170213890701</v>
      </c>
      <c r="BN907" s="17"/>
      <c r="BO907" s="17">
        <v>0.13411468392176901</v>
      </c>
      <c r="BP907" s="17">
        <v>0.216068695137558</v>
      </c>
      <c r="BQ907" s="17">
        <v>0.21725512317500101</v>
      </c>
      <c r="BR907" s="17"/>
      <c r="BS907" s="17">
        <v>0.22865710912349199</v>
      </c>
      <c r="BT907" s="17">
        <v>0.18058333870670901</v>
      </c>
      <c r="BU907" s="17"/>
      <c r="BV907" s="17">
        <v>0.198648342883775</v>
      </c>
      <c r="BW907" s="17">
        <v>0.2448921804759</v>
      </c>
      <c r="BX907" s="17">
        <v>0.156158993353811</v>
      </c>
      <c r="BY907" s="17"/>
      <c r="BZ907" s="17">
        <v>0.179544844103423</v>
      </c>
      <c r="CA907" s="17">
        <v>8.3063599351680201E-2</v>
      </c>
    </row>
    <row r="908" spans="2:79" x14ac:dyDescent="0.3">
      <c r="B908" t="s">
        <v>325</v>
      </c>
      <c r="C908" s="17">
        <v>0.191151328684459</v>
      </c>
      <c r="D908" s="17">
        <v>0.20419849689484601</v>
      </c>
      <c r="E908" s="17">
        <v>0.17894717487712999</v>
      </c>
      <c r="F908" s="17"/>
      <c r="G908" s="17">
        <v>0.15992597673957301</v>
      </c>
      <c r="H908" s="17">
        <v>0.16429439361484</v>
      </c>
      <c r="I908" s="17">
        <v>0.185069432479744</v>
      </c>
      <c r="J908" s="17">
        <v>0.21821545034243001</v>
      </c>
      <c r="K908" s="17">
        <v>0.24252764017836101</v>
      </c>
      <c r="L908" s="17">
        <v>0.174682793535159</v>
      </c>
      <c r="M908" s="17"/>
      <c r="N908" s="17">
        <v>0.20976091071254199</v>
      </c>
      <c r="O908" s="17">
        <v>0.21042994933650599</v>
      </c>
      <c r="P908" s="17">
        <v>0.163160983097838</v>
      </c>
      <c r="Q908" s="17">
        <v>0.177043210449668</v>
      </c>
      <c r="R908" s="17"/>
      <c r="S908" s="17">
        <v>0.23595894986670701</v>
      </c>
      <c r="T908" s="17">
        <v>0.19331989738810801</v>
      </c>
      <c r="U908" s="17">
        <v>0.22067704656315901</v>
      </c>
      <c r="V908" s="17">
        <v>0.20027182244691699</v>
      </c>
      <c r="W908" s="17">
        <v>0.23070562770705999</v>
      </c>
      <c r="X908" s="17">
        <v>0.17428272700355199</v>
      </c>
      <c r="Y908" s="17">
        <v>0.115746579212685</v>
      </c>
      <c r="Z908" s="17">
        <v>0.18457678953192999</v>
      </c>
      <c r="AA908" s="17">
        <v>0.16816084224689301</v>
      </c>
      <c r="AB908" s="17">
        <v>0.14921667040807199</v>
      </c>
      <c r="AC908" s="17">
        <v>0.20185078462952299</v>
      </c>
      <c r="AD908" s="17">
        <v>0.24824732859238299</v>
      </c>
      <c r="AE908" s="17"/>
      <c r="AF908" s="17">
        <v>0.151588430132755</v>
      </c>
      <c r="AG908" s="17">
        <v>0.23325907649188199</v>
      </c>
      <c r="AH908" s="17">
        <v>0.189874598697514</v>
      </c>
      <c r="AI908" s="17">
        <v>0.20807584397547599</v>
      </c>
      <c r="AJ908" s="17">
        <v>0.14563298949886899</v>
      </c>
      <c r="AK908" s="17"/>
      <c r="AL908" s="17">
        <v>0.178401702519463</v>
      </c>
      <c r="AM908" s="17">
        <v>0.14886541574218101</v>
      </c>
      <c r="AN908" s="17">
        <v>0.167868109217053</v>
      </c>
      <c r="AO908" s="17">
        <v>0.23142314930622401</v>
      </c>
      <c r="AP908" s="17">
        <v>0.26392345162112202</v>
      </c>
      <c r="AQ908" s="17">
        <v>0.181496704781412</v>
      </c>
      <c r="AR908" s="17"/>
      <c r="AS908" s="17">
        <v>0.18364027869205299</v>
      </c>
      <c r="AT908" s="17">
        <v>0.203206751999397</v>
      </c>
      <c r="AU908" s="17">
        <v>0.15571858854664899</v>
      </c>
      <c r="AV908" s="17">
        <v>0.232918599378413</v>
      </c>
      <c r="AW908" s="17">
        <v>0.18190296846001999</v>
      </c>
      <c r="AX908" s="17"/>
      <c r="AY908" s="17">
        <v>0.20143568606564499</v>
      </c>
      <c r="AZ908" s="17">
        <v>0.192167791069147</v>
      </c>
      <c r="BA908" s="17">
        <v>0.18082083201395499</v>
      </c>
      <c r="BB908" s="17">
        <v>0.23359446708599599</v>
      </c>
      <c r="BC908" s="17">
        <v>6.85642884313271E-2</v>
      </c>
      <c r="BD908" s="17"/>
      <c r="BE908" s="17">
        <v>0.33618632316429398</v>
      </c>
      <c r="BF908" s="17">
        <v>0.19379305249163001</v>
      </c>
      <c r="BG908" s="17">
        <v>0.187000646623672</v>
      </c>
      <c r="BH908" s="17">
        <v>0.17797199050349199</v>
      </c>
      <c r="BI908" s="17"/>
      <c r="BJ908" s="17">
        <v>0.12374762041364901</v>
      </c>
      <c r="BK908" s="17">
        <v>0.28552856858201597</v>
      </c>
      <c r="BL908" s="17">
        <v>0.24147191582760399</v>
      </c>
      <c r="BM908" s="17">
        <v>0.176579294487136</v>
      </c>
      <c r="BN908" s="17"/>
      <c r="BO908" s="17">
        <v>0.24145261458112099</v>
      </c>
      <c r="BP908" s="17">
        <v>0.13861868817782699</v>
      </c>
      <c r="BQ908" s="17">
        <v>0.193110483157865</v>
      </c>
      <c r="BR908" s="17"/>
      <c r="BS908" s="17">
        <v>0.187652678959393</v>
      </c>
      <c r="BT908" s="17">
        <v>0.192341829042528</v>
      </c>
      <c r="BU908" s="17"/>
      <c r="BV908" s="17">
        <v>0.20805426752592701</v>
      </c>
      <c r="BW908" s="17">
        <v>0.182141940701227</v>
      </c>
      <c r="BX908" s="17">
        <v>0.201002862820022</v>
      </c>
      <c r="BY908" s="17"/>
      <c r="BZ908" s="17">
        <v>0.28452700506502099</v>
      </c>
      <c r="CA908" s="17">
        <v>0.38374904209748001</v>
      </c>
    </row>
    <row r="909" spans="2:79" x14ac:dyDescent="0.3">
      <c r="B909" t="s">
        <v>326</v>
      </c>
      <c r="C909" s="17">
        <v>0.10002427604442</v>
      </c>
      <c r="D909" s="17">
        <v>0.10775537847356099</v>
      </c>
      <c r="E909" s="17">
        <v>9.4171096046600095E-2</v>
      </c>
      <c r="F909" s="17"/>
      <c r="G909" s="17">
        <v>6.6287991313104797E-2</v>
      </c>
      <c r="H909" s="17">
        <v>9.7001615922387305E-2</v>
      </c>
      <c r="I909" s="17">
        <v>0.120531423657672</v>
      </c>
      <c r="J909" s="17">
        <v>6.59675003350573E-2</v>
      </c>
      <c r="K909" s="17">
        <v>0.122848164493783</v>
      </c>
      <c r="L909" s="17">
        <v>0.117150608484953</v>
      </c>
      <c r="M909" s="17"/>
      <c r="N909" s="17">
        <v>0.133844935272246</v>
      </c>
      <c r="O909" s="17">
        <v>8.6756303963204898E-2</v>
      </c>
      <c r="P909" s="17">
        <v>6.8851479863459006E-2</v>
      </c>
      <c r="Q909" s="17">
        <v>0.10634717331133001</v>
      </c>
      <c r="R909" s="17"/>
      <c r="S909" s="17">
        <v>0.12801188017896101</v>
      </c>
      <c r="T909" s="17">
        <v>0.115535725402257</v>
      </c>
      <c r="U909" s="17">
        <v>5.9340312939272902E-2</v>
      </c>
      <c r="V909" s="17">
        <v>5.5941559936807599E-2</v>
      </c>
      <c r="W909" s="17">
        <v>0.135246925257241</v>
      </c>
      <c r="X909" s="17">
        <v>7.2024738038825406E-2</v>
      </c>
      <c r="Y909" s="17">
        <v>4.6031306984492003E-2</v>
      </c>
      <c r="Z909" s="17">
        <v>0.16043166222490701</v>
      </c>
      <c r="AA909" s="17">
        <v>0.131813386040744</v>
      </c>
      <c r="AB909" s="17">
        <v>0.13705369267332701</v>
      </c>
      <c r="AC909" s="17">
        <v>7.2029690653815204E-2</v>
      </c>
      <c r="AD909" s="17">
        <v>7.6649191762976798E-2</v>
      </c>
      <c r="AE909" s="17"/>
      <c r="AF909" s="17">
        <v>0.14949041459708501</v>
      </c>
      <c r="AG909" s="17">
        <v>6.7635398317952206E-2</v>
      </c>
      <c r="AH909" s="17">
        <v>0.10931239945714701</v>
      </c>
      <c r="AI909" s="17">
        <v>0.106322551953751</v>
      </c>
      <c r="AJ909" s="17">
        <v>7.5742089282745104E-2</v>
      </c>
      <c r="AK909" s="17"/>
      <c r="AL909" s="17">
        <v>6.6630341341581606E-2</v>
      </c>
      <c r="AM909" s="17">
        <v>0.15496372761986299</v>
      </c>
      <c r="AN909" s="17">
        <v>0.114292137913896</v>
      </c>
      <c r="AO909" s="17">
        <v>8.3766934201858906E-2</v>
      </c>
      <c r="AP909" s="17">
        <v>8.8309331470025093E-2</v>
      </c>
      <c r="AQ909" s="17">
        <v>0.109083349784874</v>
      </c>
      <c r="AR909" s="17"/>
      <c r="AS909" s="17">
        <v>0.14147758242233299</v>
      </c>
      <c r="AT909" s="17">
        <v>8.2967311159746607E-2</v>
      </c>
      <c r="AU909" s="17">
        <v>7.82190628130571E-2</v>
      </c>
      <c r="AV909" s="17">
        <v>0.14277849074701601</v>
      </c>
      <c r="AW909" s="17">
        <v>0.21013769869172999</v>
      </c>
      <c r="AX909" s="17"/>
      <c r="AY909" s="17">
        <v>0.14505629938864201</v>
      </c>
      <c r="AZ909" s="17">
        <v>7.9374163839966705E-2</v>
      </c>
      <c r="BA909" s="17">
        <v>7.61782982023467E-2</v>
      </c>
      <c r="BB909" s="17">
        <v>0.104592628156378</v>
      </c>
      <c r="BC909" s="17">
        <v>0.15880048210193601</v>
      </c>
      <c r="BD909" s="17"/>
      <c r="BE909" s="17">
        <v>7.1701905158937998E-2</v>
      </c>
      <c r="BF909" s="17">
        <v>0.13219567426128401</v>
      </c>
      <c r="BG909" s="17">
        <v>0.103271104510624</v>
      </c>
      <c r="BH909" s="17">
        <v>8.4134273221064704E-2</v>
      </c>
      <c r="BI909" s="17"/>
      <c r="BJ909" s="17">
        <v>0.160407620326976</v>
      </c>
      <c r="BK909" s="17">
        <v>0.13442790473389299</v>
      </c>
      <c r="BL909" s="17">
        <v>0.102643619654257</v>
      </c>
      <c r="BM909" s="17">
        <v>8.5317497320250402E-2</v>
      </c>
      <c r="BN909" s="17"/>
      <c r="BO909" s="17">
        <v>9.6131480088198606E-2</v>
      </c>
      <c r="BP909" s="17">
        <v>8.6250136247327303E-2</v>
      </c>
      <c r="BQ909" s="17">
        <v>0.103833038736279</v>
      </c>
      <c r="BR909" s="17"/>
      <c r="BS909" s="17">
        <v>0.117004641577252</v>
      </c>
      <c r="BT909" s="17">
        <v>7.8691858635933198E-2</v>
      </c>
      <c r="BU909" s="17"/>
      <c r="BV909" s="17">
        <v>8.4501802577796006E-2</v>
      </c>
      <c r="BW909" s="17">
        <v>9.3845901665605899E-2</v>
      </c>
      <c r="BX909" s="17">
        <v>0.13595153332781501</v>
      </c>
      <c r="BY909" s="17"/>
      <c r="BZ909" s="17">
        <v>9.7081010936468801E-2</v>
      </c>
      <c r="CA909" s="17">
        <v>0.10701336315879099</v>
      </c>
    </row>
    <row r="910" spans="2:79" x14ac:dyDescent="0.3">
      <c r="B910" t="s">
        <v>327</v>
      </c>
      <c r="C910" s="17">
        <v>3.7837676876373502E-2</v>
      </c>
      <c r="D910" s="17">
        <v>3.0088129241257901E-2</v>
      </c>
      <c r="E910" s="17">
        <v>4.5569070993928797E-2</v>
      </c>
      <c r="F910" s="17"/>
      <c r="G910" s="17">
        <v>1.1855487012253901E-2</v>
      </c>
      <c r="H910" s="17">
        <v>1.8342444335746499E-2</v>
      </c>
      <c r="I910" s="17">
        <v>2.5839173254031001E-2</v>
      </c>
      <c r="J910" s="17">
        <v>6.1579806865786499E-2</v>
      </c>
      <c r="K910" s="17">
        <v>5.2019090962233498E-2</v>
      </c>
      <c r="L910" s="17">
        <v>4.8374318593289903E-2</v>
      </c>
      <c r="M910" s="17"/>
      <c r="N910" s="17">
        <v>3.3791189586913101E-2</v>
      </c>
      <c r="O910" s="17">
        <v>4.1288797999324799E-2</v>
      </c>
      <c r="P910" s="17">
        <v>4.6855277510910301E-2</v>
      </c>
      <c r="Q910" s="17">
        <v>3.0388509731106201E-2</v>
      </c>
      <c r="R910" s="17"/>
      <c r="S910" s="17">
        <v>4.9358398598867197E-2</v>
      </c>
      <c r="T910" s="17">
        <v>4.3771201033591799E-2</v>
      </c>
      <c r="U910" s="17">
        <v>6.3305932086764993E-2</v>
      </c>
      <c r="V910" s="17">
        <v>6.9006255746197107E-2</v>
      </c>
      <c r="W910" s="17">
        <v>0.10292550483167801</v>
      </c>
      <c r="X910" s="17">
        <v>0</v>
      </c>
      <c r="Y910" s="17">
        <v>0</v>
      </c>
      <c r="Z910" s="17">
        <v>0</v>
      </c>
      <c r="AA910" s="17">
        <v>1.49081344385503E-2</v>
      </c>
      <c r="AB910" s="17">
        <v>4.0114944240298697E-2</v>
      </c>
      <c r="AC910" s="17">
        <v>4.9710982015349098E-2</v>
      </c>
      <c r="AD910" s="17">
        <v>0</v>
      </c>
      <c r="AE910" s="17"/>
      <c r="AF910" s="17">
        <v>8.1466673823461899E-2</v>
      </c>
      <c r="AG910" s="17">
        <v>3.6912791419211798E-2</v>
      </c>
      <c r="AH910" s="17">
        <v>3.4864294990339502E-2</v>
      </c>
      <c r="AI910" s="17">
        <v>2.2605795844768101E-2</v>
      </c>
      <c r="AJ910" s="17">
        <v>0</v>
      </c>
      <c r="AK910" s="17"/>
      <c r="AL910" s="17">
        <v>3.7120204787566002E-2</v>
      </c>
      <c r="AM910" s="17">
        <v>4.6826402056247503E-2</v>
      </c>
      <c r="AN910" s="17">
        <v>1.40958539613412E-2</v>
      </c>
      <c r="AO910" s="17">
        <v>5.2038412817732901E-2</v>
      </c>
      <c r="AP910" s="17">
        <v>0</v>
      </c>
      <c r="AQ910" s="17">
        <v>6.3401493125414293E-2</v>
      </c>
      <c r="AR910" s="17"/>
      <c r="AS910" s="17">
        <v>3.5499264249154401E-2</v>
      </c>
      <c r="AT910" s="17">
        <v>3.1785380952570497E-2</v>
      </c>
      <c r="AU910" s="17">
        <v>5.5356778076530798E-2</v>
      </c>
      <c r="AV910" s="17">
        <v>2.3512922042264201E-2</v>
      </c>
      <c r="AW910" s="17">
        <v>8.1327633585262696E-2</v>
      </c>
      <c r="AX910" s="17"/>
      <c r="AY910" s="17">
        <v>4.2829503343710398E-2</v>
      </c>
      <c r="AZ910" s="17">
        <v>3.2578597437209901E-2</v>
      </c>
      <c r="BA910" s="17">
        <v>3.57682850312128E-2</v>
      </c>
      <c r="BB910" s="17">
        <v>4.2099351604914202E-2</v>
      </c>
      <c r="BC910" s="17">
        <v>5.9657795502810002E-2</v>
      </c>
      <c r="BD910" s="17"/>
      <c r="BE910" s="17">
        <v>3.3378431781446401E-2</v>
      </c>
      <c r="BF910" s="17">
        <v>0</v>
      </c>
      <c r="BG910" s="17">
        <v>4.3324797754822397E-2</v>
      </c>
      <c r="BH910" s="17">
        <v>4.6741251245840498E-2</v>
      </c>
      <c r="BI910" s="17"/>
      <c r="BJ910" s="17">
        <v>1.1890116068562001E-2</v>
      </c>
      <c r="BK910" s="17">
        <v>2.7354888291399499E-2</v>
      </c>
      <c r="BL910" s="17">
        <v>4.8254798824271201E-2</v>
      </c>
      <c r="BM910" s="17">
        <v>3.99480459728698E-2</v>
      </c>
      <c r="BN910" s="17"/>
      <c r="BO910" s="17">
        <v>1.18838015975941E-2</v>
      </c>
      <c r="BP910" s="17">
        <v>1.30076429273339E-2</v>
      </c>
      <c r="BQ910" s="17">
        <v>4.70184490059012E-2</v>
      </c>
      <c r="BR910" s="17"/>
      <c r="BS910" s="17">
        <v>3.9381063188921497E-2</v>
      </c>
      <c r="BT910" s="17">
        <v>3.6015599440914002E-2</v>
      </c>
      <c r="BU910" s="17"/>
      <c r="BV910" s="17">
        <v>2.1584336899941301E-2</v>
      </c>
      <c r="BW910" s="17">
        <v>3.9135844237387203E-2</v>
      </c>
      <c r="BX910" s="17">
        <v>4.9946215162986501E-2</v>
      </c>
      <c r="BY910" s="17"/>
      <c r="BZ910" s="17">
        <v>0</v>
      </c>
      <c r="CA910" s="17">
        <v>0</v>
      </c>
    </row>
    <row r="911" spans="2:79" x14ac:dyDescent="0.3">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c r="BY911" s="17"/>
      <c r="BZ911" s="17"/>
      <c r="CA911" s="17"/>
    </row>
    <row r="912" spans="2:79" x14ac:dyDescent="0.3">
      <c r="B912" s="6" t="s">
        <v>341</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c r="BQ912" s="17"/>
      <c r="BR912" s="17"/>
      <c r="BS912" s="17"/>
      <c r="BT912" s="17"/>
      <c r="BU912" s="17"/>
      <c r="BV912" s="17"/>
      <c r="BW912" s="17"/>
      <c r="BX912" s="17"/>
      <c r="BY912" s="17"/>
      <c r="BZ912" s="17"/>
      <c r="CA912" s="17"/>
    </row>
    <row r="913" spans="2:79" x14ac:dyDescent="0.3">
      <c r="B913" s="24" t="s">
        <v>329</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c r="BZ913" s="17"/>
      <c r="CA913" s="17"/>
    </row>
    <row r="914" spans="2:79" x14ac:dyDescent="0.3">
      <c r="B914" t="s">
        <v>321</v>
      </c>
      <c r="C914" s="17">
        <v>0.10034800741445001</v>
      </c>
      <c r="D914" s="17">
        <v>8.9329602736817407E-2</v>
      </c>
      <c r="E914" s="17">
        <v>0.109149689729318</v>
      </c>
      <c r="F914" s="17"/>
      <c r="G914" s="17">
        <v>5.7896189108391498E-2</v>
      </c>
      <c r="H914" s="17">
        <v>9.9759313587534204E-2</v>
      </c>
      <c r="I914" s="17">
        <v>0.16116499298973899</v>
      </c>
      <c r="J914" s="17">
        <v>9.3669305252642401E-2</v>
      </c>
      <c r="K914" s="17">
        <v>8.0900637955968593E-2</v>
      </c>
      <c r="L914" s="17">
        <v>9.7188212095867504E-2</v>
      </c>
      <c r="M914" s="17"/>
      <c r="N914" s="17">
        <v>0.1057745401941</v>
      </c>
      <c r="O914" s="17">
        <v>8.2057521179019502E-2</v>
      </c>
      <c r="P914" s="17">
        <v>6.9729756353995795E-2</v>
      </c>
      <c r="Q914" s="17">
        <v>0.14325622205677399</v>
      </c>
      <c r="R914" s="17"/>
      <c r="S914" s="17">
        <v>0.107651257243498</v>
      </c>
      <c r="T914" s="17">
        <v>0.10730892914116</v>
      </c>
      <c r="U914" s="17">
        <v>0.10022288869383</v>
      </c>
      <c r="V914" s="17">
        <v>0.103703729521301</v>
      </c>
      <c r="W914" s="17">
        <v>4.3622897404324297E-2</v>
      </c>
      <c r="X914" s="17">
        <v>0.107114987693692</v>
      </c>
      <c r="Y914" s="17">
        <v>0.110992566941106</v>
      </c>
      <c r="Z914" s="17">
        <v>8.8877475279742296E-2</v>
      </c>
      <c r="AA914" s="17">
        <v>0.129653541042869</v>
      </c>
      <c r="AB914" s="17">
        <v>7.4754140702696995E-2</v>
      </c>
      <c r="AC914" s="17">
        <v>0.13352038151607601</v>
      </c>
      <c r="AD914" s="17">
        <v>0</v>
      </c>
      <c r="AE914" s="17"/>
      <c r="AF914" s="17">
        <v>8.04763848423585E-2</v>
      </c>
      <c r="AG914" s="17">
        <v>0.11969646364273</v>
      </c>
      <c r="AH914" s="17">
        <v>5.4799270319795798E-2</v>
      </c>
      <c r="AI914" s="17">
        <v>0.15922104298026299</v>
      </c>
      <c r="AJ914" s="17">
        <v>5.1069889000763202E-2</v>
      </c>
      <c r="AK914" s="17"/>
      <c r="AL914" s="17">
        <v>8.9865865635760794E-2</v>
      </c>
      <c r="AM914" s="17">
        <v>9.5747012123111999E-2</v>
      </c>
      <c r="AN914" s="17">
        <v>4.5359342306216598E-2</v>
      </c>
      <c r="AO914" s="17">
        <v>0.13685875729928201</v>
      </c>
      <c r="AP914" s="17">
        <v>0.14084257702633801</v>
      </c>
      <c r="AQ914" s="17">
        <v>8.1293423934315004E-2</v>
      </c>
      <c r="AR914" s="17"/>
      <c r="AS914" s="17">
        <v>0.151999852850075</v>
      </c>
      <c r="AT914" s="17">
        <v>8.0595359679900599E-2</v>
      </c>
      <c r="AU914" s="17">
        <v>0.106398447153344</v>
      </c>
      <c r="AV914" s="17">
        <v>0.114756467650126</v>
      </c>
      <c r="AW914" s="17">
        <v>0</v>
      </c>
      <c r="AX914" s="17"/>
      <c r="AY914" s="17">
        <v>0.15403035249004399</v>
      </c>
      <c r="AZ914" s="17">
        <v>7.5310373233125699E-2</v>
      </c>
      <c r="BA914" s="17">
        <v>9.2437563190359007E-2</v>
      </c>
      <c r="BB914" s="17">
        <v>9.6725834187740806E-2</v>
      </c>
      <c r="BC914" s="17">
        <v>0.104711788420472</v>
      </c>
      <c r="BD914" s="17"/>
      <c r="BE914" s="17">
        <v>9.7631238722651101E-2</v>
      </c>
      <c r="BF914" s="17">
        <v>0.119340549246491</v>
      </c>
      <c r="BG914" s="17">
        <v>0.104612402660193</v>
      </c>
      <c r="BH914" s="17">
        <v>8.6597722635886401E-2</v>
      </c>
      <c r="BI914" s="17"/>
      <c r="BJ914" s="17">
        <v>0.17299454371105699</v>
      </c>
      <c r="BK914" s="17">
        <v>0.183042880894074</v>
      </c>
      <c r="BL914" s="17">
        <v>0.10519300162551599</v>
      </c>
      <c r="BM914" s="17">
        <v>7.7775900362690595E-2</v>
      </c>
      <c r="BN914" s="17"/>
      <c r="BO914" s="17">
        <v>0.133459997587386</v>
      </c>
      <c r="BP914" s="17">
        <v>0.108859819607591</v>
      </c>
      <c r="BQ914" s="17">
        <v>9.3774839062884002E-2</v>
      </c>
      <c r="BR914" s="17"/>
      <c r="BS914" s="17">
        <v>0.123231871519838</v>
      </c>
      <c r="BT914" s="17">
        <v>6.7393124517482597E-2</v>
      </c>
      <c r="BU914" s="17"/>
      <c r="BV914" s="17">
        <v>8.3886097977864504E-2</v>
      </c>
      <c r="BW914" s="17">
        <v>9.2379738743413806E-2</v>
      </c>
      <c r="BX914" s="17">
        <v>0.139540428533723</v>
      </c>
      <c r="BY914" s="17"/>
      <c r="BZ914" s="17">
        <v>0.12594883912054899</v>
      </c>
      <c r="CA914" s="17">
        <v>0.16883501277840801</v>
      </c>
    </row>
    <row r="915" spans="2:79" x14ac:dyDescent="0.3">
      <c r="B915" t="s">
        <v>322</v>
      </c>
      <c r="C915" s="17">
        <v>0.16329854982571099</v>
      </c>
      <c r="D915" s="17">
        <v>0.17727463388446699</v>
      </c>
      <c r="E915" s="17">
        <v>0.146928003571004</v>
      </c>
      <c r="F915" s="17"/>
      <c r="G915" s="17">
        <v>0.22099276426137099</v>
      </c>
      <c r="H915" s="17">
        <v>0.17323033959536899</v>
      </c>
      <c r="I915" s="17">
        <v>0.16521703284230899</v>
      </c>
      <c r="J915" s="17">
        <v>0.16393858479635201</v>
      </c>
      <c r="K915" s="17">
        <v>0.12650522422482299</v>
      </c>
      <c r="L915" s="17">
        <v>0.146970273548473</v>
      </c>
      <c r="M915" s="17"/>
      <c r="N915" s="17">
        <v>0.18578362336274801</v>
      </c>
      <c r="O915" s="17">
        <v>0.114206447710666</v>
      </c>
      <c r="P915" s="17">
        <v>0.21091915699031899</v>
      </c>
      <c r="Q915" s="17">
        <v>0.147038268258773</v>
      </c>
      <c r="R915" s="17"/>
      <c r="S915" s="17">
        <v>0.176271588634557</v>
      </c>
      <c r="T915" s="17">
        <v>0.172507455806303</v>
      </c>
      <c r="U915" s="17">
        <v>0.100137779662975</v>
      </c>
      <c r="V915" s="17">
        <v>0.126144246186778</v>
      </c>
      <c r="W915" s="17">
        <v>0.215889095488252</v>
      </c>
      <c r="X915" s="17">
        <v>0.17767563699095101</v>
      </c>
      <c r="Y915" s="17">
        <v>0.21251214125951001</v>
      </c>
      <c r="Z915" s="17">
        <v>0</v>
      </c>
      <c r="AA915" s="17">
        <v>0.151713941080974</v>
      </c>
      <c r="AB915" s="17">
        <v>0.21694186423478001</v>
      </c>
      <c r="AC915" s="17">
        <v>8.3787980039374405E-2</v>
      </c>
      <c r="AD915" s="17">
        <v>0.26202176400877297</v>
      </c>
      <c r="AE915" s="17"/>
      <c r="AF915" s="17">
        <v>0.11930297536802199</v>
      </c>
      <c r="AG915" s="17">
        <v>0.18660603800867501</v>
      </c>
      <c r="AH915" s="17">
        <v>0.174322899162735</v>
      </c>
      <c r="AI915" s="17">
        <v>0.15350383790905001</v>
      </c>
      <c r="AJ915" s="17">
        <v>0.297040022638072</v>
      </c>
      <c r="AK915" s="17"/>
      <c r="AL915" s="17">
        <v>0.14303576104583601</v>
      </c>
      <c r="AM915" s="17">
        <v>0.117385403587559</v>
      </c>
      <c r="AN915" s="17">
        <v>0.19803960087697201</v>
      </c>
      <c r="AO915" s="17">
        <v>0.18976420869031899</v>
      </c>
      <c r="AP915" s="17">
        <v>0.24203531100158601</v>
      </c>
      <c r="AQ915" s="17">
        <v>0.17877097998910799</v>
      </c>
      <c r="AR915" s="17"/>
      <c r="AS915" s="17">
        <v>0.16960895051781699</v>
      </c>
      <c r="AT915" s="17">
        <v>0.15691590656593299</v>
      </c>
      <c r="AU915" s="17">
        <v>0.15277865961449599</v>
      </c>
      <c r="AV915" s="17">
        <v>0.159368658313599</v>
      </c>
      <c r="AW915" s="17">
        <v>0.386582888021751</v>
      </c>
      <c r="AX915" s="17"/>
      <c r="AY915" s="17">
        <v>0.178002686625956</v>
      </c>
      <c r="AZ915" s="17">
        <v>0.165811947629038</v>
      </c>
      <c r="BA915" s="17">
        <v>0.13403278275597599</v>
      </c>
      <c r="BB915" s="17">
        <v>0.17107067862283101</v>
      </c>
      <c r="BC915" s="17">
        <v>0.21645833790848601</v>
      </c>
      <c r="BD915" s="17"/>
      <c r="BE915" s="17">
        <v>0.23940723269675199</v>
      </c>
      <c r="BF915" s="17">
        <v>0.177181189914802</v>
      </c>
      <c r="BG915" s="17">
        <v>0.15137502297590799</v>
      </c>
      <c r="BH915" s="17">
        <v>0.16363035095808501</v>
      </c>
      <c r="BI915" s="17"/>
      <c r="BJ915" s="17">
        <v>0.20692467706548301</v>
      </c>
      <c r="BK915" s="17">
        <v>4.6421698442210398E-2</v>
      </c>
      <c r="BL915" s="17">
        <v>0.14455007367257799</v>
      </c>
      <c r="BM915" s="17">
        <v>0.16992192355875599</v>
      </c>
      <c r="BN915" s="17"/>
      <c r="BO915" s="17">
        <v>0.18458454590731499</v>
      </c>
      <c r="BP915" s="17">
        <v>0.16780765372505899</v>
      </c>
      <c r="BQ915" s="17">
        <v>0.15741601261111199</v>
      </c>
      <c r="BR915" s="17"/>
      <c r="BS915" s="17">
        <v>0.14921286257005001</v>
      </c>
      <c r="BT915" s="17">
        <v>0.181995684172675</v>
      </c>
      <c r="BU915" s="17"/>
      <c r="BV915" s="17">
        <v>0.192046897003502</v>
      </c>
      <c r="BW915" s="17">
        <v>0.13926125485486601</v>
      </c>
      <c r="BX915" s="17">
        <v>0.15957902497755599</v>
      </c>
      <c r="BY915" s="17"/>
      <c r="BZ915" s="17">
        <v>0.22726405065052799</v>
      </c>
      <c r="CA915" s="17">
        <v>0.23750724042791599</v>
      </c>
    </row>
    <row r="916" spans="2:79" x14ac:dyDescent="0.3">
      <c r="B916" t="s">
        <v>323</v>
      </c>
      <c r="C916" s="17">
        <v>0.21404469171398999</v>
      </c>
      <c r="D916" s="17">
        <v>0.21384521460655401</v>
      </c>
      <c r="E916" s="17">
        <v>0.21199285279324301</v>
      </c>
      <c r="F916" s="17"/>
      <c r="G916" s="17">
        <v>0.30721788525412902</v>
      </c>
      <c r="H916" s="17">
        <v>0.22951059826461601</v>
      </c>
      <c r="I916" s="17">
        <v>0.179247590394332</v>
      </c>
      <c r="J916" s="17">
        <v>0.203567574007889</v>
      </c>
      <c r="K916" s="17">
        <v>0.21431394125568401</v>
      </c>
      <c r="L916" s="17">
        <v>0.18273099750712599</v>
      </c>
      <c r="M916" s="17"/>
      <c r="N916" s="17">
        <v>0.19022869415590701</v>
      </c>
      <c r="O916" s="17">
        <v>0.249180102684461</v>
      </c>
      <c r="P916" s="17">
        <v>0.20819896687971801</v>
      </c>
      <c r="Q916" s="17">
        <v>0.20404154855909501</v>
      </c>
      <c r="R916" s="17"/>
      <c r="S916" s="17">
        <v>0.25646913859315601</v>
      </c>
      <c r="T916" s="17">
        <v>0.29017295325366699</v>
      </c>
      <c r="U916" s="17">
        <v>0.22661171716741199</v>
      </c>
      <c r="V916" s="17">
        <v>0.18942703933926999</v>
      </c>
      <c r="W916" s="17">
        <v>0.20617512379844899</v>
      </c>
      <c r="X916" s="17">
        <v>0.187074053796533</v>
      </c>
      <c r="Y916" s="17">
        <v>0.15024125404066599</v>
      </c>
      <c r="Z916" s="17">
        <v>0.13641452367805901</v>
      </c>
      <c r="AA916" s="17">
        <v>0.16736563086981299</v>
      </c>
      <c r="AB916" s="17">
        <v>0.243456072622555</v>
      </c>
      <c r="AC916" s="17">
        <v>0.223610547417705</v>
      </c>
      <c r="AD916" s="17">
        <v>0.16846752933607101</v>
      </c>
      <c r="AE916" s="17"/>
      <c r="AF916" s="17">
        <v>0.22254123673696199</v>
      </c>
      <c r="AG916" s="17">
        <v>0.22276771857266001</v>
      </c>
      <c r="AH916" s="17">
        <v>0.145561487300959</v>
      </c>
      <c r="AI916" s="17">
        <v>0.228698205314182</v>
      </c>
      <c r="AJ916" s="17">
        <v>0.16876590989285201</v>
      </c>
      <c r="AK916" s="17"/>
      <c r="AL916" s="17">
        <v>0.303891521185923</v>
      </c>
      <c r="AM916" s="17">
        <v>0.23505692728935201</v>
      </c>
      <c r="AN916" s="17">
        <v>0.227569120390124</v>
      </c>
      <c r="AO916" s="17">
        <v>0.19141539842296601</v>
      </c>
      <c r="AP916" s="17">
        <v>0.15255200733917701</v>
      </c>
      <c r="AQ916" s="17">
        <v>0.112681347867623</v>
      </c>
      <c r="AR916" s="17"/>
      <c r="AS916" s="17">
        <v>0.21365403572208599</v>
      </c>
      <c r="AT916" s="17">
        <v>0.23033042840770199</v>
      </c>
      <c r="AU916" s="17">
        <v>0.18844718162080401</v>
      </c>
      <c r="AV916" s="17">
        <v>0.21547004166053699</v>
      </c>
      <c r="AW916" s="17">
        <v>0.17173633143313799</v>
      </c>
      <c r="AX916" s="17"/>
      <c r="AY916" s="17">
        <v>0.15638070012754399</v>
      </c>
      <c r="AZ916" s="17">
        <v>0.24083635586645799</v>
      </c>
      <c r="BA916" s="17">
        <v>0.18585977233463999</v>
      </c>
      <c r="BB916" s="17">
        <v>0.26337692036260801</v>
      </c>
      <c r="BC916" s="17">
        <v>0.25082281791407601</v>
      </c>
      <c r="BD916" s="17"/>
      <c r="BE916" s="17">
        <v>0.13802832964057199</v>
      </c>
      <c r="BF916" s="17">
        <v>0.18835519820296501</v>
      </c>
      <c r="BG916" s="17">
        <v>0.22684367191746099</v>
      </c>
      <c r="BH916" s="17">
        <v>0.22454542046096501</v>
      </c>
      <c r="BI916" s="17"/>
      <c r="BJ916" s="17">
        <v>0.174351551567686</v>
      </c>
      <c r="BK916" s="17">
        <v>0.18680375743205599</v>
      </c>
      <c r="BL916" s="17">
        <v>0.23157733673921599</v>
      </c>
      <c r="BM916" s="17">
        <v>0.21734142466888801</v>
      </c>
      <c r="BN916" s="17"/>
      <c r="BO916" s="17">
        <v>0.200888719864356</v>
      </c>
      <c r="BP916" s="17">
        <v>0.22202182790104599</v>
      </c>
      <c r="BQ916" s="17">
        <v>0.216346715310657</v>
      </c>
      <c r="BR916" s="17"/>
      <c r="BS916" s="17">
        <v>0.198572986840927</v>
      </c>
      <c r="BT916" s="17">
        <v>0.23472259931238701</v>
      </c>
      <c r="BU916" s="17"/>
      <c r="BV916" s="17">
        <v>0.24457964073357299</v>
      </c>
      <c r="BW916" s="17">
        <v>0.22963750600124599</v>
      </c>
      <c r="BX916" s="17">
        <v>0.15872394521549801</v>
      </c>
      <c r="BY916" s="17"/>
      <c r="BZ916" s="17">
        <v>0.16217109758870099</v>
      </c>
      <c r="CA916" s="17">
        <v>0.21885229691847</v>
      </c>
    </row>
    <row r="917" spans="2:79" x14ac:dyDescent="0.3">
      <c r="B917" t="s">
        <v>324</v>
      </c>
      <c r="C917" s="17">
        <v>0.155039606665934</v>
      </c>
      <c r="D917" s="17">
        <v>0.117177131061607</v>
      </c>
      <c r="E917" s="17">
        <v>0.19241075517197101</v>
      </c>
      <c r="F917" s="17"/>
      <c r="G917" s="17">
        <v>0.10415888479225301</v>
      </c>
      <c r="H917" s="17">
        <v>0.15025582712392099</v>
      </c>
      <c r="I917" s="17">
        <v>0.12157388741698701</v>
      </c>
      <c r="J917" s="17">
        <v>0.15644859966847199</v>
      </c>
      <c r="K917" s="17">
        <v>0.149703343774714</v>
      </c>
      <c r="L917" s="17">
        <v>0.219419990182456</v>
      </c>
      <c r="M917" s="17"/>
      <c r="N917" s="17">
        <v>0.156360271579504</v>
      </c>
      <c r="O917" s="17">
        <v>0.17426142589916599</v>
      </c>
      <c r="P917" s="17">
        <v>0.137624391548296</v>
      </c>
      <c r="Q917" s="17">
        <v>0.15016231307769401</v>
      </c>
      <c r="R917" s="17"/>
      <c r="S917" s="17">
        <v>0.12917243465939601</v>
      </c>
      <c r="T917" s="17">
        <v>0.138223019466306</v>
      </c>
      <c r="U917" s="17">
        <v>0.174415759079287</v>
      </c>
      <c r="V917" s="17">
        <v>0.21517937813650401</v>
      </c>
      <c r="W917" s="17">
        <v>0.12715354324351799</v>
      </c>
      <c r="X917" s="17">
        <v>0.14472652710181799</v>
      </c>
      <c r="Y917" s="17">
        <v>0.231189347387868</v>
      </c>
      <c r="Z917" s="17">
        <v>0.139585156213688</v>
      </c>
      <c r="AA917" s="17">
        <v>0.15845691996391301</v>
      </c>
      <c r="AB917" s="17">
        <v>0.10885797494854001</v>
      </c>
      <c r="AC917" s="17">
        <v>0.179651702056176</v>
      </c>
      <c r="AD917" s="17">
        <v>7.4648836068274799E-2</v>
      </c>
      <c r="AE917" s="17"/>
      <c r="AF917" s="17">
        <v>0.16545573477655501</v>
      </c>
      <c r="AG917" s="17">
        <v>0.142013243125551</v>
      </c>
      <c r="AH917" s="17">
        <v>0.168715689019136</v>
      </c>
      <c r="AI917" s="17">
        <v>0.15635454456320599</v>
      </c>
      <c r="AJ917" s="17">
        <v>0.22049240455673799</v>
      </c>
      <c r="AK917" s="17"/>
      <c r="AL917" s="17">
        <v>9.2121111389134896E-2</v>
      </c>
      <c r="AM917" s="17">
        <v>0.158877844393157</v>
      </c>
      <c r="AN917" s="17">
        <v>0.15451949476260801</v>
      </c>
      <c r="AO917" s="17">
        <v>0.16025249480223999</v>
      </c>
      <c r="AP917" s="17">
        <v>0.18834675993609301</v>
      </c>
      <c r="AQ917" s="17">
        <v>0.26523126113238898</v>
      </c>
      <c r="AR917" s="17"/>
      <c r="AS917" s="17">
        <v>6.0905430231175998E-2</v>
      </c>
      <c r="AT917" s="17">
        <v>0.177177657969459</v>
      </c>
      <c r="AU917" s="17">
        <v>0.19672359005413201</v>
      </c>
      <c r="AV917" s="17">
        <v>0.120358554323919</v>
      </c>
      <c r="AW917" s="17">
        <v>0</v>
      </c>
      <c r="AX917" s="17"/>
      <c r="AY917" s="17">
        <v>0.114418004729765</v>
      </c>
      <c r="AZ917" s="17">
        <v>0.174197709697821</v>
      </c>
      <c r="BA917" s="17">
        <v>0.18088390574030699</v>
      </c>
      <c r="BB917" s="17">
        <v>0.14122127298686701</v>
      </c>
      <c r="BC917" s="17">
        <v>6.36051869957064E-2</v>
      </c>
      <c r="BD917" s="17"/>
      <c r="BE917" s="17">
        <v>0.125941081195486</v>
      </c>
      <c r="BF917" s="17">
        <v>0.15586139521571701</v>
      </c>
      <c r="BG917" s="17">
        <v>0.13337391239700699</v>
      </c>
      <c r="BH917" s="17">
        <v>0.18754012722059701</v>
      </c>
      <c r="BI917" s="17"/>
      <c r="BJ917" s="17">
        <v>7.6064799119817103E-2</v>
      </c>
      <c r="BK917" s="17">
        <v>0.207699419184079</v>
      </c>
      <c r="BL917" s="17">
        <v>0.1627255263953</v>
      </c>
      <c r="BM917" s="17">
        <v>0.16130206115633799</v>
      </c>
      <c r="BN917" s="17"/>
      <c r="BO917" s="17">
        <v>0.13113126978175799</v>
      </c>
      <c r="BP917" s="17">
        <v>0.10766736928080201</v>
      </c>
      <c r="BQ917" s="17">
        <v>0.166257753504268</v>
      </c>
      <c r="BR917" s="17"/>
      <c r="BS917" s="17">
        <v>0.16701602812809799</v>
      </c>
      <c r="BT917" s="17">
        <v>0.14033716775440599</v>
      </c>
      <c r="BU917" s="17"/>
      <c r="BV917" s="17">
        <v>9.71449711036904E-2</v>
      </c>
      <c r="BW917" s="17">
        <v>0.194315038694199</v>
      </c>
      <c r="BX917" s="17">
        <v>0.15353741040062599</v>
      </c>
      <c r="BY917" s="17"/>
      <c r="BZ917" s="17">
        <v>0.18191381453031599</v>
      </c>
      <c r="CA917" s="17">
        <v>6.1389196939957397E-2</v>
      </c>
    </row>
    <row r="918" spans="2:79" x14ac:dyDescent="0.3">
      <c r="B918" t="s">
        <v>325</v>
      </c>
      <c r="C918" s="17">
        <v>0.205475428746765</v>
      </c>
      <c r="D918" s="17">
        <v>0.24448072256147099</v>
      </c>
      <c r="E918" s="17">
        <v>0.171906132405588</v>
      </c>
      <c r="F918" s="17"/>
      <c r="G918" s="17">
        <v>0.221342453974915</v>
      </c>
      <c r="H918" s="17">
        <v>0.20333339038068901</v>
      </c>
      <c r="I918" s="17">
        <v>0.21578965579673501</v>
      </c>
      <c r="J918" s="17">
        <v>0.20664047801214</v>
      </c>
      <c r="K918" s="17">
        <v>0.18516648134295499</v>
      </c>
      <c r="L918" s="17">
        <v>0.20413796558706901</v>
      </c>
      <c r="M918" s="17"/>
      <c r="N918" s="17">
        <v>0.188654530396792</v>
      </c>
      <c r="O918" s="17">
        <v>0.20016150872194999</v>
      </c>
      <c r="P918" s="17">
        <v>0.218052374707981</v>
      </c>
      <c r="Q918" s="17">
        <v>0.21929203760466601</v>
      </c>
      <c r="R918" s="17"/>
      <c r="S918" s="17">
        <v>0.20825972828654499</v>
      </c>
      <c r="T918" s="17">
        <v>0.14955432922246401</v>
      </c>
      <c r="U918" s="17">
        <v>0.237772585894267</v>
      </c>
      <c r="V918" s="17">
        <v>0.193476550212384</v>
      </c>
      <c r="W918" s="17">
        <v>0.18745562347082301</v>
      </c>
      <c r="X918" s="17">
        <v>0.241802787824385</v>
      </c>
      <c r="Y918" s="17">
        <v>0.21645561878144501</v>
      </c>
      <c r="Z918" s="17">
        <v>0.37963680712599401</v>
      </c>
      <c r="AA918" s="17">
        <v>0.17270707585819101</v>
      </c>
      <c r="AB918" s="17">
        <v>0.15601926735886801</v>
      </c>
      <c r="AC918" s="17">
        <v>0.21522827422378499</v>
      </c>
      <c r="AD918" s="17">
        <v>0.31518558128216501</v>
      </c>
      <c r="AE918" s="17"/>
      <c r="AF918" s="17">
        <v>0.19968368637776401</v>
      </c>
      <c r="AG918" s="17">
        <v>0.21744996904782099</v>
      </c>
      <c r="AH918" s="17">
        <v>0.197338337810124</v>
      </c>
      <c r="AI918" s="17">
        <v>0.167702220747658</v>
      </c>
      <c r="AJ918" s="17">
        <v>0.205602208522003</v>
      </c>
      <c r="AK918" s="17"/>
      <c r="AL918" s="17">
        <v>0.24925055373476901</v>
      </c>
      <c r="AM918" s="17">
        <v>0.20349527997948899</v>
      </c>
      <c r="AN918" s="17">
        <v>0.159670526238157</v>
      </c>
      <c r="AO918" s="17">
        <v>0.16233022332098601</v>
      </c>
      <c r="AP918" s="17">
        <v>0.19337121944295599</v>
      </c>
      <c r="AQ918" s="17">
        <v>0.18518327096072401</v>
      </c>
      <c r="AR918" s="17"/>
      <c r="AS918" s="17">
        <v>0.23616671285972901</v>
      </c>
      <c r="AT918" s="17">
        <v>0.203859384376359</v>
      </c>
      <c r="AU918" s="17">
        <v>0.19830684266707799</v>
      </c>
      <c r="AV918" s="17">
        <v>0.19463123819150899</v>
      </c>
      <c r="AW918" s="17">
        <v>0.186049413116185</v>
      </c>
      <c r="AX918" s="17"/>
      <c r="AY918" s="17">
        <v>0.18979375970250201</v>
      </c>
      <c r="AZ918" s="17">
        <v>0.210315850808654</v>
      </c>
      <c r="BA918" s="17">
        <v>0.26707536028721002</v>
      </c>
      <c r="BB918" s="17">
        <v>0.13757227582474099</v>
      </c>
      <c r="BC918" s="17">
        <v>0.15038213390751401</v>
      </c>
      <c r="BD918" s="17"/>
      <c r="BE918" s="17">
        <v>0.238058103873067</v>
      </c>
      <c r="BF918" s="17">
        <v>0.19707815168216</v>
      </c>
      <c r="BG918" s="17">
        <v>0.229213060601133</v>
      </c>
      <c r="BH918" s="17">
        <v>0.15928273722955999</v>
      </c>
      <c r="BI918" s="17"/>
      <c r="BJ918" s="17">
        <v>0.19751440193663</v>
      </c>
      <c r="BK918" s="17">
        <v>0.24417255228319301</v>
      </c>
      <c r="BL918" s="17">
        <v>0.221366474395811</v>
      </c>
      <c r="BM918" s="17">
        <v>0.19713984165572199</v>
      </c>
      <c r="BN918" s="17"/>
      <c r="BO918" s="17">
        <v>0.207435840524101</v>
      </c>
      <c r="BP918" s="17">
        <v>0.267535780687993</v>
      </c>
      <c r="BQ918" s="17">
        <v>0.19360734573896399</v>
      </c>
      <c r="BR918" s="17"/>
      <c r="BS918" s="17">
        <v>0.20535931703509899</v>
      </c>
      <c r="BT918" s="17">
        <v>0.20645950933098201</v>
      </c>
      <c r="BU918" s="17"/>
      <c r="BV918" s="17">
        <v>0.200443103325638</v>
      </c>
      <c r="BW918" s="17">
        <v>0.189934651232643</v>
      </c>
      <c r="BX918" s="17">
        <v>0.21998132179879901</v>
      </c>
      <c r="BY918" s="17"/>
      <c r="BZ918" s="17">
        <v>0.22374827296320199</v>
      </c>
      <c r="CA918" s="17">
        <v>0.28403876543161899</v>
      </c>
    </row>
    <row r="919" spans="2:79" x14ac:dyDescent="0.3">
      <c r="B919" t="s">
        <v>326</v>
      </c>
      <c r="C919" s="17">
        <v>0.103217291462137</v>
      </c>
      <c r="D919" s="17">
        <v>0.10484001827893499</v>
      </c>
      <c r="E919" s="17">
        <v>0.103098673340073</v>
      </c>
      <c r="F919" s="17"/>
      <c r="G919" s="17">
        <v>5.2702905153081597E-2</v>
      </c>
      <c r="H919" s="17">
        <v>0.11701986090333701</v>
      </c>
      <c r="I919" s="17">
        <v>0.104362408690029</v>
      </c>
      <c r="J919" s="17">
        <v>0.10546533541823</v>
      </c>
      <c r="K919" s="17">
        <v>0.14048691885291101</v>
      </c>
      <c r="L919" s="17">
        <v>9.0011101941428404E-2</v>
      </c>
      <c r="M919" s="17"/>
      <c r="N919" s="17">
        <v>0.124225272365185</v>
      </c>
      <c r="O919" s="17">
        <v>9.8130686603945194E-2</v>
      </c>
      <c r="P919" s="17">
        <v>9.8206585798297802E-2</v>
      </c>
      <c r="Q919" s="17">
        <v>9.0498321374542195E-2</v>
      </c>
      <c r="R919" s="17"/>
      <c r="S919" s="17">
        <v>5.8060184138787399E-2</v>
      </c>
      <c r="T919" s="17">
        <v>7.9823994237989901E-2</v>
      </c>
      <c r="U919" s="17">
        <v>9.9469049953279098E-2</v>
      </c>
      <c r="V919" s="17">
        <v>0.13138396953581499</v>
      </c>
      <c r="W919" s="17">
        <v>5.5639315551921802E-2</v>
      </c>
      <c r="X919" s="17">
        <v>0.104049256271719</v>
      </c>
      <c r="Y919" s="17">
        <v>7.8609071589405805E-2</v>
      </c>
      <c r="Z919" s="17">
        <v>0.213988951511488</v>
      </c>
      <c r="AA919" s="17">
        <v>0.15305435293828101</v>
      </c>
      <c r="AB919" s="17">
        <v>0.10571488744742601</v>
      </c>
      <c r="AC919" s="17">
        <v>0.11449013273153499</v>
      </c>
      <c r="AD919" s="17">
        <v>0.17967628930471599</v>
      </c>
      <c r="AE919" s="17"/>
      <c r="AF919" s="17">
        <v>0.111668039162754</v>
      </c>
      <c r="AG919" s="17">
        <v>7.6287611268961705E-2</v>
      </c>
      <c r="AH919" s="17">
        <v>0.140114109849969</v>
      </c>
      <c r="AI919" s="17">
        <v>7.7890917983073099E-2</v>
      </c>
      <c r="AJ919" s="17">
        <v>5.7029565389572101E-2</v>
      </c>
      <c r="AK919" s="17"/>
      <c r="AL919" s="17">
        <v>7.8341537495146593E-2</v>
      </c>
      <c r="AM919" s="17">
        <v>0.118282475695915</v>
      </c>
      <c r="AN919" s="17">
        <v>0.108150923950231</v>
      </c>
      <c r="AO919" s="17">
        <v>0.103017411478107</v>
      </c>
      <c r="AP919" s="17">
        <v>4.4294510200093E-2</v>
      </c>
      <c r="AQ919" s="17">
        <v>0.105933391965586</v>
      </c>
      <c r="AR919" s="17"/>
      <c r="AS919" s="17">
        <v>8.6457772509711206E-2</v>
      </c>
      <c r="AT919" s="17">
        <v>0.10854427026086599</v>
      </c>
      <c r="AU919" s="17">
        <v>6.6358202054525806E-2</v>
      </c>
      <c r="AV919" s="17">
        <v>0.17190211781804601</v>
      </c>
      <c r="AW919" s="17">
        <v>0.17430373384366399</v>
      </c>
      <c r="AX919" s="17"/>
      <c r="AY919" s="17">
        <v>0.12792596447955101</v>
      </c>
      <c r="AZ919" s="17">
        <v>8.6971045803509006E-2</v>
      </c>
      <c r="BA919" s="17">
        <v>6.1092346648332102E-2</v>
      </c>
      <c r="BB919" s="17">
        <v>0.160681053758089</v>
      </c>
      <c r="BC919" s="17">
        <v>0.15436193935093601</v>
      </c>
      <c r="BD919" s="17"/>
      <c r="BE919" s="17">
        <v>3.0384262252512201E-2</v>
      </c>
      <c r="BF919" s="17">
        <v>0.10139721464066</v>
      </c>
      <c r="BG919" s="17">
        <v>0.102110429925921</v>
      </c>
      <c r="BH919" s="17">
        <v>0.11909022821184</v>
      </c>
      <c r="BI919" s="17"/>
      <c r="BJ919" s="17">
        <v>0.14862951372632199</v>
      </c>
      <c r="BK919" s="17">
        <v>0.131859691764388</v>
      </c>
      <c r="BL919" s="17">
        <v>6.66507105476771E-2</v>
      </c>
      <c r="BM919" s="17">
        <v>0.108804126041119</v>
      </c>
      <c r="BN919" s="17"/>
      <c r="BO919" s="17">
        <v>0.119251062541884</v>
      </c>
      <c r="BP919" s="17">
        <v>0.103061853507968</v>
      </c>
      <c r="BQ919" s="17">
        <v>0.101167188744893</v>
      </c>
      <c r="BR919" s="17"/>
      <c r="BS919" s="17">
        <v>9.6910967739591805E-2</v>
      </c>
      <c r="BT919" s="17">
        <v>0.111710621558487</v>
      </c>
      <c r="BU919" s="17"/>
      <c r="BV919" s="17">
        <v>0.10782171041267</v>
      </c>
      <c r="BW919" s="17">
        <v>0.110690294696952</v>
      </c>
      <c r="BX919" s="17">
        <v>0.100081660475099</v>
      </c>
      <c r="BY919" s="17"/>
      <c r="BZ919" s="17">
        <v>7.8953925146704906E-2</v>
      </c>
      <c r="CA919" s="17">
        <v>2.937748750363E-2</v>
      </c>
    </row>
    <row r="920" spans="2:79" x14ac:dyDescent="0.3">
      <c r="B920" t="s">
        <v>327</v>
      </c>
      <c r="C920" s="17">
        <v>5.8576424171011401E-2</v>
      </c>
      <c r="D920" s="17">
        <v>5.3052676870147801E-2</v>
      </c>
      <c r="E920" s="17">
        <v>6.4513892988803001E-2</v>
      </c>
      <c r="F920" s="17"/>
      <c r="G920" s="17">
        <v>3.5688917455859399E-2</v>
      </c>
      <c r="H920" s="17">
        <v>2.6890670144535299E-2</v>
      </c>
      <c r="I920" s="17">
        <v>5.2644431869869002E-2</v>
      </c>
      <c r="J920" s="17">
        <v>7.0270122844274502E-2</v>
      </c>
      <c r="K920" s="17">
        <v>0.102923452592944</v>
      </c>
      <c r="L920" s="17">
        <v>5.9541459137580598E-2</v>
      </c>
      <c r="M920" s="17"/>
      <c r="N920" s="17">
        <v>4.89730679457634E-2</v>
      </c>
      <c r="O920" s="17">
        <v>8.2002307200792393E-2</v>
      </c>
      <c r="P920" s="17">
        <v>5.7268767721392201E-2</v>
      </c>
      <c r="Q920" s="17">
        <v>4.5711289068455403E-2</v>
      </c>
      <c r="R920" s="17"/>
      <c r="S920" s="17">
        <v>6.4115668444061802E-2</v>
      </c>
      <c r="T920" s="17">
        <v>6.2409318872110403E-2</v>
      </c>
      <c r="U920" s="17">
        <v>6.1370219548950097E-2</v>
      </c>
      <c r="V920" s="17">
        <v>4.0685087067948503E-2</v>
      </c>
      <c r="W920" s="17">
        <v>0.164064401042711</v>
      </c>
      <c r="X920" s="17">
        <v>3.7556750320901999E-2</v>
      </c>
      <c r="Y920" s="17">
        <v>0</v>
      </c>
      <c r="Z920" s="17">
        <v>4.1497086191028799E-2</v>
      </c>
      <c r="AA920" s="17">
        <v>6.7048538245958397E-2</v>
      </c>
      <c r="AB920" s="17">
        <v>9.4255792685133802E-2</v>
      </c>
      <c r="AC920" s="17">
        <v>4.9710982015349098E-2</v>
      </c>
      <c r="AD920" s="17">
        <v>0</v>
      </c>
      <c r="AE920" s="17"/>
      <c r="AF920" s="17">
        <v>0.100871942735585</v>
      </c>
      <c r="AG920" s="17">
        <v>3.51789563336007E-2</v>
      </c>
      <c r="AH920" s="17">
        <v>0.11914820653728</v>
      </c>
      <c r="AI920" s="17">
        <v>5.6629230502567497E-2</v>
      </c>
      <c r="AJ920" s="17">
        <v>0</v>
      </c>
      <c r="AK920" s="17"/>
      <c r="AL920" s="17">
        <v>4.3493649513429399E-2</v>
      </c>
      <c r="AM920" s="17">
        <v>7.1155056931416702E-2</v>
      </c>
      <c r="AN920" s="17">
        <v>0.106690991475692</v>
      </c>
      <c r="AO920" s="17">
        <v>5.6361505986100797E-2</v>
      </c>
      <c r="AP920" s="17">
        <v>3.8557615053757301E-2</v>
      </c>
      <c r="AQ920" s="17">
        <v>7.0906324150254496E-2</v>
      </c>
      <c r="AR920" s="17"/>
      <c r="AS920" s="17">
        <v>8.1207245309405193E-2</v>
      </c>
      <c r="AT920" s="17">
        <v>4.2576992739779697E-2</v>
      </c>
      <c r="AU920" s="17">
        <v>9.0987076835619504E-2</v>
      </c>
      <c r="AV920" s="17">
        <v>2.3512922042264201E-2</v>
      </c>
      <c r="AW920" s="17">
        <v>8.1327633585262696E-2</v>
      </c>
      <c r="AX920" s="17"/>
      <c r="AY920" s="17">
        <v>7.9448531844637599E-2</v>
      </c>
      <c r="AZ920" s="17">
        <v>4.6556716961394698E-2</v>
      </c>
      <c r="BA920" s="17">
        <v>7.8618269043176203E-2</v>
      </c>
      <c r="BB920" s="17">
        <v>2.93519642571234E-2</v>
      </c>
      <c r="BC920" s="17">
        <v>5.9657795502810002E-2</v>
      </c>
      <c r="BD920" s="17"/>
      <c r="BE920" s="17">
        <v>0.13054975161896001</v>
      </c>
      <c r="BF920" s="17">
        <v>6.0786301097204898E-2</v>
      </c>
      <c r="BG920" s="17">
        <v>5.24714995223763E-2</v>
      </c>
      <c r="BH920" s="17">
        <v>5.9313413283065899E-2</v>
      </c>
      <c r="BI920" s="17"/>
      <c r="BJ920" s="17">
        <v>2.3520512873003802E-2</v>
      </c>
      <c r="BK920" s="17">
        <v>0</v>
      </c>
      <c r="BL920" s="17">
        <v>6.7936876623901604E-2</v>
      </c>
      <c r="BM920" s="17">
        <v>6.7714722556486501E-2</v>
      </c>
      <c r="BN920" s="17"/>
      <c r="BO920" s="17">
        <v>2.32485637932002E-2</v>
      </c>
      <c r="BP920" s="17">
        <v>2.3045695289542301E-2</v>
      </c>
      <c r="BQ920" s="17">
        <v>7.1430145027222502E-2</v>
      </c>
      <c r="BR920" s="17"/>
      <c r="BS920" s="17">
        <v>5.9695966166397003E-2</v>
      </c>
      <c r="BT920" s="17">
        <v>5.7381293353580803E-2</v>
      </c>
      <c r="BU920" s="17"/>
      <c r="BV920" s="17">
        <v>7.4077579443062105E-2</v>
      </c>
      <c r="BW920" s="17">
        <v>4.3781515776680997E-2</v>
      </c>
      <c r="BX920" s="17">
        <v>6.8556208598699098E-2</v>
      </c>
      <c r="BY920" s="17"/>
      <c r="BZ920" s="17">
        <v>0</v>
      </c>
      <c r="CA920" s="17">
        <v>0</v>
      </c>
    </row>
    <row r="921" spans="2:79" x14ac:dyDescent="0.3">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c r="BZ921" s="17"/>
      <c r="CA921" s="17"/>
    </row>
    <row r="922" spans="2:79" x14ac:dyDescent="0.3">
      <c r="B922" s="6" t="s">
        <v>342</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c r="BZ922" s="17"/>
      <c r="CA922" s="17"/>
    </row>
    <row r="923" spans="2:79" x14ac:dyDescent="0.3">
      <c r="B923" s="24" t="s">
        <v>329</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row>
    <row r="924" spans="2:79" x14ac:dyDescent="0.3">
      <c r="B924" t="s">
        <v>321</v>
      </c>
      <c r="C924" s="17">
        <v>3.10394763669797E-2</v>
      </c>
      <c r="D924" s="17">
        <v>3.3326745806603997E-2</v>
      </c>
      <c r="E924" s="17">
        <v>2.6508030413523901E-2</v>
      </c>
      <c r="F924" s="17"/>
      <c r="G924" s="17">
        <v>0</v>
      </c>
      <c r="H924" s="17">
        <v>5.8016283811715003E-2</v>
      </c>
      <c r="I924" s="17">
        <v>4.7912074703526299E-2</v>
      </c>
      <c r="J924" s="17">
        <v>3.0687224641677901E-2</v>
      </c>
      <c r="K924" s="17">
        <v>8.7425547117615902E-3</v>
      </c>
      <c r="L924" s="17">
        <v>3.0524067638085701E-2</v>
      </c>
      <c r="M924" s="17"/>
      <c r="N924" s="17">
        <v>4.8341156183703701E-2</v>
      </c>
      <c r="O924" s="17">
        <v>1.0649527492835299E-2</v>
      </c>
      <c r="P924" s="17">
        <v>2.72185918957836E-2</v>
      </c>
      <c r="Q924" s="17">
        <v>3.7366911754421799E-2</v>
      </c>
      <c r="R924" s="17"/>
      <c r="S924" s="17">
        <v>3.0685917232962399E-2</v>
      </c>
      <c r="T924" s="17">
        <v>1.0247396719135099E-2</v>
      </c>
      <c r="U924" s="17">
        <v>5.9314658838069703E-2</v>
      </c>
      <c r="V924" s="17">
        <v>4.8387626652011899E-2</v>
      </c>
      <c r="W924" s="17">
        <v>1.6811593285738301E-2</v>
      </c>
      <c r="X924" s="17">
        <v>6.64339319812874E-2</v>
      </c>
      <c r="Y924" s="17">
        <v>0</v>
      </c>
      <c r="Z924" s="17">
        <v>0</v>
      </c>
      <c r="AA924" s="17">
        <v>2.52350227822132E-2</v>
      </c>
      <c r="AB924" s="17">
        <v>5.9693223677057802E-2</v>
      </c>
      <c r="AC924" s="17">
        <v>0</v>
      </c>
      <c r="AD924" s="17">
        <v>0</v>
      </c>
      <c r="AE924" s="17"/>
      <c r="AF924" s="17">
        <v>2.5995427095852501E-2</v>
      </c>
      <c r="AG924" s="17">
        <v>3.4366157266701003E-2</v>
      </c>
      <c r="AH924" s="17">
        <v>0</v>
      </c>
      <c r="AI924" s="17">
        <v>3.6194715492527903E-2</v>
      </c>
      <c r="AJ924" s="17">
        <v>3.3876187640385302E-2</v>
      </c>
      <c r="AK924" s="17"/>
      <c r="AL924" s="17">
        <v>3.4639815999168301E-2</v>
      </c>
      <c r="AM924" s="17">
        <v>2.0404170395578899E-2</v>
      </c>
      <c r="AN924" s="17">
        <v>0</v>
      </c>
      <c r="AO924" s="17">
        <v>3.9359343367719402E-2</v>
      </c>
      <c r="AP924" s="17">
        <v>6.58071652618826E-2</v>
      </c>
      <c r="AQ924" s="17">
        <v>3.0917128262713599E-2</v>
      </c>
      <c r="AR924" s="17"/>
      <c r="AS924" s="17">
        <v>5.7132671020771603E-2</v>
      </c>
      <c r="AT924" s="17">
        <v>1.7543958785000799E-2</v>
      </c>
      <c r="AU924" s="17">
        <v>3.1907087764041102E-2</v>
      </c>
      <c r="AV924" s="17">
        <v>5.30158442034998E-2</v>
      </c>
      <c r="AW924" s="17">
        <v>0</v>
      </c>
      <c r="AX924" s="17"/>
      <c r="AY924" s="17">
        <v>5.62036384214031E-2</v>
      </c>
      <c r="AZ924" s="17">
        <v>1.1875779884657701E-2</v>
      </c>
      <c r="BA924" s="17">
        <v>2.0643632833062201E-2</v>
      </c>
      <c r="BB924" s="17">
        <v>3.3748994167669397E-2</v>
      </c>
      <c r="BC924" s="17">
        <v>0.103861303709612</v>
      </c>
      <c r="BD924" s="17"/>
      <c r="BE924" s="17">
        <v>2.3660854733042198E-2</v>
      </c>
      <c r="BF924" s="17">
        <v>6.4432884540524704E-2</v>
      </c>
      <c r="BG924" s="17">
        <v>2.5330978190074901E-2</v>
      </c>
      <c r="BH924" s="17">
        <v>2.3891220972545899E-2</v>
      </c>
      <c r="BI924" s="17"/>
      <c r="BJ924" s="17">
        <v>6.4539509088782698E-2</v>
      </c>
      <c r="BK924" s="17">
        <v>3.72176822738121E-2</v>
      </c>
      <c r="BL924" s="17">
        <v>2.0253993182097901E-2</v>
      </c>
      <c r="BM924" s="17">
        <v>2.8989314565699399E-2</v>
      </c>
      <c r="BN924" s="17"/>
      <c r="BO924" s="17">
        <v>1.8163357070845699E-2</v>
      </c>
      <c r="BP924" s="17">
        <v>3.2023077049030998E-2</v>
      </c>
      <c r="BQ924" s="17">
        <v>3.3303231841492399E-2</v>
      </c>
      <c r="BR924" s="17"/>
      <c r="BS924" s="17">
        <v>3.5633356467059799E-2</v>
      </c>
      <c r="BT924" s="17">
        <v>2.5284366363065899E-2</v>
      </c>
      <c r="BU924" s="17"/>
      <c r="BV924" s="17">
        <v>4.2602205607031603E-2</v>
      </c>
      <c r="BW924" s="17">
        <v>1.85681232367782E-2</v>
      </c>
      <c r="BX924" s="17">
        <v>4.6026011272336E-2</v>
      </c>
      <c r="BY924" s="17"/>
      <c r="BZ924" s="17">
        <v>1.5166970732888E-2</v>
      </c>
      <c r="CA924" s="17">
        <v>7.5073940186306101E-2</v>
      </c>
    </row>
    <row r="925" spans="2:79" x14ac:dyDescent="0.3">
      <c r="B925" t="s">
        <v>322</v>
      </c>
      <c r="C925" s="17">
        <v>8.9073256511900706E-2</v>
      </c>
      <c r="D925" s="17">
        <v>8.3999381933150902E-2</v>
      </c>
      <c r="E925" s="17">
        <v>9.5003241149750797E-2</v>
      </c>
      <c r="F925" s="17"/>
      <c r="G925" s="17">
        <v>0.165299345739887</v>
      </c>
      <c r="H925" s="17">
        <v>0.105724678605277</v>
      </c>
      <c r="I925" s="17">
        <v>0.14054028001052199</v>
      </c>
      <c r="J925" s="17">
        <v>3.7676428836670398E-2</v>
      </c>
      <c r="K925" s="17">
        <v>6.8347339331214299E-2</v>
      </c>
      <c r="L925" s="17">
        <v>4.7460613822290602E-2</v>
      </c>
      <c r="M925" s="17"/>
      <c r="N925" s="17">
        <v>0.10392303390009</v>
      </c>
      <c r="O925" s="17">
        <v>8.7927298212369207E-2</v>
      </c>
      <c r="P925" s="17">
        <v>7.2106572008752007E-2</v>
      </c>
      <c r="Q925" s="17">
        <v>9.0159948175895205E-2</v>
      </c>
      <c r="R925" s="17"/>
      <c r="S925" s="17">
        <v>8.8301716023014301E-2</v>
      </c>
      <c r="T925" s="17">
        <v>0.112395057211224</v>
      </c>
      <c r="U925" s="17">
        <v>8.1036701624767907E-2</v>
      </c>
      <c r="V925" s="17">
        <v>7.2850037825688399E-2</v>
      </c>
      <c r="W925" s="17">
        <v>7.5295331063885695E-2</v>
      </c>
      <c r="X925" s="17">
        <v>5.2078973984060202E-2</v>
      </c>
      <c r="Y925" s="17">
        <v>0.124973966883524</v>
      </c>
      <c r="Z925" s="17">
        <v>8.8877475279742296E-2</v>
      </c>
      <c r="AA925" s="17">
        <v>0.11301462178058901</v>
      </c>
      <c r="AB925" s="17">
        <v>6.06553528374962E-2</v>
      </c>
      <c r="AC925" s="17">
        <v>0.16504100318328699</v>
      </c>
      <c r="AD925" s="17">
        <v>0</v>
      </c>
      <c r="AE925" s="17"/>
      <c r="AF925" s="17">
        <v>4.06767841851957E-2</v>
      </c>
      <c r="AG925" s="17">
        <v>0.13744138402842301</v>
      </c>
      <c r="AH925" s="17">
        <v>1.8315651458180902E-2</v>
      </c>
      <c r="AI925" s="17">
        <v>0.138849325224844</v>
      </c>
      <c r="AJ925" s="17">
        <v>5.8524382974622202E-2</v>
      </c>
      <c r="AK925" s="17"/>
      <c r="AL925" s="17">
        <v>0.10226859201214</v>
      </c>
      <c r="AM925" s="17">
        <v>0.1109664472753</v>
      </c>
      <c r="AN925" s="17">
        <v>4.32052728040122E-2</v>
      </c>
      <c r="AO925" s="17">
        <v>9.5923964534765094E-2</v>
      </c>
      <c r="AP925" s="17">
        <v>0.12513948949025799</v>
      </c>
      <c r="AQ925" s="17">
        <v>6.3352461517842795E-2</v>
      </c>
      <c r="AR925" s="17"/>
      <c r="AS925" s="17">
        <v>6.5505131849783002E-2</v>
      </c>
      <c r="AT925" s="17">
        <v>0.102698457678974</v>
      </c>
      <c r="AU925" s="17">
        <v>6.7765562324584902E-2</v>
      </c>
      <c r="AV925" s="17">
        <v>0.1260955072005</v>
      </c>
      <c r="AW925" s="17">
        <v>0</v>
      </c>
      <c r="AX925" s="17"/>
      <c r="AY925" s="17">
        <v>6.2944390988503005E-2</v>
      </c>
      <c r="AZ925" s="17">
        <v>9.3729574381566302E-2</v>
      </c>
      <c r="BA925" s="17">
        <v>9.9226617853069493E-2</v>
      </c>
      <c r="BB925" s="17">
        <v>8.0923664779031401E-2</v>
      </c>
      <c r="BC925" s="17">
        <v>0.14498224547265801</v>
      </c>
      <c r="BD925" s="17"/>
      <c r="BE925" s="17">
        <v>0.14223744412255401</v>
      </c>
      <c r="BF925" s="17">
        <v>0.117133371619435</v>
      </c>
      <c r="BG925" s="17">
        <v>8.6649188017984893E-2</v>
      </c>
      <c r="BH925" s="17">
        <v>7.3211643328921897E-2</v>
      </c>
      <c r="BI925" s="17"/>
      <c r="BJ925" s="17">
        <v>0.10809129658625501</v>
      </c>
      <c r="BK925" s="17">
        <v>5.37686275735604E-2</v>
      </c>
      <c r="BL925" s="17">
        <v>7.8219317868613997E-2</v>
      </c>
      <c r="BM925" s="17">
        <v>9.20821355205136E-2</v>
      </c>
      <c r="BN925" s="17"/>
      <c r="BO925" s="17">
        <v>0.14201215142933099</v>
      </c>
      <c r="BP925" s="17">
        <v>0.125467039249999</v>
      </c>
      <c r="BQ925" s="17">
        <v>7.40151417435614E-2</v>
      </c>
      <c r="BR925" s="17"/>
      <c r="BS925" s="17">
        <v>7.2816739770539804E-2</v>
      </c>
      <c r="BT925" s="17">
        <v>0.106181973548962</v>
      </c>
      <c r="BU925" s="17"/>
      <c r="BV925" s="17">
        <v>8.7335050845870899E-2</v>
      </c>
      <c r="BW925" s="17">
        <v>8.4593098337981204E-2</v>
      </c>
      <c r="BX925" s="17">
        <v>0.104509698552107</v>
      </c>
      <c r="BY925" s="17"/>
      <c r="BZ925" s="17">
        <v>0.17415990548398499</v>
      </c>
      <c r="CA925" s="17">
        <v>0.25376181513361601</v>
      </c>
    </row>
    <row r="926" spans="2:79" x14ac:dyDescent="0.3">
      <c r="B926" t="s">
        <v>323</v>
      </c>
      <c r="C926" s="17">
        <v>0.19915100648468201</v>
      </c>
      <c r="D926" s="17">
        <v>0.20482102011068701</v>
      </c>
      <c r="E926" s="17">
        <v>0.18880134537631801</v>
      </c>
      <c r="F926" s="17"/>
      <c r="G926" s="17">
        <v>0.25372543870567499</v>
      </c>
      <c r="H926" s="17">
        <v>0.227681742215014</v>
      </c>
      <c r="I926" s="17">
        <v>0.21961897142967199</v>
      </c>
      <c r="J926" s="17">
        <v>0.21122776368979401</v>
      </c>
      <c r="K926" s="17">
        <v>0.17122226911850399</v>
      </c>
      <c r="L926" s="17">
        <v>0.13740582849972499</v>
      </c>
      <c r="M926" s="17"/>
      <c r="N926" s="17">
        <v>0.13790171677312099</v>
      </c>
      <c r="O926" s="17">
        <v>0.12829397429887099</v>
      </c>
      <c r="P926" s="17">
        <v>0.27445826283140601</v>
      </c>
      <c r="Q926" s="17">
        <v>0.26838207234586497</v>
      </c>
      <c r="R926" s="17"/>
      <c r="S926" s="17">
        <v>0.23478470657584699</v>
      </c>
      <c r="T926" s="17">
        <v>0.17519826193295401</v>
      </c>
      <c r="U926" s="17">
        <v>0.16129564073066399</v>
      </c>
      <c r="V926" s="17">
        <v>0.19142697865064101</v>
      </c>
      <c r="W926" s="17">
        <v>0.14030332927897701</v>
      </c>
      <c r="X926" s="17">
        <v>0.26906720578580001</v>
      </c>
      <c r="Y926" s="17">
        <v>0.26254418664045598</v>
      </c>
      <c r="Z926" s="17">
        <v>9.08233689551525E-2</v>
      </c>
      <c r="AA926" s="17">
        <v>0.257992723926877</v>
      </c>
      <c r="AB926" s="17">
        <v>0.192385205422336</v>
      </c>
      <c r="AC926" s="17">
        <v>5.5335268198280302E-2</v>
      </c>
      <c r="AD926" s="17">
        <v>6.7436285740676394E-2</v>
      </c>
      <c r="AE926" s="17"/>
      <c r="AF926" s="17">
        <v>0.15984243199634901</v>
      </c>
      <c r="AG926" s="17">
        <v>0.172632798012264</v>
      </c>
      <c r="AH926" s="17">
        <v>0.232523933975359</v>
      </c>
      <c r="AI926" s="17">
        <v>0.228634982597508</v>
      </c>
      <c r="AJ926" s="17">
        <v>0.25843893035318299</v>
      </c>
      <c r="AK926" s="17"/>
      <c r="AL926" s="17">
        <v>0.191555695263637</v>
      </c>
      <c r="AM926" s="17">
        <v>0.158046872156338</v>
      </c>
      <c r="AN926" s="17">
        <v>0.242971037894396</v>
      </c>
      <c r="AO926" s="17">
        <v>0.19325281539705699</v>
      </c>
      <c r="AP926" s="17">
        <v>0.216794338514605</v>
      </c>
      <c r="AQ926" s="17">
        <v>0.20573109095029199</v>
      </c>
      <c r="AR926" s="17"/>
      <c r="AS926" s="17">
        <v>0.16473901896732901</v>
      </c>
      <c r="AT926" s="17">
        <v>0.19140978442622</v>
      </c>
      <c r="AU926" s="17">
        <v>0.25943987276533098</v>
      </c>
      <c r="AV926" s="17">
        <v>0.175263671262923</v>
      </c>
      <c r="AW926" s="17">
        <v>8.1101327546818702E-2</v>
      </c>
      <c r="AX926" s="17"/>
      <c r="AY926" s="17">
        <v>0.12983445685738901</v>
      </c>
      <c r="AZ926" s="17">
        <v>0.18703456341362201</v>
      </c>
      <c r="BA926" s="17">
        <v>0.26972651968709899</v>
      </c>
      <c r="BB926" s="17">
        <v>0.205659942399678</v>
      </c>
      <c r="BC926" s="17">
        <v>0.24474118357250901</v>
      </c>
      <c r="BD926" s="17"/>
      <c r="BE926" s="17">
        <v>0.209419518060698</v>
      </c>
      <c r="BF926" s="17">
        <v>0.17876311255257599</v>
      </c>
      <c r="BG926" s="17">
        <v>0.21898559554323499</v>
      </c>
      <c r="BH926" s="17">
        <v>0.16782882477136399</v>
      </c>
      <c r="BI926" s="17"/>
      <c r="BJ926" s="17">
        <v>0.217889850715445</v>
      </c>
      <c r="BK926" s="17">
        <v>8.5018645681313398E-2</v>
      </c>
      <c r="BL926" s="17">
        <v>0.23968605924060801</v>
      </c>
      <c r="BM926" s="17">
        <v>0.186102717548559</v>
      </c>
      <c r="BN926" s="17"/>
      <c r="BO926" s="17">
        <v>0.261616530209627</v>
      </c>
      <c r="BP926" s="17">
        <v>0.24595992108124601</v>
      </c>
      <c r="BQ926" s="17">
        <v>0.17698926021716499</v>
      </c>
      <c r="BR926" s="17"/>
      <c r="BS926" s="17">
        <v>0.202795063263005</v>
      </c>
      <c r="BT926" s="17">
        <v>0.19529542033486</v>
      </c>
      <c r="BU926" s="17"/>
      <c r="BV926" s="17">
        <v>0.18298145511514</v>
      </c>
      <c r="BW926" s="17">
        <v>0.23599028790576601</v>
      </c>
      <c r="BX926" s="17">
        <v>0.14703211733818</v>
      </c>
      <c r="BY926" s="17"/>
      <c r="BZ926" s="17">
        <v>0.16581668152069901</v>
      </c>
      <c r="CA926" s="17">
        <v>5.9154451932345697E-2</v>
      </c>
    </row>
    <row r="927" spans="2:79" x14ac:dyDescent="0.3">
      <c r="B927" t="s">
        <v>324</v>
      </c>
      <c r="C927" s="17">
        <v>0.26703167476574702</v>
      </c>
      <c r="D927" s="17">
        <v>0.239260555556528</v>
      </c>
      <c r="E927" s="17">
        <v>0.29651204025703398</v>
      </c>
      <c r="F927" s="17"/>
      <c r="G927" s="17">
        <v>0.17567663822513599</v>
      </c>
      <c r="H927" s="17">
        <v>0.182419261266658</v>
      </c>
      <c r="I927" s="17">
        <v>0.27748805877859301</v>
      </c>
      <c r="J927" s="17">
        <v>0.31958285323034502</v>
      </c>
      <c r="K927" s="17">
        <v>0.30544232738385602</v>
      </c>
      <c r="L927" s="17">
        <v>0.309776709969252</v>
      </c>
      <c r="M927" s="17"/>
      <c r="N927" s="17">
        <v>0.23610241597158901</v>
      </c>
      <c r="O927" s="17">
        <v>0.27942702865861901</v>
      </c>
      <c r="P927" s="17">
        <v>0.296897996321072</v>
      </c>
      <c r="Q927" s="17">
        <v>0.26168992564671001</v>
      </c>
      <c r="R927" s="17"/>
      <c r="S927" s="17">
        <v>0.26756684817792697</v>
      </c>
      <c r="T927" s="17">
        <v>0.28274491467544</v>
      </c>
      <c r="U927" s="17">
        <v>0.25448010440658397</v>
      </c>
      <c r="V927" s="17">
        <v>0.32106256583598802</v>
      </c>
      <c r="W927" s="17">
        <v>0.18268138393114999</v>
      </c>
      <c r="X927" s="17">
        <v>0.25421317002551302</v>
      </c>
      <c r="Y927" s="17">
        <v>0.26841662462319898</v>
      </c>
      <c r="Z927" s="17">
        <v>0.249138864905258</v>
      </c>
      <c r="AA927" s="17">
        <v>0.254346476296617</v>
      </c>
      <c r="AB927" s="17">
        <v>0.264790794023538</v>
      </c>
      <c r="AC927" s="17">
        <v>0.22738116618901799</v>
      </c>
      <c r="AD927" s="17">
        <v>0.394357067201204</v>
      </c>
      <c r="AE927" s="17"/>
      <c r="AF927" s="17">
        <v>0.28550663859351</v>
      </c>
      <c r="AG927" s="17">
        <v>0.22259665610608001</v>
      </c>
      <c r="AH927" s="17">
        <v>0.29012511931322099</v>
      </c>
      <c r="AI927" s="17">
        <v>0.28981353511930602</v>
      </c>
      <c r="AJ927" s="17">
        <v>0.24094334241816701</v>
      </c>
      <c r="AK927" s="17"/>
      <c r="AL927" s="17">
        <v>0.210355563015139</v>
      </c>
      <c r="AM927" s="17">
        <v>0.26812123035459601</v>
      </c>
      <c r="AN927" s="17">
        <v>0.30517173472312398</v>
      </c>
      <c r="AO927" s="17">
        <v>0.291864045406175</v>
      </c>
      <c r="AP927" s="17">
        <v>0.147873178921509</v>
      </c>
      <c r="AQ927" s="17">
        <v>0.34196605045059197</v>
      </c>
      <c r="AR927" s="17"/>
      <c r="AS927" s="17">
        <v>0.24918450696745101</v>
      </c>
      <c r="AT927" s="17">
        <v>0.27562690125246597</v>
      </c>
      <c r="AU927" s="17">
        <v>0.232711843993955</v>
      </c>
      <c r="AV927" s="17">
        <v>0.33226678970949902</v>
      </c>
      <c r="AW927" s="17">
        <v>0.18037476306163999</v>
      </c>
      <c r="AX927" s="17"/>
      <c r="AY927" s="17">
        <v>0.23431677752949301</v>
      </c>
      <c r="AZ927" s="17">
        <v>0.29626427674521699</v>
      </c>
      <c r="BA927" s="17">
        <v>0.267104887003076</v>
      </c>
      <c r="BB927" s="17">
        <v>0.25171156273129602</v>
      </c>
      <c r="BC927" s="17">
        <v>0.26139150104164499</v>
      </c>
      <c r="BD927" s="17"/>
      <c r="BE927" s="17">
        <v>0.33066004469042398</v>
      </c>
      <c r="BF927" s="17">
        <v>0.22891660805585301</v>
      </c>
      <c r="BG927" s="17">
        <v>0.24324614384451801</v>
      </c>
      <c r="BH927" s="17">
        <v>0.30998932579697602</v>
      </c>
      <c r="BI927" s="17"/>
      <c r="BJ927" s="17">
        <v>0.21776667670410901</v>
      </c>
      <c r="BK927" s="17">
        <v>0.35887752475700402</v>
      </c>
      <c r="BL927" s="17">
        <v>0.25968455349984698</v>
      </c>
      <c r="BM927" s="17">
        <v>0.26887127384405601</v>
      </c>
      <c r="BN927" s="17"/>
      <c r="BO927" s="17">
        <v>0.22619274772540601</v>
      </c>
      <c r="BP927" s="17">
        <v>0.30270854873383302</v>
      </c>
      <c r="BQ927" s="17">
        <v>0.26711745335206799</v>
      </c>
      <c r="BR927" s="17"/>
      <c r="BS927" s="17">
        <v>0.26127570222771701</v>
      </c>
      <c r="BT927" s="17">
        <v>0.27548646002912702</v>
      </c>
      <c r="BU927" s="17"/>
      <c r="BV927" s="17">
        <v>0.20200519149058799</v>
      </c>
      <c r="BW927" s="17">
        <v>0.31487598640999998</v>
      </c>
      <c r="BX927" s="17">
        <v>0.22411955541619299</v>
      </c>
      <c r="BY927" s="17"/>
      <c r="BZ927" s="17">
        <v>0.18130953640199299</v>
      </c>
      <c r="CA927" s="17">
        <v>0.23409583979784401</v>
      </c>
    </row>
    <row r="928" spans="2:79" x14ac:dyDescent="0.3">
      <c r="B928" t="s">
        <v>325</v>
      </c>
      <c r="C928" s="17">
        <v>0.24019600494038601</v>
      </c>
      <c r="D928" s="17">
        <v>0.25888708176050101</v>
      </c>
      <c r="E928" s="17">
        <v>0.226023113238283</v>
      </c>
      <c r="F928" s="17"/>
      <c r="G928" s="17">
        <v>0.26380680009935598</v>
      </c>
      <c r="H928" s="17">
        <v>0.284121895721335</v>
      </c>
      <c r="I928" s="17">
        <v>0.202735234762669</v>
      </c>
      <c r="J928" s="17">
        <v>0.22217085271564199</v>
      </c>
      <c r="K928" s="17">
        <v>0.26437663278342499</v>
      </c>
      <c r="L928" s="17">
        <v>0.21634961639765601</v>
      </c>
      <c r="M928" s="17"/>
      <c r="N928" s="17">
        <v>0.235974651810858</v>
      </c>
      <c r="O928" s="17">
        <v>0.30972348126395</v>
      </c>
      <c r="P928" s="17">
        <v>0.21101335103600999</v>
      </c>
      <c r="Q928" s="17">
        <v>0.19904187249140901</v>
      </c>
      <c r="R928" s="17"/>
      <c r="S928" s="17">
        <v>0.215252471825227</v>
      </c>
      <c r="T928" s="17">
        <v>0.22774312584811299</v>
      </c>
      <c r="U928" s="17">
        <v>0.25923077316408499</v>
      </c>
      <c r="V928" s="17">
        <v>0.242705536369831</v>
      </c>
      <c r="W928" s="17">
        <v>0.32132965326423302</v>
      </c>
      <c r="X928" s="17">
        <v>0.24480783994591501</v>
      </c>
      <c r="Y928" s="17">
        <v>0.167908888838677</v>
      </c>
      <c r="Z928" s="17">
        <v>0.26836116925068998</v>
      </c>
      <c r="AA928" s="17">
        <v>0.20544947660712501</v>
      </c>
      <c r="AB928" s="17">
        <v>0.20914746102617399</v>
      </c>
      <c r="AC928" s="17">
        <v>0.39113672409854899</v>
      </c>
      <c r="AD928" s="17">
        <v>0.35888484638795898</v>
      </c>
      <c r="AE928" s="17"/>
      <c r="AF928" s="17">
        <v>0.214378939845702</v>
      </c>
      <c r="AG928" s="17">
        <v>0.31590983252044602</v>
      </c>
      <c r="AH928" s="17">
        <v>0.23810273448817701</v>
      </c>
      <c r="AI928" s="17">
        <v>0.19340352436462099</v>
      </c>
      <c r="AJ928" s="17">
        <v>0.19012307586197599</v>
      </c>
      <c r="AK928" s="17"/>
      <c r="AL928" s="17">
        <v>0.33068197723867798</v>
      </c>
      <c r="AM928" s="17">
        <v>0.19218473231004299</v>
      </c>
      <c r="AN928" s="17">
        <v>0.212564780491179</v>
      </c>
      <c r="AO928" s="17">
        <v>0.25497609155231699</v>
      </c>
      <c r="AP928" s="17">
        <v>0.22683406003780501</v>
      </c>
      <c r="AQ928" s="17">
        <v>0.160304097559925</v>
      </c>
      <c r="AR928" s="17"/>
      <c r="AS928" s="17">
        <v>0.25399812505108599</v>
      </c>
      <c r="AT928" s="17">
        <v>0.24506915282561001</v>
      </c>
      <c r="AU928" s="17">
        <v>0.23572283242418701</v>
      </c>
      <c r="AV928" s="17">
        <v>0.18186126786711501</v>
      </c>
      <c r="AW928" s="17">
        <v>0.48983933148347097</v>
      </c>
      <c r="AX928" s="17"/>
      <c r="AY928" s="17">
        <v>0.25615872856529398</v>
      </c>
      <c r="AZ928" s="17">
        <v>0.25719108564612198</v>
      </c>
      <c r="BA928" s="17">
        <v>0.22054163557454301</v>
      </c>
      <c r="BB928" s="17">
        <v>0.245443297231831</v>
      </c>
      <c r="BC928" s="17">
        <v>0.15693783256706301</v>
      </c>
      <c r="BD928" s="17"/>
      <c r="BE928" s="17">
        <v>0.23372384084408299</v>
      </c>
      <c r="BF928" s="17">
        <v>0.22313933767229499</v>
      </c>
      <c r="BG928" s="17">
        <v>0.24121835077162901</v>
      </c>
      <c r="BH928" s="17">
        <v>0.25634768812595998</v>
      </c>
      <c r="BI928" s="17"/>
      <c r="BJ928" s="17">
        <v>0.26478622240847099</v>
      </c>
      <c r="BK928" s="17">
        <v>0.356192431638648</v>
      </c>
      <c r="BL928" s="17">
        <v>0.24045530747145299</v>
      </c>
      <c r="BM928" s="17">
        <v>0.22780722674530399</v>
      </c>
      <c r="BN928" s="17"/>
      <c r="BO928" s="17">
        <v>0.2812544663471</v>
      </c>
      <c r="BP928" s="17">
        <v>0.16417414787632301</v>
      </c>
      <c r="BQ928" s="17">
        <v>0.24827915296560399</v>
      </c>
      <c r="BR928" s="17"/>
      <c r="BS928" s="17">
        <v>0.24619232102046201</v>
      </c>
      <c r="BT928" s="17">
        <v>0.23349582279157199</v>
      </c>
      <c r="BU928" s="17"/>
      <c r="BV928" s="17">
        <v>0.26820428607649399</v>
      </c>
      <c r="BW928" s="17">
        <v>0.19413656636322699</v>
      </c>
      <c r="BX928" s="17">
        <v>0.28512825798019198</v>
      </c>
      <c r="BY928" s="17"/>
      <c r="BZ928" s="17">
        <v>0.32916053747447399</v>
      </c>
      <c r="CA928" s="17">
        <v>0.35778278425701099</v>
      </c>
    </row>
    <row r="929" spans="2:79" x14ac:dyDescent="0.3">
      <c r="B929" t="s">
        <v>326</v>
      </c>
      <c r="C929" s="17">
        <v>0.128582673830966</v>
      </c>
      <c r="D929" s="17">
        <v>0.129222075996832</v>
      </c>
      <c r="E929" s="17">
        <v>0.126797790284288</v>
      </c>
      <c r="F929" s="17"/>
      <c r="G929" s="17">
        <v>0.105802859774086</v>
      </c>
      <c r="H929" s="17">
        <v>0.13214896833446299</v>
      </c>
      <c r="I929" s="17">
        <v>8.5887716944366893E-2</v>
      </c>
      <c r="J929" s="17">
        <v>0.13673987833347701</v>
      </c>
      <c r="K929" s="17">
        <v>0.113286431142823</v>
      </c>
      <c r="L929" s="17">
        <v>0.17873671714526801</v>
      </c>
      <c r="M929" s="17"/>
      <c r="N929" s="17">
        <v>0.19049807923253001</v>
      </c>
      <c r="O929" s="17">
        <v>0.126991382009082</v>
      </c>
      <c r="P929" s="17">
        <v>7.3229029059181897E-2</v>
      </c>
      <c r="Q929" s="17">
        <v>0.113877281058595</v>
      </c>
      <c r="R929" s="17"/>
      <c r="S929" s="17">
        <v>8.7836739985963697E-2</v>
      </c>
      <c r="T929" s="17">
        <v>0.138275700049345</v>
      </c>
      <c r="U929" s="17">
        <v>0.16449498373787899</v>
      </c>
      <c r="V929" s="17">
        <v>8.2097414990873405E-2</v>
      </c>
      <c r="W929" s="17">
        <v>0.21570052157280201</v>
      </c>
      <c r="X929" s="17">
        <v>8.8964242183968104E-2</v>
      </c>
      <c r="Y929" s="17">
        <v>0.14715982517689299</v>
      </c>
      <c r="Z929" s="17">
        <v>0.26130203541812802</v>
      </c>
      <c r="AA929" s="17">
        <v>0.13123524269384201</v>
      </c>
      <c r="AB929" s="17">
        <v>0.13672154116573201</v>
      </c>
      <c r="AC929" s="17">
        <v>7.4042999591853106E-2</v>
      </c>
      <c r="AD929" s="17">
        <v>0.17932180067016101</v>
      </c>
      <c r="AE929" s="17"/>
      <c r="AF929" s="17">
        <v>0.20849607453464</v>
      </c>
      <c r="AG929" s="17">
        <v>7.8502571674877106E-2</v>
      </c>
      <c r="AH929" s="17">
        <v>0.11837137785009499</v>
      </c>
      <c r="AI929" s="17">
        <v>9.1673585208084399E-2</v>
      </c>
      <c r="AJ929" s="17">
        <v>0.218094080751666</v>
      </c>
      <c r="AK929" s="17"/>
      <c r="AL929" s="17">
        <v>8.5224593419406205E-2</v>
      </c>
      <c r="AM929" s="17">
        <v>0.19561876359334501</v>
      </c>
      <c r="AN929" s="17">
        <v>0.10424899531710401</v>
      </c>
      <c r="AO929" s="17">
        <v>0.10184628790490501</v>
      </c>
      <c r="AP929" s="17">
        <v>0.14177289588000599</v>
      </c>
      <c r="AQ929" s="17">
        <v>0.15573890593251299</v>
      </c>
      <c r="AR929" s="17"/>
      <c r="AS929" s="17">
        <v>0.172387839617233</v>
      </c>
      <c r="AT929" s="17">
        <v>0.13422343053445299</v>
      </c>
      <c r="AU929" s="17">
        <v>9.7168353021366699E-2</v>
      </c>
      <c r="AV929" s="17">
        <v>0.108466157161588</v>
      </c>
      <c r="AW929" s="17">
        <v>9.1606519950632903E-2</v>
      </c>
      <c r="AX929" s="17"/>
      <c r="AY929" s="17">
        <v>0.20653268423575599</v>
      </c>
      <c r="AZ929" s="17">
        <v>0.114826472290327</v>
      </c>
      <c r="BA929" s="17">
        <v>6.6318498482436095E-2</v>
      </c>
      <c r="BB929" s="17">
        <v>0.16645948260966301</v>
      </c>
      <c r="BC929" s="17">
        <v>5.8010876452959999E-2</v>
      </c>
      <c r="BD929" s="17"/>
      <c r="BE929" s="17">
        <v>0</v>
      </c>
      <c r="BF929" s="17">
        <v>0.137649735259147</v>
      </c>
      <c r="BG929" s="17">
        <v>0.14681009578041301</v>
      </c>
      <c r="BH929" s="17">
        <v>0.11569429198546601</v>
      </c>
      <c r="BI929" s="17"/>
      <c r="BJ929" s="17">
        <v>0.100838661242832</v>
      </c>
      <c r="BK929" s="17">
        <v>0.10892508807566199</v>
      </c>
      <c r="BL929" s="17">
        <v>0.112190017049225</v>
      </c>
      <c r="BM929" s="17">
        <v>0.14466998444644899</v>
      </c>
      <c r="BN929" s="17"/>
      <c r="BO929" s="17">
        <v>7.0760747217689393E-2</v>
      </c>
      <c r="BP929" s="17">
        <v>0.104491932845572</v>
      </c>
      <c r="BQ929" s="17">
        <v>0.143762872714227</v>
      </c>
      <c r="BR929" s="17"/>
      <c r="BS929" s="17">
        <v>0.138026438215962</v>
      </c>
      <c r="BT929" s="17">
        <v>0.117015097655755</v>
      </c>
      <c r="BU929" s="17"/>
      <c r="BV929" s="17">
        <v>0.144471085048685</v>
      </c>
      <c r="BW929" s="17">
        <v>0.11033355525836799</v>
      </c>
      <c r="BX929" s="17">
        <v>0.15579013518577001</v>
      </c>
      <c r="BY929" s="17"/>
      <c r="BZ929" s="17">
        <v>0.13438636838596099</v>
      </c>
      <c r="CA929" s="17">
        <v>2.01311686928769E-2</v>
      </c>
    </row>
    <row r="930" spans="2:79" x14ac:dyDescent="0.3">
      <c r="B930" t="s">
        <v>327</v>
      </c>
      <c r="C930" s="17">
        <v>4.4925907099338802E-2</v>
      </c>
      <c r="D930" s="17">
        <v>5.0483138835698001E-2</v>
      </c>
      <c r="E930" s="17">
        <v>4.0354439280803303E-2</v>
      </c>
      <c r="F930" s="17"/>
      <c r="G930" s="17">
        <v>3.5688917455859399E-2</v>
      </c>
      <c r="H930" s="17">
        <v>9.8871700455374807E-3</v>
      </c>
      <c r="I930" s="17">
        <v>2.5817663370650699E-2</v>
      </c>
      <c r="J930" s="17">
        <v>4.1914998552394001E-2</v>
      </c>
      <c r="K930" s="17">
        <v>6.8582445528415706E-2</v>
      </c>
      <c r="L930" s="17">
        <v>7.9746446527722101E-2</v>
      </c>
      <c r="M930" s="17"/>
      <c r="N930" s="17">
        <v>4.7258946128108097E-2</v>
      </c>
      <c r="O930" s="17">
        <v>5.69873080642729E-2</v>
      </c>
      <c r="P930" s="17">
        <v>4.5076196847794799E-2</v>
      </c>
      <c r="Q930" s="17">
        <v>2.9481988527104399E-2</v>
      </c>
      <c r="R930" s="17"/>
      <c r="S930" s="17">
        <v>7.5571600179057494E-2</v>
      </c>
      <c r="T930" s="17">
        <v>5.3395543563789602E-2</v>
      </c>
      <c r="U930" s="17">
        <v>2.0147137497950902E-2</v>
      </c>
      <c r="V930" s="17">
        <v>4.1469839674966702E-2</v>
      </c>
      <c r="W930" s="17">
        <v>4.78781876032148E-2</v>
      </c>
      <c r="X930" s="17">
        <v>2.4434636093456599E-2</v>
      </c>
      <c r="Y930" s="17">
        <v>2.8996507837250801E-2</v>
      </c>
      <c r="Z930" s="17">
        <v>4.1497086191028799E-2</v>
      </c>
      <c r="AA930" s="17">
        <v>1.2726435912736801E-2</v>
      </c>
      <c r="AB930" s="17">
        <v>7.6606421847666195E-2</v>
      </c>
      <c r="AC930" s="17">
        <v>8.7062838739012299E-2</v>
      </c>
      <c r="AD930" s="17">
        <v>0</v>
      </c>
      <c r="AE930" s="17"/>
      <c r="AF930" s="17">
        <v>6.5103703748750602E-2</v>
      </c>
      <c r="AG930" s="17">
        <v>3.8550600391209201E-2</v>
      </c>
      <c r="AH930" s="17">
        <v>0.10256118291496701</v>
      </c>
      <c r="AI930" s="17">
        <v>2.14303319931076E-2</v>
      </c>
      <c r="AJ930" s="17">
        <v>0</v>
      </c>
      <c r="AK930" s="17"/>
      <c r="AL930" s="17">
        <v>4.5273763051831797E-2</v>
      </c>
      <c r="AM930" s="17">
        <v>5.4657783914799397E-2</v>
      </c>
      <c r="AN930" s="17">
        <v>9.1838178770184603E-2</v>
      </c>
      <c r="AO930" s="17">
        <v>2.2777451837061001E-2</v>
      </c>
      <c r="AP930" s="17">
        <v>7.5778871893934605E-2</v>
      </c>
      <c r="AQ930" s="17">
        <v>4.1990265326121802E-2</v>
      </c>
      <c r="AR930" s="17"/>
      <c r="AS930" s="17">
        <v>3.70527065263472E-2</v>
      </c>
      <c r="AT930" s="17">
        <v>3.3428314497275798E-2</v>
      </c>
      <c r="AU930" s="17">
        <v>7.5284447706534405E-2</v>
      </c>
      <c r="AV930" s="17">
        <v>2.3030762594875499E-2</v>
      </c>
      <c r="AW930" s="17">
        <v>0.15707805795743701</v>
      </c>
      <c r="AX930" s="17"/>
      <c r="AY930" s="17">
        <v>5.4009323402161302E-2</v>
      </c>
      <c r="AZ930" s="17">
        <v>3.9078247638488703E-2</v>
      </c>
      <c r="BA930" s="17">
        <v>5.64382085667137E-2</v>
      </c>
      <c r="BB930" s="17">
        <v>1.60530560808313E-2</v>
      </c>
      <c r="BC930" s="17">
        <v>3.0075057183553099E-2</v>
      </c>
      <c r="BD930" s="17"/>
      <c r="BE930" s="17">
        <v>6.0298297549198597E-2</v>
      </c>
      <c r="BF930" s="17">
        <v>4.9964950300169599E-2</v>
      </c>
      <c r="BG930" s="17">
        <v>3.77596478521455E-2</v>
      </c>
      <c r="BH930" s="17">
        <v>5.3037005018766299E-2</v>
      </c>
      <c r="BI930" s="17"/>
      <c r="BJ930" s="17">
        <v>2.6087783254106298E-2</v>
      </c>
      <c r="BK930" s="17">
        <v>0</v>
      </c>
      <c r="BL930" s="17">
        <v>4.9510751688156503E-2</v>
      </c>
      <c r="BM930" s="17">
        <v>5.1477347329418499E-2</v>
      </c>
      <c r="BN930" s="17"/>
      <c r="BO930" s="17">
        <v>0</v>
      </c>
      <c r="BP930" s="17">
        <v>2.51753331639952E-2</v>
      </c>
      <c r="BQ930" s="17">
        <v>5.6532887165881701E-2</v>
      </c>
      <c r="BR930" s="17"/>
      <c r="BS930" s="17">
        <v>4.3260379035255099E-2</v>
      </c>
      <c r="BT930" s="17">
        <v>4.7240859276657901E-2</v>
      </c>
      <c r="BU930" s="17"/>
      <c r="BV930" s="17">
        <v>7.2400725816190295E-2</v>
      </c>
      <c r="BW930" s="17">
        <v>4.15023824878804E-2</v>
      </c>
      <c r="BX930" s="17">
        <v>3.7394224255221598E-2</v>
      </c>
      <c r="BY930" s="17"/>
      <c r="BZ930" s="17">
        <v>0</v>
      </c>
      <c r="CA930" s="17">
        <v>0</v>
      </c>
    </row>
    <row r="931" spans="2:79" x14ac:dyDescent="0.3">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row>
    <row r="932" spans="2:79" x14ac:dyDescent="0.3">
      <c r="B932" s="6" t="s">
        <v>343</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row>
    <row r="933" spans="2:79" x14ac:dyDescent="0.3">
      <c r="B933" s="24" t="s">
        <v>329</v>
      </c>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c r="BZ933" s="17"/>
      <c r="CA933" s="17"/>
    </row>
    <row r="934" spans="2:79" x14ac:dyDescent="0.3">
      <c r="B934" t="s">
        <v>321</v>
      </c>
      <c r="C934" s="17">
        <v>0.13433788419529499</v>
      </c>
      <c r="D934" s="17">
        <v>0.137490912243036</v>
      </c>
      <c r="E934" s="17">
        <v>0.133213516494462</v>
      </c>
      <c r="F934" s="17"/>
      <c r="G934" s="17">
        <v>7.16396492085936E-2</v>
      </c>
      <c r="H934" s="17">
        <v>0.14219840778190901</v>
      </c>
      <c r="I934" s="17">
        <v>0.14684496813409201</v>
      </c>
      <c r="J934" s="17">
        <v>0.132945528345673</v>
      </c>
      <c r="K934" s="17">
        <v>0.16718588144920299</v>
      </c>
      <c r="L934" s="17">
        <v>0.130606359646182</v>
      </c>
      <c r="M934" s="17"/>
      <c r="N934" s="17">
        <v>0.15488093990827001</v>
      </c>
      <c r="O934" s="17">
        <v>0.111186056528175</v>
      </c>
      <c r="P934" s="17">
        <v>0.11785836092756</v>
      </c>
      <c r="Q934" s="17">
        <v>0.15248247370437401</v>
      </c>
      <c r="R934" s="17"/>
      <c r="S934" s="17">
        <v>0.13455708939147301</v>
      </c>
      <c r="T934" s="17">
        <v>0.108707910965055</v>
      </c>
      <c r="U934" s="17">
        <v>0.124836762900757</v>
      </c>
      <c r="V934" s="17">
        <v>0.11950877507751199</v>
      </c>
      <c r="W934" s="17">
        <v>0.105374221614496</v>
      </c>
      <c r="X934" s="17">
        <v>0.197830245592898</v>
      </c>
      <c r="Y934" s="17">
        <v>0.14131731399491201</v>
      </c>
      <c r="Z934" s="17">
        <v>0</v>
      </c>
      <c r="AA934" s="17">
        <v>0.17029809601909199</v>
      </c>
      <c r="AB934" s="17">
        <v>0.15299292811243401</v>
      </c>
      <c r="AC934" s="17">
        <v>6.1455466556097502E-2</v>
      </c>
      <c r="AD934" s="17">
        <v>0.22630981705172301</v>
      </c>
      <c r="AE934" s="17"/>
      <c r="AF934" s="17">
        <v>0.149391400268443</v>
      </c>
      <c r="AG934" s="17">
        <v>0.15539262115230801</v>
      </c>
      <c r="AH934" s="17">
        <v>0.172197327022096</v>
      </c>
      <c r="AI934" s="17">
        <v>0.12565912743214899</v>
      </c>
      <c r="AJ934" s="17">
        <v>2.3097870663221599E-2</v>
      </c>
      <c r="AK934" s="17"/>
      <c r="AL934" s="17">
        <v>0.121904566434398</v>
      </c>
      <c r="AM934" s="17">
        <v>0.138097596323181</v>
      </c>
      <c r="AN934" s="17">
        <v>0.10768336622246601</v>
      </c>
      <c r="AO934" s="17">
        <v>0.14347468835065899</v>
      </c>
      <c r="AP934" s="17">
        <v>6.6391797288891802E-2</v>
      </c>
      <c r="AQ934" s="17">
        <v>0.21179109080873601</v>
      </c>
      <c r="AR934" s="17"/>
      <c r="AS934" s="17">
        <v>0.18842663685811101</v>
      </c>
      <c r="AT934" s="17">
        <v>0.122539946513455</v>
      </c>
      <c r="AU934" s="17">
        <v>0.13568861090724799</v>
      </c>
      <c r="AV934" s="17">
        <v>0.118032765845724</v>
      </c>
      <c r="AW934" s="17">
        <v>8.1101327546818702E-2</v>
      </c>
      <c r="AX934" s="17"/>
      <c r="AY934" s="17">
        <v>0.19049652551637999</v>
      </c>
      <c r="AZ934" s="17">
        <v>0.118240794070709</v>
      </c>
      <c r="BA934" s="17">
        <v>0.124355289873474</v>
      </c>
      <c r="BB934" s="17">
        <v>6.4948136835939405E-2</v>
      </c>
      <c r="BC934" s="17">
        <v>0.263810601675386</v>
      </c>
      <c r="BD934" s="17"/>
      <c r="BE934" s="17">
        <v>0.12687136847490499</v>
      </c>
      <c r="BF934" s="17">
        <v>0.109732416341549</v>
      </c>
      <c r="BG934" s="17">
        <v>0.15432470286736</v>
      </c>
      <c r="BH934" s="17">
        <v>0.120900278732182</v>
      </c>
      <c r="BI934" s="17"/>
      <c r="BJ934" s="17">
        <v>0.15938115262141</v>
      </c>
      <c r="BK934" s="17">
        <v>0.16909384563202801</v>
      </c>
      <c r="BL934" s="17">
        <v>0.11488014522225801</v>
      </c>
      <c r="BM934" s="17">
        <v>0.13345081795921601</v>
      </c>
      <c r="BN934" s="17"/>
      <c r="BO934" s="17">
        <v>0.145185991458613</v>
      </c>
      <c r="BP934" s="17">
        <v>5.4252004149762799E-2</v>
      </c>
      <c r="BQ934" s="17">
        <v>0.14766078050531201</v>
      </c>
      <c r="BR934" s="17"/>
      <c r="BS934" s="17">
        <v>0.150618332724089</v>
      </c>
      <c r="BT934" s="17">
        <v>0.109975215935947</v>
      </c>
      <c r="BU934" s="17"/>
      <c r="BV934" s="17">
        <v>9.6114147621067694E-2</v>
      </c>
      <c r="BW934" s="17">
        <v>0.136218069929335</v>
      </c>
      <c r="BX934" s="17">
        <v>0.14444635491931301</v>
      </c>
      <c r="BY934" s="17"/>
      <c r="BZ934" s="17">
        <v>0.105972625715023</v>
      </c>
      <c r="CA934" s="17">
        <v>0.249765148965056</v>
      </c>
    </row>
    <row r="935" spans="2:79" x14ac:dyDescent="0.3">
      <c r="B935" t="s">
        <v>322</v>
      </c>
      <c r="C935" s="17">
        <v>0.223301134625595</v>
      </c>
      <c r="D935" s="17">
        <v>0.192854154400561</v>
      </c>
      <c r="E935" s="17">
        <v>0.254684396853535</v>
      </c>
      <c r="F935" s="17"/>
      <c r="G935" s="17">
        <v>0.23377934947883</v>
      </c>
      <c r="H935" s="17">
        <v>0.16449331487194399</v>
      </c>
      <c r="I935" s="17">
        <v>0.25127121908476402</v>
      </c>
      <c r="J935" s="17">
        <v>0.19141838709425901</v>
      </c>
      <c r="K935" s="17">
        <v>0.226869163035645</v>
      </c>
      <c r="L935" s="17">
        <v>0.26804656320554499</v>
      </c>
      <c r="M935" s="17"/>
      <c r="N935" s="17">
        <v>0.23932922997953901</v>
      </c>
      <c r="O935" s="17">
        <v>0.22693133794839601</v>
      </c>
      <c r="P935" s="17">
        <v>0.26999621159832399</v>
      </c>
      <c r="Q935" s="17">
        <v>0.153288074827267</v>
      </c>
      <c r="R935" s="17"/>
      <c r="S935" s="17">
        <v>0.24267292293294901</v>
      </c>
      <c r="T935" s="17">
        <v>0.28487063285261099</v>
      </c>
      <c r="U935" s="17">
        <v>0.22161835672059299</v>
      </c>
      <c r="V935" s="17">
        <v>0.24448666717630901</v>
      </c>
      <c r="W935" s="17">
        <v>0.155381130911319</v>
      </c>
      <c r="X935" s="17">
        <v>0.163534046716377</v>
      </c>
      <c r="Y935" s="17">
        <v>0.32254946128114698</v>
      </c>
      <c r="Z935" s="17">
        <v>0.173705243871422</v>
      </c>
      <c r="AA935" s="17">
        <v>0.17418340559791501</v>
      </c>
      <c r="AB935" s="17">
        <v>0.17050791540518601</v>
      </c>
      <c r="AC935" s="17">
        <v>0.216325496440439</v>
      </c>
      <c r="AD935" s="17">
        <v>0.255820616900444</v>
      </c>
      <c r="AE935" s="17"/>
      <c r="AF935" s="17">
        <v>0.18111191091228199</v>
      </c>
      <c r="AG935" s="17">
        <v>0.187538548655869</v>
      </c>
      <c r="AH935" s="17">
        <v>0.38022168704230902</v>
      </c>
      <c r="AI935" s="17">
        <v>0.29984404633065598</v>
      </c>
      <c r="AJ935" s="17">
        <v>0.17243491379395001</v>
      </c>
      <c r="AK935" s="17"/>
      <c r="AL935" s="17">
        <v>0.180669121630326</v>
      </c>
      <c r="AM935" s="17">
        <v>0.14621674139327101</v>
      </c>
      <c r="AN935" s="17">
        <v>0.39604695202805601</v>
      </c>
      <c r="AO935" s="17">
        <v>0.27755808392749498</v>
      </c>
      <c r="AP935" s="17">
        <v>0.18865040337125599</v>
      </c>
      <c r="AQ935" s="17">
        <v>0.259088899924029</v>
      </c>
      <c r="AR935" s="17"/>
      <c r="AS935" s="17">
        <v>0.20406323418408301</v>
      </c>
      <c r="AT935" s="17">
        <v>0.20580793888457999</v>
      </c>
      <c r="AU935" s="17">
        <v>0.242812606250317</v>
      </c>
      <c r="AV935" s="17">
        <v>0.25741117275434</v>
      </c>
      <c r="AW935" s="17">
        <v>0.39954288297408402</v>
      </c>
      <c r="AX935" s="17"/>
      <c r="AY935" s="17">
        <v>0.24855383493129901</v>
      </c>
      <c r="AZ935" s="17">
        <v>0.22344742979290499</v>
      </c>
      <c r="BA935" s="17">
        <v>0.190334110758381</v>
      </c>
      <c r="BB935" s="17">
        <v>0.20062956950577601</v>
      </c>
      <c r="BC935" s="17">
        <v>0.27271401847433402</v>
      </c>
      <c r="BD935" s="17"/>
      <c r="BE935" s="17">
        <v>0.13405741612035399</v>
      </c>
      <c r="BF935" s="17">
        <v>0.24484904916817701</v>
      </c>
      <c r="BG935" s="17">
        <v>0.22930993034042599</v>
      </c>
      <c r="BH935" s="17">
        <v>0.22090676735128001</v>
      </c>
      <c r="BI935" s="17"/>
      <c r="BJ935" s="17">
        <v>0.29086588269338898</v>
      </c>
      <c r="BK935" s="17">
        <v>0.12823651381798701</v>
      </c>
      <c r="BL935" s="17">
        <v>0.17916755496756701</v>
      </c>
      <c r="BM935" s="17">
        <v>0.238599651584887</v>
      </c>
      <c r="BN935" s="17"/>
      <c r="BO935" s="17">
        <v>0.182238175382824</v>
      </c>
      <c r="BP935" s="17">
        <v>0.294083838831038</v>
      </c>
      <c r="BQ935" s="17">
        <v>0.219289004703248</v>
      </c>
      <c r="BR935" s="17"/>
      <c r="BS935" s="17">
        <v>0.25761155289219001</v>
      </c>
      <c r="BT935" s="17">
        <v>0.18028315415392701</v>
      </c>
      <c r="BU935" s="17"/>
      <c r="BV935" s="17">
        <v>0.17507145120040901</v>
      </c>
      <c r="BW935" s="17">
        <v>0.25969955130879502</v>
      </c>
      <c r="BX935" s="17">
        <v>0.222738442960978</v>
      </c>
      <c r="BY935" s="17"/>
      <c r="BZ935" s="17">
        <v>0.19219295182065699</v>
      </c>
      <c r="CA935" s="17">
        <v>0.169416072687462</v>
      </c>
    </row>
    <row r="936" spans="2:79" x14ac:dyDescent="0.3">
      <c r="B936" t="s">
        <v>323</v>
      </c>
      <c r="C936" s="17">
        <v>0.27981086245265802</v>
      </c>
      <c r="D936" s="17">
        <v>0.29586998167527201</v>
      </c>
      <c r="E936" s="17">
        <v>0.26319215013223601</v>
      </c>
      <c r="F936" s="17"/>
      <c r="G936" s="17">
        <v>0.30842476890887099</v>
      </c>
      <c r="H936" s="17">
        <v>0.30341642927058798</v>
      </c>
      <c r="I936" s="17">
        <v>0.263509615336322</v>
      </c>
      <c r="J936" s="17">
        <v>0.321247930491878</v>
      </c>
      <c r="K936" s="17">
        <v>0.28088129127492001</v>
      </c>
      <c r="L936" s="17">
        <v>0.22030985011507101</v>
      </c>
      <c r="M936" s="17"/>
      <c r="N936" s="17">
        <v>0.25060155976659598</v>
      </c>
      <c r="O936" s="17">
        <v>0.32978812466423202</v>
      </c>
      <c r="P936" s="17">
        <v>0.27070503417935898</v>
      </c>
      <c r="Q936" s="17">
        <v>0.268903971133299</v>
      </c>
      <c r="R936" s="17"/>
      <c r="S936" s="17">
        <v>0.22690454635708401</v>
      </c>
      <c r="T936" s="17">
        <v>0.28741559437547198</v>
      </c>
      <c r="U936" s="17">
        <v>0.25630765526469601</v>
      </c>
      <c r="V936" s="17">
        <v>0.25449555795483197</v>
      </c>
      <c r="W936" s="17">
        <v>0.30909834785998103</v>
      </c>
      <c r="X936" s="17">
        <v>0.30291520283176399</v>
      </c>
      <c r="Y936" s="17">
        <v>0.243109198114797</v>
      </c>
      <c r="Z936" s="17">
        <v>0.330527785350754</v>
      </c>
      <c r="AA936" s="17">
        <v>0.248580732401051</v>
      </c>
      <c r="AB936" s="17">
        <v>0.39827351139970701</v>
      </c>
      <c r="AC936" s="17">
        <v>0.32584054267505003</v>
      </c>
      <c r="AD936" s="17">
        <v>0.25969579321735797</v>
      </c>
      <c r="AE936" s="17"/>
      <c r="AF936" s="17">
        <v>0.27411404371530501</v>
      </c>
      <c r="AG936" s="17">
        <v>0.29872354682954599</v>
      </c>
      <c r="AH936" s="17">
        <v>0.175071705719478</v>
      </c>
      <c r="AI936" s="17">
        <v>0.28280949917174197</v>
      </c>
      <c r="AJ936" s="17">
        <v>0.30814706657277002</v>
      </c>
      <c r="AK936" s="17"/>
      <c r="AL936" s="17">
        <v>0.30176482779772701</v>
      </c>
      <c r="AM936" s="17">
        <v>0.299420724919579</v>
      </c>
      <c r="AN936" s="17">
        <v>0.27417582257607898</v>
      </c>
      <c r="AO936" s="17">
        <v>0.283268019554127</v>
      </c>
      <c r="AP936" s="17">
        <v>0.26642869309655898</v>
      </c>
      <c r="AQ936" s="17">
        <v>0.14703424774211199</v>
      </c>
      <c r="AR936" s="17"/>
      <c r="AS936" s="17">
        <v>0.21003382964885101</v>
      </c>
      <c r="AT936" s="17">
        <v>0.316440077438294</v>
      </c>
      <c r="AU936" s="17">
        <v>0.236823611465447</v>
      </c>
      <c r="AV936" s="17">
        <v>0.31419389082792598</v>
      </c>
      <c r="AW936" s="17">
        <v>0.25765339283219402</v>
      </c>
      <c r="AX936" s="17"/>
      <c r="AY936" s="17">
        <v>0.198523833159887</v>
      </c>
      <c r="AZ936" s="17">
        <v>0.32521487203601701</v>
      </c>
      <c r="BA936" s="17">
        <v>0.277837411306322</v>
      </c>
      <c r="BB936" s="17">
        <v>0.33525816922325302</v>
      </c>
      <c r="BC936" s="17">
        <v>0.167821243228571</v>
      </c>
      <c r="BD936" s="17"/>
      <c r="BE936" s="17">
        <v>0.21147513440664301</v>
      </c>
      <c r="BF936" s="17">
        <v>0.25807212133714302</v>
      </c>
      <c r="BG936" s="17">
        <v>0.29752757849019101</v>
      </c>
      <c r="BH936" s="17">
        <v>0.276752648090627</v>
      </c>
      <c r="BI936" s="17"/>
      <c r="BJ936" s="17">
        <v>0.21024110294887499</v>
      </c>
      <c r="BK936" s="17">
        <v>0.167289972466583</v>
      </c>
      <c r="BL936" s="17">
        <v>0.31161961731340099</v>
      </c>
      <c r="BM936" s="17">
        <v>0.29188430064659399</v>
      </c>
      <c r="BN936" s="17"/>
      <c r="BO936" s="17">
        <v>0.23545534152863701</v>
      </c>
      <c r="BP936" s="17">
        <v>0.326978918141835</v>
      </c>
      <c r="BQ936" s="17">
        <v>0.27912233480184501</v>
      </c>
      <c r="BR936" s="17"/>
      <c r="BS936" s="17">
        <v>0.25377778989432198</v>
      </c>
      <c r="BT936" s="17">
        <v>0.31427734678682401</v>
      </c>
      <c r="BU936" s="17"/>
      <c r="BV936" s="17">
        <v>0.314147150139853</v>
      </c>
      <c r="BW936" s="17">
        <v>0.27348515996008899</v>
      </c>
      <c r="BX936" s="17">
        <v>0.25412383893228202</v>
      </c>
      <c r="BY936" s="17"/>
      <c r="BZ936" s="17">
        <v>0.357765236396483</v>
      </c>
      <c r="CA936" s="17">
        <v>0.30110669621118902</v>
      </c>
    </row>
    <row r="937" spans="2:79" x14ac:dyDescent="0.3">
      <c r="B937" t="s">
        <v>324</v>
      </c>
      <c r="C937" s="17">
        <v>0.157570470694816</v>
      </c>
      <c r="D937" s="17">
        <v>0.1499121440249</v>
      </c>
      <c r="E937" s="17">
        <v>0.16401386970784601</v>
      </c>
      <c r="F937" s="17"/>
      <c r="G937" s="17">
        <v>0.114200029741949</v>
      </c>
      <c r="H937" s="17">
        <v>0.12635478151528001</v>
      </c>
      <c r="I937" s="17">
        <v>0.147104349931546</v>
      </c>
      <c r="J937" s="17">
        <v>0.13333825620527201</v>
      </c>
      <c r="K937" s="17">
        <v>0.17090757016489799</v>
      </c>
      <c r="L937" s="17">
        <v>0.22833315268873999</v>
      </c>
      <c r="M937" s="17"/>
      <c r="N937" s="17">
        <v>0.14884195788815299</v>
      </c>
      <c r="O937" s="17">
        <v>0.135893301290619</v>
      </c>
      <c r="P937" s="17">
        <v>0.14663272316102199</v>
      </c>
      <c r="Q937" s="17">
        <v>0.201746559360023</v>
      </c>
      <c r="R937" s="17"/>
      <c r="S937" s="17">
        <v>0.12428378964251301</v>
      </c>
      <c r="T937" s="17">
        <v>0.12450093145079499</v>
      </c>
      <c r="U937" s="17">
        <v>0.25860377217853803</v>
      </c>
      <c r="V937" s="17">
        <v>0.16764290706105101</v>
      </c>
      <c r="W937" s="17">
        <v>5.0524370062593402E-2</v>
      </c>
      <c r="X937" s="17">
        <v>0.160636135174303</v>
      </c>
      <c r="Y937" s="17">
        <v>0.14819562906066999</v>
      </c>
      <c r="Z937" s="17">
        <v>0.26730643890489503</v>
      </c>
      <c r="AA937" s="17">
        <v>0.25900718284804197</v>
      </c>
      <c r="AB937" s="17">
        <v>7.4444731091908203E-2</v>
      </c>
      <c r="AC937" s="17">
        <v>0.17379721987395999</v>
      </c>
      <c r="AD937" s="17">
        <v>0.12997318752700099</v>
      </c>
      <c r="AE937" s="17"/>
      <c r="AF937" s="17">
        <v>0.18395300742319001</v>
      </c>
      <c r="AG937" s="17">
        <v>0.15740665599509299</v>
      </c>
      <c r="AH937" s="17">
        <v>8.1738127197727203E-2</v>
      </c>
      <c r="AI937" s="17">
        <v>0.14341166617204401</v>
      </c>
      <c r="AJ937" s="17">
        <v>0.22179168992398399</v>
      </c>
      <c r="AK937" s="17"/>
      <c r="AL937" s="17">
        <v>0.15372472822392699</v>
      </c>
      <c r="AM937" s="17">
        <v>0.23305208460158999</v>
      </c>
      <c r="AN937" s="17">
        <v>6.9733838491643704E-2</v>
      </c>
      <c r="AO937" s="17">
        <v>0.115554226783386</v>
      </c>
      <c r="AP937" s="17">
        <v>0.193790773606204</v>
      </c>
      <c r="AQ937" s="17">
        <v>0.17682355707365199</v>
      </c>
      <c r="AR937" s="17"/>
      <c r="AS937" s="17">
        <v>0.14154376967676099</v>
      </c>
      <c r="AT937" s="17">
        <v>0.159168461413152</v>
      </c>
      <c r="AU937" s="17">
        <v>0.19071658773003</v>
      </c>
      <c r="AV937" s="17">
        <v>0.105300247498906</v>
      </c>
      <c r="AW937" s="17">
        <v>8.4621798454841607E-2</v>
      </c>
      <c r="AX937" s="17"/>
      <c r="AY937" s="17">
        <v>0.14845708117321399</v>
      </c>
      <c r="AZ937" s="17">
        <v>0.139006235445299</v>
      </c>
      <c r="BA937" s="17">
        <v>0.20513788924590101</v>
      </c>
      <c r="BB937" s="17">
        <v>0.173061653794398</v>
      </c>
      <c r="BC937" s="17">
        <v>8.5044811460738598E-2</v>
      </c>
      <c r="BD937" s="17"/>
      <c r="BE937" s="17">
        <v>0.20554852876636401</v>
      </c>
      <c r="BF937" s="17">
        <v>0.16619799968596499</v>
      </c>
      <c r="BG937" s="17">
        <v>0.13680907140507201</v>
      </c>
      <c r="BH937" s="17">
        <v>0.17880894643416001</v>
      </c>
      <c r="BI937" s="17"/>
      <c r="BJ937" s="17">
        <v>0.13047274379408999</v>
      </c>
      <c r="BK937" s="17">
        <v>0.11946193625545</v>
      </c>
      <c r="BL937" s="17">
        <v>0.187289253371312</v>
      </c>
      <c r="BM937" s="17">
        <v>0.152822292517308</v>
      </c>
      <c r="BN937" s="17"/>
      <c r="BO937" s="17">
        <v>0.13335286416515599</v>
      </c>
      <c r="BP937" s="17">
        <v>0.13550964338497101</v>
      </c>
      <c r="BQ937" s="17">
        <v>0.16434212239611901</v>
      </c>
      <c r="BR937" s="17"/>
      <c r="BS937" s="17">
        <v>0.13850882529653599</v>
      </c>
      <c r="BT937" s="17">
        <v>0.18261478205248999</v>
      </c>
      <c r="BU937" s="17"/>
      <c r="BV937" s="17">
        <v>0.16946298702461399</v>
      </c>
      <c r="BW937" s="17">
        <v>0.17126017628885501</v>
      </c>
      <c r="BX937" s="17">
        <v>0.11729209269601901</v>
      </c>
      <c r="BY937" s="17"/>
      <c r="BZ937" s="17">
        <v>0.13200868568626001</v>
      </c>
      <c r="CA937" s="17">
        <v>9.1717628567420995E-2</v>
      </c>
    </row>
    <row r="938" spans="2:79" x14ac:dyDescent="0.3">
      <c r="B938" t="s">
        <v>325</v>
      </c>
      <c r="C938" s="17">
        <v>0.122513929364128</v>
      </c>
      <c r="D938" s="17">
        <v>0.124256267833859</v>
      </c>
      <c r="E938" s="17">
        <v>0.11991646223557501</v>
      </c>
      <c r="F938" s="17"/>
      <c r="G938" s="17">
        <v>0.17992924019746201</v>
      </c>
      <c r="H938" s="17">
        <v>0.18419928320453799</v>
      </c>
      <c r="I938" s="17">
        <v>9.48337503882873E-2</v>
      </c>
      <c r="J938" s="17">
        <v>0.139175868927781</v>
      </c>
      <c r="K938" s="17">
        <v>8.7349925112274296E-2</v>
      </c>
      <c r="L938" s="17">
        <v>7.2076784429708496E-2</v>
      </c>
      <c r="M938" s="17"/>
      <c r="N938" s="17">
        <v>0.122312718247893</v>
      </c>
      <c r="O938" s="17">
        <v>0.111296892610224</v>
      </c>
      <c r="P938" s="17">
        <v>0.120961109178222</v>
      </c>
      <c r="Q938" s="17">
        <v>0.13692187763349301</v>
      </c>
      <c r="R938" s="17"/>
      <c r="S938" s="17">
        <v>0.188440161217694</v>
      </c>
      <c r="T938" s="17">
        <v>0.13212795844308201</v>
      </c>
      <c r="U938" s="17">
        <v>9.9084260287521903E-2</v>
      </c>
      <c r="V938" s="17">
        <v>0.10068988546856</v>
      </c>
      <c r="W938" s="17">
        <v>0.196843826852762</v>
      </c>
      <c r="X938" s="17">
        <v>9.2800599292056404E-2</v>
      </c>
      <c r="Y938" s="17">
        <v>0.14482839754847401</v>
      </c>
      <c r="Z938" s="17">
        <v>0.14196948227242101</v>
      </c>
      <c r="AA938" s="17">
        <v>0.105834217516677</v>
      </c>
      <c r="AB938" s="17">
        <v>5.6815445434199099E-2</v>
      </c>
      <c r="AC938" s="17">
        <v>8.0206008315365104E-2</v>
      </c>
      <c r="AD938" s="17">
        <v>6.0764299562798198E-2</v>
      </c>
      <c r="AE938" s="17"/>
      <c r="AF938" s="17">
        <v>9.7096598552526003E-2</v>
      </c>
      <c r="AG938" s="17">
        <v>0.15034276128688201</v>
      </c>
      <c r="AH938" s="17">
        <v>0.120386806380338</v>
      </c>
      <c r="AI938" s="17">
        <v>0.10388527608652399</v>
      </c>
      <c r="AJ938" s="17">
        <v>0.181532823631671</v>
      </c>
      <c r="AK938" s="17"/>
      <c r="AL938" s="17">
        <v>0.173924193491556</v>
      </c>
      <c r="AM938" s="17">
        <v>8.6950319512100194E-2</v>
      </c>
      <c r="AN938" s="17">
        <v>9.0527649928465098E-2</v>
      </c>
      <c r="AO938" s="17">
        <v>9.1902565767331107E-2</v>
      </c>
      <c r="AP938" s="17">
        <v>0.15721117126542999</v>
      </c>
      <c r="AQ938" s="17">
        <v>0.19288921927397201</v>
      </c>
      <c r="AR938" s="17"/>
      <c r="AS938" s="17">
        <v>7.3899978790906401E-2</v>
      </c>
      <c r="AT938" s="17">
        <v>0.13569699990376299</v>
      </c>
      <c r="AU938" s="17">
        <v>0.13509610129806199</v>
      </c>
      <c r="AV938" s="17">
        <v>0.13125261013727299</v>
      </c>
      <c r="AW938" s="17">
        <v>0</v>
      </c>
      <c r="AX938" s="17"/>
      <c r="AY938" s="17">
        <v>7.4686311482619602E-2</v>
      </c>
      <c r="AZ938" s="17">
        <v>0.13104902646330699</v>
      </c>
      <c r="BA938" s="17">
        <v>0.14687831847547</v>
      </c>
      <c r="BB938" s="17">
        <v>0.160665438997531</v>
      </c>
      <c r="BC938" s="17">
        <v>6.2558655809677302E-2</v>
      </c>
      <c r="BD938" s="17"/>
      <c r="BE938" s="17">
        <v>0.21696721529134999</v>
      </c>
      <c r="BF938" s="17">
        <v>0.11945675499941601</v>
      </c>
      <c r="BG938" s="17">
        <v>0.118632288490056</v>
      </c>
      <c r="BH938" s="17">
        <v>0.111389289217403</v>
      </c>
      <c r="BI938" s="17"/>
      <c r="BJ938" s="17">
        <v>0.144427503959659</v>
      </c>
      <c r="BK938" s="17">
        <v>0.33466933955421402</v>
      </c>
      <c r="BL938" s="17">
        <v>0.13604599512609999</v>
      </c>
      <c r="BM938" s="17">
        <v>9.4288629945066593E-2</v>
      </c>
      <c r="BN938" s="17"/>
      <c r="BO938" s="17">
        <v>0.2441863802857</v>
      </c>
      <c r="BP938" s="17">
        <v>0.10155744007284501</v>
      </c>
      <c r="BQ938" s="17">
        <v>0.10601662894122101</v>
      </c>
      <c r="BR938" s="17"/>
      <c r="BS938" s="17">
        <v>0.12952820103013499</v>
      </c>
      <c r="BT938" s="17">
        <v>0.11403203479556399</v>
      </c>
      <c r="BU938" s="17"/>
      <c r="BV938" s="17">
        <v>0.15687159091482999</v>
      </c>
      <c r="BW938" s="17">
        <v>9.1834271939601197E-2</v>
      </c>
      <c r="BX938" s="17">
        <v>0.15733390872335601</v>
      </c>
      <c r="BY938" s="17"/>
      <c r="BZ938" s="17">
        <v>0.18207207083017499</v>
      </c>
      <c r="CA938" s="17">
        <v>0.18799445356887301</v>
      </c>
    </row>
    <row r="939" spans="2:79" x14ac:dyDescent="0.3">
      <c r="B939" t="s">
        <v>326</v>
      </c>
      <c r="C939" s="17">
        <v>5.5177479703825603E-2</v>
      </c>
      <c r="D939" s="17">
        <v>6.9078111656717095E-2</v>
      </c>
      <c r="E939" s="17">
        <v>4.0351348853454302E-2</v>
      </c>
      <c r="F939" s="17"/>
      <c r="G939" s="17">
        <v>6.8048598394711404E-2</v>
      </c>
      <c r="H939" s="17">
        <v>7.9337783355740099E-2</v>
      </c>
      <c r="I939" s="17">
        <v>7.9451363846490194E-2</v>
      </c>
      <c r="J939" s="17">
        <v>2.8496938086003301E-2</v>
      </c>
      <c r="K939" s="17">
        <v>4.1791913768135701E-2</v>
      </c>
      <c r="L939" s="17">
        <v>4.0381663282750703E-2</v>
      </c>
      <c r="M939" s="17"/>
      <c r="N939" s="17">
        <v>5.6986553435452197E-2</v>
      </c>
      <c r="O939" s="17">
        <v>3.4444606773812801E-2</v>
      </c>
      <c r="P939" s="17">
        <v>4.95094170970896E-2</v>
      </c>
      <c r="Q939" s="17">
        <v>8.1047213381084796E-2</v>
      </c>
      <c r="R939" s="17"/>
      <c r="S939" s="17">
        <v>7.3450635754252494E-2</v>
      </c>
      <c r="T939" s="17">
        <v>3.04480446257221E-2</v>
      </c>
      <c r="U939" s="17">
        <v>3.9549192647894603E-2</v>
      </c>
      <c r="V939" s="17">
        <v>5.9104137818335803E-2</v>
      </c>
      <c r="W939" s="17">
        <v>8.0220055886658703E-2</v>
      </c>
      <c r="X939" s="17">
        <v>7.0314585473100794E-2</v>
      </c>
      <c r="Y939" s="17">
        <v>0</v>
      </c>
      <c r="Z939" s="17">
        <v>8.6491049600508296E-2</v>
      </c>
      <c r="AA939" s="17">
        <v>2.7188231178673201E-2</v>
      </c>
      <c r="AB939" s="17">
        <v>0.112110242933659</v>
      </c>
      <c r="AC939" s="17">
        <v>4.2460442077720199E-2</v>
      </c>
      <c r="AD939" s="17">
        <v>6.7436285740676394E-2</v>
      </c>
      <c r="AE939" s="17"/>
      <c r="AF939" s="17">
        <v>4.3852465037260299E-2</v>
      </c>
      <c r="AG939" s="17">
        <v>3.4625353288187298E-2</v>
      </c>
      <c r="AH939" s="17">
        <v>5.19436182176796E-2</v>
      </c>
      <c r="AI939" s="17">
        <v>2.1478876931391101E-2</v>
      </c>
      <c r="AJ939" s="17">
        <v>9.2995635414403505E-2</v>
      </c>
      <c r="AK939" s="17"/>
      <c r="AL939" s="17">
        <v>4.4759105941029297E-2</v>
      </c>
      <c r="AM939" s="17">
        <v>4.7876073260718501E-2</v>
      </c>
      <c r="AN939" s="17">
        <v>4.5319662288074901E-2</v>
      </c>
      <c r="AO939" s="17">
        <v>4.8050179964154498E-2</v>
      </c>
      <c r="AP939" s="17">
        <v>0.10646407306901801</v>
      </c>
      <c r="AQ939" s="17">
        <v>0</v>
      </c>
      <c r="AR939" s="17"/>
      <c r="AS939" s="17">
        <v>0.14730452850675699</v>
      </c>
      <c r="AT939" s="17">
        <v>3.9849208177806503E-2</v>
      </c>
      <c r="AU939" s="17">
        <v>1.9358540657837001E-2</v>
      </c>
      <c r="AV939" s="17">
        <v>6.1933343358610803E-2</v>
      </c>
      <c r="AW939" s="17">
        <v>9.5752964606798593E-2</v>
      </c>
      <c r="AX939" s="17"/>
      <c r="AY939" s="17">
        <v>8.0704826230304394E-2</v>
      </c>
      <c r="AZ939" s="17">
        <v>5.0902999359753898E-2</v>
      </c>
      <c r="BA939" s="17">
        <v>3.4132091625792803E-2</v>
      </c>
      <c r="BB939" s="17">
        <v>4.9383975562271303E-2</v>
      </c>
      <c r="BC939" s="17">
        <v>8.8392873848483502E-2</v>
      </c>
      <c r="BD939" s="17"/>
      <c r="BE939" s="17">
        <v>7.1701905158937998E-2</v>
      </c>
      <c r="BF939" s="17">
        <v>8.5885335905982102E-2</v>
      </c>
      <c r="BG939" s="17">
        <v>3.0319181893027999E-2</v>
      </c>
      <c r="BH939" s="17">
        <v>7.17470202154184E-2</v>
      </c>
      <c r="BI939" s="17"/>
      <c r="BJ939" s="17">
        <v>4.10911011095733E-2</v>
      </c>
      <c r="BK939" s="17">
        <v>8.1248392273737494E-2</v>
      </c>
      <c r="BL939" s="17">
        <v>3.7826203216767898E-2</v>
      </c>
      <c r="BM939" s="17">
        <v>6.0510190154353903E-2</v>
      </c>
      <c r="BN939" s="17"/>
      <c r="BO939" s="17">
        <v>5.9581247179068098E-2</v>
      </c>
      <c r="BP939" s="17">
        <v>6.4572460130005699E-2</v>
      </c>
      <c r="BQ939" s="17">
        <v>5.0614563562900602E-2</v>
      </c>
      <c r="BR939" s="17"/>
      <c r="BS939" s="17">
        <v>4.0031093636590798E-2</v>
      </c>
      <c r="BT939" s="17">
        <v>7.4792970701895001E-2</v>
      </c>
      <c r="BU939" s="17"/>
      <c r="BV939" s="17">
        <v>6.6523339210143195E-2</v>
      </c>
      <c r="BW939" s="17">
        <v>5.04448615881209E-2</v>
      </c>
      <c r="BX939" s="17">
        <v>5.25999474220974E-2</v>
      </c>
      <c r="BY939" s="17"/>
      <c r="BZ939" s="17">
        <v>2.99884295514024E-2</v>
      </c>
      <c r="CA939" s="17">
        <v>0</v>
      </c>
    </row>
    <row r="940" spans="2:79" x14ac:dyDescent="0.3">
      <c r="B940" t="s">
        <v>327</v>
      </c>
      <c r="C940" s="17">
        <v>2.7288238963682598E-2</v>
      </c>
      <c r="D940" s="17">
        <v>3.0538428165654E-2</v>
      </c>
      <c r="E940" s="17">
        <v>2.4628255722891901E-2</v>
      </c>
      <c r="F940" s="17"/>
      <c r="G940" s="17">
        <v>2.3978364069581901E-2</v>
      </c>
      <c r="H940" s="17">
        <v>0</v>
      </c>
      <c r="I940" s="17">
        <v>1.69847332784985E-2</v>
      </c>
      <c r="J940" s="17">
        <v>5.3377090849134202E-2</v>
      </c>
      <c r="K940" s="17">
        <v>2.5014255194924201E-2</v>
      </c>
      <c r="L940" s="17">
        <v>4.0245626632004101E-2</v>
      </c>
      <c r="M940" s="17"/>
      <c r="N940" s="17">
        <v>2.7047040774096101E-2</v>
      </c>
      <c r="O940" s="17">
        <v>5.0459680184540799E-2</v>
      </c>
      <c r="P940" s="17">
        <v>2.43371438584228E-2</v>
      </c>
      <c r="Q940" s="17">
        <v>5.6098299604584196E-3</v>
      </c>
      <c r="R940" s="17"/>
      <c r="S940" s="17">
        <v>9.6908547040359498E-3</v>
      </c>
      <c r="T940" s="17">
        <v>3.1928927287262598E-2</v>
      </c>
      <c r="U940" s="17">
        <v>0</v>
      </c>
      <c r="V940" s="17">
        <v>5.4072069443401198E-2</v>
      </c>
      <c r="W940" s="17">
        <v>0.10255804681219</v>
      </c>
      <c r="X940" s="17">
        <v>1.1969184919501099E-2</v>
      </c>
      <c r="Y940" s="17">
        <v>0</v>
      </c>
      <c r="Z940" s="17">
        <v>0</v>
      </c>
      <c r="AA940" s="17">
        <v>1.49081344385503E-2</v>
      </c>
      <c r="AB940" s="17">
        <v>3.4855225622906397E-2</v>
      </c>
      <c r="AC940" s="17">
        <v>9.9914824061367605E-2</v>
      </c>
      <c r="AD940" s="17">
        <v>0</v>
      </c>
      <c r="AE940" s="17"/>
      <c r="AF940" s="17">
        <v>7.04805740909933E-2</v>
      </c>
      <c r="AG940" s="17">
        <v>1.59705127921148E-2</v>
      </c>
      <c r="AH940" s="17">
        <v>1.8440728420372102E-2</v>
      </c>
      <c r="AI940" s="17">
        <v>2.2911507875493099E-2</v>
      </c>
      <c r="AJ940" s="17">
        <v>0</v>
      </c>
      <c r="AK940" s="17"/>
      <c r="AL940" s="17">
        <v>2.3253456481037601E-2</v>
      </c>
      <c r="AM940" s="17">
        <v>4.8386459989560003E-2</v>
      </c>
      <c r="AN940" s="17">
        <v>1.65127084652162E-2</v>
      </c>
      <c r="AO940" s="17">
        <v>4.0192235652847803E-2</v>
      </c>
      <c r="AP940" s="17">
        <v>2.10630883026421E-2</v>
      </c>
      <c r="AQ940" s="17">
        <v>1.23729851774993E-2</v>
      </c>
      <c r="AR940" s="17"/>
      <c r="AS940" s="17">
        <v>3.4728022334531899E-2</v>
      </c>
      <c r="AT940" s="17">
        <v>2.04973676689496E-2</v>
      </c>
      <c r="AU940" s="17">
        <v>3.9503941691058302E-2</v>
      </c>
      <c r="AV940" s="17">
        <v>1.1875969577219999E-2</v>
      </c>
      <c r="AW940" s="17">
        <v>8.1327633585262696E-2</v>
      </c>
      <c r="AX940" s="17"/>
      <c r="AY940" s="17">
        <v>5.85775875062962E-2</v>
      </c>
      <c r="AZ940" s="17">
        <v>1.2138642832009499E-2</v>
      </c>
      <c r="BA940" s="17">
        <v>2.1324888714658999E-2</v>
      </c>
      <c r="BB940" s="17">
        <v>1.60530560808313E-2</v>
      </c>
      <c r="BC940" s="17">
        <v>5.9657795502810002E-2</v>
      </c>
      <c r="BD940" s="17"/>
      <c r="BE940" s="17">
        <v>3.3378431781446401E-2</v>
      </c>
      <c r="BF940" s="17">
        <v>1.58063225617667E-2</v>
      </c>
      <c r="BG940" s="17">
        <v>3.3077246513867398E-2</v>
      </c>
      <c r="BH940" s="17">
        <v>1.9495049958929801E-2</v>
      </c>
      <c r="BI940" s="17"/>
      <c r="BJ940" s="17">
        <v>2.3520512873003802E-2</v>
      </c>
      <c r="BK940" s="17">
        <v>0</v>
      </c>
      <c r="BL940" s="17">
        <v>3.3171230782594201E-2</v>
      </c>
      <c r="BM940" s="17">
        <v>2.8444117192574302E-2</v>
      </c>
      <c r="BN940" s="17"/>
      <c r="BO940" s="17">
        <v>0</v>
      </c>
      <c r="BP940" s="17">
        <v>2.3045695289542301E-2</v>
      </c>
      <c r="BQ940" s="17">
        <v>3.2954565089353599E-2</v>
      </c>
      <c r="BR940" s="17"/>
      <c r="BS940" s="17">
        <v>2.99242045261362E-2</v>
      </c>
      <c r="BT940" s="17">
        <v>2.4024495573352601E-2</v>
      </c>
      <c r="BU940" s="17"/>
      <c r="BV940" s="17">
        <v>2.1809333889082998E-2</v>
      </c>
      <c r="BW940" s="17">
        <v>1.70579089852043E-2</v>
      </c>
      <c r="BX940" s="17">
        <v>5.1465414345954703E-2</v>
      </c>
      <c r="BY940" s="17"/>
      <c r="BZ940" s="17">
        <v>0</v>
      </c>
      <c r="CA940" s="17">
        <v>0</v>
      </c>
    </row>
    <row r="941" spans="2:79" x14ac:dyDescent="0.3">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c r="BS941" s="17"/>
      <c r="BT941" s="17"/>
      <c r="BU941" s="17"/>
      <c r="BV941" s="17"/>
      <c r="BW941" s="17"/>
      <c r="BX941" s="17"/>
      <c r="BY941" s="17"/>
      <c r="BZ941" s="17"/>
      <c r="CA941" s="17"/>
    </row>
    <row r="942" spans="2:79" x14ac:dyDescent="0.3">
      <c r="B942" s="6" t="s">
        <v>344</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c r="BS942" s="17"/>
      <c r="BT942" s="17"/>
      <c r="BU942" s="17"/>
      <c r="BV942" s="17"/>
      <c r="BW942" s="17"/>
      <c r="BX942" s="17"/>
      <c r="BY942" s="17"/>
      <c r="BZ942" s="17"/>
      <c r="CA942" s="17"/>
    </row>
    <row r="943" spans="2:79" x14ac:dyDescent="0.3">
      <c r="B943" s="24" t="s">
        <v>329</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c r="BQ943" s="17"/>
      <c r="BR943" s="17"/>
      <c r="BS943" s="17"/>
      <c r="BT943" s="17"/>
      <c r="BU943" s="17"/>
      <c r="BV943" s="17"/>
      <c r="BW943" s="17"/>
      <c r="BX943" s="17"/>
      <c r="BY943" s="17"/>
      <c r="BZ943" s="17"/>
      <c r="CA943" s="17"/>
    </row>
    <row r="944" spans="2:79" x14ac:dyDescent="0.3">
      <c r="B944" t="s">
        <v>321</v>
      </c>
      <c r="C944" s="17">
        <v>6.1253614700274503E-2</v>
      </c>
      <c r="D944" s="17">
        <v>7.3751936168194601E-2</v>
      </c>
      <c r="E944" s="17">
        <v>5.0435220789227499E-2</v>
      </c>
      <c r="F944" s="17"/>
      <c r="G944" s="17">
        <v>5.6035121772675299E-2</v>
      </c>
      <c r="H944" s="17">
        <v>9.6235525930054203E-2</v>
      </c>
      <c r="I944" s="17">
        <v>6.5058390313864206E-2</v>
      </c>
      <c r="J944" s="17">
        <v>3.4943726957023698E-2</v>
      </c>
      <c r="K944" s="17">
        <v>5.23933723237631E-2</v>
      </c>
      <c r="L944" s="17">
        <v>6.0947460367302003E-2</v>
      </c>
      <c r="M944" s="17"/>
      <c r="N944" s="17">
        <v>8.2525639664939296E-2</v>
      </c>
      <c r="O944" s="17">
        <v>5.0044195198162202E-2</v>
      </c>
      <c r="P944" s="17">
        <v>3.7869842714973602E-2</v>
      </c>
      <c r="Q944" s="17">
        <v>7.1845838566401102E-2</v>
      </c>
      <c r="R944" s="17"/>
      <c r="S944" s="17">
        <v>7.0178217329569401E-2</v>
      </c>
      <c r="T944" s="17">
        <v>4.50951523232146E-2</v>
      </c>
      <c r="U944" s="17">
        <v>9.8023739310867095E-2</v>
      </c>
      <c r="V944" s="17">
        <v>2.7453625093154299E-2</v>
      </c>
      <c r="W944" s="17">
        <v>8.0886588222160105E-2</v>
      </c>
      <c r="X944" s="17">
        <v>7.9834722239490397E-2</v>
      </c>
      <c r="Y944" s="17">
        <v>7.9986478552955306E-2</v>
      </c>
      <c r="Z944" s="17">
        <v>0.13913792997732899</v>
      </c>
      <c r="AA944" s="17">
        <v>3.57386917029308E-2</v>
      </c>
      <c r="AB944" s="17">
        <v>5.6935728101545E-2</v>
      </c>
      <c r="AC944" s="17">
        <v>3.15825575141329E-2</v>
      </c>
      <c r="AD944" s="17">
        <v>0</v>
      </c>
      <c r="AE944" s="17"/>
      <c r="AF944" s="17">
        <v>8.3544774653429105E-2</v>
      </c>
      <c r="AG944" s="17">
        <v>6.0295914226420902E-2</v>
      </c>
      <c r="AH944" s="17">
        <v>7.1471557858710899E-2</v>
      </c>
      <c r="AI944" s="17">
        <v>2.06256951541938E-2</v>
      </c>
      <c r="AJ944" s="17">
        <v>0.112912973386</v>
      </c>
      <c r="AK944" s="17"/>
      <c r="AL944" s="17">
        <v>8.7382358787760905E-2</v>
      </c>
      <c r="AM944" s="17">
        <v>9.0881382086582599E-2</v>
      </c>
      <c r="AN944" s="17">
        <v>7.7889876018633494E-2</v>
      </c>
      <c r="AO944" s="17">
        <v>4.2770078940907397E-2</v>
      </c>
      <c r="AP944" s="17">
        <v>4.2930877533394203E-2</v>
      </c>
      <c r="AQ944" s="17">
        <v>4.1552211650245099E-2</v>
      </c>
      <c r="AR944" s="17"/>
      <c r="AS944" s="17">
        <v>0.14066229288023499</v>
      </c>
      <c r="AT944" s="17">
        <v>3.8213375889652498E-2</v>
      </c>
      <c r="AU944" s="17">
        <v>4.7074364965735097E-2</v>
      </c>
      <c r="AV944" s="17">
        <v>7.2718748872116407E-2</v>
      </c>
      <c r="AW944" s="17">
        <v>0</v>
      </c>
      <c r="AX944" s="17"/>
      <c r="AY944" s="17">
        <v>0.105376756084195</v>
      </c>
      <c r="AZ944" s="17">
        <v>3.3862518163423699E-2</v>
      </c>
      <c r="BA944" s="17">
        <v>4.1918180992500699E-2</v>
      </c>
      <c r="BB944" s="17">
        <v>8.7304190284543198E-2</v>
      </c>
      <c r="BC944" s="17">
        <v>8.6131337599282196E-2</v>
      </c>
      <c r="BD944" s="17"/>
      <c r="BE944" s="17">
        <v>6.5149359851241304E-2</v>
      </c>
      <c r="BF944" s="17">
        <v>8.6486530068581799E-2</v>
      </c>
      <c r="BG944" s="17">
        <v>7.1138524779588902E-2</v>
      </c>
      <c r="BH944" s="17">
        <v>3.2908407777470401E-2</v>
      </c>
      <c r="BI944" s="17"/>
      <c r="BJ944" s="17">
        <v>4.85629886213284E-2</v>
      </c>
      <c r="BK944" s="17">
        <v>0.16245006660295</v>
      </c>
      <c r="BL944" s="17">
        <v>4.39079907645408E-2</v>
      </c>
      <c r="BM944" s="17">
        <v>6.2539301331173899E-2</v>
      </c>
      <c r="BN944" s="17"/>
      <c r="BO944" s="17">
        <v>7.5498622474018701E-2</v>
      </c>
      <c r="BP944" s="17">
        <v>4.1065378015592902E-2</v>
      </c>
      <c r="BQ944" s="17">
        <v>6.2804478918026901E-2</v>
      </c>
      <c r="BR944" s="17"/>
      <c r="BS944" s="17">
        <v>7.2114633232594594E-2</v>
      </c>
      <c r="BT944" s="17">
        <v>4.7597851368811298E-2</v>
      </c>
      <c r="BU944" s="17"/>
      <c r="BV944" s="17">
        <v>7.14801746929907E-2</v>
      </c>
      <c r="BW944" s="17">
        <v>5.42237552317993E-2</v>
      </c>
      <c r="BX944" s="17">
        <v>7.5349222216698999E-2</v>
      </c>
      <c r="BY944" s="17"/>
      <c r="BZ944" s="17">
        <v>7.3132407040130007E-2</v>
      </c>
      <c r="CA944" s="17">
        <v>0.132474292318911</v>
      </c>
    </row>
    <row r="945" spans="2:79" x14ac:dyDescent="0.3">
      <c r="B945" t="s">
        <v>322</v>
      </c>
      <c r="C945" s="17">
        <v>0.17826871417051501</v>
      </c>
      <c r="D945" s="17">
        <v>0.17537076355414999</v>
      </c>
      <c r="E945" s="17">
        <v>0.178248221436173</v>
      </c>
      <c r="F945" s="17"/>
      <c r="G945" s="17">
        <v>0.30376189787417501</v>
      </c>
      <c r="H945" s="17">
        <v>0.26891941304085099</v>
      </c>
      <c r="I945" s="17">
        <v>0.210948324013712</v>
      </c>
      <c r="J945" s="17">
        <v>0.107985542326447</v>
      </c>
      <c r="K945" s="17">
        <v>0.13638965875756601</v>
      </c>
      <c r="L945" s="17">
        <v>9.2770633414043902E-2</v>
      </c>
      <c r="M945" s="17"/>
      <c r="N945" s="17">
        <v>0.22757201407371899</v>
      </c>
      <c r="O945" s="17">
        <v>0.16515676454088499</v>
      </c>
      <c r="P945" s="17">
        <v>0.165780036720691</v>
      </c>
      <c r="Q945" s="17">
        <v>0.14443398090878901</v>
      </c>
      <c r="R945" s="17"/>
      <c r="S945" s="17">
        <v>0.223101904052453</v>
      </c>
      <c r="T945" s="17">
        <v>0.179160524021549</v>
      </c>
      <c r="U945" s="17">
        <v>0.194431730385975</v>
      </c>
      <c r="V945" s="17">
        <v>0.16067445751853801</v>
      </c>
      <c r="W945" s="17">
        <v>0.15854462218075499</v>
      </c>
      <c r="X945" s="17">
        <v>0.19474532173126299</v>
      </c>
      <c r="Y945" s="17">
        <v>0.21452257881356401</v>
      </c>
      <c r="Z945" s="17">
        <v>0.173710677176143</v>
      </c>
      <c r="AA945" s="17">
        <v>0.16552446450875599</v>
      </c>
      <c r="AB945" s="17">
        <v>7.8499947299112E-2</v>
      </c>
      <c r="AC945" s="17">
        <v>0.167756085653811</v>
      </c>
      <c r="AD945" s="17">
        <v>0.198554966177173</v>
      </c>
      <c r="AE945" s="17"/>
      <c r="AF945" s="17">
        <v>0.106196590315511</v>
      </c>
      <c r="AG945" s="17">
        <v>0.23483495473875701</v>
      </c>
      <c r="AH945" s="17">
        <v>0.17997982984701899</v>
      </c>
      <c r="AI945" s="17">
        <v>0.12842031411329699</v>
      </c>
      <c r="AJ945" s="17">
        <v>0.19793483947332099</v>
      </c>
      <c r="AK945" s="17"/>
      <c r="AL945" s="17">
        <v>0.18179262042671501</v>
      </c>
      <c r="AM945" s="17">
        <v>0.18337792611666701</v>
      </c>
      <c r="AN945" s="17">
        <v>0.22903662576011999</v>
      </c>
      <c r="AO945" s="17">
        <v>0.134096893195323</v>
      </c>
      <c r="AP945" s="17">
        <v>0.168549130149521</v>
      </c>
      <c r="AQ945" s="17">
        <v>0.18978778831564599</v>
      </c>
      <c r="AR945" s="17"/>
      <c r="AS945" s="17">
        <v>0.222965947485087</v>
      </c>
      <c r="AT945" s="17">
        <v>0.20584709023110201</v>
      </c>
      <c r="AU945" s="17">
        <v>9.2580956393523303E-2</v>
      </c>
      <c r="AV945" s="17">
        <v>0.16323139988141599</v>
      </c>
      <c r="AW945" s="17">
        <v>0.36625947643597201</v>
      </c>
      <c r="AX945" s="17"/>
      <c r="AY945" s="17">
        <v>0.159038970039481</v>
      </c>
      <c r="AZ945" s="17">
        <v>0.209927977701277</v>
      </c>
      <c r="BA945" s="17">
        <v>0.15047737321157501</v>
      </c>
      <c r="BB945" s="17">
        <v>0.162318664219057</v>
      </c>
      <c r="BC945" s="17">
        <v>0.17401965045602999</v>
      </c>
      <c r="BD945" s="17"/>
      <c r="BE945" s="17">
        <v>7.3139187037819506E-2</v>
      </c>
      <c r="BF945" s="17">
        <v>0.157548653577851</v>
      </c>
      <c r="BG945" s="17">
        <v>0.17252570748280699</v>
      </c>
      <c r="BH945" s="17">
        <v>0.21869759194406599</v>
      </c>
      <c r="BI945" s="17"/>
      <c r="BJ945" s="17">
        <v>0.149517789566639</v>
      </c>
      <c r="BK945" s="17">
        <v>0.24808904263157999</v>
      </c>
      <c r="BL945" s="17">
        <v>0.16338132269414199</v>
      </c>
      <c r="BM945" s="17">
        <v>0.180743428899798</v>
      </c>
      <c r="BN945" s="17"/>
      <c r="BO945" s="17">
        <v>0.27265658278189298</v>
      </c>
      <c r="BP945" s="17">
        <v>0.14838792526873601</v>
      </c>
      <c r="BQ945" s="17">
        <v>0.16846518570757299</v>
      </c>
      <c r="BR945" s="17"/>
      <c r="BS945" s="17">
        <v>0.15446597609982099</v>
      </c>
      <c r="BT945" s="17">
        <v>0.20946696120810901</v>
      </c>
      <c r="BU945" s="17"/>
      <c r="BV945" s="17">
        <v>0.19500608697951399</v>
      </c>
      <c r="BW945" s="17">
        <v>0.17137011588441001</v>
      </c>
      <c r="BX945" s="17">
        <v>0.170325594799661</v>
      </c>
      <c r="BY945" s="17"/>
      <c r="BZ945" s="17">
        <v>0.279490253554043</v>
      </c>
      <c r="CA945" s="17">
        <v>0.44870220658358601</v>
      </c>
    </row>
    <row r="946" spans="2:79" x14ac:dyDescent="0.3">
      <c r="B946" t="s">
        <v>323</v>
      </c>
      <c r="C946" s="17">
        <v>0.25872510222839501</v>
      </c>
      <c r="D946" s="17">
        <v>0.23033052741976601</v>
      </c>
      <c r="E946" s="17">
        <v>0.28574935061227302</v>
      </c>
      <c r="F946" s="17"/>
      <c r="G946" s="17">
        <v>0.288438448586541</v>
      </c>
      <c r="H946" s="17">
        <v>0.20823935661200901</v>
      </c>
      <c r="I946" s="17">
        <v>0.19526966374351901</v>
      </c>
      <c r="J946" s="17">
        <v>0.31976410304173503</v>
      </c>
      <c r="K946" s="17">
        <v>0.28881464480101698</v>
      </c>
      <c r="L946" s="17">
        <v>0.260297878354048</v>
      </c>
      <c r="M946" s="17"/>
      <c r="N946" s="17">
        <v>0.22187408428244901</v>
      </c>
      <c r="O946" s="17">
        <v>0.245139776985175</v>
      </c>
      <c r="P946" s="17">
        <v>0.25257741802122702</v>
      </c>
      <c r="Q946" s="17">
        <v>0.32168689357500402</v>
      </c>
      <c r="R946" s="17"/>
      <c r="S946" s="17">
        <v>0.238425973487362</v>
      </c>
      <c r="T946" s="17">
        <v>0.27492876164365498</v>
      </c>
      <c r="U946" s="17">
        <v>0.17011224842822401</v>
      </c>
      <c r="V946" s="17">
        <v>0.29615783307114901</v>
      </c>
      <c r="W946" s="17">
        <v>0.22795489238022301</v>
      </c>
      <c r="X946" s="17">
        <v>0.17707848048025401</v>
      </c>
      <c r="Y946" s="17">
        <v>0.27007452776250102</v>
      </c>
      <c r="Z946" s="17">
        <v>0.26910387368018901</v>
      </c>
      <c r="AA946" s="17">
        <v>0.25103460615942602</v>
      </c>
      <c r="AB946" s="17">
        <v>0.403904417505494</v>
      </c>
      <c r="AC946" s="17">
        <v>0.26687805430988498</v>
      </c>
      <c r="AD946" s="17">
        <v>0.29872260428442099</v>
      </c>
      <c r="AE946" s="17"/>
      <c r="AF946" s="17">
        <v>0.228075762773362</v>
      </c>
      <c r="AG946" s="17">
        <v>0.28120813066771799</v>
      </c>
      <c r="AH946" s="17">
        <v>0.28002544507932797</v>
      </c>
      <c r="AI946" s="17">
        <v>0.24660771034857401</v>
      </c>
      <c r="AJ946" s="17">
        <v>0.20342360289089101</v>
      </c>
      <c r="AK946" s="17"/>
      <c r="AL946" s="17">
        <v>0.333391123247815</v>
      </c>
      <c r="AM946" s="17">
        <v>0.193468998818808</v>
      </c>
      <c r="AN946" s="17">
        <v>0.33183545054823299</v>
      </c>
      <c r="AO946" s="17">
        <v>0.22158474875780501</v>
      </c>
      <c r="AP946" s="17">
        <v>0.29416848295804399</v>
      </c>
      <c r="AQ946" s="17">
        <v>0.19298346816623299</v>
      </c>
      <c r="AR946" s="17"/>
      <c r="AS946" s="17">
        <v>0.188270121649457</v>
      </c>
      <c r="AT946" s="17">
        <v>0.26239598196994102</v>
      </c>
      <c r="AU946" s="17">
        <v>0.33151538300727201</v>
      </c>
      <c r="AV946" s="17">
        <v>0.19673059733835099</v>
      </c>
      <c r="AW946" s="17">
        <v>0.25765339283219402</v>
      </c>
      <c r="AX946" s="17"/>
      <c r="AY946" s="17">
        <v>0.21187700707867299</v>
      </c>
      <c r="AZ946" s="17">
        <v>0.26440679968997499</v>
      </c>
      <c r="BA946" s="17">
        <v>0.29210243493749499</v>
      </c>
      <c r="BB946" s="17">
        <v>0.26156031143151898</v>
      </c>
      <c r="BC946" s="17">
        <v>0.27900094574016299</v>
      </c>
      <c r="BD946" s="17"/>
      <c r="BE946" s="17">
        <v>0.242517919439731</v>
      </c>
      <c r="BF946" s="17">
        <v>0.22202779504974701</v>
      </c>
      <c r="BG946" s="17">
        <v>0.25343548106028602</v>
      </c>
      <c r="BH946" s="17">
        <v>0.29319596396713599</v>
      </c>
      <c r="BI946" s="17"/>
      <c r="BJ946" s="17">
        <v>0.23229797921815501</v>
      </c>
      <c r="BK946" s="17">
        <v>0.18800757497635101</v>
      </c>
      <c r="BL946" s="17">
        <v>0.27549921878466299</v>
      </c>
      <c r="BM946" s="17">
        <v>0.264615726765772</v>
      </c>
      <c r="BN946" s="17"/>
      <c r="BO946" s="17">
        <v>0.22182522276893399</v>
      </c>
      <c r="BP946" s="17">
        <v>0.26004193063625602</v>
      </c>
      <c r="BQ946" s="17">
        <v>0.26478586379617203</v>
      </c>
      <c r="BR946" s="17"/>
      <c r="BS946" s="17">
        <v>0.25866050511115701</v>
      </c>
      <c r="BT946" s="17">
        <v>0.25985973554289998</v>
      </c>
      <c r="BU946" s="17"/>
      <c r="BV946" s="17">
        <v>0.30794054134711302</v>
      </c>
      <c r="BW946" s="17">
        <v>0.27578639765158303</v>
      </c>
      <c r="BX946" s="17">
        <v>0.20215480406942599</v>
      </c>
      <c r="BY946" s="17"/>
      <c r="BZ946" s="17">
        <v>0.234773368378942</v>
      </c>
      <c r="CA946" s="17">
        <v>0.172454346059734</v>
      </c>
    </row>
    <row r="947" spans="2:79" x14ac:dyDescent="0.3">
      <c r="B947" t="s">
        <v>324</v>
      </c>
      <c r="C947" s="17">
        <v>0.19723594794940399</v>
      </c>
      <c r="D947" s="17">
        <v>0.18062993882071601</v>
      </c>
      <c r="E947" s="17">
        <v>0.21537107184176299</v>
      </c>
      <c r="F947" s="17"/>
      <c r="G947" s="17">
        <v>0.13634837190623</v>
      </c>
      <c r="H947" s="17">
        <v>0.200488127782633</v>
      </c>
      <c r="I947" s="17">
        <v>0.222461550389463</v>
      </c>
      <c r="J947" s="17">
        <v>0.187404574728193</v>
      </c>
      <c r="K947" s="17">
        <v>0.18479486312409299</v>
      </c>
      <c r="L947" s="17">
        <v>0.22802430305750301</v>
      </c>
      <c r="M947" s="17"/>
      <c r="N947" s="17">
        <v>0.16944751415766701</v>
      </c>
      <c r="O947" s="17">
        <v>0.19917061823717599</v>
      </c>
      <c r="P947" s="17">
        <v>0.261252712673538</v>
      </c>
      <c r="Q947" s="17">
        <v>0.16713078748870999</v>
      </c>
      <c r="R947" s="17"/>
      <c r="S947" s="17">
        <v>0.188625697188916</v>
      </c>
      <c r="T947" s="17">
        <v>0.18049146873703301</v>
      </c>
      <c r="U947" s="17">
        <v>0.27046274868449299</v>
      </c>
      <c r="V947" s="17">
        <v>0.23202468986857699</v>
      </c>
      <c r="W947" s="17">
        <v>7.8561595715936405E-2</v>
      </c>
      <c r="X947" s="17">
        <v>0.25107343548945199</v>
      </c>
      <c r="Y947" s="17">
        <v>0.166492973644116</v>
      </c>
      <c r="Z947" s="17">
        <v>0.215548515124389</v>
      </c>
      <c r="AA947" s="17">
        <v>0.20275798584615101</v>
      </c>
      <c r="AB947" s="17">
        <v>0.14292243077757499</v>
      </c>
      <c r="AC947" s="17">
        <v>0.32238289031106299</v>
      </c>
      <c r="AD947" s="17">
        <v>4.4806086352029199E-2</v>
      </c>
      <c r="AE947" s="17"/>
      <c r="AF947" s="17">
        <v>0.19833947065892399</v>
      </c>
      <c r="AG947" s="17">
        <v>0.153667854261263</v>
      </c>
      <c r="AH947" s="17">
        <v>0.19420522512980101</v>
      </c>
      <c r="AI947" s="17">
        <v>0.24805203771683501</v>
      </c>
      <c r="AJ947" s="17">
        <v>0.22291244225281601</v>
      </c>
      <c r="AK947" s="17"/>
      <c r="AL947" s="17">
        <v>0.13920707491281001</v>
      </c>
      <c r="AM947" s="17">
        <v>0.211869960717775</v>
      </c>
      <c r="AN947" s="17">
        <v>9.9618746767718994E-2</v>
      </c>
      <c r="AO947" s="17">
        <v>0.21123371003418401</v>
      </c>
      <c r="AP947" s="17">
        <v>0.13443591376693101</v>
      </c>
      <c r="AQ947" s="17">
        <v>0.33023930765901999</v>
      </c>
      <c r="AR947" s="17"/>
      <c r="AS947" s="17">
        <v>0.16551511317172099</v>
      </c>
      <c r="AT947" s="17">
        <v>0.21137345107907099</v>
      </c>
      <c r="AU947" s="17">
        <v>0.18765369529371001</v>
      </c>
      <c r="AV947" s="17">
        <v>0.210680027253972</v>
      </c>
      <c r="AW947" s="17">
        <v>8.4621798454841607E-2</v>
      </c>
      <c r="AX947" s="17"/>
      <c r="AY947" s="17">
        <v>0.15282610693161799</v>
      </c>
      <c r="AZ947" s="17">
        <v>0.21056493675886601</v>
      </c>
      <c r="BA947" s="17">
        <v>0.25576226370099597</v>
      </c>
      <c r="BB947" s="17">
        <v>0.162592656210654</v>
      </c>
      <c r="BC947" s="17">
        <v>0.120713585718238</v>
      </c>
      <c r="BD947" s="17"/>
      <c r="BE947" s="17">
        <v>0.23529776371810199</v>
      </c>
      <c r="BF947" s="17">
        <v>0.19148611452626499</v>
      </c>
      <c r="BG947" s="17">
        <v>0.199473331136621</v>
      </c>
      <c r="BH947" s="17">
        <v>0.18708676085224701</v>
      </c>
      <c r="BI947" s="17"/>
      <c r="BJ947" s="17">
        <v>0.21117113676336899</v>
      </c>
      <c r="BK947" s="17">
        <v>0.14647159079928801</v>
      </c>
      <c r="BL947" s="17">
        <v>0.20384948692448701</v>
      </c>
      <c r="BM947" s="17">
        <v>0.19613470662062599</v>
      </c>
      <c r="BN947" s="17"/>
      <c r="BO947" s="17">
        <v>0.14145886278679201</v>
      </c>
      <c r="BP947" s="17">
        <v>0.28884697341969201</v>
      </c>
      <c r="BQ947" s="17">
        <v>0.18945375260164499</v>
      </c>
      <c r="BR947" s="17"/>
      <c r="BS947" s="17">
        <v>0.20999799942622499</v>
      </c>
      <c r="BT947" s="17">
        <v>0.181699270093967</v>
      </c>
      <c r="BU947" s="17"/>
      <c r="BV947" s="17">
        <v>0.169033048410835</v>
      </c>
      <c r="BW947" s="17">
        <v>0.213752319696867</v>
      </c>
      <c r="BX947" s="17">
        <v>0.186811458841286</v>
      </c>
      <c r="BY947" s="17"/>
      <c r="BZ947" s="17">
        <v>0.197370155670514</v>
      </c>
      <c r="CA947" s="17">
        <v>0.13932312362646301</v>
      </c>
    </row>
    <row r="948" spans="2:79" x14ac:dyDescent="0.3">
      <c r="B948" t="s">
        <v>325</v>
      </c>
      <c r="C948" s="17">
        <v>0.18607219726985</v>
      </c>
      <c r="D948" s="17">
        <v>0.204397448358213</v>
      </c>
      <c r="E948" s="17">
        <v>0.16888164300172701</v>
      </c>
      <c r="F948" s="17"/>
      <c r="G948" s="17">
        <v>0.14484458595076499</v>
      </c>
      <c r="H948" s="17">
        <v>0.15959605644080299</v>
      </c>
      <c r="I948" s="17">
        <v>0.175070869343773</v>
      </c>
      <c r="J948" s="17">
        <v>0.22171722192155199</v>
      </c>
      <c r="K948" s="17">
        <v>0.19766349513286</v>
      </c>
      <c r="L948" s="17">
        <v>0.20263039608299499</v>
      </c>
      <c r="M948" s="17"/>
      <c r="N948" s="17">
        <v>0.19307474972960201</v>
      </c>
      <c r="O948" s="17">
        <v>0.196054228958157</v>
      </c>
      <c r="P948" s="17">
        <v>0.19907588688191899</v>
      </c>
      <c r="Q948" s="17">
        <v>0.15635182834362199</v>
      </c>
      <c r="R948" s="17"/>
      <c r="S948" s="17">
        <v>0.14434794093449199</v>
      </c>
      <c r="T948" s="17">
        <v>0.201858937572057</v>
      </c>
      <c r="U948" s="17">
        <v>0.18638199634326499</v>
      </c>
      <c r="V948" s="17">
        <v>0.156006762819873</v>
      </c>
      <c r="W948" s="17">
        <v>0.20609445465803</v>
      </c>
      <c r="X948" s="17">
        <v>0.24336969043602999</v>
      </c>
      <c r="Y948" s="17">
        <v>0.176237606367799</v>
      </c>
      <c r="Z948" s="17">
        <v>0.169741358677892</v>
      </c>
      <c r="AA948" s="17">
        <v>0.187972860949983</v>
      </c>
      <c r="AB948" s="17">
        <v>0.16793370537461699</v>
      </c>
      <c r="AC948" s="17">
        <v>8.2907575217402496E-2</v>
      </c>
      <c r="AD948" s="17">
        <v>0.45791634318637697</v>
      </c>
      <c r="AE948" s="17"/>
      <c r="AF948" s="17">
        <v>0.19307868535981401</v>
      </c>
      <c r="AG948" s="17">
        <v>0.168851963595231</v>
      </c>
      <c r="AH948" s="17">
        <v>0.18916275345900299</v>
      </c>
      <c r="AI948" s="17">
        <v>0.207997918617539</v>
      </c>
      <c r="AJ948" s="17">
        <v>0.1787528948124</v>
      </c>
      <c r="AK948" s="17"/>
      <c r="AL948" s="17">
        <v>0.19184391504607401</v>
      </c>
      <c r="AM948" s="17">
        <v>0.186923539891032</v>
      </c>
      <c r="AN948" s="17">
        <v>0.18726480813508201</v>
      </c>
      <c r="AO948" s="17">
        <v>0.22903671109767099</v>
      </c>
      <c r="AP948" s="17">
        <v>0.18820104895624201</v>
      </c>
      <c r="AQ948" s="17">
        <v>0.10596832421438999</v>
      </c>
      <c r="AR948" s="17"/>
      <c r="AS948" s="17">
        <v>0.13937681855030101</v>
      </c>
      <c r="AT948" s="17">
        <v>0.196469299894966</v>
      </c>
      <c r="AU948" s="17">
        <v>0.18882845673304799</v>
      </c>
      <c r="AV948" s="17">
        <v>0.217404207323528</v>
      </c>
      <c r="AW948" s="17">
        <v>0.11438473408493099</v>
      </c>
      <c r="AX948" s="17"/>
      <c r="AY948" s="17">
        <v>0.20193138402372099</v>
      </c>
      <c r="AZ948" s="17">
        <v>0.198458097944194</v>
      </c>
      <c r="BA948" s="17">
        <v>0.14375991790339199</v>
      </c>
      <c r="BB948" s="17">
        <v>0.21284818308966599</v>
      </c>
      <c r="BC948" s="17">
        <v>0.13635265011074599</v>
      </c>
      <c r="BD948" s="17"/>
      <c r="BE948" s="17">
        <v>0.21185751321594701</v>
      </c>
      <c r="BF948" s="17">
        <v>0.225559023231027</v>
      </c>
      <c r="BG948" s="17">
        <v>0.180927330732505</v>
      </c>
      <c r="BH948" s="17">
        <v>0.16365976363926599</v>
      </c>
      <c r="BI948" s="17"/>
      <c r="BJ948" s="17">
        <v>0.22465960635903301</v>
      </c>
      <c r="BK948" s="17">
        <v>0.18257447440222499</v>
      </c>
      <c r="BL948" s="17">
        <v>0.17590226479255999</v>
      </c>
      <c r="BM948" s="17">
        <v>0.18267688811105701</v>
      </c>
      <c r="BN948" s="17"/>
      <c r="BO948" s="17">
        <v>0.19101959325969001</v>
      </c>
      <c r="BP948" s="17">
        <v>0.161126286618682</v>
      </c>
      <c r="BQ948" s="17">
        <v>0.18842916524093201</v>
      </c>
      <c r="BR948" s="17"/>
      <c r="BS948" s="17">
        <v>0.18615246501915</v>
      </c>
      <c r="BT948" s="17">
        <v>0.186725972919217</v>
      </c>
      <c r="BU948" s="17"/>
      <c r="BV948" s="17">
        <v>0.16506567291916199</v>
      </c>
      <c r="BW948" s="17">
        <v>0.172652528903321</v>
      </c>
      <c r="BX948" s="17">
        <v>0.20450810926937699</v>
      </c>
      <c r="BY948" s="17"/>
      <c r="BZ948" s="17">
        <v>0.120704673814695</v>
      </c>
      <c r="CA948" s="17">
        <v>7.0685310951809799E-2</v>
      </c>
    </row>
    <row r="949" spans="2:79" x14ac:dyDescent="0.3">
      <c r="B949" t="s">
        <v>326</v>
      </c>
      <c r="C949" s="17">
        <v>8.1900960061923794E-2</v>
      </c>
      <c r="D949" s="17">
        <v>0.105177939386931</v>
      </c>
      <c r="E949" s="17">
        <v>5.8499011664084097E-2</v>
      </c>
      <c r="F949" s="17"/>
      <c r="G949" s="17">
        <v>3.4618535258686398E-2</v>
      </c>
      <c r="H949" s="17">
        <v>5.66343501481128E-2</v>
      </c>
      <c r="I949" s="17">
        <v>9.5932814368790004E-2</v>
      </c>
      <c r="J949" s="17">
        <v>5.78198458638245E-2</v>
      </c>
      <c r="K949" s="17">
        <v>0.104564668599368</v>
      </c>
      <c r="L949" s="17">
        <v>0.12272130843227</v>
      </c>
      <c r="M949" s="17"/>
      <c r="N949" s="17">
        <v>8.7926482375207393E-2</v>
      </c>
      <c r="O949" s="17">
        <v>8.5068399655856303E-2</v>
      </c>
      <c r="P949" s="17">
        <v>4.3162644986112303E-2</v>
      </c>
      <c r="Q949" s="17">
        <v>0.108634736858768</v>
      </c>
      <c r="R949" s="17"/>
      <c r="S949" s="17">
        <v>8.4001882619238993E-2</v>
      </c>
      <c r="T949" s="17">
        <v>8.3870503427422097E-2</v>
      </c>
      <c r="U949" s="17">
        <v>8.0587536847175498E-2</v>
      </c>
      <c r="V949" s="17">
        <v>7.2691548239995296E-2</v>
      </c>
      <c r="W949" s="17">
        <v>0.16816603642285899</v>
      </c>
      <c r="X949" s="17">
        <v>5.38983496235102E-2</v>
      </c>
      <c r="Y949" s="17">
        <v>7.8126761551284105E-2</v>
      </c>
      <c r="Z949" s="17">
        <v>3.2757645364058903E-2</v>
      </c>
      <c r="AA949" s="17">
        <v>0.12932030816492501</v>
      </c>
      <c r="AB949" s="17">
        <v>5.7082269419207E-2</v>
      </c>
      <c r="AC949" s="17">
        <v>7.8781854978356297E-2</v>
      </c>
      <c r="AD949" s="17">
        <v>0</v>
      </c>
      <c r="AE949" s="17"/>
      <c r="AF949" s="17">
        <v>0.12368890808899501</v>
      </c>
      <c r="AG949" s="17">
        <v>6.4601034597860499E-2</v>
      </c>
      <c r="AH949" s="17">
        <v>6.6032576189080996E-2</v>
      </c>
      <c r="AI949" s="17">
        <v>0.124439361596903</v>
      </c>
      <c r="AJ949" s="17">
        <v>8.4063247184572601E-2</v>
      </c>
      <c r="AK949" s="17"/>
      <c r="AL949" s="17">
        <v>2.9105551739155001E-2</v>
      </c>
      <c r="AM949" s="17">
        <v>7.8528985056473904E-2</v>
      </c>
      <c r="AN949" s="17">
        <v>7.4354492770213207E-2</v>
      </c>
      <c r="AO949" s="17">
        <v>0.115180094194951</v>
      </c>
      <c r="AP949" s="17">
        <v>0.15065145833322499</v>
      </c>
      <c r="AQ949" s="17">
        <v>0.10688671194270399</v>
      </c>
      <c r="AR949" s="17"/>
      <c r="AS949" s="17">
        <v>7.0018309798129397E-2</v>
      </c>
      <c r="AT949" s="17">
        <v>6.5466939964576504E-2</v>
      </c>
      <c r="AU949" s="17">
        <v>0.10462835093206201</v>
      </c>
      <c r="AV949" s="17">
        <v>0.115722097288352</v>
      </c>
      <c r="AW949" s="17">
        <v>9.5752964606798593E-2</v>
      </c>
      <c r="AX949" s="17"/>
      <c r="AY949" s="17">
        <v>0.113299647587309</v>
      </c>
      <c r="AZ949" s="17">
        <v>6.1535406823772898E-2</v>
      </c>
      <c r="BA949" s="17">
        <v>7.2137992239735105E-2</v>
      </c>
      <c r="BB949" s="17">
        <v>8.4024030507436606E-2</v>
      </c>
      <c r="BC949" s="17">
        <v>0.14412403487273101</v>
      </c>
      <c r="BD949" s="17"/>
      <c r="BE949" s="17">
        <v>0.10178680266739799</v>
      </c>
      <c r="BF949" s="17">
        <v>0.10165400084947</v>
      </c>
      <c r="BG949" s="17">
        <v>8.72348825266855E-2</v>
      </c>
      <c r="BH949" s="17">
        <v>6.2376856312552798E-2</v>
      </c>
      <c r="BI949" s="17"/>
      <c r="BJ949" s="17">
        <v>0.119592832285931</v>
      </c>
      <c r="BK949" s="17">
        <v>4.5052362296207397E-2</v>
      </c>
      <c r="BL949" s="17">
        <v>9.7445329050757798E-2</v>
      </c>
      <c r="BM949" s="17">
        <v>7.2501446871155298E-2</v>
      </c>
      <c r="BN949" s="17"/>
      <c r="BO949" s="17">
        <v>9.7541115928671707E-2</v>
      </c>
      <c r="BP949" s="17">
        <v>7.5356172877045505E-2</v>
      </c>
      <c r="BQ949" s="17">
        <v>8.0915081293323796E-2</v>
      </c>
      <c r="BR949" s="17"/>
      <c r="BS949" s="17">
        <v>8.4003220812561896E-2</v>
      </c>
      <c r="BT949" s="17">
        <v>7.5476705586371498E-2</v>
      </c>
      <c r="BU949" s="17"/>
      <c r="BV949" s="17">
        <v>5.5488832229944399E-2</v>
      </c>
      <c r="BW949" s="17">
        <v>8.0314123412347296E-2</v>
      </c>
      <c r="BX949" s="17">
        <v>0.11603417009087801</v>
      </c>
      <c r="BY949" s="17"/>
      <c r="BZ949" s="17">
        <v>9.4529141541677006E-2</v>
      </c>
      <c r="CA949" s="17">
        <v>3.6360720459496197E-2</v>
      </c>
    </row>
    <row r="950" spans="2:79" x14ac:dyDescent="0.3">
      <c r="B950" t="s">
        <v>327</v>
      </c>
      <c r="C950" s="17">
        <v>3.6543463619638797E-2</v>
      </c>
      <c r="D950" s="17">
        <v>3.03414462920291E-2</v>
      </c>
      <c r="E950" s="17">
        <v>4.2815480654752797E-2</v>
      </c>
      <c r="F950" s="17"/>
      <c r="G950" s="17">
        <v>3.59530386509282E-2</v>
      </c>
      <c r="H950" s="17">
        <v>9.8871700455374807E-3</v>
      </c>
      <c r="I950" s="17">
        <v>3.5258387826878498E-2</v>
      </c>
      <c r="J950" s="17">
        <v>7.0364985161225399E-2</v>
      </c>
      <c r="K950" s="17">
        <v>3.5379297261331898E-2</v>
      </c>
      <c r="L950" s="17">
        <v>3.2608020291838499E-2</v>
      </c>
      <c r="M950" s="17"/>
      <c r="N950" s="17">
        <v>1.75795157164161E-2</v>
      </c>
      <c r="O950" s="17">
        <v>5.93660164245879E-2</v>
      </c>
      <c r="P950" s="17">
        <v>4.0281458001538699E-2</v>
      </c>
      <c r="Q950" s="17">
        <v>2.9915934258705201E-2</v>
      </c>
      <c r="R950" s="17"/>
      <c r="S950" s="17">
        <v>5.1318384387967701E-2</v>
      </c>
      <c r="T950" s="17">
        <v>3.4594652275068298E-2</v>
      </c>
      <c r="U950" s="17">
        <v>0</v>
      </c>
      <c r="V950" s="17">
        <v>5.49910833887131E-2</v>
      </c>
      <c r="W950" s="17">
        <v>7.9791810420035997E-2</v>
      </c>
      <c r="X950" s="17">
        <v>0</v>
      </c>
      <c r="Y950" s="17">
        <v>1.4559073307781001E-2</v>
      </c>
      <c r="Z950" s="17">
        <v>0</v>
      </c>
      <c r="AA950" s="17">
        <v>2.7651082667829299E-2</v>
      </c>
      <c r="AB950" s="17">
        <v>9.2721501522449498E-2</v>
      </c>
      <c r="AC950" s="17">
        <v>4.9710982015349098E-2</v>
      </c>
      <c r="AD950" s="17">
        <v>0</v>
      </c>
      <c r="AE950" s="17"/>
      <c r="AF950" s="17">
        <v>6.7075808149965693E-2</v>
      </c>
      <c r="AG950" s="17">
        <v>3.6540147912750003E-2</v>
      </c>
      <c r="AH950" s="17">
        <v>1.91226124370578E-2</v>
      </c>
      <c r="AI950" s="17">
        <v>2.3856962452657698E-2</v>
      </c>
      <c r="AJ950" s="17">
        <v>0</v>
      </c>
      <c r="AK950" s="17"/>
      <c r="AL950" s="17">
        <v>3.7277355839669901E-2</v>
      </c>
      <c r="AM950" s="17">
        <v>5.4949207312662E-2</v>
      </c>
      <c r="AN950" s="17">
        <v>0</v>
      </c>
      <c r="AO950" s="17">
        <v>4.6097763779157697E-2</v>
      </c>
      <c r="AP950" s="17">
        <v>2.10630883026421E-2</v>
      </c>
      <c r="AQ950" s="17">
        <v>3.25821880517628E-2</v>
      </c>
      <c r="AR950" s="17"/>
      <c r="AS950" s="17">
        <v>7.3191396465069794E-2</v>
      </c>
      <c r="AT950" s="17">
        <v>2.023386097069E-2</v>
      </c>
      <c r="AU950" s="17">
        <v>4.7718792674650297E-2</v>
      </c>
      <c r="AV950" s="17">
        <v>2.3512922042264201E-2</v>
      </c>
      <c r="AW950" s="17">
        <v>8.1327633585262696E-2</v>
      </c>
      <c r="AX950" s="17"/>
      <c r="AY950" s="17">
        <v>5.5650128255001999E-2</v>
      </c>
      <c r="AZ950" s="17">
        <v>2.1244262918492001E-2</v>
      </c>
      <c r="BA950" s="17">
        <v>4.3841837014306197E-2</v>
      </c>
      <c r="BB950" s="17">
        <v>2.93519642571234E-2</v>
      </c>
      <c r="BC950" s="17">
        <v>5.9657795502810002E-2</v>
      </c>
      <c r="BD950" s="17"/>
      <c r="BE950" s="17">
        <v>7.0251454069761299E-2</v>
      </c>
      <c r="BF950" s="17">
        <v>1.52378826970573E-2</v>
      </c>
      <c r="BG950" s="17">
        <v>3.52647422815075E-2</v>
      </c>
      <c r="BH950" s="17">
        <v>4.2074655507261E-2</v>
      </c>
      <c r="BI950" s="17"/>
      <c r="BJ950" s="17">
        <v>1.4197667185544299E-2</v>
      </c>
      <c r="BK950" s="17">
        <v>2.7354888291399499E-2</v>
      </c>
      <c r="BL950" s="17">
        <v>4.0014386988849501E-2</v>
      </c>
      <c r="BM950" s="17">
        <v>4.0788501400418002E-2</v>
      </c>
      <c r="BN950" s="17"/>
      <c r="BO950" s="17">
        <v>0</v>
      </c>
      <c r="BP950" s="17">
        <v>2.51753331639952E-2</v>
      </c>
      <c r="BQ950" s="17">
        <v>4.51464724423273E-2</v>
      </c>
      <c r="BR950" s="17"/>
      <c r="BS950" s="17">
        <v>3.4605200298490797E-2</v>
      </c>
      <c r="BT950" s="17">
        <v>3.9173503280624598E-2</v>
      </c>
      <c r="BU950" s="17"/>
      <c r="BV950" s="17">
        <v>3.59856434204417E-2</v>
      </c>
      <c r="BW950" s="17">
        <v>3.1900759219671997E-2</v>
      </c>
      <c r="BX950" s="17">
        <v>4.48166407126733E-2</v>
      </c>
      <c r="BY950" s="17"/>
      <c r="BZ950" s="17">
        <v>0</v>
      </c>
      <c r="CA950" s="17">
        <v>0</v>
      </c>
    </row>
    <row r="951" spans="2:79" x14ac:dyDescent="0.3">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c r="BZ951" s="17"/>
      <c r="CA951" s="17"/>
    </row>
    <row r="952" spans="2:79" x14ac:dyDescent="0.3">
      <c r="B952" s="6" t="s">
        <v>345</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c r="BZ952" s="17"/>
      <c r="CA952" s="17"/>
    </row>
    <row r="953" spans="2:79" x14ac:dyDescent="0.3">
      <c r="B953" s="24" t="s">
        <v>329</v>
      </c>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c r="BY953" s="17"/>
      <c r="BZ953" s="17"/>
      <c r="CA953" s="17"/>
    </row>
    <row r="954" spans="2:79" x14ac:dyDescent="0.3">
      <c r="B954" t="s">
        <v>321</v>
      </c>
      <c r="C954" s="17">
        <v>9.4864088416799802E-2</v>
      </c>
      <c r="D954" s="17">
        <v>9.8108934037166307E-2</v>
      </c>
      <c r="E954" s="17">
        <v>9.3121304822545201E-2</v>
      </c>
      <c r="F954" s="17"/>
      <c r="G954" s="17">
        <v>5.6497264258368901E-2</v>
      </c>
      <c r="H954" s="17">
        <v>0.144721585603411</v>
      </c>
      <c r="I954" s="17">
        <v>0.12131806889527801</v>
      </c>
      <c r="J954" s="17">
        <v>4.5170963242522698E-2</v>
      </c>
      <c r="K954" s="17">
        <v>7.6044261297601404E-2</v>
      </c>
      <c r="L954" s="17">
        <v>0.110770866327732</v>
      </c>
      <c r="M954" s="17"/>
      <c r="N954" s="17">
        <v>0.123301121929675</v>
      </c>
      <c r="O954" s="17">
        <v>0.10179052788886001</v>
      </c>
      <c r="P954" s="17">
        <v>6.2345320270370201E-2</v>
      </c>
      <c r="Q954" s="17">
        <v>8.6758424181443E-2</v>
      </c>
      <c r="R954" s="17"/>
      <c r="S954" s="17">
        <v>0.16595650339236201</v>
      </c>
      <c r="T954" s="17">
        <v>6.1455849704297197E-2</v>
      </c>
      <c r="U954" s="17">
        <v>0.11858605339565199</v>
      </c>
      <c r="V954" s="17">
        <v>1.39496088126045E-2</v>
      </c>
      <c r="W954" s="17">
        <v>4.8417147010262701E-2</v>
      </c>
      <c r="X954" s="17">
        <v>0.108408270561912</v>
      </c>
      <c r="Y954" s="17">
        <v>9.0206907962759805E-2</v>
      </c>
      <c r="Z954" s="17">
        <v>0.19092040089003501</v>
      </c>
      <c r="AA954" s="17">
        <v>6.0153379638386802E-2</v>
      </c>
      <c r="AB954" s="17">
        <v>5.9679786925715197E-2</v>
      </c>
      <c r="AC954" s="17">
        <v>0.113949034925763</v>
      </c>
      <c r="AD954" s="17">
        <v>0.25509391935210501</v>
      </c>
      <c r="AE954" s="17"/>
      <c r="AF954" s="17">
        <v>9.6776673317977999E-2</v>
      </c>
      <c r="AG954" s="17">
        <v>8.5510917988753696E-2</v>
      </c>
      <c r="AH954" s="17">
        <v>8.3066120905546298E-2</v>
      </c>
      <c r="AI954" s="17">
        <v>7.2263453424210297E-2</v>
      </c>
      <c r="AJ954" s="17">
        <v>0.14573818792097101</v>
      </c>
      <c r="AK954" s="17"/>
      <c r="AL954" s="17">
        <v>0.112381923585403</v>
      </c>
      <c r="AM954" s="17">
        <v>0.1133445277229</v>
      </c>
      <c r="AN954" s="17">
        <v>0.116448339290493</v>
      </c>
      <c r="AO954" s="17">
        <v>7.4283486377115696E-2</v>
      </c>
      <c r="AP954" s="17">
        <v>0.109544896968159</v>
      </c>
      <c r="AQ954" s="17">
        <v>5.9663094842832401E-2</v>
      </c>
      <c r="AR954" s="17"/>
      <c r="AS954" s="17">
        <v>0.22144653927970601</v>
      </c>
      <c r="AT954" s="17">
        <v>7.0479546647997701E-2</v>
      </c>
      <c r="AU954" s="17">
        <v>7.1360262607209596E-2</v>
      </c>
      <c r="AV954" s="17">
        <v>7.4107800484004505E-2</v>
      </c>
      <c r="AW954" s="17">
        <v>9.1606519950632903E-2</v>
      </c>
      <c r="AX954" s="17"/>
      <c r="AY954" s="17">
        <v>0.181012722861814</v>
      </c>
      <c r="AZ954" s="17">
        <v>5.9330015113149698E-2</v>
      </c>
      <c r="BA954" s="17">
        <v>6.1540687228641498E-2</v>
      </c>
      <c r="BB954" s="17">
        <v>0.12871748228848201</v>
      </c>
      <c r="BC954" s="17">
        <v>2.9089586515206101E-2</v>
      </c>
      <c r="BD954" s="17"/>
      <c r="BE954" s="17">
        <v>0.107922395116419</v>
      </c>
      <c r="BF954" s="17">
        <v>8.0175599405985801E-2</v>
      </c>
      <c r="BG954" s="17">
        <v>0.105847573221499</v>
      </c>
      <c r="BH954" s="17">
        <v>8.6463924321163399E-2</v>
      </c>
      <c r="BI954" s="17"/>
      <c r="BJ954" s="17">
        <v>7.1415773217051906E-2</v>
      </c>
      <c r="BK954" s="17">
        <v>0.20309806515775999</v>
      </c>
      <c r="BL954" s="17">
        <v>9.8036104195169296E-2</v>
      </c>
      <c r="BM954" s="17">
        <v>8.9269746222792296E-2</v>
      </c>
      <c r="BN954" s="17"/>
      <c r="BO954" s="17">
        <v>0.106880072663654</v>
      </c>
      <c r="BP954" s="17">
        <v>0.113053517481025</v>
      </c>
      <c r="BQ954" s="17">
        <v>9.0179221484483499E-2</v>
      </c>
      <c r="BR954" s="17"/>
      <c r="BS954" s="17">
        <v>9.0978611973791798E-2</v>
      </c>
      <c r="BT954" s="17">
        <v>0.100224168001756</v>
      </c>
      <c r="BU954" s="17"/>
      <c r="BV954" s="17">
        <v>0.117587108356703</v>
      </c>
      <c r="BW954" s="17">
        <v>6.4430228739307899E-2</v>
      </c>
      <c r="BX954" s="17">
        <v>0.13361186212707801</v>
      </c>
      <c r="BY954" s="17"/>
      <c r="BZ954" s="17">
        <v>0.16805977380376899</v>
      </c>
      <c r="CA954" s="17">
        <v>0.15528065766895599</v>
      </c>
    </row>
    <row r="955" spans="2:79" x14ac:dyDescent="0.3">
      <c r="B955" t="s">
        <v>322</v>
      </c>
      <c r="C955" s="17">
        <v>0.17182656074859101</v>
      </c>
      <c r="D955" s="17">
        <v>0.15160710809610101</v>
      </c>
      <c r="E955" s="17">
        <v>0.19298549190918199</v>
      </c>
      <c r="F955" s="17"/>
      <c r="G955" s="17">
        <v>0.20131533578479399</v>
      </c>
      <c r="H955" s="17">
        <v>0.18484209172135399</v>
      </c>
      <c r="I955" s="17">
        <v>0.205607156813049</v>
      </c>
      <c r="J955" s="17">
        <v>0.110668427146542</v>
      </c>
      <c r="K955" s="17">
        <v>0.20672089972410701</v>
      </c>
      <c r="L955" s="17">
        <v>0.14078850096384399</v>
      </c>
      <c r="M955" s="17"/>
      <c r="N955" s="17">
        <v>0.17418592592568899</v>
      </c>
      <c r="O955" s="17">
        <v>0.203298735618963</v>
      </c>
      <c r="P955" s="17">
        <v>0.16684286158484901</v>
      </c>
      <c r="Q955" s="17">
        <v>0.141049107733527</v>
      </c>
      <c r="R955" s="17"/>
      <c r="S955" s="17">
        <v>0.1862542717489</v>
      </c>
      <c r="T955" s="17">
        <v>0.189145867039758</v>
      </c>
      <c r="U955" s="17">
        <v>0.15826902484022601</v>
      </c>
      <c r="V955" s="17">
        <v>0.20880214997921101</v>
      </c>
      <c r="W955" s="17">
        <v>0.20431973094200201</v>
      </c>
      <c r="X955" s="17">
        <v>0.149175704666279</v>
      </c>
      <c r="Y955" s="17">
        <v>0.24856329919637299</v>
      </c>
      <c r="Z955" s="17">
        <v>0.12931196529073</v>
      </c>
      <c r="AA955" s="17">
        <v>0.17725593471215301</v>
      </c>
      <c r="AB955" s="17">
        <v>8.1457103283508997E-2</v>
      </c>
      <c r="AC955" s="17">
        <v>0.17358048126202</v>
      </c>
      <c r="AD955" s="17">
        <v>0</v>
      </c>
      <c r="AE955" s="17"/>
      <c r="AF955" s="17">
        <v>0.15053908119148901</v>
      </c>
      <c r="AG955" s="17">
        <v>0.225489331828815</v>
      </c>
      <c r="AH955" s="17">
        <v>0.210103336716845</v>
      </c>
      <c r="AI955" s="17">
        <v>0.106840056311683</v>
      </c>
      <c r="AJ955" s="17">
        <v>0.18947682094629401</v>
      </c>
      <c r="AK955" s="17"/>
      <c r="AL955" s="17">
        <v>0.23178103467859301</v>
      </c>
      <c r="AM955" s="17">
        <v>0.147768534703898</v>
      </c>
      <c r="AN955" s="17">
        <v>0.23808168321528</v>
      </c>
      <c r="AO955" s="17">
        <v>0.131618055728455</v>
      </c>
      <c r="AP955" s="17">
        <v>0.26235473434936202</v>
      </c>
      <c r="AQ955" s="17">
        <v>0.145001780096285</v>
      </c>
      <c r="AR955" s="17"/>
      <c r="AS955" s="17">
        <v>0.16769521870773199</v>
      </c>
      <c r="AT955" s="17">
        <v>0.201043441606475</v>
      </c>
      <c r="AU955" s="17">
        <v>0.134516520899185</v>
      </c>
      <c r="AV955" s="17">
        <v>0.15731070717194601</v>
      </c>
      <c r="AW955" s="17">
        <v>8.2697213893030794E-2</v>
      </c>
      <c r="AX955" s="17"/>
      <c r="AY955" s="17">
        <v>0.14540071100991001</v>
      </c>
      <c r="AZ955" s="17">
        <v>0.20993028630737601</v>
      </c>
      <c r="BA955" s="17">
        <v>0.18569162186003399</v>
      </c>
      <c r="BB955" s="17">
        <v>8.0421308143767106E-2</v>
      </c>
      <c r="BC955" s="17">
        <v>0.18426415174815799</v>
      </c>
      <c r="BD955" s="17"/>
      <c r="BE955" s="17">
        <v>9.9544135535117095E-2</v>
      </c>
      <c r="BF955" s="17">
        <v>0.15622486639883601</v>
      </c>
      <c r="BG955" s="17">
        <v>0.17386693775833401</v>
      </c>
      <c r="BH955" s="17">
        <v>0.18616692976642699</v>
      </c>
      <c r="BI955" s="17"/>
      <c r="BJ955" s="17">
        <v>0.164474811860464</v>
      </c>
      <c r="BK955" s="17">
        <v>0.122657902736102</v>
      </c>
      <c r="BL955" s="17">
        <v>0.16781397919087501</v>
      </c>
      <c r="BM955" s="17">
        <v>0.178827218671263</v>
      </c>
      <c r="BN955" s="17"/>
      <c r="BO955" s="17">
        <v>0.198973889319317</v>
      </c>
      <c r="BP955" s="17">
        <v>0.110670052038951</v>
      </c>
      <c r="BQ955" s="17">
        <v>0.17670580631755101</v>
      </c>
      <c r="BR955" s="17"/>
      <c r="BS955" s="17">
        <v>0.19461311446153201</v>
      </c>
      <c r="BT955" s="17">
        <v>0.14335271163663901</v>
      </c>
      <c r="BU955" s="17"/>
      <c r="BV955" s="17">
        <v>0.167159156226699</v>
      </c>
      <c r="BW955" s="17">
        <v>0.19355042874400799</v>
      </c>
      <c r="BX955" s="17">
        <v>0.15262183637627799</v>
      </c>
      <c r="BY955" s="17"/>
      <c r="BZ955" s="17">
        <v>0.23986327870075499</v>
      </c>
      <c r="CA955" s="17">
        <v>0.23871474030671799</v>
      </c>
    </row>
    <row r="956" spans="2:79" x14ac:dyDescent="0.3">
      <c r="B956" t="s">
        <v>323</v>
      </c>
      <c r="C956" s="17">
        <v>0.277961482041303</v>
      </c>
      <c r="D956" s="17">
        <v>0.306313460056443</v>
      </c>
      <c r="E956" s="17">
        <v>0.250160971134535</v>
      </c>
      <c r="F956" s="17"/>
      <c r="G956" s="17">
        <v>0.33426595276058402</v>
      </c>
      <c r="H956" s="17">
        <v>0.33170767799712397</v>
      </c>
      <c r="I956" s="17">
        <v>0.20775085566128099</v>
      </c>
      <c r="J956" s="17">
        <v>0.295464115110535</v>
      </c>
      <c r="K956" s="17">
        <v>0.26899626517159803</v>
      </c>
      <c r="L956" s="17">
        <v>0.24856672500803001</v>
      </c>
      <c r="M956" s="17"/>
      <c r="N956" s="17">
        <v>0.26319049626858598</v>
      </c>
      <c r="O956" s="17">
        <v>0.232185925537302</v>
      </c>
      <c r="P956" s="17">
        <v>0.31019330266880302</v>
      </c>
      <c r="Q956" s="17">
        <v>0.30928006003613301</v>
      </c>
      <c r="R956" s="17"/>
      <c r="S956" s="17">
        <v>0.27997630834080101</v>
      </c>
      <c r="T956" s="17">
        <v>0.33415282919668399</v>
      </c>
      <c r="U956" s="17">
        <v>0.25634428497365602</v>
      </c>
      <c r="V956" s="17">
        <v>0.282327590013699</v>
      </c>
      <c r="W956" s="17">
        <v>0.15448577957117601</v>
      </c>
      <c r="X956" s="17">
        <v>0.292146004081901</v>
      </c>
      <c r="Y956" s="17">
        <v>0.26019817146726298</v>
      </c>
      <c r="Z956" s="17">
        <v>8.6930400406508096E-2</v>
      </c>
      <c r="AA956" s="17">
        <v>0.369786710754749</v>
      </c>
      <c r="AB956" s="17">
        <v>0.28340683812262202</v>
      </c>
      <c r="AC956" s="17">
        <v>0.18860602926309</v>
      </c>
      <c r="AD956" s="17">
        <v>0.327472624171672</v>
      </c>
      <c r="AE956" s="17"/>
      <c r="AF956" s="17">
        <v>0.23460759762084299</v>
      </c>
      <c r="AG956" s="17">
        <v>0.30621601511021002</v>
      </c>
      <c r="AH956" s="17">
        <v>0.246273014489443</v>
      </c>
      <c r="AI956" s="17">
        <v>0.26965682043554301</v>
      </c>
      <c r="AJ956" s="17">
        <v>0.29249376218365197</v>
      </c>
      <c r="AK956" s="17"/>
      <c r="AL956" s="17">
        <v>0.35934644244490299</v>
      </c>
      <c r="AM956" s="17">
        <v>0.270719621997072</v>
      </c>
      <c r="AN956" s="17">
        <v>0.24630885672831401</v>
      </c>
      <c r="AO956" s="17">
        <v>0.215018343566415</v>
      </c>
      <c r="AP956" s="17">
        <v>0.31442548680001697</v>
      </c>
      <c r="AQ956" s="17">
        <v>0.22425962525993801</v>
      </c>
      <c r="AR956" s="17"/>
      <c r="AS956" s="17">
        <v>0.26608680027411202</v>
      </c>
      <c r="AT956" s="17">
        <v>0.27266720456045701</v>
      </c>
      <c r="AU956" s="17">
        <v>0.29412291609113</v>
      </c>
      <c r="AV956" s="17">
        <v>0.29166952760315101</v>
      </c>
      <c r="AW956" s="17">
        <v>0.262032779942524</v>
      </c>
      <c r="AX956" s="17"/>
      <c r="AY956" s="17">
        <v>0.295287764798917</v>
      </c>
      <c r="AZ956" s="17">
        <v>0.29398761814487701</v>
      </c>
      <c r="BA956" s="17">
        <v>0.239597422098005</v>
      </c>
      <c r="BB956" s="17">
        <v>0.27987130677882799</v>
      </c>
      <c r="BC956" s="17">
        <v>0.23767097872491499</v>
      </c>
      <c r="BD956" s="17"/>
      <c r="BE956" s="17">
        <v>0.30469095738770302</v>
      </c>
      <c r="BF956" s="17">
        <v>0.25108950785216</v>
      </c>
      <c r="BG956" s="17">
        <v>0.28577843889669602</v>
      </c>
      <c r="BH956" s="17">
        <v>0.28075155034697502</v>
      </c>
      <c r="BI956" s="17"/>
      <c r="BJ956" s="17">
        <v>0.228671280224931</v>
      </c>
      <c r="BK956" s="17">
        <v>0.28675716984517502</v>
      </c>
      <c r="BL956" s="17">
        <v>0.26810659684802901</v>
      </c>
      <c r="BM956" s="17">
        <v>0.28955864956882399</v>
      </c>
      <c r="BN956" s="17"/>
      <c r="BO956" s="17">
        <v>0.19758798537050501</v>
      </c>
      <c r="BP956" s="17">
        <v>0.31134541932402499</v>
      </c>
      <c r="BQ956" s="17">
        <v>0.28595644591340402</v>
      </c>
      <c r="BR956" s="17"/>
      <c r="BS956" s="17">
        <v>0.26053544230768599</v>
      </c>
      <c r="BT956" s="17">
        <v>0.30140130023512601</v>
      </c>
      <c r="BU956" s="17"/>
      <c r="BV956" s="17">
        <v>0.33667806599329703</v>
      </c>
      <c r="BW956" s="17">
        <v>0.271271282075568</v>
      </c>
      <c r="BX956" s="17">
        <v>0.21849807470486901</v>
      </c>
      <c r="BY956" s="17"/>
      <c r="BZ956" s="17">
        <v>0.21781135809204</v>
      </c>
      <c r="CA956" s="17">
        <v>0.28887832169539801</v>
      </c>
    </row>
    <row r="957" spans="2:79" x14ac:dyDescent="0.3">
      <c r="B957" t="s">
        <v>324</v>
      </c>
      <c r="C957" s="17">
        <v>0.18684607173228501</v>
      </c>
      <c r="D957" s="17">
        <v>0.169287558148876</v>
      </c>
      <c r="E957" s="17">
        <v>0.205728433333879</v>
      </c>
      <c r="F957" s="17"/>
      <c r="G957" s="17">
        <v>0.14691279368280399</v>
      </c>
      <c r="H957" s="17">
        <v>0.14619434357014999</v>
      </c>
      <c r="I957" s="17">
        <v>0.16401886752454201</v>
      </c>
      <c r="J957" s="17">
        <v>0.21146554739404699</v>
      </c>
      <c r="K957" s="17">
        <v>0.188370501339782</v>
      </c>
      <c r="L957" s="17">
        <v>0.241289503661513</v>
      </c>
      <c r="M957" s="17"/>
      <c r="N957" s="17">
        <v>0.19565555207551</v>
      </c>
      <c r="O957" s="17">
        <v>0.177858421127608</v>
      </c>
      <c r="P957" s="17">
        <v>0.18331318546547501</v>
      </c>
      <c r="Q957" s="17">
        <v>0.191016386701682</v>
      </c>
      <c r="R957" s="17"/>
      <c r="S957" s="17">
        <v>0.127528043218473</v>
      </c>
      <c r="T957" s="17">
        <v>0.13649083240634399</v>
      </c>
      <c r="U957" s="17">
        <v>0.244000694230329</v>
      </c>
      <c r="V957" s="17">
        <v>0.203080336633815</v>
      </c>
      <c r="W957" s="17">
        <v>0.156722127008114</v>
      </c>
      <c r="X957" s="17">
        <v>0.237194918015251</v>
      </c>
      <c r="Y957" s="17">
        <v>0.24590614921231899</v>
      </c>
      <c r="Z957" s="17">
        <v>0.29930118525525101</v>
      </c>
      <c r="AA957" s="17">
        <v>0.17777148952914301</v>
      </c>
      <c r="AB957" s="17">
        <v>0.23641632757528799</v>
      </c>
      <c r="AC957" s="17">
        <v>8.53376174280151E-2</v>
      </c>
      <c r="AD957" s="17">
        <v>0.117452196875142</v>
      </c>
      <c r="AE957" s="17"/>
      <c r="AF957" s="17">
        <v>0.21716583760284799</v>
      </c>
      <c r="AG957" s="17">
        <v>0.15155022005605601</v>
      </c>
      <c r="AH957" s="17">
        <v>0.20820947579381699</v>
      </c>
      <c r="AI957" s="17">
        <v>0.18287973870799501</v>
      </c>
      <c r="AJ957" s="17">
        <v>0.16757394079566801</v>
      </c>
      <c r="AK957" s="17"/>
      <c r="AL957" s="17">
        <v>0.13349696491004601</v>
      </c>
      <c r="AM957" s="17">
        <v>0.20282014188545899</v>
      </c>
      <c r="AN957" s="17">
        <v>0.164687835705221</v>
      </c>
      <c r="AO957" s="17">
        <v>0.21823016588480601</v>
      </c>
      <c r="AP957" s="17">
        <v>0.11255062412405201</v>
      </c>
      <c r="AQ957" s="17">
        <v>0.25133654554600299</v>
      </c>
      <c r="AR957" s="17"/>
      <c r="AS957" s="17">
        <v>0.11583391177011899</v>
      </c>
      <c r="AT957" s="17">
        <v>0.19596140314155</v>
      </c>
      <c r="AU957" s="17">
        <v>0.22449619346890101</v>
      </c>
      <c r="AV957" s="17">
        <v>0.16171882857332401</v>
      </c>
      <c r="AW957" s="17">
        <v>0.16572312600166</v>
      </c>
      <c r="AX957" s="17"/>
      <c r="AY957" s="17">
        <v>0.15925483956128</v>
      </c>
      <c r="AZ957" s="17">
        <v>0.19887273041789599</v>
      </c>
      <c r="BA957" s="17">
        <v>0.23839504310477799</v>
      </c>
      <c r="BB957" s="17">
        <v>0.13362296430637699</v>
      </c>
      <c r="BC957" s="17">
        <v>0.152989653631527</v>
      </c>
      <c r="BD957" s="17"/>
      <c r="BE957" s="17">
        <v>0.13128407844422499</v>
      </c>
      <c r="BF957" s="17">
        <v>0.23799395597916601</v>
      </c>
      <c r="BG957" s="17">
        <v>0.16694893569573699</v>
      </c>
      <c r="BH957" s="17">
        <v>0.19297921174642499</v>
      </c>
      <c r="BI957" s="17"/>
      <c r="BJ957" s="17">
        <v>0.147147022746873</v>
      </c>
      <c r="BK957" s="17">
        <v>0.21582604354047699</v>
      </c>
      <c r="BL957" s="17">
        <v>0.153265970817095</v>
      </c>
      <c r="BM957" s="17">
        <v>0.205801840071692</v>
      </c>
      <c r="BN957" s="17"/>
      <c r="BO957" s="17">
        <v>0.128599200088446</v>
      </c>
      <c r="BP957" s="17">
        <v>0.159571726360966</v>
      </c>
      <c r="BQ957" s="17">
        <v>0.20063789644879201</v>
      </c>
      <c r="BR957" s="17"/>
      <c r="BS957" s="17">
        <v>0.190562483576733</v>
      </c>
      <c r="BT957" s="17">
        <v>0.182847823264527</v>
      </c>
      <c r="BU957" s="17"/>
      <c r="BV957" s="17">
        <v>0.158920986251298</v>
      </c>
      <c r="BW957" s="17">
        <v>0.20450212530992501</v>
      </c>
      <c r="BX957" s="17">
        <v>0.174371150441963</v>
      </c>
      <c r="BY957" s="17"/>
      <c r="BZ957" s="17">
        <v>0.21302914197475301</v>
      </c>
      <c r="CA957" s="17">
        <v>8.4395650632702601E-2</v>
      </c>
    </row>
    <row r="958" spans="2:79" x14ac:dyDescent="0.3">
      <c r="B958" t="s">
        <v>325</v>
      </c>
      <c r="C958" s="17">
        <v>0.146801821973045</v>
      </c>
      <c r="D958" s="17">
        <v>0.14902405258460399</v>
      </c>
      <c r="E958" s="17">
        <v>0.14116897167774101</v>
      </c>
      <c r="F958" s="17"/>
      <c r="G958" s="17">
        <v>0.20432141581834301</v>
      </c>
      <c r="H958" s="17">
        <v>0.124049108961735</v>
      </c>
      <c r="I958" s="17">
        <v>0.143187783898129</v>
      </c>
      <c r="J958" s="17">
        <v>0.18507282876373099</v>
      </c>
      <c r="K958" s="17">
        <v>0.12460381371957099</v>
      </c>
      <c r="L958" s="17">
        <v>0.119440773909456</v>
      </c>
      <c r="M958" s="17"/>
      <c r="N958" s="17">
        <v>0.115419683456797</v>
      </c>
      <c r="O958" s="17">
        <v>0.16738200051833099</v>
      </c>
      <c r="P958" s="17">
        <v>0.17632752453821901</v>
      </c>
      <c r="Q958" s="17">
        <v>0.13282984082125099</v>
      </c>
      <c r="R958" s="17"/>
      <c r="S958" s="17">
        <v>0.13888985440899801</v>
      </c>
      <c r="T958" s="17">
        <v>0.18267358612772699</v>
      </c>
      <c r="U958" s="17">
        <v>0.104299143240397</v>
      </c>
      <c r="V958" s="17">
        <v>0.1174614309077</v>
      </c>
      <c r="W958" s="17">
        <v>0.22126429196243999</v>
      </c>
      <c r="X958" s="17">
        <v>0.14567376498305901</v>
      </c>
      <c r="Y958" s="17">
        <v>0.125616684329386</v>
      </c>
      <c r="Z958" s="17">
        <v>0.21738150755951399</v>
      </c>
      <c r="AA958" s="17">
        <v>0.121188417420263</v>
      </c>
      <c r="AB958" s="17">
        <v>0.11272816531907601</v>
      </c>
      <c r="AC958" s="17">
        <v>0.162192551953215</v>
      </c>
      <c r="AD958" s="17">
        <v>0.243092632700739</v>
      </c>
      <c r="AE958" s="17"/>
      <c r="AF958" s="17">
        <v>0.12720998021543001</v>
      </c>
      <c r="AG958" s="17">
        <v>0.12279468553992</v>
      </c>
      <c r="AH958" s="17">
        <v>0.18389182929095299</v>
      </c>
      <c r="AI958" s="17">
        <v>0.200045563902572</v>
      </c>
      <c r="AJ958" s="17">
        <v>0.15390419652283299</v>
      </c>
      <c r="AK958" s="17"/>
      <c r="AL958" s="17">
        <v>9.6802663037706294E-2</v>
      </c>
      <c r="AM958" s="17">
        <v>0.13475598781855899</v>
      </c>
      <c r="AN958" s="17">
        <v>0.17176466195632201</v>
      </c>
      <c r="AO958" s="17">
        <v>0.18465657042955499</v>
      </c>
      <c r="AP958" s="17">
        <v>0.113785359812134</v>
      </c>
      <c r="AQ958" s="17">
        <v>0.175839549667721</v>
      </c>
      <c r="AR958" s="17"/>
      <c r="AS958" s="17">
        <v>0.112341178565008</v>
      </c>
      <c r="AT958" s="17">
        <v>0.15190064322674901</v>
      </c>
      <c r="AU958" s="17">
        <v>0.146338289056062</v>
      </c>
      <c r="AV958" s="17">
        <v>0.166470083644921</v>
      </c>
      <c r="AW958" s="17">
        <v>0.22085976202009</v>
      </c>
      <c r="AX958" s="17"/>
      <c r="AY958" s="17">
        <v>0.106978906519079</v>
      </c>
      <c r="AZ958" s="17">
        <v>0.13750591467032799</v>
      </c>
      <c r="BA958" s="17">
        <v>0.15600880020522501</v>
      </c>
      <c r="BB958" s="17">
        <v>0.218850672266824</v>
      </c>
      <c r="BC958" s="17">
        <v>0.13071887265086299</v>
      </c>
      <c r="BD958" s="17"/>
      <c r="BE958" s="17">
        <v>0.20327780790646699</v>
      </c>
      <c r="BF958" s="17">
        <v>0.15358173593959601</v>
      </c>
      <c r="BG958" s="17">
        <v>0.13447783340856501</v>
      </c>
      <c r="BH958" s="17">
        <v>0.155077377968941</v>
      </c>
      <c r="BI958" s="17"/>
      <c r="BJ958" s="17">
        <v>0.16950199962724499</v>
      </c>
      <c r="BK958" s="17">
        <v>0.14853178665953901</v>
      </c>
      <c r="BL958" s="17">
        <v>0.16805285589386801</v>
      </c>
      <c r="BM958" s="17">
        <v>0.132679770124356</v>
      </c>
      <c r="BN958" s="17"/>
      <c r="BO958" s="17">
        <v>0.24792610992238001</v>
      </c>
      <c r="BP958" s="17">
        <v>0.164620507000067</v>
      </c>
      <c r="BQ958" s="17">
        <v>0.127106507671013</v>
      </c>
      <c r="BR958" s="17"/>
      <c r="BS958" s="17">
        <v>0.13730851399135199</v>
      </c>
      <c r="BT958" s="17">
        <v>0.15955249350756201</v>
      </c>
      <c r="BU958" s="17"/>
      <c r="BV958" s="17">
        <v>0.13591448655834601</v>
      </c>
      <c r="BW958" s="17">
        <v>0.13417676170113799</v>
      </c>
      <c r="BX958" s="17">
        <v>0.166881342447812</v>
      </c>
      <c r="BY958" s="17"/>
      <c r="BZ958" s="17">
        <v>6.7079517811397399E-2</v>
      </c>
      <c r="CA958" s="17">
        <v>0.16145825351338899</v>
      </c>
    </row>
    <row r="959" spans="2:79" x14ac:dyDescent="0.3">
      <c r="B959" t="s">
        <v>326</v>
      </c>
      <c r="C959" s="17">
        <v>8.4467033123237195E-2</v>
      </c>
      <c r="D959" s="17">
        <v>8.9631012102400903E-2</v>
      </c>
      <c r="E959" s="17">
        <v>7.7976452580794497E-2</v>
      </c>
      <c r="F959" s="17"/>
      <c r="G959" s="17">
        <v>3.3038543237621301E-2</v>
      </c>
      <c r="H959" s="17">
        <v>6.8485192146226004E-2</v>
      </c>
      <c r="I959" s="17">
        <v>0.109562594516896</v>
      </c>
      <c r="J959" s="17">
        <v>0.10321361966088</v>
      </c>
      <c r="K959" s="17">
        <v>9.18027912623504E-2</v>
      </c>
      <c r="L959" s="17">
        <v>8.6467549898519305E-2</v>
      </c>
      <c r="M959" s="17"/>
      <c r="N959" s="17">
        <v>9.3977519223959305E-2</v>
      </c>
      <c r="O959" s="17">
        <v>6.7359860863621904E-2</v>
      </c>
      <c r="P959" s="17">
        <v>8.1586596129377006E-2</v>
      </c>
      <c r="Q959" s="17">
        <v>9.5386462665287705E-2</v>
      </c>
      <c r="R959" s="17"/>
      <c r="S959" s="17">
        <v>7.6097128197194303E-2</v>
      </c>
      <c r="T959" s="17">
        <v>4.2677019809550597E-2</v>
      </c>
      <c r="U959" s="17">
        <v>0.118500799319739</v>
      </c>
      <c r="V959" s="17">
        <v>7.4744237578190098E-2</v>
      </c>
      <c r="W959" s="17">
        <v>0.16035603427667999</v>
      </c>
      <c r="X959" s="17">
        <v>4.1440673914397201E-2</v>
      </c>
      <c r="Y959" s="17">
        <v>1.55861708191238E-2</v>
      </c>
      <c r="Z959" s="17">
        <v>7.6154540597961895E-2</v>
      </c>
      <c r="AA959" s="17">
        <v>6.6693060629090806E-2</v>
      </c>
      <c r="AB959" s="17">
        <v>0.15106517375353701</v>
      </c>
      <c r="AC959" s="17">
        <v>0.27633428516789699</v>
      </c>
      <c r="AD959" s="17">
        <v>5.6888626900340702E-2</v>
      </c>
      <c r="AE959" s="17"/>
      <c r="AF959" s="17">
        <v>9.8968100834414499E-2</v>
      </c>
      <c r="AG959" s="17">
        <v>8.7968238064928497E-2</v>
      </c>
      <c r="AH959" s="17">
        <v>5.2371053709373297E-2</v>
      </c>
      <c r="AI959" s="17">
        <v>0.102645173573196</v>
      </c>
      <c r="AJ959" s="17">
        <v>2.4140734162308601E-2</v>
      </c>
      <c r="AK959" s="17"/>
      <c r="AL959" s="17">
        <v>5.2503909301662197E-2</v>
      </c>
      <c r="AM959" s="17">
        <v>6.2050381622626001E-2</v>
      </c>
      <c r="AN959" s="17">
        <v>4.8305194898689299E-2</v>
      </c>
      <c r="AO959" s="17">
        <v>0.11948020728192101</v>
      </c>
      <c r="AP959" s="17">
        <v>6.6848599429217601E-2</v>
      </c>
      <c r="AQ959" s="17">
        <v>0.101705356337751</v>
      </c>
      <c r="AR959" s="17"/>
      <c r="AS959" s="17">
        <v>5.3943054281864897E-2</v>
      </c>
      <c r="AT959" s="17">
        <v>7.5640904482923293E-2</v>
      </c>
      <c r="AU959" s="17">
        <v>9.65693966074994E-2</v>
      </c>
      <c r="AV959" s="17">
        <v>0.12184032111104499</v>
      </c>
      <c r="AW959" s="17">
        <v>9.5752964606798593E-2</v>
      </c>
      <c r="AX959" s="17"/>
      <c r="AY959" s="17">
        <v>6.3780046032524504E-2</v>
      </c>
      <c r="AZ959" s="17">
        <v>8.1435463017285395E-2</v>
      </c>
      <c r="BA959" s="17">
        <v>5.7745690465034402E-2</v>
      </c>
      <c r="BB959" s="17">
        <v>0.14521735803942901</v>
      </c>
      <c r="BC959" s="17">
        <v>0.168227498982149</v>
      </c>
      <c r="BD959" s="17"/>
      <c r="BE959" s="17">
        <v>8.3029171540308394E-2</v>
      </c>
      <c r="BF959" s="17">
        <v>8.8477226290642294E-2</v>
      </c>
      <c r="BG959" s="17">
        <v>9.2661697963151796E-2</v>
      </c>
      <c r="BH959" s="17">
        <v>6.7124818397189895E-2</v>
      </c>
      <c r="BI959" s="17"/>
      <c r="BJ959" s="17">
        <v>0.15250722147330201</v>
      </c>
      <c r="BK959" s="17">
        <v>2.31290320609478E-2</v>
      </c>
      <c r="BL959" s="17">
        <v>0.114742632752858</v>
      </c>
      <c r="BM959" s="17">
        <v>6.5171004268967006E-2</v>
      </c>
      <c r="BN959" s="17"/>
      <c r="BO959" s="17">
        <v>0.108750319399017</v>
      </c>
      <c r="BP959" s="17">
        <v>0.10552539226876299</v>
      </c>
      <c r="BQ959" s="17">
        <v>7.7075915558576694E-2</v>
      </c>
      <c r="BR959" s="17"/>
      <c r="BS959" s="17">
        <v>7.9497575201979698E-2</v>
      </c>
      <c r="BT959" s="17">
        <v>8.7106774027670003E-2</v>
      </c>
      <c r="BU959" s="17"/>
      <c r="BV959" s="17">
        <v>6.8946423887510003E-2</v>
      </c>
      <c r="BW959" s="17">
        <v>8.8029946536460596E-2</v>
      </c>
      <c r="BX959" s="17">
        <v>0.102005693937639</v>
      </c>
      <c r="BY959" s="17"/>
      <c r="BZ959" s="17">
        <v>9.4156929617284696E-2</v>
      </c>
      <c r="CA959" s="17">
        <v>7.1272376182837202E-2</v>
      </c>
    </row>
    <row r="960" spans="2:79" x14ac:dyDescent="0.3">
      <c r="B960" t="s">
        <v>327</v>
      </c>
      <c r="C960" s="17">
        <v>3.7232941964740002E-2</v>
      </c>
      <c r="D960" s="17">
        <v>3.6027874974408999E-2</v>
      </c>
      <c r="E960" s="17">
        <v>3.8858374541323799E-2</v>
      </c>
      <c r="F960" s="17"/>
      <c r="G960" s="17">
        <v>2.3648694457483601E-2</v>
      </c>
      <c r="H960" s="17">
        <v>0</v>
      </c>
      <c r="I960" s="17">
        <v>4.8554672690824398E-2</v>
      </c>
      <c r="J960" s="17">
        <v>4.89444986817427E-2</v>
      </c>
      <c r="K960" s="17">
        <v>4.3461467484989802E-2</v>
      </c>
      <c r="L960" s="17">
        <v>5.2676080230905802E-2</v>
      </c>
      <c r="M960" s="17"/>
      <c r="N960" s="17">
        <v>3.4269701119783301E-2</v>
      </c>
      <c r="O960" s="17">
        <v>5.01245284453141E-2</v>
      </c>
      <c r="P960" s="17">
        <v>1.9391209342907102E-2</v>
      </c>
      <c r="Q960" s="17">
        <v>4.3679717860677703E-2</v>
      </c>
      <c r="R960" s="17"/>
      <c r="S960" s="17">
        <v>2.52978906932717E-2</v>
      </c>
      <c r="T960" s="17">
        <v>5.3404015715640303E-2</v>
      </c>
      <c r="U960" s="17">
        <v>0</v>
      </c>
      <c r="V960" s="17">
        <v>9.9634646074779704E-2</v>
      </c>
      <c r="W960" s="17">
        <v>5.4434889229324997E-2</v>
      </c>
      <c r="X960" s="17">
        <v>2.5960663777200299E-2</v>
      </c>
      <c r="Y960" s="17">
        <v>1.3922617012773499E-2</v>
      </c>
      <c r="Z960" s="17">
        <v>0</v>
      </c>
      <c r="AA960" s="17">
        <v>2.7151007316215201E-2</v>
      </c>
      <c r="AB960" s="17">
        <v>7.5246605020252294E-2</v>
      </c>
      <c r="AC960" s="17">
        <v>0</v>
      </c>
      <c r="AD960" s="17">
        <v>0</v>
      </c>
      <c r="AE960" s="17"/>
      <c r="AF960" s="17">
        <v>7.47327292169985E-2</v>
      </c>
      <c r="AG960" s="17">
        <v>2.0470591411317799E-2</v>
      </c>
      <c r="AH960" s="17">
        <v>1.60851690940223E-2</v>
      </c>
      <c r="AI960" s="17">
        <v>6.5669193644800797E-2</v>
      </c>
      <c r="AJ960" s="17">
        <v>2.6672357468273601E-2</v>
      </c>
      <c r="AK960" s="17"/>
      <c r="AL960" s="17">
        <v>1.3687062041686199E-2</v>
      </c>
      <c r="AM960" s="17">
        <v>6.8540804249485804E-2</v>
      </c>
      <c r="AN960" s="17">
        <v>1.4403428205681299E-2</v>
      </c>
      <c r="AO960" s="17">
        <v>5.6713170731731898E-2</v>
      </c>
      <c r="AP960" s="17">
        <v>2.04902985170584E-2</v>
      </c>
      <c r="AQ960" s="17">
        <v>4.21940482494692E-2</v>
      </c>
      <c r="AR960" s="17"/>
      <c r="AS960" s="17">
        <v>6.2653297121456897E-2</v>
      </c>
      <c r="AT960" s="17">
        <v>3.2306856333848097E-2</v>
      </c>
      <c r="AU960" s="17">
        <v>3.2596421270012797E-2</v>
      </c>
      <c r="AV960" s="17">
        <v>2.68827314116095E-2</v>
      </c>
      <c r="AW960" s="17">
        <v>8.1327633585262696E-2</v>
      </c>
      <c r="AX960" s="17"/>
      <c r="AY960" s="17">
        <v>4.8285009216474398E-2</v>
      </c>
      <c r="AZ960" s="17">
        <v>1.8937972329088101E-2</v>
      </c>
      <c r="BA960" s="17">
        <v>6.10207350382823E-2</v>
      </c>
      <c r="BB960" s="17">
        <v>1.3298908176292101E-2</v>
      </c>
      <c r="BC960" s="17">
        <v>9.7039257747181903E-2</v>
      </c>
      <c r="BD960" s="17"/>
      <c r="BE960" s="17">
        <v>7.0251454069761299E-2</v>
      </c>
      <c r="BF960" s="17">
        <v>3.2457108133614902E-2</v>
      </c>
      <c r="BG960" s="17">
        <v>4.0418583056016998E-2</v>
      </c>
      <c r="BH960" s="17">
        <v>3.1436187452878697E-2</v>
      </c>
      <c r="BI960" s="17"/>
      <c r="BJ960" s="17">
        <v>6.6281890850132003E-2</v>
      </c>
      <c r="BK960" s="17">
        <v>0</v>
      </c>
      <c r="BL960" s="17">
        <v>2.9981860302105701E-2</v>
      </c>
      <c r="BM960" s="17">
        <v>3.8691771072106099E-2</v>
      </c>
      <c r="BN960" s="17"/>
      <c r="BO960" s="17">
        <v>1.12824232366825E-2</v>
      </c>
      <c r="BP960" s="17">
        <v>3.5213385526203497E-2</v>
      </c>
      <c r="BQ960" s="17">
        <v>4.2338206606178902E-2</v>
      </c>
      <c r="BR960" s="17"/>
      <c r="BS960" s="17">
        <v>4.6504258486925798E-2</v>
      </c>
      <c r="BT960" s="17">
        <v>2.55147293267197E-2</v>
      </c>
      <c r="BU960" s="17"/>
      <c r="BV960" s="17">
        <v>1.4793772726147099E-2</v>
      </c>
      <c r="BW960" s="17">
        <v>4.4039226893592E-2</v>
      </c>
      <c r="BX960" s="17">
        <v>5.2010039964360502E-2</v>
      </c>
      <c r="BY960" s="17"/>
      <c r="BZ960" s="17">
        <v>0</v>
      </c>
      <c r="CA960" s="17">
        <v>0</v>
      </c>
    </row>
    <row r="961" spans="2:79" x14ac:dyDescent="0.3">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row>
    <row r="962" spans="2:79" x14ac:dyDescent="0.3">
      <c r="B962" s="6" t="s">
        <v>346</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row>
    <row r="963" spans="2:79" x14ac:dyDescent="0.3">
      <c r="B963" s="24" t="s">
        <v>329</v>
      </c>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c r="BZ963" s="17"/>
      <c r="CA963" s="17"/>
    </row>
    <row r="964" spans="2:79" x14ac:dyDescent="0.3">
      <c r="B964" t="s">
        <v>321</v>
      </c>
      <c r="C964" s="17">
        <v>4.3387520371488603E-2</v>
      </c>
      <c r="D964" s="17">
        <v>5.4033007785202397E-2</v>
      </c>
      <c r="E964" s="17">
        <v>3.4054320222138099E-2</v>
      </c>
      <c r="F964" s="17"/>
      <c r="G964" s="17">
        <v>6.7592943646574893E-2</v>
      </c>
      <c r="H964" s="17">
        <v>7.0535693030359295E-2</v>
      </c>
      <c r="I964" s="17">
        <v>7.13833303155402E-2</v>
      </c>
      <c r="J964" s="17">
        <v>9.2693964868565803E-3</v>
      </c>
      <c r="K964" s="17">
        <v>2.59666817948528E-2</v>
      </c>
      <c r="L964" s="17">
        <v>2.57347719012463E-2</v>
      </c>
      <c r="M964" s="17"/>
      <c r="N964" s="17">
        <v>5.53970751949691E-2</v>
      </c>
      <c r="O964" s="17">
        <v>3.9544384331784997E-2</v>
      </c>
      <c r="P964" s="17">
        <v>3.0570175588764001E-2</v>
      </c>
      <c r="Q964" s="17">
        <v>4.6387427796300701E-2</v>
      </c>
      <c r="R964" s="17"/>
      <c r="S964" s="17">
        <v>5.8931137466699403E-2</v>
      </c>
      <c r="T964" s="17">
        <v>3.2862704559095797E-2</v>
      </c>
      <c r="U964" s="17">
        <v>6.0810645497052597E-2</v>
      </c>
      <c r="V964" s="17">
        <v>1.39496088126045E-2</v>
      </c>
      <c r="W964" s="17">
        <v>2.31336944116418E-2</v>
      </c>
      <c r="X964" s="17">
        <v>6.6266594888931704E-2</v>
      </c>
      <c r="Y964" s="17">
        <v>4.9984692375306602E-2</v>
      </c>
      <c r="Z964" s="17">
        <v>5.3733404236449303E-2</v>
      </c>
      <c r="AA964" s="17">
        <v>6.4240048932257293E-2</v>
      </c>
      <c r="AB964" s="17">
        <v>0</v>
      </c>
      <c r="AC964" s="17">
        <v>3.15825575141329E-2</v>
      </c>
      <c r="AD964" s="17">
        <v>6.4669241619056406E-2</v>
      </c>
      <c r="AE964" s="17"/>
      <c r="AF964" s="17">
        <v>4.3384241862291097E-2</v>
      </c>
      <c r="AG964" s="17">
        <v>6.9510755124480295E-2</v>
      </c>
      <c r="AH964" s="17">
        <v>1.4805944936268901E-2</v>
      </c>
      <c r="AI964" s="17">
        <v>2.14632220709901E-2</v>
      </c>
      <c r="AJ964" s="17">
        <v>2.5689786513165801E-2</v>
      </c>
      <c r="AK964" s="17"/>
      <c r="AL964" s="17">
        <v>8.0806424259736997E-2</v>
      </c>
      <c r="AM964" s="17">
        <v>5.0712131726509201E-2</v>
      </c>
      <c r="AN964" s="17">
        <v>1.4397980467349801E-2</v>
      </c>
      <c r="AO964" s="17">
        <v>3.6141811501182203E-2</v>
      </c>
      <c r="AP964" s="17">
        <v>4.1257197953501003E-2</v>
      </c>
      <c r="AQ964" s="17">
        <v>3.0155441240417399E-2</v>
      </c>
      <c r="AR964" s="17"/>
      <c r="AS964" s="17">
        <v>8.5319259621572996E-2</v>
      </c>
      <c r="AT964" s="17">
        <v>3.1869757725996699E-2</v>
      </c>
      <c r="AU964" s="17">
        <v>4.0174055985524301E-2</v>
      </c>
      <c r="AV964" s="17">
        <v>4.7252599053208999E-2</v>
      </c>
      <c r="AW964" s="17">
        <v>0</v>
      </c>
      <c r="AX964" s="17"/>
      <c r="AY964" s="17">
        <v>9.24248900043423E-2</v>
      </c>
      <c r="AZ964" s="17">
        <v>1.47233007179758E-2</v>
      </c>
      <c r="BA964" s="17">
        <v>5.4326690703934102E-2</v>
      </c>
      <c r="BB964" s="17">
        <v>2.0577605844176301E-2</v>
      </c>
      <c r="BC964" s="17">
        <v>5.7210047661528297E-2</v>
      </c>
      <c r="BD964" s="17"/>
      <c r="BE964" s="17">
        <v>2.3660854733042198E-2</v>
      </c>
      <c r="BF964" s="17">
        <v>3.8367515748082101E-2</v>
      </c>
      <c r="BG964" s="17">
        <v>5.3106705779546702E-2</v>
      </c>
      <c r="BH964" s="17">
        <v>3.4527844120997603E-2</v>
      </c>
      <c r="BI964" s="17"/>
      <c r="BJ964" s="17">
        <v>4.3631878294840602E-2</v>
      </c>
      <c r="BK964" s="17">
        <v>0.10964251489172699</v>
      </c>
      <c r="BL964" s="17">
        <v>3.7784181113832901E-2</v>
      </c>
      <c r="BM964" s="17">
        <v>4.0143229728984202E-2</v>
      </c>
      <c r="BN964" s="17"/>
      <c r="BO964" s="17">
        <v>6.7913057432142404E-2</v>
      </c>
      <c r="BP964" s="17">
        <v>3.8985222695180503E-2</v>
      </c>
      <c r="BQ964" s="17">
        <v>4.0220381130017899E-2</v>
      </c>
      <c r="BR964" s="17"/>
      <c r="BS964" s="17">
        <v>5.2228263841971802E-2</v>
      </c>
      <c r="BT964" s="17">
        <v>3.2245572021897803E-2</v>
      </c>
      <c r="BU964" s="17"/>
      <c r="BV964" s="17">
        <v>3.1362628869681101E-2</v>
      </c>
      <c r="BW964" s="17">
        <v>3.7259121146568597E-2</v>
      </c>
      <c r="BX964" s="17">
        <v>6.4090032381869597E-2</v>
      </c>
      <c r="BY964" s="17"/>
      <c r="BZ964" s="17">
        <v>5.32019968992394E-2</v>
      </c>
      <c r="CA964" s="17">
        <v>0.13489056900461999</v>
      </c>
    </row>
    <row r="965" spans="2:79" x14ac:dyDescent="0.3">
      <c r="B965" t="s">
        <v>322</v>
      </c>
      <c r="C965" s="17">
        <v>0.108356297298489</v>
      </c>
      <c r="D965" s="17">
        <v>0.106119626132473</v>
      </c>
      <c r="E965" s="17">
        <v>0.111903032957544</v>
      </c>
      <c r="F965" s="17"/>
      <c r="G965" s="17">
        <v>0.135288523993221</v>
      </c>
      <c r="H965" s="17">
        <v>0.217233494150635</v>
      </c>
      <c r="I965" s="17">
        <v>0.13967567440394499</v>
      </c>
      <c r="J965" s="17">
        <v>9.0831722223411501E-2</v>
      </c>
      <c r="K965" s="17">
        <v>2.5293132477258999E-2</v>
      </c>
      <c r="L965" s="17">
        <v>5.4183999954712597E-2</v>
      </c>
      <c r="M965" s="17"/>
      <c r="N965" s="17">
        <v>0.14887375067641401</v>
      </c>
      <c r="O965" s="17">
        <v>0.11411019604905399</v>
      </c>
      <c r="P965" s="17">
        <v>8.7282968060675495E-2</v>
      </c>
      <c r="Q965" s="17">
        <v>7.7335233855241395E-2</v>
      </c>
      <c r="R965" s="17"/>
      <c r="S965" s="17">
        <v>0.15276603060164501</v>
      </c>
      <c r="T965" s="17">
        <v>4.4190579326493902E-2</v>
      </c>
      <c r="U965" s="17">
        <v>0.16808534520284399</v>
      </c>
      <c r="V965" s="17">
        <v>9.9613526268496205E-2</v>
      </c>
      <c r="W965" s="17">
        <v>0.11459692227149</v>
      </c>
      <c r="X965" s="17">
        <v>0.137429619930071</v>
      </c>
      <c r="Y965" s="17">
        <v>0.163574355110777</v>
      </c>
      <c r="Z965" s="17">
        <v>0.134558695819257</v>
      </c>
      <c r="AA965" s="17">
        <v>7.4282989164332403E-2</v>
      </c>
      <c r="AB965" s="17">
        <v>5.90352963325265E-2</v>
      </c>
      <c r="AC965" s="17">
        <v>7.2333351119684794E-2</v>
      </c>
      <c r="AD965" s="17">
        <v>5.3267044886063E-2</v>
      </c>
      <c r="AE965" s="17"/>
      <c r="AF965" s="17">
        <v>7.1068512181106602E-2</v>
      </c>
      <c r="AG965" s="17">
        <v>0.15912858592981299</v>
      </c>
      <c r="AH965" s="17">
        <v>6.9184063919297906E-2</v>
      </c>
      <c r="AI965" s="17">
        <v>7.1097407164864901E-2</v>
      </c>
      <c r="AJ965" s="17">
        <v>0.14621198273661401</v>
      </c>
      <c r="AK965" s="17"/>
      <c r="AL965" s="17">
        <v>0.17475136491091001</v>
      </c>
      <c r="AM965" s="17">
        <v>7.9101966289911105E-2</v>
      </c>
      <c r="AN965" s="17">
        <v>0.139820965500284</v>
      </c>
      <c r="AO965" s="17">
        <v>7.5256100953662405E-2</v>
      </c>
      <c r="AP965" s="17">
        <v>0.14378575760850501</v>
      </c>
      <c r="AQ965" s="17">
        <v>7.19206103981056E-2</v>
      </c>
      <c r="AR965" s="17"/>
      <c r="AS965" s="17">
        <v>0.196242742243811</v>
      </c>
      <c r="AT965" s="17">
        <v>0.11303206595833699</v>
      </c>
      <c r="AU965" s="17">
        <v>6.3429678890183902E-2</v>
      </c>
      <c r="AV965" s="17">
        <v>5.8283231434893397E-2</v>
      </c>
      <c r="AW965" s="17">
        <v>0.178683120953994</v>
      </c>
      <c r="AX965" s="17"/>
      <c r="AY965" s="17">
        <v>0.10446873455035301</v>
      </c>
      <c r="AZ965" s="17">
        <v>0.14725152501921299</v>
      </c>
      <c r="BA965" s="17">
        <v>9.0458401639526995E-2</v>
      </c>
      <c r="BB965" s="17">
        <v>7.0933516027779198E-2</v>
      </c>
      <c r="BC965" s="17">
        <v>3.7481582842419002E-2</v>
      </c>
      <c r="BD965" s="17"/>
      <c r="BE965" s="17">
        <v>3.79990443087031E-2</v>
      </c>
      <c r="BF965" s="17">
        <v>6.2559775427746503E-2</v>
      </c>
      <c r="BG965" s="17">
        <v>0.117647061819075</v>
      </c>
      <c r="BH965" s="17">
        <v>0.13143541499143299</v>
      </c>
      <c r="BI965" s="17"/>
      <c r="BJ965" s="17">
        <v>0.117041221520781</v>
      </c>
      <c r="BK965" s="17">
        <v>9.5275658313628206E-2</v>
      </c>
      <c r="BL965" s="17">
        <v>9.7574741693515293E-2</v>
      </c>
      <c r="BM965" s="17">
        <v>0.111057241154326</v>
      </c>
      <c r="BN965" s="17"/>
      <c r="BO965" s="17">
        <v>0.11280432083629099</v>
      </c>
      <c r="BP965" s="17">
        <v>8.4643322198299398E-2</v>
      </c>
      <c r="BQ965" s="17">
        <v>0.112551035344108</v>
      </c>
      <c r="BR965" s="17"/>
      <c r="BS965" s="17">
        <v>0.114773907581679</v>
      </c>
      <c r="BT965" s="17">
        <v>0.10058071542729199</v>
      </c>
      <c r="BU965" s="17"/>
      <c r="BV965" s="17">
        <v>7.3665134268974697E-2</v>
      </c>
      <c r="BW965" s="17">
        <v>0.13093325174586401</v>
      </c>
      <c r="BX965" s="17">
        <v>0.10279676948859399</v>
      </c>
      <c r="BY965" s="17"/>
      <c r="BZ965" s="17">
        <v>0.227334698447685</v>
      </c>
      <c r="CA965" s="17">
        <v>0.252154065468782</v>
      </c>
    </row>
    <row r="966" spans="2:79" x14ac:dyDescent="0.3">
      <c r="B966" t="s">
        <v>323</v>
      </c>
      <c r="C966" s="17">
        <v>0.25992399588116799</v>
      </c>
      <c r="D966" s="17">
        <v>0.26647770324347497</v>
      </c>
      <c r="E966" s="17">
        <v>0.25732637019369797</v>
      </c>
      <c r="F966" s="17"/>
      <c r="G966" s="17">
        <v>0.36073367530754702</v>
      </c>
      <c r="H966" s="17">
        <v>0.25997687534787201</v>
      </c>
      <c r="I966" s="17">
        <v>0.25361340828107698</v>
      </c>
      <c r="J966" s="17">
        <v>0.24012569294424399</v>
      </c>
      <c r="K966" s="17">
        <v>0.26479170896737098</v>
      </c>
      <c r="L966" s="17">
        <v>0.21820869230176099</v>
      </c>
      <c r="M966" s="17"/>
      <c r="N966" s="17">
        <v>0.26260343030392702</v>
      </c>
      <c r="O966" s="17">
        <v>0.212835200674029</v>
      </c>
      <c r="P966" s="17">
        <v>0.33537995998042303</v>
      </c>
      <c r="Q966" s="17">
        <v>0.23243831736099199</v>
      </c>
      <c r="R966" s="17"/>
      <c r="S966" s="17">
        <v>0.25586547420191902</v>
      </c>
      <c r="T966" s="17">
        <v>0.28826460397922699</v>
      </c>
      <c r="U966" s="17">
        <v>0.22695754026927401</v>
      </c>
      <c r="V966" s="17">
        <v>0.23000483851113701</v>
      </c>
      <c r="W966" s="17">
        <v>0.150583909031449</v>
      </c>
      <c r="X966" s="17">
        <v>0.281701566838432</v>
      </c>
      <c r="Y966" s="17">
        <v>0.190966096851415</v>
      </c>
      <c r="Z966" s="17">
        <v>0.30536436347693102</v>
      </c>
      <c r="AA966" s="17">
        <v>0.30237819478045802</v>
      </c>
      <c r="AB966" s="17">
        <v>0.27077706841827298</v>
      </c>
      <c r="AC966" s="17">
        <v>0.27141114418745399</v>
      </c>
      <c r="AD966" s="17">
        <v>0.43449470395270501</v>
      </c>
      <c r="AE966" s="17"/>
      <c r="AF966" s="17">
        <v>0.197588537215832</v>
      </c>
      <c r="AG966" s="17">
        <v>0.30032880776061499</v>
      </c>
      <c r="AH966" s="17">
        <v>0.31010098762310201</v>
      </c>
      <c r="AI966" s="17">
        <v>0.21828712830488201</v>
      </c>
      <c r="AJ966" s="17">
        <v>0.21744102217006001</v>
      </c>
      <c r="AK966" s="17"/>
      <c r="AL966" s="17">
        <v>0.34683943118642402</v>
      </c>
      <c r="AM966" s="17">
        <v>0.26756372491796498</v>
      </c>
      <c r="AN966" s="17">
        <v>0.33495107695551302</v>
      </c>
      <c r="AO966" s="17">
        <v>0.139487917596746</v>
      </c>
      <c r="AP966" s="17">
        <v>0.28361979935612802</v>
      </c>
      <c r="AQ966" s="17">
        <v>0.19199918123415499</v>
      </c>
      <c r="AR966" s="17"/>
      <c r="AS966" s="17">
        <v>0.20436488314537901</v>
      </c>
      <c r="AT966" s="17">
        <v>0.26829968334870202</v>
      </c>
      <c r="AU966" s="17">
        <v>0.29439973171018002</v>
      </c>
      <c r="AV966" s="17">
        <v>0.22605445573352101</v>
      </c>
      <c r="AW966" s="17">
        <v>0.338754720379013</v>
      </c>
      <c r="AX966" s="17"/>
      <c r="AY966" s="17">
        <v>0.22333816046489</v>
      </c>
      <c r="AZ966" s="17">
        <v>0.29040925076531499</v>
      </c>
      <c r="BA966" s="17">
        <v>0.243979923614806</v>
      </c>
      <c r="BB966" s="17">
        <v>0.21770064807940501</v>
      </c>
      <c r="BC966" s="17">
        <v>0.38695105832254501</v>
      </c>
      <c r="BD966" s="17"/>
      <c r="BE966" s="17">
        <v>0.202378300742133</v>
      </c>
      <c r="BF966" s="17">
        <v>0.27920721289843398</v>
      </c>
      <c r="BG966" s="17">
        <v>0.24141283168094199</v>
      </c>
      <c r="BH966" s="17">
        <v>0.28900131220717601</v>
      </c>
      <c r="BI966" s="17"/>
      <c r="BJ966" s="17">
        <v>0.23509232220312201</v>
      </c>
      <c r="BK966" s="17">
        <v>0.27464090264778601</v>
      </c>
      <c r="BL966" s="17">
        <v>0.222269380518412</v>
      </c>
      <c r="BM966" s="17">
        <v>0.27750256220275499</v>
      </c>
      <c r="BN966" s="17"/>
      <c r="BO966" s="17">
        <v>0.27702420325110899</v>
      </c>
      <c r="BP966" s="17">
        <v>0.26274012303233502</v>
      </c>
      <c r="BQ966" s="17">
        <v>0.25572191282490297</v>
      </c>
      <c r="BR966" s="17"/>
      <c r="BS966" s="17">
        <v>0.24756789968207499</v>
      </c>
      <c r="BT966" s="17">
        <v>0.27679968553598699</v>
      </c>
      <c r="BU966" s="17"/>
      <c r="BV966" s="17">
        <v>0.38767398515201401</v>
      </c>
      <c r="BW966" s="17">
        <v>0.243194945529183</v>
      </c>
      <c r="BX966" s="17">
        <v>0.20391566810539899</v>
      </c>
      <c r="BY966" s="17"/>
      <c r="BZ966" s="17">
        <v>0.35815283870657599</v>
      </c>
      <c r="CA966" s="17">
        <v>0.30421811432684698</v>
      </c>
    </row>
    <row r="967" spans="2:79" x14ac:dyDescent="0.3">
      <c r="B967" t="s">
        <v>324</v>
      </c>
      <c r="C967" s="17">
        <v>0.17745684065553299</v>
      </c>
      <c r="D967" s="17">
        <v>0.15009397085776099</v>
      </c>
      <c r="E967" s="17">
        <v>0.20283961119024699</v>
      </c>
      <c r="F967" s="17"/>
      <c r="G967" s="17">
        <v>0.13044628586641899</v>
      </c>
      <c r="H967" s="17">
        <v>0.16920248780842301</v>
      </c>
      <c r="I967" s="17">
        <v>0.149021692116064</v>
      </c>
      <c r="J967" s="17">
        <v>0.20089813199272699</v>
      </c>
      <c r="K967" s="17">
        <v>0.186332222000754</v>
      </c>
      <c r="L967" s="17">
        <v>0.20874171076505499</v>
      </c>
      <c r="M967" s="17"/>
      <c r="N967" s="17">
        <v>0.18334760321872401</v>
      </c>
      <c r="O967" s="17">
        <v>0.179988095210209</v>
      </c>
      <c r="P967" s="17">
        <v>0.142441786437738</v>
      </c>
      <c r="Q967" s="17">
        <v>0.20205745890280799</v>
      </c>
      <c r="R967" s="17"/>
      <c r="S967" s="17">
        <v>0.16056275417708901</v>
      </c>
      <c r="T967" s="17">
        <v>0.15725518802479499</v>
      </c>
      <c r="U967" s="17">
        <v>0.16646160221936801</v>
      </c>
      <c r="V967" s="17">
        <v>0.22074612777119901</v>
      </c>
      <c r="W967" s="17">
        <v>5.5298771521212403E-2</v>
      </c>
      <c r="X967" s="17">
        <v>0.224309514116529</v>
      </c>
      <c r="Y967" s="17">
        <v>0.19235930294467801</v>
      </c>
      <c r="Z967" s="17">
        <v>9.102675154914E-2</v>
      </c>
      <c r="AA967" s="17">
        <v>0.17112747035291001</v>
      </c>
      <c r="AB967" s="17">
        <v>0.23237288819610599</v>
      </c>
      <c r="AC967" s="17">
        <v>0.27399687178834797</v>
      </c>
      <c r="AD967" s="17">
        <v>6.8370309699670506E-2</v>
      </c>
      <c r="AE967" s="17"/>
      <c r="AF967" s="17">
        <v>0.184621999092971</v>
      </c>
      <c r="AG967" s="17">
        <v>0.159281576324663</v>
      </c>
      <c r="AH967" s="17">
        <v>0.186918417085537</v>
      </c>
      <c r="AI967" s="17">
        <v>0.176295325741602</v>
      </c>
      <c r="AJ967" s="17">
        <v>0.26350766191922997</v>
      </c>
      <c r="AK967" s="17"/>
      <c r="AL967" s="17">
        <v>0.17324597513324699</v>
      </c>
      <c r="AM967" s="17">
        <v>0.18548261124207299</v>
      </c>
      <c r="AN967" s="17">
        <v>0.22038427232619501</v>
      </c>
      <c r="AO967" s="17">
        <v>0.18636217582883299</v>
      </c>
      <c r="AP967" s="17">
        <v>0.141603498060724</v>
      </c>
      <c r="AQ967" s="17">
        <v>0.20441129673945799</v>
      </c>
      <c r="AR967" s="17"/>
      <c r="AS967" s="17">
        <v>0.165387312636635</v>
      </c>
      <c r="AT967" s="17">
        <v>0.18952965547632999</v>
      </c>
      <c r="AU967" s="17">
        <v>0.19386582092468299</v>
      </c>
      <c r="AV967" s="17">
        <v>0.11667055643704</v>
      </c>
      <c r="AW967" s="17">
        <v>8.4621798454841607E-2</v>
      </c>
      <c r="AX967" s="17"/>
      <c r="AY967" s="17">
        <v>0.15562090009406701</v>
      </c>
      <c r="AZ967" s="17">
        <v>0.185655845525524</v>
      </c>
      <c r="BA967" s="17">
        <v>0.17756700230644901</v>
      </c>
      <c r="BB967" s="17">
        <v>0.210023813480401</v>
      </c>
      <c r="BC967" s="17">
        <v>3.58476269474724E-2</v>
      </c>
      <c r="BD967" s="17"/>
      <c r="BE967" s="17">
        <v>0.175340217544462</v>
      </c>
      <c r="BF967" s="17">
        <v>0.15562452284254699</v>
      </c>
      <c r="BG967" s="17">
        <v>0.18824093913314499</v>
      </c>
      <c r="BH967" s="17">
        <v>0.16717442877031199</v>
      </c>
      <c r="BI967" s="17"/>
      <c r="BJ967" s="17">
        <v>0.10983601721734</v>
      </c>
      <c r="BK967" s="17">
        <v>0.13139221745955801</v>
      </c>
      <c r="BL967" s="17">
        <v>0.19528389481840999</v>
      </c>
      <c r="BM967" s="17">
        <v>0.18672919948609101</v>
      </c>
      <c r="BN967" s="17"/>
      <c r="BO967" s="17">
        <v>0.13127387829860901</v>
      </c>
      <c r="BP967" s="17">
        <v>0.18772668527360001</v>
      </c>
      <c r="BQ967" s="17">
        <v>0.18239618145467301</v>
      </c>
      <c r="BR967" s="17"/>
      <c r="BS967" s="17">
        <v>0.165201793008946</v>
      </c>
      <c r="BT967" s="17">
        <v>0.19386786534925199</v>
      </c>
      <c r="BU967" s="17"/>
      <c r="BV967" s="17">
        <v>0.174631857560307</v>
      </c>
      <c r="BW967" s="17">
        <v>0.19115206553911901</v>
      </c>
      <c r="BX967" s="17">
        <v>0.160933827099694</v>
      </c>
      <c r="BY967" s="17"/>
      <c r="BZ967" s="17">
        <v>0.15538604576541401</v>
      </c>
      <c r="CA967" s="17">
        <v>0.113158996041387</v>
      </c>
    </row>
    <row r="968" spans="2:79" x14ac:dyDescent="0.3">
      <c r="B968" t="s">
        <v>325</v>
      </c>
      <c r="C968" s="17">
        <v>0.245026088904992</v>
      </c>
      <c r="D968" s="17">
        <v>0.25909281390302102</v>
      </c>
      <c r="E968" s="17">
        <v>0.229980117545215</v>
      </c>
      <c r="F968" s="17"/>
      <c r="G968" s="17">
        <v>0.19975754545111299</v>
      </c>
      <c r="H968" s="17">
        <v>0.191116182368091</v>
      </c>
      <c r="I968" s="17">
        <v>0.25542850082308399</v>
      </c>
      <c r="J968" s="17">
        <v>0.26023759579762501</v>
      </c>
      <c r="K968" s="17">
        <v>0.316566326301782</v>
      </c>
      <c r="L968" s="17">
        <v>0.24072573840275499</v>
      </c>
      <c r="M968" s="17"/>
      <c r="N968" s="17">
        <v>0.19853467961299301</v>
      </c>
      <c r="O968" s="17">
        <v>0.281601953073987</v>
      </c>
      <c r="P968" s="17">
        <v>0.26022738997627798</v>
      </c>
      <c r="Q968" s="17">
        <v>0.24476891609380799</v>
      </c>
      <c r="R968" s="17"/>
      <c r="S968" s="17">
        <v>0.19665989843318801</v>
      </c>
      <c r="T968" s="17">
        <v>0.31560685180967002</v>
      </c>
      <c r="U968" s="17">
        <v>0.27621353472233701</v>
      </c>
      <c r="V968" s="17">
        <v>0.20514283590197899</v>
      </c>
      <c r="W968" s="17">
        <v>0.32221325896177699</v>
      </c>
      <c r="X968" s="17">
        <v>0.13494983051717399</v>
      </c>
      <c r="Y968" s="17">
        <v>0.24184042791198199</v>
      </c>
      <c r="Z968" s="17">
        <v>0.38255913955416398</v>
      </c>
      <c r="AA968" s="17">
        <v>0.23192680525835799</v>
      </c>
      <c r="AB968" s="17">
        <v>0.26574617578986998</v>
      </c>
      <c r="AC968" s="17">
        <v>0.21573419124656101</v>
      </c>
      <c r="AD968" s="17">
        <v>0.37919869984250498</v>
      </c>
      <c r="AE968" s="17"/>
      <c r="AF968" s="17">
        <v>0.27076053429934099</v>
      </c>
      <c r="AG968" s="17">
        <v>0.19800312403211401</v>
      </c>
      <c r="AH968" s="17">
        <v>0.22994108178214401</v>
      </c>
      <c r="AI968" s="17">
        <v>0.26190985599589001</v>
      </c>
      <c r="AJ968" s="17">
        <v>0.156294122602782</v>
      </c>
      <c r="AK968" s="17"/>
      <c r="AL968" s="17">
        <v>0.17820005539769901</v>
      </c>
      <c r="AM968" s="17">
        <v>0.23617761913389701</v>
      </c>
      <c r="AN968" s="17">
        <v>0.15705198958720601</v>
      </c>
      <c r="AO968" s="17">
        <v>0.30089348239599101</v>
      </c>
      <c r="AP968" s="17">
        <v>0.21575307934159399</v>
      </c>
      <c r="AQ968" s="17">
        <v>0.27652246243336198</v>
      </c>
      <c r="AR968" s="17"/>
      <c r="AS968" s="17">
        <v>0.212432992499277</v>
      </c>
      <c r="AT968" s="17">
        <v>0.251568825496089</v>
      </c>
      <c r="AU968" s="17">
        <v>0.227689016049405</v>
      </c>
      <c r="AV968" s="17">
        <v>0.28067578319887398</v>
      </c>
      <c r="AW968" s="17">
        <v>0.316612726626889</v>
      </c>
      <c r="AX968" s="17"/>
      <c r="AY968" s="17">
        <v>0.232351454786555</v>
      </c>
      <c r="AZ968" s="17">
        <v>0.24088432542699001</v>
      </c>
      <c r="BA968" s="17">
        <v>0.243782853144065</v>
      </c>
      <c r="BB968" s="17">
        <v>0.31970836754499599</v>
      </c>
      <c r="BC968" s="17">
        <v>0.15218424838959699</v>
      </c>
      <c r="BD968" s="17"/>
      <c r="BE968" s="17">
        <v>0.38560658029558698</v>
      </c>
      <c r="BF968" s="17">
        <v>0.22934505425061899</v>
      </c>
      <c r="BG968" s="17">
        <v>0.232946750881945</v>
      </c>
      <c r="BH968" s="17">
        <v>0.251977870369266</v>
      </c>
      <c r="BI968" s="17"/>
      <c r="BJ968" s="17">
        <v>0.27453270982674399</v>
      </c>
      <c r="BK968" s="17">
        <v>0.29768643875711698</v>
      </c>
      <c r="BL968" s="17">
        <v>0.28817235805700597</v>
      </c>
      <c r="BM968" s="17">
        <v>0.21695769852681099</v>
      </c>
      <c r="BN968" s="17"/>
      <c r="BO968" s="17">
        <v>0.29450825078468501</v>
      </c>
      <c r="BP968" s="17">
        <v>0.27488901257765003</v>
      </c>
      <c r="BQ968" s="17">
        <v>0.230943833937819</v>
      </c>
      <c r="BR968" s="17"/>
      <c r="BS968" s="17">
        <v>0.26494471614068998</v>
      </c>
      <c r="BT968" s="17">
        <v>0.22052151737923401</v>
      </c>
      <c r="BU968" s="17"/>
      <c r="BV968" s="17">
        <v>0.24331285923600399</v>
      </c>
      <c r="BW968" s="17">
        <v>0.21690089045083</v>
      </c>
      <c r="BX968" s="17">
        <v>0.262991874023495</v>
      </c>
      <c r="BY968" s="17"/>
      <c r="BZ968" s="17">
        <v>7.5385448798983304E-2</v>
      </c>
      <c r="CA968" s="17">
        <v>0.130677995819899</v>
      </c>
    </row>
    <row r="969" spans="2:79" x14ac:dyDescent="0.3">
      <c r="B969" t="s">
        <v>326</v>
      </c>
      <c r="C969" s="17">
        <v>0.11585141189703201</v>
      </c>
      <c r="D969" s="17">
        <v>0.12659102288544299</v>
      </c>
      <c r="E969" s="17">
        <v>0.10448383032363701</v>
      </c>
      <c r="F969" s="17"/>
      <c r="G969" s="17">
        <v>5.8434779638966997E-2</v>
      </c>
      <c r="H969" s="17">
        <v>9.19352672946189E-2</v>
      </c>
      <c r="I969" s="17">
        <v>7.2828690762540005E-2</v>
      </c>
      <c r="J969" s="17">
        <v>0.13943100018115501</v>
      </c>
      <c r="K969" s="17">
        <v>0.144927002940616</v>
      </c>
      <c r="L969" s="17">
        <v>0.16266777976862501</v>
      </c>
      <c r="M969" s="17"/>
      <c r="N969" s="17">
        <v>0.107219819066872</v>
      </c>
      <c r="O969" s="17">
        <v>0.122285300451507</v>
      </c>
      <c r="P969" s="17">
        <v>0.103297821175641</v>
      </c>
      <c r="Q969" s="17">
        <v>0.131029460470998</v>
      </c>
      <c r="R969" s="17"/>
      <c r="S969" s="17">
        <v>0.122631093696288</v>
      </c>
      <c r="T969" s="17">
        <v>7.6013310672182893E-2</v>
      </c>
      <c r="U969" s="17">
        <v>6.0837815093774998E-2</v>
      </c>
      <c r="V969" s="17">
        <v>0.13122486292760699</v>
      </c>
      <c r="W969" s="17">
        <v>0.206693861441645</v>
      </c>
      <c r="X969" s="17">
        <v>0.14207784529874401</v>
      </c>
      <c r="Y969" s="17">
        <v>0.146716051498061</v>
      </c>
      <c r="Z969" s="17">
        <v>3.2757645364058903E-2</v>
      </c>
      <c r="AA969" s="17">
        <v>0.15604449151168501</v>
      </c>
      <c r="AB969" s="17">
        <v>7.9347069740775503E-2</v>
      </c>
      <c r="AC969" s="17">
        <v>0.13494188414382</v>
      </c>
      <c r="AD969" s="17">
        <v>0</v>
      </c>
      <c r="AE969" s="17"/>
      <c r="AF969" s="17">
        <v>0.15135248921046701</v>
      </c>
      <c r="AG969" s="17">
        <v>8.4893783285799204E-2</v>
      </c>
      <c r="AH969" s="17">
        <v>0.13842570193433801</v>
      </c>
      <c r="AI969" s="17">
        <v>0.15069718115644301</v>
      </c>
      <c r="AJ969" s="17">
        <v>0.164183066589874</v>
      </c>
      <c r="AK969" s="17"/>
      <c r="AL969" s="17">
        <v>2.7838262840839699E-2</v>
      </c>
      <c r="AM969" s="17">
        <v>0.135121620694439</v>
      </c>
      <c r="AN969" s="17">
        <v>0.118990286957771</v>
      </c>
      <c r="AO969" s="17">
        <v>0.16737819070542201</v>
      </c>
      <c r="AP969" s="17">
        <v>0.11177636906866199</v>
      </c>
      <c r="AQ969" s="17">
        <v>0.152507100563922</v>
      </c>
      <c r="AR969" s="17"/>
      <c r="AS969" s="17">
        <v>8.0037370747985101E-2</v>
      </c>
      <c r="AT969" s="17">
        <v>0.101929371945349</v>
      </c>
      <c r="AU969" s="17">
        <v>0.11847595623688</v>
      </c>
      <c r="AV969" s="17">
        <v>0.23254369026580901</v>
      </c>
      <c r="AW969" s="17">
        <v>0</v>
      </c>
      <c r="AX969" s="17"/>
      <c r="AY969" s="17">
        <v>0.12757271266032699</v>
      </c>
      <c r="AZ969" s="17">
        <v>8.9627743344591601E-2</v>
      </c>
      <c r="BA969" s="17">
        <v>0.120504322303972</v>
      </c>
      <c r="BB969" s="17">
        <v>0.13718278422587099</v>
      </c>
      <c r="BC969" s="17">
        <v>0.20508636159736701</v>
      </c>
      <c r="BD969" s="17"/>
      <c r="BE969" s="17">
        <v>0.104763548306312</v>
      </c>
      <c r="BF969" s="17">
        <v>0.196779252107629</v>
      </c>
      <c r="BG969" s="17">
        <v>0.105383176805984</v>
      </c>
      <c r="BH969" s="17">
        <v>8.8663615151060901E-2</v>
      </c>
      <c r="BI969" s="17"/>
      <c r="BJ969" s="17">
        <v>0.15258637266637801</v>
      </c>
      <c r="BK969" s="17">
        <v>7.3390030352551303E-2</v>
      </c>
      <c r="BL969" s="17">
        <v>0.10765857595961401</v>
      </c>
      <c r="BM969" s="17">
        <v>0.117814037377426</v>
      </c>
      <c r="BN969" s="17"/>
      <c r="BO969" s="17">
        <v>9.3310064562886597E-2</v>
      </c>
      <c r="BP969" s="17">
        <v>0.115802248696732</v>
      </c>
      <c r="BQ969" s="17">
        <v>0.120546580448884</v>
      </c>
      <c r="BR969" s="17"/>
      <c r="BS969" s="17">
        <v>9.6070182232323206E-2</v>
      </c>
      <c r="BT969" s="17">
        <v>0.137581515318936</v>
      </c>
      <c r="BU969" s="17"/>
      <c r="BV969" s="17">
        <v>6.16513677242609E-2</v>
      </c>
      <c r="BW969" s="17">
        <v>0.13446575795243401</v>
      </c>
      <c r="BX969" s="17">
        <v>0.13325743896667999</v>
      </c>
      <c r="BY969" s="17"/>
      <c r="BZ969" s="17">
        <v>0.115372000649214</v>
      </c>
      <c r="CA969" s="17">
        <v>6.4900259338464897E-2</v>
      </c>
    </row>
    <row r="970" spans="2:79" x14ac:dyDescent="0.3">
      <c r="B970" t="s">
        <v>327</v>
      </c>
      <c r="C970" s="17">
        <v>4.9997844991297502E-2</v>
      </c>
      <c r="D970" s="17">
        <v>3.7591855192625402E-2</v>
      </c>
      <c r="E970" s="17">
        <v>5.9412717567522602E-2</v>
      </c>
      <c r="F970" s="17"/>
      <c r="G970" s="17">
        <v>4.77462460961579E-2</v>
      </c>
      <c r="H970" s="17">
        <v>0</v>
      </c>
      <c r="I970" s="17">
        <v>5.8048703297749402E-2</v>
      </c>
      <c r="J970" s="17">
        <v>5.92064603739813E-2</v>
      </c>
      <c r="K970" s="17">
        <v>3.6122925517364901E-2</v>
      </c>
      <c r="L970" s="17">
        <v>8.9737306905845998E-2</v>
      </c>
      <c r="M970" s="17"/>
      <c r="N970" s="17">
        <v>4.4023641926100303E-2</v>
      </c>
      <c r="O970" s="17">
        <v>4.9634870209428299E-2</v>
      </c>
      <c r="P970" s="17">
        <v>4.0799898780481403E-2</v>
      </c>
      <c r="Q970" s="17">
        <v>6.59831855198518E-2</v>
      </c>
      <c r="R970" s="17"/>
      <c r="S970" s="17">
        <v>5.25836114231715E-2</v>
      </c>
      <c r="T970" s="17">
        <v>8.5806761628535094E-2</v>
      </c>
      <c r="U970" s="17">
        <v>4.0633516995349603E-2</v>
      </c>
      <c r="V970" s="17">
        <v>9.9318199806977203E-2</v>
      </c>
      <c r="W970" s="17">
        <v>0.12747958236078499</v>
      </c>
      <c r="X970" s="17">
        <v>1.3265028410118101E-2</v>
      </c>
      <c r="Y970" s="17">
        <v>1.4559073307781001E-2</v>
      </c>
      <c r="Z970" s="17">
        <v>0</v>
      </c>
      <c r="AA970" s="17">
        <v>0</v>
      </c>
      <c r="AB970" s="17">
        <v>9.2721501522449498E-2</v>
      </c>
      <c r="AC970" s="17">
        <v>0</v>
      </c>
      <c r="AD970" s="17">
        <v>0</v>
      </c>
      <c r="AE970" s="17"/>
      <c r="AF970" s="17">
        <v>8.1223686137991899E-2</v>
      </c>
      <c r="AG970" s="17">
        <v>2.8853367542515999E-2</v>
      </c>
      <c r="AH970" s="17">
        <v>5.06238027193118E-2</v>
      </c>
      <c r="AI970" s="17">
        <v>0.10024987956532801</v>
      </c>
      <c r="AJ970" s="17">
        <v>2.6672357468273601E-2</v>
      </c>
      <c r="AK970" s="17"/>
      <c r="AL970" s="17">
        <v>1.8318486271142999E-2</v>
      </c>
      <c r="AM970" s="17">
        <v>4.58403259952068E-2</v>
      </c>
      <c r="AN970" s="17">
        <v>1.4403428205681299E-2</v>
      </c>
      <c r="AO970" s="17">
        <v>9.4480321018162006E-2</v>
      </c>
      <c r="AP970" s="17">
        <v>6.2204298610885098E-2</v>
      </c>
      <c r="AQ970" s="17">
        <v>7.2483907390580499E-2</v>
      </c>
      <c r="AR970" s="17"/>
      <c r="AS970" s="17">
        <v>5.6215439105340603E-2</v>
      </c>
      <c r="AT970" s="17">
        <v>4.3770640049196001E-2</v>
      </c>
      <c r="AU970" s="17">
        <v>6.1965740203142099E-2</v>
      </c>
      <c r="AV970" s="17">
        <v>3.85196838766537E-2</v>
      </c>
      <c r="AW970" s="17">
        <v>8.1327633585262696E-2</v>
      </c>
      <c r="AX970" s="17"/>
      <c r="AY970" s="17">
        <v>6.4223147439466902E-2</v>
      </c>
      <c r="AZ970" s="17">
        <v>3.14480092003908E-2</v>
      </c>
      <c r="BA970" s="17">
        <v>6.9380806287247396E-2</v>
      </c>
      <c r="BB970" s="17">
        <v>2.38732647973714E-2</v>
      </c>
      <c r="BC970" s="17">
        <v>0.12523907423907199</v>
      </c>
      <c r="BD970" s="17"/>
      <c r="BE970" s="17">
        <v>7.0251454069761299E-2</v>
      </c>
      <c r="BF970" s="17">
        <v>3.8116666724942398E-2</v>
      </c>
      <c r="BG970" s="17">
        <v>6.1262533899362398E-2</v>
      </c>
      <c r="BH970" s="17">
        <v>3.7219514389754599E-2</v>
      </c>
      <c r="BI970" s="17"/>
      <c r="BJ970" s="17">
        <v>6.7279478270794196E-2</v>
      </c>
      <c r="BK970" s="17">
        <v>1.7972237577632999E-2</v>
      </c>
      <c r="BL970" s="17">
        <v>5.1256867839209901E-2</v>
      </c>
      <c r="BM970" s="17">
        <v>4.9796031523607003E-2</v>
      </c>
      <c r="BN970" s="17"/>
      <c r="BO970" s="17">
        <v>2.3166224834276598E-2</v>
      </c>
      <c r="BP970" s="17">
        <v>3.5213385526203497E-2</v>
      </c>
      <c r="BQ970" s="17">
        <v>5.7620074859595902E-2</v>
      </c>
      <c r="BR970" s="17"/>
      <c r="BS970" s="17">
        <v>5.9213237512314401E-2</v>
      </c>
      <c r="BT970" s="17">
        <v>3.8403128967401001E-2</v>
      </c>
      <c r="BU970" s="17"/>
      <c r="BV970" s="17">
        <v>2.77021671887582E-2</v>
      </c>
      <c r="BW970" s="17">
        <v>4.6093967636000301E-2</v>
      </c>
      <c r="BX970" s="17">
        <v>7.2014389934268799E-2</v>
      </c>
      <c r="BY970" s="17"/>
      <c r="BZ970" s="17">
        <v>1.5166970732888E-2</v>
      </c>
      <c r="CA970" s="17">
        <v>0</v>
      </c>
    </row>
    <row r="971" spans="2:79" x14ac:dyDescent="0.3">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c r="BZ971" s="17"/>
      <c r="CA971" s="17"/>
    </row>
    <row r="972" spans="2:79" x14ac:dyDescent="0.3">
      <c r="B972" s="6" t="s">
        <v>347</v>
      </c>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c r="BH972" s="17"/>
      <c r="BI972" s="17"/>
      <c r="BJ972" s="17"/>
      <c r="BK972" s="17"/>
      <c r="BL972" s="17"/>
      <c r="BM972" s="17"/>
      <c r="BN972" s="17"/>
      <c r="BO972" s="17"/>
      <c r="BP972" s="17"/>
      <c r="BQ972" s="17"/>
      <c r="BR972" s="17"/>
      <c r="BS972" s="17"/>
      <c r="BT972" s="17"/>
      <c r="BU972" s="17"/>
      <c r="BV972" s="17"/>
      <c r="BW972" s="17"/>
      <c r="BX972" s="17"/>
      <c r="BY972" s="17"/>
      <c r="BZ972" s="17"/>
      <c r="CA972" s="17"/>
    </row>
    <row r="973" spans="2:79" x14ac:dyDescent="0.3">
      <c r="B973" s="24" t="s">
        <v>329</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c r="BS973" s="17"/>
      <c r="BT973" s="17"/>
      <c r="BU973" s="17"/>
      <c r="BV973" s="17"/>
      <c r="BW973" s="17"/>
      <c r="BX973" s="17"/>
      <c r="BY973" s="17"/>
      <c r="BZ973" s="17"/>
      <c r="CA973" s="17"/>
    </row>
    <row r="974" spans="2:79" x14ac:dyDescent="0.3">
      <c r="B974" t="s">
        <v>321</v>
      </c>
      <c r="C974" s="17">
        <v>7.8993047602838998E-2</v>
      </c>
      <c r="D974" s="17">
        <v>9.6823046342516803E-2</v>
      </c>
      <c r="E974" s="17">
        <v>6.3446349491629195E-2</v>
      </c>
      <c r="F974" s="17"/>
      <c r="G974" s="17">
        <v>6.9623146486521001E-2</v>
      </c>
      <c r="H974" s="17">
        <v>0.123375330496898</v>
      </c>
      <c r="I974" s="17">
        <v>0.109148562691366</v>
      </c>
      <c r="J974" s="17">
        <v>4.3621902170532703E-2</v>
      </c>
      <c r="K974" s="17">
        <v>3.6022829615710697E-2</v>
      </c>
      <c r="L974" s="17">
        <v>8.5772094039887101E-2</v>
      </c>
      <c r="M974" s="17"/>
      <c r="N974" s="17">
        <v>0.104508674935611</v>
      </c>
      <c r="O974" s="17">
        <v>6.6964207248643298E-2</v>
      </c>
      <c r="P974" s="17">
        <v>5.8040776401639502E-2</v>
      </c>
      <c r="Q974" s="17">
        <v>8.3538915763651203E-2</v>
      </c>
      <c r="R974" s="17"/>
      <c r="S974" s="17">
        <v>0.158394816744968</v>
      </c>
      <c r="T974" s="17">
        <v>5.4033361046517098E-2</v>
      </c>
      <c r="U974" s="17">
        <v>6.0810645497052597E-2</v>
      </c>
      <c r="V974" s="17">
        <v>5.3452641854151099E-2</v>
      </c>
      <c r="W974" s="17">
        <v>2.6811304118586E-2</v>
      </c>
      <c r="X974" s="17">
        <v>0.119722068082929</v>
      </c>
      <c r="Y974" s="17">
        <v>9.41917326390561E-2</v>
      </c>
      <c r="Z974" s="17">
        <v>0.132541494697652</v>
      </c>
      <c r="AA974" s="17">
        <v>6.3499108771008006E-2</v>
      </c>
      <c r="AB974" s="17">
        <v>1.8155797644890399E-2</v>
      </c>
      <c r="AC974" s="17">
        <v>3.15825575141329E-2</v>
      </c>
      <c r="AD974" s="17">
        <v>6.4669241619056406E-2</v>
      </c>
      <c r="AE974" s="17"/>
      <c r="AF974" s="17">
        <v>0.10174031858383201</v>
      </c>
      <c r="AG974" s="17">
        <v>9.8976880160393396E-2</v>
      </c>
      <c r="AH974" s="17">
        <v>7.3076135477398399E-2</v>
      </c>
      <c r="AI974" s="17">
        <v>2.1357790708572199E-2</v>
      </c>
      <c r="AJ974" s="17">
        <v>5.6988889537293898E-2</v>
      </c>
      <c r="AK974" s="17"/>
      <c r="AL974" s="17">
        <v>9.8983443683336003E-2</v>
      </c>
      <c r="AM974" s="17">
        <v>0.110921661135822</v>
      </c>
      <c r="AN974" s="17">
        <v>9.3123632610000603E-2</v>
      </c>
      <c r="AO974" s="17">
        <v>5.4898000854901097E-2</v>
      </c>
      <c r="AP974" s="17">
        <v>4.1257197953501003E-2</v>
      </c>
      <c r="AQ974" s="17">
        <v>7.4648857385487405E-2</v>
      </c>
      <c r="AR974" s="17"/>
      <c r="AS974" s="17">
        <v>0.177318547406314</v>
      </c>
      <c r="AT974" s="17">
        <v>6.6914738972245105E-2</v>
      </c>
      <c r="AU974" s="17">
        <v>5.91091686542164E-2</v>
      </c>
      <c r="AV974" s="17">
        <v>5.0906698685011798E-2</v>
      </c>
      <c r="AW974" s="17">
        <v>0</v>
      </c>
      <c r="AX974" s="17"/>
      <c r="AY974" s="17">
        <v>0.14998957558680701</v>
      </c>
      <c r="AZ974" s="17">
        <v>6.7515043939236102E-2</v>
      </c>
      <c r="BA974" s="17">
        <v>5.5757612096276998E-2</v>
      </c>
      <c r="BB974" s="17">
        <v>3.1717680276703998E-2</v>
      </c>
      <c r="BC974" s="17">
        <v>8.5346408205828797E-2</v>
      </c>
      <c r="BD974" s="17"/>
      <c r="BE974" s="17">
        <v>6.1659899041745299E-2</v>
      </c>
      <c r="BF974" s="17">
        <v>8.4487780811647303E-2</v>
      </c>
      <c r="BG974" s="17">
        <v>8.0768909257091695E-2</v>
      </c>
      <c r="BH974" s="17">
        <v>7.7952392916112598E-2</v>
      </c>
      <c r="BI974" s="17"/>
      <c r="BJ974" s="17">
        <v>8.2083079230620207E-2</v>
      </c>
      <c r="BK974" s="17">
        <v>0.135725274939132</v>
      </c>
      <c r="BL974" s="17">
        <v>7.64045725005041E-2</v>
      </c>
      <c r="BM974" s="17">
        <v>7.5296736142483195E-2</v>
      </c>
      <c r="BN974" s="17"/>
      <c r="BO974" s="17">
        <v>0.118401089188627</v>
      </c>
      <c r="BP974" s="17">
        <v>7.7269555226975303E-2</v>
      </c>
      <c r="BQ974" s="17">
        <v>7.3011976125112898E-2</v>
      </c>
      <c r="BR974" s="17"/>
      <c r="BS974" s="17">
        <v>9.6684247323619799E-2</v>
      </c>
      <c r="BT974" s="17">
        <v>5.6665075845136102E-2</v>
      </c>
      <c r="BU974" s="17"/>
      <c r="BV974" s="17">
        <v>5.7108139232227698E-2</v>
      </c>
      <c r="BW974" s="17">
        <v>7.4152180793640096E-2</v>
      </c>
      <c r="BX974" s="17">
        <v>0.112368913912405</v>
      </c>
      <c r="BY974" s="17"/>
      <c r="BZ974" s="17">
        <v>9.1915085019427301E-2</v>
      </c>
      <c r="CA974" s="17">
        <v>0.22077336158024299</v>
      </c>
    </row>
    <row r="975" spans="2:79" x14ac:dyDescent="0.3">
      <c r="B975" t="s">
        <v>322</v>
      </c>
      <c r="C975" s="17">
        <v>0.138654563255695</v>
      </c>
      <c r="D975" s="17">
        <v>0.146494219771335</v>
      </c>
      <c r="E975" s="17">
        <v>0.130402418067598</v>
      </c>
      <c r="F975" s="17"/>
      <c r="G975" s="17">
        <v>0.19285009801474401</v>
      </c>
      <c r="H975" s="17">
        <v>0.210240367798084</v>
      </c>
      <c r="I975" s="17">
        <v>0.121577514740137</v>
      </c>
      <c r="J975" s="17">
        <v>0.127366053033212</v>
      </c>
      <c r="K975" s="17">
        <v>0.14308130805977001</v>
      </c>
      <c r="L975" s="17">
        <v>6.6321965652514803E-2</v>
      </c>
      <c r="M975" s="17"/>
      <c r="N975" s="17">
        <v>0.14439516427867199</v>
      </c>
      <c r="O975" s="17">
        <v>0.166888956251809</v>
      </c>
      <c r="P975" s="17">
        <v>0.14465623850069101</v>
      </c>
      <c r="Q975" s="17">
        <v>9.1493001060630103E-2</v>
      </c>
      <c r="R975" s="17"/>
      <c r="S975" s="17">
        <v>0.15251716238242599</v>
      </c>
      <c r="T975" s="17">
        <v>8.4556278648733399E-2</v>
      </c>
      <c r="U975" s="17">
        <v>0.25121237716438599</v>
      </c>
      <c r="V975" s="17">
        <v>0.16700408512908399</v>
      </c>
      <c r="W975" s="17">
        <v>0.108186974136788</v>
      </c>
      <c r="X975" s="17">
        <v>8.7836454010981793E-2</v>
      </c>
      <c r="Y975" s="17">
        <v>0.15011555935416601</v>
      </c>
      <c r="Z975" s="17">
        <v>0.18293009370433599</v>
      </c>
      <c r="AA975" s="17">
        <v>0.148974104139451</v>
      </c>
      <c r="AB975" s="17">
        <v>0.123400311972996</v>
      </c>
      <c r="AC975" s="17">
        <v>0.122798245151011</v>
      </c>
      <c r="AD975" s="17">
        <v>0.12070333062673901</v>
      </c>
      <c r="AE975" s="17"/>
      <c r="AF975" s="17">
        <v>8.8582307415024195E-2</v>
      </c>
      <c r="AG975" s="17">
        <v>0.20307828155605701</v>
      </c>
      <c r="AH975" s="17">
        <v>8.1590792249814401E-2</v>
      </c>
      <c r="AI975" s="17">
        <v>9.31906390883048E-2</v>
      </c>
      <c r="AJ975" s="17">
        <v>0.20019534150188201</v>
      </c>
      <c r="AK975" s="17"/>
      <c r="AL975" s="17">
        <v>0.210576929860501</v>
      </c>
      <c r="AM975" s="17">
        <v>0.107062277831993</v>
      </c>
      <c r="AN975" s="17">
        <v>0.149839593271615</v>
      </c>
      <c r="AO975" s="17">
        <v>0.100802576239331</v>
      </c>
      <c r="AP975" s="17">
        <v>0.25690711781265102</v>
      </c>
      <c r="AQ975" s="17">
        <v>8.3886125837516798E-2</v>
      </c>
      <c r="AR975" s="17"/>
      <c r="AS975" s="17">
        <v>0.18272829911163899</v>
      </c>
      <c r="AT975" s="17">
        <v>0.139797799901442</v>
      </c>
      <c r="AU975" s="17">
        <v>8.5092043439269793E-2</v>
      </c>
      <c r="AV975" s="17">
        <v>0.183057826941738</v>
      </c>
      <c r="AW975" s="17">
        <v>0.178683120953994</v>
      </c>
      <c r="AX975" s="17"/>
      <c r="AY975" s="17">
        <v>0.126399647459111</v>
      </c>
      <c r="AZ975" s="17">
        <v>0.154342166803771</v>
      </c>
      <c r="BA975" s="17">
        <v>0.107925026566219</v>
      </c>
      <c r="BB975" s="17">
        <v>0.17169621493154</v>
      </c>
      <c r="BC975" s="17">
        <v>8.7764145258652101E-2</v>
      </c>
      <c r="BD975" s="17"/>
      <c r="BE975" s="17">
        <v>0.102045782313458</v>
      </c>
      <c r="BF975" s="17">
        <v>0.133922793947854</v>
      </c>
      <c r="BG975" s="17">
        <v>0.14518384391689601</v>
      </c>
      <c r="BH975" s="17">
        <v>0.13394302255730101</v>
      </c>
      <c r="BI975" s="17"/>
      <c r="BJ975" s="17">
        <v>0.17567206523927401</v>
      </c>
      <c r="BK975" s="17">
        <v>0.11999498364050799</v>
      </c>
      <c r="BL975" s="17">
        <v>0.133351364034066</v>
      </c>
      <c r="BM975" s="17">
        <v>0.12875363624245501</v>
      </c>
      <c r="BN975" s="17"/>
      <c r="BO975" s="17">
        <v>0.19224614556792499</v>
      </c>
      <c r="BP975" s="17">
        <v>9.3768485609826396E-2</v>
      </c>
      <c r="BQ975" s="17">
        <v>0.13582727019826801</v>
      </c>
      <c r="BR975" s="17"/>
      <c r="BS975" s="17">
        <v>0.12323897432896</v>
      </c>
      <c r="BT975" s="17">
        <v>0.158954104830831</v>
      </c>
      <c r="BU975" s="17"/>
      <c r="BV975" s="17">
        <v>0.16250487492509699</v>
      </c>
      <c r="BW975" s="17">
        <v>0.13904414913607499</v>
      </c>
      <c r="BX975" s="17">
        <v>0.122726992487318</v>
      </c>
      <c r="BY975" s="17"/>
      <c r="BZ975" s="17">
        <v>0.31950462999155899</v>
      </c>
      <c r="CA975" s="17">
        <v>0.24002696029345599</v>
      </c>
    </row>
    <row r="976" spans="2:79" x14ac:dyDescent="0.3">
      <c r="B976" t="s">
        <v>323</v>
      </c>
      <c r="C976" s="17">
        <v>0.26093134970769399</v>
      </c>
      <c r="D976" s="17">
        <v>0.227463531230434</v>
      </c>
      <c r="E976" s="17">
        <v>0.29312922606348002</v>
      </c>
      <c r="F976" s="17"/>
      <c r="G976" s="17">
        <v>0.279978060588436</v>
      </c>
      <c r="H976" s="17">
        <v>0.27187481018346299</v>
      </c>
      <c r="I976" s="17">
        <v>0.27927611095479798</v>
      </c>
      <c r="J976" s="17">
        <v>0.244247493868055</v>
      </c>
      <c r="K976" s="17">
        <v>0.27300997088988599</v>
      </c>
      <c r="L976" s="17">
        <v>0.23031133477254101</v>
      </c>
      <c r="M976" s="17"/>
      <c r="N976" s="17">
        <v>0.23749906732322101</v>
      </c>
      <c r="O976" s="17">
        <v>0.214241061560939</v>
      </c>
      <c r="P976" s="17">
        <v>0.283004573717623</v>
      </c>
      <c r="Q976" s="17">
        <v>0.31793198043506299</v>
      </c>
      <c r="R976" s="17"/>
      <c r="S976" s="17">
        <v>0.219840742427488</v>
      </c>
      <c r="T976" s="17">
        <v>0.33226574847255902</v>
      </c>
      <c r="U976" s="17">
        <v>0.26125954704828203</v>
      </c>
      <c r="V976" s="17">
        <v>0.29924583222826501</v>
      </c>
      <c r="W976" s="17">
        <v>0.24900991634762401</v>
      </c>
      <c r="X976" s="17">
        <v>0.31707123802144599</v>
      </c>
      <c r="Y976" s="17">
        <v>0.18279109106788299</v>
      </c>
      <c r="Z976" s="17">
        <v>0.26725464624517198</v>
      </c>
      <c r="AA976" s="17">
        <v>0.231246267753691</v>
      </c>
      <c r="AB976" s="17">
        <v>0.24394206188102199</v>
      </c>
      <c r="AC976" s="17">
        <v>0.21811296079492401</v>
      </c>
      <c r="AD976" s="17">
        <v>0.26992007479143199</v>
      </c>
      <c r="AE976" s="17"/>
      <c r="AF976" s="17">
        <v>0.23275817465388701</v>
      </c>
      <c r="AG976" s="17">
        <v>0.29494700300200299</v>
      </c>
      <c r="AH976" s="17">
        <v>0.26739624632999298</v>
      </c>
      <c r="AI976" s="17">
        <v>0.27743319873552003</v>
      </c>
      <c r="AJ976" s="17">
        <v>0.17272681035991599</v>
      </c>
      <c r="AK976" s="17"/>
      <c r="AL976" s="17">
        <v>0.31094075086704298</v>
      </c>
      <c r="AM976" s="17">
        <v>0.27086720288027699</v>
      </c>
      <c r="AN976" s="17">
        <v>0.23859700188499</v>
      </c>
      <c r="AO976" s="17">
        <v>0.21424389469709301</v>
      </c>
      <c r="AP976" s="17">
        <v>0.222354163417848</v>
      </c>
      <c r="AQ976" s="17">
        <v>0.243765372273198</v>
      </c>
      <c r="AR976" s="17"/>
      <c r="AS976" s="17">
        <v>0.15880117310747699</v>
      </c>
      <c r="AT976" s="17">
        <v>0.271568034523894</v>
      </c>
      <c r="AU976" s="17">
        <v>0.340012692589099</v>
      </c>
      <c r="AV976" s="17">
        <v>0.18907358401681701</v>
      </c>
      <c r="AW976" s="17">
        <v>0.338754720379013</v>
      </c>
      <c r="AX976" s="17"/>
      <c r="AY976" s="17">
        <v>0.157566854023973</v>
      </c>
      <c r="AZ976" s="17">
        <v>0.29312489196588498</v>
      </c>
      <c r="BA976" s="17">
        <v>0.32087247226993199</v>
      </c>
      <c r="BB976" s="17">
        <v>0.23849244349860099</v>
      </c>
      <c r="BC976" s="17">
        <v>0.272214282409113</v>
      </c>
      <c r="BD976" s="17"/>
      <c r="BE976" s="17">
        <v>0.23953269365507901</v>
      </c>
      <c r="BF976" s="17">
        <v>0.19145351873594699</v>
      </c>
      <c r="BG976" s="17">
        <v>0.26827837372879898</v>
      </c>
      <c r="BH976" s="17">
        <v>0.29380806223252698</v>
      </c>
      <c r="BI976" s="17"/>
      <c r="BJ976" s="17">
        <v>0.19848291651542499</v>
      </c>
      <c r="BK976" s="17">
        <v>0.26892302318186201</v>
      </c>
      <c r="BL976" s="17">
        <v>0.254218920623074</v>
      </c>
      <c r="BM976" s="17">
        <v>0.27656167745778598</v>
      </c>
      <c r="BN976" s="17"/>
      <c r="BO976" s="17">
        <v>0.19367050005290501</v>
      </c>
      <c r="BP976" s="17">
        <v>0.31248168581548802</v>
      </c>
      <c r="BQ976" s="17">
        <v>0.263298795775608</v>
      </c>
      <c r="BR976" s="17"/>
      <c r="BS976" s="17">
        <v>0.27361014930831001</v>
      </c>
      <c r="BT976" s="17">
        <v>0.24576022982908299</v>
      </c>
      <c r="BU976" s="17"/>
      <c r="BV976" s="17">
        <v>0.33410636574608898</v>
      </c>
      <c r="BW976" s="17">
        <v>0.27451654744867399</v>
      </c>
      <c r="BX976" s="17">
        <v>0.17132875385718799</v>
      </c>
      <c r="BY976" s="17"/>
      <c r="BZ976" s="17">
        <v>0.25348053342503502</v>
      </c>
      <c r="CA976" s="17">
        <v>0.32303161585713802</v>
      </c>
    </row>
    <row r="977" spans="2:79" x14ac:dyDescent="0.3">
      <c r="B977" t="s">
        <v>324</v>
      </c>
      <c r="C977" s="17">
        <v>0.19245253595344</v>
      </c>
      <c r="D977" s="17">
        <v>0.17327557130810201</v>
      </c>
      <c r="E977" s="17">
        <v>0.21029945104470099</v>
      </c>
      <c r="F977" s="17"/>
      <c r="G977" s="17">
        <v>0.21454414689135701</v>
      </c>
      <c r="H977" s="17">
        <v>0.12761085665150201</v>
      </c>
      <c r="I977" s="17">
        <v>0.13257589421535801</v>
      </c>
      <c r="J977" s="17">
        <v>0.242477956120972</v>
      </c>
      <c r="K977" s="17">
        <v>0.22494528871627301</v>
      </c>
      <c r="L977" s="17">
        <v>0.21518971618952601</v>
      </c>
      <c r="M977" s="17"/>
      <c r="N977" s="17">
        <v>0.20218045156043399</v>
      </c>
      <c r="O977" s="17">
        <v>0.21252869068760299</v>
      </c>
      <c r="P977" s="17">
        <v>0.19418159381483099</v>
      </c>
      <c r="Q977" s="17">
        <v>0.15948441318846199</v>
      </c>
      <c r="R977" s="17"/>
      <c r="S977" s="17">
        <v>0.158667716359435</v>
      </c>
      <c r="T977" s="17">
        <v>0.22866048099800201</v>
      </c>
      <c r="U977" s="17">
        <v>0.210021870380837</v>
      </c>
      <c r="V977" s="17">
        <v>0.16096047802834501</v>
      </c>
      <c r="W977" s="17">
        <v>7.9675806693297505E-2</v>
      </c>
      <c r="X977" s="17">
        <v>0.19983998277074999</v>
      </c>
      <c r="Y977" s="17">
        <v>0.25083394939678</v>
      </c>
      <c r="Z977" s="17">
        <v>0.21293853415970701</v>
      </c>
      <c r="AA977" s="17">
        <v>0.19102557063233799</v>
      </c>
      <c r="AB977" s="17">
        <v>0.154493056794161</v>
      </c>
      <c r="AC977" s="17">
        <v>0.235221335967049</v>
      </c>
      <c r="AD977" s="17">
        <v>0.338084973672794</v>
      </c>
      <c r="AE977" s="17"/>
      <c r="AF977" s="17">
        <v>0.23761133278079</v>
      </c>
      <c r="AG977" s="17">
        <v>0.120810690763275</v>
      </c>
      <c r="AH977" s="17">
        <v>0.23758066265168501</v>
      </c>
      <c r="AI977" s="17">
        <v>0.17443054875702599</v>
      </c>
      <c r="AJ977" s="17">
        <v>0.25269929487364001</v>
      </c>
      <c r="AK977" s="17"/>
      <c r="AL977" s="17">
        <v>0.13521377967203699</v>
      </c>
      <c r="AM977" s="17">
        <v>0.199928923552536</v>
      </c>
      <c r="AN977" s="17">
        <v>0.20023180567148399</v>
      </c>
      <c r="AO977" s="17">
        <v>0.232266873352871</v>
      </c>
      <c r="AP977" s="17">
        <v>0.18102853990422499</v>
      </c>
      <c r="AQ977" s="17">
        <v>0.20523216108520301</v>
      </c>
      <c r="AR977" s="17"/>
      <c r="AS977" s="17">
        <v>0.17688948718289699</v>
      </c>
      <c r="AT977" s="17">
        <v>0.208905706081457</v>
      </c>
      <c r="AU977" s="17">
        <v>0.18447228638229199</v>
      </c>
      <c r="AV977" s="17">
        <v>0.17145342472139299</v>
      </c>
      <c r="AW977" s="17">
        <v>8.4621798454841607E-2</v>
      </c>
      <c r="AX977" s="17"/>
      <c r="AY977" s="17">
        <v>0.21465700625793599</v>
      </c>
      <c r="AZ977" s="17">
        <v>0.19702750306910199</v>
      </c>
      <c r="BA977" s="17">
        <v>0.17184486808552299</v>
      </c>
      <c r="BB977" s="17">
        <v>0.18634517321356101</v>
      </c>
      <c r="BC977" s="17">
        <v>0.13376670448986899</v>
      </c>
      <c r="BD977" s="17"/>
      <c r="BE977" s="17">
        <v>0.104617491235644</v>
      </c>
      <c r="BF977" s="17">
        <v>0.22367591846004301</v>
      </c>
      <c r="BG977" s="17">
        <v>0.19228599830455201</v>
      </c>
      <c r="BH977" s="17">
        <v>0.17744810463788999</v>
      </c>
      <c r="BI977" s="17"/>
      <c r="BJ977" s="17">
        <v>7.3284389726882004E-2</v>
      </c>
      <c r="BK977" s="17">
        <v>0.200767023758188</v>
      </c>
      <c r="BL977" s="17">
        <v>0.20981837097025899</v>
      </c>
      <c r="BM977" s="17">
        <v>0.207085723102098</v>
      </c>
      <c r="BN977" s="17"/>
      <c r="BO977" s="17">
        <v>0.101760632724265</v>
      </c>
      <c r="BP977" s="17">
        <v>0.191317482151</v>
      </c>
      <c r="BQ977" s="17">
        <v>0.20723480934074701</v>
      </c>
      <c r="BR977" s="17"/>
      <c r="BS977" s="17">
        <v>0.185744189758732</v>
      </c>
      <c r="BT977" s="17">
        <v>0.20182337054681701</v>
      </c>
      <c r="BU977" s="17"/>
      <c r="BV977" s="17">
        <v>0.172323053617117</v>
      </c>
      <c r="BW977" s="17">
        <v>0.21851850740171599</v>
      </c>
      <c r="BX977" s="17">
        <v>0.18778600099928799</v>
      </c>
      <c r="BY977" s="17"/>
      <c r="BZ977" s="17">
        <v>8.8628943326154702E-2</v>
      </c>
      <c r="CA977" s="17">
        <v>5.5422568458307203E-2</v>
      </c>
    </row>
    <row r="978" spans="2:79" x14ac:dyDescent="0.3">
      <c r="B978" t="s">
        <v>325</v>
      </c>
      <c r="C978" s="17">
        <v>0.184921597121985</v>
      </c>
      <c r="D978" s="17">
        <v>0.20820395259587801</v>
      </c>
      <c r="E978" s="17">
        <v>0.160171857518011</v>
      </c>
      <c r="F978" s="17"/>
      <c r="G978" s="17">
        <v>0.15228373472460199</v>
      </c>
      <c r="H978" s="17">
        <v>0.150296570366212</v>
      </c>
      <c r="I978" s="17">
        <v>0.22084431723308101</v>
      </c>
      <c r="J978" s="17">
        <v>0.19496539976146501</v>
      </c>
      <c r="K978" s="17">
        <v>0.16323241540526701</v>
      </c>
      <c r="L978" s="17">
        <v>0.212393717929549</v>
      </c>
      <c r="M978" s="17"/>
      <c r="N978" s="17">
        <v>0.163879756918175</v>
      </c>
      <c r="O978" s="17">
        <v>0.18392366185098799</v>
      </c>
      <c r="P978" s="17">
        <v>0.18985716132948299</v>
      </c>
      <c r="Q978" s="17">
        <v>0.205886548479006</v>
      </c>
      <c r="R978" s="17"/>
      <c r="S978" s="17">
        <v>0.141206018379753</v>
      </c>
      <c r="T978" s="17">
        <v>0.175305722084662</v>
      </c>
      <c r="U978" s="17">
        <v>0.103872401304686</v>
      </c>
      <c r="V978" s="17">
        <v>0.20557968634259599</v>
      </c>
      <c r="W978" s="17">
        <v>0.24981385303610101</v>
      </c>
      <c r="X978" s="17">
        <v>0.14070570554652401</v>
      </c>
      <c r="Y978" s="17">
        <v>0.19418421621211299</v>
      </c>
      <c r="Z978" s="17">
        <v>0.117844181592625</v>
      </c>
      <c r="AA978" s="17">
        <v>0.22213061757619601</v>
      </c>
      <c r="AB978" s="17">
        <v>0.30969296812478098</v>
      </c>
      <c r="AC978" s="17">
        <v>0.167623538786765</v>
      </c>
      <c r="AD978" s="17">
        <v>0.20662237928997801</v>
      </c>
      <c r="AE978" s="17"/>
      <c r="AF978" s="17">
        <v>0.17284100469427799</v>
      </c>
      <c r="AG978" s="17">
        <v>0.15899457752489801</v>
      </c>
      <c r="AH978" s="17">
        <v>0.15524511937392599</v>
      </c>
      <c r="AI978" s="17">
        <v>0.245022436096198</v>
      </c>
      <c r="AJ978" s="17">
        <v>0.14908506551773701</v>
      </c>
      <c r="AK978" s="17"/>
      <c r="AL978" s="17">
        <v>0.132098105047394</v>
      </c>
      <c r="AM978" s="17">
        <v>0.16146027564213999</v>
      </c>
      <c r="AN978" s="17">
        <v>0.165844667289028</v>
      </c>
      <c r="AO978" s="17">
        <v>0.222347263497221</v>
      </c>
      <c r="AP978" s="17">
        <v>0.16837333493912501</v>
      </c>
      <c r="AQ978" s="17">
        <v>0.20991744051254399</v>
      </c>
      <c r="AR978" s="17"/>
      <c r="AS978" s="17">
        <v>0.179263274348684</v>
      </c>
      <c r="AT978" s="17">
        <v>0.185387567161371</v>
      </c>
      <c r="AU978" s="17">
        <v>0.146233371510852</v>
      </c>
      <c r="AV978" s="17">
        <v>0.25498463349614198</v>
      </c>
      <c r="AW978" s="17">
        <v>0.316612726626889</v>
      </c>
      <c r="AX978" s="17"/>
      <c r="AY978" s="17">
        <v>0.18516545161488801</v>
      </c>
      <c r="AZ978" s="17">
        <v>0.16629642384440699</v>
      </c>
      <c r="BA978" s="17">
        <v>0.16926862001755599</v>
      </c>
      <c r="BB978" s="17">
        <v>0.26012966568267598</v>
      </c>
      <c r="BC978" s="17">
        <v>0.220109638956062</v>
      </c>
      <c r="BD978" s="17"/>
      <c r="BE978" s="17">
        <v>0.285931782653569</v>
      </c>
      <c r="BF978" s="17">
        <v>0.18776283325321999</v>
      </c>
      <c r="BG978" s="17">
        <v>0.17193311870311601</v>
      </c>
      <c r="BH978" s="17">
        <v>0.19164315651522201</v>
      </c>
      <c r="BI978" s="17"/>
      <c r="BJ978" s="17">
        <v>0.22428034943798</v>
      </c>
      <c r="BK978" s="17">
        <v>0.19213348896935001</v>
      </c>
      <c r="BL978" s="17">
        <v>0.180495806693557</v>
      </c>
      <c r="BM978" s="17">
        <v>0.18107723369572201</v>
      </c>
      <c r="BN978" s="17"/>
      <c r="BO978" s="17">
        <v>0.26353231310597303</v>
      </c>
      <c r="BP978" s="17">
        <v>0.162774945189776</v>
      </c>
      <c r="BQ978" s="17">
        <v>0.17651441758976399</v>
      </c>
      <c r="BR978" s="17"/>
      <c r="BS978" s="17">
        <v>0.172093971282515</v>
      </c>
      <c r="BT978" s="17">
        <v>0.19803018262255101</v>
      </c>
      <c r="BU978" s="17"/>
      <c r="BV978" s="17">
        <v>0.16921686252031101</v>
      </c>
      <c r="BW978" s="17">
        <v>0.16213971106234701</v>
      </c>
      <c r="BX978" s="17">
        <v>0.21733948822763699</v>
      </c>
      <c r="BY978" s="17"/>
      <c r="BZ978" s="17">
        <v>0.133993178026513</v>
      </c>
      <c r="CA978" s="17">
        <v>0.13220487189839999</v>
      </c>
    </row>
    <row r="979" spans="2:79" x14ac:dyDescent="0.3">
      <c r="B979" t="s">
        <v>326</v>
      </c>
      <c r="C979" s="17">
        <v>0.10486094931623299</v>
      </c>
      <c r="D979" s="17">
        <v>0.112269940132564</v>
      </c>
      <c r="E979" s="17">
        <v>9.9373187025849893E-2</v>
      </c>
      <c r="F979" s="17"/>
      <c r="G979" s="17">
        <v>5.4949241779529201E-2</v>
      </c>
      <c r="H979" s="17">
        <v>0.116602064503841</v>
      </c>
      <c r="I979" s="17">
        <v>0.101944099396629</v>
      </c>
      <c r="J979" s="17">
        <v>8.8678908196317602E-2</v>
      </c>
      <c r="K979" s="17">
        <v>0.11609298204752</v>
      </c>
      <c r="L979" s="17">
        <v>0.13202780475148401</v>
      </c>
      <c r="M979" s="17"/>
      <c r="N979" s="17">
        <v>0.117756033229676</v>
      </c>
      <c r="O979" s="17">
        <v>0.105719434312465</v>
      </c>
      <c r="P979" s="17">
        <v>9.1471166222266698E-2</v>
      </c>
      <c r="Q979" s="17">
        <v>0.102705495701275</v>
      </c>
      <c r="R979" s="17"/>
      <c r="S979" s="17">
        <v>0.132370555261517</v>
      </c>
      <c r="T979" s="17">
        <v>8.2021789753021601E-2</v>
      </c>
      <c r="U979" s="17">
        <v>9.2058262037590294E-2</v>
      </c>
      <c r="V979" s="17">
        <v>5.4650856817747603E-2</v>
      </c>
      <c r="W979" s="17">
        <v>0.162951841128986</v>
      </c>
      <c r="X979" s="17">
        <v>0.10886388779016801</v>
      </c>
      <c r="Y979" s="17">
        <v>9.8411519312352105E-2</v>
      </c>
      <c r="Z979" s="17">
        <v>8.6491049600508296E-2</v>
      </c>
      <c r="AA979" s="17">
        <v>0.127853929103102</v>
      </c>
      <c r="AB979" s="17">
        <v>7.3780624671965597E-2</v>
      </c>
      <c r="AC979" s="17">
        <v>0.22466136178611801</v>
      </c>
      <c r="AD979" s="17">
        <v>0</v>
      </c>
      <c r="AE979" s="17"/>
      <c r="AF979" s="17">
        <v>7.7561594288939301E-2</v>
      </c>
      <c r="AG979" s="17">
        <v>0.10432310777298801</v>
      </c>
      <c r="AH979" s="17">
        <v>0.169025874823161</v>
      </c>
      <c r="AI979" s="17">
        <v>0.140562811460089</v>
      </c>
      <c r="AJ979" s="17">
        <v>0.118534370078035</v>
      </c>
      <c r="AK979" s="17"/>
      <c r="AL979" s="17">
        <v>0.10083121638318999</v>
      </c>
      <c r="AM979" s="17">
        <v>9.1884275601930396E-2</v>
      </c>
      <c r="AN979" s="17">
        <v>0.13795987106720101</v>
      </c>
      <c r="AO979" s="17">
        <v>0.112414056352847</v>
      </c>
      <c r="AP979" s="17">
        <v>8.8526259152949996E-2</v>
      </c>
      <c r="AQ979" s="17">
        <v>0.126044512192652</v>
      </c>
      <c r="AR979" s="17"/>
      <c r="AS979" s="17">
        <v>8.8589227323849204E-2</v>
      </c>
      <c r="AT979" s="17">
        <v>0.10080187928170201</v>
      </c>
      <c r="AU979" s="17">
        <v>0.134379024665639</v>
      </c>
      <c r="AV979" s="17">
        <v>0.10065013070371</v>
      </c>
      <c r="AW979" s="17">
        <v>0</v>
      </c>
      <c r="AX979" s="17"/>
      <c r="AY979" s="17">
        <v>0.121202368105638</v>
      </c>
      <c r="AZ979" s="17">
        <v>0.102108893302873</v>
      </c>
      <c r="BA979" s="17">
        <v>0.12358433581716401</v>
      </c>
      <c r="BB979" s="17">
        <v>6.4570907684582499E-2</v>
      </c>
      <c r="BC979" s="17">
        <v>0.103759562933294</v>
      </c>
      <c r="BD979" s="17"/>
      <c r="BE979" s="17">
        <v>9.8155268521205902E-2</v>
      </c>
      <c r="BF979" s="17">
        <v>0.15748811451457401</v>
      </c>
      <c r="BG979" s="17">
        <v>9.6438667666806102E-2</v>
      </c>
      <c r="BH979" s="17">
        <v>9.3769073688068194E-2</v>
      </c>
      <c r="BI979" s="17"/>
      <c r="BJ979" s="17">
        <v>0.16490681848570701</v>
      </c>
      <c r="BK979" s="17">
        <v>6.4483967933325698E-2</v>
      </c>
      <c r="BL979" s="17">
        <v>0.106049153795021</v>
      </c>
      <c r="BM979" s="17">
        <v>9.7909698242841403E-2</v>
      </c>
      <c r="BN979" s="17"/>
      <c r="BO979" s="17">
        <v>0.107223094526029</v>
      </c>
      <c r="BP979" s="17">
        <v>0.114325423403896</v>
      </c>
      <c r="BQ979" s="17">
        <v>0.103472225311476</v>
      </c>
      <c r="BR979" s="17"/>
      <c r="BS979" s="17">
        <v>0.10495358008356399</v>
      </c>
      <c r="BT979" s="17">
        <v>0.105168705897365</v>
      </c>
      <c r="BU979" s="17"/>
      <c r="BV979" s="17">
        <v>7.6414378854622503E-2</v>
      </c>
      <c r="BW979" s="17">
        <v>9.5956229547824498E-2</v>
      </c>
      <c r="BX979" s="17">
        <v>0.13398329008626</v>
      </c>
      <c r="BY979" s="17"/>
      <c r="BZ979" s="17">
        <v>9.7310659478423003E-2</v>
      </c>
      <c r="CA979" s="17">
        <v>2.85406219124562E-2</v>
      </c>
    </row>
    <row r="980" spans="2:79" x14ac:dyDescent="0.3">
      <c r="B980" t="s">
        <v>327</v>
      </c>
      <c r="C980" s="17">
        <v>3.9185957042115097E-2</v>
      </c>
      <c r="D980" s="17">
        <v>3.5469738619171597E-2</v>
      </c>
      <c r="E980" s="17">
        <v>4.3177510788731298E-2</v>
      </c>
      <c r="F980" s="17"/>
      <c r="G980" s="17">
        <v>3.5771571514811598E-2</v>
      </c>
      <c r="H980" s="17">
        <v>0</v>
      </c>
      <c r="I980" s="17">
        <v>3.4633500768629803E-2</v>
      </c>
      <c r="J980" s="17">
        <v>5.86422868494458E-2</v>
      </c>
      <c r="K980" s="17">
        <v>4.3615205265573401E-2</v>
      </c>
      <c r="L980" s="17">
        <v>5.7983366664498701E-2</v>
      </c>
      <c r="M980" s="17"/>
      <c r="N980" s="17">
        <v>2.97808517542099E-2</v>
      </c>
      <c r="O980" s="17">
        <v>4.9733988087552403E-2</v>
      </c>
      <c r="P980" s="17">
        <v>3.8788490013465501E-2</v>
      </c>
      <c r="Q980" s="17">
        <v>3.8959645371913397E-2</v>
      </c>
      <c r="R980" s="17"/>
      <c r="S980" s="17">
        <v>3.7002988444412598E-2</v>
      </c>
      <c r="T980" s="17">
        <v>4.3156618996505199E-2</v>
      </c>
      <c r="U980" s="17">
        <v>2.0764896567166201E-2</v>
      </c>
      <c r="V980" s="17">
        <v>5.9106419599811701E-2</v>
      </c>
      <c r="W980" s="17">
        <v>0.123550304538618</v>
      </c>
      <c r="X980" s="17">
        <v>2.5960663777200299E-2</v>
      </c>
      <c r="Y980" s="17">
        <v>2.9471932017649301E-2</v>
      </c>
      <c r="Z980" s="17">
        <v>0</v>
      </c>
      <c r="AA980" s="17">
        <v>1.5270402024214201E-2</v>
      </c>
      <c r="AB980" s="17">
        <v>7.6535178910183896E-2</v>
      </c>
      <c r="AC980" s="17">
        <v>0</v>
      </c>
      <c r="AD980" s="17">
        <v>0</v>
      </c>
      <c r="AE980" s="17"/>
      <c r="AF980" s="17">
        <v>8.8905267583250097E-2</v>
      </c>
      <c r="AG980" s="17">
        <v>1.8869459220386301E-2</v>
      </c>
      <c r="AH980" s="17">
        <v>1.60851690940223E-2</v>
      </c>
      <c r="AI980" s="17">
        <v>4.8002575154289198E-2</v>
      </c>
      <c r="AJ980" s="17">
        <v>4.9770228131495203E-2</v>
      </c>
      <c r="AK980" s="17"/>
      <c r="AL980" s="17">
        <v>1.13557744864991E-2</v>
      </c>
      <c r="AM980" s="17">
        <v>5.7875383355301402E-2</v>
      </c>
      <c r="AN980" s="17">
        <v>1.4403428205681299E-2</v>
      </c>
      <c r="AO980" s="17">
        <v>6.3027335005734902E-2</v>
      </c>
      <c r="AP980" s="17">
        <v>4.1553386819700402E-2</v>
      </c>
      <c r="AQ980" s="17">
        <v>5.6505530713399497E-2</v>
      </c>
      <c r="AR980" s="17"/>
      <c r="AS980" s="17">
        <v>3.6409991519138603E-2</v>
      </c>
      <c r="AT980" s="17">
        <v>2.6624274077888699E-2</v>
      </c>
      <c r="AU980" s="17">
        <v>5.0701412758631902E-2</v>
      </c>
      <c r="AV980" s="17">
        <v>4.9873701435187601E-2</v>
      </c>
      <c r="AW980" s="17">
        <v>8.1327633585262696E-2</v>
      </c>
      <c r="AX980" s="17"/>
      <c r="AY980" s="17">
        <v>4.5019096951646499E-2</v>
      </c>
      <c r="AZ980" s="17">
        <v>1.9585077074725999E-2</v>
      </c>
      <c r="BA980" s="17">
        <v>5.07470651473284E-2</v>
      </c>
      <c r="BB980" s="17">
        <v>4.7047914712335402E-2</v>
      </c>
      <c r="BC980" s="17">
        <v>9.7039257747181903E-2</v>
      </c>
      <c r="BD980" s="17"/>
      <c r="BE980" s="17">
        <v>0.108057082579298</v>
      </c>
      <c r="BF980" s="17">
        <v>2.12090402767145E-2</v>
      </c>
      <c r="BG980" s="17">
        <v>4.5111088422739698E-2</v>
      </c>
      <c r="BH980" s="17">
        <v>3.1436187452878697E-2</v>
      </c>
      <c r="BI980" s="17"/>
      <c r="BJ980" s="17">
        <v>8.1290381364112596E-2</v>
      </c>
      <c r="BK980" s="17">
        <v>1.7972237577632999E-2</v>
      </c>
      <c r="BL980" s="17">
        <v>3.9661811383519201E-2</v>
      </c>
      <c r="BM980" s="17">
        <v>3.3315295116614997E-2</v>
      </c>
      <c r="BN980" s="17"/>
      <c r="BO980" s="17">
        <v>2.3166224834276598E-2</v>
      </c>
      <c r="BP980" s="17">
        <v>4.8062422603038599E-2</v>
      </c>
      <c r="BQ980" s="17">
        <v>4.06405056590241E-2</v>
      </c>
      <c r="BR980" s="17"/>
      <c r="BS980" s="17">
        <v>4.3674887914299403E-2</v>
      </c>
      <c r="BT980" s="17">
        <v>3.3598330428217298E-2</v>
      </c>
      <c r="BU980" s="17"/>
      <c r="BV980" s="17">
        <v>2.8326325104535401E-2</v>
      </c>
      <c r="BW980" s="17">
        <v>3.5672674609722101E-2</v>
      </c>
      <c r="BX980" s="17">
        <v>5.4466560429903797E-2</v>
      </c>
      <c r="BY980" s="17"/>
      <c r="BZ980" s="17">
        <v>1.5166970732888E-2</v>
      </c>
      <c r="CA980" s="17">
        <v>0</v>
      </c>
    </row>
    <row r="981" spans="2:79" x14ac:dyDescent="0.3">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c r="BQ981" s="17"/>
      <c r="BR981" s="17"/>
      <c r="BS981" s="17"/>
      <c r="BT981" s="17"/>
      <c r="BU981" s="17"/>
      <c r="BV981" s="17"/>
      <c r="BW981" s="17"/>
      <c r="BX981" s="17"/>
      <c r="BY981" s="17"/>
      <c r="BZ981" s="17"/>
      <c r="CA981" s="17"/>
    </row>
    <row r="982" spans="2:79" x14ac:dyDescent="0.3">
      <c r="B982" s="6" t="s">
        <v>348</v>
      </c>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c r="BH982" s="17"/>
      <c r="BI982" s="17"/>
      <c r="BJ982" s="17"/>
      <c r="BK982" s="17"/>
      <c r="BL982" s="17"/>
      <c r="BM982" s="17"/>
      <c r="BN982" s="17"/>
      <c r="BO982" s="17"/>
      <c r="BP982" s="17"/>
      <c r="BQ982" s="17"/>
      <c r="BR982" s="17"/>
      <c r="BS982" s="17"/>
      <c r="BT982" s="17"/>
      <c r="BU982" s="17"/>
      <c r="BV982" s="17"/>
      <c r="BW982" s="17"/>
      <c r="BX982" s="17"/>
      <c r="BY982" s="17"/>
      <c r="BZ982" s="17"/>
      <c r="CA982" s="17"/>
    </row>
    <row r="983" spans="2:79" x14ac:dyDescent="0.3">
      <c r="B983" s="24" t="s">
        <v>329</v>
      </c>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c r="BH983" s="17"/>
      <c r="BI983" s="17"/>
      <c r="BJ983" s="17"/>
      <c r="BK983" s="17"/>
      <c r="BL983" s="17"/>
      <c r="BM983" s="17"/>
      <c r="BN983" s="17"/>
      <c r="BO983" s="17"/>
      <c r="BP983" s="17"/>
      <c r="BQ983" s="17"/>
      <c r="BR983" s="17"/>
      <c r="BS983" s="17"/>
      <c r="BT983" s="17"/>
      <c r="BU983" s="17"/>
      <c r="BV983" s="17"/>
      <c r="BW983" s="17"/>
      <c r="BX983" s="17"/>
      <c r="BY983" s="17"/>
      <c r="BZ983" s="17"/>
      <c r="CA983" s="17"/>
    </row>
    <row r="984" spans="2:79" x14ac:dyDescent="0.3">
      <c r="B984" t="s">
        <v>321</v>
      </c>
      <c r="C984" s="17">
        <v>1.93810831001856E-2</v>
      </c>
      <c r="D984" s="17">
        <v>2.81305489693667E-2</v>
      </c>
      <c r="E984" s="17">
        <v>1.1490426716170401E-2</v>
      </c>
      <c r="F984" s="17"/>
      <c r="G984" s="17">
        <v>1.02679929675547E-2</v>
      </c>
      <c r="H984" s="17">
        <v>4.3772000413641897E-2</v>
      </c>
      <c r="I984" s="17">
        <v>3.1778454033592703E-2</v>
      </c>
      <c r="J984" s="17">
        <v>0</v>
      </c>
      <c r="K984" s="17">
        <v>0</v>
      </c>
      <c r="L984" s="17">
        <v>2.5543842281118299E-2</v>
      </c>
      <c r="M984" s="17"/>
      <c r="N984" s="17">
        <v>2.7538551160166801E-2</v>
      </c>
      <c r="O984" s="17">
        <v>2.2089319738403199E-2</v>
      </c>
      <c r="P984" s="17">
        <v>1.3853123753413099E-2</v>
      </c>
      <c r="Q984" s="17">
        <v>1.26662292621282E-2</v>
      </c>
      <c r="R984" s="17"/>
      <c r="S984" s="17">
        <v>4.2273303805661799E-2</v>
      </c>
      <c r="T984" s="17">
        <v>9.7987909640919503E-3</v>
      </c>
      <c r="U984" s="17">
        <v>0</v>
      </c>
      <c r="V984" s="17">
        <v>0</v>
      </c>
      <c r="W984" s="17">
        <v>5.8897022989193699E-2</v>
      </c>
      <c r="X984" s="17">
        <v>2.50293035112291E-2</v>
      </c>
      <c r="Y984" s="17">
        <v>1.55509447148467E-2</v>
      </c>
      <c r="Z984" s="17">
        <v>0</v>
      </c>
      <c r="AA984" s="17">
        <v>4.1752812382944197E-2</v>
      </c>
      <c r="AB984" s="17">
        <v>0</v>
      </c>
      <c r="AC984" s="17">
        <v>0</v>
      </c>
      <c r="AD984" s="17">
        <v>0</v>
      </c>
      <c r="AE984" s="17"/>
      <c r="AF984" s="17">
        <v>1.2212374093717801E-2</v>
      </c>
      <c r="AG984" s="17">
        <v>3.1020326866912699E-2</v>
      </c>
      <c r="AH984" s="17">
        <v>1.80123189227764E-2</v>
      </c>
      <c r="AI984" s="17">
        <v>3.2058630500118798E-2</v>
      </c>
      <c r="AJ984" s="17">
        <v>3.4439958513987699E-2</v>
      </c>
      <c r="AK984" s="17"/>
      <c r="AL984" s="17">
        <v>3.0457195768104801E-2</v>
      </c>
      <c r="AM984" s="17">
        <v>1.42075308704769E-2</v>
      </c>
      <c r="AN984" s="17">
        <v>0</v>
      </c>
      <c r="AO984" s="17">
        <v>2.9868031098007002E-2</v>
      </c>
      <c r="AP984" s="17">
        <v>5.1592141819444499E-2</v>
      </c>
      <c r="AQ984" s="17">
        <v>0</v>
      </c>
      <c r="AR984" s="17"/>
      <c r="AS984" s="17">
        <v>5.0124797813093397E-2</v>
      </c>
      <c r="AT984" s="17">
        <v>8.6687582116344308E-3</v>
      </c>
      <c r="AU984" s="17">
        <v>1.62064668150869E-2</v>
      </c>
      <c r="AV984" s="17">
        <v>3.05284273600093E-2</v>
      </c>
      <c r="AW984" s="17">
        <v>0</v>
      </c>
      <c r="AX984" s="17"/>
      <c r="AY984" s="17">
        <v>3.29868361595601E-2</v>
      </c>
      <c r="AZ984" s="17">
        <v>1.9031172049804701E-2</v>
      </c>
      <c r="BA984" s="17">
        <v>6.1151761569446603E-3</v>
      </c>
      <c r="BB984" s="17">
        <v>1.3547657961677201E-2</v>
      </c>
      <c r="BC984" s="17">
        <v>3.7047775564699001E-2</v>
      </c>
      <c r="BD984" s="17"/>
      <c r="BE984" s="17">
        <v>2.3660854733042198E-2</v>
      </c>
      <c r="BF984" s="17">
        <v>2.7285340833882499E-2</v>
      </c>
      <c r="BG984" s="17">
        <v>2.3170083555199599E-2</v>
      </c>
      <c r="BH984" s="17">
        <v>8.9798488192784406E-3</v>
      </c>
      <c r="BI984" s="17"/>
      <c r="BJ984" s="17">
        <v>3.73579253209496E-2</v>
      </c>
      <c r="BK984" s="17">
        <v>0</v>
      </c>
      <c r="BL984" s="17">
        <v>1.9981416382844699E-2</v>
      </c>
      <c r="BM984" s="17">
        <v>1.7709270014779399E-2</v>
      </c>
      <c r="BN984" s="17"/>
      <c r="BO984" s="17">
        <v>3.1745317559144698E-2</v>
      </c>
      <c r="BP984" s="17">
        <v>2.00354852385306E-2</v>
      </c>
      <c r="BQ984" s="17">
        <v>1.72546909189919E-2</v>
      </c>
      <c r="BR984" s="17"/>
      <c r="BS984" s="17">
        <v>2.3118025458984299E-2</v>
      </c>
      <c r="BT984" s="17">
        <v>1.46756658788951E-2</v>
      </c>
      <c r="BU984" s="17"/>
      <c r="BV984" s="17">
        <v>2.1691102322111501E-2</v>
      </c>
      <c r="BW984" s="17">
        <v>6.81284493932838E-3</v>
      </c>
      <c r="BX984" s="17">
        <v>3.9368813812056001E-2</v>
      </c>
      <c r="BY984" s="17"/>
      <c r="BZ984" s="17">
        <v>2.3085093791182801E-2</v>
      </c>
      <c r="CA984" s="17">
        <v>0.102054516808314</v>
      </c>
    </row>
    <row r="985" spans="2:79" x14ac:dyDescent="0.3">
      <c r="B985" t="s">
        <v>322</v>
      </c>
      <c r="C985" s="17">
        <v>5.3931920365420202E-2</v>
      </c>
      <c r="D985" s="17">
        <v>5.8013432242168199E-2</v>
      </c>
      <c r="E985" s="17">
        <v>5.0857023713666197E-2</v>
      </c>
      <c r="F985" s="17"/>
      <c r="G985" s="17">
        <v>0.104792358063116</v>
      </c>
      <c r="H985" s="17">
        <v>7.0792365860443601E-2</v>
      </c>
      <c r="I985" s="17">
        <v>9.1815260813481195E-2</v>
      </c>
      <c r="J985" s="17">
        <v>3.8744230993348401E-2</v>
      </c>
      <c r="K985" s="17">
        <v>3.4389075558818302E-2</v>
      </c>
      <c r="L985" s="17">
        <v>6.6651626456805304E-3</v>
      </c>
      <c r="M985" s="17"/>
      <c r="N985" s="17">
        <v>4.7492644239364903E-2</v>
      </c>
      <c r="O985" s="17">
        <v>4.4682026554959002E-2</v>
      </c>
      <c r="P985" s="17">
        <v>7.0823772529307397E-2</v>
      </c>
      <c r="Q985" s="17">
        <v>4.9904466791527997E-2</v>
      </c>
      <c r="R985" s="17"/>
      <c r="S985" s="17">
        <v>4.8086223505569799E-2</v>
      </c>
      <c r="T985" s="17">
        <v>5.3233119177713999E-2</v>
      </c>
      <c r="U985" s="17">
        <v>8.5092680410615504E-2</v>
      </c>
      <c r="V985" s="17">
        <v>9.0512749104124698E-2</v>
      </c>
      <c r="W985" s="17">
        <v>7.8550783699726595E-2</v>
      </c>
      <c r="X985" s="17">
        <v>3.7337189413915402E-2</v>
      </c>
      <c r="Y985" s="17">
        <v>1.8089803678490401E-2</v>
      </c>
      <c r="Z985" s="17">
        <v>4.6560718329414198E-2</v>
      </c>
      <c r="AA985" s="17">
        <v>0.104093155090646</v>
      </c>
      <c r="AB985" s="17">
        <v>2.0063826275745999E-2</v>
      </c>
      <c r="AC985" s="17">
        <v>0</v>
      </c>
      <c r="AD985" s="17">
        <v>0</v>
      </c>
      <c r="AE985" s="17"/>
      <c r="AF985" s="17">
        <v>1.95256609953889E-2</v>
      </c>
      <c r="AG985" s="17">
        <v>8.1338556301607495E-2</v>
      </c>
      <c r="AH985" s="17">
        <v>3.2612430916183301E-2</v>
      </c>
      <c r="AI985" s="17">
        <v>8.47585486309166E-2</v>
      </c>
      <c r="AJ985" s="17">
        <v>2.5158320393492601E-2</v>
      </c>
      <c r="AK985" s="17"/>
      <c r="AL985" s="17">
        <v>8.2324115655043703E-2</v>
      </c>
      <c r="AM985" s="17">
        <v>6.3456518840061996E-2</v>
      </c>
      <c r="AN985" s="17">
        <v>5.9535278942776798E-2</v>
      </c>
      <c r="AO985" s="17">
        <v>4.1091008442071003E-2</v>
      </c>
      <c r="AP985" s="17">
        <v>5.7848226926485703E-2</v>
      </c>
      <c r="AQ985" s="17">
        <v>1.6146835229504601E-2</v>
      </c>
      <c r="AR985" s="17"/>
      <c r="AS985" s="17">
        <v>2.8790109229848999E-2</v>
      </c>
      <c r="AT985" s="17">
        <v>6.1616600369362701E-2</v>
      </c>
      <c r="AU985" s="17">
        <v>3.00989783190828E-2</v>
      </c>
      <c r="AV985" s="17">
        <v>0.115126217340192</v>
      </c>
      <c r="AW985" s="17">
        <v>0</v>
      </c>
      <c r="AX985" s="17"/>
      <c r="AY985" s="17">
        <v>5.2978767132164498E-2</v>
      </c>
      <c r="AZ985" s="17">
        <v>5.6767334053604603E-2</v>
      </c>
      <c r="BA985" s="17">
        <v>5.0572434591079199E-2</v>
      </c>
      <c r="BB985" s="17">
        <v>4.3075703634023702E-2</v>
      </c>
      <c r="BC985" s="17">
        <v>9.43850577783929E-2</v>
      </c>
      <c r="BD985" s="17"/>
      <c r="BE985" s="17">
        <v>0</v>
      </c>
      <c r="BF985" s="17">
        <v>3.4760093826275297E-2</v>
      </c>
      <c r="BG985" s="17">
        <v>5.4180057109767601E-2</v>
      </c>
      <c r="BH985" s="17">
        <v>7.3032247982038001E-2</v>
      </c>
      <c r="BI985" s="17"/>
      <c r="BJ985" s="17">
        <v>9.4055559094975497E-2</v>
      </c>
      <c r="BK985" s="17">
        <v>5.8141629345795302E-2</v>
      </c>
      <c r="BL985" s="17">
        <v>3.7820382006618698E-2</v>
      </c>
      <c r="BM985" s="17">
        <v>5.3379986911526699E-2</v>
      </c>
      <c r="BN985" s="17"/>
      <c r="BO985" s="17">
        <v>8.9568770818455906E-2</v>
      </c>
      <c r="BP985" s="17">
        <v>2.2959866095993001E-2</v>
      </c>
      <c r="BQ985" s="17">
        <v>5.3654058018358403E-2</v>
      </c>
      <c r="BR985" s="17"/>
      <c r="BS985" s="17">
        <v>5.45952302900342E-2</v>
      </c>
      <c r="BT985" s="17">
        <v>4.9236164102409302E-2</v>
      </c>
      <c r="BU985" s="17"/>
      <c r="BV985" s="17">
        <v>5.8967838033663698E-2</v>
      </c>
      <c r="BW985" s="17">
        <v>5.3671930284662703E-2</v>
      </c>
      <c r="BX985" s="17">
        <v>5.0215688322635503E-2</v>
      </c>
      <c r="BY985" s="17"/>
      <c r="BZ985" s="17">
        <v>5.4176887567676198E-2</v>
      </c>
      <c r="CA985" s="17">
        <v>0.18731523253295901</v>
      </c>
    </row>
    <row r="986" spans="2:79" x14ac:dyDescent="0.3">
      <c r="B986" t="s">
        <v>323</v>
      </c>
      <c r="C986" s="17">
        <v>9.6458158783634299E-2</v>
      </c>
      <c r="D986" s="17">
        <v>8.7302404217275906E-2</v>
      </c>
      <c r="E986" s="17">
        <v>0.106291111905584</v>
      </c>
      <c r="F986" s="17"/>
      <c r="G986" s="17">
        <v>0.18150866026184401</v>
      </c>
      <c r="H986" s="17">
        <v>0.14731842175666399</v>
      </c>
      <c r="I986" s="17">
        <v>0.104422229473966</v>
      </c>
      <c r="J986" s="17">
        <v>0.112275999117926</v>
      </c>
      <c r="K986" s="17">
        <v>4.9378747545313503E-2</v>
      </c>
      <c r="L986" s="17">
        <v>1.9616825956895199E-2</v>
      </c>
      <c r="M986" s="17"/>
      <c r="N986" s="17">
        <v>7.8787280538946597E-2</v>
      </c>
      <c r="O986" s="17">
        <v>8.4925819059320701E-2</v>
      </c>
      <c r="P986" s="17">
        <v>0.108588636081787</v>
      </c>
      <c r="Q986" s="17">
        <v>0.11771121867765499</v>
      </c>
      <c r="R986" s="17"/>
      <c r="S986" s="17">
        <v>0.146118801883965</v>
      </c>
      <c r="T986" s="17">
        <v>8.6784576833273994E-2</v>
      </c>
      <c r="U986" s="17">
        <v>0.100312308970179</v>
      </c>
      <c r="V986" s="17">
        <v>2.7103462972760301E-2</v>
      </c>
      <c r="W986" s="17">
        <v>2.6811304118586E-2</v>
      </c>
      <c r="X986" s="17">
        <v>0.129051382440596</v>
      </c>
      <c r="Y986" s="17">
        <v>0.140508098855609</v>
      </c>
      <c r="Z986" s="17">
        <v>0.13114790272911001</v>
      </c>
      <c r="AA986" s="17">
        <v>0.108441382726941</v>
      </c>
      <c r="AB986" s="17">
        <v>6.1012756961253703E-2</v>
      </c>
      <c r="AC986" s="17">
        <v>4.0447133139682297E-2</v>
      </c>
      <c r="AD986" s="17">
        <v>0.113212907066359</v>
      </c>
      <c r="AE986" s="17"/>
      <c r="AF986" s="17">
        <v>4.6074787075211801E-2</v>
      </c>
      <c r="AG986" s="17">
        <v>0.10268902502557301</v>
      </c>
      <c r="AH986" s="17">
        <v>2.0048038907908902E-2</v>
      </c>
      <c r="AI986" s="17">
        <v>0.14842732187062699</v>
      </c>
      <c r="AJ986" s="17">
        <v>0.12189743793791399</v>
      </c>
      <c r="AK986" s="17"/>
      <c r="AL986" s="17">
        <v>0.11975841878794501</v>
      </c>
      <c r="AM986" s="17">
        <v>6.1757044578242597E-2</v>
      </c>
      <c r="AN986" s="17">
        <v>9.7349270437739999E-2</v>
      </c>
      <c r="AO986" s="17">
        <v>9.7251496328871395E-2</v>
      </c>
      <c r="AP986" s="17">
        <v>0.11915892717816801</v>
      </c>
      <c r="AQ986" s="17">
        <v>6.5237281948842804E-2</v>
      </c>
      <c r="AR986" s="17"/>
      <c r="AS986" s="17">
        <v>6.4997326049751197E-2</v>
      </c>
      <c r="AT986" s="17">
        <v>0.110434917379794</v>
      </c>
      <c r="AU986" s="17">
        <v>8.4594323247026995E-2</v>
      </c>
      <c r="AV986" s="17">
        <v>0.110358909045706</v>
      </c>
      <c r="AW986" s="17">
        <v>9.5985907060963202E-2</v>
      </c>
      <c r="AX986" s="17"/>
      <c r="AY986" s="17">
        <v>3.9283565533786202E-2</v>
      </c>
      <c r="AZ986" s="17">
        <v>8.6858344289344802E-2</v>
      </c>
      <c r="BA986" s="17">
        <v>0.14995657828297701</v>
      </c>
      <c r="BB986" s="17">
        <v>0.13217874471155799</v>
      </c>
      <c r="BC986" s="17">
        <v>6.2803805186935194E-2</v>
      </c>
      <c r="BD986" s="17"/>
      <c r="BE986" s="17">
        <v>3.9478593612065398E-2</v>
      </c>
      <c r="BF986" s="17">
        <v>0.12182479190307501</v>
      </c>
      <c r="BG986" s="17">
        <v>8.8754411126847704E-2</v>
      </c>
      <c r="BH986" s="17">
        <v>0.100846213705178</v>
      </c>
      <c r="BI986" s="17"/>
      <c r="BJ986" s="17">
        <v>6.3617875594889503E-2</v>
      </c>
      <c r="BK986" s="17">
        <v>0.134406276406631</v>
      </c>
      <c r="BL986" s="17">
        <v>0.12480442990276699</v>
      </c>
      <c r="BM986" s="17">
        <v>8.5538045169278099E-2</v>
      </c>
      <c r="BN986" s="17"/>
      <c r="BO986" s="17">
        <v>0.13733547347654801</v>
      </c>
      <c r="BP986" s="17">
        <v>0.13547197687085899</v>
      </c>
      <c r="BQ986" s="17">
        <v>8.3070721932745201E-2</v>
      </c>
      <c r="BR986" s="17"/>
      <c r="BS986" s="17">
        <v>8.5595383986908705E-2</v>
      </c>
      <c r="BT986" s="17">
        <v>0.110757400211908</v>
      </c>
      <c r="BU986" s="17"/>
      <c r="BV986" s="17">
        <v>7.2121421494849597E-2</v>
      </c>
      <c r="BW986" s="17">
        <v>0.107622286761105</v>
      </c>
      <c r="BX986" s="17">
        <v>8.6887475682151605E-2</v>
      </c>
      <c r="BY986" s="17"/>
      <c r="BZ986" s="17">
        <v>0.118471611579392</v>
      </c>
      <c r="CA986" s="17">
        <v>0.108404419095765</v>
      </c>
    </row>
    <row r="987" spans="2:79" x14ac:dyDescent="0.3">
      <c r="B987" t="s">
        <v>324</v>
      </c>
      <c r="C987" s="17">
        <v>0.11300957423025</v>
      </c>
      <c r="D987" s="17">
        <v>9.8899658476808899E-2</v>
      </c>
      <c r="E987" s="17">
        <v>0.12768198165897299</v>
      </c>
      <c r="F987" s="17"/>
      <c r="G987" s="17">
        <v>9.4281891214266306E-2</v>
      </c>
      <c r="H987" s="17">
        <v>0.134276558791638</v>
      </c>
      <c r="I987" s="17">
        <v>0.123833217392418</v>
      </c>
      <c r="J987" s="17">
        <v>0.10610921117692</v>
      </c>
      <c r="K987" s="17">
        <v>0.132649982742301</v>
      </c>
      <c r="L987" s="17">
        <v>8.8125672993545706E-2</v>
      </c>
      <c r="M987" s="17"/>
      <c r="N987" s="17">
        <v>7.7408288067503203E-2</v>
      </c>
      <c r="O987" s="17">
        <v>9.2815686545622694E-2</v>
      </c>
      <c r="P987" s="17">
        <v>0.15280133515061201</v>
      </c>
      <c r="Q987" s="17">
        <v>0.137682268136115</v>
      </c>
      <c r="R987" s="17"/>
      <c r="S987" s="17">
        <v>0.113249707021091</v>
      </c>
      <c r="T987" s="17">
        <v>0.12107650609397599</v>
      </c>
      <c r="U987" s="17">
        <v>9.6022096587063205E-2</v>
      </c>
      <c r="V987" s="17">
        <v>0.19165069628450099</v>
      </c>
      <c r="W987" s="17">
        <v>5.5050332416323101E-2</v>
      </c>
      <c r="X987" s="17">
        <v>0.15320019660843501</v>
      </c>
      <c r="Y987" s="17">
        <v>0.16532570568645999</v>
      </c>
      <c r="Z987" s="17">
        <v>0</v>
      </c>
      <c r="AA987" s="17">
        <v>0.100719079680491</v>
      </c>
      <c r="AB987" s="17">
        <v>5.5550532796910301E-2</v>
      </c>
      <c r="AC987" s="17">
        <v>7.0576338753156401E-2</v>
      </c>
      <c r="AD987" s="17">
        <v>6.8370309699670506E-2</v>
      </c>
      <c r="AE987" s="17"/>
      <c r="AF987" s="17">
        <v>0.10524795732153799</v>
      </c>
      <c r="AG987" s="17">
        <v>0.13760485265546499</v>
      </c>
      <c r="AH987" s="17">
        <v>0.12411759644249599</v>
      </c>
      <c r="AI987" s="17">
        <v>5.5067808340573197E-2</v>
      </c>
      <c r="AJ987" s="17">
        <v>0.165179779781431</v>
      </c>
      <c r="AK987" s="17"/>
      <c r="AL987" s="17">
        <v>0.123208523200051</v>
      </c>
      <c r="AM987" s="17">
        <v>8.5888904406176206E-2</v>
      </c>
      <c r="AN987" s="17">
        <v>0.112340575251349</v>
      </c>
      <c r="AO987" s="17">
        <v>8.6916471492186398E-2</v>
      </c>
      <c r="AP987" s="17">
        <v>0.14756447530905101</v>
      </c>
      <c r="AQ987" s="17">
        <v>0.17214759456822101</v>
      </c>
      <c r="AR987" s="17"/>
      <c r="AS987" s="17">
        <v>8.2856678055156494E-2</v>
      </c>
      <c r="AT987" s="17">
        <v>0.120923413299969</v>
      </c>
      <c r="AU987" s="17">
        <v>0.148332540158707</v>
      </c>
      <c r="AV987" s="17">
        <v>5.4973262428017901E-2</v>
      </c>
      <c r="AW987" s="17">
        <v>0</v>
      </c>
      <c r="AX987" s="17"/>
      <c r="AY987" s="17">
        <v>7.1384542178740601E-2</v>
      </c>
      <c r="AZ987" s="17">
        <v>0.151353420852335</v>
      </c>
      <c r="BA987" s="17">
        <v>0.102596140788726</v>
      </c>
      <c r="BB987" s="17">
        <v>5.4776488173062798E-2</v>
      </c>
      <c r="BC987" s="17">
        <v>0.187098070624723</v>
      </c>
      <c r="BD987" s="17"/>
      <c r="BE987" s="17">
        <v>0.163588579973105</v>
      </c>
      <c r="BF987" s="17">
        <v>0.121146527162493</v>
      </c>
      <c r="BG987" s="17">
        <v>0.107427358536788</v>
      </c>
      <c r="BH987" s="17">
        <v>0.108327291432072</v>
      </c>
      <c r="BI987" s="17"/>
      <c r="BJ987" s="17">
        <v>6.77768731072384E-2</v>
      </c>
      <c r="BK987" s="17">
        <v>0.17942597148974801</v>
      </c>
      <c r="BL987" s="17">
        <v>0.12676519851995899</v>
      </c>
      <c r="BM987" s="17">
        <v>0.108212086937144</v>
      </c>
      <c r="BN987" s="17"/>
      <c r="BO987" s="17">
        <v>0.120191537804239</v>
      </c>
      <c r="BP987" s="17">
        <v>0.19244841958570899</v>
      </c>
      <c r="BQ987" s="17">
        <v>9.5929399522118902E-2</v>
      </c>
      <c r="BR987" s="17"/>
      <c r="BS987" s="17">
        <v>0.12761806865501801</v>
      </c>
      <c r="BT987" s="17">
        <v>9.4766538951481197E-2</v>
      </c>
      <c r="BU987" s="17"/>
      <c r="BV987" s="17">
        <v>0.110634063777277</v>
      </c>
      <c r="BW987" s="17">
        <v>0.13842384363570701</v>
      </c>
      <c r="BX987" s="17">
        <v>8.0409858567522696E-2</v>
      </c>
      <c r="BY987" s="17"/>
      <c r="BZ987" s="17">
        <v>0.14771029448140599</v>
      </c>
      <c r="CA987" s="17">
        <v>6.3178089688452302E-2</v>
      </c>
    </row>
    <row r="988" spans="2:79" x14ac:dyDescent="0.3">
      <c r="B988" t="s">
        <v>325</v>
      </c>
      <c r="C988" s="17">
        <v>0.237786352577191</v>
      </c>
      <c r="D988" s="17">
        <v>0.24242798845848099</v>
      </c>
      <c r="E988" s="17">
        <v>0.23153554154398401</v>
      </c>
      <c r="F988" s="17"/>
      <c r="G988" s="17">
        <v>0.23096203482704</v>
      </c>
      <c r="H988" s="17">
        <v>0.319163535665272</v>
      </c>
      <c r="I988" s="17">
        <v>0.28247745317188799</v>
      </c>
      <c r="J988" s="17">
        <v>0.247849100633422</v>
      </c>
      <c r="K988" s="17">
        <v>0.16329297723091499</v>
      </c>
      <c r="L988" s="17">
        <v>0.18591752174705001</v>
      </c>
      <c r="M988" s="17"/>
      <c r="N988" s="17">
        <v>0.241126910032914</v>
      </c>
      <c r="O988" s="17">
        <v>0.28195118701500099</v>
      </c>
      <c r="P988" s="17">
        <v>0.21746478287190399</v>
      </c>
      <c r="Q988" s="17">
        <v>0.20707062714869001</v>
      </c>
      <c r="R988" s="17"/>
      <c r="S988" s="17">
        <v>0.236654269817755</v>
      </c>
      <c r="T988" s="17">
        <v>0.19643992756509801</v>
      </c>
      <c r="U988" s="17">
        <v>0.16702801138224299</v>
      </c>
      <c r="V988" s="17">
        <v>0.21471587229210301</v>
      </c>
      <c r="W988" s="17">
        <v>0.237462927393149</v>
      </c>
      <c r="X988" s="17">
        <v>0.18540667249745599</v>
      </c>
      <c r="Y988" s="17">
        <v>0.26806197806924298</v>
      </c>
      <c r="Z988" s="17">
        <v>0.36467751846649898</v>
      </c>
      <c r="AA988" s="17">
        <v>0.18395392950312101</v>
      </c>
      <c r="AB988" s="17">
        <v>0.24075550388630901</v>
      </c>
      <c r="AC988" s="17">
        <v>0.48483937907177699</v>
      </c>
      <c r="AD988" s="17">
        <v>0.47222017139855299</v>
      </c>
      <c r="AE988" s="17"/>
      <c r="AF988" s="17">
        <v>0.23488535653753301</v>
      </c>
      <c r="AG988" s="17">
        <v>0.26738530180599202</v>
      </c>
      <c r="AH988" s="17">
        <v>0.16482586652192599</v>
      </c>
      <c r="AI988" s="17">
        <v>0.18419307739393301</v>
      </c>
      <c r="AJ988" s="17">
        <v>0.23481224859890501</v>
      </c>
      <c r="AK988" s="17"/>
      <c r="AL988" s="17">
        <v>0.299567323841057</v>
      </c>
      <c r="AM988" s="17">
        <v>0.27199794845049402</v>
      </c>
      <c r="AN988" s="17">
        <v>0.13787846755605401</v>
      </c>
      <c r="AO988" s="17">
        <v>0.196691445203768</v>
      </c>
      <c r="AP988" s="17">
        <v>0.25333501489975302</v>
      </c>
      <c r="AQ988" s="17">
        <v>0.20300386540298301</v>
      </c>
      <c r="AR988" s="17"/>
      <c r="AS988" s="17">
        <v>0.21669506299091501</v>
      </c>
      <c r="AT988" s="17">
        <v>0.228545197145157</v>
      </c>
      <c r="AU988" s="17">
        <v>0.245498911260422</v>
      </c>
      <c r="AV988" s="17">
        <v>0.27138474273714702</v>
      </c>
      <c r="AW988" s="17">
        <v>0.38153547474793498</v>
      </c>
      <c r="AX988" s="17"/>
      <c r="AY988" s="17">
        <v>0.20431852560278899</v>
      </c>
      <c r="AZ988" s="17">
        <v>0.234122308469009</v>
      </c>
      <c r="BA988" s="17">
        <v>0.261764488728707</v>
      </c>
      <c r="BB988" s="17">
        <v>0.28859290567152102</v>
      </c>
      <c r="BC988" s="17">
        <v>0.19565755748504399</v>
      </c>
      <c r="BD988" s="17"/>
      <c r="BE988" s="17">
        <v>0.35897019640511202</v>
      </c>
      <c r="BF988" s="17">
        <v>0.168215766756244</v>
      </c>
      <c r="BG988" s="17">
        <v>0.24832716291138099</v>
      </c>
      <c r="BH988" s="17">
        <v>0.240270818846025</v>
      </c>
      <c r="BI988" s="17"/>
      <c r="BJ988" s="17">
        <v>0.27846215210333303</v>
      </c>
      <c r="BK988" s="17">
        <v>0.22110444547151001</v>
      </c>
      <c r="BL988" s="17">
        <v>0.21187576390605101</v>
      </c>
      <c r="BM988" s="17">
        <v>0.243526745120765</v>
      </c>
      <c r="BN988" s="17"/>
      <c r="BO988" s="17">
        <v>0.27965504974813798</v>
      </c>
      <c r="BP988" s="17">
        <v>0.24922228914146299</v>
      </c>
      <c r="BQ988" s="17">
        <v>0.228261840421671</v>
      </c>
      <c r="BR988" s="17"/>
      <c r="BS988" s="17">
        <v>0.23646215098305501</v>
      </c>
      <c r="BT988" s="17">
        <v>0.24044846006578</v>
      </c>
      <c r="BU988" s="17"/>
      <c r="BV988" s="17">
        <v>0.28910479551944601</v>
      </c>
      <c r="BW988" s="17">
        <v>0.21883066929091399</v>
      </c>
      <c r="BX988" s="17">
        <v>0.22115268584739201</v>
      </c>
      <c r="BY988" s="17"/>
      <c r="BZ988" s="17">
        <v>0.24239781457408099</v>
      </c>
      <c r="CA988" s="17">
        <v>0.26059612198789101</v>
      </c>
    </row>
    <row r="989" spans="2:79" x14ac:dyDescent="0.3">
      <c r="B989" t="s">
        <v>326</v>
      </c>
      <c r="C989" s="17">
        <v>0.25917133719169</v>
      </c>
      <c r="D989" s="17">
        <v>0.255094320142502</v>
      </c>
      <c r="E989" s="17">
        <v>0.26384957758816902</v>
      </c>
      <c r="F989" s="17"/>
      <c r="G989" s="17">
        <v>0.247658063322755</v>
      </c>
      <c r="H989" s="17">
        <v>0.19341985598424999</v>
      </c>
      <c r="I989" s="17">
        <v>0.22547895353410599</v>
      </c>
      <c r="J989" s="17">
        <v>0.285536145892066</v>
      </c>
      <c r="K989" s="17">
        <v>0.29636291292780798</v>
      </c>
      <c r="L989" s="17">
        <v>0.297726556101225</v>
      </c>
      <c r="M989" s="17"/>
      <c r="N989" s="17">
        <v>0.27789594461169997</v>
      </c>
      <c r="O989" s="17">
        <v>0.22878643702487</v>
      </c>
      <c r="P989" s="17">
        <v>0.24479172026109</v>
      </c>
      <c r="Q989" s="17">
        <v>0.28583357271479398</v>
      </c>
      <c r="R989" s="17"/>
      <c r="S989" s="17">
        <v>0.23900111375754901</v>
      </c>
      <c r="T989" s="17">
        <v>0.26478198712297302</v>
      </c>
      <c r="U989" s="17">
        <v>0.26791304217584599</v>
      </c>
      <c r="V989" s="17">
        <v>0.285079459593713</v>
      </c>
      <c r="W989" s="17">
        <v>0.15232907525985701</v>
      </c>
      <c r="X989" s="17">
        <v>0.28288233662906498</v>
      </c>
      <c r="Y989" s="17">
        <v>0.24314088388490099</v>
      </c>
      <c r="Z989" s="17">
        <v>0.24360368833994001</v>
      </c>
      <c r="AA989" s="17">
        <v>0.26205365966969202</v>
      </c>
      <c r="AB989" s="17">
        <v>0.33744303219206501</v>
      </c>
      <c r="AC989" s="17">
        <v>0.22686197262340399</v>
      </c>
      <c r="AD989" s="17">
        <v>0.2218716991944</v>
      </c>
      <c r="AE989" s="17"/>
      <c r="AF989" s="17">
        <v>0.27134002360063803</v>
      </c>
      <c r="AG989" s="17">
        <v>0.227431402725391</v>
      </c>
      <c r="AH989" s="17">
        <v>0.36417660425252302</v>
      </c>
      <c r="AI989" s="17">
        <v>0.21938456852330199</v>
      </c>
      <c r="AJ989" s="17">
        <v>0.17297865780261701</v>
      </c>
      <c r="AK989" s="17"/>
      <c r="AL989" s="17">
        <v>0.18733418708170199</v>
      </c>
      <c r="AM989" s="17">
        <v>0.24299188853357701</v>
      </c>
      <c r="AN989" s="17">
        <v>0.36699087092059601</v>
      </c>
      <c r="AO989" s="17">
        <v>0.29321192330203399</v>
      </c>
      <c r="AP989" s="17">
        <v>0.16529622767853899</v>
      </c>
      <c r="AQ989" s="17">
        <v>0.29000195793071798</v>
      </c>
      <c r="AR989" s="17"/>
      <c r="AS989" s="17">
        <v>0.27855012415465402</v>
      </c>
      <c r="AT989" s="17">
        <v>0.27301629920320403</v>
      </c>
      <c r="AU989" s="17">
        <v>0.22473407228834899</v>
      </c>
      <c r="AV989" s="17">
        <v>0.24127110620481301</v>
      </c>
      <c r="AW989" s="17">
        <v>0.36540056023366502</v>
      </c>
      <c r="AX989" s="17"/>
      <c r="AY989" s="17">
        <v>0.25711970109593202</v>
      </c>
      <c r="AZ989" s="17">
        <v>0.265313656311288</v>
      </c>
      <c r="BA989" s="17">
        <v>0.23069931829660201</v>
      </c>
      <c r="BB989" s="17">
        <v>0.27254997630866101</v>
      </c>
      <c r="BC989" s="17">
        <v>0.305809401995977</v>
      </c>
      <c r="BD989" s="17"/>
      <c r="BE989" s="17">
        <v>0.13591607534217401</v>
      </c>
      <c r="BF989" s="17">
        <v>0.27870894027801801</v>
      </c>
      <c r="BG989" s="17">
        <v>0.23382909755384801</v>
      </c>
      <c r="BH989" s="17">
        <v>0.30795945985085499</v>
      </c>
      <c r="BI989" s="17"/>
      <c r="BJ989" s="17">
        <v>0.24013811650924499</v>
      </c>
      <c r="BK989" s="17">
        <v>0.28847076510492897</v>
      </c>
      <c r="BL989" s="17">
        <v>0.27714712481282999</v>
      </c>
      <c r="BM989" s="17">
        <v>0.25040589300320398</v>
      </c>
      <c r="BN989" s="17"/>
      <c r="BO989" s="17">
        <v>0.28357520937227998</v>
      </c>
      <c r="BP989" s="17">
        <v>0.21845604471705299</v>
      </c>
      <c r="BQ989" s="17">
        <v>0.261468394896061</v>
      </c>
      <c r="BR989" s="17"/>
      <c r="BS989" s="17">
        <v>0.26024393009705199</v>
      </c>
      <c r="BT989" s="17">
        <v>0.25885189820856203</v>
      </c>
      <c r="BU989" s="17"/>
      <c r="BV989" s="17">
        <v>0.21615121556089001</v>
      </c>
      <c r="BW989" s="17">
        <v>0.29159063884592101</v>
      </c>
      <c r="BX989" s="17">
        <v>0.24960894292039701</v>
      </c>
      <c r="BY989" s="17"/>
      <c r="BZ989" s="17">
        <v>0.32791885305365498</v>
      </c>
      <c r="CA989" s="17">
        <v>0.24907413238298901</v>
      </c>
    </row>
    <row r="990" spans="2:79" x14ac:dyDescent="0.3">
      <c r="B990" t="s">
        <v>327</v>
      </c>
      <c r="C990" s="17">
        <v>0.22026157375163</v>
      </c>
      <c r="D990" s="17">
        <v>0.23013164749339801</v>
      </c>
      <c r="E990" s="17">
        <v>0.208294336873455</v>
      </c>
      <c r="F990" s="17"/>
      <c r="G990" s="17">
        <v>0.13052899934342299</v>
      </c>
      <c r="H990" s="17">
        <v>9.1257261528090799E-2</v>
      </c>
      <c r="I990" s="17">
        <v>0.14019443158054701</v>
      </c>
      <c r="J990" s="17">
        <v>0.209485312186318</v>
      </c>
      <c r="K990" s="17">
        <v>0.32392630399484401</v>
      </c>
      <c r="L990" s="17">
        <v>0.37640441827448501</v>
      </c>
      <c r="M990" s="17"/>
      <c r="N990" s="17">
        <v>0.249750381349404</v>
      </c>
      <c r="O990" s="17">
        <v>0.24474952406182399</v>
      </c>
      <c r="P990" s="17">
        <v>0.19167662935188701</v>
      </c>
      <c r="Q990" s="17">
        <v>0.18913161726909</v>
      </c>
      <c r="R990" s="17"/>
      <c r="S990" s="17">
        <v>0.17461658020840801</v>
      </c>
      <c r="T990" s="17">
        <v>0.26788509224287399</v>
      </c>
      <c r="U990" s="17">
        <v>0.28363186047405398</v>
      </c>
      <c r="V990" s="17">
        <v>0.190937759752799</v>
      </c>
      <c r="W990" s="17">
        <v>0.39089855412316399</v>
      </c>
      <c r="X990" s="17">
        <v>0.18709291889930299</v>
      </c>
      <c r="Y990" s="17">
        <v>0.14932258511044999</v>
      </c>
      <c r="Z990" s="17">
        <v>0.21401017213503701</v>
      </c>
      <c r="AA990" s="17">
        <v>0.19898598094616399</v>
      </c>
      <c r="AB990" s="17">
        <v>0.28517434788771601</v>
      </c>
      <c r="AC990" s="17">
        <v>0.17727517641198001</v>
      </c>
      <c r="AD990" s="17">
        <v>0.124324912641017</v>
      </c>
      <c r="AE990" s="17"/>
      <c r="AF990" s="17">
        <v>0.31071384037597199</v>
      </c>
      <c r="AG990" s="17">
        <v>0.15253053461905799</v>
      </c>
      <c r="AH990" s="17">
        <v>0.27620714403618601</v>
      </c>
      <c r="AI990" s="17">
        <v>0.27611004474052903</v>
      </c>
      <c r="AJ990" s="17">
        <v>0.245533596971653</v>
      </c>
      <c r="AK990" s="17"/>
      <c r="AL990" s="17">
        <v>0.15735023566609599</v>
      </c>
      <c r="AM990" s="17">
        <v>0.25970016432097098</v>
      </c>
      <c r="AN990" s="17">
        <v>0.22590553689148499</v>
      </c>
      <c r="AO990" s="17">
        <v>0.25496962413306201</v>
      </c>
      <c r="AP990" s="17">
        <v>0.20520498618855801</v>
      </c>
      <c r="AQ990" s="17">
        <v>0.25346246491973001</v>
      </c>
      <c r="AR990" s="17"/>
      <c r="AS990" s="17">
        <v>0.277985901706581</v>
      </c>
      <c r="AT990" s="17">
        <v>0.19679481439087801</v>
      </c>
      <c r="AU990" s="17">
        <v>0.25053470791132498</v>
      </c>
      <c r="AV990" s="17">
        <v>0.17635733488411401</v>
      </c>
      <c r="AW990" s="17">
        <v>0.15707805795743701</v>
      </c>
      <c r="AX990" s="17"/>
      <c r="AY990" s="17">
        <v>0.34192806229702699</v>
      </c>
      <c r="AZ990" s="17">
        <v>0.18655376397461301</v>
      </c>
      <c r="BA990" s="17">
        <v>0.198295863154964</v>
      </c>
      <c r="BB990" s="17">
        <v>0.19527852353949701</v>
      </c>
      <c r="BC990" s="17">
        <v>0.117198331364228</v>
      </c>
      <c r="BD990" s="17"/>
      <c r="BE990" s="17">
        <v>0.27838569993450102</v>
      </c>
      <c r="BF990" s="17">
        <v>0.24805853924001101</v>
      </c>
      <c r="BG990" s="17">
        <v>0.24431182920616901</v>
      </c>
      <c r="BH990" s="17">
        <v>0.160584119364554</v>
      </c>
      <c r="BI990" s="17"/>
      <c r="BJ990" s="17">
        <v>0.21859149826936999</v>
      </c>
      <c r="BK990" s="17">
        <v>0.11845091218138599</v>
      </c>
      <c r="BL990" s="17">
        <v>0.20160568446892899</v>
      </c>
      <c r="BM990" s="17">
        <v>0.241227972843303</v>
      </c>
      <c r="BN990" s="17"/>
      <c r="BO990" s="17">
        <v>5.7928641221194101E-2</v>
      </c>
      <c r="BP990" s="17">
        <v>0.161405918350392</v>
      </c>
      <c r="BQ990" s="17">
        <v>0.26036089429005399</v>
      </c>
      <c r="BR990" s="17"/>
      <c r="BS990" s="17">
        <v>0.212367210528948</v>
      </c>
      <c r="BT990" s="17">
        <v>0.23126387258096401</v>
      </c>
      <c r="BU990" s="17"/>
      <c r="BV990" s="17">
        <v>0.23132956329176299</v>
      </c>
      <c r="BW990" s="17">
        <v>0.18304778624236201</v>
      </c>
      <c r="BX990" s="17">
        <v>0.272356534847846</v>
      </c>
      <c r="BY990" s="17"/>
      <c r="BZ990" s="17">
        <v>8.6239444952606506E-2</v>
      </c>
      <c r="CA990" s="17">
        <v>2.937748750363E-2</v>
      </c>
    </row>
    <row r="991" spans="2:79" x14ac:dyDescent="0.3">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c r="BQ991" s="17"/>
      <c r="BR991" s="17"/>
      <c r="BS991" s="17"/>
      <c r="BT991" s="17"/>
      <c r="BU991" s="17"/>
      <c r="BV991" s="17"/>
      <c r="BW991" s="17"/>
      <c r="BX991" s="17"/>
      <c r="BY991" s="17"/>
      <c r="BZ991" s="17"/>
      <c r="CA991" s="17"/>
    </row>
    <row r="992" spans="2:79" x14ac:dyDescent="0.3">
      <c r="B992" s="6" t="s">
        <v>350</v>
      </c>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c r="BZ992" s="17"/>
      <c r="CA992" s="17"/>
    </row>
    <row r="993" spans="2:79" x14ac:dyDescent="0.3">
      <c r="B993" s="24" t="s">
        <v>329</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row>
    <row r="994" spans="2:79" x14ac:dyDescent="0.3">
      <c r="B994" t="s">
        <v>321</v>
      </c>
      <c r="C994" s="17">
        <v>5.7068964181080602E-2</v>
      </c>
      <c r="D994" s="17">
        <v>7.7144923545275704E-2</v>
      </c>
      <c r="E994" s="17">
        <v>3.6519308602707502E-2</v>
      </c>
      <c r="F994" s="17"/>
      <c r="G994" s="17">
        <v>4.9864511409536301E-2</v>
      </c>
      <c r="H994" s="17">
        <v>6.4498728795409105E-2</v>
      </c>
      <c r="I994" s="17">
        <v>8.5818815205107896E-2</v>
      </c>
      <c r="J994" s="17">
        <v>4.0631709727292603E-2</v>
      </c>
      <c r="K994" s="17">
        <v>5.8833405382046698E-2</v>
      </c>
      <c r="L994" s="17">
        <v>4.4424052501913801E-2</v>
      </c>
      <c r="M994" s="17"/>
      <c r="N994" s="17">
        <v>8.1358041263553796E-2</v>
      </c>
      <c r="O994" s="17">
        <v>5.0991657527232899E-2</v>
      </c>
      <c r="P994" s="17">
        <v>3.6651734773166397E-2</v>
      </c>
      <c r="Q994" s="17">
        <v>5.78756554075694E-2</v>
      </c>
      <c r="R994" s="17"/>
      <c r="S994" s="17">
        <v>8.35193249588186E-2</v>
      </c>
      <c r="T994" s="17">
        <v>5.5591082213276397E-2</v>
      </c>
      <c r="U994" s="17">
        <v>0</v>
      </c>
      <c r="V994" s="17">
        <v>8.2286757557501505E-2</v>
      </c>
      <c r="W994" s="17">
        <v>0.101975864710032</v>
      </c>
      <c r="X994" s="17">
        <v>4.4040774135278599E-2</v>
      </c>
      <c r="Y994" s="17">
        <v>6.1320569488977697E-2</v>
      </c>
      <c r="Z994" s="17">
        <v>3.5051119183572198E-2</v>
      </c>
      <c r="AA994" s="17">
        <v>2.87071641817092E-2</v>
      </c>
      <c r="AB994" s="17">
        <v>6.9503218981772599E-2</v>
      </c>
      <c r="AC994" s="17">
        <v>5.1924225675054503E-2</v>
      </c>
      <c r="AD994" s="17">
        <v>5.0043914482776099E-2</v>
      </c>
      <c r="AE994" s="17"/>
      <c r="AF994" s="17">
        <v>7.6892529124009498E-2</v>
      </c>
      <c r="AG994" s="17">
        <v>4.9238515267816599E-2</v>
      </c>
      <c r="AH994" s="17">
        <v>5.6291543064827497E-2</v>
      </c>
      <c r="AI994" s="17">
        <v>0.10084540300148299</v>
      </c>
      <c r="AJ994" s="17">
        <v>6.00976704632398E-2</v>
      </c>
      <c r="AK994" s="17"/>
      <c r="AL994" s="17">
        <v>6.0026566674668602E-2</v>
      </c>
      <c r="AM994" s="17">
        <v>8.1732065891741604E-2</v>
      </c>
      <c r="AN994" s="17">
        <v>6.4536680206903799E-2</v>
      </c>
      <c r="AO994" s="17">
        <v>9.7564716447668301E-2</v>
      </c>
      <c r="AP994" s="17">
        <v>2.0553082225352098E-2</v>
      </c>
      <c r="AQ994" s="17">
        <v>0</v>
      </c>
      <c r="AR994" s="17"/>
      <c r="AS994" s="17">
        <v>3.4190785290296802E-2</v>
      </c>
      <c r="AT994" s="17">
        <v>5.4084130547216801E-2</v>
      </c>
      <c r="AU994" s="17">
        <v>6.4892958002957093E-2</v>
      </c>
      <c r="AV994" s="17">
        <v>6.0260908937028103E-2</v>
      </c>
      <c r="AW994" s="17">
        <v>0.20450119140731701</v>
      </c>
      <c r="AX994" s="17"/>
      <c r="AY994" s="17">
        <v>8.1747697263222605E-2</v>
      </c>
      <c r="AZ994" s="17">
        <v>3.0468364165466801E-2</v>
      </c>
      <c r="BA994" s="17">
        <v>4.6958163508327398E-2</v>
      </c>
      <c r="BB994" s="17">
        <v>0.108630905709449</v>
      </c>
      <c r="BC994" s="17">
        <v>6.7948488660864004E-2</v>
      </c>
      <c r="BD994" s="17"/>
      <c r="BE994" s="17">
        <v>0.27162601557529797</v>
      </c>
      <c r="BF994" s="17">
        <v>8.3687855630749E-2</v>
      </c>
      <c r="BG994" s="17">
        <v>5.00512540707529E-2</v>
      </c>
      <c r="BH994" s="17">
        <v>2.9151822942195999E-2</v>
      </c>
      <c r="BI994" s="17"/>
      <c r="BJ994" s="17">
        <v>0.113870991059182</v>
      </c>
      <c r="BK994" s="17">
        <v>0.113481639555454</v>
      </c>
      <c r="BL994" s="17">
        <v>5.8427397749189897E-2</v>
      </c>
      <c r="BM994" s="17">
        <v>3.4166463020176299E-2</v>
      </c>
      <c r="BN994" s="17"/>
      <c r="BO994" s="17">
        <v>9.0784760850771196E-2</v>
      </c>
      <c r="BP994" s="17">
        <v>9.5165005405753206E-2</v>
      </c>
      <c r="BQ994" s="17">
        <v>4.38130757439531E-2</v>
      </c>
      <c r="BR994" s="17"/>
      <c r="BS994" s="17">
        <v>5.0760761335219402E-2</v>
      </c>
      <c r="BT994" s="17">
        <v>6.4896956751704496E-2</v>
      </c>
      <c r="BU994" s="17"/>
      <c r="BV994" s="17">
        <v>5.3502885765792603E-2</v>
      </c>
      <c r="BW994" s="17">
        <v>4.17018933148392E-2</v>
      </c>
      <c r="BX994" s="17">
        <v>7.5203101450392204E-2</v>
      </c>
      <c r="BY994" s="17"/>
      <c r="BZ994" s="17">
        <v>9.2558209070011194E-2</v>
      </c>
      <c r="CA994" s="17">
        <v>6.7214632485390599E-2</v>
      </c>
    </row>
    <row r="995" spans="2:79" x14ac:dyDescent="0.3">
      <c r="B995" t="s">
        <v>322</v>
      </c>
      <c r="C995" s="17">
        <v>0.14897133788425301</v>
      </c>
      <c r="D995" s="17">
        <v>0.14215904956831099</v>
      </c>
      <c r="E995" s="17">
        <v>0.15344288338051901</v>
      </c>
      <c r="F995" s="17"/>
      <c r="G995" s="17">
        <v>0.17989968615035701</v>
      </c>
      <c r="H995" s="17">
        <v>0.191803964937803</v>
      </c>
      <c r="I995" s="17">
        <v>0.12753959186776101</v>
      </c>
      <c r="J995" s="17">
        <v>0.137146394063907</v>
      </c>
      <c r="K995" s="17">
        <v>0.12620932071832</v>
      </c>
      <c r="L995" s="17">
        <v>0.132400205105868</v>
      </c>
      <c r="M995" s="17"/>
      <c r="N995" s="17">
        <v>0.12622616804970499</v>
      </c>
      <c r="O995" s="17">
        <v>0.12411200424002</v>
      </c>
      <c r="P995" s="17">
        <v>0.19341922380377499</v>
      </c>
      <c r="Q995" s="17">
        <v>0.15485251204414599</v>
      </c>
      <c r="R995" s="17"/>
      <c r="S995" s="17">
        <v>0.16110453484429399</v>
      </c>
      <c r="T995" s="17">
        <v>0.21098394095883799</v>
      </c>
      <c r="U995" s="17">
        <v>0.17475678452014701</v>
      </c>
      <c r="V995" s="17">
        <v>0.17034340710059001</v>
      </c>
      <c r="W995" s="17">
        <v>0.13528995385299</v>
      </c>
      <c r="X995" s="17">
        <v>0.18661706743799999</v>
      </c>
      <c r="Y995" s="17">
        <v>0.154475655693984</v>
      </c>
      <c r="Z995" s="17">
        <v>8.3810037152157998E-2</v>
      </c>
      <c r="AA995" s="17">
        <v>0.13227579971272399</v>
      </c>
      <c r="AB995" s="17">
        <v>9.5993901666824893E-2</v>
      </c>
      <c r="AC995" s="17">
        <v>0</v>
      </c>
      <c r="AD995" s="17">
        <v>0.126154602685005</v>
      </c>
      <c r="AE995" s="17"/>
      <c r="AF995" s="17">
        <v>0.13876230556011299</v>
      </c>
      <c r="AG995" s="17">
        <v>0.17071335042088701</v>
      </c>
      <c r="AH995" s="17">
        <v>8.9696468811500896E-2</v>
      </c>
      <c r="AI995" s="17">
        <v>7.6405680410416205E-2</v>
      </c>
      <c r="AJ995" s="17">
        <v>8.0255769518747702E-2</v>
      </c>
      <c r="AK995" s="17"/>
      <c r="AL995" s="17">
        <v>0.160708859694739</v>
      </c>
      <c r="AM995" s="17">
        <v>0.18509172748856301</v>
      </c>
      <c r="AN995" s="17">
        <v>0.14706107445150299</v>
      </c>
      <c r="AO995" s="17">
        <v>0.12440586007162401</v>
      </c>
      <c r="AP995" s="17">
        <v>0.10522905936827399</v>
      </c>
      <c r="AQ995" s="17">
        <v>0.153701364731162</v>
      </c>
      <c r="AR995" s="17"/>
      <c r="AS995" s="17">
        <v>0.14245033175581001</v>
      </c>
      <c r="AT995" s="17">
        <v>0.162746937220761</v>
      </c>
      <c r="AU995" s="17">
        <v>0.117797604469354</v>
      </c>
      <c r="AV995" s="17">
        <v>0.201214379777056</v>
      </c>
      <c r="AW995" s="17">
        <v>0</v>
      </c>
      <c r="AX995" s="17"/>
      <c r="AY995" s="17">
        <v>0.13547013078933001</v>
      </c>
      <c r="AZ995" s="17">
        <v>0.16532126929320001</v>
      </c>
      <c r="BA995" s="17">
        <v>0.129546017000888</v>
      </c>
      <c r="BB995" s="17">
        <v>0.14571618160093</v>
      </c>
      <c r="BC995" s="17">
        <v>0.23739849357236001</v>
      </c>
      <c r="BD995" s="17"/>
      <c r="BE995" s="17">
        <v>0</v>
      </c>
      <c r="BF995" s="17">
        <v>0.10316655443784201</v>
      </c>
      <c r="BG995" s="17">
        <v>0.13650219278265099</v>
      </c>
      <c r="BH995" s="17">
        <v>0.217805457775928</v>
      </c>
      <c r="BI995" s="17"/>
      <c r="BJ995" s="17">
        <v>0.16665870490038201</v>
      </c>
      <c r="BK995" s="17">
        <v>0.13194948781938801</v>
      </c>
      <c r="BL995" s="17">
        <v>0.155456599308576</v>
      </c>
      <c r="BM995" s="17">
        <v>0.143835024488597</v>
      </c>
      <c r="BN995" s="17"/>
      <c r="BO995" s="17">
        <v>0.22463780092535601</v>
      </c>
      <c r="BP995" s="17">
        <v>0.130949293232372</v>
      </c>
      <c r="BQ995" s="17">
        <v>0.13958166799090499</v>
      </c>
      <c r="BR995" s="17"/>
      <c r="BS995" s="17">
        <v>0.15627837946401699</v>
      </c>
      <c r="BT995" s="17">
        <v>0.141288175303205</v>
      </c>
      <c r="BU995" s="17"/>
      <c r="BV995" s="17">
        <v>0.106064859131902</v>
      </c>
      <c r="BW995" s="17">
        <v>0.16489435810825701</v>
      </c>
      <c r="BX995" s="17">
        <v>0.15660193327056099</v>
      </c>
      <c r="BY995" s="17"/>
      <c r="BZ995" s="17">
        <v>0.15124648780424599</v>
      </c>
      <c r="CA995" s="17">
        <v>0.22847976458682201</v>
      </c>
    </row>
    <row r="996" spans="2:79" x14ac:dyDescent="0.3">
      <c r="B996" t="s">
        <v>323</v>
      </c>
      <c r="C996" s="17">
        <v>0.29824028463262398</v>
      </c>
      <c r="D996" s="17">
        <v>0.27552960669384602</v>
      </c>
      <c r="E996" s="17">
        <v>0.32257805271703599</v>
      </c>
      <c r="F996" s="17"/>
      <c r="G996" s="17">
        <v>0.378948286525359</v>
      </c>
      <c r="H996" s="17">
        <v>0.24756132673069101</v>
      </c>
      <c r="I996" s="17">
        <v>0.32203691055372702</v>
      </c>
      <c r="J996" s="17">
        <v>0.30570032534734398</v>
      </c>
      <c r="K996" s="17">
        <v>0.29016093815243299</v>
      </c>
      <c r="L996" s="17">
        <v>0.263271196029221</v>
      </c>
      <c r="M996" s="17"/>
      <c r="N996" s="17">
        <v>0.29589079525300899</v>
      </c>
      <c r="O996" s="17">
        <v>0.29270874996681301</v>
      </c>
      <c r="P996" s="17">
        <v>0.31214414326037898</v>
      </c>
      <c r="Q996" s="17">
        <v>0.29379254718180298</v>
      </c>
      <c r="R996" s="17"/>
      <c r="S996" s="17">
        <v>0.23342201489452699</v>
      </c>
      <c r="T996" s="17">
        <v>0.29858460118954699</v>
      </c>
      <c r="U996" s="17">
        <v>0.239270976949717</v>
      </c>
      <c r="V996" s="17">
        <v>0.31524476722117301</v>
      </c>
      <c r="W996" s="17">
        <v>0.30522290305611499</v>
      </c>
      <c r="X996" s="17">
        <v>0.30107013284559703</v>
      </c>
      <c r="Y996" s="17">
        <v>0.33998217146798898</v>
      </c>
      <c r="Z996" s="17">
        <v>0.399045567466562</v>
      </c>
      <c r="AA996" s="17">
        <v>0.28268131892010201</v>
      </c>
      <c r="AB996" s="17">
        <v>0.27225182610827903</v>
      </c>
      <c r="AC996" s="17">
        <v>0.34931824169642001</v>
      </c>
      <c r="AD996" s="17">
        <v>0.52675522163764699</v>
      </c>
      <c r="AE996" s="17"/>
      <c r="AF996" s="17">
        <v>0.315193821761733</v>
      </c>
      <c r="AG996" s="17">
        <v>0.28734145239354503</v>
      </c>
      <c r="AH996" s="17">
        <v>0.31117154391410901</v>
      </c>
      <c r="AI996" s="17">
        <v>0.31947481156511298</v>
      </c>
      <c r="AJ996" s="17">
        <v>0.274134916070152</v>
      </c>
      <c r="AK996" s="17"/>
      <c r="AL996" s="17">
        <v>0.32327900280439897</v>
      </c>
      <c r="AM996" s="17">
        <v>0.269460582288578</v>
      </c>
      <c r="AN996" s="17">
        <v>0.23667401419985001</v>
      </c>
      <c r="AO996" s="17">
        <v>0.26885981084841798</v>
      </c>
      <c r="AP996" s="17">
        <v>0.33436192789570601</v>
      </c>
      <c r="AQ996" s="17">
        <v>0.35544361465680502</v>
      </c>
      <c r="AR996" s="17"/>
      <c r="AS996" s="17">
        <v>0.25659274524103198</v>
      </c>
      <c r="AT996" s="17">
        <v>0.32431133697988002</v>
      </c>
      <c r="AU996" s="17">
        <v>0.31993662681740798</v>
      </c>
      <c r="AV996" s="17">
        <v>0.20995964798557601</v>
      </c>
      <c r="AW996" s="17">
        <v>0.19753619342637499</v>
      </c>
      <c r="AX996" s="17"/>
      <c r="AY996" s="17">
        <v>0.262889771260085</v>
      </c>
      <c r="AZ996" s="17">
        <v>0.29142156008058501</v>
      </c>
      <c r="BA996" s="17">
        <v>0.35621184428196101</v>
      </c>
      <c r="BB996" s="17">
        <v>0.28833192678339498</v>
      </c>
      <c r="BC996" s="17">
        <v>0.34909895863061802</v>
      </c>
      <c r="BD996" s="17"/>
      <c r="BE996" s="17">
        <v>0.200515098063203</v>
      </c>
      <c r="BF996" s="17">
        <v>0.335628234176233</v>
      </c>
      <c r="BG996" s="17">
        <v>0.27412276013257703</v>
      </c>
      <c r="BH996" s="17">
        <v>0.31984482210579501</v>
      </c>
      <c r="BI996" s="17"/>
      <c r="BJ996" s="17">
        <v>0.26535860591631499</v>
      </c>
      <c r="BK996" s="17">
        <v>0.30494104290451302</v>
      </c>
      <c r="BL996" s="17">
        <v>0.30230891740856702</v>
      </c>
      <c r="BM996" s="17">
        <v>0.30306476646070402</v>
      </c>
      <c r="BN996" s="17"/>
      <c r="BO996" s="17">
        <v>0.264429882718345</v>
      </c>
      <c r="BP996" s="17">
        <v>0.33548046607396398</v>
      </c>
      <c r="BQ996" s="17">
        <v>0.29414402224973601</v>
      </c>
      <c r="BR996" s="17"/>
      <c r="BS996" s="17">
        <v>0.28657808026324599</v>
      </c>
      <c r="BT996" s="17">
        <v>0.31074712225624701</v>
      </c>
      <c r="BU996" s="17"/>
      <c r="BV996" s="17">
        <v>0.36305935779176701</v>
      </c>
      <c r="BW996" s="17">
        <v>0.32240475334368601</v>
      </c>
      <c r="BX996" s="17">
        <v>0.23519580398590101</v>
      </c>
      <c r="BY996" s="17"/>
      <c r="BZ996" s="17">
        <v>0.165693977351696</v>
      </c>
      <c r="CA996" s="17">
        <v>0.22004084071587701</v>
      </c>
    </row>
    <row r="997" spans="2:79" x14ac:dyDescent="0.3">
      <c r="B997" t="s">
        <v>324</v>
      </c>
      <c r="C997" s="17">
        <v>0.177990030173719</v>
      </c>
      <c r="D997" s="17">
        <v>0.18465917469468601</v>
      </c>
      <c r="E997" s="17">
        <v>0.17164186263425299</v>
      </c>
      <c r="F997" s="17"/>
      <c r="G997" s="17">
        <v>0.119979870028772</v>
      </c>
      <c r="H997" s="17">
        <v>0.14093580853753301</v>
      </c>
      <c r="I997" s="17">
        <v>0.126169302269489</v>
      </c>
      <c r="J997" s="17">
        <v>0.17348246399275699</v>
      </c>
      <c r="K997" s="17">
        <v>0.18803525807438501</v>
      </c>
      <c r="L997" s="17">
        <v>0.29666656901258898</v>
      </c>
      <c r="M997" s="17"/>
      <c r="N997" s="17">
        <v>0.20290107212585701</v>
      </c>
      <c r="O997" s="17">
        <v>0.16003122489475699</v>
      </c>
      <c r="P997" s="17">
        <v>0.18735957854579</v>
      </c>
      <c r="Q997" s="17">
        <v>0.16689846207092501</v>
      </c>
      <c r="R997" s="17"/>
      <c r="S997" s="17">
        <v>0.16149299732740599</v>
      </c>
      <c r="T997" s="17">
        <v>0.16885279525541799</v>
      </c>
      <c r="U997" s="17">
        <v>0.191298592989949</v>
      </c>
      <c r="V997" s="17">
        <v>0.12410278004815101</v>
      </c>
      <c r="W997" s="17">
        <v>0.19344231410250401</v>
      </c>
      <c r="X997" s="17">
        <v>0.21584648831884901</v>
      </c>
      <c r="Y997" s="17">
        <v>0.22786581255441599</v>
      </c>
      <c r="Z997" s="17">
        <v>0.28008481322499901</v>
      </c>
      <c r="AA997" s="17">
        <v>0.23362761988866301</v>
      </c>
      <c r="AB997" s="17">
        <v>0.15219579215772799</v>
      </c>
      <c r="AC997" s="17">
        <v>9.4895101699205994E-2</v>
      </c>
      <c r="AD997" s="17">
        <v>0</v>
      </c>
      <c r="AE997" s="17"/>
      <c r="AF997" s="17">
        <v>0.21354353304475401</v>
      </c>
      <c r="AG997" s="17">
        <v>0.16731375552415001</v>
      </c>
      <c r="AH997" s="17">
        <v>0.19479724692987099</v>
      </c>
      <c r="AI997" s="17">
        <v>0.13754457277000601</v>
      </c>
      <c r="AJ997" s="17">
        <v>0.17836813469549601</v>
      </c>
      <c r="AK997" s="17"/>
      <c r="AL997" s="17">
        <v>0.12646448207465799</v>
      </c>
      <c r="AM997" s="17">
        <v>0.194978952764572</v>
      </c>
      <c r="AN997" s="17">
        <v>0.20856792631089799</v>
      </c>
      <c r="AO997" s="17">
        <v>0.16954632929986199</v>
      </c>
      <c r="AP997" s="17">
        <v>0.20213385991933699</v>
      </c>
      <c r="AQ997" s="17">
        <v>0.26951692979164499</v>
      </c>
      <c r="AR997" s="17"/>
      <c r="AS997" s="17">
        <v>0.195859874691346</v>
      </c>
      <c r="AT997" s="17">
        <v>0.16595743890043099</v>
      </c>
      <c r="AU997" s="17">
        <v>0.206958484706151</v>
      </c>
      <c r="AV997" s="17">
        <v>0.16101392809590601</v>
      </c>
      <c r="AW997" s="17">
        <v>6.3227493932148895E-2</v>
      </c>
      <c r="AX997" s="17"/>
      <c r="AY997" s="17">
        <v>0.19753833246173999</v>
      </c>
      <c r="AZ997" s="17">
        <v>0.19990465171226299</v>
      </c>
      <c r="BA997" s="17">
        <v>0.15745341380050901</v>
      </c>
      <c r="BB997" s="17">
        <v>0.12655281860383599</v>
      </c>
      <c r="BC997" s="17">
        <v>0</v>
      </c>
      <c r="BD997" s="17"/>
      <c r="BE997" s="17">
        <v>0.19894852659148399</v>
      </c>
      <c r="BF997" s="17">
        <v>0.17738065450003901</v>
      </c>
      <c r="BG997" s="17">
        <v>0.20970838918003501</v>
      </c>
      <c r="BH997" s="17">
        <v>0.122595109275591</v>
      </c>
      <c r="BI997" s="17"/>
      <c r="BJ997" s="17">
        <v>0.127068414803652</v>
      </c>
      <c r="BK997" s="17">
        <v>8.9013158542142798E-2</v>
      </c>
      <c r="BL997" s="17">
        <v>0.17421384063421</v>
      </c>
      <c r="BM997" s="17">
        <v>0.206007136472588</v>
      </c>
      <c r="BN997" s="17"/>
      <c r="BO997" s="17">
        <v>9.7873516957429602E-2</v>
      </c>
      <c r="BP997" s="17">
        <v>0.11215895576727</v>
      </c>
      <c r="BQ997" s="17">
        <v>0.203716514369568</v>
      </c>
      <c r="BR997" s="17"/>
      <c r="BS997" s="17">
        <v>0.184374752587809</v>
      </c>
      <c r="BT997" s="17">
        <v>0.168353666908996</v>
      </c>
      <c r="BU997" s="17"/>
      <c r="BV997" s="17">
        <v>0.21117200952363999</v>
      </c>
      <c r="BW997" s="17">
        <v>0.180748721848002</v>
      </c>
      <c r="BX997" s="17">
        <v>0.152938333503125</v>
      </c>
      <c r="BY997" s="17"/>
      <c r="BZ997" s="17">
        <v>0.26277959536319201</v>
      </c>
      <c r="CA997" s="17">
        <v>0.162027150727484</v>
      </c>
    </row>
    <row r="998" spans="2:79" x14ac:dyDescent="0.3">
      <c r="B998" t="s">
        <v>325</v>
      </c>
      <c r="C998" s="17">
        <v>0.175499950940432</v>
      </c>
      <c r="D998" s="17">
        <v>0.19263702590380799</v>
      </c>
      <c r="E998" s="17">
        <v>0.15833986819000601</v>
      </c>
      <c r="F998" s="17"/>
      <c r="G998" s="17">
        <v>0.200473892905286</v>
      </c>
      <c r="H998" s="17">
        <v>0.159709077591037</v>
      </c>
      <c r="I998" s="17">
        <v>0.17203486782235999</v>
      </c>
      <c r="J998" s="17">
        <v>0.208329769597181</v>
      </c>
      <c r="K998" s="17">
        <v>0.18713079492503401</v>
      </c>
      <c r="L998" s="17">
        <v>0.13612241506609801</v>
      </c>
      <c r="M998" s="17"/>
      <c r="N998" s="17">
        <v>0.16660262900735601</v>
      </c>
      <c r="O998" s="17">
        <v>0.233610461505841</v>
      </c>
      <c r="P998" s="17">
        <v>0.13629164106768901</v>
      </c>
      <c r="Q998" s="17">
        <v>0.16256335828478699</v>
      </c>
      <c r="R998" s="17"/>
      <c r="S998" s="17">
        <v>0.19299420361623201</v>
      </c>
      <c r="T998" s="17">
        <v>0.14510348336366899</v>
      </c>
      <c r="U998" s="17">
        <v>0.2531578613655</v>
      </c>
      <c r="V998" s="17">
        <v>8.9378604280793597E-2</v>
      </c>
      <c r="W998" s="17">
        <v>0.18641766006639701</v>
      </c>
      <c r="X998" s="17">
        <v>0.17521957279637199</v>
      </c>
      <c r="Y998" s="17">
        <v>0.142586213164755</v>
      </c>
      <c r="Z998" s="17">
        <v>7.4558034876898799E-2</v>
      </c>
      <c r="AA998" s="17">
        <v>0.15632514889500099</v>
      </c>
      <c r="AB998" s="17">
        <v>0.24788575700207999</v>
      </c>
      <c r="AC998" s="17">
        <v>0.24046440071028899</v>
      </c>
      <c r="AD998" s="17">
        <v>0.18552209967595501</v>
      </c>
      <c r="AE998" s="17"/>
      <c r="AF998" s="17">
        <v>0.13542527719214101</v>
      </c>
      <c r="AG998" s="17">
        <v>0.16638881581442699</v>
      </c>
      <c r="AH998" s="17">
        <v>0.22073009747209801</v>
      </c>
      <c r="AI998" s="17">
        <v>0.22435115751589599</v>
      </c>
      <c r="AJ998" s="17">
        <v>0.203640137354061</v>
      </c>
      <c r="AK998" s="17"/>
      <c r="AL998" s="17">
        <v>0.16546197419259601</v>
      </c>
      <c r="AM998" s="17">
        <v>0.14367980518201101</v>
      </c>
      <c r="AN998" s="17">
        <v>0.17014925890640301</v>
      </c>
      <c r="AO998" s="17">
        <v>0.20908986260888601</v>
      </c>
      <c r="AP998" s="17">
        <v>0.17506787452515499</v>
      </c>
      <c r="AQ998" s="17">
        <v>0.14878445705913201</v>
      </c>
      <c r="AR998" s="17"/>
      <c r="AS998" s="17">
        <v>0.19704769090810001</v>
      </c>
      <c r="AT998" s="17">
        <v>0.15224618738322501</v>
      </c>
      <c r="AU998" s="17">
        <v>0.18443264457799499</v>
      </c>
      <c r="AV998" s="17">
        <v>0.21917924954427701</v>
      </c>
      <c r="AW998" s="17">
        <v>0.26623437993785598</v>
      </c>
      <c r="AX998" s="17"/>
      <c r="AY998" s="17">
        <v>0.124569220839503</v>
      </c>
      <c r="AZ998" s="17">
        <v>0.20050419767074701</v>
      </c>
      <c r="BA998" s="17">
        <v>0.18908281829916401</v>
      </c>
      <c r="BB998" s="17">
        <v>0.20689913695590401</v>
      </c>
      <c r="BC998" s="17">
        <v>6.4814691595445895E-2</v>
      </c>
      <c r="BD998" s="17"/>
      <c r="BE998" s="17">
        <v>0.20586082951281001</v>
      </c>
      <c r="BF998" s="17">
        <v>0.176736077931792</v>
      </c>
      <c r="BG998" s="17">
        <v>0.19016115439213599</v>
      </c>
      <c r="BH998" s="17">
        <v>0.14800713857335601</v>
      </c>
      <c r="BI998" s="17"/>
      <c r="BJ998" s="17">
        <v>0.150071419851284</v>
      </c>
      <c r="BK998" s="17">
        <v>0.24385339154439101</v>
      </c>
      <c r="BL998" s="17">
        <v>0.13503799520715101</v>
      </c>
      <c r="BM998" s="17">
        <v>0.191535133830706</v>
      </c>
      <c r="BN998" s="17"/>
      <c r="BO998" s="17">
        <v>0.19570357068052899</v>
      </c>
      <c r="BP998" s="17">
        <v>0.15169225003158601</v>
      </c>
      <c r="BQ998" s="17">
        <v>0.178200560528953</v>
      </c>
      <c r="BR998" s="17"/>
      <c r="BS998" s="17">
        <v>0.160015313840917</v>
      </c>
      <c r="BT998" s="17">
        <v>0.194943125601445</v>
      </c>
      <c r="BU998" s="17"/>
      <c r="BV998" s="17">
        <v>0.132320493804606</v>
      </c>
      <c r="BW998" s="17">
        <v>0.15082617203188001</v>
      </c>
      <c r="BX998" s="17">
        <v>0.243749824976595</v>
      </c>
      <c r="BY998" s="17"/>
      <c r="BZ998" s="17">
        <v>0.22247974862210801</v>
      </c>
      <c r="CA998" s="17">
        <v>0.16169945884212</v>
      </c>
    </row>
    <row r="999" spans="2:79" x14ac:dyDescent="0.3">
      <c r="B999" t="s">
        <v>326</v>
      </c>
      <c r="C999" s="17">
        <v>9.9956716764384307E-2</v>
      </c>
      <c r="D999" s="17">
        <v>8.3874764249403697E-2</v>
      </c>
      <c r="E999" s="17">
        <v>0.116856279043469</v>
      </c>
      <c r="F999" s="17"/>
      <c r="G999" s="17">
        <v>7.0833752980689099E-2</v>
      </c>
      <c r="H999" s="17">
        <v>0.151345604524875</v>
      </c>
      <c r="I999" s="17">
        <v>0.12684951964102001</v>
      </c>
      <c r="J999" s="17">
        <v>8.4734994955561194E-2</v>
      </c>
      <c r="K999" s="17">
        <v>8.9980029015057E-2</v>
      </c>
      <c r="L999" s="17">
        <v>7.2401920147894899E-2</v>
      </c>
      <c r="M999" s="17"/>
      <c r="N999" s="17">
        <v>9.9963634551385502E-2</v>
      </c>
      <c r="O999" s="17">
        <v>9.5997973326041194E-2</v>
      </c>
      <c r="P999" s="17">
        <v>7.3571429291200904E-2</v>
      </c>
      <c r="Q999" s="17">
        <v>0.12210528510160901</v>
      </c>
      <c r="R999" s="17"/>
      <c r="S999" s="17">
        <v>0.109548567728494</v>
      </c>
      <c r="T999" s="17">
        <v>0.107888529975912</v>
      </c>
      <c r="U999" s="17">
        <v>0.112272231659778</v>
      </c>
      <c r="V999" s="17">
        <v>0.14960517381090599</v>
      </c>
      <c r="W999" s="17">
        <v>3.8264678448658301E-2</v>
      </c>
      <c r="X999" s="17">
        <v>5.9396823282882198E-2</v>
      </c>
      <c r="Y999" s="17">
        <v>3.5323387586976403E-2</v>
      </c>
      <c r="Z999" s="17">
        <v>0.127450428095811</v>
      </c>
      <c r="AA999" s="17">
        <v>0.109998818457314</v>
      </c>
      <c r="AB999" s="17">
        <v>0.13977129928679</v>
      </c>
      <c r="AC999" s="17">
        <v>0.10359842468698401</v>
      </c>
      <c r="AD999" s="17">
        <v>5.9351610636679701E-2</v>
      </c>
      <c r="AE999" s="17"/>
      <c r="AF999" s="17">
        <v>5.9187218178927102E-2</v>
      </c>
      <c r="AG999" s="17">
        <v>0.13668011530707</v>
      </c>
      <c r="AH999" s="17">
        <v>8.0668580060769296E-2</v>
      </c>
      <c r="AI999" s="17">
        <v>7.5565091196126005E-2</v>
      </c>
      <c r="AJ999" s="17">
        <v>0.13666989101122001</v>
      </c>
      <c r="AK999" s="17"/>
      <c r="AL999" s="17">
        <v>0.157787684946644</v>
      </c>
      <c r="AM999" s="17">
        <v>7.2738514951980707E-2</v>
      </c>
      <c r="AN999" s="17">
        <v>0.13952406646436599</v>
      </c>
      <c r="AO999" s="17">
        <v>8.2698212446876501E-2</v>
      </c>
      <c r="AP999" s="17">
        <v>9.2226349407706701E-2</v>
      </c>
      <c r="AQ999" s="17">
        <v>1.7332345288592201E-2</v>
      </c>
      <c r="AR999" s="17"/>
      <c r="AS999" s="17">
        <v>0.1459109326277</v>
      </c>
      <c r="AT999" s="17">
        <v>9.2627879176888403E-2</v>
      </c>
      <c r="AU999" s="17">
        <v>6.5072128028754103E-2</v>
      </c>
      <c r="AV999" s="17">
        <v>0.111943090395377</v>
      </c>
      <c r="AW999" s="17">
        <v>0.19515216237722999</v>
      </c>
      <c r="AX999" s="17"/>
      <c r="AY999" s="17">
        <v>0.13009465156018801</v>
      </c>
      <c r="AZ999" s="17">
        <v>7.2274464815710898E-2</v>
      </c>
      <c r="BA999" s="17">
        <v>8.99478669348419E-2</v>
      </c>
      <c r="BB999" s="17">
        <v>0.10016561096875599</v>
      </c>
      <c r="BC999" s="17">
        <v>0.28073936754071199</v>
      </c>
      <c r="BD999" s="17"/>
      <c r="BE999" s="17">
        <v>8.1479707473456398E-2</v>
      </c>
      <c r="BF999" s="17">
        <v>6.2800686150032994E-2</v>
      </c>
      <c r="BG999" s="17">
        <v>0.114742412314891</v>
      </c>
      <c r="BH999" s="17">
        <v>9.9145853775334997E-2</v>
      </c>
      <c r="BI999" s="17"/>
      <c r="BJ999" s="17">
        <v>0.11746151474855999</v>
      </c>
      <c r="BK999" s="17">
        <v>0.11676127963411</v>
      </c>
      <c r="BL999" s="17">
        <v>0.107173446876747</v>
      </c>
      <c r="BM999" s="17">
        <v>8.7685416298239005E-2</v>
      </c>
      <c r="BN999" s="17"/>
      <c r="BO999" s="17">
        <v>9.8961896861186602E-2</v>
      </c>
      <c r="BP999" s="17">
        <v>0.14117506270737601</v>
      </c>
      <c r="BQ999" s="17">
        <v>9.3249627280499806E-2</v>
      </c>
      <c r="BR999" s="17"/>
      <c r="BS999" s="17">
        <v>0.109058292103002</v>
      </c>
      <c r="BT999" s="17">
        <v>8.9835693197060598E-2</v>
      </c>
      <c r="BU999" s="17"/>
      <c r="BV999" s="17">
        <v>0.100186056596302</v>
      </c>
      <c r="BW999" s="17">
        <v>0.107278173802571</v>
      </c>
      <c r="BX999" s="17">
        <v>8.9988513443840207E-2</v>
      </c>
      <c r="BY999" s="17"/>
      <c r="BZ999" s="17">
        <v>6.7680980937431898E-2</v>
      </c>
      <c r="CA999" s="17">
        <v>0.160538152642307</v>
      </c>
    </row>
    <row r="1000" spans="2:79" x14ac:dyDescent="0.3">
      <c r="B1000" t="s">
        <v>327</v>
      </c>
      <c r="C1000" s="17">
        <v>4.2272715423508203E-2</v>
      </c>
      <c r="D1000" s="17">
        <v>4.3995455344669601E-2</v>
      </c>
      <c r="E1000" s="17">
        <v>4.06217454320092E-2</v>
      </c>
      <c r="F1000" s="17"/>
      <c r="G1000" s="17">
        <v>0</v>
      </c>
      <c r="H1000" s="17">
        <v>4.4145488882651698E-2</v>
      </c>
      <c r="I1000" s="17">
        <v>3.9550992640535201E-2</v>
      </c>
      <c r="J1000" s="17">
        <v>4.9974342315956502E-2</v>
      </c>
      <c r="K1000" s="17">
        <v>5.96502537327235E-2</v>
      </c>
      <c r="L1000" s="17">
        <v>5.4713642136415698E-2</v>
      </c>
      <c r="M1000" s="17"/>
      <c r="N1000" s="17">
        <v>2.70576597491342E-2</v>
      </c>
      <c r="O1000" s="17">
        <v>4.2547928539294698E-2</v>
      </c>
      <c r="P1000" s="17">
        <v>6.05622492579991E-2</v>
      </c>
      <c r="Q1000" s="17">
        <v>4.1912179909161802E-2</v>
      </c>
      <c r="R1000" s="17"/>
      <c r="S1000" s="17">
        <v>5.7918356630227902E-2</v>
      </c>
      <c r="T1000" s="17">
        <v>1.29955670433401E-2</v>
      </c>
      <c r="U1000" s="17">
        <v>2.9243552514908101E-2</v>
      </c>
      <c r="V1000" s="17">
        <v>6.9038509980884497E-2</v>
      </c>
      <c r="W1000" s="17">
        <v>3.9386625763304497E-2</v>
      </c>
      <c r="X1000" s="17">
        <v>1.78091411830213E-2</v>
      </c>
      <c r="Y1000" s="17">
        <v>3.8446190042902798E-2</v>
      </c>
      <c r="Z1000" s="17">
        <v>0</v>
      </c>
      <c r="AA1000" s="17">
        <v>5.6384129944486099E-2</v>
      </c>
      <c r="AB1000" s="17">
        <v>2.2398204796525802E-2</v>
      </c>
      <c r="AC1000" s="17">
        <v>0.159799605532047</v>
      </c>
      <c r="AD1000" s="17">
        <v>5.2172550881937403E-2</v>
      </c>
      <c r="AE1000" s="17"/>
      <c r="AF1000" s="17">
        <v>6.0995315138322598E-2</v>
      </c>
      <c r="AG1000" s="17">
        <v>2.2323995272103301E-2</v>
      </c>
      <c r="AH1000" s="17">
        <v>4.6644519746824001E-2</v>
      </c>
      <c r="AI1000" s="17">
        <v>6.5813283540960499E-2</v>
      </c>
      <c r="AJ1000" s="17">
        <v>6.6833480887083199E-2</v>
      </c>
      <c r="AK1000" s="17"/>
      <c r="AL1000" s="17">
        <v>6.2714296122952798E-3</v>
      </c>
      <c r="AM1000" s="17">
        <v>5.2318351432553298E-2</v>
      </c>
      <c r="AN1000" s="17">
        <v>3.3486979460076199E-2</v>
      </c>
      <c r="AO1000" s="17">
        <v>4.7835208276665299E-2</v>
      </c>
      <c r="AP1000" s="17">
        <v>7.0427846658469295E-2</v>
      </c>
      <c r="AQ1000" s="17">
        <v>5.5221288472664498E-2</v>
      </c>
      <c r="AR1000" s="17"/>
      <c r="AS1000" s="17">
        <v>2.7947639485714399E-2</v>
      </c>
      <c r="AT1000" s="17">
        <v>4.8026089791597899E-2</v>
      </c>
      <c r="AU1000" s="17">
        <v>4.0909553397380803E-2</v>
      </c>
      <c r="AV1000" s="17">
        <v>3.6428795264778997E-2</v>
      </c>
      <c r="AW1000" s="17">
        <v>7.3348578919073398E-2</v>
      </c>
      <c r="AX1000" s="17"/>
      <c r="AY1000" s="17">
        <v>6.7690195825930694E-2</v>
      </c>
      <c r="AZ1000" s="17">
        <v>4.0105492262026803E-2</v>
      </c>
      <c r="BA1000" s="17">
        <v>3.07998761743081E-2</v>
      </c>
      <c r="BB1000" s="17">
        <v>2.370341937773E-2</v>
      </c>
      <c r="BC1000" s="17">
        <v>0</v>
      </c>
      <c r="BD1000" s="17"/>
      <c r="BE1000" s="17">
        <v>4.1569822783748801E-2</v>
      </c>
      <c r="BF1000" s="17">
        <v>6.0599937173311802E-2</v>
      </c>
      <c r="BG1000" s="17">
        <v>2.4711837126957899E-2</v>
      </c>
      <c r="BH1000" s="17">
        <v>6.3449795551798194E-2</v>
      </c>
      <c r="BI1000" s="17"/>
      <c r="BJ1000" s="17">
        <v>5.9510348720626202E-2</v>
      </c>
      <c r="BK1000" s="17">
        <v>0</v>
      </c>
      <c r="BL1000" s="17">
        <v>6.7381802815559194E-2</v>
      </c>
      <c r="BM1000" s="17">
        <v>3.3706059428989597E-2</v>
      </c>
      <c r="BN1000" s="17"/>
      <c r="BO1000" s="17">
        <v>2.7608571006382299E-2</v>
      </c>
      <c r="BP1000" s="17">
        <v>3.33789667816786E-2</v>
      </c>
      <c r="BQ1000" s="17">
        <v>4.7294531836384997E-2</v>
      </c>
      <c r="BR1000" s="17"/>
      <c r="BS1000" s="17">
        <v>5.2934420405789301E-2</v>
      </c>
      <c r="BT1000" s="17">
        <v>2.9935259981342E-2</v>
      </c>
      <c r="BU1000" s="17"/>
      <c r="BV1000" s="17">
        <v>3.36943373859903E-2</v>
      </c>
      <c r="BW1000" s="17">
        <v>3.2145927550764099E-2</v>
      </c>
      <c r="BX1000" s="17">
        <v>4.6322489369585697E-2</v>
      </c>
      <c r="BY1000" s="17"/>
      <c r="BZ1000" s="17">
        <v>3.7561000851315002E-2</v>
      </c>
      <c r="CA1000" s="17">
        <v>0</v>
      </c>
    </row>
    <row r="1001" spans="2:79" x14ac:dyDescent="0.3">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c r="BV1001" s="17"/>
      <c r="BW1001" s="17"/>
      <c r="BX1001" s="17"/>
      <c r="BY1001" s="17"/>
      <c r="BZ1001" s="17"/>
      <c r="CA1001" s="17"/>
    </row>
    <row r="1002" spans="2:79" x14ac:dyDescent="0.3">
      <c r="B1002" s="6" t="s">
        <v>351</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row>
    <row r="1003" spans="2:79" x14ac:dyDescent="0.3">
      <c r="B1003" s="24" t="s">
        <v>329</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c r="BP1003" s="17"/>
      <c r="BQ1003" s="17"/>
      <c r="BR1003" s="17"/>
      <c r="BS1003" s="17"/>
      <c r="BT1003" s="17"/>
      <c r="BU1003" s="17"/>
      <c r="BV1003" s="17"/>
      <c r="BW1003" s="17"/>
      <c r="BX1003" s="17"/>
      <c r="BY1003" s="17"/>
      <c r="BZ1003" s="17"/>
      <c r="CA1003" s="17"/>
    </row>
    <row r="1004" spans="2:79" x14ac:dyDescent="0.3">
      <c r="B1004" t="s">
        <v>321</v>
      </c>
      <c r="C1004" s="17">
        <v>6.9511857955107101E-2</v>
      </c>
      <c r="D1004" s="17">
        <v>8.1968456615797602E-2</v>
      </c>
      <c r="E1004" s="17">
        <v>5.6863915727983098E-2</v>
      </c>
      <c r="F1004" s="17"/>
      <c r="G1004" s="17">
        <v>7.8942798249459295E-2</v>
      </c>
      <c r="H1004" s="17">
        <v>0.100493407999874</v>
      </c>
      <c r="I1004" s="17">
        <v>9.1365188658582605E-2</v>
      </c>
      <c r="J1004" s="17">
        <v>7.1953239162477298E-2</v>
      </c>
      <c r="K1004" s="17">
        <v>5.6926368270260201E-2</v>
      </c>
      <c r="L1004" s="17">
        <v>2.22207585655472E-2</v>
      </c>
      <c r="M1004" s="17"/>
      <c r="N1004" s="17">
        <v>8.1232502370644305E-2</v>
      </c>
      <c r="O1004" s="17">
        <v>3.8712880136314E-2</v>
      </c>
      <c r="P1004" s="17">
        <v>6.7403632430908494E-2</v>
      </c>
      <c r="Q1004" s="17">
        <v>9.1534935175091106E-2</v>
      </c>
      <c r="R1004" s="17"/>
      <c r="S1004" s="17">
        <v>0.11494045597506999</v>
      </c>
      <c r="T1004" s="17">
        <v>9.7426914580162893E-2</v>
      </c>
      <c r="U1004" s="17">
        <v>6.3872165491519403E-2</v>
      </c>
      <c r="V1004" s="17">
        <v>6.2936265162498006E-2</v>
      </c>
      <c r="W1004" s="17">
        <v>4.3633778950478E-2</v>
      </c>
      <c r="X1004" s="17">
        <v>6.1060363007249797E-2</v>
      </c>
      <c r="Y1004" s="17">
        <v>5.1788988556169299E-2</v>
      </c>
      <c r="Z1004" s="17">
        <v>0</v>
      </c>
      <c r="AA1004" s="17">
        <v>7.2327148921844997E-2</v>
      </c>
      <c r="AB1004" s="17">
        <v>7.6839002213459504E-2</v>
      </c>
      <c r="AC1004" s="17">
        <v>0</v>
      </c>
      <c r="AD1004" s="17">
        <v>6.8128850056039206E-2</v>
      </c>
      <c r="AE1004" s="17"/>
      <c r="AF1004" s="17">
        <v>8.2835561763201407E-2</v>
      </c>
      <c r="AG1004" s="17">
        <v>7.4115616348477104E-2</v>
      </c>
      <c r="AH1004" s="17">
        <v>7.6816043386469302E-2</v>
      </c>
      <c r="AI1004" s="17">
        <v>0.11289304550877501</v>
      </c>
      <c r="AJ1004" s="17">
        <v>2.7001211897927299E-2</v>
      </c>
      <c r="AK1004" s="17"/>
      <c r="AL1004" s="17">
        <v>7.6480306745353402E-2</v>
      </c>
      <c r="AM1004" s="17">
        <v>8.8140258937765795E-2</v>
      </c>
      <c r="AN1004" s="17">
        <v>7.8226785340033897E-2</v>
      </c>
      <c r="AO1004" s="17">
        <v>8.7704047323243994E-2</v>
      </c>
      <c r="AP1004" s="17">
        <v>5.39744741151746E-2</v>
      </c>
      <c r="AQ1004" s="17">
        <v>1.7992743699564401E-2</v>
      </c>
      <c r="AR1004" s="17"/>
      <c r="AS1004" s="17">
        <v>6.5072214374901294E-2</v>
      </c>
      <c r="AT1004" s="17">
        <v>7.5054490818473998E-2</v>
      </c>
      <c r="AU1004" s="17">
        <v>4.5901028737843699E-2</v>
      </c>
      <c r="AV1004" s="17">
        <v>0.103715409542585</v>
      </c>
      <c r="AW1004" s="17">
        <v>0.13174341552136401</v>
      </c>
      <c r="AX1004" s="17"/>
      <c r="AY1004" s="17">
        <v>0.107254674751404</v>
      </c>
      <c r="AZ1004" s="17">
        <v>5.01413543771057E-2</v>
      </c>
      <c r="BA1004" s="17">
        <v>3.7772384522441402E-2</v>
      </c>
      <c r="BB1004" s="17">
        <v>7.9198918715645994E-2</v>
      </c>
      <c r="BC1004" s="17">
        <v>0.162565183048902</v>
      </c>
      <c r="BD1004" s="17"/>
      <c r="BE1004" s="17">
        <v>8.5975509427713398E-2</v>
      </c>
      <c r="BF1004" s="17">
        <v>4.6171710849916899E-2</v>
      </c>
      <c r="BG1004" s="17">
        <v>7.2417939318517102E-2</v>
      </c>
      <c r="BH1004" s="17">
        <v>7.7008917071158506E-2</v>
      </c>
      <c r="BI1004" s="17"/>
      <c r="BJ1004" s="17">
        <v>7.6876929132383406E-2</v>
      </c>
      <c r="BK1004" s="17">
        <v>0.12445124363153399</v>
      </c>
      <c r="BL1004" s="17">
        <v>5.4120637640689299E-2</v>
      </c>
      <c r="BM1004" s="17">
        <v>6.6648198109034107E-2</v>
      </c>
      <c r="BN1004" s="17"/>
      <c r="BO1004" s="17">
        <v>0.11286444442997801</v>
      </c>
      <c r="BP1004" s="17">
        <v>0.121061611319724</v>
      </c>
      <c r="BQ1004" s="17">
        <v>5.1925256896291197E-2</v>
      </c>
      <c r="BR1004" s="17"/>
      <c r="BS1004" s="17">
        <v>7.8107675252451506E-2</v>
      </c>
      <c r="BT1004" s="17">
        <v>5.9793037289825601E-2</v>
      </c>
      <c r="BU1004" s="17"/>
      <c r="BV1004" s="17">
        <v>3.66103554256339E-2</v>
      </c>
      <c r="BW1004" s="17">
        <v>7.4159794441456803E-2</v>
      </c>
      <c r="BX1004" s="17">
        <v>9.1773770771264404E-2</v>
      </c>
      <c r="BY1004" s="17"/>
      <c r="BZ1004" s="17">
        <v>6.1584713849106902E-2</v>
      </c>
      <c r="CA1004" s="17">
        <v>1.9606673725348599E-2</v>
      </c>
    </row>
    <row r="1005" spans="2:79" x14ac:dyDescent="0.3">
      <c r="B1005" t="s">
        <v>322</v>
      </c>
      <c r="C1005" s="17">
        <v>0.17609253543415501</v>
      </c>
      <c r="D1005" s="17">
        <v>0.19536150601126701</v>
      </c>
      <c r="E1005" s="17">
        <v>0.156733808954235</v>
      </c>
      <c r="F1005" s="17"/>
      <c r="G1005" s="17">
        <v>0.26497134361133901</v>
      </c>
      <c r="H1005" s="17">
        <v>0.21083887426518</v>
      </c>
      <c r="I1005" s="17">
        <v>0.21143275469855899</v>
      </c>
      <c r="J1005" s="17">
        <v>0.120048349293835</v>
      </c>
      <c r="K1005" s="17">
        <v>0.147509250983998</v>
      </c>
      <c r="L1005" s="17">
        <v>0.11906542382929899</v>
      </c>
      <c r="M1005" s="17"/>
      <c r="N1005" s="17">
        <v>0.215642863067083</v>
      </c>
      <c r="O1005" s="17">
        <v>0.20478527554075701</v>
      </c>
      <c r="P1005" s="17">
        <v>0.13178356704205399</v>
      </c>
      <c r="Q1005" s="17">
        <v>0.13915497554003001</v>
      </c>
      <c r="R1005" s="17"/>
      <c r="S1005" s="17">
        <v>0.20576641533623699</v>
      </c>
      <c r="T1005" s="17">
        <v>0.22736277688645901</v>
      </c>
      <c r="U1005" s="17">
        <v>7.8181996491860001E-2</v>
      </c>
      <c r="V1005" s="17">
        <v>0.154831461342962</v>
      </c>
      <c r="W1005" s="17">
        <v>0.12613364269970601</v>
      </c>
      <c r="X1005" s="17">
        <v>0.27171319314099701</v>
      </c>
      <c r="Y1005" s="17">
        <v>0.17881472311784799</v>
      </c>
      <c r="Z1005" s="17">
        <v>0.114243918693007</v>
      </c>
      <c r="AA1005" s="17">
        <v>0.17661141077596601</v>
      </c>
      <c r="AB1005" s="17">
        <v>0.16284198001551201</v>
      </c>
      <c r="AC1005" s="17">
        <v>0.164166739765984</v>
      </c>
      <c r="AD1005" s="17">
        <v>0.23341810870681601</v>
      </c>
      <c r="AE1005" s="17"/>
      <c r="AF1005" s="17">
        <v>0.16279734560253001</v>
      </c>
      <c r="AG1005" s="17">
        <v>0.22540214372723999</v>
      </c>
      <c r="AH1005" s="17">
        <v>0.101869570274672</v>
      </c>
      <c r="AI1005" s="17">
        <v>9.0145296094509497E-2</v>
      </c>
      <c r="AJ1005" s="17">
        <v>0.15547614479054001</v>
      </c>
      <c r="AK1005" s="17"/>
      <c r="AL1005" s="17">
        <v>0.25832727981222298</v>
      </c>
      <c r="AM1005" s="17">
        <v>0.178558030917887</v>
      </c>
      <c r="AN1005" s="17">
        <v>0.13947847803753499</v>
      </c>
      <c r="AO1005" s="17">
        <v>0.107920838719748</v>
      </c>
      <c r="AP1005" s="17">
        <v>0.15692382357486501</v>
      </c>
      <c r="AQ1005" s="17">
        <v>0.193996801541819</v>
      </c>
      <c r="AR1005" s="17"/>
      <c r="AS1005" s="17">
        <v>0.248548783857302</v>
      </c>
      <c r="AT1005" s="17">
        <v>0.181656486853321</v>
      </c>
      <c r="AU1005" s="17">
        <v>0.139022994257781</v>
      </c>
      <c r="AV1005" s="17">
        <v>0.106787091342626</v>
      </c>
      <c r="AW1005" s="17">
        <v>0.12121092600342701</v>
      </c>
      <c r="AX1005" s="17"/>
      <c r="AY1005" s="17">
        <v>0.18274106254921799</v>
      </c>
      <c r="AZ1005" s="17">
        <v>0.202907031136283</v>
      </c>
      <c r="BA1005" s="17">
        <v>0.15518872798143901</v>
      </c>
      <c r="BB1005" s="17">
        <v>0.122717893700866</v>
      </c>
      <c r="BC1005" s="17">
        <v>0.136869445222919</v>
      </c>
      <c r="BD1005" s="17"/>
      <c r="BE1005" s="17">
        <v>0.19939617896792899</v>
      </c>
      <c r="BF1005" s="17">
        <v>0.183406588768462</v>
      </c>
      <c r="BG1005" s="17">
        <v>0.15214425368590101</v>
      </c>
      <c r="BH1005" s="17">
        <v>0.19830858576315699</v>
      </c>
      <c r="BI1005" s="17"/>
      <c r="BJ1005" s="17">
        <v>0.171395466364613</v>
      </c>
      <c r="BK1005" s="17">
        <v>0.28047849879931402</v>
      </c>
      <c r="BL1005" s="17">
        <v>0.119468697776291</v>
      </c>
      <c r="BM1005" s="17">
        <v>0.183779739927276</v>
      </c>
      <c r="BN1005" s="17"/>
      <c r="BO1005" s="17">
        <v>0.23960645912308501</v>
      </c>
      <c r="BP1005" s="17">
        <v>0.173708580784905</v>
      </c>
      <c r="BQ1005" s="17">
        <v>0.164255818926963</v>
      </c>
      <c r="BR1005" s="17"/>
      <c r="BS1005" s="17">
        <v>0.17132234005705901</v>
      </c>
      <c r="BT1005" s="17">
        <v>0.179662045347911</v>
      </c>
      <c r="BU1005" s="17"/>
      <c r="BV1005" s="17">
        <v>0.149569622866429</v>
      </c>
      <c r="BW1005" s="17">
        <v>0.17925967607441501</v>
      </c>
      <c r="BX1005" s="17">
        <v>0.19923050152354299</v>
      </c>
      <c r="BY1005" s="17"/>
      <c r="BZ1005" s="17">
        <v>0.22038683318117899</v>
      </c>
      <c r="CA1005" s="17">
        <v>0.23171662422143699</v>
      </c>
    </row>
    <row r="1006" spans="2:79" x14ac:dyDescent="0.3">
      <c r="B1006" t="s">
        <v>323</v>
      </c>
      <c r="C1006" s="17">
        <v>0.29636509015357099</v>
      </c>
      <c r="D1006" s="17">
        <v>0.264982159888831</v>
      </c>
      <c r="E1006" s="17">
        <v>0.32664044033643802</v>
      </c>
      <c r="F1006" s="17"/>
      <c r="G1006" s="17">
        <v>0.32725136667747501</v>
      </c>
      <c r="H1006" s="17">
        <v>0.19504554087521001</v>
      </c>
      <c r="I1006" s="17">
        <v>0.32257251971978501</v>
      </c>
      <c r="J1006" s="17">
        <v>0.29079517875963901</v>
      </c>
      <c r="K1006" s="17">
        <v>0.284016712225648</v>
      </c>
      <c r="L1006" s="17">
        <v>0.35796657442146101</v>
      </c>
      <c r="M1006" s="17"/>
      <c r="N1006" s="17">
        <v>0.32115695435372499</v>
      </c>
      <c r="O1006" s="17">
        <v>0.29991155736872699</v>
      </c>
      <c r="P1006" s="17">
        <v>0.27322620905216699</v>
      </c>
      <c r="Q1006" s="17">
        <v>0.28790628564509801</v>
      </c>
      <c r="R1006" s="17"/>
      <c r="S1006" s="17">
        <v>0.25837692195006201</v>
      </c>
      <c r="T1006" s="17">
        <v>0.272160533437666</v>
      </c>
      <c r="U1006" s="17">
        <v>0.30919417582014203</v>
      </c>
      <c r="V1006" s="17">
        <v>0.216152114520275</v>
      </c>
      <c r="W1006" s="17">
        <v>0.35751963537681603</v>
      </c>
      <c r="X1006" s="17">
        <v>0.31537464703636497</v>
      </c>
      <c r="Y1006" s="17">
        <v>0.28673591472438598</v>
      </c>
      <c r="Z1006" s="17">
        <v>0.35308064846916798</v>
      </c>
      <c r="AA1006" s="17">
        <v>0.38270622744468502</v>
      </c>
      <c r="AB1006" s="17">
        <v>0.243762988386371</v>
      </c>
      <c r="AC1006" s="17">
        <v>0.35561922437342203</v>
      </c>
      <c r="AD1006" s="17">
        <v>0.29982580544329201</v>
      </c>
      <c r="AE1006" s="17"/>
      <c r="AF1006" s="17">
        <v>0.294795279717051</v>
      </c>
      <c r="AG1006" s="17">
        <v>0.32175641540953698</v>
      </c>
      <c r="AH1006" s="17">
        <v>0.40212052177926599</v>
      </c>
      <c r="AI1006" s="17">
        <v>0.17142232350382999</v>
      </c>
      <c r="AJ1006" s="17">
        <v>0.28373183644032601</v>
      </c>
      <c r="AK1006" s="17"/>
      <c r="AL1006" s="17">
        <v>0.30211222849207398</v>
      </c>
      <c r="AM1006" s="17">
        <v>0.31440233250649002</v>
      </c>
      <c r="AN1006" s="17">
        <v>0.34025781270676297</v>
      </c>
      <c r="AO1006" s="17">
        <v>0.23688620448677999</v>
      </c>
      <c r="AP1006" s="17">
        <v>0.29520677301912202</v>
      </c>
      <c r="AQ1006" s="17">
        <v>0.38018769145141001</v>
      </c>
      <c r="AR1006" s="17"/>
      <c r="AS1006" s="17">
        <v>0.24883908480185599</v>
      </c>
      <c r="AT1006" s="17">
        <v>0.30285513564232402</v>
      </c>
      <c r="AU1006" s="17">
        <v>0.31076764133634099</v>
      </c>
      <c r="AV1006" s="17">
        <v>0.315004363323867</v>
      </c>
      <c r="AW1006" s="17">
        <v>0.336322988759435</v>
      </c>
      <c r="AX1006" s="17"/>
      <c r="AY1006" s="17">
        <v>0.25996992870626601</v>
      </c>
      <c r="AZ1006" s="17">
        <v>0.315459450808588</v>
      </c>
      <c r="BA1006" s="17">
        <v>0.31389294535409801</v>
      </c>
      <c r="BB1006" s="17">
        <v>0.27034460223843698</v>
      </c>
      <c r="BC1006" s="17">
        <v>0.35161051911663699</v>
      </c>
      <c r="BD1006" s="17"/>
      <c r="BE1006" s="17">
        <v>0.236216385190022</v>
      </c>
      <c r="BF1006" s="17">
        <v>0.37443375019789299</v>
      </c>
      <c r="BG1006" s="17">
        <v>0.265164363981159</v>
      </c>
      <c r="BH1006" s="17">
        <v>0.31824351166241199</v>
      </c>
      <c r="BI1006" s="17"/>
      <c r="BJ1006" s="17">
        <v>0.17512605295350001</v>
      </c>
      <c r="BK1006" s="17">
        <v>0.24676374532779599</v>
      </c>
      <c r="BL1006" s="17">
        <v>0.34845722302814502</v>
      </c>
      <c r="BM1006" s="17">
        <v>0.30977020865606297</v>
      </c>
      <c r="BN1006" s="17"/>
      <c r="BO1006" s="17">
        <v>0.262743744471374</v>
      </c>
      <c r="BP1006" s="17">
        <v>0.19175594992390199</v>
      </c>
      <c r="BQ1006" s="17">
        <v>0.32183757622475101</v>
      </c>
      <c r="BR1006" s="17"/>
      <c r="BS1006" s="17">
        <v>0.30108800720128898</v>
      </c>
      <c r="BT1006" s="17">
        <v>0.28945603996459501</v>
      </c>
      <c r="BU1006" s="17"/>
      <c r="BV1006" s="17">
        <v>0.361032696274875</v>
      </c>
      <c r="BW1006" s="17">
        <v>0.289140352716865</v>
      </c>
      <c r="BX1006" s="17">
        <v>0.25770616072157299</v>
      </c>
      <c r="BY1006" s="17"/>
      <c r="BZ1006" s="17">
        <v>0.32180369350371602</v>
      </c>
      <c r="CA1006" s="17">
        <v>0.34984101787229999</v>
      </c>
    </row>
    <row r="1007" spans="2:79" x14ac:dyDescent="0.3">
      <c r="B1007" t="s">
        <v>324</v>
      </c>
      <c r="C1007" s="17">
        <v>0.18786735134051299</v>
      </c>
      <c r="D1007" s="17">
        <v>0.17540441654271299</v>
      </c>
      <c r="E1007" s="17">
        <v>0.20129597919709999</v>
      </c>
      <c r="F1007" s="17"/>
      <c r="G1007" s="17">
        <v>0.145597953884917</v>
      </c>
      <c r="H1007" s="17">
        <v>0.23474528094574401</v>
      </c>
      <c r="I1007" s="17">
        <v>0.170080977137261</v>
      </c>
      <c r="J1007" s="17">
        <v>0.20721663156221201</v>
      </c>
      <c r="K1007" s="17">
        <v>0.13686698823264001</v>
      </c>
      <c r="L1007" s="17">
        <v>0.211640004116706</v>
      </c>
      <c r="M1007" s="17"/>
      <c r="N1007" s="17">
        <v>0.16205287884785799</v>
      </c>
      <c r="O1007" s="17">
        <v>0.16326908970388199</v>
      </c>
      <c r="P1007" s="17">
        <v>0.27377956720546198</v>
      </c>
      <c r="Q1007" s="17">
        <v>0.16780457583484601</v>
      </c>
      <c r="R1007" s="17"/>
      <c r="S1007" s="17">
        <v>0.216430329677294</v>
      </c>
      <c r="T1007" s="17">
        <v>0.14845038297474999</v>
      </c>
      <c r="U1007" s="17">
        <v>0.16391385090400501</v>
      </c>
      <c r="V1007" s="17">
        <v>0.27573197324527299</v>
      </c>
      <c r="W1007" s="17">
        <v>0.244403551717532</v>
      </c>
      <c r="X1007" s="17">
        <v>0.12925831496432699</v>
      </c>
      <c r="Y1007" s="17">
        <v>0.14924776718327301</v>
      </c>
      <c r="Z1007" s="17">
        <v>0.34091028154579001</v>
      </c>
      <c r="AA1007" s="17">
        <v>0.17286652715291601</v>
      </c>
      <c r="AB1007" s="17">
        <v>0.16562991685200801</v>
      </c>
      <c r="AC1007" s="17">
        <v>0.21066256562352301</v>
      </c>
      <c r="AD1007" s="17">
        <v>0</v>
      </c>
      <c r="AE1007" s="17"/>
      <c r="AF1007" s="17">
        <v>0.19073681728429301</v>
      </c>
      <c r="AG1007" s="17">
        <v>0.18230901937813601</v>
      </c>
      <c r="AH1007" s="17">
        <v>0.20260269627755401</v>
      </c>
      <c r="AI1007" s="17">
        <v>0.22928881066482801</v>
      </c>
      <c r="AJ1007" s="17">
        <v>0.237353314086025</v>
      </c>
      <c r="AK1007" s="17"/>
      <c r="AL1007" s="17">
        <v>0.18055756142037099</v>
      </c>
      <c r="AM1007" s="17">
        <v>0.16431039890028801</v>
      </c>
      <c r="AN1007" s="17">
        <v>0.18524407988292699</v>
      </c>
      <c r="AO1007" s="17">
        <v>0.235533400394313</v>
      </c>
      <c r="AP1007" s="17">
        <v>0.178574506523592</v>
      </c>
      <c r="AQ1007" s="17">
        <v>0.13273426953236001</v>
      </c>
      <c r="AR1007" s="17"/>
      <c r="AS1007" s="17">
        <v>0.19880323935970501</v>
      </c>
      <c r="AT1007" s="17">
        <v>0.16750365971079101</v>
      </c>
      <c r="AU1007" s="17">
        <v>0.22013262592052399</v>
      </c>
      <c r="AV1007" s="17">
        <v>0.204870004601032</v>
      </c>
      <c r="AW1007" s="17">
        <v>7.2757775885952697E-2</v>
      </c>
      <c r="AX1007" s="17"/>
      <c r="AY1007" s="17">
        <v>0.177048345026975</v>
      </c>
      <c r="AZ1007" s="17">
        <v>0.19064774714197499</v>
      </c>
      <c r="BA1007" s="17">
        <v>0.204867572562353</v>
      </c>
      <c r="BB1007" s="17">
        <v>0.20290721903770101</v>
      </c>
      <c r="BC1007" s="17">
        <v>0</v>
      </c>
      <c r="BD1007" s="17"/>
      <c r="BE1007" s="17">
        <v>0.178781172321438</v>
      </c>
      <c r="BF1007" s="17">
        <v>0.18019652773067801</v>
      </c>
      <c r="BG1007" s="17">
        <v>0.20833890699636701</v>
      </c>
      <c r="BH1007" s="17">
        <v>0.16020531073179101</v>
      </c>
      <c r="BI1007" s="17"/>
      <c r="BJ1007" s="17">
        <v>0.21746788732064801</v>
      </c>
      <c r="BK1007" s="17">
        <v>0.10734373439983</v>
      </c>
      <c r="BL1007" s="17">
        <v>0.19964832591936499</v>
      </c>
      <c r="BM1007" s="17">
        <v>0.188427403078406</v>
      </c>
      <c r="BN1007" s="17"/>
      <c r="BO1007" s="17">
        <v>0.14357472780528499</v>
      </c>
      <c r="BP1007" s="17">
        <v>0.23138559635033401</v>
      </c>
      <c r="BQ1007" s="17">
        <v>0.18555241764276101</v>
      </c>
      <c r="BR1007" s="17"/>
      <c r="BS1007" s="17">
        <v>0.178187367528998</v>
      </c>
      <c r="BT1007" s="17">
        <v>0.20052499653644401</v>
      </c>
      <c r="BU1007" s="17"/>
      <c r="BV1007" s="17">
        <v>0.20227776354530999</v>
      </c>
      <c r="BW1007" s="17">
        <v>0.16406321730585099</v>
      </c>
      <c r="BX1007" s="17">
        <v>0.18814121829449701</v>
      </c>
      <c r="BY1007" s="17"/>
      <c r="BZ1007" s="17">
        <v>0.206246087701804</v>
      </c>
      <c r="CA1007" s="17">
        <v>0.17903821093928701</v>
      </c>
    </row>
    <row r="1008" spans="2:79" x14ac:dyDescent="0.3">
      <c r="B1008" t="s">
        <v>325</v>
      </c>
      <c r="C1008" s="17">
        <v>0.14397554011554201</v>
      </c>
      <c r="D1008" s="17">
        <v>0.14487179672450501</v>
      </c>
      <c r="E1008" s="17">
        <v>0.143483523021735</v>
      </c>
      <c r="F1008" s="17"/>
      <c r="G1008" s="17">
        <v>0.109881406072613</v>
      </c>
      <c r="H1008" s="17">
        <v>9.5991555602874701E-2</v>
      </c>
      <c r="I1008" s="17">
        <v>0.110959166906806</v>
      </c>
      <c r="J1008" s="17">
        <v>0.18150385637384001</v>
      </c>
      <c r="K1008" s="17">
        <v>0.222853596227546</v>
      </c>
      <c r="L1008" s="17">
        <v>0.15005409849016699</v>
      </c>
      <c r="M1008" s="17"/>
      <c r="N1008" s="17">
        <v>0.124852029044771</v>
      </c>
      <c r="O1008" s="17">
        <v>0.149887335764571</v>
      </c>
      <c r="P1008" s="17">
        <v>0.13989719706616999</v>
      </c>
      <c r="Q1008" s="17">
        <v>0.162238805993104</v>
      </c>
      <c r="R1008" s="17"/>
      <c r="S1008" s="17">
        <v>9.5868184103092405E-2</v>
      </c>
      <c r="T1008" s="17">
        <v>0.15155848024997401</v>
      </c>
      <c r="U1008" s="17">
        <v>0.257230504111785</v>
      </c>
      <c r="V1008" s="17">
        <v>0.15471530468825501</v>
      </c>
      <c r="W1008" s="17">
        <v>0.105722673856967</v>
      </c>
      <c r="X1008" s="17">
        <v>0.13704576411560701</v>
      </c>
      <c r="Y1008" s="17">
        <v>0.152257383137371</v>
      </c>
      <c r="Z1008" s="17">
        <v>7.5961859013036606E-2</v>
      </c>
      <c r="AA1008" s="17">
        <v>0.125048289842696</v>
      </c>
      <c r="AB1008" s="17">
        <v>0.16668980987530899</v>
      </c>
      <c r="AC1008" s="17">
        <v>0.15867229230584001</v>
      </c>
      <c r="AD1008" s="17">
        <v>0.116224594599575</v>
      </c>
      <c r="AE1008" s="17"/>
      <c r="AF1008" s="17">
        <v>0.165648352969781</v>
      </c>
      <c r="AG1008" s="17">
        <v>9.7315927657494694E-2</v>
      </c>
      <c r="AH1008" s="17">
        <v>0.12820362830260501</v>
      </c>
      <c r="AI1008" s="17">
        <v>0.18396461832511399</v>
      </c>
      <c r="AJ1008" s="17">
        <v>0.162181828553424</v>
      </c>
      <c r="AK1008" s="17"/>
      <c r="AL1008" s="17">
        <v>8.6331192606430796E-2</v>
      </c>
      <c r="AM1008" s="17">
        <v>0.12279445039356</v>
      </c>
      <c r="AN1008" s="17">
        <v>0.119844414511849</v>
      </c>
      <c r="AO1008" s="17">
        <v>0.19281459511594101</v>
      </c>
      <c r="AP1008" s="17">
        <v>0.21225765198646801</v>
      </c>
      <c r="AQ1008" s="17">
        <v>0.166869767274893</v>
      </c>
      <c r="AR1008" s="17"/>
      <c r="AS1008" s="17">
        <v>0.13550181786930399</v>
      </c>
      <c r="AT1008" s="17">
        <v>0.14463472092292301</v>
      </c>
      <c r="AU1008" s="17">
        <v>0.15578080668087699</v>
      </c>
      <c r="AV1008" s="17">
        <v>0.112876925113569</v>
      </c>
      <c r="AW1008" s="17">
        <v>0.20094255607219499</v>
      </c>
      <c r="AX1008" s="17"/>
      <c r="AY1008" s="17">
        <v>0.135122462243532</v>
      </c>
      <c r="AZ1008" s="17">
        <v>0.12528178818748001</v>
      </c>
      <c r="BA1008" s="17">
        <v>0.154973280753363</v>
      </c>
      <c r="BB1008" s="17">
        <v>0.17244357923023201</v>
      </c>
      <c r="BC1008" s="17">
        <v>0.34895485261154202</v>
      </c>
      <c r="BD1008" s="17"/>
      <c r="BE1008" s="17">
        <v>8.5270705329045599E-2</v>
      </c>
      <c r="BF1008" s="17">
        <v>0.120068630200185</v>
      </c>
      <c r="BG1008" s="17">
        <v>0.16607624706576801</v>
      </c>
      <c r="BH1008" s="17">
        <v>0.12810701343147601</v>
      </c>
      <c r="BI1008" s="17"/>
      <c r="BJ1008" s="17">
        <v>0.117781521177306</v>
      </c>
      <c r="BK1008" s="17">
        <v>0.175775966906695</v>
      </c>
      <c r="BL1008" s="17">
        <v>0.14798456987883701</v>
      </c>
      <c r="BM1008" s="17">
        <v>0.14389514599643399</v>
      </c>
      <c r="BN1008" s="17"/>
      <c r="BO1008" s="17">
        <v>0.100981061858869</v>
      </c>
      <c r="BP1008" s="17">
        <v>0.177661430989067</v>
      </c>
      <c r="BQ1008" s="17">
        <v>0.14730361048997601</v>
      </c>
      <c r="BR1008" s="17"/>
      <c r="BS1008" s="17">
        <v>0.14575452739111</v>
      </c>
      <c r="BT1008" s="17">
        <v>0.14279822128361799</v>
      </c>
      <c r="BU1008" s="17"/>
      <c r="BV1008" s="17">
        <v>0.14215327019834001</v>
      </c>
      <c r="BW1008" s="17">
        <v>0.16299309861149999</v>
      </c>
      <c r="BX1008" s="17">
        <v>0.14578052787413301</v>
      </c>
      <c r="BY1008" s="17"/>
      <c r="BZ1008" s="17">
        <v>9.4858213245531703E-2</v>
      </c>
      <c r="CA1008" s="17">
        <v>8.8380002663054597E-2</v>
      </c>
    </row>
    <row r="1009" spans="2:79" x14ac:dyDescent="0.3">
      <c r="B1009" t="s">
        <v>326</v>
      </c>
      <c r="C1009" s="17">
        <v>9.3154372177399997E-2</v>
      </c>
      <c r="D1009" s="17">
        <v>9.3117271693390194E-2</v>
      </c>
      <c r="E1009" s="17">
        <v>9.3472855217232795E-2</v>
      </c>
      <c r="F1009" s="17"/>
      <c r="G1009" s="17">
        <v>7.3355131504195994E-2</v>
      </c>
      <c r="H1009" s="17">
        <v>0.13483258537613799</v>
      </c>
      <c r="I1009" s="17">
        <v>6.3607513695424001E-2</v>
      </c>
      <c r="J1009" s="17">
        <v>8.6699516404475901E-2</v>
      </c>
      <c r="K1009" s="17">
        <v>9.2015915783591404E-2</v>
      </c>
      <c r="L1009" s="17">
        <v>0.101749755364169</v>
      </c>
      <c r="M1009" s="17"/>
      <c r="N1009" s="17">
        <v>7.2493329308312704E-2</v>
      </c>
      <c r="O1009" s="17">
        <v>0.11329567639955</v>
      </c>
      <c r="P1009" s="17">
        <v>7.4999869965469604E-2</v>
      </c>
      <c r="Q1009" s="17">
        <v>0.10985082734146399</v>
      </c>
      <c r="R1009" s="17"/>
      <c r="S1009" s="17">
        <v>8.0555050814682699E-2</v>
      </c>
      <c r="T1009" s="17">
        <v>0.103040911870989</v>
      </c>
      <c r="U1009" s="17">
        <v>9.6506429550706901E-2</v>
      </c>
      <c r="V1009" s="17">
        <v>0.10426815173725899</v>
      </c>
      <c r="W1009" s="17">
        <v>6.5453100801799599E-2</v>
      </c>
      <c r="X1009" s="17">
        <v>6.7430414246661796E-2</v>
      </c>
      <c r="Y1009" s="17">
        <v>0.103108268435713</v>
      </c>
      <c r="Z1009" s="17">
        <v>0.11580329227899901</v>
      </c>
      <c r="AA1009" s="17">
        <v>3.9759360947180203E-2</v>
      </c>
      <c r="AB1009" s="17">
        <v>0.16213896789905599</v>
      </c>
      <c r="AC1009" s="17">
        <v>0</v>
      </c>
      <c r="AD1009" s="17">
        <v>0.23023009031234101</v>
      </c>
      <c r="AE1009" s="17"/>
      <c r="AF1009" s="17">
        <v>6.5148012225710705E-2</v>
      </c>
      <c r="AG1009" s="17">
        <v>8.2040437010192799E-2</v>
      </c>
      <c r="AH1009" s="17">
        <v>8.8387539979433299E-2</v>
      </c>
      <c r="AI1009" s="17">
        <v>0.129712462467867</v>
      </c>
      <c r="AJ1009" s="17">
        <v>7.8251899250846094E-2</v>
      </c>
      <c r="AK1009" s="17"/>
      <c r="AL1009" s="17">
        <v>8.4348777276412601E-2</v>
      </c>
      <c r="AM1009" s="17">
        <v>9.6865996726153106E-2</v>
      </c>
      <c r="AN1009" s="17">
        <v>8.4061565973451102E-2</v>
      </c>
      <c r="AO1009" s="17">
        <v>9.0827819374914701E-2</v>
      </c>
      <c r="AP1009" s="17">
        <v>8.8741640543609404E-2</v>
      </c>
      <c r="AQ1009" s="17">
        <v>8.9215225470222301E-2</v>
      </c>
      <c r="AR1009" s="17"/>
      <c r="AS1009" s="17">
        <v>9.3633721735018702E-2</v>
      </c>
      <c r="AT1009" s="17">
        <v>9.3469143051647899E-2</v>
      </c>
      <c r="AU1009" s="17">
        <v>8.0139232631070104E-2</v>
      </c>
      <c r="AV1009" s="17">
        <v>0.140792393099156</v>
      </c>
      <c r="AW1009" s="17">
        <v>6.3673758838553002E-2</v>
      </c>
      <c r="AX1009" s="17"/>
      <c r="AY1009" s="17">
        <v>0.102719184234966</v>
      </c>
      <c r="AZ1009" s="17">
        <v>8.3103585450105405E-2</v>
      </c>
      <c r="BA1009" s="17">
        <v>0.110577140073777</v>
      </c>
      <c r="BB1009" s="17">
        <v>9.7179507781269395E-2</v>
      </c>
      <c r="BC1009" s="17">
        <v>0</v>
      </c>
      <c r="BD1009" s="17"/>
      <c r="BE1009" s="17">
        <v>0.17415908481608</v>
      </c>
      <c r="BF1009" s="17">
        <v>4.42463969644507E-2</v>
      </c>
      <c r="BG1009" s="17">
        <v>0.11263943951661</v>
      </c>
      <c r="BH1009" s="17">
        <v>7.87654107912103E-2</v>
      </c>
      <c r="BI1009" s="17"/>
      <c r="BJ1009" s="17">
        <v>0.13562979875898601</v>
      </c>
      <c r="BK1009" s="17">
        <v>6.5186810934831002E-2</v>
      </c>
      <c r="BL1009" s="17">
        <v>0.10687571278744</v>
      </c>
      <c r="BM1009" s="17">
        <v>7.9822639819838906E-2</v>
      </c>
      <c r="BN1009" s="17"/>
      <c r="BO1009" s="17">
        <v>9.7689143234352196E-2</v>
      </c>
      <c r="BP1009" s="17">
        <v>7.8194685796163094E-2</v>
      </c>
      <c r="BQ1009" s="17">
        <v>9.6230043731702394E-2</v>
      </c>
      <c r="BR1009" s="17"/>
      <c r="BS1009" s="17">
        <v>9.8973679250293697E-2</v>
      </c>
      <c r="BT1009" s="17">
        <v>8.6871486325986902E-2</v>
      </c>
      <c r="BU1009" s="17"/>
      <c r="BV1009" s="17">
        <v>7.3697657430902799E-2</v>
      </c>
      <c r="BW1009" s="17">
        <v>0.103147065362413</v>
      </c>
      <c r="BX1009" s="17">
        <v>8.2475079933939405E-2</v>
      </c>
      <c r="BY1009" s="17"/>
      <c r="BZ1009" s="17">
        <v>6.0688286920096597E-2</v>
      </c>
      <c r="CA1009" s="17">
        <v>0.10829984500512101</v>
      </c>
    </row>
    <row r="1010" spans="2:79" x14ac:dyDescent="0.3">
      <c r="B1010" t="s">
        <v>327</v>
      </c>
      <c r="C1010" s="17">
        <v>3.30332528237113E-2</v>
      </c>
      <c r="D1010" s="17">
        <v>4.4294392523495499E-2</v>
      </c>
      <c r="E1010" s="17">
        <v>2.1509477545275199E-2</v>
      </c>
      <c r="F1010" s="17"/>
      <c r="G1010" s="17">
        <v>0</v>
      </c>
      <c r="H1010" s="17">
        <v>2.80527549349791E-2</v>
      </c>
      <c r="I1010" s="17">
        <v>2.9981879183583599E-2</v>
      </c>
      <c r="J1010" s="17">
        <v>4.1783228443521898E-2</v>
      </c>
      <c r="K1010" s="17">
        <v>5.9811168276316502E-2</v>
      </c>
      <c r="L1010" s="17">
        <v>3.7303385212650503E-2</v>
      </c>
      <c r="M1010" s="17"/>
      <c r="N1010" s="17">
        <v>2.2569443007605799E-2</v>
      </c>
      <c r="O1010" s="17">
        <v>3.0138185086198602E-2</v>
      </c>
      <c r="P1010" s="17">
        <v>3.8909957237769403E-2</v>
      </c>
      <c r="Q1010" s="17">
        <v>4.15095944703672E-2</v>
      </c>
      <c r="R1010" s="17"/>
      <c r="S1010" s="17">
        <v>2.8062642143560801E-2</v>
      </c>
      <c r="T1010" s="17">
        <v>0</v>
      </c>
      <c r="U1010" s="17">
        <v>3.11008776299821E-2</v>
      </c>
      <c r="V1010" s="17">
        <v>3.1364729303477598E-2</v>
      </c>
      <c r="W1010" s="17">
        <v>5.7133616596700999E-2</v>
      </c>
      <c r="X1010" s="17">
        <v>1.8117303488793601E-2</v>
      </c>
      <c r="Y1010" s="17">
        <v>7.80469548452392E-2</v>
      </c>
      <c r="Z1010" s="17">
        <v>0</v>
      </c>
      <c r="AA1010" s="17">
        <v>3.0681034914711101E-2</v>
      </c>
      <c r="AB1010" s="17">
        <v>2.2097334758284501E-2</v>
      </c>
      <c r="AC1010" s="17">
        <v>0.11087917793123001</v>
      </c>
      <c r="AD1010" s="17">
        <v>5.2172550881937403E-2</v>
      </c>
      <c r="AE1010" s="17"/>
      <c r="AF1010" s="17">
        <v>3.8038630437433198E-2</v>
      </c>
      <c r="AG1010" s="17">
        <v>1.7060440468923199E-2</v>
      </c>
      <c r="AH1010" s="17">
        <v>0</v>
      </c>
      <c r="AI1010" s="17">
        <v>8.2573443435077207E-2</v>
      </c>
      <c r="AJ1010" s="17">
        <v>5.60037649809111E-2</v>
      </c>
      <c r="AK1010" s="17"/>
      <c r="AL1010" s="17">
        <v>1.1842653647135199E-2</v>
      </c>
      <c r="AM1010" s="17">
        <v>3.4928531617856397E-2</v>
      </c>
      <c r="AN1010" s="17">
        <v>5.2886863547441001E-2</v>
      </c>
      <c r="AO1010" s="17">
        <v>4.8313094585059398E-2</v>
      </c>
      <c r="AP1010" s="17">
        <v>1.4321130237168101E-2</v>
      </c>
      <c r="AQ1010" s="17">
        <v>1.9003501029730498E-2</v>
      </c>
      <c r="AR1010" s="17"/>
      <c r="AS1010" s="17">
        <v>9.6011380019132703E-3</v>
      </c>
      <c r="AT1010" s="17">
        <v>3.4826363000519903E-2</v>
      </c>
      <c r="AU1010" s="17">
        <v>4.8255670435562698E-2</v>
      </c>
      <c r="AV1010" s="17">
        <v>1.5953812977164201E-2</v>
      </c>
      <c r="AW1010" s="17">
        <v>7.3348578919073398E-2</v>
      </c>
      <c r="AX1010" s="17"/>
      <c r="AY1010" s="17">
        <v>3.5144342487637398E-2</v>
      </c>
      <c r="AZ1010" s="17">
        <v>3.2459042898463297E-2</v>
      </c>
      <c r="BA1010" s="17">
        <v>2.2727948752529099E-2</v>
      </c>
      <c r="BB1010" s="17">
        <v>5.5208279295848602E-2</v>
      </c>
      <c r="BC1010" s="17">
        <v>0</v>
      </c>
      <c r="BD1010" s="17"/>
      <c r="BE1010" s="17">
        <v>4.0200963947772499E-2</v>
      </c>
      <c r="BF1010" s="17">
        <v>5.14763952884136E-2</v>
      </c>
      <c r="BG1010" s="17">
        <v>2.32188494356774E-2</v>
      </c>
      <c r="BH1010" s="17">
        <v>3.9361250548796099E-2</v>
      </c>
      <c r="BI1010" s="17"/>
      <c r="BJ1010" s="17">
        <v>0.105722344292563</v>
      </c>
      <c r="BK1010" s="17">
        <v>0</v>
      </c>
      <c r="BL1010" s="17">
        <v>2.34448329692328E-2</v>
      </c>
      <c r="BM1010" s="17">
        <v>2.7656664412947798E-2</v>
      </c>
      <c r="BN1010" s="17"/>
      <c r="BO1010" s="17">
        <v>4.25404190770566E-2</v>
      </c>
      <c r="BP1010" s="17">
        <v>2.6232144835905798E-2</v>
      </c>
      <c r="BQ1010" s="17">
        <v>3.2895276087555603E-2</v>
      </c>
      <c r="BR1010" s="17"/>
      <c r="BS1010" s="17">
        <v>2.6566403318799101E-2</v>
      </c>
      <c r="BT1010" s="17">
        <v>4.0894173251619897E-2</v>
      </c>
      <c r="BU1010" s="17"/>
      <c r="BV1010" s="17">
        <v>3.4658634258508902E-2</v>
      </c>
      <c r="BW1010" s="17">
        <v>2.7236795487499899E-2</v>
      </c>
      <c r="BX1010" s="17">
        <v>3.4892740881051001E-2</v>
      </c>
      <c r="BY1010" s="17"/>
      <c r="BZ1010" s="17">
        <v>3.4432171598566597E-2</v>
      </c>
      <c r="CA1010" s="17">
        <v>2.3117625573452202E-2</v>
      </c>
    </row>
    <row r="1011" spans="2:79" x14ac:dyDescent="0.3">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row>
    <row r="1012" spans="2:79" x14ac:dyDescent="0.3">
      <c r="B1012" s="6" t="s">
        <v>352</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c r="BZ1012" s="17"/>
      <c r="CA1012" s="17"/>
    </row>
    <row r="1013" spans="2:79" x14ac:dyDescent="0.3">
      <c r="B1013" s="24" t="s">
        <v>329</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c r="BV1013" s="17"/>
      <c r="BW1013" s="17"/>
      <c r="BX1013" s="17"/>
      <c r="BY1013" s="17"/>
      <c r="BZ1013" s="17"/>
      <c r="CA1013" s="17"/>
    </row>
    <row r="1014" spans="2:79" x14ac:dyDescent="0.3">
      <c r="B1014" t="s">
        <v>321</v>
      </c>
      <c r="C1014" s="17">
        <v>8.8684004692388602E-2</v>
      </c>
      <c r="D1014" s="17">
        <v>9.6132478082337103E-2</v>
      </c>
      <c r="E1014" s="17">
        <v>8.1262841616674797E-2</v>
      </c>
      <c r="F1014" s="17"/>
      <c r="G1014" s="17">
        <v>8.1757612650228295E-2</v>
      </c>
      <c r="H1014" s="17">
        <v>0.11433390025588901</v>
      </c>
      <c r="I1014" s="17">
        <v>0.13261953027508</v>
      </c>
      <c r="J1014" s="17">
        <v>8.1583075804812499E-2</v>
      </c>
      <c r="K1014" s="17">
        <v>5.6753843282089302E-2</v>
      </c>
      <c r="L1014" s="17">
        <v>6.2329412835669597E-2</v>
      </c>
      <c r="M1014" s="17"/>
      <c r="N1014" s="17">
        <v>7.7099072945161898E-2</v>
      </c>
      <c r="O1014" s="17">
        <v>0.10441235399955801</v>
      </c>
      <c r="P1014" s="17">
        <v>6.5869406488387794E-2</v>
      </c>
      <c r="Q1014" s="17">
        <v>0.10487688475514199</v>
      </c>
      <c r="R1014" s="17"/>
      <c r="S1014" s="17">
        <v>0.114614518881491</v>
      </c>
      <c r="T1014" s="17">
        <v>9.0714924164012306E-2</v>
      </c>
      <c r="U1014" s="17">
        <v>4.7477976898598999E-2</v>
      </c>
      <c r="V1014" s="17">
        <v>0.104631448746143</v>
      </c>
      <c r="W1014" s="17">
        <v>6.2970216743684804E-2</v>
      </c>
      <c r="X1014" s="17">
        <v>0.13952279926258701</v>
      </c>
      <c r="Y1014" s="17">
        <v>7.3994224137199693E-2</v>
      </c>
      <c r="Z1014" s="17">
        <v>0</v>
      </c>
      <c r="AA1014" s="17">
        <v>0.122781547490214</v>
      </c>
      <c r="AB1014" s="17">
        <v>3.36811800757187E-2</v>
      </c>
      <c r="AC1014" s="17">
        <v>0.15374108081460799</v>
      </c>
      <c r="AD1014" s="17">
        <v>0.119525268717561</v>
      </c>
      <c r="AE1014" s="17"/>
      <c r="AF1014" s="17">
        <v>8.9904273551255701E-2</v>
      </c>
      <c r="AG1014" s="17">
        <v>0.103931787958656</v>
      </c>
      <c r="AH1014" s="17">
        <v>7.6173887726680406E-2</v>
      </c>
      <c r="AI1014" s="17">
        <v>4.6091529848877599E-2</v>
      </c>
      <c r="AJ1014" s="17">
        <v>0.111292269475098</v>
      </c>
      <c r="AK1014" s="17"/>
      <c r="AL1014" s="17">
        <v>0.12082058458009499</v>
      </c>
      <c r="AM1014" s="17">
        <v>0.124282068752064</v>
      </c>
      <c r="AN1014" s="17">
        <v>5.0280548124607999E-2</v>
      </c>
      <c r="AO1014" s="17">
        <v>6.3680120915001706E-2</v>
      </c>
      <c r="AP1014" s="17">
        <v>0.110724298989289</v>
      </c>
      <c r="AQ1014" s="17">
        <v>7.6002857779549002E-2</v>
      </c>
      <c r="AR1014" s="17"/>
      <c r="AS1014" s="17">
        <v>8.1476079222980599E-2</v>
      </c>
      <c r="AT1014" s="17">
        <v>0.10036464119941101</v>
      </c>
      <c r="AU1014" s="17">
        <v>7.1761687945061201E-2</v>
      </c>
      <c r="AV1014" s="17">
        <v>7.9751426866598404E-2</v>
      </c>
      <c r="AW1014" s="17">
        <v>0.13174341552136401</v>
      </c>
      <c r="AX1014" s="17"/>
      <c r="AY1014" s="17">
        <v>0.126599850107323</v>
      </c>
      <c r="AZ1014" s="17">
        <v>9.3372433400942603E-2</v>
      </c>
      <c r="BA1014" s="17">
        <v>5.7894711570263997E-2</v>
      </c>
      <c r="BB1014" s="17">
        <v>3.9439016937694499E-2</v>
      </c>
      <c r="BC1014" s="17">
        <v>6.7948488660864004E-2</v>
      </c>
      <c r="BD1014" s="17"/>
      <c r="BE1014" s="17">
        <v>0.17897659849123401</v>
      </c>
      <c r="BF1014" s="17">
        <v>7.5415219594592298E-2</v>
      </c>
      <c r="BG1014" s="17">
        <v>8.2468213699901205E-2</v>
      </c>
      <c r="BH1014" s="17">
        <v>9.2419044143862095E-2</v>
      </c>
      <c r="BI1014" s="17"/>
      <c r="BJ1014" s="17">
        <v>6.5128857372295096E-2</v>
      </c>
      <c r="BK1014" s="17">
        <v>0.203270993723667</v>
      </c>
      <c r="BL1014" s="17">
        <v>5.7856299749483399E-2</v>
      </c>
      <c r="BM1014" s="17">
        <v>8.4820289644566393E-2</v>
      </c>
      <c r="BN1014" s="17"/>
      <c r="BO1014" s="17">
        <v>8.3831185606298E-2</v>
      </c>
      <c r="BP1014" s="17">
        <v>9.6650170920471595E-2</v>
      </c>
      <c r="BQ1014" s="17">
        <v>8.7011291591476705E-2</v>
      </c>
      <c r="BR1014" s="17"/>
      <c r="BS1014" s="17">
        <v>0.110261907665652</v>
      </c>
      <c r="BT1014" s="17">
        <v>6.0529174484528603E-2</v>
      </c>
      <c r="BU1014" s="17"/>
      <c r="BV1014" s="17">
        <v>4.48217634661012E-2</v>
      </c>
      <c r="BW1014" s="17">
        <v>9.2976776094138999E-2</v>
      </c>
      <c r="BX1014" s="17">
        <v>0.11123536384720201</v>
      </c>
      <c r="BY1014" s="17"/>
      <c r="BZ1014" s="17">
        <v>0.12745157996522499</v>
      </c>
      <c r="CA1014" s="17">
        <v>0.10989541169485</v>
      </c>
    </row>
    <row r="1015" spans="2:79" x14ac:dyDescent="0.3">
      <c r="B1015" t="s">
        <v>322</v>
      </c>
      <c r="C1015" s="17">
        <v>0.209499809312027</v>
      </c>
      <c r="D1015" s="17">
        <v>0.21954478918289499</v>
      </c>
      <c r="E1015" s="17">
        <v>0.19976206426442999</v>
      </c>
      <c r="F1015" s="17"/>
      <c r="G1015" s="17">
        <v>0.24335092048148399</v>
      </c>
      <c r="H1015" s="17">
        <v>0.29970814434811599</v>
      </c>
      <c r="I1015" s="17">
        <v>0.199978869950619</v>
      </c>
      <c r="J1015" s="17">
        <v>0.145276754192284</v>
      </c>
      <c r="K1015" s="17">
        <v>0.182921025727559</v>
      </c>
      <c r="L1015" s="17">
        <v>0.187133883641456</v>
      </c>
      <c r="M1015" s="17"/>
      <c r="N1015" s="17">
        <v>0.232451415788344</v>
      </c>
      <c r="O1015" s="17">
        <v>0.183963534593475</v>
      </c>
      <c r="P1015" s="17">
        <v>0.24035787920221499</v>
      </c>
      <c r="Q1015" s="17">
        <v>0.184713133081677</v>
      </c>
      <c r="R1015" s="17"/>
      <c r="S1015" s="17">
        <v>0.19567068678743099</v>
      </c>
      <c r="T1015" s="17">
        <v>0.192890167391227</v>
      </c>
      <c r="U1015" s="17">
        <v>0.189696990594028</v>
      </c>
      <c r="V1015" s="17">
        <v>0.255301146123875</v>
      </c>
      <c r="W1015" s="17">
        <v>0.247316961227531</v>
      </c>
      <c r="X1015" s="17">
        <v>0.20024638437537501</v>
      </c>
      <c r="Y1015" s="17">
        <v>0.14055527762397099</v>
      </c>
      <c r="Z1015" s="17">
        <v>0.253918356640433</v>
      </c>
      <c r="AA1015" s="17">
        <v>0.25931896082512101</v>
      </c>
      <c r="AB1015" s="17">
        <v>0.19253714830666999</v>
      </c>
      <c r="AC1015" s="17">
        <v>0.163448410749328</v>
      </c>
      <c r="AD1015" s="17">
        <v>0.247329411358679</v>
      </c>
      <c r="AE1015" s="17"/>
      <c r="AF1015" s="17">
        <v>0.250234152438786</v>
      </c>
      <c r="AG1015" s="17">
        <v>0.22690093969314901</v>
      </c>
      <c r="AH1015" s="17">
        <v>0.24305553999146301</v>
      </c>
      <c r="AI1015" s="17">
        <v>0.15721113998061401</v>
      </c>
      <c r="AJ1015" s="17">
        <v>0.19753941278142201</v>
      </c>
      <c r="AK1015" s="17"/>
      <c r="AL1015" s="17">
        <v>0.26918976076891399</v>
      </c>
      <c r="AM1015" s="17">
        <v>0.25787599877886302</v>
      </c>
      <c r="AN1015" s="17">
        <v>0.17939897737611499</v>
      </c>
      <c r="AO1015" s="17">
        <v>0.146035029678388</v>
      </c>
      <c r="AP1015" s="17">
        <v>0.17733357539522299</v>
      </c>
      <c r="AQ1015" s="17">
        <v>0.22514451748386</v>
      </c>
      <c r="AR1015" s="17"/>
      <c r="AS1015" s="17">
        <v>0.239431318449253</v>
      </c>
      <c r="AT1015" s="17">
        <v>0.213148162776609</v>
      </c>
      <c r="AU1015" s="17">
        <v>0.169291830220173</v>
      </c>
      <c r="AV1015" s="17">
        <v>0.232051465035092</v>
      </c>
      <c r="AW1015" s="17">
        <v>0.21683506028386099</v>
      </c>
      <c r="AX1015" s="17"/>
      <c r="AY1015" s="17">
        <v>0.22418071228425501</v>
      </c>
      <c r="AZ1015" s="17">
        <v>0.220234933974541</v>
      </c>
      <c r="BA1015" s="17">
        <v>0.16432227048842299</v>
      </c>
      <c r="BB1015" s="17">
        <v>0.208970524477853</v>
      </c>
      <c r="BC1015" s="17">
        <v>0.302726760817011</v>
      </c>
      <c r="BD1015" s="17"/>
      <c r="BE1015" s="17">
        <v>0.16955768673826199</v>
      </c>
      <c r="BF1015" s="17">
        <v>0.214360317653633</v>
      </c>
      <c r="BG1015" s="17">
        <v>0.17523579013471599</v>
      </c>
      <c r="BH1015" s="17">
        <v>0.27536057170612899</v>
      </c>
      <c r="BI1015" s="17"/>
      <c r="BJ1015" s="17">
        <v>0.20704711782649801</v>
      </c>
      <c r="BK1015" s="17">
        <v>0.22017938724173999</v>
      </c>
      <c r="BL1015" s="17">
        <v>0.234831473350744</v>
      </c>
      <c r="BM1015" s="17">
        <v>0.19780117481523901</v>
      </c>
      <c r="BN1015" s="17"/>
      <c r="BO1015" s="17">
        <v>0.29504208674297699</v>
      </c>
      <c r="BP1015" s="17">
        <v>0.209220315247473</v>
      </c>
      <c r="BQ1015" s="17">
        <v>0.19543616820913301</v>
      </c>
      <c r="BR1015" s="17"/>
      <c r="BS1015" s="17">
        <v>0.20218660051537099</v>
      </c>
      <c r="BT1015" s="17">
        <v>0.21949751752340499</v>
      </c>
      <c r="BU1015" s="17"/>
      <c r="BV1015" s="17">
        <v>0.21225420608999401</v>
      </c>
      <c r="BW1015" s="17">
        <v>0.197448657767299</v>
      </c>
      <c r="BX1015" s="17">
        <v>0.214205141604077</v>
      </c>
      <c r="BY1015" s="17"/>
      <c r="BZ1015" s="17">
        <v>0.13323191230129</v>
      </c>
      <c r="CA1015" s="17">
        <v>0.23261441402138</v>
      </c>
    </row>
    <row r="1016" spans="2:79" x14ac:dyDescent="0.3">
      <c r="B1016" t="s">
        <v>323</v>
      </c>
      <c r="C1016" s="17">
        <v>0.287093615798446</v>
      </c>
      <c r="D1016" s="17">
        <v>0.28669079535794401</v>
      </c>
      <c r="E1016" s="17">
        <v>0.28536510347008498</v>
      </c>
      <c r="F1016" s="17"/>
      <c r="G1016" s="17">
        <v>0.28380827153963001</v>
      </c>
      <c r="H1016" s="17">
        <v>0.18997664990857199</v>
      </c>
      <c r="I1016" s="17">
        <v>0.227297544510912</v>
      </c>
      <c r="J1016" s="17">
        <v>0.34104274528997702</v>
      </c>
      <c r="K1016" s="17">
        <v>0.38174407956217499</v>
      </c>
      <c r="L1016" s="17">
        <v>0.31195435215135398</v>
      </c>
      <c r="M1016" s="17"/>
      <c r="N1016" s="17">
        <v>0.33784141965511599</v>
      </c>
      <c r="O1016" s="17">
        <v>0.309369496759268</v>
      </c>
      <c r="P1016" s="17">
        <v>0.251823932008783</v>
      </c>
      <c r="Q1016" s="17">
        <v>0.25089645950028999</v>
      </c>
      <c r="R1016" s="17"/>
      <c r="S1016" s="17">
        <v>0.30516823612826099</v>
      </c>
      <c r="T1016" s="17">
        <v>0.372283675937014</v>
      </c>
      <c r="U1016" s="17">
        <v>0.18335414592329199</v>
      </c>
      <c r="V1016" s="17">
        <v>0.22565844936661</v>
      </c>
      <c r="W1016" s="17">
        <v>0.29254878230487102</v>
      </c>
      <c r="X1016" s="17">
        <v>0.296186282575926</v>
      </c>
      <c r="Y1016" s="17">
        <v>0.32049035016393901</v>
      </c>
      <c r="Z1016" s="17">
        <v>0.224793828600204</v>
      </c>
      <c r="AA1016" s="17">
        <v>0.30267216985855</v>
      </c>
      <c r="AB1016" s="17">
        <v>0.30263960861183897</v>
      </c>
      <c r="AC1016" s="17">
        <v>0.206537416145706</v>
      </c>
      <c r="AD1016" s="17">
        <v>0.33933625116441002</v>
      </c>
      <c r="AE1016" s="17"/>
      <c r="AF1016" s="17">
        <v>0.27442193925212</v>
      </c>
      <c r="AG1016" s="17">
        <v>0.30040023138925998</v>
      </c>
      <c r="AH1016" s="17">
        <v>0.40955264923963097</v>
      </c>
      <c r="AI1016" s="17">
        <v>0.27755706728638002</v>
      </c>
      <c r="AJ1016" s="17">
        <v>0.164473162891591</v>
      </c>
      <c r="AK1016" s="17"/>
      <c r="AL1016" s="17">
        <v>0.27841304750289098</v>
      </c>
      <c r="AM1016" s="17">
        <v>0.27146463655712899</v>
      </c>
      <c r="AN1016" s="17">
        <v>0.36136064546012697</v>
      </c>
      <c r="AO1016" s="17">
        <v>0.25431912757712899</v>
      </c>
      <c r="AP1016" s="17">
        <v>0.23842345816181901</v>
      </c>
      <c r="AQ1016" s="17">
        <v>0.39992271371871502</v>
      </c>
      <c r="AR1016" s="17"/>
      <c r="AS1016" s="17">
        <v>0.28764540513090803</v>
      </c>
      <c r="AT1016" s="17">
        <v>0.27415814627940199</v>
      </c>
      <c r="AU1016" s="17">
        <v>0.33614034356467298</v>
      </c>
      <c r="AV1016" s="17">
        <v>0.233626457610944</v>
      </c>
      <c r="AW1016" s="17">
        <v>0.25274001571420701</v>
      </c>
      <c r="AX1016" s="17"/>
      <c r="AY1016" s="17">
        <v>0.261362817101923</v>
      </c>
      <c r="AZ1016" s="17">
        <v>0.28173417777208098</v>
      </c>
      <c r="BA1016" s="17">
        <v>0.30728622549464402</v>
      </c>
      <c r="BB1016" s="17">
        <v>0.32668558666673297</v>
      </c>
      <c r="BC1016" s="17">
        <v>0.27366768229701999</v>
      </c>
      <c r="BD1016" s="17"/>
      <c r="BE1016" s="17">
        <v>0.16855564344256499</v>
      </c>
      <c r="BF1016" s="17">
        <v>0.302380365836941</v>
      </c>
      <c r="BG1016" s="17">
        <v>0.31395329952433398</v>
      </c>
      <c r="BH1016" s="17">
        <v>0.239211423947049</v>
      </c>
      <c r="BI1016" s="17"/>
      <c r="BJ1016" s="17">
        <v>0.25747462836340301</v>
      </c>
      <c r="BK1016" s="17">
        <v>0.21081036387862601</v>
      </c>
      <c r="BL1016" s="17">
        <v>0.310652874607665</v>
      </c>
      <c r="BM1016" s="17">
        <v>0.29877128097248801</v>
      </c>
      <c r="BN1016" s="17"/>
      <c r="BO1016" s="17">
        <v>0.232509318912312</v>
      </c>
      <c r="BP1016" s="17">
        <v>0.26218614153433401</v>
      </c>
      <c r="BQ1016" s="17">
        <v>0.303637259677277</v>
      </c>
      <c r="BR1016" s="17"/>
      <c r="BS1016" s="17">
        <v>0.29127882148476703</v>
      </c>
      <c r="BT1016" s="17">
        <v>0.280760839185619</v>
      </c>
      <c r="BU1016" s="17"/>
      <c r="BV1016" s="17">
        <v>0.34895335728799998</v>
      </c>
      <c r="BW1016" s="17">
        <v>0.28334294534221999</v>
      </c>
      <c r="BX1016" s="17">
        <v>0.27975629724484702</v>
      </c>
      <c r="BY1016" s="17"/>
      <c r="BZ1016" s="17">
        <v>0.375572740150172</v>
      </c>
      <c r="CA1016" s="17">
        <v>0.25131336943854798</v>
      </c>
    </row>
    <row r="1017" spans="2:79" x14ac:dyDescent="0.3">
      <c r="B1017" t="s">
        <v>324</v>
      </c>
      <c r="C1017" s="17">
        <v>0.16404650808645199</v>
      </c>
      <c r="D1017" s="17">
        <v>0.138025521139442</v>
      </c>
      <c r="E1017" s="17">
        <v>0.19139736779279201</v>
      </c>
      <c r="F1017" s="17"/>
      <c r="G1017" s="17">
        <v>0.13683890278713801</v>
      </c>
      <c r="H1017" s="17">
        <v>0.14934892072132899</v>
      </c>
      <c r="I1017" s="17">
        <v>0.15008117828221401</v>
      </c>
      <c r="J1017" s="17">
        <v>0.204166418655329</v>
      </c>
      <c r="K1017" s="17">
        <v>0.147595004890334</v>
      </c>
      <c r="L1017" s="17">
        <v>0.18570325162172399</v>
      </c>
      <c r="M1017" s="17"/>
      <c r="N1017" s="17">
        <v>0.136882866476673</v>
      </c>
      <c r="O1017" s="17">
        <v>0.143061284689255</v>
      </c>
      <c r="P1017" s="17">
        <v>0.18053152179821499</v>
      </c>
      <c r="Q1017" s="17">
        <v>0.19956906712836101</v>
      </c>
      <c r="R1017" s="17"/>
      <c r="S1017" s="17">
        <v>0.167363520383496</v>
      </c>
      <c r="T1017" s="17">
        <v>0.159540334086717</v>
      </c>
      <c r="U1017" s="17">
        <v>0.30484079410076098</v>
      </c>
      <c r="V1017" s="17">
        <v>9.9594728855516096E-2</v>
      </c>
      <c r="W1017" s="17">
        <v>0.15981275444359999</v>
      </c>
      <c r="X1017" s="17">
        <v>0.20596575757993599</v>
      </c>
      <c r="Y1017" s="17">
        <v>0.145758346924271</v>
      </c>
      <c r="Z1017" s="17">
        <v>0.25871527634200198</v>
      </c>
      <c r="AA1017" s="17">
        <v>0.108377052862022</v>
      </c>
      <c r="AB1017" s="17">
        <v>0.10092857291731901</v>
      </c>
      <c r="AC1017" s="17">
        <v>0.19573975497507701</v>
      </c>
      <c r="AD1017" s="17">
        <v>6.6635316639564193E-2</v>
      </c>
      <c r="AE1017" s="17"/>
      <c r="AF1017" s="17">
        <v>0.16817544701773199</v>
      </c>
      <c r="AG1017" s="17">
        <v>0.153855173924482</v>
      </c>
      <c r="AH1017" s="17">
        <v>0.15013695364561</v>
      </c>
      <c r="AI1017" s="17">
        <v>0.136375787227626</v>
      </c>
      <c r="AJ1017" s="17">
        <v>0.23130391620822599</v>
      </c>
      <c r="AK1017" s="17"/>
      <c r="AL1017" s="17">
        <v>0.151376271847803</v>
      </c>
      <c r="AM1017" s="17">
        <v>0.14455311749986799</v>
      </c>
      <c r="AN1017" s="17">
        <v>0.16786327714048499</v>
      </c>
      <c r="AO1017" s="17">
        <v>0.17611248110112401</v>
      </c>
      <c r="AP1017" s="17">
        <v>0.19698167080420301</v>
      </c>
      <c r="AQ1017" s="17">
        <v>0.13923000937725499</v>
      </c>
      <c r="AR1017" s="17"/>
      <c r="AS1017" s="17">
        <v>0.158200836392246</v>
      </c>
      <c r="AT1017" s="17">
        <v>0.168457974174096</v>
      </c>
      <c r="AU1017" s="17">
        <v>0.160446396165</v>
      </c>
      <c r="AV1017" s="17">
        <v>0.178387771514424</v>
      </c>
      <c r="AW1017" s="17">
        <v>0.12632908343812199</v>
      </c>
      <c r="AX1017" s="17"/>
      <c r="AY1017" s="17">
        <v>0.156923619737424</v>
      </c>
      <c r="AZ1017" s="17">
        <v>0.161772947859675</v>
      </c>
      <c r="BA1017" s="17">
        <v>0.19667380232596099</v>
      </c>
      <c r="BB1017" s="17">
        <v>0.14214742310644801</v>
      </c>
      <c r="BC1017" s="17">
        <v>0.14024596792904401</v>
      </c>
      <c r="BD1017" s="17"/>
      <c r="BE1017" s="17">
        <v>0.100020782640347</v>
      </c>
      <c r="BF1017" s="17">
        <v>0.15152222117922401</v>
      </c>
      <c r="BG1017" s="17">
        <v>0.179279548624905</v>
      </c>
      <c r="BH1017" s="17">
        <v>0.15468300666045101</v>
      </c>
      <c r="BI1017" s="17"/>
      <c r="BJ1017" s="17">
        <v>7.9835417539000697E-2</v>
      </c>
      <c r="BK1017" s="17">
        <v>8.3469799695241903E-2</v>
      </c>
      <c r="BL1017" s="17">
        <v>0.22003532371239201</v>
      </c>
      <c r="BM1017" s="17">
        <v>0.16782243402434299</v>
      </c>
      <c r="BN1017" s="17"/>
      <c r="BO1017" s="17">
        <v>0.134890895278926</v>
      </c>
      <c r="BP1017" s="17">
        <v>0.108460028517514</v>
      </c>
      <c r="BQ1017" s="17">
        <v>0.179919040120713</v>
      </c>
      <c r="BR1017" s="17"/>
      <c r="BS1017" s="17">
        <v>0.17299104522439801</v>
      </c>
      <c r="BT1017" s="17">
        <v>0.15452371809866999</v>
      </c>
      <c r="BU1017" s="17"/>
      <c r="BV1017" s="17">
        <v>0.14887143298754399</v>
      </c>
      <c r="BW1017" s="17">
        <v>0.169285819316216</v>
      </c>
      <c r="BX1017" s="17">
        <v>0.15104862702116401</v>
      </c>
      <c r="BY1017" s="17"/>
      <c r="BZ1017" s="17">
        <v>0.17800676430991</v>
      </c>
      <c r="CA1017" s="17">
        <v>0.12644490959250199</v>
      </c>
    </row>
    <row r="1018" spans="2:79" x14ac:dyDescent="0.3">
      <c r="B1018" t="s">
        <v>325</v>
      </c>
      <c r="C1018" s="17">
        <v>0.13265129612596199</v>
      </c>
      <c r="D1018" s="17">
        <v>0.12633555715619499</v>
      </c>
      <c r="E1018" s="17">
        <v>0.13956904551625601</v>
      </c>
      <c r="F1018" s="17"/>
      <c r="G1018" s="17">
        <v>0.151840567346683</v>
      </c>
      <c r="H1018" s="17">
        <v>0.12964446192335799</v>
      </c>
      <c r="I1018" s="17">
        <v>0.149458501807295</v>
      </c>
      <c r="J1018" s="17">
        <v>0.120663090381308</v>
      </c>
      <c r="K1018" s="17">
        <v>0.120857917123811</v>
      </c>
      <c r="L1018" s="17">
        <v>0.126123614923563</v>
      </c>
      <c r="M1018" s="17"/>
      <c r="N1018" s="17">
        <v>9.1880621555880296E-2</v>
      </c>
      <c r="O1018" s="17">
        <v>0.15602363707073399</v>
      </c>
      <c r="P1018" s="17">
        <v>0.16160738155926499</v>
      </c>
      <c r="Q1018" s="17">
        <v>0.115642165978564</v>
      </c>
      <c r="R1018" s="17"/>
      <c r="S1018" s="17">
        <v>7.5736968917164804E-2</v>
      </c>
      <c r="T1018" s="17">
        <v>0.13854309293026601</v>
      </c>
      <c r="U1018" s="17">
        <v>0.21487681393654601</v>
      </c>
      <c r="V1018" s="17">
        <v>0.14961006416275299</v>
      </c>
      <c r="W1018" s="17">
        <v>0.11075309886939</v>
      </c>
      <c r="X1018" s="17">
        <v>9.3862931204423503E-2</v>
      </c>
      <c r="Y1018" s="17">
        <v>0.19446977926644801</v>
      </c>
      <c r="Z1018" s="17">
        <v>0.14277837924428599</v>
      </c>
      <c r="AA1018" s="17">
        <v>7.5182501110314201E-2</v>
      </c>
      <c r="AB1018" s="17">
        <v>0.20123916494090899</v>
      </c>
      <c r="AC1018" s="17">
        <v>6.3777190606634296E-2</v>
      </c>
      <c r="AD1018" s="17">
        <v>0.117089954798398</v>
      </c>
      <c r="AE1018" s="17"/>
      <c r="AF1018" s="17">
        <v>0.11259585489654</v>
      </c>
      <c r="AG1018" s="17">
        <v>0.116362599263021</v>
      </c>
      <c r="AH1018" s="17">
        <v>6.3682081269488502E-2</v>
      </c>
      <c r="AI1018" s="17">
        <v>0.198523023848999</v>
      </c>
      <c r="AJ1018" s="17">
        <v>0.16422259572737399</v>
      </c>
      <c r="AK1018" s="17"/>
      <c r="AL1018" s="17">
        <v>0.10743550090366299</v>
      </c>
      <c r="AM1018" s="17">
        <v>0.104892903842291</v>
      </c>
      <c r="AN1018" s="17">
        <v>7.1622988378874097E-2</v>
      </c>
      <c r="AO1018" s="17">
        <v>0.16304887220832501</v>
      </c>
      <c r="AP1018" s="17">
        <v>0.17415002170364599</v>
      </c>
      <c r="AQ1018" s="17">
        <v>0.102479365401787</v>
      </c>
      <c r="AR1018" s="17"/>
      <c r="AS1018" s="17">
        <v>0.114124182082809</v>
      </c>
      <c r="AT1018" s="17">
        <v>0.121603680476204</v>
      </c>
      <c r="AU1018" s="17">
        <v>0.17398386365311699</v>
      </c>
      <c r="AV1018" s="17">
        <v>0.114447256550968</v>
      </c>
      <c r="AW1018" s="17">
        <v>0.13533008728481999</v>
      </c>
      <c r="AX1018" s="17"/>
      <c r="AY1018" s="17">
        <v>8.33969521040447E-2</v>
      </c>
      <c r="AZ1018" s="17">
        <v>0.14408309591205801</v>
      </c>
      <c r="BA1018" s="17">
        <v>0.17416799307810901</v>
      </c>
      <c r="BB1018" s="17">
        <v>0.147626443350863</v>
      </c>
      <c r="BC1018" s="17">
        <v>6.8325215822053101E-2</v>
      </c>
      <c r="BD1018" s="17"/>
      <c r="BE1018" s="17">
        <v>0.19021485178390601</v>
      </c>
      <c r="BF1018" s="17">
        <v>9.3236741115004199E-2</v>
      </c>
      <c r="BG1018" s="17">
        <v>0.14345307222887399</v>
      </c>
      <c r="BH1018" s="17">
        <v>0.131557426489052</v>
      </c>
      <c r="BI1018" s="17"/>
      <c r="BJ1018" s="17">
        <v>0.16285572590141001</v>
      </c>
      <c r="BK1018" s="17">
        <v>0.21258685893533999</v>
      </c>
      <c r="BL1018" s="17">
        <v>7.5757200067662997E-2</v>
      </c>
      <c r="BM1018" s="17">
        <v>0.14182590161646599</v>
      </c>
      <c r="BN1018" s="17"/>
      <c r="BO1018" s="17">
        <v>0.14530771028161399</v>
      </c>
      <c r="BP1018" s="17">
        <v>0.15693907435388499</v>
      </c>
      <c r="BQ1018" s="17">
        <v>0.124336728738778</v>
      </c>
      <c r="BR1018" s="17"/>
      <c r="BS1018" s="17">
        <v>0.108444228249333</v>
      </c>
      <c r="BT1018" s="17">
        <v>0.16213465064668001</v>
      </c>
      <c r="BU1018" s="17"/>
      <c r="BV1018" s="17">
        <v>0.153237272076648</v>
      </c>
      <c r="BW1018" s="17">
        <v>0.131303907945858</v>
      </c>
      <c r="BX1018" s="17">
        <v>0.11366805433878201</v>
      </c>
      <c r="BY1018" s="17"/>
      <c r="BZ1018" s="17">
        <v>8.8137535073682202E-2</v>
      </c>
      <c r="CA1018" s="17">
        <v>9.8630037725370004E-2</v>
      </c>
    </row>
    <row r="1019" spans="2:79" x14ac:dyDescent="0.3">
      <c r="B1019" t="s">
        <v>326</v>
      </c>
      <c r="C1019" s="17">
        <v>8.2225017215253396E-2</v>
      </c>
      <c r="D1019" s="17">
        <v>8.5808051325782203E-2</v>
      </c>
      <c r="E1019" s="17">
        <v>7.8774121890598195E-2</v>
      </c>
      <c r="F1019" s="17"/>
      <c r="G1019" s="17">
        <v>7.2787272106430406E-2</v>
      </c>
      <c r="H1019" s="17">
        <v>0.108558387382553</v>
      </c>
      <c r="I1019" s="17">
        <v>0.109625445379631</v>
      </c>
      <c r="J1019" s="17">
        <v>6.2753872992781401E-2</v>
      </c>
      <c r="K1019" s="17">
        <v>5.18406545580474E-2</v>
      </c>
      <c r="L1019" s="17">
        <v>8.1406679507335905E-2</v>
      </c>
      <c r="M1019" s="17"/>
      <c r="N1019" s="17">
        <v>8.3765317995700597E-2</v>
      </c>
      <c r="O1019" s="17">
        <v>6.7523413696247703E-2</v>
      </c>
      <c r="P1019" s="17">
        <v>6.1505228488532702E-2</v>
      </c>
      <c r="Q1019" s="17">
        <v>0.113960325151401</v>
      </c>
      <c r="R1019" s="17"/>
      <c r="S1019" s="17">
        <v>0.111887473081224</v>
      </c>
      <c r="T1019" s="17">
        <v>3.4687854509928E-2</v>
      </c>
      <c r="U1019" s="17">
        <v>4.5347868191412698E-2</v>
      </c>
      <c r="V1019" s="17">
        <v>0.118329765791116</v>
      </c>
      <c r="W1019" s="17">
        <v>8.9690662069883104E-2</v>
      </c>
      <c r="X1019" s="17">
        <v>6.4215845001752606E-2</v>
      </c>
      <c r="Y1019" s="17">
        <v>5.2229928869439501E-2</v>
      </c>
      <c r="Z1019" s="17">
        <v>8.4743039989503596E-2</v>
      </c>
      <c r="AA1019" s="17">
        <v>8.6866626346910503E-2</v>
      </c>
      <c r="AB1019" s="17">
        <v>0.12837858952180001</v>
      </c>
      <c r="AC1019" s="17">
        <v>0.10587696877741599</v>
      </c>
      <c r="AD1019" s="17">
        <v>5.7911246439450399E-2</v>
      </c>
      <c r="AE1019" s="17"/>
      <c r="AF1019" s="17">
        <v>6.6201211705844698E-2</v>
      </c>
      <c r="AG1019" s="17">
        <v>8.1621038597675902E-2</v>
      </c>
      <c r="AH1019" s="17">
        <v>1.9222990044855E-2</v>
      </c>
      <c r="AI1019" s="17">
        <v>0.104587305982319</v>
      </c>
      <c r="AJ1019" s="17">
        <v>7.3610339870755298E-2</v>
      </c>
      <c r="AK1019" s="17"/>
      <c r="AL1019" s="17">
        <v>5.6158445818378901E-2</v>
      </c>
      <c r="AM1019" s="17">
        <v>8.0325622069074898E-2</v>
      </c>
      <c r="AN1019" s="17">
        <v>0.11370478322734701</v>
      </c>
      <c r="AO1019" s="17">
        <v>0.12126237475352999</v>
      </c>
      <c r="AP1019" s="17">
        <v>8.6997488127822695E-2</v>
      </c>
      <c r="AQ1019" s="17">
        <v>3.8217035209103599E-2</v>
      </c>
      <c r="AR1019" s="17"/>
      <c r="AS1019" s="17">
        <v>0.119122178721804</v>
      </c>
      <c r="AT1019" s="17">
        <v>8.14321334016299E-2</v>
      </c>
      <c r="AU1019" s="17">
        <v>5.2002018270040397E-2</v>
      </c>
      <c r="AV1019" s="17">
        <v>0.109591533084264</v>
      </c>
      <c r="AW1019" s="17">
        <v>6.3673758838553002E-2</v>
      </c>
      <c r="AX1019" s="17"/>
      <c r="AY1019" s="17">
        <v>0.108086488445383</v>
      </c>
      <c r="AZ1019" s="17">
        <v>6.6328876874199305E-2</v>
      </c>
      <c r="BA1019" s="17">
        <v>6.0559930897904103E-2</v>
      </c>
      <c r="BB1019" s="17">
        <v>0.106297866550638</v>
      </c>
      <c r="BC1019" s="17">
        <v>0.147085884474008</v>
      </c>
      <c r="BD1019" s="17"/>
      <c r="BE1019" s="17">
        <v>0.112930585659287</v>
      </c>
      <c r="BF1019" s="17">
        <v>8.41032221504176E-2</v>
      </c>
      <c r="BG1019" s="17">
        <v>8.5593074194117297E-2</v>
      </c>
      <c r="BH1019" s="17">
        <v>7.2795750876400597E-2</v>
      </c>
      <c r="BI1019" s="17"/>
      <c r="BJ1019" s="17">
        <v>0.153052979155888</v>
      </c>
      <c r="BK1019" s="17">
        <v>5.0991399584627298E-2</v>
      </c>
      <c r="BL1019" s="17">
        <v>7.25428829767258E-2</v>
      </c>
      <c r="BM1019" s="17">
        <v>7.4725872135393098E-2</v>
      </c>
      <c r="BN1019" s="17"/>
      <c r="BO1019" s="17">
        <v>6.8478655294513593E-2</v>
      </c>
      <c r="BP1019" s="17">
        <v>0.14223852889768601</v>
      </c>
      <c r="BQ1019" s="17">
        <v>7.20220493204526E-2</v>
      </c>
      <c r="BR1019" s="17"/>
      <c r="BS1019" s="17">
        <v>9.0536606725746399E-2</v>
      </c>
      <c r="BT1019" s="17">
        <v>7.2924177697541601E-2</v>
      </c>
      <c r="BU1019" s="17"/>
      <c r="BV1019" s="17">
        <v>7.1127343691317998E-2</v>
      </c>
      <c r="BW1019" s="17">
        <v>8.4835697507342295E-2</v>
      </c>
      <c r="BX1019" s="17">
        <v>9.0989046209276003E-2</v>
      </c>
      <c r="BY1019" s="17"/>
      <c r="BZ1019" s="17">
        <v>6.6625972978817005E-2</v>
      </c>
      <c r="CA1019" s="17">
        <v>0.16030637376971801</v>
      </c>
    </row>
    <row r="1020" spans="2:79" x14ac:dyDescent="0.3">
      <c r="B1020" t="s">
        <v>327</v>
      </c>
      <c r="C1020" s="17">
        <v>3.5799748769471298E-2</v>
      </c>
      <c r="D1020" s="17">
        <v>4.7462807755404297E-2</v>
      </c>
      <c r="E1020" s="17">
        <v>2.3869455449162299E-2</v>
      </c>
      <c r="F1020" s="17"/>
      <c r="G1020" s="17">
        <v>2.9616453088406401E-2</v>
      </c>
      <c r="H1020" s="17">
        <v>8.4295354601824496E-3</v>
      </c>
      <c r="I1020" s="17">
        <v>3.0938929794248601E-2</v>
      </c>
      <c r="J1020" s="17">
        <v>4.4514042683507497E-2</v>
      </c>
      <c r="K1020" s="17">
        <v>5.8287474855983998E-2</v>
      </c>
      <c r="L1020" s="17">
        <v>4.5348805318897401E-2</v>
      </c>
      <c r="M1020" s="17"/>
      <c r="N1020" s="17">
        <v>4.0079285583123E-2</v>
      </c>
      <c r="O1020" s="17">
        <v>3.5646279191462703E-2</v>
      </c>
      <c r="P1020" s="17">
        <v>3.8304650454602303E-2</v>
      </c>
      <c r="Q1020" s="17">
        <v>3.0341964404564398E-2</v>
      </c>
      <c r="R1020" s="17"/>
      <c r="S1020" s="17">
        <v>2.9558595820931201E-2</v>
      </c>
      <c r="T1020" s="17">
        <v>1.1339950980835799E-2</v>
      </c>
      <c r="U1020" s="17">
        <v>1.4405410355361799E-2</v>
      </c>
      <c r="V1020" s="17">
        <v>4.6874396953986902E-2</v>
      </c>
      <c r="W1020" s="17">
        <v>3.6907524341040401E-2</v>
      </c>
      <c r="X1020" s="17">
        <v>0</v>
      </c>
      <c r="Y1020" s="17">
        <v>7.2502093014731803E-2</v>
      </c>
      <c r="Z1020" s="17">
        <v>3.5051119183572198E-2</v>
      </c>
      <c r="AA1020" s="17">
        <v>4.4801141506867898E-2</v>
      </c>
      <c r="AB1020" s="17">
        <v>4.0595735625744499E-2</v>
      </c>
      <c r="AC1020" s="17">
        <v>0.11087917793123001</v>
      </c>
      <c r="AD1020" s="17">
        <v>5.2172550881937403E-2</v>
      </c>
      <c r="AE1020" s="17"/>
      <c r="AF1020" s="17">
        <v>3.8467121137721702E-2</v>
      </c>
      <c r="AG1020" s="17">
        <v>1.6928229173755201E-2</v>
      </c>
      <c r="AH1020" s="17">
        <v>3.81758980822718E-2</v>
      </c>
      <c r="AI1020" s="17">
        <v>7.9654145825184305E-2</v>
      </c>
      <c r="AJ1020" s="17">
        <v>5.7558303045533998E-2</v>
      </c>
      <c r="AK1020" s="17"/>
      <c r="AL1020" s="17">
        <v>1.6606388578254399E-2</v>
      </c>
      <c r="AM1020" s="17">
        <v>1.6605652500710701E-2</v>
      </c>
      <c r="AN1020" s="17">
        <v>5.5768780292444801E-2</v>
      </c>
      <c r="AO1020" s="17">
        <v>7.5541993766502502E-2</v>
      </c>
      <c r="AP1020" s="17">
        <v>1.53894868179971E-2</v>
      </c>
      <c r="AQ1020" s="17">
        <v>1.9003501029730498E-2</v>
      </c>
      <c r="AR1020" s="17"/>
      <c r="AS1020" s="17">
        <v>0</v>
      </c>
      <c r="AT1020" s="17">
        <v>4.08352616926475E-2</v>
      </c>
      <c r="AU1020" s="17">
        <v>3.63738601819351E-2</v>
      </c>
      <c r="AV1020" s="17">
        <v>5.21440893377094E-2</v>
      </c>
      <c r="AW1020" s="17">
        <v>7.3348578919073398E-2</v>
      </c>
      <c r="AX1020" s="17"/>
      <c r="AY1020" s="17">
        <v>3.9449560219646698E-2</v>
      </c>
      <c r="AZ1020" s="17">
        <v>3.2473534206502903E-2</v>
      </c>
      <c r="BA1020" s="17">
        <v>3.90950661446949E-2</v>
      </c>
      <c r="BB1020" s="17">
        <v>2.8833138909771201E-2</v>
      </c>
      <c r="BC1020" s="17">
        <v>0</v>
      </c>
      <c r="BD1020" s="17"/>
      <c r="BE1020" s="17">
        <v>7.9743851244399006E-2</v>
      </c>
      <c r="BF1020" s="17">
        <v>7.8981912470188403E-2</v>
      </c>
      <c r="BG1020" s="17">
        <v>2.0017001593153599E-2</v>
      </c>
      <c r="BH1020" s="17">
        <v>3.3972776177057899E-2</v>
      </c>
      <c r="BI1020" s="17"/>
      <c r="BJ1020" s="17">
        <v>7.4605273841505601E-2</v>
      </c>
      <c r="BK1020" s="17">
        <v>1.8691196940757399E-2</v>
      </c>
      <c r="BL1020" s="17">
        <v>2.8323945535326099E-2</v>
      </c>
      <c r="BM1020" s="17">
        <v>3.4233046791503997E-2</v>
      </c>
      <c r="BN1020" s="17"/>
      <c r="BO1020" s="17">
        <v>3.9940147883359298E-2</v>
      </c>
      <c r="BP1020" s="17">
        <v>2.4305740528636099E-2</v>
      </c>
      <c r="BQ1020" s="17">
        <v>3.7637462342170101E-2</v>
      </c>
      <c r="BR1020" s="17"/>
      <c r="BS1020" s="17">
        <v>2.4300790134733099E-2</v>
      </c>
      <c r="BT1020" s="17">
        <v>4.9629922363556601E-2</v>
      </c>
      <c r="BU1020" s="17"/>
      <c r="BV1020" s="17">
        <v>2.0734624400395699E-2</v>
      </c>
      <c r="BW1020" s="17">
        <v>4.08061960269262E-2</v>
      </c>
      <c r="BX1020" s="17">
        <v>3.9097469734651898E-2</v>
      </c>
      <c r="BY1020" s="17"/>
      <c r="BZ1020" s="17">
        <v>3.0973495220904399E-2</v>
      </c>
      <c r="CA1020" s="17">
        <v>2.07954837576317E-2</v>
      </c>
    </row>
    <row r="1021" spans="2:79" x14ac:dyDescent="0.3">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c r="BV1021" s="17"/>
      <c r="BW1021" s="17"/>
      <c r="BX1021" s="17"/>
      <c r="BY1021" s="17"/>
      <c r="BZ1021" s="17"/>
      <c r="CA1021" s="17"/>
    </row>
    <row r="1022" spans="2:79" x14ac:dyDescent="0.3">
      <c r="B1022" s="6" t="s">
        <v>353</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c r="BV1022" s="17"/>
      <c r="BW1022" s="17"/>
      <c r="BX1022" s="17"/>
      <c r="BY1022" s="17"/>
      <c r="BZ1022" s="17"/>
      <c r="CA1022" s="17"/>
    </row>
    <row r="1023" spans="2:79" x14ac:dyDescent="0.3">
      <c r="B1023" s="24" t="s">
        <v>329</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c r="BP1023" s="17"/>
      <c r="BQ1023" s="17"/>
      <c r="BR1023" s="17"/>
      <c r="BS1023" s="17"/>
      <c r="BT1023" s="17"/>
      <c r="BU1023" s="17"/>
      <c r="BV1023" s="17"/>
      <c r="BW1023" s="17"/>
      <c r="BX1023" s="17"/>
      <c r="BY1023" s="17"/>
      <c r="BZ1023" s="17"/>
      <c r="CA1023" s="17"/>
    </row>
    <row r="1024" spans="2:79" x14ac:dyDescent="0.3">
      <c r="B1024" t="s">
        <v>321</v>
      </c>
      <c r="C1024" s="17">
        <v>6.2290887307438897E-2</v>
      </c>
      <c r="D1024" s="17">
        <v>8.6550671012243993E-2</v>
      </c>
      <c r="E1024" s="17">
        <v>3.7438623478058902E-2</v>
      </c>
      <c r="F1024" s="17"/>
      <c r="G1024" s="17">
        <v>5.1929196355846002E-2</v>
      </c>
      <c r="H1024" s="17">
        <v>0.10195993967243</v>
      </c>
      <c r="I1024" s="17">
        <v>8.83115674720448E-2</v>
      </c>
      <c r="J1024" s="17">
        <v>4.4361533910587697E-2</v>
      </c>
      <c r="K1024" s="17">
        <v>3.8863426679549999E-2</v>
      </c>
      <c r="L1024" s="17">
        <v>4.4587807244696603E-2</v>
      </c>
      <c r="M1024" s="17"/>
      <c r="N1024" s="17">
        <v>7.09857743335469E-2</v>
      </c>
      <c r="O1024" s="17">
        <v>5.34592316148573E-2</v>
      </c>
      <c r="P1024" s="17">
        <v>5.3781291960989998E-2</v>
      </c>
      <c r="Q1024" s="17">
        <v>7.0828800223897398E-2</v>
      </c>
      <c r="R1024" s="17"/>
      <c r="S1024" s="17">
        <v>5.2499588080025202E-2</v>
      </c>
      <c r="T1024" s="17">
        <v>2.29554627087462E-2</v>
      </c>
      <c r="U1024" s="17">
        <v>3.3672816962721799E-2</v>
      </c>
      <c r="V1024" s="17">
        <v>6.8519021906090799E-2</v>
      </c>
      <c r="W1024" s="17">
        <v>0.146945157787185</v>
      </c>
      <c r="X1024" s="17">
        <v>6.1313448062080403E-2</v>
      </c>
      <c r="Y1024" s="17">
        <v>3.3425824322865103E-2</v>
      </c>
      <c r="Z1024" s="17">
        <v>3.39336842280012E-2</v>
      </c>
      <c r="AA1024" s="17">
        <v>8.62818160467686E-2</v>
      </c>
      <c r="AB1024" s="17">
        <v>3.6642422648877002E-2</v>
      </c>
      <c r="AC1024" s="17">
        <v>0.113009731561902</v>
      </c>
      <c r="AD1024" s="17">
        <v>0.17169781959949801</v>
      </c>
      <c r="AE1024" s="17"/>
      <c r="AF1024" s="17">
        <v>4.4691691867236899E-2</v>
      </c>
      <c r="AG1024" s="17">
        <v>6.6045730782932105E-2</v>
      </c>
      <c r="AH1024" s="17">
        <v>6.24684549632697E-2</v>
      </c>
      <c r="AI1024" s="17">
        <v>0.112822018193134</v>
      </c>
      <c r="AJ1024" s="17">
        <v>8.2911716056001603E-2</v>
      </c>
      <c r="AK1024" s="17"/>
      <c r="AL1024" s="17">
        <v>4.4998486989367099E-2</v>
      </c>
      <c r="AM1024" s="17">
        <v>5.2924548841693703E-2</v>
      </c>
      <c r="AN1024" s="17">
        <v>6.5096270753519495E-2</v>
      </c>
      <c r="AO1024" s="17">
        <v>9.6756627867124703E-2</v>
      </c>
      <c r="AP1024" s="17">
        <v>7.4199265003504905E-2</v>
      </c>
      <c r="AQ1024" s="17">
        <v>1.5838744202001698E-2</v>
      </c>
      <c r="AR1024" s="17"/>
      <c r="AS1024" s="17">
        <v>7.0839244663888704E-2</v>
      </c>
      <c r="AT1024" s="17">
        <v>5.7195969783351099E-2</v>
      </c>
      <c r="AU1024" s="17">
        <v>6.2912510412454395E-2</v>
      </c>
      <c r="AV1024" s="17">
        <v>3.60750274739986E-2</v>
      </c>
      <c r="AW1024" s="17">
        <v>0.20509199444043699</v>
      </c>
      <c r="AX1024" s="17"/>
      <c r="AY1024" s="17">
        <v>6.43229055680202E-2</v>
      </c>
      <c r="AZ1024" s="17">
        <v>6.3205536567354698E-2</v>
      </c>
      <c r="BA1024" s="17">
        <v>3.2675373761318197E-2</v>
      </c>
      <c r="BB1024" s="17">
        <v>0.106107021572531</v>
      </c>
      <c r="BC1024" s="17">
        <v>6.7948488660864004E-2</v>
      </c>
      <c r="BD1024" s="17"/>
      <c r="BE1024" s="17">
        <v>0.18632336907941899</v>
      </c>
      <c r="BF1024" s="17">
        <v>6.3320842061145105E-2</v>
      </c>
      <c r="BG1024" s="17">
        <v>5.01901045346815E-2</v>
      </c>
      <c r="BH1024" s="17">
        <v>6.9142570111327906E-2</v>
      </c>
      <c r="BI1024" s="17"/>
      <c r="BJ1024" s="17">
        <v>0.12281095591353</v>
      </c>
      <c r="BK1024" s="17">
        <v>7.4261427288398796E-2</v>
      </c>
      <c r="BL1024" s="17">
        <v>6.5746088439523606E-2</v>
      </c>
      <c r="BM1024" s="17">
        <v>4.5440590246763599E-2</v>
      </c>
      <c r="BN1024" s="17"/>
      <c r="BO1024" s="17">
        <v>6.5085362368226096E-2</v>
      </c>
      <c r="BP1024" s="17">
        <v>0.120592085774767</v>
      </c>
      <c r="BQ1024" s="17">
        <v>4.8475273193923897E-2</v>
      </c>
      <c r="BR1024" s="17"/>
      <c r="BS1024" s="17">
        <v>5.7388819791598399E-2</v>
      </c>
      <c r="BT1024" s="17">
        <v>6.8489461793788106E-2</v>
      </c>
      <c r="BU1024" s="17"/>
      <c r="BV1024" s="17">
        <v>5.6148412707668197E-2</v>
      </c>
      <c r="BW1024" s="17">
        <v>6.1515038462234398E-2</v>
      </c>
      <c r="BX1024" s="17">
        <v>7.3507014425884101E-2</v>
      </c>
      <c r="BY1024" s="17"/>
      <c r="BZ1024" s="17">
        <v>5.2029926771882402E-2</v>
      </c>
      <c r="CA1024" s="17">
        <v>0.117245518943514</v>
      </c>
    </row>
    <row r="1025" spans="2:79" x14ac:dyDescent="0.3">
      <c r="B1025" t="s">
        <v>322</v>
      </c>
      <c r="C1025" s="17">
        <v>8.6168978238365806E-2</v>
      </c>
      <c r="D1025" s="17">
        <v>9.9207397055150207E-2</v>
      </c>
      <c r="E1025" s="17">
        <v>6.9962811934607599E-2</v>
      </c>
      <c r="F1025" s="17"/>
      <c r="G1025" s="17">
        <v>0.109459168150442</v>
      </c>
      <c r="H1025" s="17">
        <v>0.121658852575071</v>
      </c>
      <c r="I1025" s="17">
        <v>0.110043416464807</v>
      </c>
      <c r="J1025" s="17">
        <v>6.8082294794038503E-2</v>
      </c>
      <c r="K1025" s="17">
        <v>6.8999071536826606E-2</v>
      </c>
      <c r="L1025" s="17">
        <v>4.4580138586891097E-2</v>
      </c>
      <c r="M1025" s="17"/>
      <c r="N1025" s="17">
        <v>9.7174514633797102E-2</v>
      </c>
      <c r="O1025" s="17">
        <v>8.8325305705497403E-2</v>
      </c>
      <c r="P1025" s="17">
        <v>0.104661520519557</v>
      </c>
      <c r="Q1025" s="17">
        <v>5.94149741024926E-2</v>
      </c>
      <c r="R1025" s="17"/>
      <c r="S1025" s="17">
        <v>0.119007234521947</v>
      </c>
      <c r="T1025" s="17">
        <v>8.7121258200528698E-2</v>
      </c>
      <c r="U1025" s="17">
        <v>9.4461802765707106E-2</v>
      </c>
      <c r="V1025" s="17">
        <v>0.12542473952580799</v>
      </c>
      <c r="W1025" s="17">
        <v>4.5457524187159599E-2</v>
      </c>
      <c r="X1025" s="17">
        <v>0.154329589069398</v>
      </c>
      <c r="Y1025" s="17">
        <v>0</v>
      </c>
      <c r="Z1025" s="17">
        <v>0.104783188344989</v>
      </c>
      <c r="AA1025" s="17">
        <v>6.8309263276813997E-2</v>
      </c>
      <c r="AB1025" s="17">
        <v>9.0547422375120104E-2</v>
      </c>
      <c r="AC1025" s="17">
        <v>0</v>
      </c>
      <c r="AD1025" s="17">
        <v>7.1130894190897798E-2</v>
      </c>
      <c r="AE1025" s="17"/>
      <c r="AF1025" s="17">
        <v>0.13562695787675</v>
      </c>
      <c r="AG1025" s="17">
        <v>6.7557086590717103E-2</v>
      </c>
      <c r="AH1025" s="17">
        <v>1.5775000801015501E-2</v>
      </c>
      <c r="AI1025" s="17">
        <v>0.13094276678509001</v>
      </c>
      <c r="AJ1025" s="17">
        <v>0.151683927246205</v>
      </c>
      <c r="AK1025" s="17"/>
      <c r="AL1025" s="17">
        <v>8.99096725992969E-2</v>
      </c>
      <c r="AM1025" s="17">
        <v>0.12715282236030201</v>
      </c>
      <c r="AN1025" s="17">
        <v>1.38415672034151E-2</v>
      </c>
      <c r="AO1025" s="17">
        <v>9.3416966388602599E-2</v>
      </c>
      <c r="AP1025" s="17">
        <v>0.123090016138989</v>
      </c>
      <c r="AQ1025" s="17">
        <v>3.7688750049565602E-2</v>
      </c>
      <c r="AR1025" s="17"/>
      <c r="AS1025" s="17">
        <v>0.10412355844841401</v>
      </c>
      <c r="AT1025" s="17">
        <v>9.0909862165113001E-2</v>
      </c>
      <c r="AU1025" s="17">
        <v>5.50544072560245E-2</v>
      </c>
      <c r="AV1025" s="17">
        <v>8.5564127283632704E-2</v>
      </c>
      <c r="AW1025" s="17">
        <v>0.14298148654135301</v>
      </c>
      <c r="AX1025" s="17"/>
      <c r="AY1025" s="17">
        <v>7.8639162614704605E-2</v>
      </c>
      <c r="AZ1025" s="17">
        <v>0.101941655680445</v>
      </c>
      <c r="BA1025" s="17">
        <v>5.6982005944918201E-2</v>
      </c>
      <c r="BB1025" s="17">
        <v>8.3099582946841194E-2</v>
      </c>
      <c r="BC1025" s="17">
        <v>0.124490168679841</v>
      </c>
      <c r="BD1025" s="17"/>
      <c r="BE1025" s="17">
        <v>8.3931931386667102E-2</v>
      </c>
      <c r="BF1025" s="17">
        <v>0.13487334640899601</v>
      </c>
      <c r="BG1025" s="17">
        <v>7.9082784161251196E-2</v>
      </c>
      <c r="BH1025" s="17">
        <v>6.6494322049574298E-2</v>
      </c>
      <c r="BI1025" s="17"/>
      <c r="BJ1025" s="17">
        <v>0.14928231127417299</v>
      </c>
      <c r="BK1025" s="17">
        <v>9.8413373888922295E-2</v>
      </c>
      <c r="BL1025" s="17">
        <v>7.1694633670996294E-2</v>
      </c>
      <c r="BM1025" s="17">
        <v>7.7995369155493904E-2</v>
      </c>
      <c r="BN1025" s="17"/>
      <c r="BO1025" s="17">
        <v>0.15004206813442</v>
      </c>
      <c r="BP1025" s="17">
        <v>0.11994683022427501</v>
      </c>
      <c r="BQ1025" s="17">
        <v>6.8276020925761002E-2</v>
      </c>
      <c r="BR1025" s="17"/>
      <c r="BS1025" s="17">
        <v>7.8681216669881301E-2</v>
      </c>
      <c r="BT1025" s="17">
        <v>9.5579326590323394E-2</v>
      </c>
      <c r="BU1025" s="17"/>
      <c r="BV1025" s="17">
        <v>0.104012387213944</v>
      </c>
      <c r="BW1025" s="17">
        <v>5.34783563734356E-2</v>
      </c>
      <c r="BX1025" s="17">
        <v>0.118250709632507</v>
      </c>
      <c r="BY1025" s="17"/>
      <c r="BZ1025" s="17">
        <v>3.6212672422247197E-2</v>
      </c>
      <c r="CA1025" s="17">
        <v>6.2668896907881605E-2</v>
      </c>
    </row>
    <row r="1026" spans="2:79" x14ac:dyDescent="0.3">
      <c r="B1026" t="s">
        <v>323</v>
      </c>
      <c r="C1026" s="17">
        <v>0.18807346618156301</v>
      </c>
      <c r="D1026" s="17">
        <v>0.19535227841940001</v>
      </c>
      <c r="E1026" s="17">
        <v>0.18112636193738499</v>
      </c>
      <c r="F1026" s="17"/>
      <c r="G1026" s="17">
        <v>0.21439360653577899</v>
      </c>
      <c r="H1026" s="17">
        <v>0.19854206137692601</v>
      </c>
      <c r="I1026" s="17">
        <v>0.19407173382357701</v>
      </c>
      <c r="J1026" s="17">
        <v>0.19123622619292999</v>
      </c>
      <c r="K1026" s="17">
        <v>0.14525111782366501</v>
      </c>
      <c r="L1026" s="17">
        <v>0.18225228372996299</v>
      </c>
      <c r="M1026" s="17"/>
      <c r="N1026" s="17">
        <v>0.13486090431157399</v>
      </c>
      <c r="O1026" s="17">
        <v>0.237828502557349</v>
      </c>
      <c r="P1026" s="17">
        <v>0.16464941730583399</v>
      </c>
      <c r="Q1026" s="17">
        <v>0.21273646856179601</v>
      </c>
      <c r="R1026" s="17"/>
      <c r="S1026" s="17">
        <v>0.11155749846421199</v>
      </c>
      <c r="T1026" s="17">
        <v>0.15443957593678001</v>
      </c>
      <c r="U1026" s="17">
        <v>0.18710708673937801</v>
      </c>
      <c r="V1026" s="17">
        <v>0.106215087329101</v>
      </c>
      <c r="W1026" s="17">
        <v>0.12232230247264</v>
      </c>
      <c r="X1026" s="17">
        <v>0.188311077924874</v>
      </c>
      <c r="Y1026" s="17">
        <v>0.25946378408745302</v>
      </c>
      <c r="Z1026" s="17">
        <v>0.284275353690642</v>
      </c>
      <c r="AA1026" s="17">
        <v>0.13648971672141999</v>
      </c>
      <c r="AB1026" s="17">
        <v>0.41412937940571098</v>
      </c>
      <c r="AC1026" s="17">
        <v>0.156216476130737</v>
      </c>
      <c r="AD1026" s="17">
        <v>0.2985432601902</v>
      </c>
      <c r="AE1026" s="17"/>
      <c r="AF1026" s="17">
        <v>0.14190268845744999</v>
      </c>
      <c r="AG1026" s="17">
        <v>0.18229596277002799</v>
      </c>
      <c r="AH1026" s="17">
        <v>0.15770080295085501</v>
      </c>
      <c r="AI1026" s="17">
        <v>0.25286002114401301</v>
      </c>
      <c r="AJ1026" s="17">
        <v>0.20969434662594399</v>
      </c>
      <c r="AK1026" s="17"/>
      <c r="AL1026" s="17">
        <v>0.19183682496011401</v>
      </c>
      <c r="AM1026" s="17">
        <v>9.1785735515431593E-2</v>
      </c>
      <c r="AN1026" s="17">
        <v>0.20279206868765601</v>
      </c>
      <c r="AO1026" s="17">
        <v>0.22894766140888501</v>
      </c>
      <c r="AP1026" s="17">
        <v>0.16845496481039399</v>
      </c>
      <c r="AQ1026" s="17">
        <v>0.26837034650275599</v>
      </c>
      <c r="AR1026" s="17"/>
      <c r="AS1026" s="17">
        <v>0.105832448596484</v>
      </c>
      <c r="AT1026" s="17">
        <v>0.21612801684677399</v>
      </c>
      <c r="AU1026" s="17">
        <v>0.18330084854904699</v>
      </c>
      <c r="AV1026" s="17">
        <v>0.20909802215040901</v>
      </c>
      <c r="AW1026" s="17">
        <v>0.14407728439790801</v>
      </c>
      <c r="AX1026" s="17"/>
      <c r="AY1026" s="17">
        <v>0.153987955549161</v>
      </c>
      <c r="AZ1026" s="17">
        <v>0.170222429192804</v>
      </c>
      <c r="BA1026" s="17">
        <v>0.26044068564073097</v>
      </c>
      <c r="BB1026" s="17">
        <v>0.194924913573022</v>
      </c>
      <c r="BC1026" s="17">
        <v>0.239174008654464</v>
      </c>
      <c r="BD1026" s="17"/>
      <c r="BE1026" s="17">
        <v>0.22560387725820399</v>
      </c>
      <c r="BF1026" s="17">
        <v>0.2085677143962</v>
      </c>
      <c r="BG1026" s="17">
        <v>0.17668949148548299</v>
      </c>
      <c r="BH1026" s="17">
        <v>0.194793096130469</v>
      </c>
      <c r="BI1026" s="17"/>
      <c r="BJ1026" s="17">
        <v>0.18313589844554501</v>
      </c>
      <c r="BK1026" s="17">
        <v>0.19354486534770701</v>
      </c>
      <c r="BL1026" s="17">
        <v>0.158909825336113</v>
      </c>
      <c r="BM1026" s="17">
        <v>0.20227363509372301</v>
      </c>
      <c r="BN1026" s="17"/>
      <c r="BO1026" s="17">
        <v>0.16375978483895501</v>
      </c>
      <c r="BP1026" s="17">
        <v>0.18101481241426301</v>
      </c>
      <c r="BQ1026" s="17">
        <v>0.19417470017292901</v>
      </c>
      <c r="BR1026" s="17"/>
      <c r="BS1026" s="17">
        <v>0.18724111980272001</v>
      </c>
      <c r="BT1026" s="17">
        <v>0.183832020756201</v>
      </c>
      <c r="BU1026" s="17"/>
      <c r="BV1026" s="17">
        <v>0.144524574932855</v>
      </c>
      <c r="BW1026" s="17">
        <v>0.224026044589581</v>
      </c>
      <c r="BX1026" s="17">
        <v>0.17572022052323999</v>
      </c>
      <c r="BY1026" s="17"/>
      <c r="BZ1026" s="17">
        <v>0.19785752240380899</v>
      </c>
      <c r="CA1026" s="17">
        <v>0.107982676539737</v>
      </c>
    </row>
    <row r="1027" spans="2:79" x14ac:dyDescent="0.3">
      <c r="B1027" t="s">
        <v>324</v>
      </c>
      <c r="C1027" s="17">
        <v>0.29011689279297298</v>
      </c>
      <c r="D1027" s="17">
        <v>0.255203978701949</v>
      </c>
      <c r="E1027" s="17">
        <v>0.32702470840721898</v>
      </c>
      <c r="F1027" s="17"/>
      <c r="G1027" s="17">
        <v>0.25779825309771498</v>
      </c>
      <c r="H1027" s="17">
        <v>0.231889195282728</v>
      </c>
      <c r="I1027" s="17">
        <v>0.22660866040382199</v>
      </c>
      <c r="J1027" s="17">
        <v>0.40819212476852901</v>
      </c>
      <c r="K1027" s="17">
        <v>0.31268522469300403</v>
      </c>
      <c r="L1027" s="17">
        <v>0.29909691227484198</v>
      </c>
      <c r="M1027" s="17"/>
      <c r="N1027" s="17">
        <v>0.21301007939748101</v>
      </c>
      <c r="O1027" s="17">
        <v>0.25178225776694402</v>
      </c>
      <c r="P1027" s="17">
        <v>0.33506134361852102</v>
      </c>
      <c r="Q1027" s="17">
        <v>0.36319220865628898</v>
      </c>
      <c r="R1027" s="17"/>
      <c r="S1027" s="17">
        <v>0.34263095030242002</v>
      </c>
      <c r="T1027" s="17">
        <v>0.256024941505898</v>
      </c>
      <c r="U1027" s="17">
        <v>0.33496897994477798</v>
      </c>
      <c r="V1027" s="17">
        <v>0.245016094267414</v>
      </c>
      <c r="W1027" s="17">
        <v>0.31959326616471601</v>
      </c>
      <c r="X1027" s="17">
        <v>0.28717004352026299</v>
      </c>
      <c r="Y1027" s="17">
        <v>0.32430543884868701</v>
      </c>
      <c r="Z1027" s="17">
        <v>0.429361920993096</v>
      </c>
      <c r="AA1027" s="17">
        <v>0.21381329636837099</v>
      </c>
      <c r="AB1027" s="17">
        <v>0.18181735364270901</v>
      </c>
      <c r="AC1027" s="17">
        <v>0.42013223130030403</v>
      </c>
      <c r="AD1027" s="17">
        <v>0.238141969532877</v>
      </c>
      <c r="AE1027" s="17"/>
      <c r="AF1027" s="17">
        <v>0.28301908389744601</v>
      </c>
      <c r="AG1027" s="17">
        <v>0.27767290020354402</v>
      </c>
      <c r="AH1027" s="17">
        <v>0.26120797991129102</v>
      </c>
      <c r="AI1027" s="17">
        <v>0.25526105138539701</v>
      </c>
      <c r="AJ1027" s="17">
        <v>0.20101632711745501</v>
      </c>
      <c r="AK1027" s="17"/>
      <c r="AL1027" s="17">
        <v>0.25709769213985101</v>
      </c>
      <c r="AM1027" s="17">
        <v>0.29369326727270201</v>
      </c>
      <c r="AN1027" s="17">
        <v>0.22831806146124001</v>
      </c>
      <c r="AO1027" s="17">
        <v>0.27037072063037798</v>
      </c>
      <c r="AP1027" s="17">
        <v>0.248764860914753</v>
      </c>
      <c r="AQ1027" s="17">
        <v>0.38188612595024102</v>
      </c>
      <c r="AR1027" s="17"/>
      <c r="AS1027" s="17">
        <v>0.26461162492953799</v>
      </c>
      <c r="AT1027" s="17">
        <v>0.28490935736057099</v>
      </c>
      <c r="AU1027" s="17">
        <v>0.33644291999731502</v>
      </c>
      <c r="AV1027" s="17">
        <v>0.28823119798460201</v>
      </c>
      <c r="AW1027" s="17">
        <v>0.129391378614376</v>
      </c>
      <c r="AX1027" s="17"/>
      <c r="AY1027" s="17">
        <v>0.258924476063006</v>
      </c>
      <c r="AZ1027" s="17">
        <v>0.322922291850884</v>
      </c>
      <c r="BA1027" s="17">
        <v>0.30833601174956199</v>
      </c>
      <c r="BB1027" s="17">
        <v>0.212394374095734</v>
      </c>
      <c r="BC1027" s="17">
        <v>0.31676740108705298</v>
      </c>
      <c r="BD1027" s="17"/>
      <c r="BE1027" s="17">
        <v>0.20103897483535199</v>
      </c>
      <c r="BF1027" s="17">
        <v>0.26342212063988701</v>
      </c>
      <c r="BG1027" s="17">
        <v>0.30637320879965102</v>
      </c>
      <c r="BH1027" s="17">
        <v>0.29216121110672599</v>
      </c>
      <c r="BI1027" s="17"/>
      <c r="BJ1027" s="17">
        <v>0.280544838941999</v>
      </c>
      <c r="BK1027" s="17">
        <v>0.17407127101713199</v>
      </c>
      <c r="BL1027" s="17">
        <v>0.32863308230906102</v>
      </c>
      <c r="BM1027" s="17">
        <v>0.29355206615533402</v>
      </c>
      <c r="BN1027" s="17"/>
      <c r="BO1027" s="17">
        <v>0.27535293703066299</v>
      </c>
      <c r="BP1027" s="17">
        <v>0.25197333644890602</v>
      </c>
      <c r="BQ1027" s="17">
        <v>0.29713660436898998</v>
      </c>
      <c r="BR1027" s="17"/>
      <c r="BS1027" s="17">
        <v>0.29180084095873998</v>
      </c>
      <c r="BT1027" s="17">
        <v>0.28999259549091999</v>
      </c>
      <c r="BU1027" s="17"/>
      <c r="BV1027" s="17">
        <v>0.247951450200561</v>
      </c>
      <c r="BW1027" s="17">
        <v>0.32290346043270801</v>
      </c>
      <c r="BX1027" s="17">
        <v>0.23399893292868201</v>
      </c>
      <c r="BY1027" s="17"/>
      <c r="BZ1027" s="17">
        <v>0.424248665791438</v>
      </c>
      <c r="CA1027" s="17">
        <v>0.320759765658433</v>
      </c>
    </row>
    <row r="1028" spans="2:79" x14ac:dyDescent="0.3">
      <c r="B1028" t="s">
        <v>325</v>
      </c>
      <c r="C1028" s="17">
        <v>0.234330624854376</v>
      </c>
      <c r="D1028" s="17">
        <v>0.22759737337869701</v>
      </c>
      <c r="E1028" s="17">
        <v>0.24198513916240599</v>
      </c>
      <c r="F1028" s="17"/>
      <c r="G1028" s="17">
        <v>0.29862921269670401</v>
      </c>
      <c r="H1028" s="17">
        <v>0.15451868212987999</v>
      </c>
      <c r="I1028" s="17">
        <v>0.21260448594595999</v>
      </c>
      <c r="J1028" s="17">
        <v>0.18576188628318399</v>
      </c>
      <c r="K1028" s="17">
        <v>0.28701337346786399</v>
      </c>
      <c r="L1028" s="17">
        <v>0.28359577761583099</v>
      </c>
      <c r="M1028" s="17"/>
      <c r="N1028" s="17">
        <v>0.27023915205267501</v>
      </c>
      <c r="O1028" s="17">
        <v>0.26730379008576699</v>
      </c>
      <c r="P1028" s="17">
        <v>0.23625068028110999</v>
      </c>
      <c r="Q1028" s="17">
        <v>0.16435928874696301</v>
      </c>
      <c r="R1028" s="17"/>
      <c r="S1028" s="17">
        <v>0.24456363370013201</v>
      </c>
      <c r="T1028" s="17">
        <v>0.303472469191507</v>
      </c>
      <c r="U1028" s="17">
        <v>0.18827520621295599</v>
      </c>
      <c r="V1028" s="17">
        <v>0.246541305172532</v>
      </c>
      <c r="W1028" s="17">
        <v>0.30919365700038298</v>
      </c>
      <c r="X1028" s="17">
        <v>0.19046232390419099</v>
      </c>
      <c r="Y1028" s="17">
        <v>0.20615466367306201</v>
      </c>
      <c r="Z1028" s="17">
        <v>0.11342626925216601</v>
      </c>
      <c r="AA1028" s="17">
        <v>0.31615162846199102</v>
      </c>
      <c r="AB1028" s="17">
        <v>0.200666926052742</v>
      </c>
      <c r="AC1028" s="17">
        <v>0.105325238600636</v>
      </c>
      <c r="AD1028" s="17">
        <v>0.17044214200375099</v>
      </c>
      <c r="AE1028" s="17"/>
      <c r="AF1028" s="17">
        <v>0.24712125823633499</v>
      </c>
      <c r="AG1028" s="17">
        <v>0.25175202458514601</v>
      </c>
      <c r="AH1028" s="17">
        <v>0.37220229206866501</v>
      </c>
      <c r="AI1028" s="17">
        <v>0.16191059488557399</v>
      </c>
      <c r="AJ1028" s="17">
        <v>0.21877382152133901</v>
      </c>
      <c r="AK1028" s="17"/>
      <c r="AL1028" s="17">
        <v>0.24015107212175099</v>
      </c>
      <c r="AM1028" s="17">
        <v>0.28575168501678799</v>
      </c>
      <c r="AN1028" s="17">
        <v>0.38971358291253899</v>
      </c>
      <c r="AO1028" s="17">
        <v>0.184479865709583</v>
      </c>
      <c r="AP1028" s="17">
        <v>0.196494571476937</v>
      </c>
      <c r="AQ1028" s="17">
        <v>0.18782951145228099</v>
      </c>
      <c r="AR1028" s="17"/>
      <c r="AS1028" s="17">
        <v>0.26141441757605999</v>
      </c>
      <c r="AT1028" s="17">
        <v>0.21703230186727401</v>
      </c>
      <c r="AU1028" s="17">
        <v>0.264362490007786</v>
      </c>
      <c r="AV1028" s="17">
        <v>0.192721645836195</v>
      </c>
      <c r="AW1028" s="17">
        <v>0.24917162837999701</v>
      </c>
      <c r="AX1028" s="17"/>
      <c r="AY1028" s="17">
        <v>0.24731662889648601</v>
      </c>
      <c r="AZ1028" s="17">
        <v>0.22059512228761</v>
      </c>
      <c r="BA1028" s="17">
        <v>0.231870197834742</v>
      </c>
      <c r="BB1028" s="17">
        <v>0.26111496837046499</v>
      </c>
      <c r="BC1028" s="17">
        <v>0.18680524132233101</v>
      </c>
      <c r="BD1028" s="17"/>
      <c r="BE1028" s="17">
        <v>0.1342925579839</v>
      </c>
      <c r="BF1028" s="17">
        <v>0.22838928731213201</v>
      </c>
      <c r="BG1028" s="17">
        <v>0.24438828580397601</v>
      </c>
      <c r="BH1028" s="17">
        <v>0.225530693066438</v>
      </c>
      <c r="BI1028" s="17"/>
      <c r="BJ1028" s="17">
        <v>0.12949627148005999</v>
      </c>
      <c r="BK1028" s="17">
        <v>0.34923892707436499</v>
      </c>
      <c r="BL1028" s="17">
        <v>0.21053058585095499</v>
      </c>
      <c r="BM1028" s="17">
        <v>0.249753851734069</v>
      </c>
      <c r="BN1028" s="17"/>
      <c r="BO1028" s="17">
        <v>0.22469464845457601</v>
      </c>
      <c r="BP1028" s="17">
        <v>0.205294281322319</v>
      </c>
      <c r="BQ1028" s="17">
        <v>0.24444453019787701</v>
      </c>
      <c r="BR1028" s="17"/>
      <c r="BS1028" s="17">
        <v>0.25045399257403</v>
      </c>
      <c r="BT1028" s="17">
        <v>0.216769846910007</v>
      </c>
      <c r="BU1028" s="17"/>
      <c r="BV1028" s="17">
        <v>0.290156444126696</v>
      </c>
      <c r="BW1028" s="17">
        <v>0.22153565286288099</v>
      </c>
      <c r="BX1028" s="17">
        <v>0.23701853669339601</v>
      </c>
      <c r="BY1028" s="17"/>
      <c r="BZ1028" s="17">
        <v>0.127907685467019</v>
      </c>
      <c r="CA1028" s="17">
        <v>0.25728970368452297</v>
      </c>
    </row>
    <row r="1029" spans="2:79" x14ac:dyDescent="0.3">
      <c r="B1029" t="s">
        <v>326</v>
      </c>
      <c r="C1029" s="17">
        <v>0.110120972710752</v>
      </c>
      <c r="D1029" s="17">
        <v>0.10827506091528399</v>
      </c>
      <c r="E1029" s="17">
        <v>0.112357444085221</v>
      </c>
      <c r="F1029" s="17"/>
      <c r="G1029" s="17">
        <v>5.84018271358447E-2</v>
      </c>
      <c r="H1029" s="17">
        <v>0.167482221068915</v>
      </c>
      <c r="I1029" s="17">
        <v>0.13741955249891499</v>
      </c>
      <c r="J1029" s="17">
        <v>7.2482269273174305E-2</v>
      </c>
      <c r="K1029" s="17">
        <v>0.117075345359154</v>
      </c>
      <c r="L1029" s="17">
        <v>0.10142083038963701</v>
      </c>
      <c r="M1029" s="17"/>
      <c r="N1029" s="17">
        <v>0.17295681902801499</v>
      </c>
      <c r="O1029" s="17">
        <v>7.0807611110307006E-2</v>
      </c>
      <c r="P1029" s="17">
        <v>7.8134441111965394E-2</v>
      </c>
      <c r="Q1029" s="17">
        <v>0.11734661009557699</v>
      </c>
      <c r="R1029" s="17"/>
      <c r="S1029" s="17">
        <v>9.81687349788323E-2</v>
      </c>
      <c r="T1029" s="17">
        <v>0.151246532096634</v>
      </c>
      <c r="U1029" s="17">
        <v>0.142842519949474</v>
      </c>
      <c r="V1029" s="17">
        <v>0.14300524899367101</v>
      </c>
      <c r="W1029" s="17">
        <v>3.6262000132256202E-2</v>
      </c>
      <c r="X1029" s="17">
        <v>0.100316475906834</v>
      </c>
      <c r="Y1029" s="17">
        <v>0.142533960690399</v>
      </c>
      <c r="Z1029" s="17">
        <v>0</v>
      </c>
      <c r="AA1029" s="17">
        <v>0.135659182397245</v>
      </c>
      <c r="AB1029" s="17">
        <v>7.6196495874841202E-2</v>
      </c>
      <c r="AC1029" s="17">
        <v>0.15552265036203899</v>
      </c>
      <c r="AD1029" s="17">
        <v>5.0043914482776099E-2</v>
      </c>
      <c r="AE1029" s="17"/>
      <c r="AF1029" s="17">
        <v>0.109076135702428</v>
      </c>
      <c r="AG1029" s="17">
        <v>0.13283987910186701</v>
      </c>
      <c r="AH1029" s="17">
        <v>9.3056350445083397E-2</v>
      </c>
      <c r="AI1029" s="17">
        <v>5.7813738913609101E-2</v>
      </c>
      <c r="AJ1029" s="17">
        <v>0.112656095963293</v>
      </c>
      <c r="AK1029" s="17"/>
      <c r="AL1029" s="17">
        <v>0.15765122230575801</v>
      </c>
      <c r="AM1029" s="17">
        <v>0.122093116681303</v>
      </c>
      <c r="AN1029" s="17">
        <v>6.7256370477908597E-2</v>
      </c>
      <c r="AO1029" s="17">
        <v>9.0797196619904805E-2</v>
      </c>
      <c r="AP1029" s="17">
        <v>0.15158573674905501</v>
      </c>
      <c r="AQ1029" s="17">
        <v>5.3165233370489701E-2</v>
      </c>
      <c r="AR1029" s="17"/>
      <c r="AS1029" s="17">
        <v>0.15763553463039501</v>
      </c>
      <c r="AT1029" s="17">
        <v>0.107442952454663</v>
      </c>
      <c r="AU1029" s="17">
        <v>6.2981695071092095E-2</v>
      </c>
      <c r="AV1029" s="17">
        <v>0.167895500456297</v>
      </c>
      <c r="AW1029" s="17">
        <v>0.12928622762592801</v>
      </c>
      <c r="AX1029" s="17"/>
      <c r="AY1029" s="17">
        <v>0.144540675102768</v>
      </c>
      <c r="AZ1029" s="17">
        <v>9.3305615415088403E-2</v>
      </c>
      <c r="BA1029" s="17">
        <v>9.4526295450196196E-2</v>
      </c>
      <c r="BB1029" s="17">
        <v>0.13037012653167401</v>
      </c>
      <c r="BC1029" s="17">
        <v>6.4814691595445895E-2</v>
      </c>
      <c r="BD1029" s="17"/>
      <c r="BE1029" s="17">
        <v>0.127239466672709</v>
      </c>
      <c r="BF1029" s="17">
        <v>8.1508596516611895E-2</v>
      </c>
      <c r="BG1029" s="17">
        <v>0.119615127092788</v>
      </c>
      <c r="BH1029" s="17">
        <v>0.109593537559225</v>
      </c>
      <c r="BI1029" s="17"/>
      <c r="BJ1029" s="17">
        <v>0.109127636203339</v>
      </c>
      <c r="BK1029" s="17">
        <v>0.110470135383476</v>
      </c>
      <c r="BL1029" s="17">
        <v>0.11780955199328499</v>
      </c>
      <c r="BM1029" s="17">
        <v>0.10483794502662901</v>
      </c>
      <c r="BN1029" s="17"/>
      <c r="BO1029" s="17">
        <v>9.8286291034569595E-2</v>
      </c>
      <c r="BP1029" s="17">
        <v>8.7799687033791804E-2</v>
      </c>
      <c r="BQ1029" s="17">
        <v>0.11796623652559</v>
      </c>
      <c r="BR1029" s="17"/>
      <c r="BS1029" s="17">
        <v>0.103835655474961</v>
      </c>
      <c r="BT1029" s="17">
        <v>0.11826336077253401</v>
      </c>
      <c r="BU1029" s="17"/>
      <c r="BV1029" s="17">
        <v>0.141099285956403</v>
      </c>
      <c r="BW1029" s="17">
        <v>8.5072451711596206E-2</v>
      </c>
      <c r="BX1029" s="17">
        <v>0.12880191355446399</v>
      </c>
      <c r="BY1029" s="17"/>
      <c r="BZ1029" s="17">
        <v>0.12803417677672399</v>
      </c>
      <c r="CA1029" s="17">
        <v>0.13405343826591101</v>
      </c>
    </row>
    <row r="1030" spans="2:79" x14ac:dyDescent="0.3">
      <c r="B1030" t="s">
        <v>327</v>
      </c>
      <c r="C1030" s="17">
        <v>2.8898177914531802E-2</v>
      </c>
      <c r="D1030" s="17">
        <v>2.7813240517276999E-2</v>
      </c>
      <c r="E1030" s="17">
        <v>3.0104910995102398E-2</v>
      </c>
      <c r="F1030" s="17"/>
      <c r="G1030" s="17">
        <v>9.3887360276686104E-3</v>
      </c>
      <c r="H1030" s="17">
        <v>2.3949047894049301E-2</v>
      </c>
      <c r="I1030" s="17">
        <v>3.0940583390874701E-2</v>
      </c>
      <c r="J1030" s="17">
        <v>2.98836647775567E-2</v>
      </c>
      <c r="K1030" s="17">
        <v>3.0112440439936501E-2</v>
      </c>
      <c r="L1030" s="17">
        <v>4.4466250158139098E-2</v>
      </c>
      <c r="M1030" s="17"/>
      <c r="N1030" s="17">
        <v>4.0772756242911497E-2</v>
      </c>
      <c r="O1030" s="17">
        <v>3.0493301159277699E-2</v>
      </c>
      <c r="P1030" s="17">
        <v>2.7461305202023299E-2</v>
      </c>
      <c r="Q1030" s="17">
        <v>1.2121649612984901E-2</v>
      </c>
      <c r="R1030" s="17"/>
      <c r="S1030" s="17">
        <v>3.1572359952432003E-2</v>
      </c>
      <c r="T1030" s="17">
        <v>2.4739760359906299E-2</v>
      </c>
      <c r="U1030" s="17">
        <v>1.86715874249847E-2</v>
      </c>
      <c r="V1030" s="17">
        <v>6.5278502805383901E-2</v>
      </c>
      <c r="W1030" s="17">
        <v>2.0226092255660501E-2</v>
      </c>
      <c r="X1030" s="17">
        <v>1.8097041612359501E-2</v>
      </c>
      <c r="Y1030" s="17">
        <v>3.4116328377533499E-2</v>
      </c>
      <c r="Z1030" s="17">
        <v>3.4219583491105397E-2</v>
      </c>
      <c r="AA1030" s="17">
        <v>4.3295096727390799E-2</v>
      </c>
      <c r="AB1030" s="17">
        <v>0</v>
      </c>
      <c r="AC1030" s="17">
        <v>4.9793672044382599E-2</v>
      </c>
      <c r="AD1030" s="17">
        <v>0</v>
      </c>
      <c r="AE1030" s="17"/>
      <c r="AF1030" s="17">
        <v>3.85621839623543E-2</v>
      </c>
      <c r="AG1030" s="17">
        <v>2.18364159657655E-2</v>
      </c>
      <c r="AH1030" s="17">
        <v>3.75891188598204E-2</v>
      </c>
      <c r="AI1030" s="17">
        <v>2.83898086931837E-2</v>
      </c>
      <c r="AJ1030" s="17">
        <v>2.3263765469763598E-2</v>
      </c>
      <c r="AK1030" s="17"/>
      <c r="AL1030" s="17">
        <v>1.8355028883862E-2</v>
      </c>
      <c r="AM1030" s="17">
        <v>2.6598824311780501E-2</v>
      </c>
      <c r="AN1030" s="17">
        <v>3.29820785037215E-2</v>
      </c>
      <c r="AO1030" s="17">
        <v>3.5230961375521598E-2</v>
      </c>
      <c r="AP1030" s="17">
        <v>3.7410584906366499E-2</v>
      </c>
      <c r="AQ1030" s="17">
        <v>5.5221288472664498E-2</v>
      </c>
      <c r="AR1030" s="17"/>
      <c r="AS1030" s="17">
        <v>3.5543171155220397E-2</v>
      </c>
      <c r="AT1030" s="17">
        <v>2.63815395222552E-2</v>
      </c>
      <c r="AU1030" s="17">
        <v>3.4945128706280998E-2</v>
      </c>
      <c r="AV1030" s="17">
        <v>2.0414478814865598E-2</v>
      </c>
      <c r="AW1030" s="17">
        <v>0</v>
      </c>
      <c r="AX1030" s="17"/>
      <c r="AY1030" s="17">
        <v>5.2268196205854697E-2</v>
      </c>
      <c r="AZ1030" s="17">
        <v>2.7807349005814101E-2</v>
      </c>
      <c r="BA1030" s="17">
        <v>1.5169429618532199E-2</v>
      </c>
      <c r="BB1030" s="17">
        <v>1.1989012909731801E-2</v>
      </c>
      <c r="BC1030" s="17">
        <v>0</v>
      </c>
      <c r="BD1030" s="17"/>
      <c r="BE1030" s="17">
        <v>4.1569822783748801E-2</v>
      </c>
      <c r="BF1030" s="17">
        <v>1.9918092665027601E-2</v>
      </c>
      <c r="BG1030" s="17">
        <v>2.3660998122170301E-2</v>
      </c>
      <c r="BH1030" s="17">
        <v>4.2284569976239403E-2</v>
      </c>
      <c r="BI1030" s="17"/>
      <c r="BJ1030" s="17">
        <v>2.5602087741354002E-2</v>
      </c>
      <c r="BK1030" s="17">
        <v>0</v>
      </c>
      <c r="BL1030" s="17">
        <v>4.6676232400065298E-2</v>
      </c>
      <c r="BM1030" s="17">
        <v>2.6146542587986599E-2</v>
      </c>
      <c r="BN1030" s="17"/>
      <c r="BO1030" s="17">
        <v>2.2778908138590799E-2</v>
      </c>
      <c r="BP1030" s="17">
        <v>3.33789667816786E-2</v>
      </c>
      <c r="BQ1030" s="17">
        <v>2.9526634614929902E-2</v>
      </c>
      <c r="BR1030" s="17"/>
      <c r="BS1030" s="17">
        <v>3.05983547280698E-2</v>
      </c>
      <c r="BT1030" s="17">
        <v>2.7073387686226299E-2</v>
      </c>
      <c r="BU1030" s="17"/>
      <c r="BV1030" s="17">
        <v>1.6107444861872999E-2</v>
      </c>
      <c r="BW1030" s="17">
        <v>3.1468995567564002E-2</v>
      </c>
      <c r="BX1030" s="17">
        <v>3.2702672241826602E-2</v>
      </c>
      <c r="BY1030" s="17"/>
      <c r="BZ1030" s="17">
        <v>3.3709350366880303E-2</v>
      </c>
      <c r="CA1030" s="17">
        <v>0</v>
      </c>
    </row>
    <row r="1031" spans="2:79" x14ac:dyDescent="0.3">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c r="BP1031" s="17"/>
      <c r="BQ1031" s="17"/>
      <c r="BR1031" s="17"/>
      <c r="BS1031" s="17"/>
      <c r="BT1031" s="17"/>
      <c r="BU1031" s="17"/>
      <c r="BV1031" s="17"/>
      <c r="BW1031" s="17"/>
      <c r="BX1031" s="17"/>
      <c r="BY1031" s="17"/>
      <c r="BZ1031" s="17"/>
      <c r="CA1031" s="17"/>
    </row>
    <row r="1032" spans="2:79" x14ac:dyDescent="0.3">
      <c r="B1032" s="6" t="s">
        <v>354</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c r="BM1032" s="17"/>
      <c r="BN1032" s="17"/>
      <c r="BO1032" s="17"/>
      <c r="BP1032" s="17"/>
      <c r="BQ1032" s="17"/>
      <c r="BR1032" s="17"/>
      <c r="BS1032" s="17"/>
      <c r="BT1032" s="17"/>
      <c r="BU1032" s="17"/>
      <c r="BV1032" s="17"/>
      <c r="BW1032" s="17"/>
      <c r="BX1032" s="17"/>
      <c r="BY1032" s="17"/>
      <c r="BZ1032" s="17"/>
      <c r="CA1032" s="17"/>
    </row>
    <row r="1033" spans="2:79" x14ac:dyDescent="0.3">
      <c r="B1033" s="24" t="s">
        <v>329</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c r="BP1033" s="17"/>
      <c r="BQ1033" s="17"/>
      <c r="BR1033" s="17"/>
      <c r="BS1033" s="17"/>
      <c r="BT1033" s="17"/>
      <c r="BU1033" s="17"/>
      <c r="BV1033" s="17"/>
      <c r="BW1033" s="17"/>
      <c r="BX1033" s="17"/>
      <c r="BY1033" s="17"/>
      <c r="BZ1033" s="17"/>
      <c r="CA1033" s="17"/>
    </row>
    <row r="1034" spans="2:79" x14ac:dyDescent="0.3">
      <c r="B1034" t="s">
        <v>321</v>
      </c>
      <c r="C1034" s="17">
        <v>4.5950684186765303E-2</v>
      </c>
      <c r="D1034" s="17">
        <v>4.3847783522158103E-2</v>
      </c>
      <c r="E1034" s="17">
        <v>4.8259393872212203E-2</v>
      </c>
      <c r="F1034" s="17"/>
      <c r="G1034" s="17">
        <v>5.2545622261395503E-2</v>
      </c>
      <c r="H1034" s="17">
        <v>4.3038582666681799E-2</v>
      </c>
      <c r="I1034" s="17">
        <v>8.68587636230473E-2</v>
      </c>
      <c r="J1034" s="17">
        <v>5.1487293602490797E-2</v>
      </c>
      <c r="K1034" s="17">
        <v>4.1474692047268398E-2</v>
      </c>
      <c r="L1034" s="17">
        <v>6.7561674753811802E-3</v>
      </c>
      <c r="M1034" s="17"/>
      <c r="N1034" s="17">
        <v>4.8542374001775301E-2</v>
      </c>
      <c r="O1034" s="17">
        <v>2.8108799153514899E-2</v>
      </c>
      <c r="P1034" s="17">
        <v>3.1143157016135702E-2</v>
      </c>
      <c r="Q1034" s="17">
        <v>7.4216901563983403E-2</v>
      </c>
      <c r="R1034" s="17"/>
      <c r="S1034" s="17">
        <v>1.9836522059579201E-2</v>
      </c>
      <c r="T1034" s="17">
        <v>2.7386643678230599E-2</v>
      </c>
      <c r="U1034" s="17">
        <v>3.3458136910754603E-2</v>
      </c>
      <c r="V1034" s="17">
        <v>1.6637900176334899E-2</v>
      </c>
      <c r="W1034" s="17">
        <v>0.143427561268474</v>
      </c>
      <c r="X1034" s="17">
        <v>4.0446795482837701E-2</v>
      </c>
      <c r="Y1034" s="17">
        <v>0</v>
      </c>
      <c r="Z1034" s="17">
        <v>3.8395187096863702E-2</v>
      </c>
      <c r="AA1034" s="17">
        <v>9.9209197958102097E-2</v>
      </c>
      <c r="AB1034" s="17">
        <v>9.2141010785323996E-2</v>
      </c>
      <c r="AC1034" s="17">
        <v>0</v>
      </c>
      <c r="AD1034" s="17">
        <v>0</v>
      </c>
      <c r="AE1034" s="17"/>
      <c r="AF1034" s="17">
        <v>5.5873321412629899E-2</v>
      </c>
      <c r="AG1034" s="17">
        <v>3.3164808836175397E-2</v>
      </c>
      <c r="AH1034" s="17">
        <v>7.9735646090526205E-2</v>
      </c>
      <c r="AI1034" s="17">
        <v>2.91311477661256E-2</v>
      </c>
      <c r="AJ1034" s="17">
        <v>0.104380655374242</v>
      </c>
      <c r="AK1034" s="17"/>
      <c r="AL1034" s="17">
        <v>4.4039751962174703E-2</v>
      </c>
      <c r="AM1034" s="17">
        <v>5.16847459966377E-2</v>
      </c>
      <c r="AN1034" s="17">
        <v>5.8049887913994E-2</v>
      </c>
      <c r="AO1034" s="17">
        <v>7.0906934518608106E-2</v>
      </c>
      <c r="AP1034" s="17">
        <v>6.8791018604448695E-2</v>
      </c>
      <c r="AQ1034" s="17">
        <v>0</v>
      </c>
      <c r="AR1034" s="17"/>
      <c r="AS1034" s="17">
        <v>2.7310904306701401E-2</v>
      </c>
      <c r="AT1034" s="17">
        <v>2.8851094573493E-2</v>
      </c>
      <c r="AU1034" s="17">
        <v>6.6438500755376995E-2</v>
      </c>
      <c r="AV1034" s="17">
        <v>0.115534240221264</v>
      </c>
      <c r="AW1034" s="17">
        <v>6.8784838462820505E-2</v>
      </c>
      <c r="AX1034" s="17"/>
      <c r="AY1034" s="17">
        <v>4.8374637339405002E-2</v>
      </c>
      <c r="AZ1034" s="17">
        <v>2.29572185787799E-2</v>
      </c>
      <c r="BA1034" s="17">
        <v>5.0175196439187997E-2</v>
      </c>
      <c r="BB1034" s="17">
        <v>7.9002754155978697E-2</v>
      </c>
      <c r="BC1034" s="17">
        <v>0.215034373134872</v>
      </c>
      <c r="BD1034" s="17"/>
      <c r="BE1034" s="17">
        <v>0.13516216187389801</v>
      </c>
      <c r="BF1034" s="17">
        <v>4.7374981352473901E-2</v>
      </c>
      <c r="BG1034" s="17">
        <v>4.38690337137745E-2</v>
      </c>
      <c r="BH1034" s="17">
        <v>3.8799942859983401E-2</v>
      </c>
      <c r="BI1034" s="17"/>
      <c r="BJ1034" s="17">
        <v>0.108305484078079</v>
      </c>
      <c r="BK1034" s="17">
        <v>8.9980435495977396E-2</v>
      </c>
      <c r="BL1034" s="17">
        <v>1.7579414212429902E-2</v>
      </c>
      <c r="BM1034" s="17">
        <v>3.8847359100473301E-2</v>
      </c>
      <c r="BN1034" s="17"/>
      <c r="BO1034" s="17">
        <v>5.7304502507925098E-2</v>
      </c>
      <c r="BP1034" s="17">
        <v>9.4383267446234598E-2</v>
      </c>
      <c r="BQ1034" s="17">
        <v>3.4862820190608303E-2</v>
      </c>
      <c r="BR1034" s="17"/>
      <c r="BS1034" s="17">
        <v>4.6415589501234901E-2</v>
      </c>
      <c r="BT1034" s="17">
        <v>4.5696598749127001E-2</v>
      </c>
      <c r="BU1034" s="17"/>
      <c r="BV1034" s="17">
        <v>6.15249877167953E-2</v>
      </c>
      <c r="BW1034" s="17">
        <v>3.9674104780134299E-2</v>
      </c>
      <c r="BX1034" s="17">
        <v>5.23119479507081E-2</v>
      </c>
      <c r="BY1034" s="17"/>
      <c r="BZ1034" s="17">
        <v>0</v>
      </c>
      <c r="CA1034" s="17">
        <v>6.9312436099822003E-2</v>
      </c>
    </row>
    <row r="1035" spans="2:79" x14ac:dyDescent="0.3">
      <c r="B1035" t="s">
        <v>322</v>
      </c>
      <c r="C1035" s="17">
        <v>8.6469984895467894E-2</v>
      </c>
      <c r="D1035" s="17">
        <v>0.10746293431328301</v>
      </c>
      <c r="E1035" s="17">
        <v>6.5062294775524998E-2</v>
      </c>
      <c r="F1035" s="17"/>
      <c r="G1035" s="17">
        <v>0.16256329027067901</v>
      </c>
      <c r="H1035" s="17">
        <v>0.114373076509763</v>
      </c>
      <c r="I1035" s="17">
        <v>0.11786131291561799</v>
      </c>
      <c r="J1035" s="17">
        <v>3.6385598363256201E-2</v>
      </c>
      <c r="K1035" s="17">
        <v>6.6445814768541694E-2</v>
      </c>
      <c r="L1035" s="17">
        <v>3.6996973672192499E-2</v>
      </c>
      <c r="M1035" s="17"/>
      <c r="N1035" s="17">
        <v>6.7352581696826494E-2</v>
      </c>
      <c r="O1035" s="17">
        <v>0.10141088546275</v>
      </c>
      <c r="P1035" s="17">
        <v>9.0094105538466196E-2</v>
      </c>
      <c r="Q1035" s="17">
        <v>8.8430295667492595E-2</v>
      </c>
      <c r="R1035" s="17"/>
      <c r="S1035" s="17">
        <v>0.13736105247427799</v>
      </c>
      <c r="T1035" s="17">
        <v>4.5362596914298503E-2</v>
      </c>
      <c r="U1035" s="17">
        <v>4.74301622358443E-2</v>
      </c>
      <c r="V1035" s="17">
        <v>8.9857166342207598E-2</v>
      </c>
      <c r="W1035" s="17">
        <v>3.7826542813883701E-2</v>
      </c>
      <c r="X1035" s="17">
        <v>0.19716867021024301</v>
      </c>
      <c r="Y1035" s="17">
        <v>7.84305889704522E-2</v>
      </c>
      <c r="Z1035" s="17">
        <v>0</v>
      </c>
      <c r="AA1035" s="17">
        <v>0.100025562515743</v>
      </c>
      <c r="AB1035" s="17">
        <v>1.7922210660215598E-2</v>
      </c>
      <c r="AC1035" s="17">
        <v>0.17129950255047</v>
      </c>
      <c r="AD1035" s="17">
        <v>0.180372150089181</v>
      </c>
      <c r="AE1035" s="17"/>
      <c r="AF1035" s="17">
        <v>6.8342769455980806E-2</v>
      </c>
      <c r="AG1035" s="17">
        <v>0.123700542940822</v>
      </c>
      <c r="AH1035" s="17">
        <v>1.6673044187147601E-2</v>
      </c>
      <c r="AI1035" s="17">
        <v>0.112448508329792</v>
      </c>
      <c r="AJ1035" s="17">
        <v>0.12647535915234401</v>
      </c>
      <c r="AK1035" s="17"/>
      <c r="AL1035" s="17">
        <v>0.1251158232905</v>
      </c>
      <c r="AM1035" s="17">
        <v>8.1339225576878907E-2</v>
      </c>
      <c r="AN1035" s="17">
        <v>4.68852294379569E-2</v>
      </c>
      <c r="AO1035" s="17">
        <v>7.8070789105624594E-2</v>
      </c>
      <c r="AP1035" s="17">
        <v>9.9319676383807495E-2</v>
      </c>
      <c r="AQ1035" s="17">
        <v>4.2395558746095102E-2</v>
      </c>
      <c r="AR1035" s="17"/>
      <c r="AS1035" s="17">
        <v>5.5504987857271197E-2</v>
      </c>
      <c r="AT1035" s="17">
        <v>9.0503496304394707E-2</v>
      </c>
      <c r="AU1035" s="17">
        <v>8.1797170518431703E-2</v>
      </c>
      <c r="AV1035" s="17">
        <v>0.12846039067143</v>
      </c>
      <c r="AW1035" s="17">
        <v>6.4234315812853507E-2</v>
      </c>
      <c r="AX1035" s="17"/>
      <c r="AY1035" s="17">
        <v>5.5082885728576302E-2</v>
      </c>
      <c r="AZ1035" s="17">
        <v>0.10113579581396299</v>
      </c>
      <c r="BA1035" s="17">
        <v>9.6002643248373903E-2</v>
      </c>
      <c r="BB1035" s="17">
        <v>7.5938138644516595E-2</v>
      </c>
      <c r="BC1035" s="17">
        <v>0.17520230384152</v>
      </c>
      <c r="BD1035" s="17"/>
      <c r="BE1035" s="17">
        <v>7.9743851244399006E-2</v>
      </c>
      <c r="BF1035" s="17">
        <v>0.106759867848361</v>
      </c>
      <c r="BG1035" s="17">
        <v>7.5755319681338695E-2</v>
      </c>
      <c r="BH1035" s="17">
        <v>9.0366324755737096E-2</v>
      </c>
      <c r="BI1035" s="17"/>
      <c r="BJ1035" s="17">
        <v>0.14118696933304201</v>
      </c>
      <c r="BK1035" s="17">
        <v>0.10102491412508199</v>
      </c>
      <c r="BL1035" s="17">
        <v>6.0974081210621103E-2</v>
      </c>
      <c r="BM1035" s="17">
        <v>8.5345845696328804E-2</v>
      </c>
      <c r="BN1035" s="17"/>
      <c r="BO1035" s="17">
        <v>0.115468464040493</v>
      </c>
      <c r="BP1035" s="17">
        <v>8.2508779784664504E-2</v>
      </c>
      <c r="BQ1035" s="17">
        <v>8.2626611650737605E-2</v>
      </c>
      <c r="BR1035" s="17"/>
      <c r="BS1035" s="17">
        <v>7.8435366446115304E-2</v>
      </c>
      <c r="BT1035" s="17">
        <v>9.3298237893820302E-2</v>
      </c>
      <c r="BU1035" s="17"/>
      <c r="BV1035" s="17">
        <v>8.9533352970293398E-2</v>
      </c>
      <c r="BW1035" s="17">
        <v>8.6554294463636106E-2</v>
      </c>
      <c r="BX1035" s="17">
        <v>9.9560020577557001E-2</v>
      </c>
      <c r="BY1035" s="17"/>
      <c r="BZ1035" s="17">
        <v>6.0957889185455298E-2</v>
      </c>
      <c r="CA1035" s="17">
        <v>0.20745119989792701</v>
      </c>
    </row>
    <row r="1036" spans="2:79" x14ac:dyDescent="0.3">
      <c r="B1036" t="s">
        <v>323</v>
      </c>
      <c r="C1036" s="17">
        <v>0.16295019462192201</v>
      </c>
      <c r="D1036" s="17">
        <v>0.15735926730443101</v>
      </c>
      <c r="E1036" s="17">
        <v>0.16921096614954301</v>
      </c>
      <c r="F1036" s="17"/>
      <c r="G1036" s="17">
        <v>0.22726478168588499</v>
      </c>
      <c r="H1036" s="17">
        <v>0.267916678122882</v>
      </c>
      <c r="I1036" s="17">
        <v>0.20327103054964801</v>
      </c>
      <c r="J1036" s="17">
        <v>0.16132236324189</v>
      </c>
      <c r="K1036" s="17">
        <v>5.1135340202953003E-2</v>
      </c>
      <c r="L1036" s="17">
        <v>6.7399995871626706E-2</v>
      </c>
      <c r="M1036" s="17"/>
      <c r="N1036" s="17">
        <v>0.17773851438680699</v>
      </c>
      <c r="O1036" s="17">
        <v>0.19316523475505401</v>
      </c>
      <c r="P1036" s="17">
        <v>0.14600952434117301</v>
      </c>
      <c r="Q1036" s="17">
        <v>0.13593139308461799</v>
      </c>
      <c r="R1036" s="17"/>
      <c r="S1036" s="17">
        <v>0.20587453453509399</v>
      </c>
      <c r="T1036" s="17">
        <v>0.130416616234935</v>
      </c>
      <c r="U1036" s="17">
        <v>0.16496207223238199</v>
      </c>
      <c r="V1036" s="17">
        <v>0.100791971319538</v>
      </c>
      <c r="W1036" s="17">
        <v>0.23911694197688399</v>
      </c>
      <c r="X1036" s="17">
        <v>0.117824414207955</v>
      </c>
      <c r="Y1036" s="17">
        <v>0.145037074419825</v>
      </c>
      <c r="Z1036" s="17">
        <v>0.28168033351678001</v>
      </c>
      <c r="AA1036" s="17">
        <v>0.154334579558007</v>
      </c>
      <c r="AB1036" s="17">
        <v>0.15839739855765</v>
      </c>
      <c r="AC1036" s="17">
        <v>0.101717897719437</v>
      </c>
      <c r="AD1036" s="17">
        <v>0.17685288920322101</v>
      </c>
      <c r="AE1036" s="17"/>
      <c r="AF1036" s="17">
        <v>0.111906315129033</v>
      </c>
      <c r="AG1036" s="17">
        <v>0.20690200282159801</v>
      </c>
      <c r="AH1036" s="17">
        <v>0.127535610203802</v>
      </c>
      <c r="AI1036" s="17">
        <v>0.1876814929517</v>
      </c>
      <c r="AJ1036" s="17">
        <v>0.122428572269563</v>
      </c>
      <c r="AK1036" s="17"/>
      <c r="AL1036" s="17">
        <v>0.21530057217683299</v>
      </c>
      <c r="AM1036" s="17">
        <v>0.115205328360141</v>
      </c>
      <c r="AN1036" s="17">
        <v>0.13615070128280601</v>
      </c>
      <c r="AO1036" s="17">
        <v>0.13856607358574699</v>
      </c>
      <c r="AP1036" s="17">
        <v>0.191439392349261</v>
      </c>
      <c r="AQ1036" s="17">
        <v>0.122844600171166</v>
      </c>
      <c r="AR1036" s="17"/>
      <c r="AS1036" s="17">
        <v>0.119770200168345</v>
      </c>
      <c r="AT1036" s="17">
        <v>0.16621754851369899</v>
      </c>
      <c r="AU1036" s="17">
        <v>0.20485106971934999</v>
      </c>
      <c r="AV1036" s="17">
        <v>0.124998192275073</v>
      </c>
      <c r="AW1036" s="17">
        <v>0.123140494872801</v>
      </c>
      <c r="AX1036" s="17"/>
      <c r="AY1036" s="17">
        <v>0.130720022031418</v>
      </c>
      <c r="AZ1036" s="17">
        <v>0.18072384963697499</v>
      </c>
      <c r="BA1036" s="17">
        <v>0.14892934988841</v>
      </c>
      <c r="BB1036" s="17">
        <v>0.16995998609691201</v>
      </c>
      <c r="BC1036" s="17">
        <v>0.27843454246845301</v>
      </c>
      <c r="BD1036" s="17"/>
      <c r="BE1036" s="17">
        <v>0.199219836055258</v>
      </c>
      <c r="BF1036" s="17">
        <v>0.18225168621340301</v>
      </c>
      <c r="BG1036" s="17">
        <v>0.141388315480416</v>
      </c>
      <c r="BH1036" s="17">
        <v>0.188098616372986</v>
      </c>
      <c r="BI1036" s="17"/>
      <c r="BJ1036" s="17">
        <v>0.20180527745531901</v>
      </c>
      <c r="BK1036" s="17">
        <v>0.20073066977606299</v>
      </c>
      <c r="BL1036" s="17">
        <v>0.122357257466401</v>
      </c>
      <c r="BM1036" s="17">
        <v>0.164372313093058</v>
      </c>
      <c r="BN1036" s="17"/>
      <c r="BO1036" s="17">
        <v>0.17980832078084999</v>
      </c>
      <c r="BP1036" s="17">
        <v>0.180704843760501</v>
      </c>
      <c r="BQ1036" s="17">
        <v>0.15602655178057001</v>
      </c>
      <c r="BR1036" s="17"/>
      <c r="BS1036" s="17">
        <v>0.14576026488107999</v>
      </c>
      <c r="BT1036" s="17">
        <v>0.18112386514468501</v>
      </c>
      <c r="BU1036" s="17"/>
      <c r="BV1036" s="17">
        <v>0.18462687502761899</v>
      </c>
      <c r="BW1036" s="17">
        <v>0.15676936917463399</v>
      </c>
      <c r="BX1036" s="17">
        <v>0.151667601789889</v>
      </c>
      <c r="BY1036" s="17"/>
      <c r="BZ1036" s="17">
        <v>0.16495268242564401</v>
      </c>
      <c r="CA1036" s="17">
        <v>0.22813510959801001</v>
      </c>
    </row>
    <row r="1037" spans="2:79" x14ac:dyDescent="0.3">
      <c r="B1037" t="s">
        <v>324</v>
      </c>
      <c r="C1037" s="17">
        <v>0.20568836292322701</v>
      </c>
      <c r="D1037" s="17">
        <v>0.17857132815724899</v>
      </c>
      <c r="E1037" s="17">
        <v>0.23429575374266101</v>
      </c>
      <c r="F1037" s="17"/>
      <c r="G1037" s="17">
        <v>0.20796758076868199</v>
      </c>
      <c r="H1037" s="17">
        <v>0.224744919843402</v>
      </c>
      <c r="I1037" s="17">
        <v>0.20074984790532499</v>
      </c>
      <c r="J1037" s="17">
        <v>0.22310118207601901</v>
      </c>
      <c r="K1037" s="17">
        <v>0.214494066638136</v>
      </c>
      <c r="L1037" s="17">
        <v>0.16851053734721999</v>
      </c>
      <c r="M1037" s="17"/>
      <c r="N1037" s="17">
        <v>0.16785220167334899</v>
      </c>
      <c r="O1037" s="17">
        <v>0.18160211656737499</v>
      </c>
      <c r="P1037" s="17">
        <v>0.22402223533405499</v>
      </c>
      <c r="Q1037" s="17">
        <v>0.25361012743540401</v>
      </c>
      <c r="R1037" s="17"/>
      <c r="S1037" s="17">
        <v>0.167818954361516</v>
      </c>
      <c r="T1037" s="17">
        <v>0.230909643756007</v>
      </c>
      <c r="U1037" s="17">
        <v>0.20026456675960999</v>
      </c>
      <c r="V1037" s="17">
        <v>0.23871652870160701</v>
      </c>
      <c r="W1037" s="17">
        <v>0.16624441093074599</v>
      </c>
      <c r="X1037" s="17">
        <v>0.19907096440442501</v>
      </c>
      <c r="Y1037" s="17">
        <v>0.2581048876359</v>
      </c>
      <c r="Z1037" s="17">
        <v>0.14320669319302801</v>
      </c>
      <c r="AA1037" s="17">
        <v>0.21355101210194499</v>
      </c>
      <c r="AB1037" s="17">
        <v>0.223994494427767</v>
      </c>
      <c r="AC1037" s="17">
        <v>0.31840820426562699</v>
      </c>
      <c r="AD1037" s="17">
        <v>5.6050936518693702E-2</v>
      </c>
      <c r="AE1037" s="17"/>
      <c r="AF1037" s="17">
        <v>0.22681125097910099</v>
      </c>
      <c r="AG1037" s="17">
        <v>0.193392988290877</v>
      </c>
      <c r="AH1037" s="17">
        <v>0.191412621215168</v>
      </c>
      <c r="AI1037" s="17">
        <v>0.21002090833561499</v>
      </c>
      <c r="AJ1037" s="17">
        <v>0.12214979453212201</v>
      </c>
      <c r="AK1037" s="17"/>
      <c r="AL1037" s="17">
        <v>0.18798186766522601</v>
      </c>
      <c r="AM1037" s="17">
        <v>0.186897607247477</v>
      </c>
      <c r="AN1037" s="17">
        <v>0.16395387151329899</v>
      </c>
      <c r="AO1037" s="17">
        <v>0.208801542929034</v>
      </c>
      <c r="AP1037" s="17">
        <v>0.17591605064847199</v>
      </c>
      <c r="AQ1037" s="17">
        <v>0.34846672532926798</v>
      </c>
      <c r="AR1037" s="17"/>
      <c r="AS1037" s="17">
        <v>0.163717863779582</v>
      </c>
      <c r="AT1037" s="17">
        <v>0.21494633485133</v>
      </c>
      <c r="AU1037" s="17">
        <v>0.222224334067643</v>
      </c>
      <c r="AV1037" s="17">
        <v>0.201093839899191</v>
      </c>
      <c r="AW1037" s="17">
        <v>0.19416781923829601</v>
      </c>
      <c r="AX1037" s="17"/>
      <c r="AY1037" s="17">
        <v>0.13586736321458001</v>
      </c>
      <c r="AZ1037" s="17">
        <v>0.20320962972869999</v>
      </c>
      <c r="BA1037" s="17">
        <v>0.32772808564258499</v>
      </c>
      <c r="BB1037" s="17">
        <v>0.20388655542849299</v>
      </c>
      <c r="BC1037" s="17">
        <v>0</v>
      </c>
      <c r="BD1037" s="17"/>
      <c r="BE1037" s="17">
        <v>9.9084229759696996E-2</v>
      </c>
      <c r="BF1037" s="17">
        <v>0.21734868322895301</v>
      </c>
      <c r="BG1037" s="17">
        <v>0.20403725313634299</v>
      </c>
      <c r="BH1037" s="17">
        <v>0.21230507198381901</v>
      </c>
      <c r="BI1037" s="17"/>
      <c r="BJ1037" s="17">
        <v>0.16871382474289101</v>
      </c>
      <c r="BK1037" s="17">
        <v>0.29527496989601998</v>
      </c>
      <c r="BL1037" s="17">
        <v>0.187642001057019</v>
      </c>
      <c r="BM1037" s="17">
        <v>0.20635616142558999</v>
      </c>
      <c r="BN1037" s="17"/>
      <c r="BO1037" s="17">
        <v>0.18821148185557901</v>
      </c>
      <c r="BP1037" s="17">
        <v>0.24516151821136001</v>
      </c>
      <c r="BQ1037" s="17">
        <v>0.197197235447161</v>
      </c>
      <c r="BR1037" s="17"/>
      <c r="BS1037" s="17">
        <v>0.19963938254302499</v>
      </c>
      <c r="BT1037" s="17">
        <v>0.21416634347645899</v>
      </c>
      <c r="BU1037" s="17"/>
      <c r="BV1037" s="17">
        <v>0.19310117460595799</v>
      </c>
      <c r="BW1037" s="17">
        <v>0.233779373193232</v>
      </c>
      <c r="BX1037" s="17">
        <v>0.15082708346027601</v>
      </c>
      <c r="BY1037" s="17"/>
      <c r="BZ1037" s="17">
        <v>0.264782844454508</v>
      </c>
      <c r="CA1037" s="17">
        <v>0.15069374512676301</v>
      </c>
    </row>
    <row r="1038" spans="2:79" x14ac:dyDescent="0.3">
      <c r="B1038" t="s">
        <v>325</v>
      </c>
      <c r="C1038" s="17">
        <v>0.207848589040738</v>
      </c>
      <c r="D1038" s="17">
        <v>0.19527879841927201</v>
      </c>
      <c r="E1038" s="17">
        <v>0.21843980480713601</v>
      </c>
      <c r="F1038" s="17"/>
      <c r="G1038" s="17">
        <v>0.207733528518488</v>
      </c>
      <c r="H1038" s="17">
        <v>0.175737225566901</v>
      </c>
      <c r="I1038" s="17">
        <v>0.19583569686418101</v>
      </c>
      <c r="J1038" s="17">
        <v>0.183855410967772</v>
      </c>
      <c r="K1038" s="17">
        <v>0.28083107684938802</v>
      </c>
      <c r="L1038" s="17">
        <v>0.215849685938338</v>
      </c>
      <c r="M1038" s="17"/>
      <c r="N1038" s="17">
        <v>0.18462991539132101</v>
      </c>
      <c r="O1038" s="17">
        <v>0.24279366279925199</v>
      </c>
      <c r="P1038" s="17">
        <v>0.23576750663241999</v>
      </c>
      <c r="Q1038" s="17">
        <v>0.175645945233986</v>
      </c>
      <c r="R1038" s="17"/>
      <c r="S1038" s="17">
        <v>0.191359223929152</v>
      </c>
      <c r="T1038" s="17">
        <v>0.24531636872379201</v>
      </c>
      <c r="U1038" s="17">
        <v>0.223614714100068</v>
      </c>
      <c r="V1038" s="17">
        <v>0.139803208166524</v>
      </c>
      <c r="W1038" s="17">
        <v>0.130197705421635</v>
      </c>
      <c r="X1038" s="17">
        <v>0.20050855340779999</v>
      </c>
      <c r="Y1038" s="17">
        <v>0.232683876764185</v>
      </c>
      <c r="Z1038" s="17">
        <v>0.24668144523667501</v>
      </c>
      <c r="AA1038" s="17">
        <v>0.188700486882388</v>
      </c>
      <c r="AB1038" s="17">
        <v>0.25723554011784999</v>
      </c>
      <c r="AC1038" s="17">
        <v>0.16319998134084801</v>
      </c>
      <c r="AD1038" s="17">
        <v>0.34801803196069497</v>
      </c>
      <c r="AE1038" s="17"/>
      <c r="AF1038" s="17">
        <v>0.21056508267517299</v>
      </c>
      <c r="AG1038" s="17">
        <v>0.172030388476034</v>
      </c>
      <c r="AH1038" s="17">
        <v>0.289194339849561</v>
      </c>
      <c r="AI1038" s="17">
        <v>0.19459867331164399</v>
      </c>
      <c r="AJ1038" s="17">
        <v>0.20005650443247999</v>
      </c>
      <c r="AK1038" s="17"/>
      <c r="AL1038" s="17">
        <v>0.14873891953611901</v>
      </c>
      <c r="AM1038" s="17">
        <v>0.24311146455907701</v>
      </c>
      <c r="AN1038" s="17">
        <v>0.29522965252514499</v>
      </c>
      <c r="AO1038" s="17">
        <v>0.19986505542722799</v>
      </c>
      <c r="AP1038" s="17">
        <v>0.18018712244496701</v>
      </c>
      <c r="AQ1038" s="17">
        <v>0.199140538982892</v>
      </c>
      <c r="AR1038" s="17"/>
      <c r="AS1038" s="17">
        <v>0.25152177170457202</v>
      </c>
      <c r="AT1038" s="17">
        <v>0.19591930633191099</v>
      </c>
      <c r="AU1038" s="17">
        <v>0.21149071176392001</v>
      </c>
      <c r="AV1038" s="17">
        <v>0.18168587936908001</v>
      </c>
      <c r="AW1038" s="17">
        <v>0.21462163997502201</v>
      </c>
      <c r="AX1038" s="17"/>
      <c r="AY1038" s="17">
        <v>0.23048913169827101</v>
      </c>
      <c r="AZ1038" s="17">
        <v>0.179273488633238</v>
      </c>
      <c r="BA1038" s="17">
        <v>0.22549294902363001</v>
      </c>
      <c r="BB1038" s="17">
        <v>0.20888416108306701</v>
      </c>
      <c r="BC1038" s="17">
        <v>0.26066436439299001</v>
      </c>
      <c r="BD1038" s="17"/>
      <c r="BE1038" s="17">
        <v>0.31274929068903101</v>
      </c>
      <c r="BF1038" s="17">
        <v>0.167127013592896</v>
      </c>
      <c r="BG1038" s="17">
        <v>0.229313336383309</v>
      </c>
      <c r="BH1038" s="17">
        <v>0.18416624591397801</v>
      </c>
      <c r="BI1038" s="17"/>
      <c r="BJ1038" s="17">
        <v>0.187889857401729</v>
      </c>
      <c r="BK1038" s="17">
        <v>0.171261286920144</v>
      </c>
      <c r="BL1038" s="17">
        <v>0.229217232004327</v>
      </c>
      <c r="BM1038" s="17">
        <v>0.21048366694179199</v>
      </c>
      <c r="BN1038" s="17"/>
      <c r="BO1038" s="17">
        <v>0.24833192339577501</v>
      </c>
      <c r="BP1038" s="17">
        <v>0.194538853603276</v>
      </c>
      <c r="BQ1038" s="17">
        <v>0.202329958159505</v>
      </c>
      <c r="BR1038" s="17"/>
      <c r="BS1038" s="17">
        <v>0.221465006379227</v>
      </c>
      <c r="BT1038" s="17">
        <v>0.193082319032645</v>
      </c>
      <c r="BU1038" s="17"/>
      <c r="BV1038" s="17">
        <v>0.16013831538752701</v>
      </c>
      <c r="BW1038" s="17">
        <v>0.20636601209967401</v>
      </c>
      <c r="BX1038" s="17">
        <v>0.25701956563942102</v>
      </c>
      <c r="BY1038" s="17"/>
      <c r="BZ1038" s="17">
        <v>0.163726579774959</v>
      </c>
      <c r="CA1038" s="17">
        <v>0.17039293317433599</v>
      </c>
    </row>
    <row r="1039" spans="2:79" x14ac:dyDescent="0.3">
      <c r="B1039" t="s">
        <v>326</v>
      </c>
      <c r="C1039" s="17">
        <v>0.19494221042575199</v>
      </c>
      <c r="D1039" s="17">
        <v>0.20263791571239501</v>
      </c>
      <c r="E1039" s="17">
        <v>0.18758547179293</v>
      </c>
      <c r="F1039" s="17"/>
      <c r="G1039" s="17">
        <v>0.130533190634325</v>
      </c>
      <c r="H1039" s="17">
        <v>0.147813797034477</v>
      </c>
      <c r="I1039" s="17">
        <v>0.14591413246297599</v>
      </c>
      <c r="J1039" s="17">
        <v>0.27116400584448802</v>
      </c>
      <c r="K1039" s="17">
        <v>0.20188729581116899</v>
      </c>
      <c r="L1039" s="17">
        <v>0.25453009171014401</v>
      </c>
      <c r="M1039" s="17"/>
      <c r="N1039" s="17">
        <v>0.23774971058306199</v>
      </c>
      <c r="O1039" s="17">
        <v>0.16147397186255699</v>
      </c>
      <c r="P1039" s="17">
        <v>0.168232667188524</v>
      </c>
      <c r="Q1039" s="17">
        <v>0.196126638560878</v>
      </c>
      <c r="R1039" s="17"/>
      <c r="S1039" s="17">
        <v>0.21810334668446099</v>
      </c>
      <c r="T1039" s="17">
        <v>0.239333442642294</v>
      </c>
      <c r="U1039" s="17">
        <v>0.25212531133226801</v>
      </c>
      <c r="V1039" s="17">
        <v>0.20875648709143399</v>
      </c>
      <c r="W1039" s="17">
        <v>0.20809166760978001</v>
      </c>
      <c r="X1039" s="17">
        <v>0.20374547212292801</v>
      </c>
      <c r="Y1039" s="17">
        <v>0.10765658905457599</v>
      </c>
      <c r="Z1039" s="17">
        <v>0.19484019503890801</v>
      </c>
      <c r="AA1039" s="17">
        <v>0.151353944806075</v>
      </c>
      <c r="AB1039" s="17">
        <v>0.17338520863785301</v>
      </c>
      <c r="AC1039" s="17">
        <v>9.7596329439043603E-2</v>
      </c>
      <c r="AD1039" s="17">
        <v>0.18653344134627101</v>
      </c>
      <c r="AE1039" s="17"/>
      <c r="AF1039" s="17">
        <v>0.20311890360932999</v>
      </c>
      <c r="AG1039" s="17">
        <v>0.18224690735444701</v>
      </c>
      <c r="AH1039" s="17">
        <v>0.18690288737628399</v>
      </c>
      <c r="AI1039" s="17">
        <v>0.14831500686396601</v>
      </c>
      <c r="AJ1039" s="17">
        <v>0.26661224721447402</v>
      </c>
      <c r="AK1039" s="17"/>
      <c r="AL1039" s="17">
        <v>0.20063703710275099</v>
      </c>
      <c r="AM1039" s="17">
        <v>0.191215301584064</v>
      </c>
      <c r="AN1039" s="17">
        <v>0.18583639507552599</v>
      </c>
      <c r="AO1039" s="17">
        <v>0.19782635795304401</v>
      </c>
      <c r="AP1039" s="17">
        <v>0.268724574591864</v>
      </c>
      <c r="AQ1039" s="17">
        <v>0.215155139977069</v>
      </c>
      <c r="AR1039" s="17"/>
      <c r="AS1039" s="17">
        <v>0.27094523838491102</v>
      </c>
      <c r="AT1039" s="17">
        <v>0.228750944379778</v>
      </c>
      <c r="AU1039" s="17">
        <v>0.114125537203334</v>
      </c>
      <c r="AV1039" s="17">
        <v>0.11242850187899001</v>
      </c>
      <c r="AW1039" s="17">
        <v>0.136431534724506</v>
      </c>
      <c r="AX1039" s="17"/>
      <c r="AY1039" s="17">
        <v>0.25577843442805498</v>
      </c>
      <c r="AZ1039" s="17">
        <v>0.227692811672559</v>
      </c>
      <c r="BA1039" s="17">
        <v>0.109019938639137</v>
      </c>
      <c r="BB1039" s="17">
        <v>0.13221532914988199</v>
      </c>
      <c r="BC1039" s="17">
        <v>7.0664416162165303E-2</v>
      </c>
      <c r="BD1039" s="17"/>
      <c r="BE1039" s="17">
        <v>0.174040630377717</v>
      </c>
      <c r="BF1039" s="17">
        <v>0.203134949041748</v>
      </c>
      <c r="BG1039" s="17">
        <v>0.20987446194455101</v>
      </c>
      <c r="BH1039" s="17">
        <v>0.164673476513678</v>
      </c>
      <c r="BI1039" s="17"/>
      <c r="BJ1039" s="17">
        <v>0.119338322701563</v>
      </c>
      <c r="BK1039" s="17">
        <v>0.127096385307329</v>
      </c>
      <c r="BL1039" s="17">
        <v>0.23085927206887799</v>
      </c>
      <c r="BM1039" s="17">
        <v>0.205404336433262</v>
      </c>
      <c r="BN1039" s="17"/>
      <c r="BO1039" s="17">
        <v>0.15135704775938699</v>
      </c>
      <c r="BP1039" s="17">
        <v>0.122794274585019</v>
      </c>
      <c r="BQ1039" s="17">
        <v>0.21952934213151701</v>
      </c>
      <c r="BR1039" s="17"/>
      <c r="BS1039" s="17">
        <v>0.21384886001303099</v>
      </c>
      <c r="BT1039" s="17">
        <v>0.173836142498212</v>
      </c>
      <c r="BU1039" s="17"/>
      <c r="BV1039" s="17">
        <v>0.21105879451868301</v>
      </c>
      <c r="BW1039" s="17">
        <v>0.199990612278998</v>
      </c>
      <c r="BX1039" s="17">
        <v>0.18556793500964699</v>
      </c>
      <c r="BY1039" s="17"/>
      <c r="BZ1039" s="17">
        <v>0.12985809312249599</v>
      </c>
      <c r="CA1039" s="17">
        <v>0.135365875811301</v>
      </c>
    </row>
    <row r="1040" spans="2:79" x14ac:dyDescent="0.3">
      <c r="B1040" t="s">
        <v>327</v>
      </c>
      <c r="C1040" s="17">
        <v>9.6149973906127506E-2</v>
      </c>
      <c r="D1040" s="17">
        <v>0.11484197257121199</v>
      </c>
      <c r="E1040" s="17">
        <v>7.7146314859993306E-2</v>
      </c>
      <c r="F1040" s="17"/>
      <c r="G1040" s="17">
        <v>1.1392005860545101E-2</v>
      </c>
      <c r="H1040" s="17">
        <v>2.6375720255893499E-2</v>
      </c>
      <c r="I1040" s="17">
        <v>4.9509215679205798E-2</v>
      </c>
      <c r="J1040" s="17">
        <v>7.2684145904083799E-2</v>
      </c>
      <c r="K1040" s="17">
        <v>0.143731713682544</v>
      </c>
      <c r="L1040" s="17">
        <v>0.24995654798509701</v>
      </c>
      <c r="M1040" s="17"/>
      <c r="N1040" s="17">
        <v>0.116134702266861</v>
      </c>
      <c r="O1040" s="17">
        <v>9.1445329399497094E-2</v>
      </c>
      <c r="P1040" s="17">
        <v>0.104730803949226</v>
      </c>
      <c r="Q1040" s="17">
        <v>7.6038698453638906E-2</v>
      </c>
      <c r="R1040" s="17"/>
      <c r="S1040" s="17">
        <v>5.9646365955919302E-2</v>
      </c>
      <c r="T1040" s="17">
        <v>8.1274688050444105E-2</v>
      </c>
      <c r="U1040" s="17">
        <v>7.8145036429074305E-2</v>
      </c>
      <c r="V1040" s="17">
        <v>0.205436738202355</v>
      </c>
      <c r="W1040" s="17">
        <v>7.5095169978596304E-2</v>
      </c>
      <c r="X1040" s="17">
        <v>4.1235130163811598E-2</v>
      </c>
      <c r="Y1040" s="17">
        <v>0.17808698315506299</v>
      </c>
      <c r="Z1040" s="17">
        <v>9.5196145917746694E-2</v>
      </c>
      <c r="AA1040" s="17">
        <v>9.2825216177741102E-2</v>
      </c>
      <c r="AB1040" s="17">
        <v>7.6924136813341301E-2</v>
      </c>
      <c r="AC1040" s="17">
        <v>0.14777808468457401</v>
      </c>
      <c r="AD1040" s="17">
        <v>5.2172550881937403E-2</v>
      </c>
      <c r="AE1040" s="17"/>
      <c r="AF1040" s="17">
        <v>0.123382356738752</v>
      </c>
      <c r="AG1040" s="17">
        <v>8.8562361280046895E-2</v>
      </c>
      <c r="AH1040" s="17">
        <v>0.108545851077511</v>
      </c>
      <c r="AI1040" s="17">
        <v>0.11780426244115701</v>
      </c>
      <c r="AJ1040" s="17">
        <v>5.7896867024775298E-2</v>
      </c>
      <c r="AK1040" s="17"/>
      <c r="AL1040" s="17">
        <v>7.8186028266395993E-2</v>
      </c>
      <c r="AM1040" s="17">
        <v>0.13054632667572499</v>
      </c>
      <c r="AN1040" s="17">
        <v>0.113894262251272</v>
      </c>
      <c r="AO1040" s="17">
        <v>0.10596324648071501</v>
      </c>
      <c r="AP1040" s="17">
        <v>1.56221649771787E-2</v>
      </c>
      <c r="AQ1040" s="17">
        <v>7.19974367935102E-2</v>
      </c>
      <c r="AR1040" s="17"/>
      <c r="AS1040" s="17">
        <v>0.111229033798617</v>
      </c>
      <c r="AT1040" s="17">
        <v>7.4811275045395295E-2</v>
      </c>
      <c r="AU1040" s="17">
        <v>9.9072675971943996E-2</v>
      </c>
      <c r="AV1040" s="17">
        <v>0.13579895568497199</v>
      </c>
      <c r="AW1040" s="17">
        <v>0.198619356913701</v>
      </c>
      <c r="AX1040" s="17"/>
      <c r="AY1040" s="17">
        <v>0.143687525559695</v>
      </c>
      <c r="AZ1040" s="17">
        <v>8.50072059357838E-2</v>
      </c>
      <c r="BA1040" s="17">
        <v>4.2651837118676997E-2</v>
      </c>
      <c r="BB1040" s="17">
        <v>0.130113075441151</v>
      </c>
      <c r="BC1040" s="17">
        <v>0</v>
      </c>
      <c r="BD1040" s="17"/>
      <c r="BE1040" s="17">
        <v>0</v>
      </c>
      <c r="BF1040" s="17">
        <v>7.6002818722165105E-2</v>
      </c>
      <c r="BG1040" s="17">
        <v>9.5762279660267999E-2</v>
      </c>
      <c r="BH1040" s="17">
        <v>0.121590321599819</v>
      </c>
      <c r="BI1040" s="17"/>
      <c r="BJ1040" s="17">
        <v>7.2760264287377099E-2</v>
      </c>
      <c r="BK1040" s="17">
        <v>1.4631338479385299E-2</v>
      </c>
      <c r="BL1040" s="17">
        <v>0.15137074198032399</v>
      </c>
      <c r="BM1040" s="17">
        <v>8.9190317309495601E-2</v>
      </c>
      <c r="BN1040" s="17"/>
      <c r="BO1040" s="17">
        <v>5.9518259659990899E-2</v>
      </c>
      <c r="BP1040" s="17">
        <v>7.9908462608944394E-2</v>
      </c>
      <c r="BQ1040" s="17">
        <v>0.107427480639901</v>
      </c>
      <c r="BR1040" s="17"/>
      <c r="BS1040" s="17">
        <v>9.4435530236286702E-2</v>
      </c>
      <c r="BT1040" s="17">
        <v>9.8796493205051503E-2</v>
      </c>
      <c r="BU1040" s="17"/>
      <c r="BV1040" s="17">
        <v>0.100016499773123</v>
      </c>
      <c r="BW1040" s="17">
        <v>7.6866234009690407E-2</v>
      </c>
      <c r="BX1040" s="17">
        <v>0.103045845572503</v>
      </c>
      <c r="BY1040" s="17"/>
      <c r="BZ1040" s="17">
        <v>0.215721911036939</v>
      </c>
      <c r="CA1040" s="17">
        <v>3.8648700291839998E-2</v>
      </c>
    </row>
    <row r="1041" spans="2:79" x14ac:dyDescent="0.3">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c r="BQ1041" s="17"/>
      <c r="BR1041" s="17"/>
      <c r="BS1041" s="17"/>
      <c r="BT1041" s="17"/>
      <c r="BU1041" s="17"/>
      <c r="BV1041" s="17"/>
      <c r="BW1041" s="17"/>
      <c r="BX1041" s="17"/>
      <c r="BY1041" s="17"/>
      <c r="BZ1041" s="17"/>
      <c r="CA1041" s="17"/>
    </row>
    <row r="1042" spans="2:79" x14ac:dyDescent="0.3">
      <c r="B1042" s="6" t="s">
        <v>355</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c r="BQ1042" s="17"/>
      <c r="BR1042" s="17"/>
      <c r="BS1042" s="17"/>
      <c r="BT1042" s="17"/>
      <c r="BU1042" s="17"/>
      <c r="BV1042" s="17"/>
      <c r="BW1042" s="17"/>
      <c r="BX1042" s="17"/>
      <c r="BY1042" s="17"/>
      <c r="BZ1042" s="17"/>
      <c r="CA1042" s="17"/>
    </row>
    <row r="1043" spans="2:79" x14ac:dyDescent="0.3">
      <c r="B1043" s="24" t="s">
        <v>329</v>
      </c>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c r="BH1043" s="17"/>
      <c r="BI1043" s="17"/>
      <c r="BJ1043" s="17"/>
      <c r="BK1043" s="17"/>
      <c r="BL1043" s="17"/>
      <c r="BM1043" s="17"/>
      <c r="BN1043" s="17"/>
      <c r="BO1043" s="17"/>
      <c r="BP1043" s="17"/>
      <c r="BQ1043" s="17"/>
      <c r="BR1043" s="17"/>
      <c r="BS1043" s="17"/>
      <c r="BT1043" s="17"/>
      <c r="BU1043" s="17"/>
      <c r="BV1043" s="17"/>
      <c r="BW1043" s="17"/>
      <c r="BX1043" s="17"/>
      <c r="BY1043" s="17"/>
      <c r="BZ1043" s="17"/>
      <c r="CA1043" s="17"/>
    </row>
    <row r="1044" spans="2:79" x14ac:dyDescent="0.3">
      <c r="B1044" t="s">
        <v>321</v>
      </c>
      <c r="C1044" s="17">
        <v>0.227700145752328</v>
      </c>
      <c r="D1044" s="17">
        <v>0.24265345156330201</v>
      </c>
      <c r="E1044" s="17">
        <v>0.212951038012895</v>
      </c>
      <c r="F1044" s="17"/>
      <c r="G1044" s="17">
        <v>0.15319526042468501</v>
      </c>
      <c r="H1044" s="17">
        <v>0.21436022064054</v>
      </c>
      <c r="I1044" s="17">
        <v>0.25063605965814101</v>
      </c>
      <c r="J1044" s="17">
        <v>0.27417296473344799</v>
      </c>
      <c r="K1044" s="17">
        <v>0.21338696717701799</v>
      </c>
      <c r="L1044" s="17">
        <v>0.24431616315249399</v>
      </c>
      <c r="M1044" s="17"/>
      <c r="N1044" s="17">
        <v>0.188734726494698</v>
      </c>
      <c r="O1044" s="17">
        <v>0.19706792263164799</v>
      </c>
      <c r="P1044" s="17">
        <v>0.22175940821336401</v>
      </c>
      <c r="Q1044" s="17">
        <v>0.29835523202979802</v>
      </c>
      <c r="R1044" s="17"/>
      <c r="S1044" s="17">
        <v>0.18827974929706801</v>
      </c>
      <c r="T1044" s="17">
        <v>0.24047739929152001</v>
      </c>
      <c r="U1044" s="17">
        <v>0.16027969329030001</v>
      </c>
      <c r="V1044" s="17">
        <v>0.33025807602693402</v>
      </c>
      <c r="W1044" s="17">
        <v>0.19145513620114399</v>
      </c>
      <c r="X1044" s="17">
        <v>0.17258684461622101</v>
      </c>
      <c r="Y1044" s="17">
        <v>0.28735180879753502</v>
      </c>
      <c r="Z1044" s="17">
        <v>0.22606797319229899</v>
      </c>
      <c r="AA1044" s="17">
        <v>0.209145400660986</v>
      </c>
      <c r="AB1044" s="17">
        <v>0.37696928577993699</v>
      </c>
      <c r="AC1044" s="17">
        <v>0.113009731561902</v>
      </c>
      <c r="AD1044" s="17">
        <v>0.110083797321388</v>
      </c>
      <c r="AE1044" s="17"/>
      <c r="AF1044" s="17">
        <v>0.24369144887732699</v>
      </c>
      <c r="AG1044" s="17">
        <v>0.189285338456195</v>
      </c>
      <c r="AH1044" s="17">
        <v>0.15673177274647901</v>
      </c>
      <c r="AI1044" s="17">
        <v>0.31962392461745498</v>
      </c>
      <c r="AJ1044" s="17">
        <v>0.296409831951637</v>
      </c>
      <c r="AK1044" s="17"/>
      <c r="AL1044" s="17">
        <v>0.15163517465221499</v>
      </c>
      <c r="AM1044" s="17">
        <v>0.24937566653575899</v>
      </c>
      <c r="AN1044" s="17">
        <v>0.24773753528263201</v>
      </c>
      <c r="AO1044" s="17">
        <v>0.33335366329345401</v>
      </c>
      <c r="AP1044" s="17">
        <v>0.23195633613805</v>
      </c>
      <c r="AQ1044" s="17">
        <v>8.9608826428287394E-2</v>
      </c>
      <c r="AR1044" s="17"/>
      <c r="AS1044" s="17">
        <v>0.18245310058585601</v>
      </c>
      <c r="AT1044" s="17">
        <v>0.238865544139161</v>
      </c>
      <c r="AU1044" s="17">
        <v>0.20949329012366</v>
      </c>
      <c r="AV1044" s="17">
        <v>0.27206428885723999</v>
      </c>
      <c r="AW1044" s="17">
        <v>0.40824797082147102</v>
      </c>
      <c r="AX1044" s="17"/>
      <c r="AY1044" s="17">
        <v>0.27968279352586201</v>
      </c>
      <c r="AZ1044" s="17">
        <v>0.20121968154969999</v>
      </c>
      <c r="BA1044" s="17">
        <v>0.19032435516149701</v>
      </c>
      <c r="BB1044" s="17">
        <v>0.27689754414512002</v>
      </c>
      <c r="BC1044" s="17">
        <v>0.215034373134872</v>
      </c>
      <c r="BD1044" s="17"/>
      <c r="BE1044" s="17">
        <v>0.294625412723793</v>
      </c>
      <c r="BF1044" s="17">
        <v>0.20531745146209901</v>
      </c>
      <c r="BG1044" s="17">
        <v>0.229496591574292</v>
      </c>
      <c r="BH1044" s="17">
        <v>0.22740237118947501</v>
      </c>
      <c r="BI1044" s="17"/>
      <c r="BJ1044" s="17">
        <v>0.36817693979316302</v>
      </c>
      <c r="BK1044" s="17">
        <v>0.19619037331926201</v>
      </c>
      <c r="BL1044" s="17">
        <v>0.21521813251538799</v>
      </c>
      <c r="BM1044" s="17">
        <v>0.20780650236876</v>
      </c>
      <c r="BN1044" s="17"/>
      <c r="BO1044" s="17">
        <v>0.28463597559396298</v>
      </c>
      <c r="BP1044" s="17">
        <v>0.30641910336975198</v>
      </c>
      <c r="BQ1044" s="17">
        <v>0.20398337079159701</v>
      </c>
      <c r="BR1044" s="17"/>
      <c r="BS1044" s="17">
        <v>0.21555544373639601</v>
      </c>
      <c r="BT1044" s="17">
        <v>0.24352917768259899</v>
      </c>
      <c r="BU1044" s="17"/>
      <c r="BV1044" s="17">
        <v>0.17974313374374401</v>
      </c>
      <c r="BW1044" s="17">
        <v>0.24827221926792201</v>
      </c>
      <c r="BX1044" s="17">
        <v>0.232928637406317</v>
      </c>
      <c r="BY1044" s="17"/>
      <c r="BZ1044" s="17">
        <v>0.17869425683321599</v>
      </c>
      <c r="CA1044" s="17">
        <v>0.22462573274574499</v>
      </c>
    </row>
    <row r="1045" spans="2:79" x14ac:dyDescent="0.3">
      <c r="B1045" t="s">
        <v>322</v>
      </c>
      <c r="C1045" s="17">
        <v>0.29262673886235802</v>
      </c>
      <c r="D1045" s="17">
        <v>0.25596486804965901</v>
      </c>
      <c r="E1045" s="17">
        <v>0.33134728111435302</v>
      </c>
      <c r="F1045" s="17"/>
      <c r="G1045" s="17">
        <v>0.30236945297590601</v>
      </c>
      <c r="H1045" s="17">
        <v>0.21641486196493001</v>
      </c>
      <c r="I1045" s="17">
        <v>0.316424541273709</v>
      </c>
      <c r="J1045" s="17">
        <v>0.34409395843993501</v>
      </c>
      <c r="K1045" s="17">
        <v>0.33237963523925901</v>
      </c>
      <c r="L1045" s="17">
        <v>0.25914669821390901</v>
      </c>
      <c r="M1045" s="17"/>
      <c r="N1045" s="17">
        <v>0.298812020534511</v>
      </c>
      <c r="O1045" s="17">
        <v>0.271315965149453</v>
      </c>
      <c r="P1045" s="17">
        <v>0.30886270191477</v>
      </c>
      <c r="Q1045" s="17">
        <v>0.28797939315050503</v>
      </c>
      <c r="R1045" s="17"/>
      <c r="S1045" s="17">
        <v>0.26525501539619301</v>
      </c>
      <c r="T1045" s="17">
        <v>0.35337475269625901</v>
      </c>
      <c r="U1045" s="17">
        <v>0.339587924761107</v>
      </c>
      <c r="V1045" s="17">
        <v>0.25013370115081701</v>
      </c>
      <c r="W1045" s="17">
        <v>0.314111865043528</v>
      </c>
      <c r="X1045" s="17">
        <v>0.29328902514970301</v>
      </c>
      <c r="Y1045" s="17">
        <v>0.19331245777775899</v>
      </c>
      <c r="Z1045" s="17">
        <v>0.35936309996801502</v>
      </c>
      <c r="AA1045" s="17">
        <v>0.29845652559837699</v>
      </c>
      <c r="AB1045" s="17">
        <v>0.26003007312063398</v>
      </c>
      <c r="AC1045" s="17">
        <v>0.22175634188733201</v>
      </c>
      <c r="AD1045" s="17">
        <v>0.41634015282104803</v>
      </c>
      <c r="AE1045" s="17"/>
      <c r="AF1045" s="17">
        <v>0.224322548672551</v>
      </c>
      <c r="AG1045" s="17">
        <v>0.30245448818921</v>
      </c>
      <c r="AH1045" s="17">
        <v>0.36698313134446098</v>
      </c>
      <c r="AI1045" s="17">
        <v>0.34739883099286201</v>
      </c>
      <c r="AJ1045" s="17">
        <v>0.229955972398426</v>
      </c>
      <c r="AK1045" s="17"/>
      <c r="AL1045" s="17">
        <v>0.27608010860307503</v>
      </c>
      <c r="AM1045" s="17">
        <v>0.27901596986659399</v>
      </c>
      <c r="AN1045" s="17">
        <v>0.32986978795269101</v>
      </c>
      <c r="AO1045" s="17">
        <v>0.29283939222328698</v>
      </c>
      <c r="AP1045" s="17">
        <v>0.34695681693134101</v>
      </c>
      <c r="AQ1045" s="17">
        <v>0.29491800169989502</v>
      </c>
      <c r="AR1045" s="17"/>
      <c r="AS1045" s="17">
        <v>0.31848106805926901</v>
      </c>
      <c r="AT1045" s="17">
        <v>0.26144166991326101</v>
      </c>
      <c r="AU1045" s="17">
        <v>0.338573913150715</v>
      </c>
      <c r="AV1045" s="17">
        <v>0.31978356287225002</v>
      </c>
      <c r="AW1045" s="17">
        <v>0.11769322484132</v>
      </c>
      <c r="AX1045" s="17"/>
      <c r="AY1045" s="17">
        <v>0.27440111667830802</v>
      </c>
      <c r="AZ1045" s="17">
        <v>0.28534676252525099</v>
      </c>
      <c r="BA1045" s="17">
        <v>0.27208626633910599</v>
      </c>
      <c r="BB1045" s="17">
        <v>0.34938774033753001</v>
      </c>
      <c r="BC1045" s="17">
        <v>0.43837950410114201</v>
      </c>
      <c r="BD1045" s="17"/>
      <c r="BE1045" s="17">
        <v>8.7249606680752406E-2</v>
      </c>
      <c r="BF1045" s="17">
        <v>0.196894417101518</v>
      </c>
      <c r="BG1045" s="17">
        <v>0.30372090075163</v>
      </c>
      <c r="BH1045" s="17">
        <v>0.35231622695738901</v>
      </c>
      <c r="BI1045" s="17"/>
      <c r="BJ1045" s="17">
        <v>0.21789274363988501</v>
      </c>
      <c r="BK1045" s="17">
        <v>0.22791908662623001</v>
      </c>
      <c r="BL1045" s="17">
        <v>0.28110328696915499</v>
      </c>
      <c r="BM1045" s="17">
        <v>0.33020948599335698</v>
      </c>
      <c r="BN1045" s="17"/>
      <c r="BO1045" s="17">
        <v>0.203881695814082</v>
      </c>
      <c r="BP1045" s="17">
        <v>0.26407058701002001</v>
      </c>
      <c r="BQ1045" s="17">
        <v>0.31851599612639198</v>
      </c>
      <c r="BR1045" s="17"/>
      <c r="BS1045" s="17">
        <v>0.29161501973216503</v>
      </c>
      <c r="BT1045" s="17">
        <v>0.29570674630202298</v>
      </c>
      <c r="BU1045" s="17"/>
      <c r="BV1045" s="17">
        <v>0.41949610025922601</v>
      </c>
      <c r="BW1045" s="17">
        <v>0.28513426489245502</v>
      </c>
      <c r="BX1045" s="17">
        <v>0.23495895738282199</v>
      </c>
      <c r="BY1045" s="17"/>
      <c r="BZ1045" s="17">
        <v>0.19261919337561101</v>
      </c>
      <c r="CA1045" s="17">
        <v>0.257105516822974</v>
      </c>
    </row>
    <row r="1046" spans="2:79" x14ac:dyDescent="0.3">
      <c r="B1046" t="s">
        <v>323</v>
      </c>
      <c r="C1046" s="17">
        <v>0.262775021673748</v>
      </c>
      <c r="D1046" s="17">
        <v>0.265998660253909</v>
      </c>
      <c r="E1046" s="17">
        <v>0.25723033106770099</v>
      </c>
      <c r="F1046" s="17"/>
      <c r="G1046" s="17">
        <v>0.31129203875959199</v>
      </c>
      <c r="H1046" s="17">
        <v>0.20640999292077999</v>
      </c>
      <c r="I1046" s="17">
        <v>0.17146920645580099</v>
      </c>
      <c r="J1046" s="17">
        <v>0.27322842938673703</v>
      </c>
      <c r="K1046" s="17">
        <v>0.27615410638913701</v>
      </c>
      <c r="L1046" s="17">
        <v>0.33771273252061101</v>
      </c>
      <c r="M1046" s="17"/>
      <c r="N1046" s="17">
        <v>0.28102455397463899</v>
      </c>
      <c r="O1046" s="17">
        <v>0.279217619722401</v>
      </c>
      <c r="P1046" s="17">
        <v>0.25833134504894101</v>
      </c>
      <c r="Q1046" s="17">
        <v>0.23716135387501</v>
      </c>
      <c r="R1046" s="17"/>
      <c r="S1046" s="17">
        <v>0.20116657350365999</v>
      </c>
      <c r="T1046" s="17">
        <v>0.219953142127784</v>
      </c>
      <c r="U1046" s="17">
        <v>0.26535780169620499</v>
      </c>
      <c r="V1046" s="17">
        <v>0.29520917751819098</v>
      </c>
      <c r="W1046" s="17">
        <v>0.23107999216063499</v>
      </c>
      <c r="X1046" s="17">
        <v>0.32275014140571801</v>
      </c>
      <c r="Y1046" s="17">
        <v>0.30726769529600501</v>
      </c>
      <c r="Z1046" s="17">
        <v>0.27000993393829398</v>
      </c>
      <c r="AA1046" s="17">
        <v>0.34367923536814998</v>
      </c>
      <c r="AB1046" s="17">
        <v>0.176256222415418</v>
      </c>
      <c r="AC1046" s="17">
        <v>0.41385741717920799</v>
      </c>
      <c r="AD1046" s="17">
        <v>0.23287597246632999</v>
      </c>
      <c r="AE1046" s="17"/>
      <c r="AF1046" s="17">
        <v>0.30314276556146702</v>
      </c>
      <c r="AG1046" s="17">
        <v>0.28532663030300498</v>
      </c>
      <c r="AH1046" s="17">
        <v>0.249715097604327</v>
      </c>
      <c r="AI1046" s="17">
        <v>0.147396961471608</v>
      </c>
      <c r="AJ1046" s="17">
        <v>0.20187494299104</v>
      </c>
      <c r="AK1046" s="17"/>
      <c r="AL1046" s="17">
        <v>0.289370984737435</v>
      </c>
      <c r="AM1046" s="17">
        <v>0.26286200513811497</v>
      </c>
      <c r="AN1046" s="17">
        <v>0.30623781968269798</v>
      </c>
      <c r="AO1046" s="17">
        <v>0.20366653678330701</v>
      </c>
      <c r="AP1046" s="17">
        <v>0.19279089958125001</v>
      </c>
      <c r="AQ1046" s="17">
        <v>0.35035536693989899</v>
      </c>
      <c r="AR1046" s="17"/>
      <c r="AS1046" s="17">
        <v>0.26594442575211902</v>
      </c>
      <c r="AT1046" s="17">
        <v>0.27540246530030099</v>
      </c>
      <c r="AU1046" s="17">
        <v>0.238342379494111</v>
      </c>
      <c r="AV1046" s="17">
        <v>0.242208379747411</v>
      </c>
      <c r="AW1046" s="17">
        <v>0.27799134896391497</v>
      </c>
      <c r="AX1046" s="17"/>
      <c r="AY1046" s="17">
        <v>0.235391235438936</v>
      </c>
      <c r="AZ1046" s="17">
        <v>0.29345841615414597</v>
      </c>
      <c r="BA1046" s="17">
        <v>0.25362627305163898</v>
      </c>
      <c r="BB1046" s="17">
        <v>0.24394507699035101</v>
      </c>
      <c r="BC1046" s="17">
        <v>0.20759649077976799</v>
      </c>
      <c r="BD1046" s="17"/>
      <c r="BE1046" s="17">
        <v>0.359788955127196</v>
      </c>
      <c r="BF1046" s="17">
        <v>0.33510099807458199</v>
      </c>
      <c r="BG1046" s="17">
        <v>0.25904131540994701</v>
      </c>
      <c r="BH1046" s="17">
        <v>0.21525445676834401</v>
      </c>
      <c r="BI1046" s="17"/>
      <c r="BJ1046" s="17">
        <v>0.220689575770633</v>
      </c>
      <c r="BK1046" s="17">
        <v>0.26106209421249699</v>
      </c>
      <c r="BL1046" s="17">
        <v>0.26728170220591102</v>
      </c>
      <c r="BM1046" s="17">
        <v>0.27335863000035898</v>
      </c>
      <c r="BN1046" s="17"/>
      <c r="BO1046" s="17">
        <v>0.24516514053826699</v>
      </c>
      <c r="BP1046" s="17">
        <v>0.201852202951744</v>
      </c>
      <c r="BQ1046" s="17">
        <v>0.27893680724068898</v>
      </c>
      <c r="BR1046" s="17"/>
      <c r="BS1046" s="17">
        <v>0.27424433728463499</v>
      </c>
      <c r="BT1046" s="17">
        <v>0.24767084609835499</v>
      </c>
      <c r="BU1046" s="17"/>
      <c r="BV1046" s="17">
        <v>0.259393110425302</v>
      </c>
      <c r="BW1046" s="17">
        <v>0.281345122428035</v>
      </c>
      <c r="BX1046" s="17">
        <v>0.24735113250235499</v>
      </c>
      <c r="BY1046" s="17"/>
      <c r="BZ1046" s="17">
        <v>0.35841160775064601</v>
      </c>
      <c r="CA1046" s="17">
        <v>0.19871333553641099</v>
      </c>
    </row>
    <row r="1047" spans="2:79" x14ac:dyDescent="0.3">
      <c r="B1047" t="s">
        <v>324</v>
      </c>
      <c r="C1047" s="17">
        <v>0.107648752856241</v>
      </c>
      <c r="D1047" s="17">
        <v>0.13201728108845501</v>
      </c>
      <c r="E1047" s="17">
        <v>8.2820676369403601E-2</v>
      </c>
      <c r="F1047" s="17"/>
      <c r="G1047" s="17">
        <v>7.2581211920949795E-2</v>
      </c>
      <c r="H1047" s="17">
        <v>0.13660270822502499</v>
      </c>
      <c r="I1047" s="17">
        <v>0.14082830136410501</v>
      </c>
      <c r="J1047" s="17">
        <v>6.82745615533462E-2</v>
      </c>
      <c r="K1047" s="17">
        <v>0.119932790479045</v>
      </c>
      <c r="L1047" s="17">
        <v>0.105213905201611</v>
      </c>
      <c r="M1047" s="17"/>
      <c r="N1047" s="17">
        <v>8.9364001545237007E-2</v>
      </c>
      <c r="O1047" s="17">
        <v>0.12615296086263</v>
      </c>
      <c r="P1047" s="17">
        <v>0.13363856980213301</v>
      </c>
      <c r="Q1047" s="17">
        <v>8.6888166535781797E-2</v>
      </c>
      <c r="R1047" s="17"/>
      <c r="S1047" s="17">
        <v>0.158948698942559</v>
      </c>
      <c r="T1047" s="17">
        <v>0.13508698673206801</v>
      </c>
      <c r="U1047" s="17">
        <v>0.114910426757281</v>
      </c>
      <c r="V1047" s="17">
        <v>5.2097234877203497E-2</v>
      </c>
      <c r="W1047" s="17">
        <v>0.10569966682997101</v>
      </c>
      <c r="X1047" s="17">
        <v>0.102774415984038</v>
      </c>
      <c r="Y1047" s="17">
        <v>0.123081882995154</v>
      </c>
      <c r="Z1047" s="17">
        <v>0.14455899290139201</v>
      </c>
      <c r="AA1047" s="17">
        <v>6.8552327394187706E-2</v>
      </c>
      <c r="AB1047" s="17">
        <v>7.4155889006536704E-2</v>
      </c>
      <c r="AC1047" s="17">
        <v>0.15193715574255301</v>
      </c>
      <c r="AD1047" s="17">
        <v>0</v>
      </c>
      <c r="AE1047" s="17"/>
      <c r="AF1047" s="17">
        <v>0.13258339944982001</v>
      </c>
      <c r="AG1047" s="17">
        <v>9.2370086422607897E-2</v>
      </c>
      <c r="AH1047" s="17">
        <v>0.13682513988654901</v>
      </c>
      <c r="AI1047" s="17">
        <v>0.10042110779973901</v>
      </c>
      <c r="AJ1047" s="17">
        <v>0.102602738473803</v>
      </c>
      <c r="AK1047" s="17"/>
      <c r="AL1047" s="17">
        <v>9.8178806007265002E-2</v>
      </c>
      <c r="AM1047" s="17">
        <v>0.11087920890613</v>
      </c>
      <c r="AN1047" s="17">
        <v>8.0333978601742406E-2</v>
      </c>
      <c r="AO1047" s="17">
        <v>0.10614427684744</v>
      </c>
      <c r="AP1047" s="17">
        <v>8.8940283569704598E-2</v>
      </c>
      <c r="AQ1047" s="17">
        <v>0.220437643491361</v>
      </c>
      <c r="AR1047" s="17"/>
      <c r="AS1047" s="17">
        <v>8.7437466326343194E-2</v>
      </c>
      <c r="AT1047" s="17">
        <v>0.110468034356083</v>
      </c>
      <c r="AU1047" s="17">
        <v>0.12071439847125</v>
      </c>
      <c r="AV1047" s="17">
        <v>0.11024873195431099</v>
      </c>
      <c r="AW1047" s="17">
        <v>6.3227493932148895E-2</v>
      </c>
      <c r="AX1047" s="17"/>
      <c r="AY1047" s="17">
        <v>8.7704278738859207E-2</v>
      </c>
      <c r="AZ1047" s="17">
        <v>0.10787541226229801</v>
      </c>
      <c r="BA1047" s="17">
        <v>0.16084408999878999</v>
      </c>
      <c r="BB1047" s="17">
        <v>8.4091867940967999E-2</v>
      </c>
      <c r="BC1047" s="17">
        <v>0</v>
      </c>
      <c r="BD1047" s="17"/>
      <c r="BE1047" s="17">
        <v>5.9899662128792497E-2</v>
      </c>
      <c r="BF1047" s="17">
        <v>0.13677491443491799</v>
      </c>
      <c r="BG1047" s="17">
        <v>9.6585982353715405E-2</v>
      </c>
      <c r="BH1047" s="17">
        <v>0.11778901911282701</v>
      </c>
      <c r="BI1047" s="17"/>
      <c r="BJ1047" s="17">
        <v>7.9501472636737194E-2</v>
      </c>
      <c r="BK1047" s="17">
        <v>0.16424732298741401</v>
      </c>
      <c r="BL1047" s="17">
        <v>0.13321385030678301</v>
      </c>
      <c r="BM1047" s="17">
        <v>9.2324026837267106E-2</v>
      </c>
      <c r="BN1047" s="17"/>
      <c r="BO1047" s="17">
        <v>0.136229514998679</v>
      </c>
      <c r="BP1047" s="17">
        <v>9.8849546185614603E-2</v>
      </c>
      <c r="BQ1047" s="17">
        <v>0.10296591045753301</v>
      </c>
      <c r="BR1047" s="17"/>
      <c r="BS1047" s="17">
        <v>0.102083493297911</v>
      </c>
      <c r="BT1047" s="17">
        <v>0.114923620665529</v>
      </c>
      <c r="BU1047" s="17"/>
      <c r="BV1047" s="17">
        <v>5.9417029433999999E-2</v>
      </c>
      <c r="BW1047" s="17">
        <v>9.4526863616569201E-2</v>
      </c>
      <c r="BX1047" s="17">
        <v>0.13030219863985101</v>
      </c>
      <c r="BY1047" s="17"/>
      <c r="BZ1047" s="17">
        <v>0.134994033112978</v>
      </c>
      <c r="CA1047" s="17">
        <v>0.12892209676552499</v>
      </c>
    </row>
    <row r="1048" spans="2:79" x14ac:dyDescent="0.3">
      <c r="B1048" t="s">
        <v>325</v>
      </c>
      <c r="C1048" s="17">
        <v>6.9066324497724194E-2</v>
      </c>
      <c r="D1048" s="17">
        <v>7.0040499433058401E-2</v>
      </c>
      <c r="E1048" s="17">
        <v>6.8268572245135495E-2</v>
      </c>
      <c r="F1048" s="17"/>
      <c r="G1048" s="17">
        <v>0.11992651259701199</v>
      </c>
      <c r="H1048" s="17">
        <v>0.122160152327827</v>
      </c>
      <c r="I1048" s="17">
        <v>9.0024939665330594E-2</v>
      </c>
      <c r="J1048" s="17">
        <v>2.9793769272656E-2</v>
      </c>
      <c r="K1048" s="17">
        <v>4.8764995243858002E-2</v>
      </c>
      <c r="L1048" s="17">
        <v>1.4689456231877E-2</v>
      </c>
      <c r="M1048" s="17"/>
      <c r="N1048" s="17">
        <v>0.103094497769589</v>
      </c>
      <c r="O1048" s="17">
        <v>7.1191617974057597E-2</v>
      </c>
      <c r="P1048" s="17">
        <v>6.3594914296700902E-2</v>
      </c>
      <c r="Q1048" s="17">
        <v>4.0134603413889802E-2</v>
      </c>
      <c r="R1048" s="17"/>
      <c r="S1048" s="17">
        <v>0.13504851284057701</v>
      </c>
      <c r="T1048" s="17">
        <v>3.94922074244584E-2</v>
      </c>
      <c r="U1048" s="17">
        <v>9.03106176432667E-2</v>
      </c>
      <c r="V1048" s="17">
        <v>5.4274211394262799E-2</v>
      </c>
      <c r="W1048" s="17">
        <v>9.5621198890166306E-2</v>
      </c>
      <c r="X1048" s="17">
        <v>4.1169158597658101E-2</v>
      </c>
      <c r="Y1048" s="17">
        <v>5.4048957690887099E-2</v>
      </c>
      <c r="Z1048" s="17">
        <v>0</v>
      </c>
      <c r="AA1048" s="17">
        <v>4.9853220334630598E-2</v>
      </c>
      <c r="AB1048" s="17">
        <v>5.5880706875988298E-2</v>
      </c>
      <c r="AC1048" s="17">
        <v>0</v>
      </c>
      <c r="AD1048" s="17">
        <v>0.18134846675455499</v>
      </c>
      <c r="AE1048" s="17"/>
      <c r="AF1048" s="17">
        <v>6.7194013100142794E-2</v>
      </c>
      <c r="AG1048" s="17">
        <v>8.4006350516635603E-2</v>
      </c>
      <c r="AH1048" s="17">
        <v>6.6067196112707893E-2</v>
      </c>
      <c r="AI1048" s="17">
        <v>5.6839420821228198E-2</v>
      </c>
      <c r="AJ1048" s="17">
        <v>0.14267232042006001</v>
      </c>
      <c r="AK1048" s="17"/>
      <c r="AL1048" s="17">
        <v>0.116165530191465</v>
      </c>
      <c r="AM1048" s="17">
        <v>6.3093750288925804E-2</v>
      </c>
      <c r="AN1048" s="17">
        <v>1.5045224763635E-2</v>
      </c>
      <c r="AO1048" s="17">
        <v>3.4602429779464101E-2</v>
      </c>
      <c r="AP1048" s="17">
        <v>0.12254810356395</v>
      </c>
      <c r="AQ1048" s="17">
        <v>2.3196593010624902E-2</v>
      </c>
      <c r="AR1048" s="17"/>
      <c r="AS1048" s="17">
        <v>9.90133115554373E-2</v>
      </c>
      <c r="AT1048" s="17">
        <v>6.1676536855545999E-2</v>
      </c>
      <c r="AU1048" s="17">
        <v>7.5306801232756501E-2</v>
      </c>
      <c r="AV1048" s="17">
        <v>3.3782035022585297E-2</v>
      </c>
      <c r="AW1048" s="17">
        <v>6.9166202602592305E-2</v>
      </c>
      <c r="AX1048" s="17"/>
      <c r="AY1048" s="17">
        <v>6.8451464120601893E-2</v>
      </c>
      <c r="AZ1048" s="17">
        <v>7.3425102747063598E-2</v>
      </c>
      <c r="BA1048" s="17">
        <v>7.5750751342641101E-2</v>
      </c>
      <c r="BB1048" s="17">
        <v>3.4090207878617398E-2</v>
      </c>
      <c r="BC1048" s="17">
        <v>0.13898963198421799</v>
      </c>
      <c r="BD1048" s="17"/>
      <c r="BE1048" s="17">
        <v>8.9809006903953895E-2</v>
      </c>
      <c r="BF1048" s="17">
        <v>0.103925954998797</v>
      </c>
      <c r="BG1048" s="17">
        <v>6.2199353993598203E-2</v>
      </c>
      <c r="BH1048" s="17">
        <v>5.9621164205901897E-2</v>
      </c>
      <c r="BI1048" s="17"/>
      <c r="BJ1048" s="17">
        <v>7.10660830779314E-2</v>
      </c>
      <c r="BK1048" s="17">
        <v>9.2777088146360098E-2</v>
      </c>
      <c r="BL1048" s="17">
        <v>7.87845950189381E-2</v>
      </c>
      <c r="BM1048" s="17">
        <v>5.7040262635211197E-2</v>
      </c>
      <c r="BN1048" s="17"/>
      <c r="BO1048" s="17">
        <v>9.5890753885615507E-2</v>
      </c>
      <c r="BP1048" s="17">
        <v>0.106916817676563</v>
      </c>
      <c r="BQ1048" s="17">
        <v>5.2305724274079098E-2</v>
      </c>
      <c r="BR1048" s="17"/>
      <c r="BS1048" s="17">
        <v>7.04322766714158E-2</v>
      </c>
      <c r="BT1048" s="17">
        <v>6.7895356773821802E-2</v>
      </c>
      <c r="BU1048" s="17"/>
      <c r="BV1048" s="17">
        <v>6.78239637187045E-2</v>
      </c>
      <c r="BW1048" s="17">
        <v>5.4138637781109701E-2</v>
      </c>
      <c r="BX1048" s="17">
        <v>9.6798472875190195E-2</v>
      </c>
      <c r="BY1048" s="17"/>
      <c r="BZ1048" s="17">
        <v>3.6212672422247197E-2</v>
      </c>
      <c r="CA1048" s="17">
        <v>7.9872313069664594E-2</v>
      </c>
    </row>
    <row r="1049" spans="2:79" x14ac:dyDescent="0.3">
      <c r="B1049" t="s">
        <v>326</v>
      </c>
      <c r="C1049" s="17">
        <v>3.0939487368894202E-2</v>
      </c>
      <c r="D1049" s="17">
        <v>3.0125219741963201E-2</v>
      </c>
      <c r="E1049" s="17">
        <v>3.1872989765009803E-2</v>
      </c>
      <c r="F1049" s="17"/>
      <c r="G1049" s="17">
        <v>4.0635523321855299E-2</v>
      </c>
      <c r="H1049" s="17">
        <v>8.76309146894097E-2</v>
      </c>
      <c r="I1049" s="17">
        <v>9.3296031238479394E-3</v>
      </c>
      <c r="J1049" s="17">
        <v>1.04363166138783E-2</v>
      </c>
      <c r="K1049" s="17">
        <v>0</v>
      </c>
      <c r="L1049" s="17">
        <v>3.1490209552902403E-2</v>
      </c>
      <c r="M1049" s="17"/>
      <c r="N1049" s="17">
        <v>3.3674336553265502E-2</v>
      </c>
      <c r="O1049" s="17">
        <v>3.6598871414254101E-2</v>
      </c>
      <c r="P1049" s="17">
        <v>6.4675498024180699E-3</v>
      </c>
      <c r="Q1049" s="17">
        <v>4.3787059967182698E-2</v>
      </c>
      <c r="R1049" s="17"/>
      <c r="S1049" s="17">
        <v>5.1301450019943302E-2</v>
      </c>
      <c r="T1049" s="17">
        <v>0</v>
      </c>
      <c r="U1049" s="17">
        <v>2.955353585184E-2</v>
      </c>
      <c r="V1049" s="17">
        <v>0</v>
      </c>
      <c r="W1049" s="17">
        <v>4.28716073669115E-2</v>
      </c>
      <c r="X1049" s="17">
        <v>6.7430414246661796E-2</v>
      </c>
      <c r="Y1049" s="17">
        <v>1.78120770519598E-2</v>
      </c>
      <c r="Z1049" s="17">
        <v>0</v>
      </c>
      <c r="AA1049" s="17">
        <v>1.66592536076937E-2</v>
      </c>
      <c r="AB1049" s="17">
        <v>5.6707822801486299E-2</v>
      </c>
      <c r="AC1049" s="17">
        <v>4.9645681584622597E-2</v>
      </c>
      <c r="AD1049" s="17">
        <v>5.9351610636679701E-2</v>
      </c>
      <c r="AE1049" s="17"/>
      <c r="AF1049" s="17">
        <v>1.48166737321275E-2</v>
      </c>
      <c r="AG1049" s="17">
        <v>4.18671105507471E-2</v>
      </c>
      <c r="AH1049" s="17">
        <v>2.3677662305476001E-2</v>
      </c>
      <c r="AI1049" s="17">
        <v>1.3613496403703599E-2</v>
      </c>
      <c r="AJ1049" s="17">
        <v>2.6484193765034799E-2</v>
      </c>
      <c r="AK1049" s="17"/>
      <c r="AL1049" s="17">
        <v>5.6803930797916902E-2</v>
      </c>
      <c r="AM1049" s="17">
        <v>1.7902364614482202E-2</v>
      </c>
      <c r="AN1049" s="17">
        <v>2.0775653716601901E-2</v>
      </c>
      <c r="AO1049" s="17">
        <v>2.2207361553142499E-2</v>
      </c>
      <c r="AP1049" s="17">
        <v>1.68075602157036E-2</v>
      </c>
      <c r="AQ1049" s="17">
        <v>2.14835684299335E-2</v>
      </c>
      <c r="AR1049" s="17"/>
      <c r="AS1049" s="17">
        <v>3.8331689771934199E-2</v>
      </c>
      <c r="AT1049" s="17">
        <v>3.87513255675224E-2</v>
      </c>
      <c r="AU1049" s="17">
        <v>1.15347819825911E-2</v>
      </c>
      <c r="AV1049" s="17">
        <v>2.1913001546203102E-2</v>
      </c>
      <c r="AW1049" s="17">
        <v>6.3673758838553002E-2</v>
      </c>
      <c r="AX1049" s="17"/>
      <c r="AY1049" s="17">
        <v>4.3246900575620799E-2</v>
      </c>
      <c r="AZ1049" s="17">
        <v>2.6275311423012902E-2</v>
      </c>
      <c r="BA1049" s="17">
        <v>3.9953640185764701E-2</v>
      </c>
      <c r="BB1049" s="17">
        <v>1.15875627074149E-2</v>
      </c>
      <c r="BC1049" s="17">
        <v>0</v>
      </c>
      <c r="BD1049" s="17"/>
      <c r="BE1049" s="17">
        <v>0.108627356435512</v>
      </c>
      <c r="BF1049" s="17">
        <v>2.1986263928085999E-2</v>
      </c>
      <c r="BG1049" s="17">
        <v>3.7166455487295698E-2</v>
      </c>
      <c r="BH1049" s="17">
        <v>1.6262487123591799E-2</v>
      </c>
      <c r="BI1049" s="17"/>
      <c r="BJ1049" s="17">
        <v>4.2673185081650598E-2</v>
      </c>
      <c r="BK1049" s="17">
        <v>5.7804034708237598E-2</v>
      </c>
      <c r="BL1049" s="17">
        <v>5.4695723089078496E-3</v>
      </c>
      <c r="BM1049" s="17">
        <v>3.1059497229038498E-2</v>
      </c>
      <c r="BN1049" s="17"/>
      <c r="BO1049" s="17">
        <v>3.4196919169393603E-2</v>
      </c>
      <c r="BP1049" s="17">
        <v>0</v>
      </c>
      <c r="BQ1049" s="17">
        <v>3.4626463599610101E-2</v>
      </c>
      <c r="BR1049" s="17"/>
      <c r="BS1049" s="17">
        <v>3.53008513211127E-2</v>
      </c>
      <c r="BT1049" s="17">
        <v>2.2774895529963899E-2</v>
      </c>
      <c r="BU1049" s="17"/>
      <c r="BV1049" s="17">
        <v>1.4126662419023E-2</v>
      </c>
      <c r="BW1049" s="17">
        <v>2.9577679014320599E-2</v>
      </c>
      <c r="BX1049" s="17">
        <v>4.4074383712956598E-2</v>
      </c>
      <c r="BY1049" s="17"/>
      <c r="BZ1049" s="17">
        <v>9.9068236505301596E-2</v>
      </c>
      <c r="CA1049" s="17">
        <v>0.11076100505968001</v>
      </c>
    </row>
    <row r="1050" spans="2:79" x14ac:dyDescent="0.3">
      <c r="B1050" t="s">
        <v>327</v>
      </c>
      <c r="C1050" s="17">
        <v>9.2435289887061595E-3</v>
      </c>
      <c r="D1050" s="17">
        <v>3.2000198696538799E-3</v>
      </c>
      <c r="E1050" s="17">
        <v>1.5509111425503199E-2</v>
      </c>
      <c r="F1050" s="17"/>
      <c r="G1050" s="17">
        <v>0</v>
      </c>
      <c r="H1050" s="17">
        <v>1.6421149231489299E-2</v>
      </c>
      <c r="I1050" s="17">
        <v>2.1287348459064701E-2</v>
      </c>
      <c r="J1050" s="17">
        <v>0</v>
      </c>
      <c r="K1050" s="17">
        <v>9.3815054716829896E-3</v>
      </c>
      <c r="L1050" s="17">
        <v>7.4308351265960498E-3</v>
      </c>
      <c r="M1050" s="17"/>
      <c r="N1050" s="17">
        <v>5.2958631280604204E-3</v>
      </c>
      <c r="O1050" s="17">
        <v>1.84550422455554E-2</v>
      </c>
      <c r="P1050" s="17">
        <v>7.3455109216723899E-3</v>
      </c>
      <c r="Q1050" s="17">
        <v>5.6941910278331198E-3</v>
      </c>
      <c r="R1050" s="17"/>
      <c r="S1050" s="17">
        <v>0</v>
      </c>
      <c r="T1050" s="17">
        <v>1.1615511727910401E-2</v>
      </c>
      <c r="U1050" s="17">
        <v>0</v>
      </c>
      <c r="V1050" s="17">
        <v>1.80275990325925E-2</v>
      </c>
      <c r="W1050" s="17">
        <v>1.9160533507644E-2</v>
      </c>
      <c r="X1050" s="17">
        <v>0</v>
      </c>
      <c r="Y1050" s="17">
        <v>1.7125120390700601E-2</v>
      </c>
      <c r="Z1050" s="17">
        <v>0</v>
      </c>
      <c r="AA1050" s="17">
        <v>1.3654037035975199E-2</v>
      </c>
      <c r="AB1050" s="17">
        <v>0</v>
      </c>
      <c r="AC1050" s="17">
        <v>4.9793672044382599E-2</v>
      </c>
      <c r="AD1050" s="17">
        <v>0</v>
      </c>
      <c r="AE1050" s="17"/>
      <c r="AF1050" s="17">
        <v>1.4249150606565E-2</v>
      </c>
      <c r="AG1050" s="17">
        <v>4.68999556159956E-3</v>
      </c>
      <c r="AH1050" s="17">
        <v>0</v>
      </c>
      <c r="AI1050" s="17">
        <v>1.47062578934036E-2</v>
      </c>
      <c r="AJ1050" s="17">
        <v>0</v>
      </c>
      <c r="AK1050" s="17"/>
      <c r="AL1050" s="17">
        <v>1.17654650106284E-2</v>
      </c>
      <c r="AM1050" s="17">
        <v>1.6871034649992799E-2</v>
      </c>
      <c r="AN1050" s="17">
        <v>0</v>
      </c>
      <c r="AO1050" s="17">
        <v>7.1863395199060504E-3</v>
      </c>
      <c r="AP1050" s="17">
        <v>0</v>
      </c>
      <c r="AQ1050" s="17">
        <v>0</v>
      </c>
      <c r="AR1050" s="17"/>
      <c r="AS1050" s="17">
        <v>8.33893794904122E-3</v>
      </c>
      <c r="AT1050" s="17">
        <v>1.33944238681259E-2</v>
      </c>
      <c r="AU1050" s="17">
        <v>6.0344355449163996E-3</v>
      </c>
      <c r="AV1050" s="17">
        <v>0</v>
      </c>
      <c r="AW1050" s="17">
        <v>0</v>
      </c>
      <c r="AX1050" s="17"/>
      <c r="AY1050" s="17">
        <v>1.1122210921811799E-2</v>
      </c>
      <c r="AZ1050" s="17">
        <v>1.23993133385292E-2</v>
      </c>
      <c r="BA1050" s="17">
        <v>7.4146239205625398E-3</v>
      </c>
      <c r="BB1050" s="17">
        <v>0</v>
      </c>
      <c r="BC1050" s="17">
        <v>0</v>
      </c>
      <c r="BD1050" s="17"/>
      <c r="BE1050" s="17">
        <v>0</v>
      </c>
      <c r="BF1050" s="17">
        <v>0</v>
      </c>
      <c r="BG1050" s="17">
        <v>1.1789400429521001E-2</v>
      </c>
      <c r="BH1050" s="17">
        <v>1.1354274642471299E-2</v>
      </c>
      <c r="BI1050" s="17"/>
      <c r="BJ1050" s="17">
        <v>0</v>
      </c>
      <c r="BK1050" s="17">
        <v>0</v>
      </c>
      <c r="BL1050" s="17">
        <v>1.8928860674917E-2</v>
      </c>
      <c r="BM1050" s="17">
        <v>8.2015949360070405E-3</v>
      </c>
      <c r="BN1050" s="17"/>
      <c r="BO1050" s="17">
        <v>0</v>
      </c>
      <c r="BP1050" s="17">
        <v>2.1891742806305702E-2</v>
      </c>
      <c r="BQ1050" s="17">
        <v>8.6657275100988692E-3</v>
      </c>
      <c r="BR1050" s="17"/>
      <c r="BS1050" s="17">
        <v>1.07685779563646E-2</v>
      </c>
      <c r="BT1050" s="17">
        <v>7.4993569477072699E-3</v>
      </c>
      <c r="BU1050" s="17"/>
      <c r="BV1050" s="17">
        <v>0</v>
      </c>
      <c r="BW1050" s="17">
        <v>7.0052129995883602E-3</v>
      </c>
      <c r="BX1050" s="17">
        <v>1.35862174805078E-2</v>
      </c>
      <c r="BY1050" s="17"/>
      <c r="BZ1050" s="17">
        <v>0</v>
      </c>
      <c r="CA1050" s="17">
        <v>0</v>
      </c>
    </row>
    <row r="1051" spans="2:79" x14ac:dyDescent="0.3">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c r="BP1051" s="17"/>
      <c r="BQ1051" s="17"/>
      <c r="BR1051" s="17"/>
      <c r="BS1051" s="17"/>
      <c r="BT1051" s="17"/>
      <c r="BU1051" s="17"/>
      <c r="BV1051" s="17"/>
      <c r="BW1051" s="17"/>
      <c r="BX1051" s="17"/>
      <c r="BY1051" s="17"/>
      <c r="BZ1051" s="17"/>
      <c r="CA1051" s="17"/>
    </row>
    <row r="1052" spans="2:79" x14ac:dyDescent="0.3">
      <c r="B1052" s="6" t="s">
        <v>356</v>
      </c>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row>
    <row r="1053" spans="2:79" x14ac:dyDescent="0.3">
      <c r="B1053" s="24" t="s">
        <v>329</v>
      </c>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c r="BH1053" s="17"/>
      <c r="BI1053" s="17"/>
      <c r="BJ1053" s="17"/>
      <c r="BK1053" s="17"/>
      <c r="BL1053" s="17"/>
      <c r="BM1053" s="17"/>
      <c r="BN1053" s="17"/>
      <c r="BO1053" s="17"/>
      <c r="BP1053" s="17"/>
      <c r="BQ1053" s="17"/>
      <c r="BR1053" s="17"/>
      <c r="BS1053" s="17"/>
      <c r="BT1053" s="17"/>
      <c r="BU1053" s="17"/>
      <c r="BV1053" s="17"/>
      <c r="BW1053" s="17"/>
      <c r="BX1053" s="17"/>
      <c r="BY1053" s="17"/>
      <c r="BZ1053" s="17"/>
      <c r="CA1053" s="17"/>
    </row>
    <row r="1054" spans="2:79" x14ac:dyDescent="0.3">
      <c r="B1054" t="s">
        <v>321</v>
      </c>
      <c r="C1054" s="17">
        <v>7.6962335774851703E-2</v>
      </c>
      <c r="D1054" s="17">
        <v>7.3846388895471501E-2</v>
      </c>
      <c r="E1054" s="17">
        <v>8.0409933303723605E-2</v>
      </c>
      <c r="F1054" s="17"/>
      <c r="G1054" s="17">
        <v>5.8961564024258603E-2</v>
      </c>
      <c r="H1054" s="17">
        <v>9.6832787387729394E-2</v>
      </c>
      <c r="I1054" s="17">
        <v>0.12642719966829</v>
      </c>
      <c r="J1054" s="17">
        <v>3.0308872979811899E-2</v>
      </c>
      <c r="K1054" s="17">
        <v>5.9085995188372702E-2</v>
      </c>
      <c r="L1054" s="17">
        <v>8.4858625924455297E-2</v>
      </c>
      <c r="M1054" s="17"/>
      <c r="N1054" s="17">
        <v>9.0752937288391594E-2</v>
      </c>
      <c r="O1054" s="17">
        <v>6.5406150424362805E-2</v>
      </c>
      <c r="P1054" s="17">
        <v>6.4053576532543802E-2</v>
      </c>
      <c r="Q1054" s="17">
        <v>8.72383224865175E-2</v>
      </c>
      <c r="R1054" s="17"/>
      <c r="S1054" s="17">
        <v>0.15971025880245601</v>
      </c>
      <c r="T1054" s="17">
        <v>6.4142688697202299E-2</v>
      </c>
      <c r="U1054" s="17">
        <v>4.8943436324322097E-2</v>
      </c>
      <c r="V1054" s="17">
        <v>9.6191644794561298E-2</v>
      </c>
      <c r="W1054" s="17">
        <v>3.98292867174884E-2</v>
      </c>
      <c r="X1054" s="17">
        <v>5.4355402505929899E-2</v>
      </c>
      <c r="Y1054" s="17">
        <v>1.8384028871345399E-2</v>
      </c>
      <c r="Z1054" s="17">
        <v>0</v>
      </c>
      <c r="AA1054" s="17">
        <v>0.111375842968737</v>
      </c>
      <c r="AB1054" s="17">
        <v>6.9799299449000901E-2</v>
      </c>
      <c r="AC1054" s="17">
        <v>9.9063083728440096E-2</v>
      </c>
      <c r="AD1054" s="17">
        <v>5.9351610636679701E-2</v>
      </c>
      <c r="AE1054" s="17"/>
      <c r="AF1054" s="17">
        <v>8.8928038516712798E-2</v>
      </c>
      <c r="AG1054" s="17">
        <v>0.106270313325905</v>
      </c>
      <c r="AH1054" s="17">
        <v>6.0551698979839801E-2</v>
      </c>
      <c r="AI1054" s="17">
        <v>4.3435821539077102E-2</v>
      </c>
      <c r="AJ1054" s="17">
        <v>4.3607695943207299E-2</v>
      </c>
      <c r="AK1054" s="17"/>
      <c r="AL1054" s="17">
        <v>0.109787465842203</v>
      </c>
      <c r="AM1054" s="17">
        <v>0.105021396548585</v>
      </c>
      <c r="AN1054" s="17">
        <v>3.0624984241819999E-2</v>
      </c>
      <c r="AO1054" s="17">
        <v>6.1613668269444401E-2</v>
      </c>
      <c r="AP1054" s="17">
        <v>2.9969397337993E-2</v>
      </c>
      <c r="AQ1054" s="17">
        <v>5.8010114079984701E-2</v>
      </c>
      <c r="AR1054" s="17"/>
      <c r="AS1054" s="17">
        <v>0.12940495197778801</v>
      </c>
      <c r="AT1054" s="17">
        <v>6.5045580035234501E-2</v>
      </c>
      <c r="AU1054" s="17">
        <v>4.9441335907071803E-2</v>
      </c>
      <c r="AV1054" s="17">
        <v>5.40583869331051E-2</v>
      </c>
      <c r="AW1054" s="17">
        <v>0.33196300115231903</v>
      </c>
      <c r="AX1054" s="17"/>
      <c r="AY1054" s="17">
        <v>0.155853713298717</v>
      </c>
      <c r="AZ1054" s="17">
        <v>6.1631307611635697E-2</v>
      </c>
      <c r="BA1054" s="17">
        <v>3.3252842977099101E-2</v>
      </c>
      <c r="BB1054" s="17">
        <v>2.4573233602669602E-2</v>
      </c>
      <c r="BC1054" s="17">
        <v>0.13014467839170399</v>
      </c>
      <c r="BD1054" s="17"/>
      <c r="BE1054" s="17">
        <v>0.114925150859673</v>
      </c>
      <c r="BF1054" s="17">
        <v>2.1348201733260502E-2</v>
      </c>
      <c r="BG1054" s="17">
        <v>8.2403384430496607E-2</v>
      </c>
      <c r="BH1054" s="17">
        <v>9.6193813075194201E-2</v>
      </c>
      <c r="BI1054" s="17"/>
      <c r="BJ1054" s="17">
        <v>7.5291647366731301E-2</v>
      </c>
      <c r="BK1054" s="17">
        <v>7.6192345366847103E-2</v>
      </c>
      <c r="BL1054" s="17">
        <v>6.9602213796326806E-2</v>
      </c>
      <c r="BM1054" s="17">
        <v>8.2072887916671403E-2</v>
      </c>
      <c r="BN1054" s="17"/>
      <c r="BO1054" s="17">
        <v>5.3421896577265301E-2</v>
      </c>
      <c r="BP1054" s="17">
        <v>0.10473065657297299</v>
      </c>
      <c r="BQ1054" s="17">
        <v>7.6950769134580793E-2</v>
      </c>
      <c r="BR1054" s="17"/>
      <c r="BS1054" s="17">
        <v>0.106432549285451</v>
      </c>
      <c r="BT1054" s="17">
        <v>4.2603438871159097E-2</v>
      </c>
      <c r="BU1054" s="17"/>
      <c r="BV1054" s="17">
        <v>3.5233589970822703E-2</v>
      </c>
      <c r="BW1054" s="17">
        <v>8.5805915859690898E-2</v>
      </c>
      <c r="BX1054" s="17">
        <v>8.9477416075603999E-2</v>
      </c>
      <c r="BY1054" s="17"/>
      <c r="BZ1054" s="17">
        <v>9.8199455062849397E-2</v>
      </c>
      <c r="CA1054" s="17">
        <v>7.6457657726293801E-2</v>
      </c>
    </row>
    <row r="1055" spans="2:79" x14ac:dyDescent="0.3">
      <c r="B1055" t="s">
        <v>322</v>
      </c>
      <c r="C1055" s="17">
        <v>0.19695484928806101</v>
      </c>
      <c r="D1055" s="17">
        <v>0.17111242846490601</v>
      </c>
      <c r="E1055" s="17">
        <v>0.224220384592306</v>
      </c>
      <c r="F1055" s="17"/>
      <c r="G1055" s="17">
        <v>0.274068269415636</v>
      </c>
      <c r="H1055" s="17">
        <v>0.24208254003870899</v>
      </c>
      <c r="I1055" s="17">
        <v>0.181148889675427</v>
      </c>
      <c r="J1055" s="17">
        <v>0.12569196804840799</v>
      </c>
      <c r="K1055" s="17">
        <v>0.16273214534889799</v>
      </c>
      <c r="L1055" s="17">
        <v>0.20112331573575901</v>
      </c>
      <c r="M1055" s="17"/>
      <c r="N1055" s="17">
        <v>0.239863286024772</v>
      </c>
      <c r="O1055" s="17">
        <v>0.219573907029155</v>
      </c>
      <c r="P1055" s="17">
        <v>0.161026639666564</v>
      </c>
      <c r="Q1055" s="17">
        <v>0.161471808789758</v>
      </c>
      <c r="R1055" s="17"/>
      <c r="S1055" s="17">
        <v>0.224316452455294</v>
      </c>
      <c r="T1055" s="17">
        <v>0.265691410914218</v>
      </c>
      <c r="U1055" s="17">
        <v>0.152629061396652</v>
      </c>
      <c r="V1055" s="17">
        <v>0.23114671241218401</v>
      </c>
      <c r="W1055" s="17">
        <v>0.25616675826568602</v>
      </c>
      <c r="X1055" s="17">
        <v>0.23374944070393699</v>
      </c>
      <c r="Y1055" s="17">
        <v>0.17935733380138499</v>
      </c>
      <c r="Z1055" s="17">
        <v>0.110815071932506</v>
      </c>
      <c r="AA1055" s="17">
        <v>0.15567621762393999</v>
      </c>
      <c r="AB1055" s="17">
        <v>7.3570976071692495E-2</v>
      </c>
      <c r="AC1055" s="17">
        <v>0.21740115385169001</v>
      </c>
      <c r="AD1055" s="17">
        <v>0.24947731681059401</v>
      </c>
      <c r="AE1055" s="17"/>
      <c r="AF1055" s="17">
        <v>0.198909306428981</v>
      </c>
      <c r="AG1055" s="17">
        <v>0.24215577193691701</v>
      </c>
      <c r="AH1055" s="17">
        <v>0.228622266680578</v>
      </c>
      <c r="AI1055" s="17">
        <v>0.120787064666943</v>
      </c>
      <c r="AJ1055" s="17">
        <v>0.218894084630816</v>
      </c>
      <c r="AK1055" s="17"/>
      <c r="AL1055" s="17">
        <v>0.26552613796818297</v>
      </c>
      <c r="AM1055" s="17">
        <v>0.23728074801698201</v>
      </c>
      <c r="AN1055" s="17">
        <v>0.25669314747678701</v>
      </c>
      <c r="AO1055" s="17">
        <v>7.4360059191123401E-2</v>
      </c>
      <c r="AP1055" s="17">
        <v>0.25002563984972398</v>
      </c>
      <c r="AQ1055" s="17">
        <v>0.20152788748065301</v>
      </c>
      <c r="AR1055" s="17"/>
      <c r="AS1055" s="17">
        <v>0.2097307297671</v>
      </c>
      <c r="AT1055" s="17">
        <v>0.18961664078938301</v>
      </c>
      <c r="AU1055" s="17">
        <v>0.181208952227499</v>
      </c>
      <c r="AV1055" s="17">
        <v>0.30107400265087603</v>
      </c>
      <c r="AW1055" s="17">
        <v>7.0223710655400201E-2</v>
      </c>
      <c r="AX1055" s="17"/>
      <c r="AY1055" s="17">
        <v>0.169766561801169</v>
      </c>
      <c r="AZ1055" s="17">
        <v>0.230189576864329</v>
      </c>
      <c r="BA1055" s="17">
        <v>0.20615073402197301</v>
      </c>
      <c r="BB1055" s="17">
        <v>0.13331624950332599</v>
      </c>
      <c r="BC1055" s="17">
        <v>9.4616694388038297E-2</v>
      </c>
      <c r="BD1055" s="17"/>
      <c r="BE1055" s="17">
        <v>0.158571890420177</v>
      </c>
      <c r="BF1055" s="17">
        <v>0.24642675850938001</v>
      </c>
      <c r="BG1055" s="17">
        <v>0.15396555734746201</v>
      </c>
      <c r="BH1055" s="17">
        <v>0.24638457943182501</v>
      </c>
      <c r="BI1055" s="17"/>
      <c r="BJ1055" s="17">
        <v>0.23737736859962699</v>
      </c>
      <c r="BK1055" s="17">
        <v>0.26093207700315801</v>
      </c>
      <c r="BL1055" s="17">
        <v>0.163938975084438</v>
      </c>
      <c r="BM1055" s="17">
        <v>0.19275369679929599</v>
      </c>
      <c r="BN1055" s="17"/>
      <c r="BO1055" s="17">
        <v>0.28412435139105102</v>
      </c>
      <c r="BP1055" s="17">
        <v>0.150648127716908</v>
      </c>
      <c r="BQ1055" s="17">
        <v>0.19138701935331601</v>
      </c>
      <c r="BR1055" s="17"/>
      <c r="BS1055" s="17">
        <v>0.183522055780554</v>
      </c>
      <c r="BT1055" s="17">
        <v>0.214109411736877</v>
      </c>
      <c r="BU1055" s="17"/>
      <c r="BV1055" s="17">
        <v>0.181368342132604</v>
      </c>
      <c r="BW1055" s="17">
        <v>0.19310252044821399</v>
      </c>
      <c r="BX1055" s="17">
        <v>0.206661600888292</v>
      </c>
      <c r="BY1055" s="17"/>
      <c r="BZ1055" s="17">
        <v>0.28159141417553901</v>
      </c>
      <c r="CA1055" s="17">
        <v>0.26092230483343898</v>
      </c>
    </row>
    <row r="1056" spans="2:79" x14ac:dyDescent="0.3">
      <c r="B1056" t="s">
        <v>323</v>
      </c>
      <c r="C1056" s="17">
        <v>0.284788247600883</v>
      </c>
      <c r="D1056" s="17">
        <v>0.31147471569149299</v>
      </c>
      <c r="E1056" s="17">
        <v>0.255092718468788</v>
      </c>
      <c r="F1056" s="17"/>
      <c r="G1056" s="17">
        <v>0.38695810091124799</v>
      </c>
      <c r="H1056" s="17">
        <v>0.280998809087812</v>
      </c>
      <c r="I1056" s="17">
        <v>0.26980299799841101</v>
      </c>
      <c r="J1056" s="17">
        <v>0.34751314662244298</v>
      </c>
      <c r="K1056" s="17">
        <v>0.241082917489267</v>
      </c>
      <c r="L1056" s="17">
        <v>0.20031875321302101</v>
      </c>
      <c r="M1056" s="17"/>
      <c r="N1056" s="17">
        <v>0.29913426279310401</v>
      </c>
      <c r="O1056" s="17">
        <v>0.29641122160121802</v>
      </c>
      <c r="P1056" s="17">
        <v>0.23832398233202601</v>
      </c>
      <c r="Q1056" s="17">
        <v>0.29789382717207802</v>
      </c>
      <c r="R1056" s="17"/>
      <c r="S1056" s="17">
        <v>0.23256495290614601</v>
      </c>
      <c r="T1056" s="17">
        <v>0.332320846378301</v>
      </c>
      <c r="U1056" s="17">
        <v>0.35800627755924602</v>
      </c>
      <c r="V1056" s="17">
        <v>0.18128858275748899</v>
      </c>
      <c r="W1056" s="17">
        <v>0.23503221123933901</v>
      </c>
      <c r="X1056" s="17">
        <v>0.323906964772811</v>
      </c>
      <c r="Y1056" s="17">
        <v>0.19508093578111599</v>
      </c>
      <c r="Z1056" s="17">
        <v>0.40432704405508901</v>
      </c>
      <c r="AA1056" s="17">
        <v>0.33994537941038799</v>
      </c>
      <c r="AB1056" s="17">
        <v>0.291934576375808</v>
      </c>
      <c r="AC1056" s="17">
        <v>0.18885370166894899</v>
      </c>
      <c r="AD1056" s="17">
        <v>0.40418347466890397</v>
      </c>
      <c r="AE1056" s="17"/>
      <c r="AF1056" s="17">
        <v>0.26221965429837402</v>
      </c>
      <c r="AG1056" s="17">
        <v>0.30322302778950799</v>
      </c>
      <c r="AH1056" s="17">
        <v>0.34355688185949501</v>
      </c>
      <c r="AI1056" s="17">
        <v>0.189732104911398</v>
      </c>
      <c r="AJ1056" s="17">
        <v>0.26034825025701003</v>
      </c>
      <c r="AK1056" s="17"/>
      <c r="AL1056" s="17">
        <v>0.33417692933805498</v>
      </c>
      <c r="AM1056" s="17">
        <v>0.22236104601130899</v>
      </c>
      <c r="AN1056" s="17">
        <v>0.24621484608585101</v>
      </c>
      <c r="AO1056" s="17">
        <v>0.26227834152238999</v>
      </c>
      <c r="AP1056" s="17">
        <v>0.37512334880486098</v>
      </c>
      <c r="AQ1056" s="17">
        <v>0.27760021460191497</v>
      </c>
      <c r="AR1056" s="17"/>
      <c r="AS1056" s="17">
        <v>0.24820110162035899</v>
      </c>
      <c r="AT1056" s="17">
        <v>0.32323846117889898</v>
      </c>
      <c r="AU1056" s="17">
        <v>0.28094721181792498</v>
      </c>
      <c r="AV1056" s="17">
        <v>0.182480707307871</v>
      </c>
      <c r="AW1056" s="17">
        <v>0.136819578775628</v>
      </c>
      <c r="AX1056" s="17"/>
      <c r="AY1056" s="17">
        <v>0.23726619020583201</v>
      </c>
      <c r="AZ1056" s="17">
        <v>0.32242758493548002</v>
      </c>
      <c r="BA1056" s="17">
        <v>0.26515765764734101</v>
      </c>
      <c r="BB1056" s="17">
        <v>0.30810147778456598</v>
      </c>
      <c r="BC1056" s="17">
        <v>0.27626292210511899</v>
      </c>
      <c r="BD1056" s="17"/>
      <c r="BE1056" s="17">
        <v>0.21988300953634801</v>
      </c>
      <c r="BF1056" s="17">
        <v>0.28641856214007899</v>
      </c>
      <c r="BG1056" s="17">
        <v>0.272391763285875</v>
      </c>
      <c r="BH1056" s="17">
        <v>0.31260229533678302</v>
      </c>
      <c r="BI1056" s="17"/>
      <c r="BJ1056" s="17">
        <v>0.20284418593930301</v>
      </c>
      <c r="BK1056" s="17">
        <v>0.31733109858845798</v>
      </c>
      <c r="BL1056" s="17">
        <v>0.284671595382261</v>
      </c>
      <c r="BM1056" s="17">
        <v>0.298085750150474</v>
      </c>
      <c r="BN1056" s="17"/>
      <c r="BO1056" s="17">
        <v>0.30257352663487802</v>
      </c>
      <c r="BP1056" s="17">
        <v>0.28429586909537002</v>
      </c>
      <c r="BQ1056" s="17">
        <v>0.27795256369820898</v>
      </c>
      <c r="BR1056" s="17"/>
      <c r="BS1056" s="17">
        <v>0.27197063769499902</v>
      </c>
      <c r="BT1056" s="17">
        <v>0.29534419729107197</v>
      </c>
      <c r="BU1056" s="17"/>
      <c r="BV1056" s="17">
        <v>0.34111449797182702</v>
      </c>
      <c r="BW1056" s="17">
        <v>0.284437704256221</v>
      </c>
      <c r="BX1056" s="17">
        <v>0.27624698895965399</v>
      </c>
      <c r="BY1056" s="17"/>
      <c r="BZ1056" s="17">
        <v>0.20410055281214801</v>
      </c>
      <c r="CA1056" s="17">
        <v>0.230918861910898</v>
      </c>
    </row>
    <row r="1057" spans="2:79" x14ac:dyDescent="0.3">
      <c r="B1057" t="s">
        <v>324</v>
      </c>
      <c r="C1057" s="17">
        <v>0.164501259720328</v>
      </c>
      <c r="D1057" s="17">
        <v>0.131727501739165</v>
      </c>
      <c r="E1057" s="17">
        <v>0.19882332833246599</v>
      </c>
      <c r="F1057" s="17"/>
      <c r="G1057" s="17">
        <v>0.10917146614041801</v>
      </c>
      <c r="H1057" s="17">
        <v>9.9740179804598803E-2</v>
      </c>
      <c r="I1057" s="17">
        <v>0.146635771019969</v>
      </c>
      <c r="J1057" s="17">
        <v>0.23265578166121301</v>
      </c>
      <c r="K1057" s="17">
        <v>0.17779145342375399</v>
      </c>
      <c r="L1057" s="17">
        <v>0.20931007725347001</v>
      </c>
      <c r="M1057" s="17"/>
      <c r="N1057" s="17">
        <v>0.13067698979223699</v>
      </c>
      <c r="O1057" s="17">
        <v>0.14435852646165601</v>
      </c>
      <c r="P1057" s="17">
        <v>0.23910937681810801</v>
      </c>
      <c r="Q1057" s="17">
        <v>0.151296272396576</v>
      </c>
      <c r="R1057" s="17"/>
      <c r="S1057" s="17">
        <v>0.14370178391424501</v>
      </c>
      <c r="T1057" s="17">
        <v>0.15071066010853801</v>
      </c>
      <c r="U1057" s="17">
        <v>0.207983917765383</v>
      </c>
      <c r="V1057" s="17">
        <v>0.171223358621822</v>
      </c>
      <c r="W1057" s="17">
        <v>0.18338491656373099</v>
      </c>
      <c r="X1057" s="17">
        <v>0.16426087400095901</v>
      </c>
      <c r="Y1057" s="17">
        <v>0.28525888484330297</v>
      </c>
      <c r="Z1057" s="17">
        <v>0.19069577984230099</v>
      </c>
      <c r="AA1057" s="17">
        <v>0.135153286540243</v>
      </c>
      <c r="AB1057" s="17">
        <v>0.14711346071110001</v>
      </c>
      <c r="AC1057" s="17">
        <v>4.9793672044382599E-2</v>
      </c>
      <c r="AD1057" s="17">
        <v>6.6635316639564193E-2</v>
      </c>
      <c r="AE1057" s="17"/>
      <c r="AF1057" s="17">
        <v>0.197167896258338</v>
      </c>
      <c r="AG1057" s="17">
        <v>0.109639792501325</v>
      </c>
      <c r="AH1057" s="17">
        <v>0.21157646789815199</v>
      </c>
      <c r="AI1057" s="17">
        <v>0.150506458600879</v>
      </c>
      <c r="AJ1057" s="17">
        <v>0.192745209678965</v>
      </c>
      <c r="AK1057" s="17"/>
      <c r="AL1057" s="17">
        <v>8.7943375609265698E-2</v>
      </c>
      <c r="AM1057" s="17">
        <v>0.169965976971133</v>
      </c>
      <c r="AN1057" s="17">
        <v>0.16997899913153799</v>
      </c>
      <c r="AO1057" s="17">
        <v>0.19985015183940899</v>
      </c>
      <c r="AP1057" s="17">
        <v>0.12521281702033299</v>
      </c>
      <c r="AQ1057" s="17">
        <v>0.21344629296515999</v>
      </c>
      <c r="AR1057" s="17"/>
      <c r="AS1057" s="17">
        <v>0.156928622104926</v>
      </c>
      <c r="AT1057" s="17">
        <v>0.14033132311849</v>
      </c>
      <c r="AU1057" s="17">
        <v>0.200458240074672</v>
      </c>
      <c r="AV1057" s="17">
        <v>0.209742761157614</v>
      </c>
      <c r="AW1057" s="17">
        <v>0.18864128437420699</v>
      </c>
      <c r="AX1057" s="17"/>
      <c r="AY1057" s="17">
        <v>0.164359756132754</v>
      </c>
      <c r="AZ1057" s="17">
        <v>0.12476071249451499</v>
      </c>
      <c r="BA1057" s="17">
        <v>0.24020660462992099</v>
      </c>
      <c r="BB1057" s="17">
        <v>0.17816967248765</v>
      </c>
      <c r="BC1057" s="17">
        <v>0.14024596792904401</v>
      </c>
      <c r="BD1057" s="17"/>
      <c r="BE1057" s="17">
        <v>0.16600949841781401</v>
      </c>
      <c r="BF1057" s="17">
        <v>0.15480371749799901</v>
      </c>
      <c r="BG1057" s="17">
        <v>0.17784524102434399</v>
      </c>
      <c r="BH1057" s="17">
        <v>0.14421631633278401</v>
      </c>
      <c r="BI1057" s="17"/>
      <c r="BJ1057" s="17">
        <v>0.16543682679753</v>
      </c>
      <c r="BK1057" s="17">
        <v>0.13171565672142699</v>
      </c>
      <c r="BL1057" s="17">
        <v>0.15881619089058699</v>
      </c>
      <c r="BM1057" s="17">
        <v>0.17160948732546999</v>
      </c>
      <c r="BN1057" s="17"/>
      <c r="BO1057" s="17">
        <v>0.113611350546727</v>
      </c>
      <c r="BP1057" s="17">
        <v>0.18589669269475301</v>
      </c>
      <c r="BQ1057" s="17">
        <v>0.16959270846341001</v>
      </c>
      <c r="BR1057" s="17"/>
      <c r="BS1057" s="17">
        <v>0.17021827899660399</v>
      </c>
      <c r="BT1057" s="17">
        <v>0.158798563786791</v>
      </c>
      <c r="BU1057" s="17"/>
      <c r="BV1057" s="17">
        <v>0.15038507338713999</v>
      </c>
      <c r="BW1057" s="17">
        <v>0.18335426379365999</v>
      </c>
      <c r="BX1057" s="17">
        <v>0.13444844630361</v>
      </c>
      <c r="BY1057" s="17"/>
      <c r="BZ1057" s="17">
        <v>0.207140378736172</v>
      </c>
      <c r="CA1057" s="17">
        <v>0.155580852597139</v>
      </c>
    </row>
    <row r="1058" spans="2:79" x14ac:dyDescent="0.3">
      <c r="B1058" t="s">
        <v>325</v>
      </c>
      <c r="C1058" s="17">
        <v>0.14586138706545401</v>
      </c>
      <c r="D1058" s="17">
        <v>0.16190556035072901</v>
      </c>
      <c r="E1058" s="17">
        <v>0.12974019073579601</v>
      </c>
      <c r="F1058" s="17"/>
      <c r="G1058" s="17">
        <v>0.11973669244337699</v>
      </c>
      <c r="H1058" s="17">
        <v>0.140520055069948</v>
      </c>
      <c r="I1058" s="17">
        <v>0.131327888223606</v>
      </c>
      <c r="J1058" s="17">
        <v>0.106871889380231</v>
      </c>
      <c r="K1058" s="17">
        <v>0.22014462807745</v>
      </c>
      <c r="L1058" s="17">
        <v>0.163449056492072</v>
      </c>
      <c r="M1058" s="17"/>
      <c r="N1058" s="17">
        <v>0.15458080410011199</v>
      </c>
      <c r="O1058" s="17">
        <v>0.13865640653710901</v>
      </c>
      <c r="P1058" s="17">
        <v>0.148669727895402</v>
      </c>
      <c r="Q1058" s="17">
        <v>0.14465116330276001</v>
      </c>
      <c r="R1058" s="17"/>
      <c r="S1058" s="17">
        <v>0.129296866237987</v>
      </c>
      <c r="T1058" s="17">
        <v>9.6142982286422596E-2</v>
      </c>
      <c r="U1058" s="17">
        <v>0.15408890640765099</v>
      </c>
      <c r="V1058" s="17">
        <v>0.13830838277977101</v>
      </c>
      <c r="W1058" s="17">
        <v>0.13696912964187499</v>
      </c>
      <c r="X1058" s="17">
        <v>0.117865779380797</v>
      </c>
      <c r="Y1058" s="17">
        <v>0.135798993703003</v>
      </c>
      <c r="Z1058" s="17">
        <v>0.15473934123276301</v>
      </c>
      <c r="AA1058" s="17">
        <v>0.123948016519925</v>
      </c>
      <c r="AB1058" s="17">
        <v>0.27352800404632599</v>
      </c>
      <c r="AC1058" s="17">
        <v>0.17848656041326899</v>
      </c>
      <c r="AD1058" s="17">
        <v>0.16817973036232001</v>
      </c>
      <c r="AE1058" s="17"/>
      <c r="AF1058" s="17">
        <v>0.126244469242448</v>
      </c>
      <c r="AG1058" s="17">
        <v>0.12979066402911499</v>
      </c>
      <c r="AH1058" s="17">
        <v>0.120804240380355</v>
      </c>
      <c r="AI1058" s="17">
        <v>0.21662892772752099</v>
      </c>
      <c r="AJ1058" s="17">
        <v>0.18413357615409601</v>
      </c>
      <c r="AK1058" s="17"/>
      <c r="AL1058" s="17">
        <v>0.10813990726464499</v>
      </c>
      <c r="AM1058" s="17">
        <v>0.13407993990745001</v>
      </c>
      <c r="AN1058" s="17">
        <v>0.198303548762232</v>
      </c>
      <c r="AO1058" s="17">
        <v>0.171103743263185</v>
      </c>
      <c r="AP1058" s="17">
        <v>0.108662526991503</v>
      </c>
      <c r="AQ1058" s="17">
        <v>0.19326483434348499</v>
      </c>
      <c r="AR1058" s="17"/>
      <c r="AS1058" s="17">
        <v>0.13508202709356901</v>
      </c>
      <c r="AT1058" s="17">
        <v>0.15102142213986799</v>
      </c>
      <c r="AU1058" s="17">
        <v>0.167841069246078</v>
      </c>
      <c r="AV1058" s="17">
        <v>9.9503249465284604E-2</v>
      </c>
      <c r="AW1058" s="17">
        <v>6.9166202602592305E-2</v>
      </c>
      <c r="AX1058" s="17"/>
      <c r="AY1058" s="17">
        <v>0.138645264141005</v>
      </c>
      <c r="AZ1058" s="17">
        <v>0.13680116145843499</v>
      </c>
      <c r="BA1058" s="17">
        <v>0.15259984017748299</v>
      </c>
      <c r="BB1058" s="17">
        <v>0.187338435468871</v>
      </c>
      <c r="BC1058" s="17">
        <v>0.13365348306670399</v>
      </c>
      <c r="BD1058" s="17"/>
      <c r="BE1058" s="17">
        <v>0.11565715613746901</v>
      </c>
      <c r="BF1058" s="17">
        <v>0.14769581288192399</v>
      </c>
      <c r="BG1058" s="17">
        <v>0.175674083791897</v>
      </c>
      <c r="BH1058" s="17">
        <v>9.8065347815611104E-2</v>
      </c>
      <c r="BI1058" s="17"/>
      <c r="BJ1058" s="17">
        <v>9.8596666871817798E-2</v>
      </c>
      <c r="BK1058" s="17">
        <v>0.100431686016713</v>
      </c>
      <c r="BL1058" s="17">
        <v>0.18986276092945001</v>
      </c>
      <c r="BM1058" s="17">
        <v>0.14412617757780399</v>
      </c>
      <c r="BN1058" s="17"/>
      <c r="BO1058" s="17">
        <v>9.8834022226086102E-2</v>
      </c>
      <c r="BP1058" s="17">
        <v>0.13603047691782799</v>
      </c>
      <c r="BQ1058" s="17">
        <v>0.15635026314349099</v>
      </c>
      <c r="BR1058" s="17"/>
      <c r="BS1058" s="17">
        <v>0.15646012634884801</v>
      </c>
      <c r="BT1058" s="17">
        <v>0.13426513545916299</v>
      </c>
      <c r="BU1058" s="17"/>
      <c r="BV1058" s="17">
        <v>0.15030370252436601</v>
      </c>
      <c r="BW1058" s="17">
        <v>0.158221347887231</v>
      </c>
      <c r="BX1058" s="17">
        <v>0.12807095110953001</v>
      </c>
      <c r="BY1058" s="17"/>
      <c r="BZ1058" s="17">
        <v>0.11959584901114199</v>
      </c>
      <c r="CA1058" s="17">
        <v>6.1311554454774E-2</v>
      </c>
    </row>
    <row r="1059" spans="2:79" x14ac:dyDescent="0.3">
      <c r="B1059" t="s">
        <v>326</v>
      </c>
      <c r="C1059" s="17">
        <v>9.6180432049014802E-2</v>
      </c>
      <c r="D1059" s="17">
        <v>0.104785932938756</v>
      </c>
      <c r="E1059" s="17">
        <v>8.7587596212628294E-2</v>
      </c>
      <c r="F1059" s="17"/>
      <c r="G1059" s="17">
        <v>5.1103907065062099E-2</v>
      </c>
      <c r="H1059" s="17">
        <v>0.10545829458400199</v>
      </c>
      <c r="I1059" s="17">
        <v>0.12273420128014099</v>
      </c>
      <c r="J1059" s="17">
        <v>0.12251102539249301</v>
      </c>
      <c r="K1059" s="17">
        <v>7.9789554243974603E-2</v>
      </c>
      <c r="L1059" s="17">
        <v>8.6668370437104805E-2</v>
      </c>
      <c r="M1059" s="17"/>
      <c r="N1059" s="17">
        <v>6.1602048479100099E-2</v>
      </c>
      <c r="O1059" s="17">
        <v>0.10025728353843399</v>
      </c>
      <c r="P1059" s="17">
        <v>9.3390864061542206E-2</v>
      </c>
      <c r="Q1059" s="17">
        <v>0.129174141091773</v>
      </c>
      <c r="R1059" s="17"/>
      <c r="S1059" s="17">
        <v>9.0351068176386801E-2</v>
      </c>
      <c r="T1059" s="17">
        <v>7.9375899887408397E-2</v>
      </c>
      <c r="U1059" s="17">
        <v>6.3942990191384802E-2</v>
      </c>
      <c r="V1059" s="17">
        <v>0.134650381735332</v>
      </c>
      <c r="W1059" s="17">
        <v>0.11171017323084</v>
      </c>
      <c r="X1059" s="17">
        <v>0.10586153863556599</v>
      </c>
      <c r="Y1059" s="17">
        <v>0.10807286815460899</v>
      </c>
      <c r="Z1059" s="17">
        <v>3.39336842280012E-2</v>
      </c>
      <c r="AA1059" s="17">
        <v>0.120247219900792</v>
      </c>
      <c r="AB1059" s="17">
        <v>0.104102382814344</v>
      </c>
      <c r="AC1059" s="17">
        <v>0.15552265036203899</v>
      </c>
      <c r="AD1059" s="17">
        <v>0</v>
      </c>
      <c r="AE1059" s="17"/>
      <c r="AF1059" s="17">
        <v>8.0201331077053406E-2</v>
      </c>
      <c r="AG1059" s="17">
        <v>0.10056762150890999</v>
      </c>
      <c r="AH1059" s="17">
        <v>3.4888444201579202E-2</v>
      </c>
      <c r="AI1059" s="17">
        <v>0.13882450540074201</v>
      </c>
      <c r="AJ1059" s="17">
        <v>7.3776111501793598E-2</v>
      </c>
      <c r="AK1059" s="17"/>
      <c r="AL1059" s="17">
        <v>8.9286788040253195E-2</v>
      </c>
      <c r="AM1059" s="17">
        <v>9.7241985299287501E-2</v>
      </c>
      <c r="AN1059" s="17">
        <v>9.8184474301772295E-2</v>
      </c>
      <c r="AO1059" s="17">
        <v>0.13847498930323099</v>
      </c>
      <c r="AP1059" s="17">
        <v>9.2797526834073302E-2</v>
      </c>
      <c r="AQ1059" s="17">
        <v>3.7455913706188802E-2</v>
      </c>
      <c r="AR1059" s="17"/>
      <c r="AS1059" s="17">
        <v>0.112228172249404</v>
      </c>
      <c r="AT1059" s="17">
        <v>8.96842251078665E-2</v>
      </c>
      <c r="AU1059" s="17">
        <v>7.5970014541266104E-2</v>
      </c>
      <c r="AV1059" s="17">
        <v>0.13718707950808601</v>
      </c>
      <c r="AW1059" s="17">
        <v>0.12983764352078001</v>
      </c>
      <c r="AX1059" s="17"/>
      <c r="AY1059" s="17">
        <v>9.7308359454419194E-2</v>
      </c>
      <c r="AZ1059" s="17">
        <v>8.7651403528712396E-2</v>
      </c>
      <c r="BA1059" s="17">
        <v>7.8453791038393603E-2</v>
      </c>
      <c r="BB1059" s="17">
        <v>0.118364559456118</v>
      </c>
      <c r="BC1059" s="17">
        <v>0.22507625411939</v>
      </c>
      <c r="BD1059" s="17"/>
      <c r="BE1059" s="17">
        <v>0.18475233068074701</v>
      </c>
      <c r="BF1059" s="17">
        <v>9.0920785639210994E-2</v>
      </c>
      <c r="BG1059" s="17">
        <v>0.116045403644529</v>
      </c>
      <c r="BH1059" s="17">
        <v>5.4991106460571898E-2</v>
      </c>
      <c r="BI1059" s="17"/>
      <c r="BJ1059" s="17">
        <v>0.14718061545564401</v>
      </c>
      <c r="BK1059" s="17">
        <v>9.4705939362639394E-2</v>
      </c>
      <c r="BL1059" s="17">
        <v>9.0434948325008299E-2</v>
      </c>
      <c r="BM1059" s="17">
        <v>8.6062358893648799E-2</v>
      </c>
      <c r="BN1059" s="17"/>
      <c r="BO1059" s="17">
        <v>7.9928015163585303E-2</v>
      </c>
      <c r="BP1059" s="17">
        <v>0.12703957349321801</v>
      </c>
      <c r="BQ1059" s="17">
        <v>9.4380389479895299E-2</v>
      </c>
      <c r="BR1059" s="17"/>
      <c r="BS1059" s="17">
        <v>7.8337832939246205E-2</v>
      </c>
      <c r="BT1059" s="17">
        <v>0.11790182553515199</v>
      </c>
      <c r="BU1059" s="17"/>
      <c r="BV1059" s="17">
        <v>0.110377202983135</v>
      </c>
      <c r="BW1059" s="17">
        <v>7.9616127009862106E-2</v>
      </c>
      <c r="BX1059" s="17">
        <v>0.11209462617478699</v>
      </c>
      <c r="BY1059" s="17"/>
      <c r="BZ1059" s="17">
        <v>5.83988549812458E-2</v>
      </c>
      <c r="CA1059" s="17">
        <v>0.19401328471982501</v>
      </c>
    </row>
    <row r="1060" spans="2:79" x14ac:dyDescent="0.3">
      <c r="B1060" t="s">
        <v>327</v>
      </c>
      <c r="C1060" s="17">
        <v>3.4751488501407898E-2</v>
      </c>
      <c r="D1060" s="17">
        <v>4.5147471919478502E-2</v>
      </c>
      <c r="E1060" s="17">
        <v>2.4125848354291001E-2</v>
      </c>
      <c r="F1060" s="17"/>
      <c r="G1060" s="17">
        <v>0</v>
      </c>
      <c r="H1060" s="17">
        <v>3.4367334027200401E-2</v>
      </c>
      <c r="I1060" s="17">
        <v>2.19230521341576E-2</v>
      </c>
      <c r="J1060" s="17">
        <v>3.44473159154004E-2</v>
      </c>
      <c r="K1060" s="17">
        <v>5.9373306228282699E-2</v>
      </c>
      <c r="L1060" s="17">
        <v>5.4271800944117703E-2</v>
      </c>
      <c r="M1060" s="17"/>
      <c r="N1060" s="17">
        <v>2.3389671522282801E-2</v>
      </c>
      <c r="O1060" s="17">
        <v>3.53365044080656E-2</v>
      </c>
      <c r="P1060" s="17">
        <v>5.5425832693814001E-2</v>
      </c>
      <c r="Q1060" s="17">
        <v>2.8274464760536501E-2</v>
      </c>
      <c r="R1060" s="17"/>
      <c r="S1060" s="17">
        <v>2.0058617507486699E-2</v>
      </c>
      <c r="T1060" s="17">
        <v>1.1615511727910401E-2</v>
      </c>
      <c r="U1060" s="17">
        <v>1.4405410355361799E-2</v>
      </c>
      <c r="V1060" s="17">
        <v>4.7190936898840602E-2</v>
      </c>
      <c r="W1060" s="17">
        <v>3.6907524341040401E-2</v>
      </c>
      <c r="X1060" s="17">
        <v>0</v>
      </c>
      <c r="Y1060" s="17">
        <v>7.80469548452392E-2</v>
      </c>
      <c r="Z1060" s="17">
        <v>0.10548907870934</v>
      </c>
      <c r="AA1060" s="17">
        <v>1.3654037035975199E-2</v>
      </c>
      <c r="AB1060" s="17">
        <v>3.9951300531727602E-2</v>
      </c>
      <c r="AC1060" s="17">
        <v>0.11087917793123001</v>
      </c>
      <c r="AD1060" s="17">
        <v>5.2172550881937403E-2</v>
      </c>
      <c r="AE1060" s="17"/>
      <c r="AF1060" s="17">
        <v>4.6329304178092903E-2</v>
      </c>
      <c r="AG1060" s="17">
        <v>8.3528089083203597E-3</v>
      </c>
      <c r="AH1060" s="17">
        <v>0</v>
      </c>
      <c r="AI1060" s="17">
        <v>0.14008511715343999</v>
      </c>
      <c r="AJ1060" s="17">
        <v>2.6495071834112899E-2</v>
      </c>
      <c r="AK1060" s="17"/>
      <c r="AL1060" s="17">
        <v>5.1393959373950597E-3</v>
      </c>
      <c r="AM1060" s="17">
        <v>3.4048907245254299E-2</v>
      </c>
      <c r="AN1060" s="17">
        <v>0</v>
      </c>
      <c r="AO1060" s="17">
        <v>9.2319046611217495E-2</v>
      </c>
      <c r="AP1060" s="17">
        <v>1.8208743161512601E-2</v>
      </c>
      <c r="AQ1060" s="17">
        <v>1.8694742822613301E-2</v>
      </c>
      <c r="AR1060" s="17"/>
      <c r="AS1060" s="17">
        <v>8.4243951868543492E-3</v>
      </c>
      <c r="AT1060" s="17">
        <v>4.1062347630259698E-2</v>
      </c>
      <c r="AU1060" s="17">
        <v>4.4133176185488898E-2</v>
      </c>
      <c r="AV1060" s="17">
        <v>1.5953812977164201E-2</v>
      </c>
      <c r="AW1060" s="17">
        <v>7.3348578919073398E-2</v>
      </c>
      <c r="AX1060" s="17"/>
      <c r="AY1060" s="17">
        <v>3.68001549661034E-2</v>
      </c>
      <c r="AZ1060" s="17">
        <v>3.65382531068928E-2</v>
      </c>
      <c r="BA1060" s="17">
        <v>2.4178529507789301E-2</v>
      </c>
      <c r="BB1060" s="17">
        <v>5.0136371696798701E-2</v>
      </c>
      <c r="BC1060" s="17">
        <v>0</v>
      </c>
      <c r="BD1060" s="17"/>
      <c r="BE1060" s="17">
        <v>4.0200963947772499E-2</v>
      </c>
      <c r="BF1060" s="17">
        <v>5.2386161598147199E-2</v>
      </c>
      <c r="BG1060" s="17">
        <v>2.1674566475396399E-2</v>
      </c>
      <c r="BH1060" s="17">
        <v>4.7546541547230002E-2</v>
      </c>
      <c r="BI1060" s="17"/>
      <c r="BJ1060" s="17">
        <v>7.3272688969347397E-2</v>
      </c>
      <c r="BK1060" s="17">
        <v>1.8691196940757399E-2</v>
      </c>
      <c r="BL1060" s="17">
        <v>4.2673315591929502E-2</v>
      </c>
      <c r="BM1060" s="17">
        <v>2.52896413366345E-2</v>
      </c>
      <c r="BN1060" s="17"/>
      <c r="BO1060" s="17">
        <v>6.7506837460407004E-2</v>
      </c>
      <c r="BP1060" s="17">
        <v>1.13586035089494E-2</v>
      </c>
      <c r="BQ1060" s="17">
        <v>3.3386286727097397E-2</v>
      </c>
      <c r="BR1060" s="17"/>
      <c r="BS1060" s="17">
        <v>3.3058518954297803E-2</v>
      </c>
      <c r="BT1060" s="17">
        <v>3.6977427319786801E-2</v>
      </c>
      <c r="BU1060" s="17"/>
      <c r="BV1060" s="17">
        <v>3.1217591030104401E-2</v>
      </c>
      <c r="BW1060" s="17">
        <v>1.54621207451203E-2</v>
      </c>
      <c r="BX1060" s="17">
        <v>5.2999970488523097E-2</v>
      </c>
      <c r="BY1060" s="17"/>
      <c r="BZ1060" s="17">
        <v>3.0973495220904399E-2</v>
      </c>
      <c r="CA1060" s="17">
        <v>2.07954837576317E-2</v>
      </c>
    </row>
    <row r="1061" spans="2:79" x14ac:dyDescent="0.3">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c r="AX1061" s="17"/>
      <c r="AY1061" s="17"/>
      <c r="AZ1061" s="17"/>
      <c r="BA1061" s="17"/>
      <c r="BB1061" s="17"/>
      <c r="BC1061" s="17"/>
      <c r="BD1061" s="17"/>
      <c r="BE1061" s="17"/>
      <c r="BF1061" s="17"/>
      <c r="BG1061" s="17"/>
      <c r="BH1061" s="17"/>
      <c r="BI1061" s="17"/>
      <c r="BJ1061" s="17"/>
      <c r="BK1061" s="17"/>
      <c r="BL1061" s="17"/>
      <c r="BM1061" s="17"/>
      <c r="BN1061" s="17"/>
      <c r="BO1061" s="17"/>
      <c r="BP1061" s="17"/>
      <c r="BQ1061" s="17"/>
      <c r="BR1061" s="17"/>
      <c r="BS1061" s="17"/>
      <c r="BT1061" s="17"/>
      <c r="BU1061" s="17"/>
      <c r="BV1061" s="17"/>
      <c r="BW1061" s="17"/>
      <c r="BX1061" s="17"/>
      <c r="BY1061" s="17"/>
      <c r="BZ1061" s="17"/>
      <c r="CA1061" s="17"/>
    </row>
    <row r="1062" spans="2:79" x14ac:dyDescent="0.3">
      <c r="B1062" s="6" t="s">
        <v>357</v>
      </c>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c r="BB1062" s="17"/>
      <c r="BC1062" s="17"/>
      <c r="BD1062" s="17"/>
      <c r="BE1062" s="17"/>
      <c r="BF1062" s="17"/>
      <c r="BG1062" s="17"/>
      <c r="BH1062" s="17"/>
      <c r="BI1062" s="17"/>
      <c r="BJ1062" s="17"/>
      <c r="BK1062" s="17"/>
      <c r="BL1062" s="17"/>
      <c r="BM1062" s="17"/>
      <c r="BN1062" s="17"/>
      <c r="BO1062" s="17"/>
      <c r="BP1062" s="17"/>
      <c r="BQ1062" s="17"/>
      <c r="BR1062" s="17"/>
      <c r="BS1062" s="17"/>
      <c r="BT1062" s="17"/>
      <c r="BU1062" s="17"/>
      <c r="BV1062" s="17"/>
      <c r="BW1062" s="17"/>
      <c r="BX1062" s="17"/>
      <c r="BY1062" s="17"/>
      <c r="BZ1062" s="17"/>
      <c r="CA1062" s="17"/>
    </row>
    <row r="1063" spans="2:79" x14ac:dyDescent="0.3">
      <c r="B1063" s="24" t="s">
        <v>329</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c r="BH1063" s="17"/>
      <c r="BI1063" s="17"/>
      <c r="BJ1063" s="17"/>
      <c r="BK1063" s="17"/>
      <c r="BL1063" s="17"/>
      <c r="BM1063" s="17"/>
      <c r="BN1063" s="17"/>
      <c r="BO1063" s="17"/>
      <c r="BP1063" s="17"/>
      <c r="BQ1063" s="17"/>
      <c r="BR1063" s="17"/>
      <c r="BS1063" s="17"/>
      <c r="BT1063" s="17"/>
      <c r="BU1063" s="17"/>
      <c r="BV1063" s="17"/>
      <c r="BW1063" s="17"/>
      <c r="BX1063" s="17"/>
      <c r="BY1063" s="17"/>
      <c r="BZ1063" s="17"/>
      <c r="CA1063" s="17"/>
    </row>
    <row r="1064" spans="2:79" x14ac:dyDescent="0.3">
      <c r="B1064" t="s">
        <v>321</v>
      </c>
      <c r="C1064" s="17">
        <v>5.02871476135614E-2</v>
      </c>
      <c r="D1064" s="17">
        <v>4.19095225891125E-2</v>
      </c>
      <c r="E1064" s="17">
        <v>5.9085327983536301E-2</v>
      </c>
      <c r="F1064" s="17"/>
      <c r="G1064" s="17">
        <v>3.0627696744641102E-2</v>
      </c>
      <c r="H1064" s="17">
        <v>0.11135073415699399</v>
      </c>
      <c r="I1064" s="17">
        <v>7.9449358044503607E-2</v>
      </c>
      <c r="J1064" s="17">
        <v>2.0493205199860299E-2</v>
      </c>
      <c r="K1064" s="17">
        <v>1.02260927681337E-2</v>
      </c>
      <c r="L1064" s="17">
        <v>4.01090177041796E-2</v>
      </c>
      <c r="M1064" s="17"/>
      <c r="N1064" s="17">
        <v>7.7617373185688995E-2</v>
      </c>
      <c r="O1064" s="17">
        <v>1.6689817702232299E-2</v>
      </c>
      <c r="P1064" s="17">
        <v>4.5662742457679803E-2</v>
      </c>
      <c r="Q1064" s="17">
        <v>6.1923805665751702E-2</v>
      </c>
      <c r="R1064" s="17"/>
      <c r="S1064" s="17">
        <v>0.10537882837839101</v>
      </c>
      <c r="T1064" s="17">
        <v>4.6930453914036198E-2</v>
      </c>
      <c r="U1064" s="17">
        <v>1.4838142159546401E-2</v>
      </c>
      <c r="V1064" s="17">
        <v>5.6722669469558E-2</v>
      </c>
      <c r="W1064" s="17">
        <v>4.2257984441980902E-2</v>
      </c>
      <c r="X1064" s="17">
        <v>4.04500780149223E-2</v>
      </c>
      <c r="Y1064" s="17">
        <v>0</v>
      </c>
      <c r="Z1064" s="17">
        <v>0</v>
      </c>
      <c r="AA1064" s="17">
        <v>7.4126718510574494E-2</v>
      </c>
      <c r="AB1064" s="17">
        <v>5.1345399522190201E-2</v>
      </c>
      <c r="AC1064" s="17">
        <v>5.0142656127623697E-2</v>
      </c>
      <c r="AD1064" s="17">
        <v>5.9351610636679701E-2</v>
      </c>
      <c r="AE1064" s="17"/>
      <c r="AF1064" s="17">
        <v>6.6113987108984806E-2</v>
      </c>
      <c r="AG1064" s="17">
        <v>5.8174578613297202E-2</v>
      </c>
      <c r="AH1064" s="17">
        <v>3.8484690703254901E-2</v>
      </c>
      <c r="AI1064" s="17">
        <v>2.91311477661256E-2</v>
      </c>
      <c r="AJ1064" s="17">
        <v>5.71926233106166E-2</v>
      </c>
      <c r="AK1064" s="17"/>
      <c r="AL1064" s="17">
        <v>6.6309819500890696E-2</v>
      </c>
      <c r="AM1064" s="17">
        <v>6.9271362850098606E-2</v>
      </c>
      <c r="AN1064" s="17">
        <v>4.8912291545818602E-2</v>
      </c>
      <c r="AO1064" s="17">
        <v>4.5291432337354803E-2</v>
      </c>
      <c r="AP1064" s="17">
        <v>3.4990807054557198E-2</v>
      </c>
      <c r="AQ1064" s="17">
        <v>1.8066096910886498E-2</v>
      </c>
      <c r="AR1064" s="17"/>
      <c r="AS1064" s="17">
        <v>5.7081346316764897E-2</v>
      </c>
      <c r="AT1064" s="17">
        <v>6.2077216922453202E-2</v>
      </c>
      <c r="AU1064" s="17">
        <v>2.7438215714068601E-2</v>
      </c>
      <c r="AV1064" s="17">
        <v>1.7961487952012401E-2</v>
      </c>
      <c r="AW1064" s="17">
        <v>0.13174341552136401</v>
      </c>
      <c r="AX1064" s="17"/>
      <c r="AY1064" s="17">
        <v>9.1556936919076196E-2</v>
      </c>
      <c r="AZ1064" s="17">
        <v>3.8690810997004998E-2</v>
      </c>
      <c r="BA1064" s="17">
        <v>2.5966242737355101E-2</v>
      </c>
      <c r="BB1064" s="17">
        <v>3.9373755747031801E-2</v>
      </c>
      <c r="BC1064" s="17">
        <v>6.7948488660864004E-2</v>
      </c>
      <c r="BD1064" s="17"/>
      <c r="BE1064" s="17">
        <v>0.114925150859673</v>
      </c>
      <c r="BF1064" s="17">
        <v>3.9647259862760298E-2</v>
      </c>
      <c r="BG1064" s="17">
        <v>5.2663961319858899E-2</v>
      </c>
      <c r="BH1064" s="17">
        <v>4.5266842495271603E-2</v>
      </c>
      <c r="BI1064" s="17"/>
      <c r="BJ1064" s="17">
        <v>8.0740150675227995E-2</v>
      </c>
      <c r="BK1064" s="17">
        <v>7.2457890908679004E-2</v>
      </c>
      <c r="BL1064" s="17">
        <v>4.5378053940754101E-2</v>
      </c>
      <c r="BM1064" s="17">
        <v>4.25101732834334E-2</v>
      </c>
      <c r="BN1064" s="17"/>
      <c r="BO1064" s="17">
        <v>7.3294591457141497E-2</v>
      </c>
      <c r="BP1064" s="17">
        <v>9.9337114072222593E-2</v>
      </c>
      <c r="BQ1064" s="17">
        <v>3.6885833068118302E-2</v>
      </c>
      <c r="BR1064" s="17"/>
      <c r="BS1064" s="17">
        <v>6.3613999641600805E-2</v>
      </c>
      <c r="BT1064" s="17">
        <v>3.4849221669296201E-2</v>
      </c>
      <c r="BU1064" s="17"/>
      <c r="BV1064" s="17">
        <v>2.50727053767336E-2</v>
      </c>
      <c r="BW1064" s="17">
        <v>5.3413679037690197E-2</v>
      </c>
      <c r="BX1064" s="17">
        <v>6.6018660202658605E-2</v>
      </c>
      <c r="BY1064" s="17"/>
      <c r="BZ1064" s="17">
        <v>2.7875363482226599E-2</v>
      </c>
      <c r="CA1064" s="17">
        <v>6.3126361826707597E-2</v>
      </c>
    </row>
    <row r="1065" spans="2:79" x14ac:dyDescent="0.3">
      <c r="B1065" t="s">
        <v>322</v>
      </c>
      <c r="C1065" s="17">
        <v>0.125642584802341</v>
      </c>
      <c r="D1065" s="17">
        <v>0.15413518192674</v>
      </c>
      <c r="E1065" s="17">
        <v>9.6611991750247206E-2</v>
      </c>
      <c r="F1065" s="17"/>
      <c r="G1065" s="17">
        <v>0.130554179168618</v>
      </c>
      <c r="H1065" s="17">
        <v>0.17595179627013699</v>
      </c>
      <c r="I1065" s="17">
        <v>0.18376772464279201</v>
      </c>
      <c r="J1065" s="17">
        <v>0.13657197265382801</v>
      </c>
      <c r="K1065" s="17">
        <v>9.6925707268274305E-2</v>
      </c>
      <c r="L1065" s="17">
        <v>3.6904128855646097E-2</v>
      </c>
      <c r="M1065" s="17"/>
      <c r="N1065" s="17">
        <v>0.134787076387197</v>
      </c>
      <c r="O1065" s="17">
        <v>0.15037039933690899</v>
      </c>
      <c r="P1065" s="17">
        <v>7.0521688632778995E-2</v>
      </c>
      <c r="Q1065" s="17">
        <v>0.14084543396446</v>
      </c>
      <c r="R1065" s="17"/>
      <c r="S1065" s="17">
        <v>0.16654520475151299</v>
      </c>
      <c r="T1065" s="17">
        <v>0.13731280680673599</v>
      </c>
      <c r="U1065" s="17">
        <v>9.8113941217882E-2</v>
      </c>
      <c r="V1065" s="17">
        <v>0.174431466906286</v>
      </c>
      <c r="W1065" s="17">
        <v>4.4268906990947599E-2</v>
      </c>
      <c r="X1065" s="17">
        <v>0.15626923485557501</v>
      </c>
      <c r="Y1065" s="17">
        <v>7.2664566744984699E-2</v>
      </c>
      <c r="Z1065" s="17">
        <v>0.11265880347377299</v>
      </c>
      <c r="AA1065" s="17">
        <v>0.108951503208869</v>
      </c>
      <c r="AB1065" s="17">
        <v>8.2022982670786004E-2</v>
      </c>
      <c r="AC1065" s="17">
        <v>0.168337168812315</v>
      </c>
      <c r="AD1065" s="17">
        <v>0.24947731681059401</v>
      </c>
      <c r="AE1065" s="17"/>
      <c r="AF1065" s="17">
        <v>0.129197645653673</v>
      </c>
      <c r="AG1065" s="17">
        <v>0.144879360914833</v>
      </c>
      <c r="AH1065" s="17">
        <v>0.114663391623017</v>
      </c>
      <c r="AI1065" s="17">
        <v>8.5167140198251307E-2</v>
      </c>
      <c r="AJ1065" s="17">
        <v>0.18014738116774201</v>
      </c>
      <c r="AK1065" s="17"/>
      <c r="AL1065" s="17">
        <v>0.180489443598632</v>
      </c>
      <c r="AM1065" s="17">
        <v>0.155938676729485</v>
      </c>
      <c r="AN1065" s="17">
        <v>8.0733683792754599E-2</v>
      </c>
      <c r="AO1065" s="17">
        <v>4.7053448836523799E-2</v>
      </c>
      <c r="AP1065" s="17">
        <v>0.180908194681797</v>
      </c>
      <c r="AQ1065" s="17">
        <v>0.105257929451378</v>
      </c>
      <c r="AR1065" s="17"/>
      <c r="AS1065" s="17">
        <v>0.20587651283932401</v>
      </c>
      <c r="AT1065" s="17">
        <v>0.10022191623353099</v>
      </c>
      <c r="AU1065" s="17">
        <v>0.10078150565388699</v>
      </c>
      <c r="AV1065" s="17">
        <v>0.19685435200177001</v>
      </c>
      <c r="AW1065" s="17">
        <v>7.9842968585054602E-2</v>
      </c>
      <c r="AX1065" s="17"/>
      <c r="AY1065" s="17">
        <v>0.116392909791262</v>
      </c>
      <c r="AZ1065" s="17">
        <v>0.15203840710614899</v>
      </c>
      <c r="BA1065" s="17">
        <v>0.108927687071665</v>
      </c>
      <c r="BB1065" s="17">
        <v>9.7328936007445396E-2</v>
      </c>
      <c r="BC1065" s="17">
        <v>9.4616694388038297E-2</v>
      </c>
      <c r="BD1065" s="17"/>
      <c r="BE1065" s="17">
        <v>4.5419962813913202E-2</v>
      </c>
      <c r="BF1065" s="17">
        <v>0.124113818086976</v>
      </c>
      <c r="BG1065" s="17">
        <v>9.8041156033368507E-2</v>
      </c>
      <c r="BH1065" s="17">
        <v>0.18694521464921299</v>
      </c>
      <c r="BI1065" s="17"/>
      <c r="BJ1065" s="17">
        <v>0.100628022191683</v>
      </c>
      <c r="BK1065" s="17">
        <v>0.23121834076539599</v>
      </c>
      <c r="BL1065" s="17">
        <v>8.2743197303277893E-2</v>
      </c>
      <c r="BM1065" s="17">
        <v>0.13303009281732101</v>
      </c>
      <c r="BN1065" s="17"/>
      <c r="BO1065" s="17">
        <v>0.14746108717183101</v>
      </c>
      <c r="BP1065" s="17">
        <v>0.10729120539140199</v>
      </c>
      <c r="BQ1065" s="17">
        <v>0.123777401979439</v>
      </c>
      <c r="BR1065" s="17"/>
      <c r="BS1065" s="17">
        <v>0.121781567113472</v>
      </c>
      <c r="BT1065" s="17">
        <v>0.131017670297149</v>
      </c>
      <c r="BU1065" s="17"/>
      <c r="BV1065" s="17">
        <v>0.109451976633493</v>
      </c>
      <c r="BW1065" s="17">
        <v>0.101840764099578</v>
      </c>
      <c r="BX1065" s="17">
        <v>0.16768598091448</v>
      </c>
      <c r="BY1065" s="17"/>
      <c r="BZ1065" s="17">
        <v>0.15796957428231401</v>
      </c>
      <c r="CA1065" s="17">
        <v>0.17215320282133401</v>
      </c>
    </row>
    <row r="1066" spans="2:79" x14ac:dyDescent="0.3">
      <c r="B1066" t="s">
        <v>323</v>
      </c>
      <c r="C1066" s="17">
        <v>0.26385354863580202</v>
      </c>
      <c r="D1066" s="17">
        <v>0.245595804052476</v>
      </c>
      <c r="E1066" s="17">
        <v>0.28349181383389799</v>
      </c>
      <c r="F1066" s="17"/>
      <c r="G1066" s="17">
        <v>0.40670840607085801</v>
      </c>
      <c r="H1066" s="17">
        <v>0.24895224572960101</v>
      </c>
      <c r="I1066" s="17">
        <v>0.157590196034682</v>
      </c>
      <c r="J1066" s="17">
        <v>0.26197519976738598</v>
      </c>
      <c r="K1066" s="17">
        <v>0.28989832842813501</v>
      </c>
      <c r="L1066" s="17">
        <v>0.24499395202816701</v>
      </c>
      <c r="M1066" s="17"/>
      <c r="N1066" s="17">
        <v>0.29054805483694401</v>
      </c>
      <c r="O1066" s="17">
        <v>0.29449308137198799</v>
      </c>
      <c r="P1066" s="17">
        <v>0.257851000744517</v>
      </c>
      <c r="Q1066" s="17">
        <v>0.20646227256647001</v>
      </c>
      <c r="R1066" s="17"/>
      <c r="S1066" s="17">
        <v>0.25769660836973202</v>
      </c>
      <c r="T1066" s="17">
        <v>0.326416841553476</v>
      </c>
      <c r="U1066" s="17">
        <v>0.25872151039556901</v>
      </c>
      <c r="V1066" s="17">
        <v>0.14645619432965401</v>
      </c>
      <c r="W1066" s="17">
        <v>0.32395814273870899</v>
      </c>
      <c r="X1066" s="17">
        <v>0.304065063378614</v>
      </c>
      <c r="Y1066" s="17">
        <v>0.25479213561653702</v>
      </c>
      <c r="Z1066" s="17">
        <v>0.25790609981821999</v>
      </c>
      <c r="AA1066" s="17">
        <v>0.34046870901744303</v>
      </c>
      <c r="AB1066" s="17">
        <v>0.16551370787898601</v>
      </c>
      <c r="AC1066" s="17">
        <v>0.21021412746580601</v>
      </c>
      <c r="AD1066" s="17">
        <v>0.28795888006933001</v>
      </c>
      <c r="AE1066" s="17"/>
      <c r="AF1066" s="17">
        <v>0.20119381175023701</v>
      </c>
      <c r="AG1066" s="17">
        <v>0.32967354390826598</v>
      </c>
      <c r="AH1066" s="17">
        <v>0.36475701771341701</v>
      </c>
      <c r="AI1066" s="17">
        <v>8.5030613301299907E-2</v>
      </c>
      <c r="AJ1066" s="17">
        <v>0.224995744751949</v>
      </c>
      <c r="AK1066" s="17"/>
      <c r="AL1066" s="17">
        <v>0.358548108458138</v>
      </c>
      <c r="AM1066" s="17">
        <v>0.207696915738008</v>
      </c>
      <c r="AN1066" s="17">
        <v>0.32077450255724199</v>
      </c>
      <c r="AO1066" s="17">
        <v>0.15276567287934401</v>
      </c>
      <c r="AP1066" s="17">
        <v>0.33359211886567203</v>
      </c>
      <c r="AQ1066" s="17">
        <v>0.28930206276648202</v>
      </c>
      <c r="AR1066" s="17"/>
      <c r="AS1066" s="17">
        <v>0.221937380415102</v>
      </c>
      <c r="AT1066" s="17">
        <v>0.28273612608008802</v>
      </c>
      <c r="AU1066" s="17">
        <v>0.27422052204300901</v>
      </c>
      <c r="AV1066" s="17">
        <v>0.23861984007996301</v>
      </c>
      <c r="AW1066" s="17">
        <v>0.12121092600342701</v>
      </c>
      <c r="AX1066" s="17"/>
      <c r="AY1066" s="17">
        <v>0.19060413416706601</v>
      </c>
      <c r="AZ1066" s="17">
        <v>0.286524964195842</v>
      </c>
      <c r="BA1066" s="17">
        <v>0.31015987279804103</v>
      </c>
      <c r="BB1066" s="17">
        <v>0.26527508801028798</v>
      </c>
      <c r="BC1066" s="17">
        <v>0.20559850594295401</v>
      </c>
      <c r="BD1066" s="17"/>
      <c r="BE1066" s="17">
        <v>0.15936629493912399</v>
      </c>
      <c r="BF1066" s="17">
        <v>0.28464581793342097</v>
      </c>
      <c r="BG1066" s="17">
        <v>0.27360325885140802</v>
      </c>
      <c r="BH1066" s="17">
        <v>0.24587184593717401</v>
      </c>
      <c r="BI1066" s="17"/>
      <c r="BJ1066" s="17">
        <v>0.211228224584359</v>
      </c>
      <c r="BK1066" s="17">
        <v>0.22737528924193001</v>
      </c>
      <c r="BL1066" s="17">
        <v>0.29803880967694002</v>
      </c>
      <c r="BM1066" s="17">
        <v>0.26523757064347803</v>
      </c>
      <c r="BN1066" s="17"/>
      <c r="BO1066" s="17">
        <v>0.22598739693964801</v>
      </c>
      <c r="BP1066" s="17">
        <v>0.26869549853658098</v>
      </c>
      <c r="BQ1066" s="17">
        <v>0.27109371480906802</v>
      </c>
      <c r="BR1066" s="17"/>
      <c r="BS1066" s="17">
        <v>0.244976103256864</v>
      </c>
      <c r="BT1066" s="17">
        <v>0.28467248532344902</v>
      </c>
      <c r="BU1066" s="17"/>
      <c r="BV1066" s="17">
        <v>0.35975660321081299</v>
      </c>
      <c r="BW1066" s="17">
        <v>0.27007722570023701</v>
      </c>
      <c r="BX1066" s="17">
        <v>0.21038086738435399</v>
      </c>
      <c r="BY1066" s="17"/>
      <c r="BZ1066" s="17">
        <v>0.25611672885360298</v>
      </c>
      <c r="CA1066" s="17">
        <v>0.23260390163070199</v>
      </c>
    </row>
    <row r="1067" spans="2:79" x14ac:dyDescent="0.3">
      <c r="B1067" t="s">
        <v>324</v>
      </c>
      <c r="C1067" s="17">
        <v>0.199675513850499</v>
      </c>
      <c r="D1067" s="17">
        <v>0.19352615210024299</v>
      </c>
      <c r="E1067" s="17">
        <v>0.20662313337625501</v>
      </c>
      <c r="F1067" s="17"/>
      <c r="G1067" s="17">
        <v>0.18701304255062801</v>
      </c>
      <c r="H1067" s="17">
        <v>0.17090015955277801</v>
      </c>
      <c r="I1067" s="17">
        <v>0.215428560630778</v>
      </c>
      <c r="J1067" s="17">
        <v>0.18645140194953799</v>
      </c>
      <c r="K1067" s="17">
        <v>0.18184261937667101</v>
      </c>
      <c r="L1067" s="17">
        <v>0.24706833423977001</v>
      </c>
      <c r="M1067" s="17"/>
      <c r="N1067" s="17">
        <v>0.21741133527268999</v>
      </c>
      <c r="O1067" s="17">
        <v>0.181723642043113</v>
      </c>
      <c r="P1067" s="17">
        <v>0.213177786947782</v>
      </c>
      <c r="Q1067" s="17">
        <v>0.192332341327661</v>
      </c>
      <c r="R1067" s="17"/>
      <c r="S1067" s="17">
        <v>0.211136210302555</v>
      </c>
      <c r="T1067" s="17">
        <v>0.209383785266647</v>
      </c>
      <c r="U1067" s="17">
        <v>0.24760550133764</v>
      </c>
      <c r="V1067" s="17">
        <v>0.18616765278521399</v>
      </c>
      <c r="W1067" s="17">
        <v>0.21242835307727301</v>
      </c>
      <c r="X1067" s="17">
        <v>0.204297927757633</v>
      </c>
      <c r="Y1067" s="17">
        <v>0.20182441978104901</v>
      </c>
      <c r="Z1067" s="17">
        <v>0.236794259315741</v>
      </c>
      <c r="AA1067" s="17">
        <v>0.15473439452368301</v>
      </c>
      <c r="AB1067" s="17">
        <v>0.178508900795806</v>
      </c>
      <c r="AC1067" s="17">
        <v>0.19360920134440501</v>
      </c>
      <c r="AD1067" s="17">
        <v>0.116224594599575</v>
      </c>
      <c r="AE1067" s="17"/>
      <c r="AF1067" s="17">
        <v>0.20076378931663599</v>
      </c>
      <c r="AG1067" s="17">
        <v>0.192376350993547</v>
      </c>
      <c r="AH1067" s="17">
        <v>0.185656076324306</v>
      </c>
      <c r="AI1067" s="17">
        <v>0.23932605351246999</v>
      </c>
      <c r="AJ1067" s="17">
        <v>0.24965876948680199</v>
      </c>
      <c r="AK1067" s="17"/>
      <c r="AL1067" s="17">
        <v>0.194154322704194</v>
      </c>
      <c r="AM1067" s="17">
        <v>0.17905141044447101</v>
      </c>
      <c r="AN1067" s="17">
        <v>0.16958708923868601</v>
      </c>
      <c r="AO1067" s="17">
        <v>0.17582240677849401</v>
      </c>
      <c r="AP1067" s="17">
        <v>0.25117798233155197</v>
      </c>
      <c r="AQ1067" s="17">
        <v>0.26015595520915802</v>
      </c>
      <c r="AR1067" s="17"/>
      <c r="AS1067" s="17">
        <v>0.18886271291922299</v>
      </c>
      <c r="AT1067" s="17">
        <v>0.19408815758477599</v>
      </c>
      <c r="AU1067" s="17">
        <v>0.25161724845882399</v>
      </c>
      <c r="AV1067" s="17">
        <v>0.10758686638805499</v>
      </c>
      <c r="AW1067" s="17">
        <v>0.195763405523634</v>
      </c>
      <c r="AX1067" s="17"/>
      <c r="AY1067" s="17">
        <v>0.21096559782031701</v>
      </c>
      <c r="AZ1067" s="17">
        <v>0.20177281088372301</v>
      </c>
      <c r="BA1067" s="17">
        <v>0.22376024449083501</v>
      </c>
      <c r="BB1067" s="17">
        <v>0.15942303126639701</v>
      </c>
      <c r="BC1067" s="17">
        <v>7.0664416162165303E-2</v>
      </c>
      <c r="BD1067" s="17"/>
      <c r="BE1067" s="17">
        <v>0.14063845521756099</v>
      </c>
      <c r="BF1067" s="17">
        <v>0.26386822150956102</v>
      </c>
      <c r="BG1067" s="17">
        <v>0.16693220781538301</v>
      </c>
      <c r="BH1067" s="17">
        <v>0.22026077321534299</v>
      </c>
      <c r="BI1067" s="17"/>
      <c r="BJ1067" s="17">
        <v>0.190051024021685</v>
      </c>
      <c r="BK1067" s="17">
        <v>0.224702621139763</v>
      </c>
      <c r="BL1067" s="17">
        <v>0.191347664045732</v>
      </c>
      <c r="BM1067" s="17">
        <v>0.20064656490010599</v>
      </c>
      <c r="BN1067" s="17"/>
      <c r="BO1067" s="17">
        <v>0.22868925106947999</v>
      </c>
      <c r="BP1067" s="17">
        <v>0.20531357192267699</v>
      </c>
      <c r="BQ1067" s="17">
        <v>0.19084905674181299</v>
      </c>
      <c r="BR1067" s="17"/>
      <c r="BS1067" s="17">
        <v>0.200633019891366</v>
      </c>
      <c r="BT1067" s="17">
        <v>0.19659746439189099</v>
      </c>
      <c r="BU1067" s="17"/>
      <c r="BV1067" s="17">
        <v>0.27896019664499599</v>
      </c>
      <c r="BW1067" s="17">
        <v>0.19052405892409099</v>
      </c>
      <c r="BX1067" s="17">
        <v>0.176791837172356</v>
      </c>
      <c r="BY1067" s="17"/>
      <c r="BZ1067" s="17">
        <v>0.17961874731885399</v>
      </c>
      <c r="CA1067" s="17">
        <v>0.13480253855898999</v>
      </c>
    </row>
    <row r="1068" spans="2:79" x14ac:dyDescent="0.3">
      <c r="B1068" t="s">
        <v>325</v>
      </c>
      <c r="C1068" s="17">
        <v>0.198952838804246</v>
      </c>
      <c r="D1068" s="17">
        <v>0.18064832279894</v>
      </c>
      <c r="E1068" s="17">
        <v>0.21543636794805199</v>
      </c>
      <c r="F1068" s="17"/>
      <c r="G1068" s="17">
        <v>0.15301684654638101</v>
      </c>
      <c r="H1068" s="17">
        <v>0.15812267985898401</v>
      </c>
      <c r="I1068" s="17">
        <v>0.20847414704882899</v>
      </c>
      <c r="J1068" s="17">
        <v>0.20698671022839099</v>
      </c>
      <c r="K1068" s="17">
        <v>0.26190575565253499</v>
      </c>
      <c r="L1068" s="17">
        <v>0.20903395294320901</v>
      </c>
      <c r="M1068" s="17"/>
      <c r="N1068" s="17">
        <v>0.14685112653930399</v>
      </c>
      <c r="O1068" s="17">
        <v>0.24008876588884401</v>
      </c>
      <c r="P1068" s="17">
        <v>0.23757448357517799</v>
      </c>
      <c r="Q1068" s="17">
        <v>0.17916825002977799</v>
      </c>
      <c r="R1068" s="17"/>
      <c r="S1068" s="17">
        <v>0.134409851891029</v>
      </c>
      <c r="T1068" s="17">
        <v>0.153301158656206</v>
      </c>
      <c r="U1068" s="17">
        <v>0.25233046211235999</v>
      </c>
      <c r="V1068" s="17">
        <v>0.22214266232883301</v>
      </c>
      <c r="W1068" s="17">
        <v>0.21357164304354501</v>
      </c>
      <c r="X1068" s="17">
        <v>0.16415416257354201</v>
      </c>
      <c r="Y1068" s="17">
        <v>0.235475197193241</v>
      </c>
      <c r="Z1068" s="17">
        <v>0.141962399462571</v>
      </c>
      <c r="AA1068" s="17">
        <v>0.17343956213603801</v>
      </c>
      <c r="AB1068" s="17">
        <v>0.32378787540563803</v>
      </c>
      <c r="AC1068" s="17">
        <v>0.16524776105894301</v>
      </c>
      <c r="AD1068" s="17">
        <v>0.23481504700188499</v>
      </c>
      <c r="AE1068" s="17"/>
      <c r="AF1068" s="17">
        <v>0.22929964390457999</v>
      </c>
      <c r="AG1068" s="17">
        <v>0.17820466406452401</v>
      </c>
      <c r="AH1068" s="17">
        <v>0.13608921307956101</v>
      </c>
      <c r="AI1068" s="17">
        <v>0.22540904381486901</v>
      </c>
      <c r="AJ1068" s="17">
        <v>0.152196163127997</v>
      </c>
      <c r="AK1068" s="17"/>
      <c r="AL1068" s="17">
        <v>0.136073683287457</v>
      </c>
      <c r="AM1068" s="17">
        <v>0.20570399036027501</v>
      </c>
      <c r="AN1068" s="17">
        <v>0.219816157602437</v>
      </c>
      <c r="AO1068" s="17">
        <v>0.28290659974895099</v>
      </c>
      <c r="AP1068" s="17">
        <v>0.10874082756004599</v>
      </c>
      <c r="AQ1068" s="17">
        <v>0.22538870345161</v>
      </c>
      <c r="AR1068" s="17"/>
      <c r="AS1068" s="17">
        <v>0.17018296598361701</v>
      </c>
      <c r="AT1068" s="17">
        <v>0.21912718584138799</v>
      </c>
      <c r="AU1068" s="17">
        <v>0.17089010604104099</v>
      </c>
      <c r="AV1068" s="17">
        <v>0.23608039420780499</v>
      </c>
      <c r="AW1068" s="17">
        <v>0.19549528604071401</v>
      </c>
      <c r="AX1068" s="17"/>
      <c r="AY1068" s="17">
        <v>0.19578067573611899</v>
      </c>
      <c r="AZ1068" s="17">
        <v>0.20121310907572801</v>
      </c>
      <c r="BA1068" s="17">
        <v>0.175380381372684</v>
      </c>
      <c r="BB1068" s="17">
        <v>0.23119749716006799</v>
      </c>
      <c r="BC1068" s="17">
        <v>0.27389945099574797</v>
      </c>
      <c r="BD1068" s="17"/>
      <c r="BE1068" s="17">
        <v>0.31469684154120903</v>
      </c>
      <c r="BF1068" s="17">
        <v>0.110360605354435</v>
      </c>
      <c r="BG1068" s="17">
        <v>0.24327312310763</v>
      </c>
      <c r="BH1068" s="17">
        <v>0.16114836743266001</v>
      </c>
      <c r="BI1068" s="17"/>
      <c r="BJ1068" s="17">
        <v>0.15945026234315099</v>
      </c>
      <c r="BK1068" s="17">
        <v>0.116685425523346</v>
      </c>
      <c r="BL1068" s="17">
        <v>0.22028023079016301</v>
      </c>
      <c r="BM1068" s="17">
        <v>0.214041026641244</v>
      </c>
      <c r="BN1068" s="17"/>
      <c r="BO1068" s="17">
        <v>0.148614438867819</v>
      </c>
      <c r="BP1068" s="17">
        <v>0.165183255543812</v>
      </c>
      <c r="BQ1068" s="17">
        <v>0.215325364026827</v>
      </c>
      <c r="BR1068" s="17"/>
      <c r="BS1068" s="17">
        <v>0.19954957775047699</v>
      </c>
      <c r="BT1068" s="17">
        <v>0.19952761242527001</v>
      </c>
      <c r="BU1068" s="17"/>
      <c r="BV1068" s="17">
        <v>0.135152724513047</v>
      </c>
      <c r="BW1068" s="17">
        <v>0.22857667449007499</v>
      </c>
      <c r="BX1068" s="17">
        <v>0.19086595234991099</v>
      </c>
      <c r="BY1068" s="17"/>
      <c r="BZ1068" s="17">
        <v>0.18945149295362801</v>
      </c>
      <c r="CA1068" s="17">
        <v>0.193954708688411</v>
      </c>
    </row>
    <row r="1069" spans="2:79" x14ac:dyDescent="0.3">
      <c r="B1069" t="s">
        <v>326</v>
      </c>
      <c r="C1069" s="17">
        <v>0.12078651148382499</v>
      </c>
      <c r="D1069" s="17">
        <v>0.13072252024228001</v>
      </c>
      <c r="E1069" s="17">
        <v>0.110894408387107</v>
      </c>
      <c r="F1069" s="17"/>
      <c r="G1069" s="17">
        <v>9.2079828918874201E-2</v>
      </c>
      <c r="H1069" s="17">
        <v>0.116420175814819</v>
      </c>
      <c r="I1069" s="17">
        <v>0.133366961464257</v>
      </c>
      <c r="J1069" s="17">
        <v>0.125983163545515</v>
      </c>
      <c r="K1069" s="17">
        <v>8.9355266834414707E-2</v>
      </c>
      <c r="L1069" s="17">
        <v>0.15379244615151699</v>
      </c>
      <c r="M1069" s="17"/>
      <c r="N1069" s="17">
        <v>9.9093938943126694E-2</v>
      </c>
      <c r="O1069" s="17">
        <v>8.6736365507747104E-2</v>
      </c>
      <c r="P1069" s="17">
        <v>0.107832644482464</v>
      </c>
      <c r="Q1069" s="17">
        <v>0.182550492721195</v>
      </c>
      <c r="R1069" s="17"/>
      <c r="S1069" s="17">
        <v>0.106366280632194</v>
      </c>
      <c r="T1069" s="17">
        <v>9.3222131824211102E-2</v>
      </c>
      <c r="U1069" s="17">
        <v>0.113985032421641</v>
      </c>
      <c r="V1069" s="17">
        <v>0.18271462487697701</v>
      </c>
      <c r="W1069" s="17">
        <v>0.106381353110843</v>
      </c>
      <c r="X1069" s="17">
        <v>0.107337544438923</v>
      </c>
      <c r="Y1069" s="17">
        <v>0.14020551783211599</v>
      </c>
      <c r="Z1069" s="17">
        <v>0.145189359220355</v>
      </c>
      <c r="AA1069" s="17">
        <v>0.13193521998331501</v>
      </c>
      <c r="AB1069" s="17">
        <v>0.15822539810085001</v>
      </c>
      <c r="AC1069" s="17">
        <v>0.101569907259677</v>
      </c>
      <c r="AD1069" s="17">
        <v>0</v>
      </c>
      <c r="AE1069" s="17"/>
      <c r="AF1069" s="17">
        <v>0.12650894002169799</v>
      </c>
      <c r="AG1069" s="17">
        <v>8.3263917224395301E-2</v>
      </c>
      <c r="AH1069" s="17">
        <v>0.122173712474172</v>
      </c>
      <c r="AI1069" s="17">
        <v>0.21104075186795099</v>
      </c>
      <c r="AJ1069" s="17">
        <v>5.3310481339869702E-2</v>
      </c>
      <c r="AK1069" s="17"/>
      <c r="AL1069" s="17">
        <v>5.9285226513293203E-2</v>
      </c>
      <c r="AM1069" s="17">
        <v>0.13672569685210501</v>
      </c>
      <c r="AN1069" s="17">
        <v>0.10440749497061701</v>
      </c>
      <c r="AO1069" s="17">
        <v>0.21143943843756699</v>
      </c>
      <c r="AP1069" s="17">
        <v>5.8060196107695201E-2</v>
      </c>
      <c r="AQ1069" s="17">
        <v>0.101829252210485</v>
      </c>
      <c r="AR1069" s="17"/>
      <c r="AS1069" s="17">
        <v>0.137522394056006</v>
      </c>
      <c r="AT1069" s="17">
        <v>0.100572462459185</v>
      </c>
      <c r="AU1069" s="17">
        <v>0.120576370620253</v>
      </c>
      <c r="AV1069" s="17">
        <v>0.16652876757836399</v>
      </c>
      <c r="AW1069" s="17">
        <v>0.20259541940673301</v>
      </c>
      <c r="AX1069" s="17"/>
      <c r="AY1069" s="17">
        <v>0.13141858679680599</v>
      </c>
      <c r="AZ1069" s="17">
        <v>8.74504358853989E-2</v>
      </c>
      <c r="BA1069" s="17">
        <v>0.123212811687173</v>
      </c>
      <c r="BB1069" s="17">
        <v>0.16390781898091999</v>
      </c>
      <c r="BC1069" s="17">
        <v>0.28727244385022999</v>
      </c>
      <c r="BD1069" s="17"/>
      <c r="BE1069" s="17">
        <v>0.18475233068074701</v>
      </c>
      <c r="BF1069" s="17">
        <v>9.7845741939629693E-2</v>
      </c>
      <c r="BG1069" s="17">
        <v>0.145181215723514</v>
      </c>
      <c r="BH1069" s="17">
        <v>8.5178483563188703E-2</v>
      </c>
      <c r="BI1069" s="17"/>
      <c r="BJ1069" s="17">
        <v>0.12689646570357799</v>
      </c>
      <c r="BK1069" s="17">
        <v>0.108869235480128</v>
      </c>
      <c r="BL1069" s="17">
        <v>0.12757193480814399</v>
      </c>
      <c r="BM1069" s="17">
        <v>0.116651368558896</v>
      </c>
      <c r="BN1069" s="17"/>
      <c r="BO1069" s="17">
        <v>0.123249364989117</v>
      </c>
      <c r="BP1069" s="17">
        <v>0.11658860618845</v>
      </c>
      <c r="BQ1069" s="17">
        <v>0.122476744171956</v>
      </c>
      <c r="BR1069" s="17"/>
      <c r="BS1069" s="17">
        <v>0.134054040477561</v>
      </c>
      <c r="BT1069" s="17">
        <v>0.105872506303235</v>
      </c>
      <c r="BU1069" s="17"/>
      <c r="BV1069" s="17">
        <v>7.1321298481826695E-2</v>
      </c>
      <c r="BW1069" s="17">
        <v>0.117257213040627</v>
      </c>
      <c r="BX1069" s="17">
        <v>0.14415937615014399</v>
      </c>
      <c r="BY1069" s="17"/>
      <c r="BZ1069" s="17">
        <v>0.12313764319847401</v>
      </c>
      <c r="CA1069" s="17">
        <v>0.18256380271622499</v>
      </c>
    </row>
    <row r="1070" spans="2:79" x14ac:dyDescent="0.3">
      <c r="B1070" t="s">
        <v>327</v>
      </c>
      <c r="C1070" s="17">
        <v>4.0801854809726402E-2</v>
      </c>
      <c r="D1070" s="17">
        <v>5.34624962902083E-2</v>
      </c>
      <c r="E1070" s="17">
        <v>2.7856956720904699E-2</v>
      </c>
      <c r="F1070" s="17"/>
      <c r="G1070" s="17">
        <v>0</v>
      </c>
      <c r="H1070" s="17">
        <v>1.8302208616688E-2</v>
      </c>
      <c r="I1070" s="17">
        <v>2.19230521341576E-2</v>
      </c>
      <c r="J1070" s="17">
        <v>6.1538346655480802E-2</v>
      </c>
      <c r="K1070" s="17">
        <v>6.9846229671836804E-2</v>
      </c>
      <c r="L1070" s="17">
        <v>6.8098168077512206E-2</v>
      </c>
      <c r="M1070" s="17"/>
      <c r="N1070" s="17">
        <v>3.3691094835048702E-2</v>
      </c>
      <c r="O1070" s="17">
        <v>2.9897928149166E-2</v>
      </c>
      <c r="P1070" s="17">
        <v>6.7379653159600497E-2</v>
      </c>
      <c r="Q1070" s="17">
        <v>3.6717403724684801E-2</v>
      </c>
      <c r="R1070" s="17"/>
      <c r="S1070" s="17">
        <v>1.8467015674584902E-2</v>
      </c>
      <c r="T1070" s="17">
        <v>3.3432821978687299E-2</v>
      </c>
      <c r="U1070" s="17">
        <v>1.4405410355361799E-2</v>
      </c>
      <c r="V1070" s="17">
        <v>3.1364729303477598E-2</v>
      </c>
      <c r="W1070" s="17">
        <v>5.7133616596700999E-2</v>
      </c>
      <c r="X1070" s="17">
        <v>2.3425988980790301E-2</v>
      </c>
      <c r="Y1070" s="17">
        <v>9.5038162832072004E-2</v>
      </c>
      <c r="Z1070" s="17">
        <v>0.10548907870934</v>
      </c>
      <c r="AA1070" s="17">
        <v>1.6343892620077401E-2</v>
      </c>
      <c r="AB1070" s="17">
        <v>4.0595735625744499E-2</v>
      </c>
      <c r="AC1070" s="17">
        <v>0.11087917793123001</v>
      </c>
      <c r="AD1070" s="17">
        <v>5.2172550881937403E-2</v>
      </c>
      <c r="AE1070" s="17"/>
      <c r="AF1070" s="17">
        <v>4.6922182244191001E-2</v>
      </c>
      <c r="AG1070" s="17">
        <v>1.34275842811378E-2</v>
      </c>
      <c r="AH1070" s="17">
        <v>3.81758980822718E-2</v>
      </c>
      <c r="AI1070" s="17">
        <v>0.124895249539033</v>
      </c>
      <c r="AJ1070" s="17">
        <v>8.2498836815023999E-2</v>
      </c>
      <c r="AK1070" s="17"/>
      <c r="AL1070" s="17">
        <v>5.1393959373950597E-3</v>
      </c>
      <c r="AM1070" s="17">
        <v>4.5611947025556702E-2</v>
      </c>
      <c r="AN1070" s="17">
        <v>5.5768780292444801E-2</v>
      </c>
      <c r="AO1070" s="17">
        <v>8.4721000981764605E-2</v>
      </c>
      <c r="AP1070" s="17">
        <v>3.25298733986807E-2</v>
      </c>
      <c r="AQ1070" s="17">
        <v>0</v>
      </c>
      <c r="AR1070" s="17"/>
      <c r="AS1070" s="17">
        <v>1.8536687469962801E-2</v>
      </c>
      <c r="AT1070" s="17">
        <v>4.1176934878578798E-2</v>
      </c>
      <c r="AU1070" s="17">
        <v>5.4476031468918502E-2</v>
      </c>
      <c r="AV1070" s="17">
        <v>3.63682917920298E-2</v>
      </c>
      <c r="AW1070" s="17">
        <v>7.3348578919073398E-2</v>
      </c>
      <c r="AX1070" s="17"/>
      <c r="AY1070" s="17">
        <v>6.3281158769353696E-2</v>
      </c>
      <c r="AZ1070" s="17">
        <v>3.2309461856154E-2</v>
      </c>
      <c r="BA1070" s="17">
        <v>3.2592759842246202E-2</v>
      </c>
      <c r="BB1070" s="17">
        <v>4.3493872827850499E-2</v>
      </c>
      <c r="BC1070" s="17">
        <v>0</v>
      </c>
      <c r="BD1070" s="17"/>
      <c r="BE1070" s="17">
        <v>4.0200963947772499E-2</v>
      </c>
      <c r="BF1070" s="17">
        <v>7.9518535313216496E-2</v>
      </c>
      <c r="BG1070" s="17">
        <v>2.0305077148836798E-2</v>
      </c>
      <c r="BH1070" s="17">
        <v>5.5328472707149703E-2</v>
      </c>
      <c r="BI1070" s="17"/>
      <c r="BJ1070" s="17">
        <v>0.13100585048031599</v>
      </c>
      <c r="BK1070" s="17">
        <v>1.8691196940757399E-2</v>
      </c>
      <c r="BL1070" s="17">
        <v>3.4640109434988901E-2</v>
      </c>
      <c r="BM1070" s="17">
        <v>2.7883203155521102E-2</v>
      </c>
      <c r="BN1070" s="17"/>
      <c r="BO1070" s="17">
        <v>5.2703869504965098E-2</v>
      </c>
      <c r="BP1070" s="17">
        <v>3.75907483448552E-2</v>
      </c>
      <c r="BQ1070" s="17">
        <v>3.9591885202779398E-2</v>
      </c>
      <c r="BR1070" s="17"/>
      <c r="BS1070" s="17">
        <v>3.5391691868658801E-2</v>
      </c>
      <c r="BT1070" s="17">
        <v>4.74630395897103E-2</v>
      </c>
      <c r="BU1070" s="17"/>
      <c r="BV1070" s="17">
        <v>2.02844951390895E-2</v>
      </c>
      <c r="BW1070" s="17">
        <v>3.8310384707701199E-2</v>
      </c>
      <c r="BX1070" s="17">
        <v>4.4097325826097003E-2</v>
      </c>
      <c r="BY1070" s="17"/>
      <c r="BZ1070" s="17">
        <v>6.5830449910900604E-2</v>
      </c>
      <c r="CA1070" s="17">
        <v>2.07954837576317E-2</v>
      </c>
    </row>
    <row r="1071" spans="2:79" x14ac:dyDescent="0.3">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c r="BB1071" s="17"/>
      <c r="BC1071" s="17"/>
      <c r="BD1071" s="17"/>
      <c r="BE1071" s="17"/>
      <c r="BF1071" s="17"/>
      <c r="BG1071" s="17"/>
      <c r="BH1071" s="17"/>
      <c r="BI1071" s="17"/>
      <c r="BJ1071" s="17"/>
      <c r="BK1071" s="17"/>
      <c r="BL1071" s="17"/>
      <c r="BM1071" s="17"/>
      <c r="BN1071" s="17"/>
      <c r="BO1071" s="17"/>
      <c r="BP1071" s="17"/>
      <c r="BQ1071" s="17"/>
      <c r="BR1071" s="17"/>
      <c r="BS1071" s="17"/>
      <c r="BT1071" s="17"/>
      <c r="BU1071" s="17"/>
      <c r="BV1071" s="17"/>
      <c r="BW1071" s="17"/>
      <c r="BX1071" s="17"/>
      <c r="BY1071" s="17"/>
      <c r="BZ1071" s="17"/>
      <c r="CA1071" s="17"/>
    </row>
    <row r="1072" spans="2:79" x14ac:dyDescent="0.3">
      <c r="B1072" s="6" t="s">
        <v>358</v>
      </c>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c r="AX1072" s="17"/>
      <c r="AY1072" s="17"/>
      <c r="AZ1072" s="17"/>
      <c r="BA1072" s="17"/>
      <c r="BB1072" s="17"/>
      <c r="BC1072" s="17"/>
      <c r="BD1072" s="17"/>
      <c r="BE1072" s="17"/>
      <c r="BF1072" s="17"/>
      <c r="BG1072" s="17"/>
      <c r="BH1072" s="17"/>
      <c r="BI1072" s="17"/>
      <c r="BJ1072" s="17"/>
      <c r="BK1072" s="17"/>
      <c r="BL1072" s="17"/>
      <c r="BM1072" s="17"/>
      <c r="BN1072" s="17"/>
      <c r="BO1072" s="17"/>
      <c r="BP1072" s="17"/>
      <c r="BQ1072" s="17"/>
      <c r="BR1072" s="17"/>
      <c r="BS1072" s="17"/>
      <c r="BT1072" s="17"/>
      <c r="BU1072" s="17"/>
      <c r="BV1072" s="17"/>
      <c r="BW1072" s="17"/>
      <c r="BX1072" s="17"/>
      <c r="BY1072" s="17"/>
      <c r="BZ1072" s="17"/>
      <c r="CA1072" s="17"/>
    </row>
    <row r="1073" spans="2:79" x14ac:dyDescent="0.3">
      <c r="B1073" s="24" t="s">
        <v>329</v>
      </c>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c r="BL1073" s="17"/>
      <c r="BM1073" s="17"/>
      <c r="BN1073" s="17"/>
      <c r="BO1073" s="17"/>
      <c r="BP1073" s="17"/>
      <c r="BQ1073" s="17"/>
      <c r="BR1073" s="17"/>
      <c r="BS1073" s="17"/>
      <c r="BT1073" s="17"/>
      <c r="BU1073" s="17"/>
      <c r="BV1073" s="17"/>
      <c r="BW1073" s="17"/>
      <c r="BX1073" s="17"/>
      <c r="BY1073" s="17"/>
      <c r="BZ1073" s="17"/>
      <c r="CA1073" s="17"/>
    </row>
    <row r="1074" spans="2:79" x14ac:dyDescent="0.3">
      <c r="B1074" t="s">
        <v>321</v>
      </c>
      <c r="C1074" s="17">
        <v>0.115438156038098</v>
      </c>
      <c r="D1074" s="17">
        <v>0.124606285246044</v>
      </c>
      <c r="E1074" s="17">
        <v>0.106322529438586</v>
      </c>
      <c r="F1074" s="17"/>
      <c r="G1074" s="17">
        <v>0.101157710277765</v>
      </c>
      <c r="H1074" s="17">
        <v>0.11408073103195</v>
      </c>
      <c r="I1074" s="17">
        <v>0.14226937821003899</v>
      </c>
      <c r="J1074" s="17">
        <v>0.125934548897358</v>
      </c>
      <c r="K1074" s="17">
        <v>9.89455930869583E-2</v>
      </c>
      <c r="L1074" s="17">
        <v>0.10686667424734</v>
      </c>
      <c r="M1074" s="17"/>
      <c r="N1074" s="17">
        <v>0.115986298288991</v>
      </c>
      <c r="O1074" s="17">
        <v>0.115350707967355</v>
      </c>
      <c r="P1074" s="17">
        <v>7.5743341264922395E-2</v>
      </c>
      <c r="Q1074" s="17">
        <v>0.14467622607057901</v>
      </c>
      <c r="R1074" s="17"/>
      <c r="S1074" s="17">
        <v>0.138098531217419</v>
      </c>
      <c r="T1074" s="17">
        <v>9.3946736468748501E-2</v>
      </c>
      <c r="U1074" s="17">
        <v>4.7646929050816599E-2</v>
      </c>
      <c r="V1074" s="17">
        <v>0.15808239838875601</v>
      </c>
      <c r="W1074" s="17">
        <v>0.122914573298535</v>
      </c>
      <c r="X1074" s="17">
        <v>0.12716115837290801</v>
      </c>
      <c r="Y1074" s="17">
        <v>7.2570272707369196E-2</v>
      </c>
      <c r="Z1074" s="17">
        <v>0.11439965346686801</v>
      </c>
      <c r="AA1074" s="17">
        <v>0.12818503349940499</v>
      </c>
      <c r="AB1074" s="17">
        <v>0.12679752249235901</v>
      </c>
      <c r="AC1074" s="17">
        <v>0.163152387689526</v>
      </c>
      <c r="AD1074" s="17">
        <v>0.11152416151861699</v>
      </c>
      <c r="AE1074" s="17"/>
      <c r="AF1074" s="17">
        <v>0.119703909226571</v>
      </c>
      <c r="AG1074" s="17">
        <v>0.116743854857351</v>
      </c>
      <c r="AH1074" s="17">
        <v>6.03884398298591E-2</v>
      </c>
      <c r="AI1074" s="17">
        <v>0.212918987806552</v>
      </c>
      <c r="AJ1074" s="17">
        <v>5.71926233106166E-2</v>
      </c>
      <c r="AK1074" s="17"/>
      <c r="AL1074" s="17">
        <v>0.110994194048324</v>
      </c>
      <c r="AM1074" s="17">
        <v>0.112864461058428</v>
      </c>
      <c r="AN1074" s="17">
        <v>7.0715373938690998E-2</v>
      </c>
      <c r="AO1074" s="17">
        <v>0.207718393762685</v>
      </c>
      <c r="AP1074" s="17">
        <v>3.4417652016424001E-2</v>
      </c>
      <c r="AQ1074" s="17">
        <v>0</v>
      </c>
      <c r="AR1074" s="17"/>
      <c r="AS1074" s="17">
        <v>0.114930612172167</v>
      </c>
      <c r="AT1074" s="17">
        <v>0.118588136741391</v>
      </c>
      <c r="AU1074" s="17">
        <v>9.3407416115492303E-2</v>
      </c>
      <c r="AV1074" s="17">
        <v>0.12689877505851799</v>
      </c>
      <c r="AW1074" s="17">
        <v>0.20509199444043699</v>
      </c>
      <c r="AX1074" s="17"/>
      <c r="AY1074" s="17">
        <v>0.13930091788644799</v>
      </c>
      <c r="AZ1074" s="17">
        <v>0.113293873635942</v>
      </c>
      <c r="BA1074" s="17">
        <v>8.6630303856343502E-2</v>
      </c>
      <c r="BB1074" s="17">
        <v>0.120479600366124</v>
      </c>
      <c r="BC1074" s="17">
        <v>6.7948488660864004E-2</v>
      </c>
      <c r="BD1074" s="17"/>
      <c r="BE1074" s="17">
        <v>0.27873611880288102</v>
      </c>
      <c r="BF1074" s="17">
        <v>9.8173321342742204E-2</v>
      </c>
      <c r="BG1074" s="17">
        <v>0.109665782345385</v>
      </c>
      <c r="BH1074" s="17">
        <v>0.112177410574825</v>
      </c>
      <c r="BI1074" s="17"/>
      <c r="BJ1074" s="17">
        <v>0.21740568831572801</v>
      </c>
      <c r="BK1074" s="17">
        <v>0.10275817095245</v>
      </c>
      <c r="BL1074" s="17">
        <v>8.2675687958301394E-2</v>
      </c>
      <c r="BM1074" s="17">
        <v>0.112449423322214</v>
      </c>
      <c r="BN1074" s="17"/>
      <c r="BO1074" s="17">
        <v>0.16665968834348499</v>
      </c>
      <c r="BP1074" s="17">
        <v>8.6624999432899905E-2</v>
      </c>
      <c r="BQ1074" s="17">
        <v>0.112474820355556</v>
      </c>
      <c r="BR1074" s="17"/>
      <c r="BS1074" s="17">
        <v>0.123144272140707</v>
      </c>
      <c r="BT1074" s="17">
        <v>0.107067178428135</v>
      </c>
      <c r="BU1074" s="17"/>
      <c r="BV1074" s="17">
        <v>5.9093533433362697E-2</v>
      </c>
      <c r="BW1074" s="17">
        <v>0.112782774089193</v>
      </c>
      <c r="BX1074" s="17">
        <v>0.15122940068809099</v>
      </c>
      <c r="BY1074" s="17"/>
      <c r="BZ1074" s="17">
        <v>0.121290884204695</v>
      </c>
      <c r="CA1074" s="17">
        <v>0.197595315683045</v>
      </c>
    </row>
    <row r="1075" spans="2:79" x14ac:dyDescent="0.3">
      <c r="B1075" t="s">
        <v>322</v>
      </c>
      <c r="C1075" s="17">
        <v>0.16937026069914901</v>
      </c>
      <c r="D1075" s="17">
        <v>0.16469952028901899</v>
      </c>
      <c r="E1075" s="17">
        <v>0.17470057589597601</v>
      </c>
      <c r="F1075" s="17"/>
      <c r="G1075" s="17">
        <v>0.12864992387305901</v>
      </c>
      <c r="H1075" s="17">
        <v>0.262594644626021</v>
      </c>
      <c r="I1075" s="17">
        <v>0.203867857571433</v>
      </c>
      <c r="J1075" s="17">
        <v>0.12485521185942999</v>
      </c>
      <c r="K1075" s="17">
        <v>0.15233620764189801</v>
      </c>
      <c r="L1075" s="17">
        <v>0.137148772566801</v>
      </c>
      <c r="M1075" s="17"/>
      <c r="N1075" s="17">
        <v>0.13917817261099899</v>
      </c>
      <c r="O1075" s="17">
        <v>0.20424058302471201</v>
      </c>
      <c r="P1075" s="17">
        <v>0.15555197180813399</v>
      </c>
      <c r="Q1075" s="17">
        <v>0.178296448321342</v>
      </c>
      <c r="R1075" s="17"/>
      <c r="S1075" s="17">
        <v>0.18976365564668499</v>
      </c>
      <c r="T1075" s="17">
        <v>0.17202870075374199</v>
      </c>
      <c r="U1075" s="17">
        <v>0.2132870634224</v>
      </c>
      <c r="V1075" s="17">
        <v>0.15854959394505799</v>
      </c>
      <c r="W1075" s="17">
        <v>8.0333367843056599E-2</v>
      </c>
      <c r="X1075" s="17">
        <v>0.17820871989717699</v>
      </c>
      <c r="Y1075" s="17">
        <v>0.13925107501671799</v>
      </c>
      <c r="Z1075" s="17">
        <v>0.19655378750736799</v>
      </c>
      <c r="AA1075" s="17">
        <v>0.154118056013825</v>
      </c>
      <c r="AB1075" s="17">
        <v>0.15311882357293999</v>
      </c>
      <c r="AC1075" s="17">
        <v>0.25805639151646098</v>
      </c>
      <c r="AD1075" s="17">
        <v>0.18552209967595501</v>
      </c>
      <c r="AE1075" s="17"/>
      <c r="AF1075" s="17">
        <v>0.15125329828148601</v>
      </c>
      <c r="AG1075" s="17">
        <v>0.18359073266806999</v>
      </c>
      <c r="AH1075" s="17">
        <v>0.108789096858429</v>
      </c>
      <c r="AI1075" s="17">
        <v>0.214583569147622</v>
      </c>
      <c r="AJ1075" s="17">
        <v>0.20023166770766099</v>
      </c>
      <c r="AK1075" s="17"/>
      <c r="AL1075" s="17">
        <v>0.15204833121699399</v>
      </c>
      <c r="AM1075" s="17">
        <v>0.18652985501991501</v>
      </c>
      <c r="AN1075" s="17">
        <v>0.20386551121716201</v>
      </c>
      <c r="AO1075" s="17">
        <v>0.15130747920134399</v>
      </c>
      <c r="AP1075" s="17">
        <v>0.25988997210019998</v>
      </c>
      <c r="AQ1075" s="17">
        <v>0.17898374640978601</v>
      </c>
      <c r="AR1075" s="17"/>
      <c r="AS1075" s="17">
        <v>0.20421366905542901</v>
      </c>
      <c r="AT1075" s="17">
        <v>0.14313417390342101</v>
      </c>
      <c r="AU1075" s="17">
        <v>0.15344321932691801</v>
      </c>
      <c r="AV1075" s="17">
        <v>0.28912699268217201</v>
      </c>
      <c r="AW1075" s="17">
        <v>0.21331735912175401</v>
      </c>
      <c r="AX1075" s="17"/>
      <c r="AY1075" s="17">
        <v>0.18199545767050801</v>
      </c>
      <c r="AZ1075" s="17">
        <v>0.162790148789098</v>
      </c>
      <c r="BA1075" s="17">
        <v>0.13383993699681801</v>
      </c>
      <c r="BB1075" s="17">
        <v>0.208272903678206</v>
      </c>
      <c r="BC1075" s="17">
        <v>0.28471335053844699</v>
      </c>
      <c r="BD1075" s="17"/>
      <c r="BE1075" s="17">
        <v>0.201679519446119</v>
      </c>
      <c r="BF1075" s="17">
        <v>0.155013738805764</v>
      </c>
      <c r="BG1075" s="17">
        <v>0.17529090827956201</v>
      </c>
      <c r="BH1075" s="17">
        <v>0.166017055072401</v>
      </c>
      <c r="BI1075" s="17"/>
      <c r="BJ1075" s="17">
        <v>0.20754827239576201</v>
      </c>
      <c r="BK1075" s="17">
        <v>0.216673038105651</v>
      </c>
      <c r="BL1075" s="17">
        <v>0.14883020900435701</v>
      </c>
      <c r="BM1075" s="17">
        <v>0.16182100777431499</v>
      </c>
      <c r="BN1075" s="17"/>
      <c r="BO1075" s="17">
        <v>0.19006926451550599</v>
      </c>
      <c r="BP1075" s="17">
        <v>0.222807103156209</v>
      </c>
      <c r="BQ1075" s="17">
        <v>0.152203946820088</v>
      </c>
      <c r="BR1075" s="17"/>
      <c r="BS1075" s="17">
        <v>0.155897277517418</v>
      </c>
      <c r="BT1075" s="17">
        <v>0.18318924146424401</v>
      </c>
      <c r="BU1075" s="17"/>
      <c r="BV1075" s="17">
        <v>0.18169516631055499</v>
      </c>
      <c r="BW1075" s="17">
        <v>0.153102683744545</v>
      </c>
      <c r="BX1075" s="17">
        <v>0.19200391569842301</v>
      </c>
      <c r="BY1075" s="17"/>
      <c r="BZ1075" s="17">
        <v>0.160383001062363</v>
      </c>
      <c r="CA1075" s="17">
        <v>0.18583498529588199</v>
      </c>
    </row>
    <row r="1076" spans="2:79" x14ac:dyDescent="0.3">
      <c r="B1076" t="s">
        <v>323</v>
      </c>
      <c r="C1076" s="17">
        <v>0.27073406437092201</v>
      </c>
      <c r="D1076" s="17">
        <v>0.25848015069502001</v>
      </c>
      <c r="E1076" s="17">
        <v>0.28419619875429603</v>
      </c>
      <c r="F1076" s="17"/>
      <c r="G1076" s="17">
        <v>0.359776297018917</v>
      </c>
      <c r="H1076" s="17">
        <v>0.27178477396200901</v>
      </c>
      <c r="I1076" s="17">
        <v>0.22397963831728401</v>
      </c>
      <c r="J1076" s="17">
        <v>0.274927270308849</v>
      </c>
      <c r="K1076" s="17">
        <v>0.27472752109195597</v>
      </c>
      <c r="L1076" s="17">
        <v>0.23684585273125</v>
      </c>
      <c r="M1076" s="17"/>
      <c r="N1076" s="17">
        <v>0.27043508760791202</v>
      </c>
      <c r="O1076" s="17">
        <v>0.27046194019543401</v>
      </c>
      <c r="P1076" s="17">
        <v>0.24164825046073701</v>
      </c>
      <c r="Q1076" s="17">
        <v>0.294610713850809</v>
      </c>
      <c r="R1076" s="17"/>
      <c r="S1076" s="17">
        <v>0.245210716752607</v>
      </c>
      <c r="T1076" s="17">
        <v>0.29079729905808599</v>
      </c>
      <c r="U1076" s="17">
        <v>0.20397759814580399</v>
      </c>
      <c r="V1076" s="17">
        <v>0.23359807765321999</v>
      </c>
      <c r="W1076" s="17">
        <v>0.243381613795079</v>
      </c>
      <c r="X1076" s="17">
        <v>0.33486821216264701</v>
      </c>
      <c r="Y1076" s="17">
        <v>0.31666205915562201</v>
      </c>
      <c r="Z1076" s="17">
        <v>0.36644102593709099</v>
      </c>
      <c r="AA1076" s="17">
        <v>0.32486406861651101</v>
      </c>
      <c r="AB1076" s="17">
        <v>0.311702126991314</v>
      </c>
      <c r="AC1076" s="17">
        <v>0.206799775615752</v>
      </c>
      <c r="AD1076" s="17">
        <v>6.6635316639564193E-2</v>
      </c>
      <c r="AE1076" s="17"/>
      <c r="AF1076" s="17">
        <v>0.26551658466459899</v>
      </c>
      <c r="AG1076" s="17">
        <v>0.28865770569509402</v>
      </c>
      <c r="AH1076" s="17">
        <v>0.29908905805696701</v>
      </c>
      <c r="AI1076" s="17">
        <v>0.24373717074287499</v>
      </c>
      <c r="AJ1076" s="17">
        <v>0.282129012786341</v>
      </c>
      <c r="AK1076" s="17"/>
      <c r="AL1076" s="17">
        <v>0.32748087716316598</v>
      </c>
      <c r="AM1076" s="17">
        <v>0.19585907642511399</v>
      </c>
      <c r="AN1076" s="17">
        <v>0.23166034086113199</v>
      </c>
      <c r="AO1076" s="17">
        <v>0.267321375518277</v>
      </c>
      <c r="AP1076" s="17">
        <v>0.31015568147939798</v>
      </c>
      <c r="AQ1076" s="17">
        <v>0.28472147899314998</v>
      </c>
      <c r="AR1076" s="17"/>
      <c r="AS1076" s="17">
        <v>0.26075166422958401</v>
      </c>
      <c r="AT1076" s="17">
        <v>0.28609844568721299</v>
      </c>
      <c r="AU1076" s="17">
        <v>0.30312174497885902</v>
      </c>
      <c r="AV1076" s="17">
        <v>0.15673409903397301</v>
      </c>
      <c r="AW1076" s="17">
        <v>0.12746180974500201</v>
      </c>
      <c r="AX1076" s="17"/>
      <c r="AY1076" s="17">
        <v>0.24153631572282</v>
      </c>
      <c r="AZ1076" s="17">
        <v>0.30148117093784499</v>
      </c>
      <c r="BA1076" s="17">
        <v>0.27362345939996602</v>
      </c>
      <c r="BB1076" s="17">
        <v>0.27531172701745199</v>
      </c>
      <c r="BC1076" s="17">
        <v>6.8729060720035096E-2</v>
      </c>
      <c r="BD1076" s="17"/>
      <c r="BE1076" s="17">
        <v>0.25897221697205902</v>
      </c>
      <c r="BF1076" s="17">
        <v>0.25807822892661603</v>
      </c>
      <c r="BG1076" s="17">
        <v>0.26721371192607601</v>
      </c>
      <c r="BH1076" s="17">
        <v>0.284516487423978</v>
      </c>
      <c r="BI1076" s="17"/>
      <c r="BJ1076" s="17">
        <v>0.19716739103348899</v>
      </c>
      <c r="BK1076" s="17">
        <v>0.21726325300603599</v>
      </c>
      <c r="BL1076" s="17">
        <v>0.28027840232510398</v>
      </c>
      <c r="BM1076" s="17">
        <v>0.29518609375592098</v>
      </c>
      <c r="BN1076" s="17"/>
      <c r="BO1076" s="17">
        <v>0.2039370796544</v>
      </c>
      <c r="BP1076" s="17">
        <v>0.21119375399639501</v>
      </c>
      <c r="BQ1076" s="17">
        <v>0.29818096492312801</v>
      </c>
      <c r="BR1076" s="17"/>
      <c r="BS1076" s="17">
        <v>0.29289183637166799</v>
      </c>
      <c r="BT1076" s="17">
        <v>0.24303993924</v>
      </c>
      <c r="BU1076" s="17"/>
      <c r="BV1076" s="17">
        <v>0.29967057265584801</v>
      </c>
      <c r="BW1076" s="17">
        <v>0.28400578014129302</v>
      </c>
      <c r="BX1076" s="17">
        <v>0.24735630330149799</v>
      </c>
      <c r="BY1076" s="17"/>
      <c r="BZ1076" s="17">
        <v>0.232089510253427</v>
      </c>
      <c r="CA1076" s="17">
        <v>0.25230896149304899</v>
      </c>
    </row>
    <row r="1077" spans="2:79" x14ac:dyDescent="0.3">
      <c r="B1077" t="s">
        <v>324</v>
      </c>
      <c r="C1077" s="17">
        <v>0.179903723388005</v>
      </c>
      <c r="D1077" s="17">
        <v>0.17655903652607799</v>
      </c>
      <c r="E1077" s="17">
        <v>0.18389704117956199</v>
      </c>
      <c r="F1077" s="17"/>
      <c r="G1077" s="17">
        <v>0.152139475621275</v>
      </c>
      <c r="H1077" s="17">
        <v>0.108290487949727</v>
      </c>
      <c r="I1077" s="17">
        <v>0.159566914050846</v>
      </c>
      <c r="J1077" s="17">
        <v>0.232502742502154</v>
      </c>
      <c r="K1077" s="17">
        <v>0.18972554499355199</v>
      </c>
      <c r="L1077" s="17">
        <v>0.229177270920462</v>
      </c>
      <c r="M1077" s="17"/>
      <c r="N1077" s="17">
        <v>0.19811123260273</v>
      </c>
      <c r="O1077" s="17">
        <v>0.13200604262482399</v>
      </c>
      <c r="P1077" s="17">
        <v>0.25107150490591001</v>
      </c>
      <c r="Q1077" s="17">
        <v>0.15289739312688799</v>
      </c>
      <c r="R1077" s="17"/>
      <c r="S1077" s="17">
        <v>0.14170042912377701</v>
      </c>
      <c r="T1077" s="17">
        <v>0.19055865127575999</v>
      </c>
      <c r="U1077" s="17">
        <v>0.295321883859613</v>
      </c>
      <c r="V1077" s="17">
        <v>0.20166455235859401</v>
      </c>
      <c r="W1077" s="17">
        <v>0.20705438982922</v>
      </c>
      <c r="X1077" s="17">
        <v>0.102701096790466</v>
      </c>
      <c r="Y1077" s="17">
        <v>0.210352425271534</v>
      </c>
      <c r="Z1077" s="17">
        <v>0.19480429519412301</v>
      </c>
      <c r="AA1077" s="17">
        <v>0.128663418229372</v>
      </c>
      <c r="AB1077" s="17">
        <v>9.5680951629923405E-2</v>
      </c>
      <c r="AC1077" s="17">
        <v>0.216290837987995</v>
      </c>
      <c r="AD1077" s="17">
        <v>0.28709351987050602</v>
      </c>
      <c r="AE1077" s="17"/>
      <c r="AF1077" s="17">
        <v>0.2299402219352</v>
      </c>
      <c r="AG1077" s="17">
        <v>0.13188545538027099</v>
      </c>
      <c r="AH1077" s="17">
        <v>0.18190455743406</v>
      </c>
      <c r="AI1077" s="17">
        <v>0.15567265713342901</v>
      </c>
      <c r="AJ1077" s="17">
        <v>0.15042198640822599</v>
      </c>
      <c r="AK1077" s="17"/>
      <c r="AL1077" s="17">
        <v>0.115584670260684</v>
      </c>
      <c r="AM1077" s="17">
        <v>0.22388296516050099</v>
      </c>
      <c r="AN1077" s="17">
        <v>0.17670157199071301</v>
      </c>
      <c r="AO1077" s="17">
        <v>0.157859113860047</v>
      </c>
      <c r="AP1077" s="17">
        <v>0.19684573167674399</v>
      </c>
      <c r="AQ1077" s="17">
        <v>0.27389426039838799</v>
      </c>
      <c r="AR1077" s="17"/>
      <c r="AS1077" s="17">
        <v>0.124972499576208</v>
      </c>
      <c r="AT1077" s="17">
        <v>0.15630398509686799</v>
      </c>
      <c r="AU1077" s="17">
        <v>0.25215161570190903</v>
      </c>
      <c r="AV1077" s="17">
        <v>0.22729662889312899</v>
      </c>
      <c r="AW1077" s="17">
        <v>6.23122009360845E-2</v>
      </c>
      <c r="AX1077" s="17"/>
      <c r="AY1077" s="17">
        <v>0.17560778950549699</v>
      </c>
      <c r="AZ1077" s="17">
        <v>0.14326870621412699</v>
      </c>
      <c r="BA1077" s="17">
        <v>0.271120415447409</v>
      </c>
      <c r="BB1077" s="17">
        <v>0.16609836903486699</v>
      </c>
      <c r="BC1077" s="17">
        <v>0.15857597909886301</v>
      </c>
      <c r="BD1077" s="17"/>
      <c r="BE1077" s="17">
        <v>9.3900211112552201E-2</v>
      </c>
      <c r="BF1077" s="17">
        <v>0.20902511516584901</v>
      </c>
      <c r="BG1077" s="17">
        <v>0.18385426882710099</v>
      </c>
      <c r="BH1077" s="17">
        <v>0.16451962577660001</v>
      </c>
      <c r="BI1077" s="17"/>
      <c r="BJ1077" s="17">
        <v>0.150520395126993</v>
      </c>
      <c r="BK1077" s="17">
        <v>0.14855625414470899</v>
      </c>
      <c r="BL1077" s="17">
        <v>0.19781839415336899</v>
      </c>
      <c r="BM1077" s="17">
        <v>0.18190159107432399</v>
      </c>
      <c r="BN1077" s="17"/>
      <c r="BO1077" s="17">
        <v>0.18926984767737301</v>
      </c>
      <c r="BP1077" s="17">
        <v>0.15709677776321401</v>
      </c>
      <c r="BQ1077" s="17">
        <v>0.17806987164910501</v>
      </c>
      <c r="BR1077" s="17"/>
      <c r="BS1077" s="17">
        <v>0.172251911970388</v>
      </c>
      <c r="BT1077" s="17">
        <v>0.19011140374538399</v>
      </c>
      <c r="BU1077" s="17"/>
      <c r="BV1077" s="17">
        <v>0.14267764539394701</v>
      </c>
      <c r="BW1077" s="17">
        <v>0.200176337987262</v>
      </c>
      <c r="BX1077" s="17">
        <v>0.15013044428491201</v>
      </c>
      <c r="BY1077" s="17"/>
      <c r="BZ1077" s="17">
        <v>0.16568249441404501</v>
      </c>
      <c r="CA1077" s="17">
        <v>0.118656958744111</v>
      </c>
    </row>
    <row r="1078" spans="2:79" x14ac:dyDescent="0.3">
      <c r="B1078" t="s">
        <v>325</v>
      </c>
      <c r="C1078" s="17">
        <v>0.17557022968554201</v>
      </c>
      <c r="D1078" s="17">
        <v>0.16920188739495701</v>
      </c>
      <c r="E1078" s="17">
        <v>0.17966356257576699</v>
      </c>
      <c r="F1078" s="17"/>
      <c r="G1078" s="17">
        <v>0.19783676724487001</v>
      </c>
      <c r="H1078" s="17">
        <v>0.13576135460567099</v>
      </c>
      <c r="I1078" s="17">
        <v>0.19131042549626301</v>
      </c>
      <c r="J1078" s="17">
        <v>0.161016462427928</v>
      </c>
      <c r="K1078" s="17">
        <v>0.177153759802367</v>
      </c>
      <c r="L1078" s="17">
        <v>0.19397520059999701</v>
      </c>
      <c r="M1078" s="17"/>
      <c r="N1078" s="17">
        <v>0.17332094476159501</v>
      </c>
      <c r="O1078" s="17">
        <v>0.18246694598284899</v>
      </c>
      <c r="P1078" s="17">
        <v>0.20317064857505701</v>
      </c>
      <c r="Q1078" s="17">
        <v>0.14528390113318501</v>
      </c>
      <c r="R1078" s="17"/>
      <c r="S1078" s="17">
        <v>0.160738284905517</v>
      </c>
      <c r="T1078" s="17">
        <v>0.161366497151433</v>
      </c>
      <c r="U1078" s="17">
        <v>0.19471213284100899</v>
      </c>
      <c r="V1078" s="17">
        <v>0.16319624961234599</v>
      </c>
      <c r="W1078" s="17">
        <v>0.241418458595965</v>
      </c>
      <c r="X1078" s="17">
        <v>0.239251671593781</v>
      </c>
      <c r="Y1078" s="17">
        <v>0.17528736099844999</v>
      </c>
      <c r="Z1078" s="17">
        <v>6.8921550929408104E-2</v>
      </c>
      <c r="AA1078" s="17">
        <v>0.18048579477846499</v>
      </c>
      <c r="AB1078" s="17">
        <v>0.15908575693989199</v>
      </c>
      <c r="AC1078" s="17">
        <v>5.6261253561260799E-2</v>
      </c>
      <c r="AD1078" s="17">
        <v>0.29131365585590702</v>
      </c>
      <c r="AE1078" s="17"/>
      <c r="AF1078" s="17">
        <v>0.14630510567538599</v>
      </c>
      <c r="AG1078" s="17">
        <v>0.20287732257727301</v>
      </c>
      <c r="AH1078" s="17">
        <v>0.281278582097508</v>
      </c>
      <c r="AI1078" s="17">
        <v>8.1313905694807301E-2</v>
      </c>
      <c r="AJ1078" s="17">
        <v>0.15097748890336099</v>
      </c>
      <c r="AK1078" s="17"/>
      <c r="AL1078" s="17">
        <v>0.21756673836920001</v>
      </c>
      <c r="AM1078" s="17">
        <v>0.21067925965161399</v>
      </c>
      <c r="AN1078" s="17">
        <v>0.212502279939695</v>
      </c>
      <c r="AO1078" s="17">
        <v>0.120208162479898</v>
      </c>
      <c r="AP1078" s="17">
        <v>9.9640222944666401E-2</v>
      </c>
      <c r="AQ1078" s="17">
        <v>0.18751515970161201</v>
      </c>
      <c r="AR1078" s="17"/>
      <c r="AS1078" s="17">
        <v>0.21703898062871901</v>
      </c>
      <c r="AT1078" s="17">
        <v>0.18592750457679499</v>
      </c>
      <c r="AU1078" s="17">
        <v>0.12770412243808399</v>
      </c>
      <c r="AV1078" s="17">
        <v>0.14165080339875999</v>
      </c>
      <c r="AW1078" s="17">
        <v>0.32565275107449498</v>
      </c>
      <c r="AX1078" s="17"/>
      <c r="AY1078" s="17">
        <v>0.15627660791422401</v>
      </c>
      <c r="AZ1078" s="17">
        <v>0.19350800451626199</v>
      </c>
      <c r="BA1078" s="17">
        <v>0.14748918440466699</v>
      </c>
      <c r="BB1078" s="17">
        <v>0.15360908399721199</v>
      </c>
      <c r="BC1078" s="17">
        <v>0.42003312098179102</v>
      </c>
      <c r="BD1078" s="17"/>
      <c r="BE1078" s="17">
        <v>0.13776229223442801</v>
      </c>
      <c r="BF1078" s="17">
        <v>0.20862353795805599</v>
      </c>
      <c r="BG1078" s="17">
        <v>0.17498150050985001</v>
      </c>
      <c r="BH1078" s="17">
        <v>0.16480984059140399</v>
      </c>
      <c r="BI1078" s="17"/>
      <c r="BJ1078" s="17">
        <v>0.15718398944826201</v>
      </c>
      <c r="BK1078" s="17">
        <v>0.25118923129541199</v>
      </c>
      <c r="BL1078" s="17">
        <v>0.19225055649977699</v>
      </c>
      <c r="BM1078" s="17">
        <v>0.15731889693341999</v>
      </c>
      <c r="BN1078" s="17"/>
      <c r="BO1078" s="17">
        <v>0.16490036843321401</v>
      </c>
      <c r="BP1078" s="17">
        <v>0.25985955743238998</v>
      </c>
      <c r="BQ1078" s="17">
        <v>0.16319402384038401</v>
      </c>
      <c r="BR1078" s="17"/>
      <c r="BS1078" s="17">
        <v>0.18263408621939201</v>
      </c>
      <c r="BT1078" s="17">
        <v>0.16834588089900401</v>
      </c>
      <c r="BU1078" s="17"/>
      <c r="BV1078" s="17">
        <v>0.24192636045764701</v>
      </c>
      <c r="BW1078" s="17">
        <v>0.17593616643021501</v>
      </c>
      <c r="BX1078" s="17">
        <v>0.15554267337120201</v>
      </c>
      <c r="BY1078" s="17"/>
      <c r="BZ1078" s="17">
        <v>0.187776523193288</v>
      </c>
      <c r="CA1078" s="17">
        <v>0.18776494106604499</v>
      </c>
    </row>
    <row r="1079" spans="2:79" x14ac:dyDescent="0.3">
      <c r="B1079" t="s">
        <v>326</v>
      </c>
      <c r="C1079" s="17">
        <v>5.1722555976416403E-2</v>
      </c>
      <c r="D1079" s="17">
        <v>5.7869004388367298E-2</v>
      </c>
      <c r="E1079" s="17">
        <v>4.5534099168394203E-2</v>
      </c>
      <c r="F1079" s="17"/>
      <c r="G1079" s="17">
        <v>6.0439825964114201E-2</v>
      </c>
      <c r="H1079" s="17">
        <v>8.0522032155388404E-2</v>
      </c>
      <c r="I1079" s="17">
        <v>4.8065202963259702E-2</v>
      </c>
      <c r="J1079" s="17">
        <v>2.01151220564681E-2</v>
      </c>
      <c r="K1079" s="17">
        <v>5.7388984006675803E-2</v>
      </c>
      <c r="L1079" s="17">
        <v>4.6313796388630799E-2</v>
      </c>
      <c r="M1079" s="17"/>
      <c r="N1079" s="17">
        <v>8.2761167602315194E-2</v>
      </c>
      <c r="O1079" s="17">
        <v>4.3952016808876698E-2</v>
      </c>
      <c r="P1079" s="17">
        <v>3.2131867960527298E-2</v>
      </c>
      <c r="Q1079" s="17">
        <v>4.69566308060946E-2</v>
      </c>
      <c r="R1079" s="17"/>
      <c r="S1079" s="17">
        <v>9.3256760403441497E-2</v>
      </c>
      <c r="T1079" s="17">
        <v>6.6691036520978506E-2</v>
      </c>
      <c r="U1079" s="17">
        <v>3.0216250520812199E-2</v>
      </c>
      <c r="V1079" s="17">
        <v>0</v>
      </c>
      <c r="W1079" s="17">
        <v>4.22235005734704E-2</v>
      </c>
      <c r="X1079" s="17">
        <v>0</v>
      </c>
      <c r="Y1079" s="17">
        <v>3.51847063732579E-2</v>
      </c>
      <c r="Z1079" s="17">
        <v>3.4219583491105397E-2</v>
      </c>
      <c r="AA1079" s="17">
        <v>6.7339736242344503E-2</v>
      </c>
      <c r="AB1079" s="17">
        <v>9.2883994061211006E-2</v>
      </c>
      <c r="AC1079" s="17">
        <v>4.9645681584622597E-2</v>
      </c>
      <c r="AD1079" s="17">
        <v>5.7911246439450399E-2</v>
      </c>
      <c r="AE1079" s="17"/>
      <c r="AF1079" s="17">
        <v>3.5090523152541103E-2</v>
      </c>
      <c r="AG1079" s="17">
        <v>5.4234002415280001E-2</v>
      </c>
      <c r="AH1079" s="17">
        <v>3.1557741994599202E-2</v>
      </c>
      <c r="AI1079" s="17">
        <v>5.9193651574630801E-2</v>
      </c>
      <c r="AJ1079" s="17">
        <v>5.7048281702528E-2</v>
      </c>
      <c r="AK1079" s="17"/>
      <c r="AL1079" s="17">
        <v>5.3097363423217699E-2</v>
      </c>
      <c r="AM1079" s="17">
        <v>2.6139648206152999E-2</v>
      </c>
      <c r="AN1079" s="17">
        <v>6.3930547054117298E-2</v>
      </c>
      <c r="AO1079" s="17">
        <v>6.56846378670118E-2</v>
      </c>
      <c r="AP1079" s="17">
        <v>3.7812735468829302E-2</v>
      </c>
      <c r="AQ1079" s="17">
        <v>5.6190611674451697E-2</v>
      </c>
      <c r="AR1079" s="17"/>
      <c r="AS1079" s="17">
        <v>6.3229096308343696E-2</v>
      </c>
      <c r="AT1079" s="17">
        <v>6.4741832386145795E-2</v>
      </c>
      <c r="AU1079" s="17">
        <v>3.5846930648351802E-2</v>
      </c>
      <c r="AV1079" s="17">
        <v>0</v>
      </c>
      <c r="AW1079" s="17">
        <v>6.6163884682227295E-2</v>
      </c>
      <c r="AX1079" s="17"/>
      <c r="AY1079" s="17">
        <v>5.8909865856765997E-2</v>
      </c>
      <c r="AZ1079" s="17">
        <v>4.6447722398003703E-2</v>
      </c>
      <c r="BA1079" s="17">
        <v>5.57010061382191E-2</v>
      </c>
      <c r="BB1079" s="17">
        <v>4.7000389019004898E-2</v>
      </c>
      <c r="BC1079" s="17">
        <v>0</v>
      </c>
      <c r="BD1079" s="17"/>
      <c r="BE1079" s="17">
        <v>2.8949641431959699E-2</v>
      </c>
      <c r="BF1079" s="17">
        <v>3.6533509298807797E-2</v>
      </c>
      <c r="BG1079" s="17">
        <v>4.88257177406482E-2</v>
      </c>
      <c r="BH1079" s="17">
        <v>6.9193941751558394E-2</v>
      </c>
      <c r="BI1079" s="17"/>
      <c r="BJ1079" s="17">
        <v>3.9239111521523699E-2</v>
      </c>
      <c r="BK1079" s="17">
        <v>6.3560052495741204E-2</v>
      </c>
      <c r="BL1079" s="17">
        <v>4.1867540928989901E-2</v>
      </c>
      <c r="BM1079" s="17">
        <v>5.5171802831730399E-2</v>
      </c>
      <c r="BN1079" s="17"/>
      <c r="BO1079" s="17">
        <v>6.0155439646672498E-2</v>
      </c>
      <c r="BP1079" s="17">
        <v>2.45165517944347E-2</v>
      </c>
      <c r="BQ1079" s="17">
        <v>5.5967003956355101E-2</v>
      </c>
      <c r="BR1079" s="17"/>
      <c r="BS1079" s="17">
        <v>3.9416533596070197E-2</v>
      </c>
      <c r="BT1079" s="17">
        <v>6.6609724317700902E-2</v>
      </c>
      <c r="BU1079" s="17"/>
      <c r="BV1079" s="17">
        <v>4.5353754187277398E-2</v>
      </c>
      <c r="BW1079" s="17">
        <v>3.9922638123933499E-2</v>
      </c>
      <c r="BX1079" s="17">
        <v>6.6962782989647807E-2</v>
      </c>
      <c r="BY1079" s="17"/>
      <c r="BZ1079" s="17">
        <v>0.10090461269475499</v>
      </c>
      <c r="CA1079" s="17">
        <v>5.7838837717868498E-2</v>
      </c>
    </row>
    <row r="1080" spans="2:79" x14ac:dyDescent="0.3">
      <c r="B1080" t="s">
        <v>327</v>
      </c>
      <c r="C1080" s="17">
        <v>3.7261009841867997E-2</v>
      </c>
      <c r="D1080" s="17">
        <v>4.8584115460514103E-2</v>
      </c>
      <c r="E1080" s="17">
        <v>2.5685992987417201E-2</v>
      </c>
      <c r="F1080" s="17"/>
      <c r="G1080" s="17">
        <v>0</v>
      </c>
      <c r="H1080" s="17">
        <v>2.69659756692344E-2</v>
      </c>
      <c r="I1080" s="17">
        <v>3.0940583390874701E-2</v>
      </c>
      <c r="J1080" s="17">
        <v>6.06486419478127E-2</v>
      </c>
      <c r="K1080" s="17">
        <v>4.9722389376592603E-2</v>
      </c>
      <c r="L1080" s="17">
        <v>4.9672432545518203E-2</v>
      </c>
      <c r="M1080" s="17"/>
      <c r="N1080" s="17">
        <v>2.0207096525457099E-2</v>
      </c>
      <c r="O1080" s="17">
        <v>5.1521763395949501E-2</v>
      </c>
      <c r="P1080" s="17">
        <v>4.0682415024711503E-2</v>
      </c>
      <c r="Q1080" s="17">
        <v>3.7278686691102597E-2</v>
      </c>
      <c r="R1080" s="17"/>
      <c r="S1080" s="17">
        <v>3.1231621950554601E-2</v>
      </c>
      <c r="T1080" s="17">
        <v>2.4611078771250499E-2</v>
      </c>
      <c r="U1080" s="17">
        <v>1.4838142159546401E-2</v>
      </c>
      <c r="V1080" s="17">
        <v>8.4909128042025606E-2</v>
      </c>
      <c r="W1080" s="17">
        <v>6.2674096064674195E-2</v>
      </c>
      <c r="X1080" s="17">
        <v>1.78091411830213E-2</v>
      </c>
      <c r="Y1080" s="17">
        <v>5.0692100477049903E-2</v>
      </c>
      <c r="Z1080" s="17">
        <v>2.46601034740365E-2</v>
      </c>
      <c r="AA1080" s="17">
        <v>1.6343892620077401E-2</v>
      </c>
      <c r="AB1080" s="17">
        <v>6.0730824312360002E-2</v>
      </c>
      <c r="AC1080" s="17">
        <v>4.9793672044382599E-2</v>
      </c>
      <c r="AD1080" s="17">
        <v>0</v>
      </c>
      <c r="AE1080" s="17"/>
      <c r="AF1080" s="17">
        <v>5.2190357064216902E-2</v>
      </c>
      <c r="AG1080" s="17">
        <v>2.2010926406661101E-2</v>
      </c>
      <c r="AH1080" s="17">
        <v>3.6992523728578301E-2</v>
      </c>
      <c r="AI1080" s="17">
        <v>3.2580057900083698E-2</v>
      </c>
      <c r="AJ1080" s="17">
        <v>0.101998939181267</v>
      </c>
      <c r="AK1080" s="17"/>
      <c r="AL1080" s="17">
        <v>2.3227825518414801E-2</v>
      </c>
      <c r="AM1080" s="17">
        <v>4.40447344782742E-2</v>
      </c>
      <c r="AN1080" s="17">
        <v>4.0624374998489803E-2</v>
      </c>
      <c r="AO1080" s="17">
        <v>2.9900837310737099E-2</v>
      </c>
      <c r="AP1080" s="17">
        <v>6.1238004313737403E-2</v>
      </c>
      <c r="AQ1080" s="17">
        <v>1.8694742822613301E-2</v>
      </c>
      <c r="AR1080" s="17"/>
      <c r="AS1080" s="17">
        <v>1.48634780295491E-2</v>
      </c>
      <c r="AT1080" s="17">
        <v>4.5205921608166499E-2</v>
      </c>
      <c r="AU1080" s="17">
        <v>3.4324950790386298E-2</v>
      </c>
      <c r="AV1080" s="17">
        <v>5.8292700933446899E-2</v>
      </c>
      <c r="AW1080" s="17">
        <v>0</v>
      </c>
      <c r="AX1080" s="17"/>
      <c r="AY1080" s="17">
        <v>4.6373045443737403E-2</v>
      </c>
      <c r="AZ1080" s="17">
        <v>3.92103735087228E-2</v>
      </c>
      <c r="BA1080" s="17">
        <v>3.1595693756578301E-2</v>
      </c>
      <c r="BB1080" s="17">
        <v>2.9227926887133798E-2</v>
      </c>
      <c r="BC1080" s="17">
        <v>0</v>
      </c>
      <c r="BD1080" s="17"/>
      <c r="BE1080" s="17">
        <v>0</v>
      </c>
      <c r="BF1080" s="17">
        <v>3.4552548502164902E-2</v>
      </c>
      <c r="BG1080" s="17">
        <v>4.0168110371378803E-2</v>
      </c>
      <c r="BH1080" s="17">
        <v>3.8765638809234101E-2</v>
      </c>
      <c r="BI1080" s="17"/>
      <c r="BJ1080" s="17">
        <v>3.0935152158240602E-2</v>
      </c>
      <c r="BK1080" s="17">
        <v>0</v>
      </c>
      <c r="BL1080" s="17">
        <v>5.6279209130101399E-2</v>
      </c>
      <c r="BM1080" s="17">
        <v>3.6151184308075998E-2</v>
      </c>
      <c r="BN1080" s="17"/>
      <c r="BO1080" s="17">
        <v>2.5008311729349801E-2</v>
      </c>
      <c r="BP1080" s="17">
        <v>3.7901256424456999E-2</v>
      </c>
      <c r="BQ1080" s="17">
        <v>3.9909368455384703E-2</v>
      </c>
      <c r="BR1080" s="17"/>
      <c r="BS1080" s="17">
        <v>3.3764082184358502E-2</v>
      </c>
      <c r="BT1080" s="17">
        <v>4.1636631905532399E-2</v>
      </c>
      <c r="BU1080" s="17"/>
      <c r="BV1080" s="17">
        <v>2.9582967561362399E-2</v>
      </c>
      <c r="BW1080" s="17">
        <v>3.4073619483557402E-2</v>
      </c>
      <c r="BX1080" s="17">
        <v>3.6774479666225102E-2</v>
      </c>
      <c r="BY1080" s="17"/>
      <c r="BZ1080" s="17">
        <v>3.18729741774273E-2</v>
      </c>
      <c r="CA1080" s="17">
        <v>0</v>
      </c>
    </row>
    <row r="1081" spans="2:79" x14ac:dyDescent="0.3">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c r="BK1081" s="17"/>
      <c r="BL1081" s="17"/>
      <c r="BM1081" s="17"/>
      <c r="BN1081" s="17"/>
      <c r="BO1081" s="17"/>
      <c r="BP1081" s="17"/>
      <c r="BQ1081" s="17"/>
      <c r="BR1081" s="17"/>
      <c r="BS1081" s="17"/>
      <c r="BT1081" s="17"/>
      <c r="BU1081" s="17"/>
      <c r="BV1081" s="17"/>
      <c r="BW1081" s="17"/>
      <c r="BX1081" s="17"/>
      <c r="BY1081" s="17"/>
      <c r="BZ1081" s="17"/>
      <c r="CA1081" s="17"/>
    </row>
    <row r="1082" spans="2:79" x14ac:dyDescent="0.3">
      <c r="B1082" s="6" t="s">
        <v>362</v>
      </c>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c r="BL1082" s="17"/>
      <c r="BM1082" s="17"/>
      <c r="BN1082" s="17"/>
      <c r="BO1082" s="17"/>
      <c r="BP1082" s="17"/>
      <c r="BQ1082" s="17"/>
      <c r="BR1082" s="17"/>
      <c r="BS1082" s="17"/>
      <c r="BT1082" s="17"/>
      <c r="BU1082" s="17"/>
      <c r="BV1082" s="17"/>
      <c r="BW1082" s="17"/>
      <c r="BX1082" s="17"/>
      <c r="BY1082" s="17"/>
      <c r="BZ1082" s="17"/>
      <c r="CA1082" s="17"/>
    </row>
    <row r="1083" spans="2:79" x14ac:dyDescent="0.3">
      <c r="B1083" s="24" t="s">
        <v>329</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c r="BV1083" s="17"/>
      <c r="BW1083" s="17"/>
      <c r="BX1083" s="17"/>
      <c r="BY1083" s="17"/>
      <c r="BZ1083" s="17"/>
      <c r="CA1083" s="17"/>
    </row>
    <row r="1084" spans="2:79" x14ac:dyDescent="0.3">
      <c r="B1084" t="s">
        <v>321</v>
      </c>
      <c r="C1084" s="17">
        <v>5.7426390772743002E-2</v>
      </c>
      <c r="D1084" s="17">
        <v>7.4434172889664196E-2</v>
      </c>
      <c r="E1084" s="17">
        <v>3.7943468473004803E-2</v>
      </c>
      <c r="F1084" s="17"/>
      <c r="G1084" s="17">
        <v>0.112446961055718</v>
      </c>
      <c r="H1084" s="17">
        <v>5.1583249299682603E-2</v>
      </c>
      <c r="I1084" s="17">
        <v>6.07985459372688E-2</v>
      </c>
      <c r="J1084" s="17">
        <v>2.80843485638201E-2</v>
      </c>
      <c r="K1084" s="17">
        <v>6.1308285328782103E-2</v>
      </c>
      <c r="L1084" s="17">
        <v>4.3878838807458902E-2</v>
      </c>
      <c r="M1084" s="17"/>
      <c r="N1084" s="17">
        <v>6.3638509772440496E-2</v>
      </c>
      <c r="O1084" s="17">
        <v>4.7003096542892801E-2</v>
      </c>
      <c r="P1084" s="17">
        <v>4.9647437892580602E-2</v>
      </c>
      <c r="Q1084" s="17">
        <v>7.0834647452349103E-2</v>
      </c>
      <c r="R1084" s="17"/>
      <c r="S1084" s="17">
        <v>7.9188999978149599E-2</v>
      </c>
      <c r="T1084" s="17">
        <v>6.4893736179868905E-2</v>
      </c>
      <c r="U1084" s="17">
        <v>5.04473584808941E-2</v>
      </c>
      <c r="V1084" s="17">
        <v>2.93619583483457E-2</v>
      </c>
      <c r="W1084" s="17">
        <v>8.638756873167E-2</v>
      </c>
      <c r="X1084" s="17">
        <v>2.8522865056488801E-2</v>
      </c>
      <c r="Y1084" s="17">
        <v>5.0123349447948003E-2</v>
      </c>
      <c r="Z1084" s="17">
        <v>0</v>
      </c>
      <c r="AA1084" s="17">
        <v>7.0429866897630505E-2</v>
      </c>
      <c r="AB1084" s="17">
        <v>8.0496703535154202E-2</v>
      </c>
      <c r="AC1084" s="17">
        <v>3.9489356359924899E-2</v>
      </c>
      <c r="AD1084" s="17">
        <v>6.4596152723314204E-2</v>
      </c>
      <c r="AE1084" s="17"/>
      <c r="AF1084" s="17">
        <v>3.1196134368994499E-2</v>
      </c>
      <c r="AG1084" s="17">
        <v>7.0500990607920394E-2</v>
      </c>
      <c r="AH1084" s="17">
        <v>1.7208290103013599E-2</v>
      </c>
      <c r="AI1084" s="17">
        <v>9.2049345884678002E-2</v>
      </c>
      <c r="AJ1084" s="17">
        <v>3.2050887794797103E-2</v>
      </c>
      <c r="AK1084" s="17"/>
      <c r="AL1084" s="17">
        <v>6.2586234843546598E-2</v>
      </c>
      <c r="AM1084" s="17">
        <v>2.6115147969755802E-2</v>
      </c>
      <c r="AN1084" s="17">
        <v>7.7606807534574704E-2</v>
      </c>
      <c r="AO1084" s="17">
        <v>7.7239317862309906E-2</v>
      </c>
      <c r="AP1084" s="17">
        <v>7.4379678135258295E-2</v>
      </c>
      <c r="AQ1084" s="17">
        <v>2.5659665488891301E-2</v>
      </c>
      <c r="AR1084" s="17"/>
      <c r="AS1084" s="17">
        <v>5.0144323442580199E-2</v>
      </c>
      <c r="AT1084" s="17">
        <v>6.5110131444769098E-2</v>
      </c>
      <c r="AU1084" s="17">
        <v>5.4014896630785597E-2</v>
      </c>
      <c r="AV1084" s="17">
        <v>4.36435806166586E-2</v>
      </c>
      <c r="AW1084" s="17">
        <v>6.3076182907031694E-2</v>
      </c>
      <c r="AX1084" s="17"/>
      <c r="AY1084" s="17">
        <v>5.6398865527904997E-2</v>
      </c>
      <c r="AZ1084" s="17">
        <v>4.1634353480285602E-2</v>
      </c>
      <c r="BA1084" s="17">
        <v>7.2807697032416893E-2</v>
      </c>
      <c r="BB1084" s="17">
        <v>7.2363088670534995E-2</v>
      </c>
      <c r="BC1084" s="17">
        <v>0.120515745794694</v>
      </c>
      <c r="BD1084" s="17"/>
      <c r="BE1084" s="17">
        <v>0.20969977274238899</v>
      </c>
      <c r="BF1084" s="17">
        <v>7.4375618702754998E-2</v>
      </c>
      <c r="BG1084" s="17">
        <v>5.73431867884115E-2</v>
      </c>
      <c r="BH1084" s="17">
        <v>2.57800311003266E-2</v>
      </c>
      <c r="BI1084" s="17"/>
      <c r="BJ1084" s="17">
        <v>5.3573342726373298E-2</v>
      </c>
      <c r="BK1084" s="17">
        <v>6.3080406455026897E-2</v>
      </c>
      <c r="BL1084" s="17">
        <v>5.9398325365412903E-2</v>
      </c>
      <c r="BM1084" s="17">
        <v>5.7482221094269301E-2</v>
      </c>
      <c r="BN1084" s="17"/>
      <c r="BO1084" s="17">
        <v>5.6559823233218502E-2</v>
      </c>
      <c r="BP1084" s="17">
        <v>0.12592308950317199</v>
      </c>
      <c r="BQ1084" s="17">
        <v>4.6958153522834299E-2</v>
      </c>
      <c r="BR1084" s="17"/>
      <c r="BS1084" s="17">
        <v>3.6117029802064E-2</v>
      </c>
      <c r="BT1084" s="17">
        <v>8.5312151334666603E-2</v>
      </c>
      <c r="BU1084" s="17"/>
      <c r="BV1084" s="17">
        <v>7.2435828535810501E-2</v>
      </c>
      <c r="BW1084" s="17">
        <v>6.4868527119429795E-2</v>
      </c>
      <c r="BX1084" s="17">
        <v>3.8037268295088501E-2</v>
      </c>
      <c r="BY1084" s="17"/>
      <c r="BZ1084" s="17">
        <v>2.2628862546289E-2</v>
      </c>
      <c r="CA1084" s="17">
        <v>9.5112619651660693E-2</v>
      </c>
    </row>
    <row r="1085" spans="2:79" x14ac:dyDescent="0.3">
      <c r="B1085" t="s">
        <v>322</v>
      </c>
      <c r="C1085" s="17">
        <v>0.11536971450842599</v>
      </c>
      <c r="D1085" s="17">
        <v>0.14185009680534799</v>
      </c>
      <c r="E1085" s="17">
        <v>8.5992201411003902E-2</v>
      </c>
      <c r="F1085" s="17"/>
      <c r="G1085" s="17">
        <v>0.113595155000611</v>
      </c>
      <c r="H1085" s="17">
        <v>0.18011366730196701</v>
      </c>
      <c r="I1085" s="17">
        <v>0.189285341847093</v>
      </c>
      <c r="J1085" s="17">
        <v>9.0680700861934305E-2</v>
      </c>
      <c r="K1085" s="17">
        <v>8.8076000722501394E-2</v>
      </c>
      <c r="L1085" s="17">
        <v>3.4849571293177402E-2</v>
      </c>
      <c r="M1085" s="17"/>
      <c r="N1085" s="17">
        <v>0.116602303417638</v>
      </c>
      <c r="O1085" s="17">
        <v>9.50350242927199E-2</v>
      </c>
      <c r="P1085" s="17">
        <v>0.155059412677888</v>
      </c>
      <c r="Q1085" s="17">
        <v>9.9059816860595895E-2</v>
      </c>
      <c r="R1085" s="17"/>
      <c r="S1085" s="17">
        <v>8.4273465949665602E-2</v>
      </c>
      <c r="T1085" s="17">
        <v>3.2171206525404103E-2</v>
      </c>
      <c r="U1085" s="17">
        <v>8.0337359628586597E-2</v>
      </c>
      <c r="V1085" s="17">
        <v>6.3781543300401602E-2</v>
      </c>
      <c r="W1085" s="17">
        <v>0.17730201501613199</v>
      </c>
      <c r="X1085" s="17">
        <v>0.138095935809359</v>
      </c>
      <c r="Y1085" s="17">
        <v>0.13266483642791499</v>
      </c>
      <c r="Z1085" s="17">
        <v>0.10520675757182101</v>
      </c>
      <c r="AA1085" s="17">
        <v>0.18839649598456201</v>
      </c>
      <c r="AB1085" s="17">
        <v>0.184976277553979</v>
      </c>
      <c r="AC1085" s="17">
        <v>0.11431014211151901</v>
      </c>
      <c r="AD1085" s="17">
        <v>0.128832240489028</v>
      </c>
      <c r="AE1085" s="17"/>
      <c r="AF1085" s="17">
        <v>0.12932197039333199</v>
      </c>
      <c r="AG1085" s="17">
        <v>0.11462755705767499</v>
      </c>
      <c r="AH1085" s="17">
        <v>9.2933157945728401E-2</v>
      </c>
      <c r="AI1085" s="17">
        <v>0.104949957156854</v>
      </c>
      <c r="AJ1085" s="17">
        <v>0.14505274760644901</v>
      </c>
      <c r="AK1085" s="17"/>
      <c r="AL1085" s="17">
        <v>9.2837777387658998E-2</v>
      </c>
      <c r="AM1085" s="17">
        <v>0.137650394804576</v>
      </c>
      <c r="AN1085" s="17">
        <v>0.12042077831202901</v>
      </c>
      <c r="AO1085" s="17">
        <v>9.9555077531781597E-2</v>
      </c>
      <c r="AP1085" s="17">
        <v>0.27384501661405403</v>
      </c>
      <c r="AQ1085" s="17">
        <v>4.1658392428013898E-2</v>
      </c>
      <c r="AR1085" s="17"/>
      <c r="AS1085" s="17">
        <v>7.7226026559157196E-2</v>
      </c>
      <c r="AT1085" s="17">
        <v>0.13094014124242001</v>
      </c>
      <c r="AU1085" s="17">
        <v>0.101332515553059</v>
      </c>
      <c r="AV1085" s="17">
        <v>0.15357052903896701</v>
      </c>
      <c r="AW1085" s="17">
        <v>6.0876023604558301E-2</v>
      </c>
      <c r="AX1085" s="17"/>
      <c r="AY1085" s="17">
        <v>8.3316296288778194E-2</v>
      </c>
      <c r="AZ1085" s="17">
        <v>0.13070084241846899</v>
      </c>
      <c r="BA1085" s="17">
        <v>0.107960534239326</v>
      </c>
      <c r="BB1085" s="17">
        <v>0.121076140293712</v>
      </c>
      <c r="BC1085" s="17">
        <v>0.16540883030225401</v>
      </c>
      <c r="BD1085" s="17"/>
      <c r="BE1085" s="17">
        <v>0.26076484308319398</v>
      </c>
      <c r="BF1085" s="17">
        <v>0.21063093069226899</v>
      </c>
      <c r="BG1085" s="17">
        <v>0.109641508031183</v>
      </c>
      <c r="BH1085" s="17">
        <v>5.1778957692562397E-2</v>
      </c>
      <c r="BI1085" s="17"/>
      <c r="BJ1085" s="17">
        <v>0.20945801935189701</v>
      </c>
      <c r="BK1085" s="17">
        <v>0.244655335181763</v>
      </c>
      <c r="BL1085" s="17">
        <v>0.11790554660429101</v>
      </c>
      <c r="BM1085" s="17">
        <v>8.0661719749337904E-2</v>
      </c>
      <c r="BN1085" s="17"/>
      <c r="BO1085" s="17">
        <v>0.233346918733779</v>
      </c>
      <c r="BP1085" s="17">
        <v>8.8035332978130598E-2</v>
      </c>
      <c r="BQ1085" s="17">
        <v>9.5275302095158804E-2</v>
      </c>
      <c r="BR1085" s="17"/>
      <c r="BS1085" s="17">
        <v>0.12638482894191699</v>
      </c>
      <c r="BT1085" s="17">
        <v>9.8555873344154804E-2</v>
      </c>
      <c r="BU1085" s="17"/>
      <c r="BV1085" s="17">
        <v>0.121662655522565</v>
      </c>
      <c r="BW1085" s="17">
        <v>0.11152973293504601</v>
      </c>
      <c r="BX1085" s="17">
        <v>0.13374190183272</v>
      </c>
      <c r="BY1085" s="17"/>
      <c r="BZ1085" s="17">
        <v>9.0895748006541099E-2</v>
      </c>
      <c r="CA1085" s="17">
        <v>0.164557578965396</v>
      </c>
    </row>
    <row r="1086" spans="2:79" x14ac:dyDescent="0.3">
      <c r="B1086" t="s">
        <v>323</v>
      </c>
      <c r="C1086" s="17">
        <v>0.16191256074125901</v>
      </c>
      <c r="D1086" s="17">
        <v>0.17572854895164999</v>
      </c>
      <c r="E1086" s="17">
        <v>0.149109150673438</v>
      </c>
      <c r="F1086" s="17"/>
      <c r="G1086" s="17">
        <v>0.21797299474623599</v>
      </c>
      <c r="H1086" s="17">
        <v>0.17524297878560999</v>
      </c>
      <c r="I1086" s="17">
        <v>0.156176447336077</v>
      </c>
      <c r="J1086" s="17">
        <v>0.20593620201293</v>
      </c>
      <c r="K1086" s="17">
        <v>9.6934077611523603E-2</v>
      </c>
      <c r="L1086" s="17">
        <v>0.121826976514012</v>
      </c>
      <c r="M1086" s="17"/>
      <c r="N1086" s="17">
        <v>0.18142418380866199</v>
      </c>
      <c r="O1086" s="17">
        <v>0.180263925235325</v>
      </c>
      <c r="P1086" s="17">
        <v>0.16629366832518999</v>
      </c>
      <c r="Q1086" s="17">
        <v>0.122500856129181</v>
      </c>
      <c r="R1086" s="17"/>
      <c r="S1086" s="17">
        <v>0.197087692303902</v>
      </c>
      <c r="T1086" s="17">
        <v>0.189305892951698</v>
      </c>
      <c r="U1086" s="17">
        <v>0.13785835657833301</v>
      </c>
      <c r="V1086" s="17">
        <v>0.141723939500181</v>
      </c>
      <c r="W1086" s="17">
        <v>7.8609923877647203E-2</v>
      </c>
      <c r="X1086" s="17">
        <v>0.14584275195079999</v>
      </c>
      <c r="Y1086" s="17">
        <v>0.17649303393246099</v>
      </c>
      <c r="Z1086" s="17">
        <v>0.20629618313436701</v>
      </c>
      <c r="AA1086" s="17">
        <v>0.128841442655833</v>
      </c>
      <c r="AB1086" s="17">
        <v>0.114658821423698</v>
      </c>
      <c r="AC1086" s="17">
        <v>0.17811805560970201</v>
      </c>
      <c r="AD1086" s="17">
        <v>0.43330896526166102</v>
      </c>
      <c r="AE1086" s="17"/>
      <c r="AF1086" s="17">
        <v>0.140095328926507</v>
      </c>
      <c r="AG1086" s="17">
        <v>0.171969139097333</v>
      </c>
      <c r="AH1086" s="17">
        <v>0.112168806008516</v>
      </c>
      <c r="AI1086" s="17">
        <v>0.18266089606462799</v>
      </c>
      <c r="AJ1086" s="17">
        <v>0.13325585741875001</v>
      </c>
      <c r="AK1086" s="17"/>
      <c r="AL1086" s="17">
        <v>0.17319553028260501</v>
      </c>
      <c r="AM1086" s="17">
        <v>0.12330208595708</v>
      </c>
      <c r="AN1086" s="17">
        <v>0.12121371165054901</v>
      </c>
      <c r="AO1086" s="17">
        <v>0.18104142883153301</v>
      </c>
      <c r="AP1086" s="17">
        <v>9.8979624461017796E-2</v>
      </c>
      <c r="AQ1086" s="17">
        <v>0.20376505646191001</v>
      </c>
      <c r="AR1086" s="17"/>
      <c r="AS1086" s="17">
        <v>0.14048696832600499</v>
      </c>
      <c r="AT1086" s="17">
        <v>0.14169364699446199</v>
      </c>
      <c r="AU1086" s="17">
        <v>0.20315773473545201</v>
      </c>
      <c r="AV1086" s="17">
        <v>0.17949194229259299</v>
      </c>
      <c r="AW1086" s="17">
        <v>0.238327465498715</v>
      </c>
      <c r="AX1086" s="17"/>
      <c r="AY1086" s="17">
        <v>0.10867962329979899</v>
      </c>
      <c r="AZ1086" s="17">
        <v>0.16357321269457401</v>
      </c>
      <c r="BA1086" s="17">
        <v>0.20721763752380401</v>
      </c>
      <c r="BB1086" s="17">
        <v>0.193255765896648</v>
      </c>
      <c r="BC1086" s="17">
        <v>0.14263434382850901</v>
      </c>
      <c r="BD1086" s="17"/>
      <c r="BE1086" s="17">
        <v>0.26486295827552597</v>
      </c>
      <c r="BF1086" s="17">
        <v>0.22704683652739399</v>
      </c>
      <c r="BG1086" s="17">
        <v>0.159030623751581</v>
      </c>
      <c r="BH1086" s="17">
        <v>0.104291429663825</v>
      </c>
      <c r="BI1086" s="17"/>
      <c r="BJ1086" s="17">
        <v>0.114728748585918</v>
      </c>
      <c r="BK1086" s="17">
        <v>0.206440538130684</v>
      </c>
      <c r="BL1086" s="17">
        <v>0.16187109773719999</v>
      </c>
      <c r="BM1086" s="17">
        <v>0.16276994271759801</v>
      </c>
      <c r="BN1086" s="17"/>
      <c r="BO1086" s="17">
        <v>0.24058468675585601</v>
      </c>
      <c r="BP1086" s="17">
        <v>0.147282209659998</v>
      </c>
      <c r="BQ1086" s="17">
        <v>0.14260233168147601</v>
      </c>
      <c r="BR1086" s="17"/>
      <c r="BS1086" s="17">
        <v>0.13701485895308199</v>
      </c>
      <c r="BT1086" s="17">
        <v>0.191807460249411</v>
      </c>
      <c r="BU1086" s="17"/>
      <c r="BV1086" s="17">
        <v>0.13223270494919201</v>
      </c>
      <c r="BW1086" s="17">
        <v>0.14937815475466901</v>
      </c>
      <c r="BX1086" s="17">
        <v>0.20457304820671199</v>
      </c>
      <c r="BY1086" s="17"/>
      <c r="BZ1086" s="17">
        <v>0.28360134037212698</v>
      </c>
      <c r="CA1086" s="17">
        <v>0.205905270450983</v>
      </c>
    </row>
    <row r="1087" spans="2:79" x14ac:dyDescent="0.3">
      <c r="B1087" t="s">
        <v>324</v>
      </c>
      <c r="C1087" s="17">
        <v>0.157910139466647</v>
      </c>
      <c r="D1087" s="17">
        <v>0.16090677059967501</v>
      </c>
      <c r="E1087" s="17">
        <v>0.15591933946710201</v>
      </c>
      <c r="F1087" s="17"/>
      <c r="G1087" s="17">
        <v>0.15075138144818001</v>
      </c>
      <c r="H1087" s="17">
        <v>0.18786599414840199</v>
      </c>
      <c r="I1087" s="17">
        <v>0.173855737837045</v>
      </c>
      <c r="J1087" s="17">
        <v>0.163574162516156</v>
      </c>
      <c r="K1087" s="17">
        <v>0.178813351733973</v>
      </c>
      <c r="L1087" s="17">
        <v>0.102965065794586</v>
      </c>
      <c r="M1087" s="17"/>
      <c r="N1087" s="17">
        <v>0.15630286656432499</v>
      </c>
      <c r="O1087" s="17">
        <v>0.19067617318414201</v>
      </c>
      <c r="P1087" s="17">
        <v>0.15057995563399099</v>
      </c>
      <c r="Q1087" s="17">
        <v>0.123741694623064</v>
      </c>
      <c r="R1087" s="17"/>
      <c r="S1087" s="17">
        <v>9.1989136843616107E-2</v>
      </c>
      <c r="T1087" s="17">
        <v>0.145505276311508</v>
      </c>
      <c r="U1087" s="17">
        <v>0.131421879701137</v>
      </c>
      <c r="V1087" s="17">
        <v>0.20774838729048101</v>
      </c>
      <c r="W1087" s="17">
        <v>0.15597907973304001</v>
      </c>
      <c r="X1087" s="17">
        <v>0.20191253329490799</v>
      </c>
      <c r="Y1087" s="17">
        <v>0.18152928968030099</v>
      </c>
      <c r="Z1087" s="17">
        <v>0.133925151978006</v>
      </c>
      <c r="AA1087" s="17">
        <v>0.14192521489517099</v>
      </c>
      <c r="AB1087" s="17">
        <v>0.19407043338694299</v>
      </c>
      <c r="AC1087" s="17">
        <v>0.185552205153486</v>
      </c>
      <c r="AD1087" s="17">
        <v>0.14633857913870299</v>
      </c>
      <c r="AE1087" s="17"/>
      <c r="AF1087" s="17">
        <v>0.13139333075530801</v>
      </c>
      <c r="AG1087" s="17">
        <v>0.115394209748444</v>
      </c>
      <c r="AH1087" s="17">
        <v>0.19202729327404</v>
      </c>
      <c r="AI1087" s="17">
        <v>0.229344181338488</v>
      </c>
      <c r="AJ1087" s="17">
        <v>0.20818565736734401</v>
      </c>
      <c r="AK1087" s="17"/>
      <c r="AL1087" s="17">
        <v>0.13499835744619801</v>
      </c>
      <c r="AM1087" s="17">
        <v>0.157115927637622</v>
      </c>
      <c r="AN1087" s="17">
        <v>0.13305465969062499</v>
      </c>
      <c r="AO1087" s="17">
        <v>0.145126210589134</v>
      </c>
      <c r="AP1087" s="17">
        <v>0.15549858417059301</v>
      </c>
      <c r="AQ1087" s="17">
        <v>0.26016391802655098</v>
      </c>
      <c r="AR1087" s="17"/>
      <c r="AS1087" s="17">
        <v>0.172770775741696</v>
      </c>
      <c r="AT1087" s="17">
        <v>0.17778394321961</v>
      </c>
      <c r="AU1087" s="17">
        <v>0.119281989599046</v>
      </c>
      <c r="AV1087" s="17">
        <v>0.138055880953037</v>
      </c>
      <c r="AW1087" s="17">
        <v>6.7678136012770201E-2</v>
      </c>
      <c r="AX1087" s="17"/>
      <c r="AY1087" s="17">
        <v>0.13109181182853899</v>
      </c>
      <c r="AZ1087" s="17">
        <v>0.15995218172737199</v>
      </c>
      <c r="BA1087" s="17">
        <v>0.20568803375991099</v>
      </c>
      <c r="BB1087" s="17">
        <v>0.15994590238390199</v>
      </c>
      <c r="BC1087" s="17">
        <v>0</v>
      </c>
      <c r="BD1087" s="17"/>
      <c r="BE1087" s="17">
        <v>4.0219227475161302E-2</v>
      </c>
      <c r="BF1087" s="17">
        <v>0.20811658422156701</v>
      </c>
      <c r="BG1087" s="17">
        <v>0.17823478636144999</v>
      </c>
      <c r="BH1087" s="17">
        <v>0.10792719150672</v>
      </c>
      <c r="BI1087" s="17"/>
      <c r="BJ1087" s="17">
        <v>0.12478808082006899</v>
      </c>
      <c r="BK1087" s="17">
        <v>0.17985618701102599</v>
      </c>
      <c r="BL1087" s="17">
        <v>0.17260458038429</v>
      </c>
      <c r="BM1087" s="17">
        <v>0.15149482944951301</v>
      </c>
      <c r="BN1087" s="17"/>
      <c r="BO1087" s="17">
        <v>0.140082372608168</v>
      </c>
      <c r="BP1087" s="17">
        <v>0.22932390908655301</v>
      </c>
      <c r="BQ1087" s="17">
        <v>0.14765833950788401</v>
      </c>
      <c r="BR1087" s="17"/>
      <c r="BS1087" s="17">
        <v>0.16758461178459599</v>
      </c>
      <c r="BT1087" s="17">
        <v>0.146480968505183</v>
      </c>
      <c r="BU1087" s="17"/>
      <c r="BV1087" s="17">
        <v>0.14754610173402399</v>
      </c>
      <c r="BW1087" s="17">
        <v>0.16887686149720699</v>
      </c>
      <c r="BX1087" s="17">
        <v>0.13781120646497599</v>
      </c>
      <c r="BY1087" s="17"/>
      <c r="BZ1087" s="17">
        <v>0.12171068384726701</v>
      </c>
      <c r="CA1087" s="17">
        <v>5.2808282949009099E-2</v>
      </c>
    </row>
    <row r="1088" spans="2:79" x14ac:dyDescent="0.3">
      <c r="B1088" t="s">
        <v>325</v>
      </c>
      <c r="C1088" s="17">
        <v>0.141024319011642</v>
      </c>
      <c r="D1088" s="17">
        <v>0.14357985941430701</v>
      </c>
      <c r="E1088" s="17">
        <v>0.13936726363736399</v>
      </c>
      <c r="F1088" s="17"/>
      <c r="G1088" s="17">
        <v>0.14060922591490399</v>
      </c>
      <c r="H1088" s="17">
        <v>0.159873917247188</v>
      </c>
      <c r="I1088" s="17">
        <v>0.16768700907430101</v>
      </c>
      <c r="J1088" s="17">
        <v>0.15484353701269701</v>
      </c>
      <c r="K1088" s="17">
        <v>0.104220927094718</v>
      </c>
      <c r="L1088" s="17">
        <v>0.113942310629584</v>
      </c>
      <c r="M1088" s="17"/>
      <c r="N1088" s="17">
        <v>9.9708748869459393E-2</v>
      </c>
      <c r="O1088" s="17">
        <v>0.157805902468063</v>
      </c>
      <c r="P1088" s="17">
        <v>0.17082657383442901</v>
      </c>
      <c r="Q1088" s="17">
        <v>0.140473484193394</v>
      </c>
      <c r="R1088" s="17"/>
      <c r="S1088" s="17">
        <v>0.17791102486093799</v>
      </c>
      <c r="T1088" s="17">
        <v>0.10417919504252</v>
      </c>
      <c r="U1088" s="17">
        <v>0.16957506714110701</v>
      </c>
      <c r="V1088" s="17">
        <v>0.20994543456692799</v>
      </c>
      <c r="W1088" s="17">
        <v>0.141619031908476</v>
      </c>
      <c r="X1088" s="17">
        <v>0.153155699956953</v>
      </c>
      <c r="Y1088" s="17">
        <v>7.7286177922750499E-2</v>
      </c>
      <c r="Z1088" s="17">
        <v>0.19211965480978399</v>
      </c>
      <c r="AA1088" s="17">
        <v>0.17087388328102901</v>
      </c>
      <c r="AB1088" s="17">
        <v>0.121768337252604</v>
      </c>
      <c r="AC1088" s="17">
        <v>4.3882046244604803E-2</v>
      </c>
      <c r="AD1088" s="17">
        <v>0</v>
      </c>
      <c r="AE1088" s="17"/>
      <c r="AF1088" s="17">
        <v>0.13244317736745501</v>
      </c>
      <c r="AG1088" s="17">
        <v>0.15603450654061701</v>
      </c>
      <c r="AH1088" s="17">
        <v>9.0855756719140396E-2</v>
      </c>
      <c r="AI1088" s="17">
        <v>0.13818715365040801</v>
      </c>
      <c r="AJ1088" s="17">
        <v>0.237970209374266</v>
      </c>
      <c r="AK1088" s="17"/>
      <c r="AL1088" s="17">
        <v>0.16980712490524</v>
      </c>
      <c r="AM1088" s="17">
        <v>0.12846952207873999</v>
      </c>
      <c r="AN1088" s="17">
        <v>0.13841567393937401</v>
      </c>
      <c r="AO1088" s="17">
        <v>0.188256340143893</v>
      </c>
      <c r="AP1088" s="17">
        <v>0.147134621841643</v>
      </c>
      <c r="AQ1088" s="17">
        <v>0.126913023573411</v>
      </c>
      <c r="AR1088" s="17"/>
      <c r="AS1088" s="17">
        <v>0.118177283334719</v>
      </c>
      <c r="AT1088" s="17">
        <v>0.143164357542541</v>
      </c>
      <c r="AU1088" s="17">
        <v>0.141135805969162</v>
      </c>
      <c r="AV1088" s="17">
        <v>0.186552595808818</v>
      </c>
      <c r="AW1088" s="17">
        <v>6.4878882476744698E-2</v>
      </c>
      <c r="AX1088" s="17"/>
      <c r="AY1088" s="17">
        <v>0.109198537882415</v>
      </c>
      <c r="AZ1088" s="17">
        <v>0.161322152671449</v>
      </c>
      <c r="BA1088" s="17">
        <v>0.13762201647760799</v>
      </c>
      <c r="BB1088" s="17">
        <v>0.144964322504191</v>
      </c>
      <c r="BC1088" s="17">
        <v>0.126428597068551</v>
      </c>
      <c r="BD1088" s="17"/>
      <c r="BE1088" s="17">
        <v>3.92980124402467E-2</v>
      </c>
      <c r="BF1088" s="17">
        <v>0.133013231249793</v>
      </c>
      <c r="BG1088" s="17">
        <v>0.16241312949586301</v>
      </c>
      <c r="BH1088" s="17">
        <v>0.124509777727548</v>
      </c>
      <c r="BI1088" s="17"/>
      <c r="BJ1088" s="17">
        <v>0.16361986463897599</v>
      </c>
      <c r="BK1088" s="17">
        <v>0.14678581132622101</v>
      </c>
      <c r="BL1088" s="17">
        <v>0.16193532086413601</v>
      </c>
      <c r="BM1088" s="17">
        <v>0.129349277053945</v>
      </c>
      <c r="BN1088" s="17"/>
      <c r="BO1088" s="17">
        <v>0.174912580191492</v>
      </c>
      <c r="BP1088" s="17">
        <v>0.13236339671326</v>
      </c>
      <c r="BQ1088" s="17">
        <v>0.13709641880850901</v>
      </c>
      <c r="BR1088" s="17"/>
      <c r="BS1088" s="17">
        <v>0.123228027131145</v>
      </c>
      <c r="BT1088" s="17">
        <v>0.16493550814183899</v>
      </c>
      <c r="BU1088" s="17"/>
      <c r="BV1088" s="17">
        <v>0.17640183701947401</v>
      </c>
      <c r="BW1088" s="17">
        <v>0.137472941375853</v>
      </c>
      <c r="BX1088" s="17">
        <v>0.12770856039560199</v>
      </c>
      <c r="BY1088" s="17"/>
      <c r="BZ1088" s="17">
        <v>0.16424449177384201</v>
      </c>
      <c r="CA1088" s="17">
        <v>0.13828183379963899</v>
      </c>
    </row>
    <row r="1089" spans="2:79" x14ac:dyDescent="0.3">
      <c r="B1089" t="s">
        <v>326</v>
      </c>
      <c r="C1089" s="17">
        <v>0.231485061276167</v>
      </c>
      <c r="D1089" s="17">
        <v>0.192014982891902</v>
      </c>
      <c r="E1089" s="17">
        <v>0.27250615650328502</v>
      </c>
      <c r="F1089" s="17"/>
      <c r="G1089" s="17">
        <v>0.200567919258999</v>
      </c>
      <c r="H1089" s="17">
        <v>0.24532019321715001</v>
      </c>
      <c r="I1089" s="17">
        <v>0.17767422332221</v>
      </c>
      <c r="J1089" s="17">
        <v>0.2212073731516</v>
      </c>
      <c r="K1089" s="17">
        <v>0.218040722078369</v>
      </c>
      <c r="L1089" s="17">
        <v>0.31125572983854999</v>
      </c>
      <c r="M1089" s="17"/>
      <c r="N1089" s="17">
        <v>0.24145611564177799</v>
      </c>
      <c r="O1089" s="17">
        <v>0.17573498158164</v>
      </c>
      <c r="P1089" s="17">
        <v>0.20069381101275999</v>
      </c>
      <c r="Q1089" s="17">
        <v>0.30322995223154198</v>
      </c>
      <c r="R1089" s="17"/>
      <c r="S1089" s="17">
        <v>0.16017074423358099</v>
      </c>
      <c r="T1089" s="17">
        <v>0.25636199625168998</v>
      </c>
      <c r="U1089" s="17">
        <v>0.30441469345031802</v>
      </c>
      <c r="V1089" s="17">
        <v>0.24209997111669701</v>
      </c>
      <c r="W1089" s="17">
        <v>0.25184226885898098</v>
      </c>
      <c r="X1089" s="17">
        <v>0.25017790855993499</v>
      </c>
      <c r="Y1089" s="17">
        <v>0.22129498347059201</v>
      </c>
      <c r="Z1089" s="17">
        <v>0.28507162301801398</v>
      </c>
      <c r="AA1089" s="17">
        <v>0.191918546061178</v>
      </c>
      <c r="AB1089" s="17">
        <v>0.17848797155934301</v>
      </c>
      <c r="AC1089" s="17">
        <v>0.34453024354817202</v>
      </c>
      <c r="AD1089" s="17">
        <v>0.22692406238729401</v>
      </c>
      <c r="AE1089" s="17"/>
      <c r="AF1089" s="17">
        <v>0.20514747059008201</v>
      </c>
      <c r="AG1089" s="17">
        <v>0.25537610665788202</v>
      </c>
      <c r="AH1089" s="17">
        <v>0.31622677390696402</v>
      </c>
      <c r="AI1089" s="17">
        <v>0.163914352039012</v>
      </c>
      <c r="AJ1089" s="17">
        <v>0.21260501707450699</v>
      </c>
      <c r="AK1089" s="17"/>
      <c r="AL1089" s="17">
        <v>0.26883153648119201</v>
      </c>
      <c r="AM1089" s="17">
        <v>0.236407351828959</v>
      </c>
      <c r="AN1089" s="17">
        <v>0.29463581561031899</v>
      </c>
      <c r="AO1089" s="17">
        <v>0.17414633837667901</v>
      </c>
      <c r="AP1089" s="17">
        <v>0.19953464971965801</v>
      </c>
      <c r="AQ1089" s="17">
        <v>0.150219546439292</v>
      </c>
      <c r="AR1089" s="17"/>
      <c r="AS1089" s="17">
        <v>0.27746593253792801</v>
      </c>
      <c r="AT1089" s="17">
        <v>0.23219737133395199</v>
      </c>
      <c r="AU1089" s="17">
        <v>0.199773612277236</v>
      </c>
      <c r="AV1089" s="17">
        <v>0.207596219313292</v>
      </c>
      <c r="AW1089" s="17">
        <v>0.32260237428016297</v>
      </c>
      <c r="AX1089" s="17"/>
      <c r="AY1089" s="17">
        <v>0.29002890674287601</v>
      </c>
      <c r="AZ1089" s="17">
        <v>0.23936922168328301</v>
      </c>
      <c r="BA1089" s="17">
        <v>0.15550748254399199</v>
      </c>
      <c r="BB1089" s="17">
        <v>0.208211781582852</v>
      </c>
      <c r="BC1089" s="17">
        <v>0.28506633551136601</v>
      </c>
      <c r="BD1089" s="17"/>
      <c r="BE1089" s="17">
        <v>0.18515518598348299</v>
      </c>
      <c r="BF1089" s="17">
        <v>0.100523160058326</v>
      </c>
      <c r="BG1089" s="17">
        <v>0.211823481997026</v>
      </c>
      <c r="BH1089" s="17">
        <v>0.35283972696817101</v>
      </c>
      <c r="BI1089" s="17"/>
      <c r="BJ1089" s="17">
        <v>0.247432134303852</v>
      </c>
      <c r="BK1089" s="17">
        <v>0.120096521866739</v>
      </c>
      <c r="BL1089" s="17">
        <v>0.18447552064575601</v>
      </c>
      <c r="BM1089" s="17">
        <v>0.26219659277283203</v>
      </c>
      <c r="BN1089" s="17"/>
      <c r="BO1089" s="17">
        <v>0.12824365492092701</v>
      </c>
      <c r="BP1089" s="17">
        <v>0.16770620402992201</v>
      </c>
      <c r="BQ1089" s="17">
        <v>0.26645971159060999</v>
      </c>
      <c r="BR1089" s="17"/>
      <c r="BS1089" s="17">
        <v>0.258443992957474</v>
      </c>
      <c r="BT1089" s="17">
        <v>0.19824111465101199</v>
      </c>
      <c r="BU1089" s="17"/>
      <c r="BV1089" s="17">
        <v>0.26707898676789499</v>
      </c>
      <c r="BW1089" s="17">
        <v>0.22434954915506999</v>
      </c>
      <c r="BX1089" s="17">
        <v>0.202766634303534</v>
      </c>
      <c r="BY1089" s="17"/>
      <c r="BZ1089" s="17">
        <v>0.15972037831297101</v>
      </c>
      <c r="CA1089" s="17">
        <v>0.22937203246194299</v>
      </c>
    </row>
    <row r="1090" spans="2:79" x14ac:dyDescent="0.3">
      <c r="B1090" t="s">
        <v>327</v>
      </c>
      <c r="C1090" s="17">
        <v>0.13487181422311501</v>
      </c>
      <c r="D1090" s="17">
        <v>0.111485568447455</v>
      </c>
      <c r="E1090" s="17">
        <v>0.159162419834802</v>
      </c>
      <c r="F1090" s="17"/>
      <c r="G1090" s="17">
        <v>6.40563625753513E-2</v>
      </c>
      <c r="H1090" s="17">
        <v>0</v>
      </c>
      <c r="I1090" s="17">
        <v>7.4522694646003904E-2</v>
      </c>
      <c r="J1090" s="17">
        <v>0.13567367588086299</v>
      </c>
      <c r="K1090" s="17">
        <v>0.25260663543013401</v>
      </c>
      <c r="L1090" s="17">
        <v>0.27128150712263199</v>
      </c>
      <c r="M1090" s="17"/>
      <c r="N1090" s="17">
        <v>0.14086727192569601</v>
      </c>
      <c r="O1090" s="17">
        <v>0.153480896695218</v>
      </c>
      <c r="P1090" s="17">
        <v>0.106899140623162</v>
      </c>
      <c r="Q1090" s="17">
        <v>0.140159548509874</v>
      </c>
      <c r="R1090" s="17"/>
      <c r="S1090" s="17">
        <v>0.20937893583014799</v>
      </c>
      <c r="T1090" s="17">
        <v>0.207582696737311</v>
      </c>
      <c r="U1090" s="17">
        <v>0.12594528501962499</v>
      </c>
      <c r="V1090" s="17">
        <v>0.105338765876966</v>
      </c>
      <c r="W1090" s="17">
        <v>0.108260111874054</v>
      </c>
      <c r="X1090" s="17">
        <v>8.2292305371556601E-2</v>
      </c>
      <c r="Y1090" s="17">
        <v>0.16060832911803299</v>
      </c>
      <c r="Z1090" s="17">
        <v>7.7380629488007502E-2</v>
      </c>
      <c r="AA1090" s="17">
        <v>0.107614550224596</v>
      </c>
      <c r="AB1090" s="17">
        <v>0.12554145528827801</v>
      </c>
      <c r="AC1090" s="17">
        <v>9.4117950972590306E-2</v>
      </c>
      <c r="AD1090" s="17">
        <v>0</v>
      </c>
      <c r="AE1090" s="17"/>
      <c r="AF1090" s="17">
        <v>0.230402587598321</v>
      </c>
      <c r="AG1090" s="17">
        <v>0.116097490290128</v>
      </c>
      <c r="AH1090" s="17">
        <v>0.17857992204259701</v>
      </c>
      <c r="AI1090" s="17">
        <v>8.8894113865932198E-2</v>
      </c>
      <c r="AJ1090" s="17">
        <v>3.0879623363886399E-2</v>
      </c>
      <c r="AK1090" s="17"/>
      <c r="AL1090" s="17">
        <v>9.7743438653559403E-2</v>
      </c>
      <c r="AM1090" s="17">
        <v>0.19093956972326701</v>
      </c>
      <c r="AN1090" s="17">
        <v>0.114652553262529</v>
      </c>
      <c r="AO1090" s="17">
        <v>0.13463528666467001</v>
      </c>
      <c r="AP1090" s="17">
        <v>5.0627825057776098E-2</v>
      </c>
      <c r="AQ1090" s="17">
        <v>0.191620397581931</v>
      </c>
      <c r="AR1090" s="17"/>
      <c r="AS1090" s="17">
        <v>0.16372869005791399</v>
      </c>
      <c r="AT1090" s="17">
        <v>0.10911040822224601</v>
      </c>
      <c r="AU1090" s="17">
        <v>0.18130344523526001</v>
      </c>
      <c r="AV1090" s="17">
        <v>9.10892519766347E-2</v>
      </c>
      <c r="AW1090" s="17">
        <v>0.18256093522001701</v>
      </c>
      <c r="AX1090" s="17"/>
      <c r="AY1090" s="17">
        <v>0.22128595842968901</v>
      </c>
      <c r="AZ1090" s="17">
        <v>0.10344803532456801</v>
      </c>
      <c r="BA1090" s="17">
        <v>0.113196598422942</v>
      </c>
      <c r="BB1090" s="17">
        <v>0.10018299866815999</v>
      </c>
      <c r="BC1090" s="17">
        <v>0.15994614749462599</v>
      </c>
      <c r="BD1090" s="17"/>
      <c r="BE1090" s="17">
        <v>0</v>
      </c>
      <c r="BF1090" s="17">
        <v>4.6293638547896303E-2</v>
      </c>
      <c r="BG1090" s="17">
        <v>0.121513283574485</v>
      </c>
      <c r="BH1090" s="17">
        <v>0.23287288534084699</v>
      </c>
      <c r="BI1090" s="17"/>
      <c r="BJ1090" s="17">
        <v>8.6399809572915098E-2</v>
      </c>
      <c r="BK1090" s="17">
        <v>3.9085200028539498E-2</v>
      </c>
      <c r="BL1090" s="17">
        <v>0.14180960839891399</v>
      </c>
      <c r="BM1090" s="17">
        <v>0.156045417162505</v>
      </c>
      <c r="BN1090" s="17"/>
      <c r="BO1090" s="17">
        <v>2.6269963556559001E-2</v>
      </c>
      <c r="BP1090" s="17">
        <v>0.10936585802896499</v>
      </c>
      <c r="BQ1090" s="17">
        <v>0.163949742793527</v>
      </c>
      <c r="BR1090" s="17"/>
      <c r="BS1090" s="17">
        <v>0.151226650429722</v>
      </c>
      <c r="BT1090" s="17">
        <v>0.114666923773734</v>
      </c>
      <c r="BU1090" s="17"/>
      <c r="BV1090" s="17">
        <v>8.2641885471040205E-2</v>
      </c>
      <c r="BW1090" s="17">
        <v>0.143524233162725</v>
      </c>
      <c r="BX1090" s="17">
        <v>0.155361380501367</v>
      </c>
      <c r="BY1090" s="17"/>
      <c r="BZ1090" s="17">
        <v>0.15719849514096301</v>
      </c>
      <c r="CA1090" s="17">
        <v>0.11396238172137001</v>
      </c>
    </row>
    <row r="1091" spans="2:79" x14ac:dyDescent="0.3">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c r="BL1091" s="17"/>
      <c r="BM1091" s="17"/>
      <c r="BN1091" s="17"/>
      <c r="BO1091" s="17"/>
      <c r="BP1091" s="17"/>
      <c r="BQ1091" s="17"/>
      <c r="BR1091" s="17"/>
      <c r="BS1091" s="17"/>
      <c r="BT1091" s="17"/>
      <c r="BU1091" s="17"/>
      <c r="BV1091" s="17"/>
      <c r="BW1091" s="17"/>
      <c r="BX1091" s="17"/>
      <c r="BY1091" s="17"/>
      <c r="BZ1091" s="17"/>
      <c r="CA1091" s="17"/>
    </row>
    <row r="1092" spans="2:79" x14ac:dyDescent="0.3">
      <c r="B1092" s="6" t="s">
        <v>363</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c r="BL1092" s="17"/>
      <c r="BM1092" s="17"/>
      <c r="BN1092" s="17"/>
      <c r="BO1092" s="17"/>
      <c r="BP1092" s="17"/>
      <c r="BQ1092" s="17"/>
      <c r="BR1092" s="17"/>
      <c r="BS1092" s="17"/>
      <c r="BT1092" s="17"/>
      <c r="BU1092" s="17"/>
      <c r="BV1092" s="17"/>
      <c r="BW1092" s="17"/>
      <c r="BX1092" s="17"/>
      <c r="BY1092" s="17"/>
      <c r="BZ1092" s="17"/>
      <c r="CA1092" s="17"/>
    </row>
    <row r="1093" spans="2:79" x14ac:dyDescent="0.3">
      <c r="B1093" s="24" t="s">
        <v>329</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c r="BP1093" s="17"/>
      <c r="BQ1093" s="17"/>
      <c r="BR1093" s="17"/>
      <c r="BS1093" s="17"/>
      <c r="BT1093" s="17"/>
      <c r="BU1093" s="17"/>
      <c r="BV1093" s="17"/>
      <c r="BW1093" s="17"/>
      <c r="BX1093" s="17"/>
      <c r="BY1093" s="17"/>
      <c r="BZ1093" s="17"/>
      <c r="CA1093" s="17"/>
    </row>
    <row r="1094" spans="2:79" x14ac:dyDescent="0.3">
      <c r="B1094" t="s">
        <v>321</v>
      </c>
      <c r="C1094" s="17">
        <v>6.9771891176891407E-2</v>
      </c>
      <c r="D1094" s="17">
        <v>8.6720821484518595E-2</v>
      </c>
      <c r="E1094" s="17">
        <v>5.3240117824954601E-2</v>
      </c>
      <c r="F1094" s="17"/>
      <c r="G1094" s="17">
        <v>0.100901182569058</v>
      </c>
      <c r="H1094" s="17">
        <v>0.14290288058664999</v>
      </c>
      <c r="I1094" s="17">
        <v>7.2987713160368298E-2</v>
      </c>
      <c r="J1094" s="17">
        <v>1.6733971851514599E-2</v>
      </c>
      <c r="K1094" s="17">
        <v>3.94846316920483E-2</v>
      </c>
      <c r="L1094" s="17">
        <v>5.2899555593948003E-2</v>
      </c>
      <c r="M1094" s="17"/>
      <c r="N1094" s="17">
        <v>0.11284874265824101</v>
      </c>
      <c r="O1094" s="17">
        <v>4.79400175658002E-2</v>
      </c>
      <c r="P1094" s="17">
        <v>6.4547195738097196E-2</v>
      </c>
      <c r="Q1094" s="17">
        <v>5.4803344563735902E-2</v>
      </c>
      <c r="R1094" s="17"/>
      <c r="S1094" s="17">
        <v>0.115712317954394</v>
      </c>
      <c r="T1094" s="17">
        <v>6.46176474609408E-2</v>
      </c>
      <c r="U1094" s="17">
        <v>5.7672568860250698E-2</v>
      </c>
      <c r="V1094" s="17">
        <v>3.0720708402133302E-2</v>
      </c>
      <c r="W1094" s="17">
        <v>4.9061009138398899E-2</v>
      </c>
      <c r="X1094" s="17">
        <v>7.5943172711143606E-2</v>
      </c>
      <c r="Y1094" s="17">
        <v>0.10608743127572499</v>
      </c>
      <c r="Z1094" s="17">
        <v>0.20559413785591901</v>
      </c>
      <c r="AA1094" s="17">
        <v>3.4464617569352901E-2</v>
      </c>
      <c r="AB1094" s="17">
        <v>1.96388048313627E-2</v>
      </c>
      <c r="AC1094" s="17">
        <v>4.06376235787844E-2</v>
      </c>
      <c r="AD1094" s="17">
        <v>0.131765545733838</v>
      </c>
      <c r="AE1094" s="17"/>
      <c r="AF1094" s="17">
        <v>7.4705404352220506E-2</v>
      </c>
      <c r="AG1094" s="17">
        <v>8.9973232032113701E-2</v>
      </c>
      <c r="AH1094" s="17">
        <v>3.2953451158363602E-2</v>
      </c>
      <c r="AI1094" s="17">
        <v>3.5953194688910402E-2</v>
      </c>
      <c r="AJ1094" s="17">
        <v>0.109183500739406</v>
      </c>
      <c r="AK1094" s="17"/>
      <c r="AL1094" s="17">
        <v>0.11263818508564399</v>
      </c>
      <c r="AM1094" s="17">
        <v>9.2482472700186405E-2</v>
      </c>
      <c r="AN1094" s="17">
        <v>6.1523116316925502E-2</v>
      </c>
      <c r="AO1094" s="17">
        <v>5.0541593930141702E-2</v>
      </c>
      <c r="AP1094" s="17">
        <v>7.8213982108133406E-2</v>
      </c>
      <c r="AQ1094" s="17">
        <v>1.2252859349850299E-2</v>
      </c>
      <c r="AR1094" s="17"/>
      <c r="AS1094" s="17">
        <v>0.124695029691961</v>
      </c>
      <c r="AT1094" s="17">
        <v>6.4945971673839906E-2</v>
      </c>
      <c r="AU1094" s="17">
        <v>2.70268863917053E-2</v>
      </c>
      <c r="AV1094" s="17">
        <v>7.1098416229037703E-2</v>
      </c>
      <c r="AW1094" s="17">
        <v>0.18238492674388401</v>
      </c>
      <c r="AX1094" s="17"/>
      <c r="AY1094" s="17">
        <v>0.133735895778303</v>
      </c>
      <c r="AZ1094" s="17">
        <v>6.5675136065616299E-2</v>
      </c>
      <c r="BA1094" s="17">
        <v>4.5145601036144997E-2</v>
      </c>
      <c r="BB1094" s="17">
        <v>1.5456624350488699E-2</v>
      </c>
      <c r="BC1094" s="17">
        <v>4.0015023808372401E-2</v>
      </c>
      <c r="BD1094" s="17"/>
      <c r="BE1094" s="17">
        <v>0.12188599558107099</v>
      </c>
      <c r="BF1094" s="17">
        <v>4.54358319217451E-2</v>
      </c>
      <c r="BG1094" s="17">
        <v>8.2024263133985906E-2</v>
      </c>
      <c r="BH1094" s="17">
        <v>6.2081800746331503E-2</v>
      </c>
      <c r="BI1094" s="17"/>
      <c r="BJ1094" s="17">
        <v>5.5745909950432299E-2</v>
      </c>
      <c r="BK1094" s="17">
        <v>0.15185983564191199</v>
      </c>
      <c r="BL1094" s="17">
        <v>5.10179160116788E-2</v>
      </c>
      <c r="BM1094" s="17">
        <v>7.0507906847772306E-2</v>
      </c>
      <c r="BN1094" s="17"/>
      <c r="BO1094" s="17">
        <v>5.0612968566383303E-2</v>
      </c>
      <c r="BP1094" s="17">
        <v>9.0164780170444006E-2</v>
      </c>
      <c r="BQ1094" s="17">
        <v>7.1740544386595398E-2</v>
      </c>
      <c r="BR1094" s="17"/>
      <c r="BS1094" s="17">
        <v>7.0528206360795001E-2</v>
      </c>
      <c r="BT1094" s="17">
        <v>6.58928085813235E-2</v>
      </c>
      <c r="BU1094" s="17"/>
      <c r="BV1094" s="17">
        <v>5.6997238920963297E-2</v>
      </c>
      <c r="BW1094" s="17">
        <v>6.5452433301377497E-2</v>
      </c>
      <c r="BX1094" s="17">
        <v>9.3736755876787703E-2</v>
      </c>
      <c r="BY1094" s="17"/>
      <c r="BZ1094" s="17">
        <v>7.3852051315464795E-2</v>
      </c>
      <c r="CA1094" s="17">
        <v>0.15928293911806901</v>
      </c>
    </row>
    <row r="1095" spans="2:79" x14ac:dyDescent="0.3">
      <c r="B1095" t="s">
        <v>322</v>
      </c>
      <c r="C1095" s="17">
        <v>0.11902272357594899</v>
      </c>
      <c r="D1095" s="17">
        <v>0.107677186587817</v>
      </c>
      <c r="E1095" s="17">
        <v>0.131150131781161</v>
      </c>
      <c r="F1095" s="17"/>
      <c r="G1095" s="17">
        <v>0.18144268523066401</v>
      </c>
      <c r="H1095" s="17">
        <v>0.14655521964401999</v>
      </c>
      <c r="I1095" s="17">
        <v>0.14605226427231</v>
      </c>
      <c r="J1095" s="17">
        <v>5.55333600667463E-2</v>
      </c>
      <c r="K1095" s="17">
        <v>9.0029999446768094E-2</v>
      </c>
      <c r="L1095" s="17">
        <v>0.104407670758565</v>
      </c>
      <c r="M1095" s="17"/>
      <c r="N1095" s="17">
        <v>0.14956013763279799</v>
      </c>
      <c r="O1095" s="17">
        <v>0.111187839314564</v>
      </c>
      <c r="P1095" s="17">
        <v>0.10907777400059999</v>
      </c>
      <c r="Q1095" s="17">
        <v>0.10832520804244</v>
      </c>
      <c r="R1095" s="17"/>
      <c r="S1095" s="17">
        <v>0.15437090186042801</v>
      </c>
      <c r="T1095" s="17">
        <v>0.120947912353726</v>
      </c>
      <c r="U1095" s="17">
        <v>0.105469736687685</v>
      </c>
      <c r="V1095" s="17">
        <v>9.5294941473551803E-2</v>
      </c>
      <c r="W1095" s="17">
        <v>0.111986212730307</v>
      </c>
      <c r="X1095" s="17">
        <v>0.131824040177771</v>
      </c>
      <c r="Y1095" s="17">
        <v>9.7209136526537704E-2</v>
      </c>
      <c r="Z1095" s="17">
        <v>6.0246539613470901E-2</v>
      </c>
      <c r="AA1095" s="17">
        <v>0.17597814447547699</v>
      </c>
      <c r="AB1095" s="17">
        <v>3.7470943616224203E-2</v>
      </c>
      <c r="AC1095" s="17">
        <v>0.13196634520995501</v>
      </c>
      <c r="AD1095" s="17">
        <v>0.14560813056317201</v>
      </c>
      <c r="AE1095" s="17"/>
      <c r="AF1095" s="17">
        <v>0.14182447497369699</v>
      </c>
      <c r="AG1095" s="17">
        <v>0.14983813138861901</v>
      </c>
      <c r="AH1095" s="17">
        <v>3.0484356819730302E-2</v>
      </c>
      <c r="AI1095" s="17">
        <v>0.101940055088376</v>
      </c>
      <c r="AJ1095" s="17">
        <v>0.140192561346939</v>
      </c>
      <c r="AK1095" s="17"/>
      <c r="AL1095" s="17">
        <v>0.171700533438127</v>
      </c>
      <c r="AM1095" s="17">
        <v>0.15567641703277299</v>
      </c>
      <c r="AN1095" s="17">
        <v>0.123595696807641</v>
      </c>
      <c r="AO1095" s="17">
        <v>6.3485944863909904E-2</v>
      </c>
      <c r="AP1095" s="17">
        <v>9.5421675724289098E-2</v>
      </c>
      <c r="AQ1095" s="17">
        <v>6.4652989687197196E-2</v>
      </c>
      <c r="AR1095" s="17"/>
      <c r="AS1095" s="17">
        <v>0.14579945098524499</v>
      </c>
      <c r="AT1095" s="17">
        <v>0.12130978197000999</v>
      </c>
      <c r="AU1095" s="17">
        <v>0.107977322248674</v>
      </c>
      <c r="AV1095" s="17">
        <v>0.102069932419298</v>
      </c>
      <c r="AW1095" s="17">
        <v>7.4893840929616498E-2</v>
      </c>
      <c r="AX1095" s="17"/>
      <c r="AY1095" s="17">
        <v>0.13745374923353501</v>
      </c>
      <c r="AZ1095" s="17">
        <v>0.122064113488108</v>
      </c>
      <c r="BA1095" s="17">
        <v>0.103063288680051</v>
      </c>
      <c r="BB1095" s="17">
        <v>0.13168309914881701</v>
      </c>
      <c r="BC1095" s="17">
        <v>4.8670078281262602E-2</v>
      </c>
      <c r="BD1095" s="17"/>
      <c r="BE1095" s="17">
        <v>9.9544691233883903E-2</v>
      </c>
      <c r="BF1095" s="17">
        <v>0.102075318263232</v>
      </c>
      <c r="BG1095" s="17">
        <v>0.109790489337822</v>
      </c>
      <c r="BH1095" s="17">
        <v>0.144752697689739</v>
      </c>
      <c r="BI1095" s="17"/>
      <c r="BJ1095" s="17">
        <v>0.19910288866579501</v>
      </c>
      <c r="BK1095" s="17">
        <v>0.18268541399649901</v>
      </c>
      <c r="BL1095" s="17">
        <v>7.0992730132256904E-2</v>
      </c>
      <c r="BM1095" s="17">
        <v>0.113041985795742</v>
      </c>
      <c r="BN1095" s="17"/>
      <c r="BO1095" s="17">
        <v>0.20614412955660599</v>
      </c>
      <c r="BP1095" s="17">
        <v>0.11003343321784501</v>
      </c>
      <c r="BQ1095" s="17">
        <v>0.100140443132643</v>
      </c>
      <c r="BR1095" s="17"/>
      <c r="BS1095" s="17">
        <v>0.11079303776112701</v>
      </c>
      <c r="BT1095" s="17">
        <v>0.13044019060720699</v>
      </c>
      <c r="BU1095" s="17"/>
      <c r="BV1095" s="17">
        <v>0.12557458797007201</v>
      </c>
      <c r="BW1095" s="17">
        <v>0.100722113020713</v>
      </c>
      <c r="BX1095" s="17">
        <v>0.13145074823175701</v>
      </c>
      <c r="BY1095" s="17"/>
      <c r="BZ1095" s="17">
        <v>0.15498437031923001</v>
      </c>
      <c r="CA1095" s="17">
        <v>0.108887007172499</v>
      </c>
    </row>
    <row r="1096" spans="2:79" x14ac:dyDescent="0.3">
      <c r="B1096" t="s">
        <v>323</v>
      </c>
      <c r="C1096" s="17">
        <v>0.26042857853597501</v>
      </c>
      <c r="D1096" s="17">
        <v>0.25521258483279602</v>
      </c>
      <c r="E1096" s="17">
        <v>0.26373152745379702</v>
      </c>
      <c r="F1096" s="17"/>
      <c r="G1096" s="17">
        <v>0.35174506065550798</v>
      </c>
      <c r="H1096" s="17">
        <v>0.243074693507047</v>
      </c>
      <c r="I1096" s="17">
        <v>0.26309973281535398</v>
      </c>
      <c r="J1096" s="17">
        <v>0.278853850387772</v>
      </c>
      <c r="K1096" s="17">
        <v>0.22214528291344099</v>
      </c>
      <c r="L1096" s="17">
        <v>0.217515860060885</v>
      </c>
      <c r="M1096" s="17"/>
      <c r="N1096" s="17">
        <v>0.28660843016693299</v>
      </c>
      <c r="O1096" s="17">
        <v>0.26378980805993002</v>
      </c>
      <c r="P1096" s="17">
        <v>0.234562336869477</v>
      </c>
      <c r="Q1096" s="17">
        <v>0.25022356996655098</v>
      </c>
      <c r="R1096" s="17"/>
      <c r="S1096" s="17">
        <v>0.220918697692881</v>
      </c>
      <c r="T1096" s="17">
        <v>0.362151132919107</v>
      </c>
      <c r="U1096" s="17">
        <v>0.207179916888419</v>
      </c>
      <c r="V1096" s="17">
        <v>0.319899320696508</v>
      </c>
      <c r="W1096" s="17">
        <v>0.18116289288294801</v>
      </c>
      <c r="X1096" s="17">
        <v>0.25683905581657601</v>
      </c>
      <c r="Y1096" s="17">
        <v>0.26130743784163102</v>
      </c>
      <c r="Z1096" s="17">
        <v>0.13849019600920101</v>
      </c>
      <c r="AA1096" s="17">
        <v>0.30044864831087298</v>
      </c>
      <c r="AB1096" s="17">
        <v>0.17503630674592</v>
      </c>
      <c r="AC1096" s="17">
        <v>0.33730625762340599</v>
      </c>
      <c r="AD1096" s="17">
        <v>0.21265417464091399</v>
      </c>
      <c r="AE1096" s="17"/>
      <c r="AF1096" s="17">
        <v>0.20390700254782601</v>
      </c>
      <c r="AG1096" s="17">
        <v>0.33828838612970502</v>
      </c>
      <c r="AH1096" s="17">
        <v>0.26008740261502</v>
      </c>
      <c r="AI1096" s="17">
        <v>0.210466472745829</v>
      </c>
      <c r="AJ1096" s="17">
        <v>0.30392041902502798</v>
      </c>
      <c r="AK1096" s="17"/>
      <c r="AL1096" s="17">
        <v>0.30751520881274902</v>
      </c>
      <c r="AM1096" s="17">
        <v>0.24960205487229201</v>
      </c>
      <c r="AN1096" s="17">
        <v>0.24087672993794901</v>
      </c>
      <c r="AO1096" s="17">
        <v>0.229765560908918</v>
      </c>
      <c r="AP1096" s="17">
        <v>0.35948758279413201</v>
      </c>
      <c r="AQ1096" s="17">
        <v>0.23343765463088201</v>
      </c>
      <c r="AR1096" s="17"/>
      <c r="AS1096" s="17">
        <v>0.22274141695080099</v>
      </c>
      <c r="AT1096" s="17">
        <v>0.28372689078040098</v>
      </c>
      <c r="AU1096" s="17">
        <v>0.25188046293164501</v>
      </c>
      <c r="AV1096" s="17">
        <v>0.231008856052004</v>
      </c>
      <c r="AW1096" s="17">
        <v>0.32375150583203799</v>
      </c>
      <c r="AX1096" s="17"/>
      <c r="AY1096" s="17">
        <v>0.19130310131311301</v>
      </c>
      <c r="AZ1096" s="17">
        <v>0.29915722079424301</v>
      </c>
      <c r="BA1096" s="17">
        <v>0.24609268343879301</v>
      </c>
      <c r="BB1096" s="17">
        <v>0.25426625496343302</v>
      </c>
      <c r="BC1096" s="17">
        <v>0.37011821928892402</v>
      </c>
      <c r="BD1096" s="17"/>
      <c r="BE1096" s="17">
        <v>0.23914919827529799</v>
      </c>
      <c r="BF1096" s="17">
        <v>0.28136273044182603</v>
      </c>
      <c r="BG1096" s="17">
        <v>0.22444349246828799</v>
      </c>
      <c r="BH1096" s="17">
        <v>0.30197320349312301</v>
      </c>
      <c r="BI1096" s="17"/>
      <c r="BJ1096" s="17">
        <v>0.24310131456846301</v>
      </c>
      <c r="BK1096" s="17">
        <v>0.30277322172561499</v>
      </c>
      <c r="BL1096" s="17">
        <v>0.283075551954798</v>
      </c>
      <c r="BM1096" s="17">
        <v>0.24786978689321201</v>
      </c>
      <c r="BN1096" s="17"/>
      <c r="BO1096" s="17">
        <v>0.26694696605377</v>
      </c>
      <c r="BP1096" s="17">
        <v>0.280008912188901</v>
      </c>
      <c r="BQ1096" s="17">
        <v>0.25312832178427902</v>
      </c>
      <c r="BR1096" s="17"/>
      <c r="BS1096" s="17">
        <v>0.28274791414921802</v>
      </c>
      <c r="BT1096" s="17">
        <v>0.23004506028684399</v>
      </c>
      <c r="BU1096" s="17"/>
      <c r="BV1096" s="17">
        <v>0.32813779746723198</v>
      </c>
      <c r="BW1096" s="17">
        <v>0.244070895023799</v>
      </c>
      <c r="BX1096" s="17">
        <v>0.237859552704831</v>
      </c>
      <c r="BY1096" s="17"/>
      <c r="BZ1096" s="17">
        <v>0.32703578727302002</v>
      </c>
      <c r="CA1096" s="17">
        <v>0.42359041196150898</v>
      </c>
    </row>
    <row r="1097" spans="2:79" x14ac:dyDescent="0.3">
      <c r="B1097" t="s">
        <v>324</v>
      </c>
      <c r="C1097" s="17">
        <v>0.22097799119494299</v>
      </c>
      <c r="D1097" s="17">
        <v>0.19841261672635299</v>
      </c>
      <c r="E1097" s="17">
        <v>0.24218446077959699</v>
      </c>
      <c r="F1097" s="17"/>
      <c r="G1097" s="17">
        <v>0.13048519944958001</v>
      </c>
      <c r="H1097" s="17">
        <v>0.15948631008731601</v>
      </c>
      <c r="I1097" s="17">
        <v>0.239308578347458</v>
      </c>
      <c r="J1097" s="17">
        <v>0.249861350413522</v>
      </c>
      <c r="K1097" s="17">
        <v>0.27010240403150898</v>
      </c>
      <c r="L1097" s="17">
        <v>0.25902916002603199</v>
      </c>
      <c r="M1097" s="17"/>
      <c r="N1097" s="17">
        <v>0.14997246672939199</v>
      </c>
      <c r="O1097" s="17">
        <v>0.301171409194882</v>
      </c>
      <c r="P1097" s="17">
        <v>0.239756513816864</v>
      </c>
      <c r="Q1097" s="17">
        <v>0.191908437369602</v>
      </c>
      <c r="R1097" s="17"/>
      <c r="S1097" s="17">
        <v>0.21348787569376099</v>
      </c>
      <c r="T1097" s="17">
        <v>0.18826957285161899</v>
      </c>
      <c r="U1097" s="17">
        <v>0.195423681561992</v>
      </c>
      <c r="V1097" s="17">
        <v>0.25346087603619</v>
      </c>
      <c r="W1097" s="17">
        <v>0.22857721560979799</v>
      </c>
      <c r="X1097" s="17">
        <v>0.24833472308899501</v>
      </c>
      <c r="Y1097" s="17">
        <v>0.232032779255847</v>
      </c>
      <c r="Z1097" s="17">
        <v>0.22592820805230501</v>
      </c>
      <c r="AA1097" s="17">
        <v>0.17803520840711401</v>
      </c>
      <c r="AB1097" s="17">
        <v>0.21295265154638501</v>
      </c>
      <c r="AC1097" s="17">
        <v>0.33755545154282102</v>
      </c>
      <c r="AD1097" s="17">
        <v>0.222371598479146</v>
      </c>
      <c r="AE1097" s="17"/>
      <c r="AF1097" s="17">
        <v>0.28164594111095298</v>
      </c>
      <c r="AG1097" s="17">
        <v>0.189163475538427</v>
      </c>
      <c r="AH1097" s="17">
        <v>0.26996993083402399</v>
      </c>
      <c r="AI1097" s="17">
        <v>0.17364941630088099</v>
      </c>
      <c r="AJ1097" s="17">
        <v>0.20865273722959901</v>
      </c>
      <c r="AK1097" s="17"/>
      <c r="AL1097" s="17">
        <v>0.18025242655269599</v>
      </c>
      <c r="AM1097" s="17">
        <v>0.25141084146901499</v>
      </c>
      <c r="AN1097" s="17">
        <v>0.19973092533564199</v>
      </c>
      <c r="AO1097" s="17">
        <v>0.20723567574277499</v>
      </c>
      <c r="AP1097" s="17">
        <v>0.179053517839869</v>
      </c>
      <c r="AQ1097" s="17">
        <v>0.32440678031361903</v>
      </c>
      <c r="AR1097" s="17"/>
      <c r="AS1097" s="17">
        <v>0.20490919024457299</v>
      </c>
      <c r="AT1097" s="17">
        <v>0.222078098163981</v>
      </c>
      <c r="AU1097" s="17">
        <v>0.25671826908037598</v>
      </c>
      <c r="AV1097" s="17">
        <v>0.185590139701104</v>
      </c>
      <c r="AW1097" s="17">
        <v>6.7678136012770201E-2</v>
      </c>
      <c r="AX1097" s="17"/>
      <c r="AY1097" s="17">
        <v>0.20566379044233199</v>
      </c>
      <c r="AZ1097" s="17">
        <v>0.19878277906156699</v>
      </c>
      <c r="BA1097" s="17">
        <v>0.28806208842388098</v>
      </c>
      <c r="BB1097" s="17">
        <v>0.226514819487658</v>
      </c>
      <c r="BC1097" s="17">
        <v>7.3868524248456399E-2</v>
      </c>
      <c r="BD1097" s="17"/>
      <c r="BE1097" s="17">
        <v>0.13685023411651101</v>
      </c>
      <c r="BF1097" s="17">
        <v>0.18329379294735601</v>
      </c>
      <c r="BG1097" s="17">
        <v>0.22192231795109399</v>
      </c>
      <c r="BH1097" s="17">
        <v>0.25026058475680701</v>
      </c>
      <c r="BI1097" s="17"/>
      <c r="BJ1097" s="17">
        <v>0.115158173243589</v>
      </c>
      <c r="BK1097" s="17">
        <v>0.154367886317616</v>
      </c>
      <c r="BL1097" s="17">
        <v>0.21869001537778901</v>
      </c>
      <c r="BM1097" s="17">
        <v>0.25140855851508198</v>
      </c>
      <c r="BN1097" s="17"/>
      <c r="BO1097" s="17">
        <v>0.15664878080622499</v>
      </c>
      <c r="BP1097" s="17">
        <v>0.16981221705478</v>
      </c>
      <c r="BQ1097" s="17">
        <v>0.24289335778564</v>
      </c>
      <c r="BR1097" s="17"/>
      <c r="BS1097" s="17">
        <v>0.229795490197542</v>
      </c>
      <c r="BT1097" s="17">
        <v>0.21107679390912401</v>
      </c>
      <c r="BU1097" s="17"/>
      <c r="BV1097" s="17">
        <v>0.20064446856814</v>
      </c>
      <c r="BW1097" s="17">
        <v>0.26058908736619701</v>
      </c>
      <c r="BX1097" s="17">
        <v>0.17971815776514799</v>
      </c>
      <c r="BY1097" s="17"/>
      <c r="BZ1097" s="17">
        <v>0.276115767063979</v>
      </c>
      <c r="CA1097" s="17">
        <v>0.14366866465636799</v>
      </c>
    </row>
    <row r="1098" spans="2:79" x14ac:dyDescent="0.3">
      <c r="B1098" t="s">
        <v>325</v>
      </c>
      <c r="C1098" s="17">
        <v>0.19337755893157499</v>
      </c>
      <c r="D1098" s="17">
        <v>0.20972986429929799</v>
      </c>
      <c r="E1098" s="17">
        <v>0.178234868617447</v>
      </c>
      <c r="F1098" s="17"/>
      <c r="G1098" s="17">
        <v>0.186033794390986</v>
      </c>
      <c r="H1098" s="17">
        <v>0.18491325339148701</v>
      </c>
      <c r="I1098" s="17">
        <v>0.169720495838633</v>
      </c>
      <c r="J1098" s="17">
        <v>0.26259321010710801</v>
      </c>
      <c r="K1098" s="17">
        <v>0.16318004914994899</v>
      </c>
      <c r="L1098" s="17">
        <v>0.18610745566151701</v>
      </c>
      <c r="M1098" s="17"/>
      <c r="N1098" s="17">
        <v>0.192449014616704</v>
      </c>
      <c r="O1098" s="17">
        <v>0.17323442577788101</v>
      </c>
      <c r="P1098" s="17">
        <v>0.20139609546677401</v>
      </c>
      <c r="Q1098" s="17">
        <v>0.21203900295064601</v>
      </c>
      <c r="R1098" s="17"/>
      <c r="S1098" s="17">
        <v>0.15503195898163799</v>
      </c>
      <c r="T1098" s="17">
        <v>0.16298809963611399</v>
      </c>
      <c r="U1098" s="17">
        <v>0.29802825846739001</v>
      </c>
      <c r="V1098" s="17">
        <v>0.128764558443316</v>
      </c>
      <c r="W1098" s="17">
        <v>0.344528787922327</v>
      </c>
      <c r="X1098" s="17">
        <v>0.160293013672306</v>
      </c>
      <c r="Y1098" s="17">
        <v>0.19764384822152301</v>
      </c>
      <c r="Z1098" s="17">
        <v>0.27203360689061301</v>
      </c>
      <c r="AA1098" s="17">
        <v>0.150260034901807</v>
      </c>
      <c r="AB1098" s="17">
        <v>0.280986703868429</v>
      </c>
      <c r="AC1098" s="17">
        <v>8.1987441282922402E-2</v>
      </c>
      <c r="AD1098" s="17">
        <v>0.21904558099031199</v>
      </c>
      <c r="AE1098" s="17"/>
      <c r="AF1098" s="17">
        <v>0.18168374162152701</v>
      </c>
      <c r="AG1098" s="17">
        <v>0.14883099074268499</v>
      </c>
      <c r="AH1098" s="17">
        <v>0.22056301472540099</v>
      </c>
      <c r="AI1098" s="17">
        <v>0.21953556170105301</v>
      </c>
      <c r="AJ1098" s="17">
        <v>0.13201892676298199</v>
      </c>
      <c r="AK1098" s="17"/>
      <c r="AL1098" s="17">
        <v>0.157635749031663</v>
      </c>
      <c r="AM1098" s="17">
        <v>0.13489365668179301</v>
      </c>
      <c r="AN1098" s="17">
        <v>0.229301809909666</v>
      </c>
      <c r="AO1098" s="17">
        <v>0.22756410395139801</v>
      </c>
      <c r="AP1098" s="17">
        <v>0.23273736580766</v>
      </c>
      <c r="AQ1098" s="17">
        <v>0.233268020538968</v>
      </c>
      <c r="AR1098" s="17"/>
      <c r="AS1098" s="17">
        <v>0.17382305149562699</v>
      </c>
      <c r="AT1098" s="17">
        <v>0.18385806498018101</v>
      </c>
      <c r="AU1098" s="17">
        <v>0.21996241316808801</v>
      </c>
      <c r="AV1098" s="17">
        <v>0.20359314704836401</v>
      </c>
      <c r="AW1098" s="17">
        <v>0.22831250704584299</v>
      </c>
      <c r="AX1098" s="17"/>
      <c r="AY1098" s="17">
        <v>0.20390623474255401</v>
      </c>
      <c r="AZ1098" s="17">
        <v>0.18923725057174701</v>
      </c>
      <c r="BA1098" s="17">
        <v>0.18262383910323801</v>
      </c>
      <c r="BB1098" s="17">
        <v>0.201995727390058</v>
      </c>
      <c r="BC1098" s="17">
        <v>0.21728928245461299</v>
      </c>
      <c r="BD1098" s="17"/>
      <c r="BE1098" s="17">
        <v>0.17437164022243401</v>
      </c>
      <c r="BF1098" s="17">
        <v>0.23093143457280399</v>
      </c>
      <c r="BG1098" s="17">
        <v>0.22227798560759299</v>
      </c>
      <c r="BH1098" s="17">
        <v>0.128012455658359</v>
      </c>
      <c r="BI1098" s="17"/>
      <c r="BJ1098" s="17">
        <v>0.28084705703179202</v>
      </c>
      <c r="BK1098" s="17">
        <v>9.7106409111668304E-2</v>
      </c>
      <c r="BL1098" s="17">
        <v>0.22327049364342599</v>
      </c>
      <c r="BM1098" s="17">
        <v>0.17624993818969301</v>
      </c>
      <c r="BN1098" s="17"/>
      <c r="BO1098" s="17">
        <v>0.22594217179665399</v>
      </c>
      <c r="BP1098" s="17">
        <v>0.25141388089202499</v>
      </c>
      <c r="BQ1098" s="17">
        <v>0.179307955452845</v>
      </c>
      <c r="BR1098" s="17"/>
      <c r="BS1098" s="17">
        <v>0.173800190096881</v>
      </c>
      <c r="BT1098" s="17">
        <v>0.21993766569043399</v>
      </c>
      <c r="BU1098" s="17"/>
      <c r="BV1098" s="17">
        <v>0.165122895128643</v>
      </c>
      <c r="BW1098" s="17">
        <v>0.200806540745571</v>
      </c>
      <c r="BX1098" s="17">
        <v>0.20704799020098999</v>
      </c>
      <c r="BY1098" s="17"/>
      <c r="BZ1098" s="17">
        <v>8.3038024345070599E-2</v>
      </c>
      <c r="CA1098" s="17">
        <v>7.0099094990228997E-2</v>
      </c>
    </row>
    <row r="1099" spans="2:79" x14ac:dyDescent="0.3">
      <c r="B1099" t="s">
        <v>326</v>
      </c>
      <c r="C1099" s="17">
        <v>8.2268532278043399E-2</v>
      </c>
      <c r="D1099" s="17">
        <v>7.8490535675983603E-2</v>
      </c>
      <c r="E1099" s="17">
        <v>8.6579866779813094E-2</v>
      </c>
      <c r="F1099" s="17"/>
      <c r="G1099" s="17">
        <v>3.8670825737303301E-2</v>
      </c>
      <c r="H1099" s="17">
        <v>0.101952694932924</v>
      </c>
      <c r="I1099" s="17">
        <v>6.5397277389960803E-2</v>
      </c>
      <c r="J1099" s="17">
        <v>7.8319033790340303E-2</v>
      </c>
      <c r="K1099" s="17">
        <v>0.123178659494763</v>
      </c>
      <c r="L1099" s="17">
        <v>8.73517767927907E-2</v>
      </c>
      <c r="M1099" s="17"/>
      <c r="N1099" s="17">
        <v>4.3604431396868301E-2</v>
      </c>
      <c r="O1099" s="17">
        <v>4.9124046082795997E-2</v>
      </c>
      <c r="P1099" s="17">
        <v>8.9638427980836002E-2</v>
      </c>
      <c r="Q1099" s="17">
        <v>0.14446280388369101</v>
      </c>
      <c r="R1099" s="17"/>
      <c r="S1099" s="17">
        <v>7.5969709622737303E-2</v>
      </c>
      <c r="T1099" s="17">
        <v>5.6363524916937503E-2</v>
      </c>
      <c r="U1099" s="17">
        <v>0.122752018558829</v>
      </c>
      <c r="V1099" s="17">
        <v>0.113999630593713</v>
      </c>
      <c r="W1099" s="17">
        <v>2.2496246360138899E-2</v>
      </c>
      <c r="X1099" s="17">
        <v>8.4737725213783893E-2</v>
      </c>
      <c r="Y1099" s="17">
        <v>7.4959127980676096E-2</v>
      </c>
      <c r="Z1099" s="17">
        <v>9.7707311578490302E-2</v>
      </c>
      <c r="AA1099" s="17">
        <v>7.9002121222296204E-2</v>
      </c>
      <c r="AB1099" s="17">
        <v>0.14218615972667101</v>
      </c>
      <c r="AC1099" s="17">
        <v>4.1956409880329899E-2</v>
      </c>
      <c r="AD1099" s="17">
        <v>6.8554969592617407E-2</v>
      </c>
      <c r="AE1099" s="17"/>
      <c r="AF1099" s="17">
        <v>4.5529203923384699E-2</v>
      </c>
      <c r="AG1099" s="17">
        <v>6.8232490866130993E-2</v>
      </c>
      <c r="AH1099" s="17">
        <v>0.115027645833119</v>
      </c>
      <c r="AI1099" s="17">
        <v>0.14266896845670499</v>
      </c>
      <c r="AJ1099" s="17">
        <v>0.106031854896046</v>
      </c>
      <c r="AK1099" s="17"/>
      <c r="AL1099" s="17">
        <v>5.99651721761634E-2</v>
      </c>
      <c r="AM1099" s="17">
        <v>6.3253811092736104E-2</v>
      </c>
      <c r="AN1099" s="17">
        <v>7.6216998145323997E-2</v>
      </c>
      <c r="AO1099" s="17">
        <v>0.124885773439761</v>
      </c>
      <c r="AP1099" s="17">
        <v>5.5085875725915799E-2</v>
      </c>
      <c r="AQ1099" s="17">
        <v>9.8216902304296305E-2</v>
      </c>
      <c r="AR1099" s="17"/>
      <c r="AS1099" s="17">
        <v>6.8494720162828995E-2</v>
      </c>
      <c r="AT1099" s="17">
        <v>7.9799265438493E-2</v>
      </c>
      <c r="AU1099" s="17">
        <v>8.1182899161904298E-2</v>
      </c>
      <c r="AV1099" s="17">
        <v>0.122895594320758</v>
      </c>
      <c r="AW1099" s="17">
        <v>5.9726892052683403E-2</v>
      </c>
      <c r="AX1099" s="17"/>
      <c r="AY1099" s="17">
        <v>6.1707722821444301E-2</v>
      </c>
      <c r="AZ1099" s="17">
        <v>9.5385435484637196E-2</v>
      </c>
      <c r="BA1099" s="17">
        <v>5.5543898640091703E-2</v>
      </c>
      <c r="BB1099" s="17">
        <v>0.116167393018219</v>
      </c>
      <c r="BC1099" s="17">
        <v>0.12633654635590399</v>
      </c>
      <c r="BD1099" s="17"/>
      <c r="BE1099" s="17">
        <v>8.3952517562849799E-2</v>
      </c>
      <c r="BF1099" s="17">
        <v>8.7671254130899406E-2</v>
      </c>
      <c r="BG1099" s="17">
        <v>8.7568501944694302E-2</v>
      </c>
      <c r="BH1099" s="17">
        <v>7.3412470476080099E-2</v>
      </c>
      <c r="BI1099" s="17"/>
      <c r="BJ1099" s="17">
        <v>9.4697520802812699E-2</v>
      </c>
      <c r="BK1099" s="17">
        <v>0.111207233206689</v>
      </c>
      <c r="BL1099" s="17">
        <v>8.1428484661038997E-2</v>
      </c>
      <c r="BM1099" s="17">
        <v>7.7600916705495293E-2</v>
      </c>
      <c r="BN1099" s="17"/>
      <c r="BO1099" s="17">
        <v>9.3704983220363094E-2</v>
      </c>
      <c r="BP1099" s="17">
        <v>7.4299658787271905E-2</v>
      </c>
      <c r="BQ1099" s="17">
        <v>8.2344234925066206E-2</v>
      </c>
      <c r="BR1099" s="17"/>
      <c r="BS1099" s="17">
        <v>7.4980447581300305E-2</v>
      </c>
      <c r="BT1099" s="17">
        <v>9.2224866948820705E-2</v>
      </c>
      <c r="BU1099" s="17"/>
      <c r="BV1099" s="17">
        <v>8.7177540998911299E-2</v>
      </c>
      <c r="BW1099" s="17">
        <v>8.3641298365759606E-2</v>
      </c>
      <c r="BX1099" s="17">
        <v>6.8978873541023999E-2</v>
      </c>
      <c r="BY1099" s="17"/>
      <c r="BZ1099" s="17">
        <v>2.0818270433112501E-2</v>
      </c>
      <c r="CA1099" s="17">
        <v>7.0227680513580998E-2</v>
      </c>
    </row>
    <row r="1100" spans="2:79" x14ac:dyDescent="0.3">
      <c r="B1100" t="s">
        <v>327</v>
      </c>
      <c r="C1100" s="17">
        <v>5.4152724306622303E-2</v>
      </c>
      <c r="D1100" s="17">
        <v>6.3756390393234497E-2</v>
      </c>
      <c r="E1100" s="17">
        <v>4.4879026763230197E-2</v>
      </c>
      <c r="F1100" s="17"/>
      <c r="G1100" s="17">
        <v>1.07212519669008E-2</v>
      </c>
      <c r="H1100" s="17">
        <v>2.1114947850555701E-2</v>
      </c>
      <c r="I1100" s="17">
        <v>4.3433938175915197E-2</v>
      </c>
      <c r="J1100" s="17">
        <v>5.8105223382996597E-2</v>
      </c>
      <c r="K1100" s="17">
        <v>9.18789732715211E-2</v>
      </c>
      <c r="L1100" s="17">
        <v>9.2688521106262606E-2</v>
      </c>
      <c r="M1100" s="17"/>
      <c r="N1100" s="17">
        <v>6.4956776799062699E-2</v>
      </c>
      <c r="O1100" s="17">
        <v>5.3552454004147799E-2</v>
      </c>
      <c r="P1100" s="17">
        <v>6.10216561273519E-2</v>
      </c>
      <c r="Q1100" s="17">
        <v>3.8237633223334497E-2</v>
      </c>
      <c r="R1100" s="17"/>
      <c r="S1100" s="17">
        <v>6.4508538194160706E-2</v>
      </c>
      <c r="T1100" s="17">
        <v>4.4662109861555201E-2</v>
      </c>
      <c r="U1100" s="17">
        <v>1.3473818975435099E-2</v>
      </c>
      <c r="V1100" s="17">
        <v>5.7859964354587699E-2</v>
      </c>
      <c r="W1100" s="17">
        <v>6.2187635356082599E-2</v>
      </c>
      <c r="X1100" s="17">
        <v>4.2028269319423599E-2</v>
      </c>
      <c r="Y1100" s="17">
        <v>3.076023889806E-2</v>
      </c>
      <c r="Z1100" s="17">
        <v>0</v>
      </c>
      <c r="AA1100" s="17">
        <v>8.1811225113079505E-2</v>
      </c>
      <c r="AB1100" s="17">
        <v>0.131728429665008</v>
      </c>
      <c r="AC1100" s="17">
        <v>2.8590470881781301E-2</v>
      </c>
      <c r="AD1100" s="17">
        <v>0</v>
      </c>
      <c r="AE1100" s="17"/>
      <c r="AF1100" s="17">
        <v>7.0704231470391093E-2</v>
      </c>
      <c r="AG1100" s="17">
        <v>1.5673293302318401E-2</v>
      </c>
      <c r="AH1100" s="17">
        <v>7.09141980143419E-2</v>
      </c>
      <c r="AI1100" s="17">
        <v>0.115786331018245</v>
      </c>
      <c r="AJ1100" s="17">
        <v>0</v>
      </c>
      <c r="AK1100" s="17"/>
      <c r="AL1100" s="17">
        <v>1.02927249029584E-2</v>
      </c>
      <c r="AM1100" s="17">
        <v>5.2680746151204501E-2</v>
      </c>
      <c r="AN1100" s="17">
        <v>6.8754723546853302E-2</v>
      </c>
      <c r="AO1100" s="17">
        <v>9.6521347163096294E-2</v>
      </c>
      <c r="AP1100" s="17">
        <v>0</v>
      </c>
      <c r="AQ1100" s="17">
        <v>3.3764793175187699E-2</v>
      </c>
      <c r="AR1100" s="17"/>
      <c r="AS1100" s="17">
        <v>5.95371404689648E-2</v>
      </c>
      <c r="AT1100" s="17">
        <v>4.4281926993093898E-2</v>
      </c>
      <c r="AU1100" s="17">
        <v>5.5251747017607503E-2</v>
      </c>
      <c r="AV1100" s="17">
        <v>8.3743914229434904E-2</v>
      </c>
      <c r="AW1100" s="17">
        <v>6.3252191383164402E-2</v>
      </c>
      <c r="AX1100" s="17"/>
      <c r="AY1100" s="17">
        <v>6.6229505668719602E-2</v>
      </c>
      <c r="AZ1100" s="17">
        <v>2.9698064534081501E-2</v>
      </c>
      <c r="BA1100" s="17">
        <v>7.9468600677801898E-2</v>
      </c>
      <c r="BB1100" s="17">
        <v>5.3916081641326802E-2</v>
      </c>
      <c r="BC1100" s="17">
        <v>0.123702325562468</v>
      </c>
      <c r="BD1100" s="17"/>
      <c r="BE1100" s="17">
        <v>0.14424572300795199</v>
      </c>
      <c r="BF1100" s="17">
        <v>6.9229637722137596E-2</v>
      </c>
      <c r="BG1100" s="17">
        <v>5.1972949556522402E-2</v>
      </c>
      <c r="BH1100" s="17">
        <v>3.9506787179561201E-2</v>
      </c>
      <c r="BI1100" s="17"/>
      <c r="BJ1100" s="17">
        <v>1.1347135737116701E-2</v>
      </c>
      <c r="BK1100" s="17">
        <v>0</v>
      </c>
      <c r="BL1100" s="17">
        <v>7.1524808219012206E-2</v>
      </c>
      <c r="BM1100" s="17">
        <v>6.3320907053002806E-2</v>
      </c>
      <c r="BN1100" s="17"/>
      <c r="BO1100" s="17">
        <v>0</v>
      </c>
      <c r="BP1100" s="17">
        <v>2.42671176887338E-2</v>
      </c>
      <c r="BQ1100" s="17">
        <v>7.0445142532930799E-2</v>
      </c>
      <c r="BR1100" s="17"/>
      <c r="BS1100" s="17">
        <v>5.7354713853136098E-2</v>
      </c>
      <c r="BT1100" s="17">
        <v>5.0382613976246299E-2</v>
      </c>
      <c r="BU1100" s="17"/>
      <c r="BV1100" s="17">
        <v>3.6345470946039501E-2</v>
      </c>
      <c r="BW1100" s="17">
        <v>4.4717632176581902E-2</v>
      </c>
      <c r="BX1100" s="17">
        <v>8.1207921679462794E-2</v>
      </c>
      <c r="BY1100" s="17"/>
      <c r="BZ1100" s="17">
        <v>6.4155729250124097E-2</v>
      </c>
      <c r="CA1100" s="17">
        <v>2.4244201587744998E-2</v>
      </c>
    </row>
    <row r="1101" spans="2:79" x14ac:dyDescent="0.3">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c r="BO1101" s="17"/>
      <c r="BP1101" s="17"/>
      <c r="BQ1101" s="17"/>
      <c r="BR1101" s="17"/>
      <c r="BS1101" s="17"/>
      <c r="BT1101" s="17"/>
      <c r="BU1101" s="17"/>
      <c r="BV1101" s="17"/>
      <c r="BW1101" s="17"/>
      <c r="BX1101" s="17"/>
      <c r="BY1101" s="17"/>
      <c r="BZ1101" s="17"/>
      <c r="CA1101" s="17"/>
    </row>
    <row r="1102" spans="2:79" x14ac:dyDescent="0.3">
      <c r="B1102" s="6" t="s">
        <v>364</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c r="BM1102" s="17"/>
      <c r="BN1102" s="17"/>
      <c r="BO1102" s="17"/>
      <c r="BP1102" s="17"/>
      <c r="BQ1102" s="17"/>
      <c r="BR1102" s="17"/>
      <c r="BS1102" s="17"/>
      <c r="BT1102" s="17"/>
      <c r="BU1102" s="17"/>
      <c r="BV1102" s="17"/>
      <c r="BW1102" s="17"/>
      <c r="BX1102" s="17"/>
      <c r="BY1102" s="17"/>
      <c r="BZ1102" s="17"/>
      <c r="CA1102" s="17"/>
    </row>
    <row r="1103" spans="2:79" x14ac:dyDescent="0.3">
      <c r="B1103" s="24" t="s">
        <v>329</v>
      </c>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c r="BP1103" s="17"/>
      <c r="BQ1103" s="17"/>
      <c r="BR1103" s="17"/>
      <c r="BS1103" s="17"/>
      <c r="BT1103" s="17"/>
      <c r="BU1103" s="17"/>
      <c r="BV1103" s="17"/>
      <c r="BW1103" s="17"/>
      <c r="BX1103" s="17"/>
      <c r="BY1103" s="17"/>
      <c r="BZ1103" s="17"/>
      <c r="CA1103" s="17"/>
    </row>
    <row r="1104" spans="2:79" x14ac:dyDescent="0.3">
      <c r="B1104" t="s">
        <v>321</v>
      </c>
      <c r="C1104" s="17">
        <v>0.12937526629360299</v>
      </c>
      <c r="D1104" s="17">
        <v>0.13665754714533199</v>
      </c>
      <c r="E1104" s="17">
        <v>0.12290863637206501</v>
      </c>
      <c r="F1104" s="17"/>
      <c r="G1104" s="17">
        <v>0.104621570218887</v>
      </c>
      <c r="H1104" s="17">
        <v>0.160373706711852</v>
      </c>
      <c r="I1104" s="17">
        <v>0.15305832904328501</v>
      </c>
      <c r="J1104" s="17">
        <v>0.10649483542579601</v>
      </c>
      <c r="K1104" s="17">
        <v>0.204891509522973</v>
      </c>
      <c r="L1104" s="17">
        <v>6.6284278755045903E-2</v>
      </c>
      <c r="M1104" s="17"/>
      <c r="N1104" s="17">
        <v>0.11523566269138499</v>
      </c>
      <c r="O1104" s="17">
        <v>0.114879865376198</v>
      </c>
      <c r="P1104" s="17">
        <v>0.12930877363117099</v>
      </c>
      <c r="Q1104" s="17">
        <v>0.15632327337252799</v>
      </c>
      <c r="R1104" s="17"/>
      <c r="S1104" s="17">
        <v>0.13671623244379999</v>
      </c>
      <c r="T1104" s="17">
        <v>0.15681259280899101</v>
      </c>
      <c r="U1104" s="17">
        <v>8.4788915332229001E-2</v>
      </c>
      <c r="V1104" s="17">
        <v>0.127093367144374</v>
      </c>
      <c r="W1104" s="17">
        <v>0.159521615979828</v>
      </c>
      <c r="X1104" s="17">
        <v>0.107550244698205</v>
      </c>
      <c r="Y1104" s="17">
        <v>0.10023426523107801</v>
      </c>
      <c r="Z1104" s="17">
        <v>0.102254830622784</v>
      </c>
      <c r="AA1104" s="17">
        <v>0.108841304692383</v>
      </c>
      <c r="AB1104" s="17">
        <v>0.18896264087429199</v>
      </c>
      <c r="AC1104" s="17">
        <v>0.12767432221406599</v>
      </c>
      <c r="AD1104" s="17">
        <v>0.14004324443004501</v>
      </c>
      <c r="AE1104" s="17"/>
      <c r="AF1104" s="17">
        <v>0.10117875005537399</v>
      </c>
      <c r="AG1104" s="17">
        <v>0.12796869774608099</v>
      </c>
      <c r="AH1104" s="17">
        <v>5.3680918947785101E-2</v>
      </c>
      <c r="AI1104" s="17">
        <v>0.27161320050982002</v>
      </c>
      <c r="AJ1104" s="17">
        <v>0</v>
      </c>
      <c r="AK1104" s="17"/>
      <c r="AL1104" s="17">
        <v>0.109585982908663</v>
      </c>
      <c r="AM1104" s="17">
        <v>0.10762575141637699</v>
      </c>
      <c r="AN1104" s="17">
        <v>9.2706431852696794E-2</v>
      </c>
      <c r="AO1104" s="17">
        <v>0.21056018658470599</v>
      </c>
      <c r="AP1104" s="17">
        <v>4.9353235913456098E-2</v>
      </c>
      <c r="AQ1104" s="17">
        <v>8.1335128204895996E-2</v>
      </c>
      <c r="AR1104" s="17"/>
      <c r="AS1104" s="17">
        <v>0.16348869433015401</v>
      </c>
      <c r="AT1104" s="17">
        <v>0.124801941643232</v>
      </c>
      <c r="AU1104" s="17">
        <v>9.9410803751524002E-2</v>
      </c>
      <c r="AV1104" s="17">
        <v>0.15961755605127101</v>
      </c>
      <c r="AW1104" s="17">
        <v>0.13352746732106799</v>
      </c>
      <c r="AX1104" s="17"/>
      <c r="AY1104" s="17">
        <v>0.16084203253908</v>
      </c>
      <c r="AZ1104" s="17">
        <v>0.121829188369786</v>
      </c>
      <c r="BA1104" s="17">
        <v>0.10904380168427801</v>
      </c>
      <c r="BB1104" s="17">
        <v>0.13960128348961401</v>
      </c>
      <c r="BC1104" s="17">
        <v>0.126026098876832</v>
      </c>
      <c r="BD1104" s="17"/>
      <c r="BE1104" s="17">
        <v>0.29154175701365098</v>
      </c>
      <c r="BF1104" s="17">
        <v>0.16356096863797501</v>
      </c>
      <c r="BG1104" s="17">
        <v>0.13498359223748299</v>
      </c>
      <c r="BH1104" s="17">
        <v>7.9451336079572402E-2</v>
      </c>
      <c r="BI1104" s="17"/>
      <c r="BJ1104" s="17">
        <v>0.15028759027222499</v>
      </c>
      <c r="BK1104" s="17">
        <v>0.16880166441213501</v>
      </c>
      <c r="BL1104" s="17">
        <v>0.152941758387172</v>
      </c>
      <c r="BM1104" s="17">
        <v>0.112377315722594</v>
      </c>
      <c r="BN1104" s="17"/>
      <c r="BO1104" s="17">
        <v>0.151705832336237</v>
      </c>
      <c r="BP1104" s="17">
        <v>0.15473455405587</v>
      </c>
      <c r="BQ1104" s="17">
        <v>0.120320548219969</v>
      </c>
      <c r="BR1104" s="17"/>
      <c r="BS1104" s="17">
        <v>0.119047416787099</v>
      </c>
      <c r="BT1104" s="17">
        <v>0.14020003102995199</v>
      </c>
      <c r="BU1104" s="17"/>
      <c r="BV1104" s="17">
        <v>7.7251766796779003E-2</v>
      </c>
      <c r="BW1104" s="17">
        <v>0.13556465184428401</v>
      </c>
      <c r="BX1104" s="17">
        <v>0.16089192330708799</v>
      </c>
      <c r="BY1104" s="17"/>
      <c r="BZ1104" s="17">
        <v>0.17989995817322199</v>
      </c>
      <c r="CA1104" s="17">
        <v>0.138368972146624</v>
      </c>
    </row>
    <row r="1105" spans="2:79" x14ac:dyDescent="0.3">
      <c r="B1105" t="s">
        <v>322</v>
      </c>
      <c r="C1105" s="17">
        <v>0.18261937173609299</v>
      </c>
      <c r="D1105" s="17">
        <v>0.173846551509064</v>
      </c>
      <c r="E1105" s="17">
        <v>0.186174011135321</v>
      </c>
      <c r="F1105" s="17"/>
      <c r="G1105" s="17">
        <v>0.20275509618583101</v>
      </c>
      <c r="H1105" s="17">
        <v>0.26032193741834098</v>
      </c>
      <c r="I1105" s="17">
        <v>0.18186252255968499</v>
      </c>
      <c r="J1105" s="17">
        <v>0.16245574118334599</v>
      </c>
      <c r="K1105" s="17">
        <v>0.11762211695993501</v>
      </c>
      <c r="L1105" s="17">
        <v>0.168048800629539</v>
      </c>
      <c r="M1105" s="17"/>
      <c r="N1105" s="17">
        <v>0.17959126758579799</v>
      </c>
      <c r="O1105" s="17">
        <v>0.17620524544749699</v>
      </c>
      <c r="P1105" s="17">
        <v>0.18608864857180801</v>
      </c>
      <c r="Q1105" s="17">
        <v>0.18673587055474999</v>
      </c>
      <c r="R1105" s="17"/>
      <c r="S1105" s="17">
        <v>0.20234630668086401</v>
      </c>
      <c r="T1105" s="17">
        <v>0.131508326564829</v>
      </c>
      <c r="U1105" s="17">
        <v>0.188960318075791</v>
      </c>
      <c r="V1105" s="17">
        <v>0.12522604358126199</v>
      </c>
      <c r="W1105" s="17">
        <v>0.21069340855477101</v>
      </c>
      <c r="X1105" s="17">
        <v>0.170300828701412</v>
      </c>
      <c r="Y1105" s="17">
        <v>0.138484507639174</v>
      </c>
      <c r="Z1105" s="17">
        <v>0.199188972147542</v>
      </c>
      <c r="AA1105" s="17">
        <v>0.25482191906596902</v>
      </c>
      <c r="AB1105" s="17">
        <v>0.183916491976295</v>
      </c>
      <c r="AC1105" s="17">
        <v>0.15524638507056601</v>
      </c>
      <c r="AD1105" s="17">
        <v>0.35173630341226098</v>
      </c>
      <c r="AE1105" s="17"/>
      <c r="AF1105" s="17">
        <v>0.151890079806041</v>
      </c>
      <c r="AG1105" s="17">
        <v>0.17468987930014601</v>
      </c>
      <c r="AH1105" s="17">
        <v>0.18092252657381999</v>
      </c>
      <c r="AI1105" s="17">
        <v>0.11222665452898101</v>
      </c>
      <c r="AJ1105" s="17">
        <v>0.30201445547855599</v>
      </c>
      <c r="AK1105" s="17"/>
      <c r="AL1105" s="17">
        <v>0.175568325621069</v>
      </c>
      <c r="AM1105" s="17">
        <v>0.15910235149674801</v>
      </c>
      <c r="AN1105" s="17">
        <v>0.24629377669720201</v>
      </c>
      <c r="AO1105" s="17">
        <v>0.136168661852865</v>
      </c>
      <c r="AP1105" s="17">
        <v>0.26537978175256499</v>
      </c>
      <c r="AQ1105" s="17">
        <v>0.123564682962338</v>
      </c>
      <c r="AR1105" s="17"/>
      <c r="AS1105" s="17">
        <v>0.187421966589147</v>
      </c>
      <c r="AT1105" s="17">
        <v>0.161972729854019</v>
      </c>
      <c r="AU1105" s="17">
        <v>0.196904726727235</v>
      </c>
      <c r="AV1105" s="17">
        <v>0.21160834247514601</v>
      </c>
      <c r="AW1105" s="17">
        <v>0.28956632862929099</v>
      </c>
      <c r="AX1105" s="17"/>
      <c r="AY1105" s="17">
        <v>0.172000473530458</v>
      </c>
      <c r="AZ1105" s="17">
        <v>0.15741228196127299</v>
      </c>
      <c r="BA1105" s="17">
        <v>0.216379486892329</v>
      </c>
      <c r="BB1105" s="17">
        <v>0.23078710950878201</v>
      </c>
      <c r="BC1105" s="17">
        <v>0.19842288262281099</v>
      </c>
      <c r="BD1105" s="17"/>
      <c r="BE1105" s="17">
        <v>0.21556781580529599</v>
      </c>
      <c r="BF1105" s="17">
        <v>0.16638744939750899</v>
      </c>
      <c r="BG1105" s="17">
        <v>0.18844268332191999</v>
      </c>
      <c r="BH1105" s="17">
        <v>0.17528195992894799</v>
      </c>
      <c r="BI1105" s="17"/>
      <c r="BJ1105" s="17">
        <v>0.227650301588427</v>
      </c>
      <c r="BK1105" s="17">
        <v>0.15172639941449501</v>
      </c>
      <c r="BL1105" s="17">
        <v>0.19470431103904401</v>
      </c>
      <c r="BM1105" s="17">
        <v>0.172208024599728</v>
      </c>
      <c r="BN1105" s="17"/>
      <c r="BO1105" s="17">
        <v>0.25355260493718101</v>
      </c>
      <c r="BP1105" s="17">
        <v>0.193211999456738</v>
      </c>
      <c r="BQ1105" s="17">
        <v>0.1650767727113</v>
      </c>
      <c r="BR1105" s="17"/>
      <c r="BS1105" s="17">
        <v>0.16845154733280501</v>
      </c>
      <c r="BT1105" s="17">
        <v>0.202126023317651</v>
      </c>
      <c r="BU1105" s="17"/>
      <c r="BV1105" s="17">
        <v>0.19162653684699599</v>
      </c>
      <c r="BW1105" s="17">
        <v>0.19782782533517801</v>
      </c>
      <c r="BX1105" s="17">
        <v>0.16571096491409301</v>
      </c>
      <c r="BY1105" s="17"/>
      <c r="BZ1105" s="17">
        <v>0.221906545728872</v>
      </c>
      <c r="CA1105" s="17">
        <v>0.14279850962996299</v>
      </c>
    </row>
    <row r="1106" spans="2:79" x14ac:dyDescent="0.3">
      <c r="B1106" t="s">
        <v>323</v>
      </c>
      <c r="C1106" s="17">
        <v>0.23209578770540601</v>
      </c>
      <c r="D1106" s="17">
        <v>0.23581488390431701</v>
      </c>
      <c r="E1106" s="17">
        <v>0.22985625460251599</v>
      </c>
      <c r="F1106" s="17"/>
      <c r="G1106" s="17">
        <v>0.341339164334793</v>
      </c>
      <c r="H1106" s="17">
        <v>0.178442679654952</v>
      </c>
      <c r="I1106" s="17">
        <v>0.23385987701746899</v>
      </c>
      <c r="J1106" s="17">
        <v>0.25783596167983602</v>
      </c>
      <c r="K1106" s="17">
        <v>0.142829196926857</v>
      </c>
      <c r="L1106" s="17">
        <v>0.23711576679091101</v>
      </c>
      <c r="M1106" s="17"/>
      <c r="N1106" s="17">
        <v>0.25991091809751099</v>
      </c>
      <c r="O1106" s="17">
        <v>0.24283900639939299</v>
      </c>
      <c r="P1106" s="17">
        <v>0.22891060508955899</v>
      </c>
      <c r="Q1106" s="17">
        <v>0.195491466938989</v>
      </c>
      <c r="R1106" s="17"/>
      <c r="S1106" s="17">
        <v>0.28169699212904897</v>
      </c>
      <c r="T1106" s="17">
        <v>0.21655578372923601</v>
      </c>
      <c r="U1106" s="17">
        <v>0.304818537226132</v>
      </c>
      <c r="V1106" s="17">
        <v>0.17446961102594999</v>
      </c>
      <c r="W1106" s="17">
        <v>0.23304895247982599</v>
      </c>
      <c r="X1106" s="17">
        <v>0.167149117583311</v>
      </c>
      <c r="Y1106" s="17">
        <v>0.35452427870681402</v>
      </c>
      <c r="Z1106" s="17">
        <v>0.244708216585278</v>
      </c>
      <c r="AA1106" s="17">
        <v>0.20458689461051</v>
      </c>
      <c r="AB1106" s="17">
        <v>0.16228560103595799</v>
      </c>
      <c r="AC1106" s="17">
        <v>0.22526892512044999</v>
      </c>
      <c r="AD1106" s="17">
        <v>0.21602801499393501</v>
      </c>
      <c r="AE1106" s="17"/>
      <c r="AF1106" s="17">
        <v>0.235648941294063</v>
      </c>
      <c r="AG1106" s="17">
        <v>0.25867418701707801</v>
      </c>
      <c r="AH1106" s="17">
        <v>0.28704546089400101</v>
      </c>
      <c r="AI1106" s="17">
        <v>0.179285771796486</v>
      </c>
      <c r="AJ1106" s="17">
        <v>0.21072994889203001</v>
      </c>
      <c r="AK1106" s="17"/>
      <c r="AL1106" s="17">
        <v>0.260022159797691</v>
      </c>
      <c r="AM1106" s="17">
        <v>0.27192206144314301</v>
      </c>
      <c r="AN1106" s="17">
        <v>0.22009893374817799</v>
      </c>
      <c r="AO1106" s="17">
        <v>0.200112040032006</v>
      </c>
      <c r="AP1106" s="17">
        <v>0.26418514776742102</v>
      </c>
      <c r="AQ1106" s="17">
        <v>0.27987038492445698</v>
      </c>
      <c r="AR1106" s="17"/>
      <c r="AS1106" s="17">
        <v>0.194842161891253</v>
      </c>
      <c r="AT1106" s="17">
        <v>0.277176148908301</v>
      </c>
      <c r="AU1106" s="17">
        <v>0.24564645247233699</v>
      </c>
      <c r="AV1106" s="17">
        <v>0.111641377899728</v>
      </c>
      <c r="AW1106" s="17">
        <v>6.9220695123315898E-2</v>
      </c>
      <c r="AX1106" s="17"/>
      <c r="AY1106" s="17">
        <v>0.146270250103579</v>
      </c>
      <c r="AZ1106" s="17">
        <v>0.27368556758528001</v>
      </c>
      <c r="BA1106" s="17">
        <v>0.25855632208054302</v>
      </c>
      <c r="BB1106" s="17">
        <v>0.24540489237610699</v>
      </c>
      <c r="BC1106" s="17">
        <v>0.16494462558661699</v>
      </c>
      <c r="BD1106" s="17"/>
      <c r="BE1106" s="17">
        <v>0.239656177702601</v>
      </c>
      <c r="BF1106" s="17">
        <v>0.207797217512873</v>
      </c>
      <c r="BG1106" s="17">
        <v>0.21893382411488899</v>
      </c>
      <c r="BH1106" s="17">
        <v>0.26588757786836698</v>
      </c>
      <c r="BI1106" s="17"/>
      <c r="BJ1106" s="17">
        <v>0.210337539156223</v>
      </c>
      <c r="BK1106" s="17">
        <v>0.28652760928029097</v>
      </c>
      <c r="BL1106" s="17">
        <v>0.26452055245997302</v>
      </c>
      <c r="BM1106" s="17">
        <v>0.21128719925610201</v>
      </c>
      <c r="BN1106" s="17"/>
      <c r="BO1106" s="17">
        <v>0.26630150984773598</v>
      </c>
      <c r="BP1106" s="17">
        <v>0.181919373943321</v>
      </c>
      <c r="BQ1106" s="17">
        <v>0.22990392567547599</v>
      </c>
      <c r="BR1106" s="17"/>
      <c r="BS1106" s="17">
        <v>0.23312964080006501</v>
      </c>
      <c r="BT1106" s="17">
        <v>0.228993411415362</v>
      </c>
      <c r="BU1106" s="17"/>
      <c r="BV1106" s="17">
        <v>0.25453268901485798</v>
      </c>
      <c r="BW1106" s="17">
        <v>0.20352480903645401</v>
      </c>
      <c r="BX1106" s="17">
        <v>0.25444440317054401</v>
      </c>
      <c r="BY1106" s="17"/>
      <c r="BZ1106" s="17">
        <v>0.245178931488093</v>
      </c>
      <c r="CA1106" s="17">
        <v>0.18710133811773599</v>
      </c>
    </row>
    <row r="1107" spans="2:79" x14ac:dyDescent="0.3">
      <c r="B1107" t="s">
        <v>324</v>
      </c>
      <c r="C1107" s="17">
        <v>0.18059844254853299</v>
      </c>
      <c r="D1107" s="17">
        <v>0.17222190983992</v>
      </c>
      <c r="E1107" s="17">
        <v>0.190145919971934</v>
      </c>
      <c r="F1107" s="17"/>
      <c r="G1107" s="17">
        <v>0.127884270777647</v>
      </c>
      <c r="H1107" s="17">
        <v>0.220742855653145</v>
      </c>
      <c r="I1107" s="17">
        <v>0.18581346413142399</v>
      </c>
      <c r="J1107" s="17">
        <v>0.16968584192789701</v>
      </c>
      <c r="K1107" s="17">
        <v>0.16265316140163899</v>
      </c>
      <c r="L1107" s="17">
        <v>0.202319454573054</v>
      </c>
      <c r="M1107" s="17"/>
      <c r="N1107" s="17">
        <v>0.17184454924493001</v>
      </c>
      <c r="O1107" s="17">
        <v>0.21325341530007</v>
      </c>
      <c r="P1107" s="17">
        <v>0.184698589637039</v>
      </c>
      <c r="Q1107" s="17">
        <v>0.15624257377030801</v>
      </c>
      <c r="R1107" s="17"/>
      <c r="S1107" s="17">
        <v>0.172414242702537</v>
      </c>
      <c r="T1107" s="17">
        <v>0.19756126586875</v>
      </c>
      <c r="U1107" s="17">
        <v>0.136007369066345</v>
      </c>
      <c r="V1107" s="17">
        <v>0.26466659885285099</v>
      </c>
      <c r="W1107" s="17">
        <v>6.6836251848540404E-2</v>
      </c>
      <c r="X1107" s="17">
        <v>0.205773951982164</v>
      </c>
      <c r="Y1107" s="17">
        <v>0.19558618294625801</v>
      </c>
      <c r="Z1107" s="17">
        <v>0.17873044957996301</v>
      </c>
      <c r="AA1107" s="17">
        <v>0.167679603056377</v>
      </c>
      <c r="AB1107" s="17">
        <v>0.130559077576439</v>
      </c>
      <c r="AC1107" s="17">
        <v>0.239774888997766</v>
      </c>
      <c r="AD1107" s="17">
        <v>0.21881699987091</v>
      </c>
      <c r="AE1107" s="17"/>
      <c r="AF1107" s="17">
        <v>0.21094605545803399</v>
      </c>
      <c r="AG1107" s="17">
        <v>0.16181151173036201</v>
      </c>
      <c r="AH1107" s="17">
        <v>0.16618749570386401</v>
      </c>
      <c r="AI1107" s="17">
        <v>0.15734678134866001</v>
      </c>
      <c r="AJ1107" s="17">
        <v>0.25693866482963801</v>
      </c>
      <c r="AK1107" s="17"/>
      <c r="AL1107" s="17">
        <v>0.17598310704537001</v>
      </c>
      <c r="AM1107" s="17">
        <v>0.19428802466480599</v>
      </c>
      <c r="AN1107" s="17">
        <v>0.14494409173612599</v>
      </c>
      <c r="AO1107" s="17">
        <v>0.120064402915412</v>
      </c>
      <c r="AP1107" s="17">
        <v>0.229150321783821</v>
      </c>
      <c r="AQ1107" s="17">
        <v>0.26726187110591199</v>
      </c>
      <c r="AR1107" s="17"/>
      <c r="AS1107" s="17">
        <v>0.16805360325325799</v>
      </c>
      <c r="AT1107" s="17">
        <v>0.170292032173185</v>
      </c>
      <c r="AU1107" s="17">
        <v>0.18870861472956801</v>
      </c>
      <c r="AV1107" s="17">
        <v>0.21086623244022101</v>
      </c>
      <c r="AW1107" s="17">
        <v>0.18880686209025599</v>
      </c>
      <c r="AX1107" s="17"/>
      <c r="AY1107" s="17">
        <v>0.15491240175266</v>
      </c>
      <c r="AZ1107" s="17">
        <v>0.197271260685521</v>
      </c>
      <c r="BA1107" s="17">
        <v>0.192220142860413</v>
      </c>
      <c r="BB1107" s="17">
        <v>0.16178914299977101</v>
      </c>
      <c r="BC1107" s="17">
        <v>0.12504829933500899</v>
      </c>
      <c r="BD1107" s="17"/>
      <c r="BE1107" s="17">
        <v>0.17049780041135601</v>
      </c>
      <c r="BF1107" s="17">
        <v>0.18821448762731199</v>
      </c>
      <c r="BG1107" s="17">
        <v>0.17345649573175501</v>
      </c>
      <c r="BH1107" s="17">
        <v>0.1890172670918</v>
      </c>
      <c r="BI1107" s="17"/>
      <c r="BJ1107" s="17">
        <v>0.165724356042355</v>
      </c>
      <c r="BK1107" s="17">
        <v>0.143113916256186</v>
      </c>
      <c r="BL1107" s="17">
        <v>0.158324420810941</v>
      </c>
      <c r="BM1107" s="17">
        <v>0.196943214174993</v>
      </c>
      <c r="BN1107" s="17"/>
      <c r="BO1107" s="17">
        <v>0.10825437615976199</v>
      </c>
      <c r="BP1107" s="17">
        <v>0.23973752289338901</v>
      </c>
      <c r="BQ1107" s="17">
        <v>0.18504249522162999</v>
      </c>
      <c r="BR1107" s="17"/>
      <c r="BS1107" s="17">
        <v>0.18274477915953899</v>
      </c>
      <c r="BT1107" s="17">
        <v>0.17903677023821599</v>
      </c>
      <c r="BU1107" s="17"/>
      <c r="BV1107" s="17">
        <v>0.232419681647559</v>
      </c>
      <c r="BW1107" s="17">
        <v>0.17481025267445199</v>
      </c>
      <c r="BX1107" s="17">
        <v>0.14230240248242701</v>
      </c>
      <c r="BY1107" s="17"/>
      <c r="BZ1107" s="17">
        <v>0.128146048930213</v>
      </c>
      <c r="CA1107" s="17">
        <v>0.123633984548029</v>
      </c>
    </row>
    <row r="1108" spans="2:79" x14ac:dyDescent="0.3">
      <c r="B1108" t="s">
        <v>325</v>
      </c>
      <c r="C1108" s="17">
        <v>0.15989614288158599</v>
      </c>
      <c r="D1108" s="17">
        <v>0.172332009769189</v>
      </c>
      <c r="E1108" s="17">
        <v>0.148462351782638</v>
      </c>
      <c r="F1108" s="17"/>
      <c r="G1108" s="17">
        <v>0.16164867681827599</v>
      </c>
      <c r="H1108" s="17">
        <v>0.14970152666956699</v>
      </c>
      <c r="I1108" s="17">
        <v>0.143987978869099</v>
      </c>
      <c r="J1108" s="17">
        <v>0.17094564651048999</v>
      </c>
      <c r="K1108" s="17">
        <v>0.16792831570408001</v>
      </c>
      <c r="L1108" s="17">
        <v>0.16634362993196</v>
      </c>
      <c r="M1108" s="17"/>
      <c r="N1108" s="17">
        <v>0.15346523978475601</v>
      </c>
      <c r="O1108" s="17">
        <v>0.17241441316195399</v>
      </c>
      <c r="P1108" s="17">
        <v>0.158231455943872</v>
      </c>
      <c r="Q1108" s="17">
        <v>0.15911607085785501</v>
      </c>
      <c r="R1108" s="17"/>
      <c r="S1108" s="17">
        <v>0.11312964683024899</v>
      </c>
      <c r="T1108" s="17">
        <v>0.165715840213504</v>
      </c>
      <c r="U1108" s="17">
        <v>0.146218207206363</v>
      </c>
      <c r="V1108" s="17">
        <v>0.15062808152351401</v>
      </c>
      <c r="W1108" s="17">
        <v>0.22183003776746399</v>
      </c>
      <c r="X1108" s="17">
        <v>0.20694059859587999</v>
      </c>
      <c r="Y1108" s="17">
        <v>0.12587462159445101</v>
      </c>
      <c r="Z1108" s="17">
        <v>0.243160149434479</v>
      </c>
      <c r="AA1108" s="17">
        <v>0.12985709234186599</v>
      </c>
      <c r="AB1108" s="17">
        <v>0.23455534058581701</v>
      </c>
      <c r="AC1108" s="17">
        <v>0.127521444063146</v>
      </c>
      <c r="AD1108" s="17">
        <v>7.3375437292848802E-2</v>
      </c>
      <c r="AE1108" s="17"/>
      <c r="AF1108" s="17">
        <v>0.20013520378136501</v>
      </c>
      <c r="AG1108" s="17">
        <v>0.17173779164136399</v>
      </c>
      <c r="AH1108" s="17">
        <v>0.13870248738616001</v>
      </c>
      <c r="AI1108" s="17">
        <v>0.159734714066431</v>
      </c>
      <c r="AJ1108" s="17">
        <v>0.12531061274039601</v>
      </c>
      <c r="AK1108" s="17"/>
      <c r="AL1108" s="17">
        <v>0.16972679763934201</v>
      </c>
      <c r="AM1108" s="17">
        <v>0.16993050182628899</v>
      </c>
      <c r="AN1108" s="17">
        <v>0.159756718315262</v>
      </c>
      <c r="AO1108" s="17">
        <v>0.204688475036651</v>
      </c>
      <c r="AP1108" s="17">
        <v>0.14204363052024899</v>
      </c>
      <c r="AQ1108" s="17">
        <v>0.148018474232706</v>
      </c>
      <c r="AR1108" s="17"/>
      <c r="AS1108" s="17">
        <v>0.13546655030882701</v>
      </c>
      <c r="AT1108" s="17">
        <v>0.17903695181236301</v>
      </c>
      <c r="AU1108" s="17">
        <v>0.15612534348839899</v>
      </c>
      <c r="AV1108" s="17">
        <v>0.14912412664751101</v>
      </c>
      <c r="AW1108" s="17">
        <v>6.4878882476744698E-2</v>
      </c>
      <c r="AX1108" s="17"/>
      <c r="AY1108" s="17">
        <v>0.20318032394157101</v>
      </c>
      <c r="AZ1108" s="17">
        <v>0.14990875185085101</v>
      </c>
      <c r="BA1108" s="17">
        <v>0.12694337001525399</v>
      </c>
      <c r="BB1108" s="17">
        <v>0.13632392720051201</v>
      </c>
      <c r="BC1108" s="17">
        <v>0.17232830523270201</v>
      </c>
      <c r="BD1108" s="17"/>
      <c r="BE1108" s="17">
        <v>0</v>
      </c>
      <c r="BF1108" s="17">
        <v>0.189801159603948</v>
      </c>
      <c r="BG1108" s="17">
        <v>0.168070322802538</v>
      </c>
      <c r="BH1108" s="17">
        <v>0.14818249837146399</v>
      </c>
      <c r="BI1108" s="17"/>
      <c r="BJ1108" s="17">
        <v>0.14438494933697499</v>
      </c>
      <c r="BK1108" s="17">
        <v>0.15269947527328301</v>
      </c>
      <c r="BL1108" s="17">
        <v>0.145459040144677</v>
      </c>
      <c r="BM1108" s="17">
        <v>0.17214054757976399</v>
      </c>
      <c r="BN1108" s="17"/>
      <c r="BO1108" s="17">
        <v>0.169103573197737</v>
      </c>
      <c r="BP1108" s="17">
        <v>0.15708999842699001</v>
      </c>
      <c r="BQ1108" s="17">
        <v>0.16082957377863399</v>
      </c>
      <c r="BR1108" s="17"/>
      <c r="BS1108" s="17">
        <v>0.15780146520443</v>
      </c>
      <c r="BT1108" s="17">
        <v>0.16366934168099101</v>
      </c>
      <c r="BU1108" s="17"/>
      <c r="BV1108" s="17">
        <v>0.153242310839866</v>
      </c>
      <c r="BW1108" s="17">
        <v>0.162023895684968</v>
      </c>
      <c r="BX1108" s="17">
        <v>0.16327406443256001</v>
      </c>
      <c r="BY1108" s="17"/>
      <c r="BZ1108" s="17">
        <v>0.106384348663809</v>
      </c>
      <c r="CA1108" s="17">
        <v>0.272484923882576</v>
      </c>
    </row>
    <row r="1109" spans="2:79" x14ac:dyDescent="0.3">
      <c r="B1109" t="s">
        <v>326</v>
      </c>
      <c r="C1109" s="17">
        <v>8.2025713542186796E-2</v>
      </c>
      <c r="D1109" s="17">
        <v>7.5072469898486802E-2</v>
      </c>
      <c r="E1109" s="17">
        <v>8.9516281106690798E-2</v>
      </c>
      <c r="F1109" s="17"/>
      <c r="G1109" s="17">
        <v>5.1029969697665198E-2</v>
      </c>
      <c r="H1109" s="17">
        <v>3.04172938921431E-2</v>
      </c>
      <c r="I1109" s="17">
        <v>7.6814990571950806E-2</v>
      </c>
      <c r="J1109" s="17">
        <v>8.7879143063254297E-2</v>
      </c>
      <c r="K1109" s="17">
        <v>0.14383007383610399</v>
      </c>
      <c r="L1109" s="17">
        <v>0.103343184932903</v>
      </c>
      <c r="M1109" s="17"/>
      <c r="N1109" s="17">
        <v>8.26252293929019E-2</v>
      </c>
      <c r="O1109" s="17">
        <v>5.1625893955376201E-2</v>
      </c>
      <c r="P1109" s="17">
        <v>7.9905938291546394E-2</v>
      </c>
      <c r="Q1109" s="17">
        <v>0.11065384578137601</v>
      </c>
      <c r="R1109" s="17"/>
      <c r="S1109" s="17">
        <v>5.93056829239808E-2</v>
      </c>
      <c r="T1109" s="17">
        <v>9.7721739802945407E-2</v>
      </c>
      <c r="U1109" s="17">
        <v>9.8033121211831206E-2</v>
      </c>
      <c r="V1109" s="17">
        <v>9.6275612598727897E-2</v>
      </c>
      <c r="W1109" s="17">
        <v>6.4198869589499899E-2</v>
      </c>
      <c r="X1109" s="17">
        <v>0.102821995114978</v>
      </c>
      <c r="Y1109" s="17">
        <v>7.1318433789711505E-2</v>
      </c>
      <c r="Z1109" s="17">
        <v>0</v>
      </c>
      <c r="AA1109" s="17">
        <v>9.63333149819907E-2</v>
      </c>
      <c r="AB1109" s="17">
        <v>8.0941781559850795E-2</v>
      </c>
      <c r="AC1109" s="17">
        <v>0.124514034534005</v>
      </c>
      <c r="AD1109" s="17">
        <v>0</v>
      </c>
      <c r="AE1109" s="17"/>
      <c r="AF1109" s="17">
        <v>3.6685471068913199E-2</v>
      </c>
      <c r="AG1109" s="17">
        <v>9.00664853300049E-2</v>
      </c>
      <c r="AH1109" s="17">
        <v>0.11153123647627999</v>
      </c>
      <c r="AI1109" s="17">
        <v>8.4295501839337303E-2</v>
      </c>
      <c r="AJ1109" s="17">
        <v>7.42213068328232E-2</v>
      </c>
      <c r="AK1109" s="17"/>
      <c r="AL1109" s="17">
        <v>9.47605106619136E-2</v>
      </c>
      <c r="AM1109" s="17">
        <v>4.3097639744715498E-2</v>
      </c>
      <c r="AN1109" s="17">
        <v>9.0789064550174797E-2</v>
      </c>
      <c r="AO1109" s="17">
        <v>8.5782593865266002E-2</v>
      </c>
      <c r="AP1109" s="17">
        <v>2.3828886888791499E-2</v>
      </c>
      <c r="AQ1109" s="17">
        <v>8.6629195970436404E-2</v>
      </c>
      <c r="AR1109" s="17"/>
      <c r="AS1109" s="17">
        <v>0.11128322765158</v>
      </c>
      <c r="AT1109" s="17">
        <v>4.8564758628369099E-2</v>
      </c>
      <c r="AU1109" s="17">
        <v>9.4104690357577001E-2</v>
      </c>
      <c r="AV1109" s="17">
        <v>0.12884502666468201</v>
      </c>
      <c r="AW1109" s="17">
        <v>0.19074757297615899</v>
      </c>
      <c r="AX1109" s="17"/>
      <c r="AY1109" s="17">
        <v>8.9056660925062606E-2</v>
      </c>
      <c r="AZ1109" s="17">
        <v>8.5441971308303694E-2</v>
      </c>
      <c r="BA1109" s="17">
        <v>6.6446866661699203E-2</v>
      </c>
      <c r="BB1109" s="17">
        <v>7.6064606460733097E-2</v>
      </c>
      <c r="BC1109" s="17">
        <v>0.12715216509985899</v>
      </c>
      <c r="BD1109" s="17"/>
      <c r="BE1109" s="17">
        <v>8.2736449067095805E-2</v>
      </c>
      <c r="BF1109" s="17">
        <v>6.0862184713574997E-2</v>
      </c>
      <c r="BG1109" s="17">
        <v>7.3328591546841598E-2</v>
      </c>
      <c r="BH1109" s="17">
        <v>0.112166065947679</v>
      </c>
      <c r="BI1109" s="17"/>
      <c r="BJ1109" s="17">
        <v>8.7686516542535106E-2</v>
      </c>
      <c r="BK1109" s="17">
        <v>9.7130935363610602E-2</v>
      </c>
      <c r="BL1109" s="17">
        <v>5.89069779901931E-2</v>
      </c>
      <c r="BM1109" s="17">
        <v>8.9606458143203394E-2</v>
      </c>
      <c r="BN1109" s="17"/>
      <c r="BO1109" s="17">
        <v>5.1082103521346303E-2</v>
      </c>
      <c r="BP1109" s="17">
        <v>6.0265533901051299E-2</v>
      </c>
      <c r="BQ1109" s="17">
        <v>9.3960618242025104E-2</v>
      </c>
      <c r="BR1109" s="17"/>
      <c r="BS1109" s="17">
        <v>8.9698347772610904E-2</v>
      </c>
      <c r="BT1109" s="17">
        <v>7.2672352665933401E-2</v>
      </c>
      <c r="BU1109" s="17"/>
      <c r="BV1109" s="17">
        <v>8.4333598384787406E-2</v>
      </c>
      <c r="BW1109" s="17">
        <v>9.0208987107737504E-2</v>
      </c>
      <c r="BX1109" s="17">
        <v>6.2584587697785896E-2</v>
      </c>
      <c r="BY1109" s="17"/>
      <c r="BZ1109" s="17">
        <v>7.5000052581298299E-2</v>
      </c>
      <c r="CA1109" s="17">
        <v>0.11379967952106899</v>
      </c>
    </row>
    <row r="1110" spans="2:79" x14ac:dyDescent="0.3">
      <c r="B1110" t="s">
        <v>327</v>
      </c>
      <c r="C1110" s="17">
        <v>3.3389275292592502E-2</v>
      </c>
      <c r="D1110" s="17">
        <v>3.4054627933691302E-2</v>
      </c>
      <c r="E1110" s="17">
        <v>3.2936545028835598E-2</v>
      </c>
      <c r="F1110" s="17"/>
      <c r="G1110" s="17">
        <v>1.07212519669008E-2</v>
      </c>
      <c r="H1110" s="17">
        <v>0</v>
      </c>
      <c r="I1110" s="17">
        <v>2.46028378070875E-2</v>
      </c>
      <c r="J1110" s="17">
        <v>4.4702830209380498E-2</v>
      </c>
      <c r="K1110" s="17">
        <v>6.0245625648412203E-2</v>
      </c>
      <c r="L1110" s="17">
        <v>5.6544884386587203E-2</v>
      </c>
      <c r="M1110" s="17"/>
      <c r="N1110" s="17">
        <v>3.73271332027185E-2</v>
      </c>
      <c r="O1110" s="17">
        <v>2.87821603595124E-2</v>
      </c>
      <c r="P1110" s="17">
        <v>3.2855988835005102E-2</v>
      </c>
      <c r="Q1110" s="17">
        <v>3.5436898724194102E-2</v>
      </c>
      <c r="R1110" s="17"/>
      <c r="S1110" s="17">
        <v>3.4390896289519503E-2</v>
      </c>
      <c r="T1110" s="17">
        <v>3.4124451011745799E-2</v>
      </c>
      <c r="U1110" s="17">
        <v>4.1173531881308699E-2</v>
      </c>
      <c r="V1110" s="17">
        <v>6.1640685273321102E-2</v>
      </c>
      <c r="W1110" s="17">
        <v>4.3870863780069699E-2</v>
      </c>
      <c r="X1110" s="17">
        <v>3.9463263324049598E-2</v>
      </c>
      <c r="Y1110" s="17">
        <v>1.3977710092513701E-2</v>
      </c>
      <c r="Z1110" s="17">
        <v>3.1957381629953797E-2</v>
      </c>
      <c r="AA1110" s="17">
        <v>3.7879871250904001E-2</v>
      </c>
      <c r="AB1110" s="17">
        <v>1.8779066391348301E-2</v>
      </c>
      <c r="AC1110" s="17">
        <v>0</v>
      </c>
      <c r="AD1110" s="17">
        <v>0</v>
      </c>
      <c r="AE1110" s="17"/>
      <c r="AF1110" s="17">
        <v>6.3515498536209497E-2</v>
      </c>
      <c r="AG1110" s="17">
        <v>1.50514472349636E-2</v>
      </c>
      <c r="AH1110" s="17">
        <v>6.1929874018089699E-2</v>
      </c>
      <c r="AI1110" s="17">
        <v>3.5497375910284998E-2</v>
      </c>
      <c r="AJ1110" s="17">
        <v>3.0785011226557201E-2</v>
      </c>
      <c r="AK1110" s="17"/>
      <c r="AL1110" s="17">
        <v>1.43531163259525E-2</v>
      </c>
      <c r="AM1110" s="17">
        <v>5.40336694079218E-2</v>
      </c>
      <c r="AN1110" s="17">
        <v>4.5410983100360298E-2</v>
      </c>
      <c r="AO1110" s="17">
        <v>4.2623639713093603E-2</v>
      </c>
      <c r="AP1110" s="17">
        <v>2.6058995373696801E-2</v>
      </c>
      <c r="AQ1110" s="17">
        <v>1.33202625992552E-2</v>
      </c>
      <c r="AR1110" s="17"/>
      <c r="AS1110" s="17">
        <v>3.94437959757813E-2</v>
      </c>
      <c r="AT1110" s="17">
        <v>3.81554369805309E-2</v>
      </c>
      <c r="AU1110" s="17">
        <v>1.9099368473359201E-2</v>
      </c>
      <c r="AV1110" s="17">
        <v>2.82973378214409E-2</v>
      </c>
      <c r="AW1110" s="17">
        <v>6.3252191383164402E-2</v>
      </c>
      <c r="AX1110" s="17"/>
      <c r="AY1110" s="17">
        <v>7.3737857207588201E-2</v>
      </c>
      <c r="AZ1110" s="17">
        <v>1.4450978238984899E-2</v>
      </c>
      <c r="BA1110" s="17">
        <v>3.0410009805483199E-2</v>
      </c>
      <c r="BB1110" s="17">
        <v>1.0029037964479799E-2</v>
      </c>
      <c r="BC1110" s="17">
        <v>8.6077623246169299E-2</v>
      </c>
      <c r="BD1110" s="17"/>
      <c r="BE1110" s="17">
        <v>0</v>
      </c>
      <c r="BF1110" s="17">
        <v>2.3376532506807501E-2</v>
      </c>
      <c r="BG1110" s="17">
        <v>4.2784490244573203E-2</v>
      </c>
      <c r="BH1110" s="17">
        <v>3.0013294712169201E-2</v>
      </c>
      <c r="BI1110" s="17"/>
      <c r="BJ1110" s="17">
        <v>1.3928747061260001E-2</v>
      </c>
      <c r="BK1110" s="17">
        <v>0</v>
      </c>
      <c r="BL1110" s="17">
        <v>2.51429391679996E-2</v>
      </c>
      <c r="BM1110" s="17">
        <v>4.5437240523616203E-2</v>
      </c>
      <c r="BN1110" s="17"/>
      <c r="BO1110" s="17">
        <v>0</v>
      </c>
      <c r="BP1110" s="17">
        <v>1.30410173226419E-2</v>
      </c>
      <c r="BQ1110" s="17">
        <v>4.4866066150967103E-2</v>
      </c>
      <c r="BR1110" s="17"/>
      <c r="BS1110" s="17">
        <v>4.9126802943450502E-2</v>
      </c>
      <c r="BT1110" s="17">
        <v>1.33020696518953E-2</v>
      </c>
      <c r="BU1110" s="17"/>
      <c r="BV1110" s="17">
        <v>6.5934164691538004E-3</v>
      </c>
      <c r="BW1110" s="17">
        <v>3.6039578316927202E-2</v>
      </c>
      <c r="BX1110" s="17">
        <v>5.0791653995501798E-2</v>
      </c>
      <c r="BY1110" s="17"/>
      <c r="BZ1110" s="17">
        <v>4.3484114434491898E-2</v>
      </c>
      <c r="CA1110" s="17">
        <v>2.1812592154003298E-2</v>
      </c>
    </row>
    <row r="1111" spans="2:79" x14ac:dyDescent="0.3">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c r="BN1111" s="17"/>
      <c r="BO1111" s="17"/>
      <c r="BP1111" s="17"/>
      <c r="BQ1111" s="17"/>
      <c r="BR1111" s="17"/>
      <c r="BS1111" s="17"/>
      <c r="BT1111" s="17"/>
      <c r="BU1111" s="17"/>
      <c r="BV1111" s="17"/>
      <c r="BW1111" s="17"/>
      <c r="BX1111" s="17"/>
      <c r="BY1111" s="17"/>
      <c r="BZ1111" s="17"/>
      <c r="CA1111" s="17"/>
    </row>
    <row r="1112" spans="2:79" x14ac:dyDescent="0.3">
      <c r="B1112" s="6" t="s">
        <v>365</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c r="BM1112" s="17"/>
      <c r="BN1112" s="17"/>
      <c r="BO1112" s="17"/>
      <c r="BP1112" s="17"/>
      <c r="BQ1112" s="17"/>
      <c r="BR1112" s="17"/>
      <c r="BS1112" s="17"/>
      <c r="BT1112" s="17"/>
      <c r="BU1112" s="17"/>
      <c r="BV1112" s="17"/>
      <c r="BW1112" s="17"/>
      <c r="BX1112" s="17"/>
      <c r="BY1112" s="17"/>
      <c r="BZ1112" s="17"/>
      <c r="CA1112" s="17"/>
    </row>
    <row r="1113" spans="2:79" x14ac:dyDescent="0.3">
      <c r="B1113" s="24" t="s">
        <v>329</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c r="BM1113" s="17"/>
      <c r="BN1113" s="17"/>
      <c r="BO1113" s="17"/>
      <c r="BP1113" s="17"/>
      <c r="BQ1113" s="17"/>
      <c r="BR1113" s="17"/>
      <c r="BS1113" s="17"/>
      <c r="BT1113" s="17"/>
      <c r="BU1113" s="17"/>
      <c r="BV1113" s="17"/>
      <c r="BW1113" s="17"/>
      <c r="BX1113" s="17"/>
      <c r="BY1113" s="17"/>
      <c r="BZ1113" s="17"/>
      <c r="CA1113" s="17"/>
    </row>
    <row r="1114" spans="2:79" x14ac:dyDescent="0.3">
      <c r="B1114" t="s">
        <v>321</v>
      </c>
      <c r="C1114" s="17">
        <v>6.6259738290922798E-2</v>
      </c>
      <c r="D1114" s="17">
        <v>6.7451266392853801E-2</v>
      </c>
      <c r="E1114" s="17">
        <v>6.5490375975708406E-2</v>
      </c>
      <c r="F1114" s="17"/>
      <c r="G1114" s="17">
        <v>0.11862318856538701</v>
      </c>
      <c r="H1114" s="17">
        <v>0.144805916757449</v>
      </c>
      <c r="I1114" s="17">
        <v>4.5292306203608197E-2</v>
      </c>
      <c r="J1114" s="17">
        <v>2.6053520563891E-2</v>
      </c>
      <c r="K1114" s="17">
        <v>4.0288901655280498E-2</v>
      </c>
      <c r="L1114" s="17">
        <v>3.75514430203997E-2</v>
      </c>
      <c r="M1114" s="17"/>
      <c r="N1114" s="17">
        <v>0.110447422740407</v>
      </c>
      <c r="O1114" s="17">
        <v>5.3248404190000397E-2</v>
      </c>
      <c r="P1114" s="17">
        <v>5.2419882802834397E-2</v>
      </c>
      <c r="Q1114" s="17">
        <v>4.93807026281846E-2</v>
      </c>
      <c r="R1114" s="17"/>
      <c r="S1114" s="17">
        <v>0.11762490745785301</v>
      </c>
      <c r="T1114" s="17">
        <v>7.5735674422013094E-2</v>
      </c>
      <c r="U1114" s="17">
        <v>7.7643282179334597E-2</v>
      </c>
      <c r="V1114" s="17">
        <v>1.52426896466233E-2</v>
      </c>
      <c r="W1114" s="17">
        <v>4.9061009138398899E-2</v>
      </c>
      <c r="X1114" s="17">
        <v>7.5813523641662203E-2</v>
      </c>
      <c r="Y1114" s="17">
        <v>5.45759927087019E-2</v>
      </c>
      <c r="Z1114" s="17">
        <v>0.10424052788714901</v>
      </c>
      <c r="AA1114" s="17">
        <v>5.8076964547830401E-2</v>
      </c>
      <c r="AB1114" s="17">
        <v>4.5151426633622899E-2</v>
      </c>
      <c r="AC1114" s="17">
        <v>0</v>
      </c>
      <c r="AD1114" s="17">
        <v>0.131765545733838</v>
      </c>
      <c r="AE1114" s="17"/>
      <c r="AF1114" s="17">
        <v>7.7569130530503905E-2</v>
      </c>
      <c r="AG1114" s="17">
        <v>8.8419477155573106E-2</v>
      </c>
      <c r="AH1114" s="17">
        <v>3.8945887873804902E-2</v>
      </c>
      <c r="AI1114" s="17">
        <v>2.1981384726085199E-2</v>
      </c>
      <c r="AJ1114" s="17">
        <v>2.9474767006093899E-2</v>
      </c>
      <c r="AK1114" s="17"/>
      <c r="AL1114" s="17">
        <v>0.113867481783578</v>
      </c>
      <c r="AM1114" s="17">
        <v>8.6819579215796694E-2</v>
      </c>
      <c r="AN1114" s="17">
        <v>3.1431977669169803E-2</v>
      </c>
      <c r="AO1114" s="17">
        <v>5.0194661594501901E-2</v>
      </c>
      <c r="AP1114" s="17">
        <v>5.73330791706851E-2</v>
      </c>
      <c r="AQ1114" s="17">
        <v>2.4637574159556301E-2</v>
      </c>
      <c r="AR1114" s="17"/>
      <c r="AS1114" s="17">
        <v>0.120620885342884</v>
      </c>
      <c r="AT1114" s="17">
        <v>7.56082587267769E-2</v>
      </c>
      <c r="AU1114" s="17">
        <v>6.6776442727963297E-3</v>
      </c>
      <c r="AV1114" s="17">
        <v>5.6765278985810699E-2</v>
      </c>
      <c r="AW1114" s="17">
        <v>0.122132224270957</v>
      </c>
      <c r="AX1114" s="17"/>
      <c r="AY1114" s="17">
        <v>0.14759077437548901</v>
      </c>
      <c r="AZ1114" s="17">
        <v>4.6897124539899998E-2</v>
      </c>
      <c r="BA1114" s="17">
        <v>3.5416922499275097E-2</v>
      </c>
      <c r="BB1114" s="17">
        <v>3.81106466256841E-2</v>
      </c>
      <c r="BC1114" s="17">
        <v>4.0015023808372401E-2</v>
      </c>
      <c r="BD1114" s="17"/>
      <c r="BE1114" s="17">
        <v>8.5945061042430104E-2</v>
      </c>
      <c r="BF1114" s="17">
        <v>6.5936711950074695E-2</v>
      </c>
      <c r="BG1114" s="17">
        <v>7.8552441806208906E-2</v>
      </c>
      <c r="BH1114" s="17">
        <v>4.19187354382725E-2</v>
      </c>
      <c r="BI1114" s="17"/>
      <c r="BJ1114" s="17">
        <v>5.2612996857258197E-2</v>
      </c>
      <c r="BK1114" s="17">
        <v>0.129134827098254</v>
      </c>
      <c r="BL1114" s="17">
        <v>5.9644974097300699E-2</v>
      </c>
      <c r="BM1114" s="17">
        <v>6.4411263523945106E-2</v>
      </c>
      <c r="BN1114" s="17"/>
      <c r="BO1114" s="17">
        <v>6.5838996263021005E-2</v>
      </c>
      <c r="BP1114" s="17">
        <v>7.9517265530578807E-2</v>
      </c>
      <c r="BQ1114" s="17">
        <v>6.5163245371356399E-2</v>
      </c>
      <c r="BR1114" s="17"/>
      <c r="BS1114" s="17">
        <v>7.2017869365911494E-2</v>
      </c>
      <c r="BT1114" s="17">
        <v>5.5901890720091003E-2</v>
      </c>
      <c r="BU1114" s="17"/>
      <c r="BV1114" s="17">
        <v>4.8481486442028203E-2</v>
      </c>
      <c r="BW1114" s="17">
        <v>7.1728059281477505E-2</v>
      </c>
      <c r="BX1114" s="17">
        <v>7.6751531840442505E-2</v>
      </c>
      <c r="BY1114" s="17"/>
      <c r="BZ1114" s="17">
        <v>0.11298511967689499</v>
      </c>
      <c r="CA1114" s="17">
        <v>0.137326772130061</v>
      </c>
    </row>
    <row r="1115" spans="2:79" x14ac:dyDescent="0.3">
      <c r="B1115" t="s">
        <v>322</v>
      </c>
      <c r="C1115" s="17">
        <v>0.110587386905056</v>
      </c>
      <c r="D1115" s="17">
        <v>0.10951455546479499</v>
      </c>
      <c r="E1115" s="17">
        <v>0.11237015452893299</v>
      </c>
      <c r="F1115" s="17"/>
      <c r="G1115" s="17">
        <v>0.19567368331354501</v>
      </c>
      <c r="H1115" s="17">
        <v>0.17516325731804699</v>
      </c>
      <c r="I1115" s="17">
        <v>0.17327234225215701</v>
      </c>
      <c r="J1115" s="17">
        <v>2.8003714392786601E-2</v>
      </c>
      <c r="K1115" s="17">
        <v>7.7688446371832198E-2</v>
      </c>
      <c r="L1115" s="17">
        <v>3.5440016989349003E-2</v>
      </c>
      <c r="M1115" s="17"/>
      <c r="N1115" s="17">
        <v>0.11127754124249201</v>
      </c>
      <c r="O1115" s="17">
        <v>0.135624857350301</v>
      </c>
      <c r="P1115" s="17">
        <v>9.9586384918863194E-2</v>
      </c>
      <c r="Q1115" s="17">
        <v>9.1828259585595901E-2</v>
      </c>
      <c r="R1115" s="17"/>
      <c r="S1115" s="17">
        <v>0.11196475403424</v>
      </c>
      <c r="T1115" s="17">
        <v>0.12561887218487799</v>
      </c>
      <c r="U1115" s="17">
        <v>6.9624687802044005E-2</v>
      </c>
      <c r="V1115" s="17">
        <v>0.11062894095772401</v>
      </c>
      <c r="W1115" s="17">
        <v>0.15902339121928399</v>
      </c>
      <c r="X1115" s="17">
        <v>0.15826963108376699</v>
      </c>
      <c r="Y1115" s="17">
        <v>8.8489624542549605E-2</v>
      </c>
      <c r="Z1115" s="17">
        <v>0.15040335470157701</v>
      </c>
      <c r="AA1115" s="17">
        <v>0.15053953889458799</v>
      </c>
      <c r="AB1115" s="17">
        <v>0</v>
      </c>
      <c r="AC1115" s="17">
        <v>8.3458169272707994E-2</v>
      </c>
      <c r="AD1115" s="17">
        <v>6.3547780306154697E-2</v>
      </c>
      <c r="AE1115" s="17"/>
      <c r="AF1115" s="17">
        <v>7.6136568604033505E-2</v>
      </c>
      <c r="AG1115" s="17">
        <v>0.15763795821492199</v>
      </c>
      <c r="AH1115" s="17">
        <v>4.6295499521055897E-2</v>
      </c>
      <c r="AI1115" s="17">
        <v>5.8946863635494097E-2</v>
      </c>
      <c r="AJ1115" s="17">
        <v>0.12728008773527</v>
      </c>
      <c r="AK1115" s="17"/>
      <c r="AL1115" s="17">
        <v>0.15161392150453201</v>
      </c>
      <c r="AM1115" s="17">
        <v>0.105029183677677</v>
      </c>
      <c r="AN1115" s="17">
        <v>0.16007874392305901</v>
      </c>
      <c r="AO1115" s="17">
        <v>4.0122490215385498E-2</v>
      </c>
      <c r="AP1115" s="17">
        <v>0.198249903709207</v>
      </c>
      <c r="AQ1115" s="17">
        <v>7.0155458910936899E-2</v>
      </c>
      <c r="AR1115" s="17"/>
      <c r="AS1115" s="17">
        <v>0.124747744357043</v>
      </c>
      <c r="AT1115" s="17">
        <v>0.101909337382696</v>
      </c>
      <c r="AU1115" s="17">
        <v>0.110565060105938</v>
      </c>
      <c r="AV1115" s="17">
        <v>0.13739411568650101</v>
      </c>
      <c r="AW1115" s="17">
        <v>6.0252702472927598E-2</v>
      </c>
      <c r="AX1115" s="17"/>
      <c r="AY1115" s="17">
        <v>6.6287769746782202E-2</v>
      </c>
      <c r="AZ1115" s="17">
        <v>0.12354731889984299</v>
      </c>
      <c r="BA1115" s="17">
        <v>0.13875041550712799</v>
      </c>
      <c r="BB1115" s="17">
        <v>0.12482639952016</v>
      </c>
      <c r="BC1115" s="17">
        <v>8.3398966609976505E-2</v>
      </c>
      <c r="BD1115" s="17"/>
      <c r="BE1115" s="17">
        <v>7.7532091802083897E-2</v>
      </c>
      <c r="BF1115" s="17">
        <v>7.4379554063918996E-2</v>
      </c>
      <c r="BG1115" s="17">
        <v>0.107395636924626</v>
      </c>
      <c r="BH1115" s="17">
        <v>0.14011603245950099</v>
      </c>
      <c r="BI1115" s="17"/>
      <c r="BJ1115" s="17">
        <v>0.15764148355952401</v>
      </c>
      <c r="BK1115" s="17">
        <v>0.14389230750322299</v>
      </c>
      <c r="BL1115" s="17">
        <v>0.101887953756609</v>
      </c>
      <c r="BM1115" s="17">
        <v>9.5716980952046005E-2</v>
      </c>
      <c r="BN1115" s="17"/>
      <c r="BO1115" s="17">
        <v>0.198291582389163</v>
      </c>
      <c r="BP1115" s="17">
        <v>0.113409028862283</v>
      </c>
      <c r="BQ1115" s="17">
        <v>8.9445148572045802E-2</v>
      </c>
      <c r="BR1115" s="17"/>
      <c r="BS1115" s="17">
        <v>9.7798051442844106E-2</v>
      </c>
      <c r="BT1115" s="17">
        <v>0.12783302723458101</v>
      </c>
      <c r="BU1115" s="17"/>
      <c r="BV1115" s="17">
        <v>0.11784641040142201</v>
      </c>
      <c r="BW1115" s="17">
        <v>0.119197909658893</v>
      </c>
      <c r="BX1115" s="17">
        <v>8.5905954993005296E-2</v>
      </c>
      <c r="BY1115" s="17"/>
      <c r="BZ1115" s="17">
        <v>0.176232542577997</v>
      </c>
      <c r="CA1115" s="17">
        <v>0.16227153379734199</v>
      </c>
    </row>
    <row r="1116" spans="2:79" x14ac:dyDescent="0.3">
      <c r="B1116" t="s">
        <v>323</v>
      </c>
      <c r="C1116" s="17">
        <v>0.225744418722191</v>
      </c>
      <c r="D1116" s="17">
        <v>0.21094469863996201</v>
      </c>
      <c r="E1116" s="17">
        <v>0.23561259395114201</v>
      </c>
      <c r="F1116" s="17"/>
      <c r="G1116" s="17">
        <v>0.27467185789484799</v>
      </c>
      <c r="H1116" s="17">
        <v>0.20683168908541799</v>
      </c>
      <c r="I1116" s="17">
        <v>0.27264026949694797</v>
      </c>
      <c r="J1116" s="17">
        <v>0.24097937536563699</v>
      </c>
      <c r="K1116" s="17">
        <v>0.15727584714933601</v>
      </c>
      <c r="L1116" s="17">
        <v>0.19728192425473101</v>
      </c>
      <c r="M1116" s="17"/>
      <c r="N1116" s="17">
        <v>0.23841760475231299</v>
      </c>
      <c r="O1116" s="17">
        <v>0.21243874926457401</v>
      </c>
      <c r="P1116" s="17">
        <v>0.21791566164092399</v>
      </c>
      <c r="Q1116" s="17">
        <v>0.23380521548118399</v>
      </c>
      <c r="R1116" s="17"/>
      <c r="S1116" s="17">
        <v>0.28728631539539301</v>
      </c>
      <c r="T1116" s="17">
        <v>0.23684418052049899</v>
      </c>
      <c r="U1116" s="17">
        <v>0.19043273577587799</v>
      </c>
      <c r="V1116" s="17">
        <v>0.283786114510096</v>
      </c>
      <c r="W1116" s="17">
        <v>0.15345646006802</v>
      </c>
      <c r="X1116" s="17">
        <v>0.23731155728477701</v>
      </c>
      <c r="Y1116" s="17">
        <v>0.14041516981925301</v>
      </c>
      <c r="Z1116" s="17">
        <v>0.23754458802999201</v>
      </c>
      <c r="AA1116" s="17">
        <v>0.19428218303789599</v>
      </c>
      <c r="AB1116" s="17">
        <v>0.191957041650514</v>
      </c>
      <c r="AC1116" s="17">
        <v>0.25981610587918802</v>
      </c>
      <c r="AD1116" s="17">
        <v>0.362366594132638</v>
      </c>
      <c r="AE1116" s="17"/>
      <c r="AF1116" s="17">
        <v>0.21019118587100399</v>
      </c>
      <c r="AG1116" s="17">
        <v>0.302383322494711</v>
      </c>
      <c r="AH1116" s="17">
        <v>0.187253258498873</v>
      </c>
      <c r="AI1116" s="17">
        <v>0.104552678788451</v>
      </c>
      <c r="AJ1116" s="17">
        <v>0.31108411843314698</v>
      </c>
      <c r="AK1116" s="17"/>
      <c r="AL1116" s="17">
        <v>0.28190638129703999</v>
      </c>
      <c r="AM1116" s="17">
        <v>0.22025303632058399</v>
      </c>
      <c r="AN1116" s="17">
        <v>0.243745601942676</v>
      </c>
      <c r="AO1116" s="17">
        <v>0.113149355294003</v>
      </c>
      <c r="AP1116" s="17">
        <v>0.30494993712712098</v>
      </c>
      <c r="AQ1116" s="17">
        <v>0.23687409995975001</v>
      </c>
      <c r="AR1116" s="17"/>
      <c r="AS1116" s="17">
        <v>0.198205046467054</v>
      </c>
      <c r="AT1116" s="17">
        <v>0.24267092331899201</v>
      </c>
      <c r="AU1116" s="17">
        <v>0.23817671984083799</v>
      </c>
      <c r="AV1116" s="17">
        <v>0.16457162137356099</v>
      </c>
      <c r="AW1116" s="17">
        <v>0.27697628799867302</v>
      </c>
      <c r="AX1116" s="17"/>
      <c r="AY1116" s="17">
        <v>0.16440608310830801</v>
      </c>
      <c r="AZ1116" s="17">
        <v>0.26196861720092302</v>
      </c>
      <c r="BA1116" s="17">
        <v>0.24252991760656301</v>
      </c>
      <c r="BB1116" s="17">
        <v>0.20610489169264901</v>
      </c>
      <c r="BC1116" s="17">
        <v>0.25767580229137599</v>
      </c>
      <c r="BD1116" s="17"/>
      <c r="BE1116" s="17">
        <v>8.7016722644278593E-2</v>
      </c>
      <c r="BF1116" s="17">
        <v>0.20786013207492501</v>
      </c>
      <c r="BG1116" s="17">
        <v>0.18255129035043099</v>
      </c>
      <c r="BH1116" s="17">
        <v>0.325054405167645</v>
      </c>
      <c r="BI1116" s="17"/>
      <c r="BJ1116" s="17">
        <v>0.15634233904759701</v>
      </c>
      <c r="BK1116" s="17">
        <v>0.17555967551229801</v>
      </c>
      <c r="BL1116" s="17">
        <v>0.24898296700543801</v>
      </c>
      <c r="BM1116" s="17">
        <v>0.23720992886667</v>
      </c>
      <c r="BN1116" s="17"/>
      <c r="BO1116" s="17">
        <v>0.22400335299162599</v>
      </c>
      <c r="BP1116" s="17">
        <v>0.15839656462666901</v>
      </c>
      <c r="BQ1116" s="17">
        <v>0.23642244761384101</v>
      </c>
      <c r="BR1116" s="17"/>
      <c r="BS1116" s="17">
        <v>0.22174968853872801</v>
      </c>
      <c r="BT1116" s="17">
        <v>0.22908935767823899</v>
      </c>
      <c r="BU1116" s="17"/>
      <c r="BV1116" s="17">
        <v>0.33761365847130398</v>
      </c>
      <c r="BW1116" s="17">
        <v>0.197268766393523</v>
      </c>
      <c r="BX1116" s="17">
        <v>0.1749518841096</v>
      </c>
      <c r="BY1116" s="17"/>
      <c r="BZ1116" s="17">
        <v>0.31077497180774499</v>
      </c>
      <c r="CA1116" s="17">
        <v>0.240963220763726</v>
      </c>
    </row>
    <row r="1117" spans="2:79" x14ac:dyDescent="0.3">
      <c r="B1117" t="s">
        <v>324</v>
      </c>
      <c r="C1117" s="17">
        <v>0.20538825931899399</v>
      </c>
      <c r="D1117" s="17">
        <v>0.18518296115203001</v>
      </c>
      <c r="E1117" s="17">
        <v>0.226943866276585</v>
      </c>
      <c r="F1117" s="17"/>
      <c r="G1117" s="17">
        <v>0.208596418576427</v>
      </c>
      <c r="H1117" s="17">
        <v>0.181023923734453</v>
      </c>
      <c r="I1117" s="17">
        <v>0.181763179099039</v>
      </c>
      <c r="J1117" s="17">
        <v>0.24185798591783</v>
      </c>
      <c r="K1117" s="17">
        <v>0.223059892439915</v>
      </c>
      <c r="L1117" s="17">
        <v>0.19991197669101701</v>
      </c>
      <c r="M1117" s="17"/>
      <c r="N1117" s="17">
        <v>0.16520319089633401</v>
      </c>
      <c r="O1117" s="17">
        <v>0.24794064041941399</v>
      </c>
      <c r="P1117" s="17">
        <v>0.19434180427439601</v>
      </c>
      <c r="Q1117" s="17">
        <v>0.21234448020076099</v>
      </c>
      <c r="R1117" s="17"/>
      <c r="S1117" s="17">
        <v>0.16239100910902399</v>
      </c>
      <c r="T1117" s="17">
        <v>0.22717396554100899</v>
      </c>
      <c r="U1117" s="17">
        <v>0.230157052797033</v>
      </c>
      <c r="V1117" s="17">
        <v>0.201858651390629</v>
      </c>
      <c r="W1117" s="17">
        <v>0.18141622468860899</v>
      </c>
      <c r="X1117" s="17">
        <v>0.19880904233850599</v>
      </c>
      <c r="Y1117" s="17">
        <v>0.237070642743578</v>
      </c>
      <c r="Z1117" s="17">
        <v>0.226831279427604</v>
      </c>
      <c r="AA1117" s="17">
        <v>0.24508465280882699</v>
      </c>
      <c r="AB1117" s="17">
        <v>0.17273172899136899</v>
      </c>
      <c r="AC1117" s="17">
        <v>0.279844493709899</v>
      </c>
      <c r="AD1117" s="17">
        <v>0</v>
      </c>
      <c r="AE1117" s="17"/>
      <c r="AF1117" s="17">
        <v>0.18967455717336101</v>
      </c>
      <c r="AG1117" s="17">
        <v>0.18024692379406801</v>
      </c>
      <c r="AH1117" s="17">
        <v>0.29853977868944698</v>
      </c>
      <c r="AI1117" s="17">
        <v>0.16519892653705001</v>
      </c>
      <c r="AJ1117" s="17">
        <v>0.33589779423611099</v>
      </c>
      <c r="AK1117" s="17"/>
      <c r="AL1117" s="17">
        <v>0.19262323187033401</v>
      </c>
      <c r="AM1117" s="17">
        <v>0.17505785906395299</v>
      </c>
      <c r="AN1117" s="17">
        <v>0.20660869933386</v>
      </c>
      <c r="AO1117" s="17">
        <v>0.170317109160015</v>
      </c>
      <c r="AP1117" s="17">
        <v>0.23360240721368999</v>
      </c>
      <c r="AQ1117" s="17">
        <v>0.34991820590640099</v>
      </c>
      <c r="AR1117" s="17"/>
      <c r="AS1117" s="17">
        <v>0.161390555207548</v>
      </c>
      <c r="AT1117" s="17">
        <v>0.20974766879307299</v>
      </c>
      <c r="AU1117" s="17">
        <v>0.22472199547170901</v>
      </c>
      <c r="AV1117" s="17">
        <v>0.21852983467381401</v>
      </c>
      <c r="AW1117" s="17">
        <v>0.128554159617328</v>
      </c>
      <c r="AX1117" s="17"/>
      <c r="AY1117" s="17">
        <v>0.18288883331174499</v>
      </c>
      <c r="AZ1117" s="17">
        <v>0.18161152956581</v>
      </c>
      <c r="BA1117" s="17">
        <v>0.249559931558719</v>
      </c>
      <c r="BB1117" s="17">
        <v>0.22562066666090999</v>
      </c>
      <c r="BC1117" s="17">
        <v>0.15494178396355399</v>
      </c>
      <c r="BD1117" s="17"/>
      <c r="BE1117" s="17">
        <v>0.21940364105423599</v>
      </c>
      <c r="BF1117" s="17">
        <v>0.18409888732056001</v>
      </c>
      <c r="BG1117" s="17">
        <v>0.205157613617104</v>
      </c>
      <c r="BH1117" s="17">
        <v>0.21432514425732199</v>
      </c>
      <c r="BI1117" s="17"/>
      <c r="BJ1117" s="17">
        <v>0.16833069219944799</v>
      </c>
      <c r="BK1117" s="17">
        <v>0.23742014280688301</v>
      </c>
      <c r="BL1117" s="17">
        <v>0.15705498654224001</v>
      </c>
      <c r="BM1117" s="17">
        <v>0.225577740449527</v>
      </c>
      <c r="BN1117" s="17"/>
      <c r="BO1117" s="17">
        <v>0.16687333693320799</v>
      </c>
      <c r="BP1117" s="17">
        <v>0.21160366729626101</v>
      </c>
      <c r="BQ1117" s="17">
        <v>0.209572607365033</v>
      </c>
      <c r="BR1117" s="17"/>
      <c r="BS1117" s="17">
        <v>0.20717127893798601</v>
      </c>
      <c r="BT1117" s="17">
        <v>0.20446134309802</v>
      </c>
      <c r="BU1117" s="17"/>
      <c r="BV1117" s="17">
        <v>0.19494310911359999</v>
      </c>
      <c r="BW1117" s="17">
        <v>0.23366048438513501</v>
      </c>
      <c r="BX1117" s="17">
        <v>0.16633972568688701</v>
      </c>
      <c r="BY1117" s="17"/>
      <c r="BZ1117" s="17">
        <v>0.13053594621660899</v>
      </c>
      <c r="CA1117" s="17">
        <v>0.21522298917798199</v>
      </c>
    </row>
    <row r="1118" spans="2:79" x14ac:dyDescent="0.3">
      <c r="B1118" t="s">
        <v>325</v>
      </c>
      <c r="C1118" s="17">
        <v>0.21641658504403299</v>
      </c>
      <c r="D1118" s="17">
        <v>0.26111138214804602</v>
      </c>
      <c r="E1118" s="17">
        <v>0.17302945929742999</v>
      </c>
      <c r="F1118" s="17"/>
      <c r="G1118" s="17">
        <v>0.170429932697784</v>
      </c>
      <c r="H1118" s="17">
        <v>0.12893522064658899</v>
      </c>
      <c r="I1118" s="17">
        <v>0.19883039470491301</v>
      </c>
      <c r="J1118" s="17">
        <v>0.25106454022825397</v>
      </c>
      <c r="K1118" s="17">
        <v>0.26616868546905798</v>
      </c>
      <c r="L1118" s="17">
        <v>0.272431631870655</v>
      </c>
      <c r="M1118" s="17"/>
      <c r="N1118" s="17">
        <v>0.22450581528424399</v>
      </c>
      <c r="O1118" s="17">
        <v>0.192051638359368</v>
      </c>
      <c r="P1118" s="17">
        <v>0.25632113442863003</v>
      </c>
      <c r="Q1118" s="17">
        <v>0.19947274004983601</v>
      </c>
      <c r="R1118" s="17"/>
      <c r="S1118" s="17">
        <v>0.19513612404928901</v>
      </c>
      <c r="T1118" s="17">
        <v>0.19964778033101399</v>
      </c>
      <c r="U1118" s="17">
        <v>0.25263646877658302</v>
      </c>
      <c r="V1118" s="17">
        <v>0.20290882011647099</v>
      </c>
      <c r="W1118" s="17">
        <v>0.25175094567302497</v>
      </c>
      <c r="X1118" s="17">
        <v>0.157136150024241</v>
      </c>
      <c r="Y1118" s="17">
        <v>0.23815133850022599</v>
      </c>
      <c r="Z1118" s="17">
        <v>0.19155727857991001</v>
      </c>
      <c r="AA1118" s="17">
        <v>0.20354204990070099</v>
      </c>
      <c r="AB1118" s="17">
        <v>0.30234138323401299</v>
      </c>
      <c r="AC1118" s="17">
        <v>0.22319864187431199</v>
      </c>
      <c r="AD1118" s="17">
        <v>0.22791420828207301</v>
      </c>
      <c r="AE1118" s="17"/>
      <c r="AF1118" s="17">
        <v>0.27118380920281698</v>
      </c>
      <c r="AG1118" s="17">
        <v>0.12979449307989499</v>
      </c>
      <c r="AH1118" s="17">
        <v>0.22518975083020301</v>
      </c>
      <c r="AI1118" s="17">
        <v>0.36737616748044</v>
      </c>
      <c r="AJ1118" s="17">
        <v>0.13201892676298199</v>
      </c>
      <c r="AK1118" s="17"/>
      <c r="AL1118" s="17">
        <v>0.155882166103086</v>
      </c>
      <c r="AM1118" s="17">
        <v>0.24402915849471199</v>
      </c>
      <c r="AN1118" s="17">
        <v>0.184114926978655</v>
      </c>
      <c r="AO1118" s="17">
        <v>0.34254645668463601</v>
      </c>
      <c r="AP1118" s="17">
        <v>0.13210298193548001</v>
      </c>
      <c r="AQ1118" s="17">
        <v>0.15456253359135499</v>
      </c>
      <c r="AR1118" s="17"/>
      <c r="AS1118" s="17">
        <v>0.2668820708313</v>
      </c>
      <c r="AT1118" s="17">
        <v>0.21094407487463401</v>
      </c>
      <c r="AU1118" s="17">
        <v>0.20815460524823201</v>
      </c>
      <c r="AV1118" s="17">
        <v>0.21343764536675799</v>
      </c>
      <c r="AW1118" s="17">
        <v>6.4878882476744698E-2</v>
      </c>
      <c r="AX1118" s="17"/>
      <c r="AY1118" s="17">
        <v>0.26018919471657298</v>
      </c>
      <c r="AZ1118" s="17">
        <v>0.23230609983022599</v>
      </c>
      <c r="BA1118" s="17">
        <v>0.113887166660619</v>
      </c>
      <c r="BB1118" s="17">
        <v>0.25810577472978702</v>
      </c>
      <c r="BC1118" s="17">
        <v>0.16459852602026701</v>
      </c>
      <c r="BD1118" s="17"/>
      <c r="BE1118" s="17">
        <v>0.22012006690740599</v>
      </c>
      <c r="BF1118" s="17">
        <v>0.257275921603215</v>
      </c>
      <c r="BG1118" s="17">
        <v>0.25269693756626199</v>
      </c>
      <c r="BH1118" s="17">
        <v>0.135939427440361</v>
      </c>
      <c r="BI1118" s="17"/>
      <c r="BJ1118" s="17">
        <v>0.232157514672756</v>
      </c>
      <c r="BK1118" s="17">
        <v>0.22096686480571501</v>
      </c>
      <c r="BL1118" s="17">
        <v>0.208315538038712</v>
      </c>
      <c r="BM1118" s="17">
        <v>0.219225498158132</v>
      </c>
      <c r="BN1118" s="17"/>
      <c r="BO1118" s="17">
        <v>0.208412668071875</v>
      </c>
      <c r="BP1118" s="17">
        <v>0.24722039692526801</v>
      </c>
      <c r="BQ1118" s="17">
        <v>0.216437936739102</v>
      </c>
      <c r="BR1118" s="17"/>
      <c r="BS1118" s="17">
        <v>0.227553420456198</v>
      </c>
      <c r="BT1118" s="17">
        <v>0.203491568639563</v>
      </c>
      <c r="BU1118" s="17"/>
      <c r="BV1118" s="17">
        <v>0.16483718513085199</v>
      </c>
      <c r="BW1118" s="17">
        <v>0.19038407913956701</v>
      </c>
      <c r="BX1118" s="17">
        <v>0.30980890737945199</v>
      </c>
      <c r="BY1118" s="17"/>
      <c r="BZ1118" s="17">
        <v>5.1010690006073001E-2</v>
      </c>
      <c r="CA1118" s="17">
        <v>8.24413660176221E-2</v>
      </c>
    </row>
    <row r="1119" spans="2:79" x14ac:dyDescent="0.3">
      <c r="B1119" t="s">
        <v>326</v>
      </c>
      <c r="C1119" s="17">
        <v>0.12488291948027801</v>
      </c>
      <c r="D1119" s="17">
        <v>0.118736287334192</v>
      </c>
      <c r="E1119" s="17">
        <v>0.131839872286342</v>
      </c>
      <c r="F1119" s="17"/>
      <c r="G1119" s="17">
        <v>2.1283666985107599E-2</v>
      </c>
      <c r="H1119" s="17">
        <v>0.14212504460748701</v>
      </c>
      <c r="I1119" s="17">
        <v>0.10339599049796599</v>
      </c>
      <c r="J1119" s="17">
        <v>0.164818071893684</v>
      </c>
      <c r="K1119" s="17">
        <v>0.15497506759215801</v>
      </c>
      <c r="L1119" s="17">
        <v>0.146837210392429</v>
      </c>
      <c r="M1119" s="17"/>
      <c r="N1119" s="17">
        <v>0.112267275019631</v>
      </c>
      <c r="O1119" s="17">
        <v>0.10216655936390499</v>
      </c>
      <c r="P1119" s="17">
        <v>0.121717453060711</v>
      </c>
      <c r="Q1119" s="17">
        <v>0.16752886927844601</v>
      </c>
      <c r="R1119" s="17"/>
      <c r="S1119" s="17">
        <v>6.8990968317714396E-2</v>
      </c>
      <c r="T1119" s="17">
        <v>7.9748824433152399E-2</v>
      </c>
      <c r="U1119" s="17">
        <v>0.15830295410690301</v>
      </c>
      <c r="V1119" s="17">
        <v>0.111563161734073</v>
      </c>
      <c r="W1119" s="17">
        <v>0.12060808749644</v>
      </c>
      <c r="X1119" s="17">
        <v>0.11596865124358099</v>
      </c>
      <c r="Y1119" s="17">
        <v>0.223540511856017</v>
      </c>
      <c r="Z1119" s="17">
        <v>8.9422971373768201E-2</v>
      </c>
      <c r="AA1119" s="17">
        <v>0.101657205921157</v>
      </c>
      <c r="AB1119" s="17">
        <v>0.22180156247293401</v>
      </c>
      <c r="AC1119" s="17">
        <v>8.4454494803327507E-2</v>
      </c>
      <c r="AD1119" s="17">
        <v>0.214405871545296</v>
      </c>
      <c r="AE1119" s="17"/>
      <c r="AF1119" s="17">
        <v>0.104775967674962</v>
      </c>
      <c r="AG1119" s="17">
        <v>0.121488919951023</v>
      </c>
      <c r="AH1119" s="17">
        <v>0.136352399832153</v>
      </c>
      <c r="AI1119" s="17">
        <v>0.179339476977117</v>
      </c>
      <c r="AJ1119" s="17">
        <v>3.0879623363886399E-2</v>
      </c>
      <c r="AK1119" s="17"/>
      <c r="AL1119" s="17">
        <v>8.2537218043119295E-2</v>
      </c>
      <c r="AM1119" s="17">
        <v>0.12503592350711501</v>
      </c>
      <c r="AN1119" s="17">
        <v>0.14225518075229299</v>
      </c>
      <c r="AO1119" s="17">
        <v>0.17681666928501899</v>
      </c>
      <c r="AP1119" s="17">
        <v>4.7702695470119801E-2</v>
      </c>
      <c r="AQ1119" s="17">
        <v>0.121307561210488</v>
      </c>
      <c r="AR1119" s="17"/>
      <c r="AS1119" s="17">
        <v>6.9687453708678404E-2</v>
      </c>
      <c r="AT1119" s="17">
        <v>0.12399574166918501</v>
      </c>
      <c r="AU1119" s="17">
        <v>0.15300106257239099</v>
      </c>
      <c r="AV1119" s="17">
        <v>0.12406363531891899</v>
      </c>
      <c r="AW1119" s="17">
        <v>0.28395355178020598</v>
      </c>
      <c r="AX1119" s="17"/>
      <c r="AY1119" s="17">
        <v>0.12346191161249</v>
      </c>
      <c r="AZ1119" s="17">
        <v>0.109131417576322</v>
      </c>
      <c r="BA1119" s="17">
        <v>0.14898991757368499</v>
      </c>
      <c r="BB1119" s="17">
        <v>0.124192446006924</v>
      </c>
      <c r="BC1119" s="17">
        <v>0.213292274060285</v>
      </c>
      <c r="BD1119" s="17"/>
      <c r="BE1119" s="17">
        <v>0.231479843025789</v>
      </c>
      <c r="BF1119" s="17">
        <v>0.151420954582906</v>
      </c>
      <c r="BG1119" s="17">
        <v>0.12411885390522701</v>
      </c>
      <c r="BH1119" s="17">
        <v>9.6610178337974598E-2</v>
      </c>
      <c r="BI1119" s="17"/>
      <c r="BJ1119" s="17">
        <v>0.18981533918131499</v>
      </c>
      <c r="BK1119" s="17">
        <v>7.3471725309545793E-2</v>
      </c>
      <c r="BL1119" s="17">
        <v>0.18956041210178101</v>
      </c>
      <c r="BM1119" s="17">
        <v>9.42102728930376E-2</v>
      </c>
      <c r="BN1119" s="17"/>
      <c r="BO1119" s="17">
        <v>0.119231741070968</v>
      </c>
      <c r="BP1119" s="17">
        <v>0.17681205943629799</v>
      </c>
      <c r="BQ1119" s="17">
        <v>0.117562638507412</v>
      </c>
      <c r="BR1119" s="17"/>
      <c r="BS1119" s="17">
        <v>0.120934959332296</v>
      </c>
      <c r="BT1119" s="17">
        <v>0.13081366770552</v>
      </c>
      <c r="BU1119" s="17"/>
      <c r="BV1119" s="17">
        <v>0.100747008077747</v>
      </c>
      <c r="BW1119" s="17">
        <v>0.14874100709631499</v>
      </c>
      <c r="BX1119" s="17">
        <v>0.108380574988049</v>
      </c>
      <c r="BY1119" s="17"/>
      <c r="BZ1119" s="17">
        <v>0.174213191046554</v>
      </c>
      <c r="CA1119" s="17">
        <v>0.161774118113267</v>
      </c>
    </row>
    <row r="1120" spans="2:79" x14ac:dyDescent="0.3">
      <c r="B1120" t="s">
        <v>327</v>
      </c>
      <c r="C1120" s="17">
        <v>5.0720692238526002E-2</v>
      </c>
      <c r="D1120" s="17">
        <v>4.7058848868122199E-2</v>
      </c>
      <c r="E1120" s="17">
        <v>5.4713677683859901E-2</v>
      </c>
      <c r="F1120" s="17"/>
      <c r="G1120" s="17">
        <v>1.07212519669008E-2</v>
      </c>
      <c r="H1120" s="17">
        <v>2.1114947850555701E-2</v>
      </c>
      <c r="I1120" s="17">
        <v>2.4805517745368998E-2</v>
      </c>
      <c r="J1120" s="17">
        <v>4.7222791637916602E-2</v>
      </c>
      <c r="K1120" s="17">
        <v>8.0543159322420302E-2</v>
      </c>
      <c r="L1120" s="17">
        <v>0.11054579678142</v>
      </c>
      <c r="M1120" s="17"/>
      <c r="N1120" s="17">
        <v>3.78811500645794E-2</v>
      </c>
      <c r="O1120" s="17">
        <v>5.6529151052438699E-2</v>
      </c>
      <c r="P1120" s="17">
        <v>5.76976788736406E-2</v>
      </c>
      <c r="Q1120" s="17">
        <v>4.5639732775992398E-2</v>
      </c>
      <c r="R1120" s="17"/>
      <c r="S1120" s="17">
        <v>5.6605921636486298E-2</v>
      </c>
      <c r="T1120" s="17">
        <v>5.5230702567435203E-2</v>
      </c>
      <c r="U1120" s="17">
        <v>2.12028185622248E-2</v>
      </c>
      <c r="V1120" s="17">
        <v>7.4011621644383005E-2</v>
      </c>
      <c r="W1120" s="17">
        <v>8.4683881716221501E-2</v>
      </c>
      <c r="X1120" s="17">
        <v>5.6691444383465801E-2</v>
      </c>
      <c r="Y1120" s="17">
        <v>1.77567198296739E-2</v>
      </c>
      <c r="Z1120" s="17">
        <v>0</v>
      </c>
      <c r="AA1120" s="17">
        <v>4.6817404889000602E-2</v>
      </c>
      <c r="AB1120" s="17">
        <v>6.6016857017546393E-2</v>
      </c>
      <c r="AC1120" s="17">
        <v>6.9228094460565603E-2</v>
      </c>
      <c r="AD1120" s="17">
        <v>0</v>
      </c>
      <c r="AE1120" s="17"/>
      <c r="AF1120" s="17">
        <v>7.0468780943318599E-2</v>
      </c>
      <c r="AG1120" s="17">
        <v>2.0028905309807301E-2</v>
      </c>
      <c r="AH1120" s="17">
        <v>6.7423424754464306E-2</v>
      </c>
      <c r="AI1120" s="17">
        <v>0.102604501855363</v>
      </c>
      <c r="AJ1120" s="17">
        <v>3.3364682462510502E-2</v>
      </c>
      <c r="AK1120" s="17"/>
      <c r="AL1120" s="17">
        <v>2.1569599398310001E-2</v>
      </c>
      <c r="AM1120" s="17">
        <v>4.3775259720162697E-2</v>
      </c>
      <c r="AN1120" s="17">
        <v>3.1764869400286298E-2</v>
      </c>
      <c r="AO1120" s="17">
        <v>0.10685325776644</v>
      </c>
      <c r="AP1120" s="17">
        <v>2.6058995373696801E-2</v>
      </c>
      <c r="AQ1120" s="17">
        <v>4.25445662615122E-2</v>
      </c>
      <c r="AR1120" s="17"/>
      <c r="AS1120" s="17">
        <v>5.8466244085491698E-2</v>
      </c>
      <c r="AT1120" s="17">
        <v>3.5123995234642803E-2</v>
      </c>
      <c r="AU1120" s="17">
        <v>5.8702912488094401E-2</v>
      </c>
      <c r="AV1120" s="17">
        <v>8.5237868594635099E-2</v>
      </c>
      <c r="AW1120" s="17">
        <v>6.3252191383164402E-2</v>
      </c>
      <c r="AX1120" s="17"/>
      <c r="AY1120" s="17">
        <v>5.5175433128611999E-2</v>
      </c>
      <c r="AZ1120" s="17">
        <v>4.4537892386975197E-2</v>
      </c>
      <c r="BA1120" s="17">
        <v>7.0865728594011607E-2</v>
      </c>
      <c r="BB1120" s="17">
        <v>2.3039174763884802E-2</v>
      </c>
      <c r="BC1120" s="17">
        <v>8.6077623246169299E-2</v>
      </c>
      <c r="BD1120" s="17"/>
      <c r="BE1120" s="17">
        <v>7.8502573523777E-2</v>
      </c>
      <c r="BF1120" s="17">
        <v>5.9027838404400498E-2</v>
      </c>
      <c r="BG1120" s="17">
        <v>4.9527225830141498E-2</v>
      </c>
      <c r="BH1120" s="17">
        <v>4.6036076898924597E-2</v>
      </c>
      <c r="BI1120" s="17"/>
      <c r="BJ1120" s="17">
        <v>4.3099634482101801E-2</v>
      </c>
      <c r="BK1120" s="17">
        <v>1.9554456964081299E-2</v>
      </c>
      <c r="BL1120" s="17">
        <v>3.4553168457919399E-2</v>
      </c>
      <c r="BM1120" s="17">
        <v>6.3648315156642696E-2</v>
      </c>
      <c r="BN1120" s="17"/>
      <c r="BO1120" s="17">
        <v>1.73483222801387E-2</v>
      </c>
      <c r="BP1120" s="17">
        <v>1.30410173226419E-2</v>
      </c>
      <c r="BQ1120" s="17">
        <v>6.5395975831208999E-2</v>
      </c>
      <c r="BR1120" s="17"/>
      <c r="BS1120" s="17">
        <v>5.2774731926036697E-2</v>
      </c>
      <c r="BT1120" s="17">
        <v>4.8409144923986701E-2</v>
      </c>
      <c r="BU1120" s="17"/>
      <c r="BV1120" s="17">
        <v>3.5531142363046497E-2</v>
      </c>
      <c r="BW1120" s="17">
        <v>3.9019694045088898E-2</v>
      </c>
      <c r="BX1120" s="17">
        <v>7.7861421002563894E-2</v>
      </c>
      <c r="BY1120" s="17"/>
      <c r="BZ1120" s="17">
        <v>4.4247538668126897E-2</v>
      </c>
      <c r="CA1120" s="17">
        <v>0</v>
      </c>
    </row>
    <row r="1121" spans="2:79" x14ac:dyDescent="0.3">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c r="BP1121" s="17"/>
      <c r="BQ1121" s="17"/>
      <c r="BR1121" s="17"/>
      <c r="BS1121" s="17"/>
      <c r="BT1121" s="17"/>
      <c r="BU1121" s="17"/>
      <c r="BV1121" s="17"/>
      <c r="BW1121" s="17"/>
      <c r="BX1121" s="17"/>
      <c r="BY1121" s="17"/>
      <c r="BZ1121" s="17"/>
      <c r="CA1121" s="17"/>
    </row>
    <row r="1122" spans="2:79" x14ac:dyDescent="0.3">
      <c r="B1122" s="6" t="s">
        <v>366</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c r="BP1122" s="17"/>
      <c r="BQ1122" s="17"/>
      <c r="BR1122" s="17"/>
      <c r="BS1122" s="17"/>
      <c r="BT1122" s="17"/>
      <c r="BU1122" s="17"/>
      <c r="BV1122" s="17"/>
      <c r="BW1122" s="17"/>
      <c r="BX1122" s="17"/>
      <c r="BY1122" s="17"/>
      <c r="BZ1122" s="17"/>
      <c r="CA1122" s="17"/>
    </row>
    <row r="1123" spans="2:79" x14ac:dyDescent="0.3">
      <c r="B1123" s="24" t="s">
        <v>329</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c r="BQ1123" s="17"/>
      <c r="BR1123" s="17"/>
      <c r="BS1123" s="17"/>
      <c r="BT1123" s="17"/>
      <c r="BU1123" s="17"/>
      <c r="BV1123" s="17"/>
      <c r="BW1123" s="17"/>
      <c r="BX1123" s="17"/>
      <c r="BY1123" s="17"/>
      <c r="BZ1123" s="17"/>
      <c r="CA1123" s="17"/>
    </row>
    <row r="1124" spans="2:79" x14ac:dyDescent="0.3">
      <c r="B1124" t="s">
        <v>321</v>
      </c>
      <c r="C1124" s="17">
        <v>0.31170883728877102</v>
      </c>
      <c r="D1124" s="17">
        <v>0.28692581124623301</v>
      </c>
      <c r="E1124" s="17">
        <v>0.33212814835478499</v>
      </c>
      <c r="F1124" s="17"/>
      <c r="G1124" s="17">
        <v>0.32746945865150601</v>
      </c>
      <c r="H1124" s="17">
        <v>0.28830319696986201</v>
      </c>
      <c r="I1124" s="17">
        <v>0.318969121864774</v>
      </c>
      <c r="J1124" s="17">
        <v>0.31901164841375701</v>
      </c>
      <c r="K1124" s="17">
        <v>0.405208232029654</v>
      </c>
      <c r="L1124" s="17">
        <v>0.240483751156777</v>
      </c>
      <c r="M1124" s="17"/>
      <c r="N1124" s="17">
        <v>0.28866472157219603</v>
      </c>
      <c r="O1124" s="17">
        <v>0.28091558476527101</v>
      </c>
      <c r="P1124" s="17">
        <v>0.318196035999325</v>
      </c>
      <c r="Q1124" s="17">
        <v>0.36185785052656699</v>
      </c>
      <c r="R1124" s="17"/>
      <c r="S1124" s="17">
        <v>0.33164171476767801</v>
      </c>
      <c r="T1124" s="17">
        <v>0.34038390658881301</v>
      </c>
      <c r="U1124" s="17">
        <v>0.264485246501729</v>
      </c>
      <c r="V1124" s="17">
        <v>0.22344908592321</v>
      </c>
      <c r="W1124" s="17">
        <v>0.34107348904691998</v>
      </c>
      <c r="X1124" s="17">
        <v>0.27889594856429401</v>
      </c>
      <c r="Y1124" s="17">
        <v>0.31609070041588899</v>
      </c>
      <c r="Z1124" s="17">
        <v>0.19502017821149301</v>
      </c>
      <c r="AA1124" s="17">
        <v>0.29269997028161798</v>
      </c>
      <c r="AB1124" s="17">
        <v>0.39951571552791798</v>
      </c>
      <c r="AC1124" s="17">
        <v>0.36448954777972598</v>
      </c>
      <c r="AD1124" s="17">
        <v>0.43150227694589499</v>
      </c>
      <c r="AE1124" s="17"/>
      <c r="AF1124" s="17">
        <v>0.25441012798340201</v>
      </c>
      <c r="AG1124" s="17">
        <v>0.29437396533341798</v>
      </c>
      <c r="AH1124" s="17">
        <v>0.28142649225679101</v>
      </c>
      <c r="AI1124" s="17">
        <v>0.42754933133516199</v>
      </c>
      <c r="AJ1124" s="17">
        <v>0.18889885251612401</v>
      </c>
      <c r="AK1124" s="17"/>
      <c r="AL1124" s="17">
        <v>0.23678516070994199</v>
      </c>
      <c r="AM1124" s="17">
        <v>0.293408390983663</v>
      </c>
      <c r="AN1124" s="17">
        <v>0.31582415554794901</v>
      </c>
      <c r="AO1124" s="17">
        <v>0.38397095906885598</v>
      </c>
      <c r="AP1124" s="17">
        <v>0.24197234388632999</v>
      </c>
      <c r="AQ1124" s="17">
        <v>0.28931653298364401</v>
      </c>
      <c r="AR1124" s="17"/>
      <c r="AS1124" s="17">
        <v>0.36833665463309201</v>
      </c>
      <c r="AT1124" s="17">
        <v>0.30370808872286897</v>
      </c>
      <c r="AU1124" s="17">
        <v>0.27999765175386698</v>
      </c>
      <c r="AV1124" s="17">
        <v>0.30776157561566803</v>
      </c>
      <c r="AW1124" s="17">
        <v>0.40845265749367099</v>
      </c>
      <c r="AX1124" s="17"/>
      <c r="AY1124" s="17">
        <v>0.30368872691170701</v>
      </c>
      <c r="AZ1124" s="17">
        <v>0.29948359692686699</v>
      </c>
      <c r="BA1124" s="17">
        <v>0.325390343200539</v>
      </c>
      <c r="BB1124" s="17">
        <v>0.34266083569556899</v>
      </c>
      <c r="BC1124" s="17">
        <v>0.37035531094318003</v>
      </c>
      <c r="BD1124" s="17"/>
      <c r="BE1124" s="17">
        <v>0.52186425558659999</v>
      </c>
      <c r="BF1124" s="17">
        <v>0.31442986002053203</v>
      </c>
      <c r="BG1124" s="17">
        <v>0.34705411689925603</v>
      </c>
      <c r="BH1124" s="17">
        <v>0.23562073299056199</v>
      </c>
      <c r="BI1124" s="17"/>
      <c r="BJ1124" s="17">
        <v>0.268923805707041</v>
      </c>
      <c r="BK1124" s="17">
        <v>0.34103081905048999</v>
      </c>
      <c r="BL1124" s="17">
        <v>0.36095828668515001</v>
      </c>
      <c r="BM1124" s="17">
        <v>0.30071509497981902</v>
      </c>
      <c r="BN1124" s="17"/>
      <c r="BO1124" s="17">
        <v>0.38335429984035202</v>
      </c>
      <c r="BP1124" s="17">
        <v>0.31739609594402701</v>
      </c>
      <c r="BQ1124" s="17">
        <v>0.297770100123738</v>
      </c>
      <c r="BR1124" s="17"/>
      <c r="BS1124" s="17">
        <v>0.289506202911264</v>
      </c>
      <c r="BT1124" s="17">
        <v>0.33907898024408201</v>
      </c>
      <c r="BU1124" s="17"/>
      <c r="BV1124" s="17">
        <v>0.310752389316092</v>
      </c>
      <c r="BW1124" s="17">
        <v>0.33180388088144602</v>
      </c>
      <c r="BX1124" s="17">
        <v>0.29108819753019299</v>
      </c>
      <c r="BY1124" s="17"/>
      <c r="BZ1124" s="17">
        <v>0.34077923178730002</v>
      </c>
      <c r="CA1124" s="17">
        <v>0.33149310543333899</v>
      </c>
    </row>
    <row r="1125" spans="2:79" x14ac:dyDescent="0.3">
      <c r="B1125" t="s">
        <v>322</v>
      </c>
      <c r="C1125" s="17">
        <v>0.24604471685415399</v>
      </c>
      <c r="D1125" s="17">
        <v>0.225832186950783</v>
      </c>
      <c r="E1125" s="17">
        <v>0.26786788156805902</v>
      </c>
      <c r="F1125" s="17"/>
      <c r="G1125" s="17">
        <v>0.13272136211083299</v>
      </c>
      <c r="H1125" s="17">
        <v>0.266295109291945</v>
      </c>
      <c r="I1125" s="17">
        <v>0.26837679035478201</v>
      </c>
      <c r="J1125" s="17">
        <v>0.24003569355281401</v>
      </c>
      <c r="K1125" s="17">
        <v>0.23172602908377099</v>
      </c>
      <c r="L1125" s="17">
        <v>0.30472340009064097</v>
      </c>
      <c r="M1125" s="17"/>
      <c r="N1125" s="17">
        <v>0.25601226470772198</v>
      </c>
      <c r="O1125" s="17">
        <v>0.22280427994784599</v>
      </c>
      <c r="P1125" s="17">
        <v>0.27662905279950201</v>
      </c>
      <c r="Q1125" s="17">
        <v>0.23586073574645799</v>
      </c>
      <c r="R1125" s="17"/>
      <c r="S1125" s="17">
        <v>0.200897029430607</v>
      </c>
      <c r="T1125" s="17">
        <v>0.19969329354127199</v>
      </c>
      <c r="U1125" s="17">
        <v>0.27423759644491502</v>
      </c>
      <c r="V1125" s="17">
        <v>0.26686157205643402</v>
      </c>
      <c r="W1125" s="17">
        <v>0.33181954411800901</v>
      </c>
      <c r="X1125" s="17">
        <v>0.26273020619790299</v>
      </c>
      <c r="Y1125" s="17">
        <v>0.223187326288106</v>
      </c>
      <c r="Z1125" s="17">
        <v>0.35791436655263498</v>
      </c>
      <c r="AA1125" s="17">
        <v>0.30910531046408701</v>
      </c>
      <c r="AB1125" s="17">
        <v>0.23988659041859201</v>
      </c>
      <c r="AC1125" s="17">
        <v>0.126430013085608</v>
      </c>
      <c r="AD1125" s="17">
        <v>0.13365270818925901</v>
      </c>
      <c r="AE1125" s="17"/>
      <c r="AF1125" s="17">
        <v>0.28151728509592999</v>
      </c>
      <c r="AG1125" s="17">
        <v>0.26059330518041302</v>
      </c>
      <c r="AH1125" s="17">
        <v>0.14825599412663601</v>
      </c>
      <c r="AI1125" s="17">
        <v>0.23870191551158901</v>
      </c>
      <c r="AJ1125" s="17">
        <v>0.34490840933119499</v>
      </c>
      <c r="AK1125" s="17"/>
      <c r="AL1125" s="17">
        <v>0.279307992623193</v>
      </c>
      <c r="AM1125" s="17">
        <v>0.27896481634541798</v>
      </c>
      <c r="AN1125" s="17">
        <v>0.22309076205866599</v>
      </c>
      <c r="AO1125" s="17">
        <v>0.222795524453515</v>
      </c>
      <c r="AP1125" s="17">
        <v>0.26515728963428298</v>
      </c>
      <c r="AQ1125" s="17">
        <v>0.218140708884071</v>
      </c>
      <c r="AR1125" s="17"/>
      <c r="AS1125" s="17">
        <v>0.20431432623349699</v>
      </c>
      <c r="AT1125" s="17">
        <v>0.23456759794138099</v>
      </c>
      <c r="AU1125" s="17">
        <v>0.26019038556802998</v>
      </c>
      <c r="AV1125" s="17">
        <v>0.34398443703111398</v>
      </c>
      <c r="AW1125" s="17">
        <v>0.20056575856478501</v>
      </c>
      <c r="AX1125" s="17"/>
      <c r="AY1125" s="17">
        <v>0.22849076684011099</v>
      </c>
      <c r="AZ1125" s="17">
        <v>0.24198681943205499</v>
      </c>
      <c r="BA1125" s="17">
        <v>0.20745113681443</v>
      </c>
      <c r="BB1125" s="17">
        <v>0.32712464408715802</v>
      </c>
      <c r="BC1125" s="17">
        <v>0.33373322253122301</v>
      </c>
      <c r="BD1125" s="17"/>
      <c r="BE1125" s="17">
        <v>0.180188623243139</v>
      </c>
      <c r="BF1125" s="17">
        <v>0.20085312230326</v>
      </c>
      <c r="BG1125" s="17">
        <v>0.25737780660551601</v>
      </c>
      <c r="BH1125" s="17">
        <v>0.26231738629526702</v>
      </c>
      <c r="BI1125" s="17"/>
      <c r="BJ1125" s="17">
        <v>0.31977150910424501</v>
      </c>
      <c r="BK1125" s="17">
        <v>8.2713996845349205E-2</v>
      </c>
      <c r="BL1125" s="17">
        <v>0.23407619167570801</v>
      </c>
      <c r="BM1125" s="17">
        <v>0.25806327987266198</v>
      </c>
      <c r="BN1125" s="17"/>
      <c r="BO1125" s="17">
        <v>0.22620317789134001</v>
      </c>
      <c r="BP1125" s="17">
        <v>0.20863953605876501</v>
      </c>
      <c r="BQ1125" s="17">
        <v>0.25803391790790098</v>
      </c>
      <c r="BR1125" s="17"/>
      <c r="BS1125" s="17">
        <v>0.24441412153821199</v>
      </c>
      <c r="BT1125" s="17">
        <v>0.24979538499331999</v>
      </c>
      <c r="BU1125" s="17"/>
      <c r="BV1125" s="17">
        <v>0.27381299256445002</v>
      </c>
      <c r="BW1125" s="17">
        <v>0.218994049648712</v>
      </c>
      <c r="BX1125" s="17">
        <v>0.25013413609490198</v>
      </c>
      <c r="BY1125" s="17"/>
      <c r="BZ1125" s="17">
        <v>0.283290227453527</v>
      </c>
      <c r="CA1125" s="17">
        <v>0.16827629449885201</v>
      </c>
    </row>
    <row r="1126" spans="2:79" x14ac:dyDescent="0.3">
      <c r="B1126" t="s">
        <v>323</v>
      </c>
      <c r="C1126" s="17">
        <v>0.251570110556182</v>
      </c>
      <c r="D1126" s="17">
        <v>0.25795128910515602</v>
      </c>
      <c r="E1126" s="17">
        <v>0.246788539181652</v>
      </c>
      <c r="F1126" s="17"/>
      <c r="G1126" s="17">
        <v>0.29883726559318102</v>
      </c>
      <c r="H1126" s="17">
        <v>0.219542272000044</v>
      </c>
      <c r="I1126" s="17">
        <v>0.249478788845691</v>
      </c>
      <c r="J1126" s="17">
        <v>0.27442705767811199</v>
      </c>
      <c r="K1126" s="17">
        <v>0.167745130544523</v>
      </c>
      <c r="L1126" s="17">
        <v>0.285110374080495</v>
      </c>
      <c r="M1126" s="17"/>
      <c r="N1126" s="17">
        <v>0.23823665437149</v>
      </c>
      <c r="O1126" s="17">
        <v>0.279483519312138</v>
      </c>
      <c r="P1126" s="17">
        <v>0.21761824741091701</v>
      </c>
      <c r="Q1126" s="17">
        <v>0.27022085328812501</v>
      </c>
      <c r="R1126" s="17"/>
      <c r="S1126" s="17">
        <v>0.32407269978945502</v>
      </c>
      <c r="T1126" s="17">
        <v>0.27952442827833102</v>
      </c>
      <c r="U1126" s="17">
        <v>0.25420492806307399</v>
      </c>
      <c r="V1126" s="17">
        <v>0.27047877041808699</v>
      </c>
      <c r="W1126" s="17">
        <v>0.12843025754696999</v>
      </c>
      <c r="X1126" s="17">
        <v>0.29867043771997398</v>
      </c>
      <c r="Y1126" s="17">
        <v>0.26894798437776402</v>
      </c>
      <c r="Z1126" s="17">
        <v>0.269893609361394</v>
      </c>
      <c r="AA1126" s="17">
        <v>0.18477474517793599</v>
      </c>
      <c r="AB1126" s="17">
        <v>0.121573122182479</v>
      </c>
      <c r="AC1126" s="17">
        <v>0.37067420383050498</v>
      </c>
      <c r="AD1126" s="17">
        <v>0.22719222171122899</v>
      </c>
      <c r="AE1126" s="17"/>
      <c r="AF1126" s="17">
        <v>0.28631742055279102</v>
      </c>
      <c r="AG1126" s="17">
        <v>0.23522768888308301</v>
      </c>
      <c r="AH1126" s="17">
        <v>0.31172017252683698</v>
      </c>
      <c r="AI1126" s="17">
        <v>0.24212328051506701</v>
      </c>
      <c r="AJ1126" s="17">
        <v>0.281523166813616</v>
      </c>
      <c r="AK1126" s="17"/>
      <c r="AL1126" s="17">
        <v>0.23445526757398599</v>
      </c>
      <c r="AM1126" s="17">
        <v>0.246619469804959</v>
      </c>
      <c r="AN1126" s="17">
        <v>0.32375780224011602</v>
      </c>
      <c r="AO1126" s="17">
        <v>0.28079641445676501</v>
      </c>
      <c r="AP1126" s="17">
        <v>0.20184843850401299</v>
      </c>
      <c r="AQ1126" s="17">
        <v>0.30189207181661598</v>
      </c>
      <c r="AR1126" s="17"/>
      <c r="AS1126" s="17">
        <v>0.203610857950281</v>
      </c>
      <c r="AT1126" s="17">
        <v>0.27094586275432803</v>
      </c>
      <c r="AU1126" s="17">
        <v>0.30844929135620303</v>
      </c>
      <c r="AV1126" s="17">
        <v>0.14099127851101301</v>
      </c>
      <c r="AW1126" s="17">
        <v>0.19777485474064399</v>
      </c>
      <c r="AX1126" s="17"/>
      <c r="AY1126" s="17">
        <v>0.24964351851257499</v>
      </c>
      <c r="AZ1126" s="17">
        <v>0.26212686922690498</v>
      </c>
      <c r="BA1126" s="17">
        <v>0.29868076629416002</v>
      </c>
      <c r="BB1126" s="17">
        <v>0.17724863574709199</v>
      </c>
      <c r="BC1126" s="17">
        <v>0.135051140958072</v>
      </c>
      <c r="BD1126" s="17"/>
      <c r="BE1126" s="17">
        <v>8.5248626863520194E-2</v>
      </c>
      <c r="BF1126" s="17">
        <v>0.272956541812236</v>
      </c>
      <c r="BG1126" s="17">
        <v>0.224491250872176</v>
      </c>
      <c r="BH1126" s="17">
        <v>0.30576073648032198</v>
      </c>
      <c r="BI1126" s="17"/>
      <c r="BJ1126" s="17">
        <v>0.232373685628015</v>
      </c>
      <c r="BK1126" s="17">
        <v>0.368584470410042</v>
      </c>
      <c r="BL1126" s="17">
        <v>0.281749441807153</v>
      </c>
      <c r="BM1126" s="17">
        <v>0.223291480042695</v>
      </c>
      <c r="BN1126" s="17"/>
      <c r="BO1126" s="17">
        <v>0.25548840734799499</v>
      </c>
      <c r="BP1126" s="17">
        <v>0.29283602228000999</v>
      </c>
      <c r="BQ1126" s="17">
        <v>0.24105092138024001</v>
      </c>
      <c r="BR1126" s="17"/>
      <c r="BS1126" s="17">
        <v>0.27155338640520599</v>
      </c>
      <c r="BT1126" s="17">
        <v>0.22414220402079299</v>
      </c>
      <c r="BU1126" s="17"/>
      <c r="BV1126" s="17">
        <v>0.25684248413974098</v>
      </c>
      <c r="BW1126" s="17">
        <v>0.26324351583239802</v>
      </c>
      <c r="BX1126" s="17">
        <v>0.247703275069836</v>
      </c>
      <c r="BY1126" s="17"/>
      <c r="BZ1126" s="17">
        <v>0.18580010574164599</v>
      </c>
      <c r="CA1126" s="17">
        <v>0.30678808321565998</v>
      </c>
    </row>
    <row r="1127" spans="2:79" x14ac:dyDescent="0.3">
      <c r="B1127" t="s">
        <v>324</v>
      </c>
      <c r="C1127" s="17">
        <v>8.8710656241019203E-2</v>
      </c>
      <c r="D1127" s="17">
        <v>9.8635857348650297E-2</v>
      </c>
      <c r="E1127" s="17">
        <v>7.9336128631490602E-2</v>
      </c>
      <c r="F1127" s="17"/>
      <c r="G1127" s="17">
        <v>0.11839926033437601</v>
      </c>
      <c r="H1127" s="17">
        <v>8.0660619724462604E-2</v>
      </c>
      <c r="I1127" s="17">
        <v>7.5008954268004496E-2</v>
      </c>
      <c r="J1127" s="17">
        <v>9.4172891733880298E-2</v>
      </c>
      <c r="K1127" s="17">
        <v>9.2488785267799301E-2</v>
      </c>
      <c r="L1127" s="17">
        <v>7.9431392326518302E-2</v>
      </c>
      <c r="M1127" s="17"/>
      <c r="N1127" s="17">
        <v>6.19815822006934E-2</v>
      </c>
      <c r="O1127" s="17">
        <v>0.129742774036887</v>
      </c>
      <c r="P1127" s="17">
        <v>0.111314815122841</v>
      </c>
      <c r="Q1127" s="17">
        <v>4.7549194193998397E-2</v>
      </c>
      <c r="R1127" s="17"/>
      <c r="S1127" s="17">
        <v>3.3475828945599299E-2</v>
      </c>
      <c r="T1127" s="17">
        <v>0.10125833767020299</v>
      </c>
      <c r="U1127" s="17">
        <v>8.6879964067701695E-2</v>
      </c>
      <c r="V1127" s="17">
        <v>0.14100257924911799</v>
      </c>
      <c r="W1127" s="17">
        <v>2.18034352105544E-2</v>
      </c>
      <c r="X1127" s="17">
        <v>0.10391623865953099</v>
      </c>
      <c r="Y1127" s="17">
        <v>9.4164041032607698E-2</v>
      </c>
      <c r="Z1127" s="17">
        <v>8.6397184215428802E-2</v>
      </c>
      <c r="AA1127" s="17">
        <v>0.107512245721787</v>
      </c>
      <c r="AB1127" s="17">
        <v>0.11003501949868499</v>
      </c>
      <c r="AC1127" s="17">
        <v>5.3899188503370297E-2</v>
      </c>
      <c r="AD1127" s="17">
        <v>0.13517437242140901</v>
      </c>
      <c r="AE1127" s="17"/>
      <c r="AF1127" s="17">
        <v>6.3011855541399805E-2</v>
      </c>
      <c r="AG1127" s="17">
        <v>7.1706950473017797E-2</v>
      </c>
      <c r="AH1127" s="17">
        <v>0.176874823906539</v>
      </c>
      <c r="AI1127" s="17">
        <v>3.4090333685609597E-2</v>
      </c>
      <c r="AJ1127" s="17">
        <v>0.184669571339064</v>
      </c>
      <c r="AK1127" s="17"/>
      <c r="AL1127" s="17">
        <v>7.1438887767723905E-2</v>
      </c>
      <c r="AM1127" s="17">
        <v>5.3231758973445502E-2</v>
      </c>
      <c r="AN1127" s="17">
        <v>7.6444263917801902E-2</v>
      </c>
      <c r="AO1127" s="17">
        <v>5.62312356096549E-2</v>
      </c>
      <c r="AP1127" s="17">
        <v>0.18342903836718299</v>
      </c>
      <c r="AQ1127" s="17">
        <v>0.147267941078423</v>
      </c>
      <c r="AR1127" s="17"/>
      <c r="AS1127" s="17">
        <v>8.5272453734728207E-2</v>
      </c>
      <c r="AT1127" s="17">
        <v>9.4827921937211596E-2</v>
      </c>
      <c r="AU1127" s="17">
        <v>6.953339178489E-2</v>
      </c>
      <c r="AV1127" s="17">
        <v>0.112743590781872</v>
      </c>
      <c r="AW1127" s="17">
        <v>0</v>
      </c>
      <c r="AX1127" s="17"/>
      <c r="AY1127" s="17">
        <v>7.9014880238646196E-2</v>
      </c>
      <c r="AZ1127" s="17">
        <v>8.8276963974244907E-2</v>
      </c>
      <c r="BA1127" s="17">
        <v>9.1295088082668202E-2</v>
      </c>
      <c r="BB1127" s="17">
        <v>0.100630662176401</v>
      </c>
      <c r="BC1127" s="17">
        <v>3.6493611575207897E-2</v>
      </c>
      <c r="BD1127" s="17"/>
      <c r="BE1127" s="17">
        <v>3.6903467780027399E-2</v>
      </c>
      <c r="BF1127" s="17">
        <v>0.10025597776784</v>
      </c>
      <c r="BG1127" s="17">
        <v>9.7889698641103307E-2</v>
      </c>
      <c r="BH1127" s="17">
        <v>5.9535176065887999E-2</v>
      </c>
      <c r="BI1127" s="17"/>
      <c r="BJ1127" s="17">
        <v>6.94275632550133E-2</v>
      </c>
      <c r="BK1127" s="17">
        <v>5.2855649904615797E-2</v>
      </c>
      <c r="BL1127" s="17">
        <v>6.5698226347490396E-2</v>
      </c>
      <c r="BM1127" s="17">
        <v>0.104660476691253</v>
      </c>
      <c r="BN1127" s="17"/>
      <c r="BO1127" s="17">
        <v>4.6681177710756701E-2</v>
      </c>
      <c r="BP1127" s="17">
        <v>9.5703864077187506E-2</v>
      </c>
      <c r="BQ1127" s="17">
        <v>9.5778530357862005E-2</v>
      </c>
      <c r="BR1127" s="17"/>
      <c r="BS1127" s="17">
        <v>8.46738448970452E-2</v>
      </c>
      <c r="BT1127" s="17">
        <v>9.4514051407281002E-2</v>
      </c>
      <c r="BU1127" s="17"/>
      <c r="BV1127" s="17">
        <v>8.1483273571785003E-2</v>
      </c>
      <c r="BW1127" s="17">
        <v>0.101898459633338</v>
      </c>
      <c r="BX1127" s="17">
        <v>7.1438589483872897E-2</v>
      </c>
      <c r="BY1127" s="17"/>
      <c r="BZ1127" s="17">
        <v>6.8698796900987097E-2</v>
      </c>
      <c r="CA1127" s="17">
        <v>5.5195099815970199E-2</v>
      </c>
    </row>
    <row r="1128" spans="2:79" x14ac:dyDescent="0.3">
      <c r="B1128" t="s">
        <v>325</v>
      </c>
      <c r="C1128" s="17">
        <v>5.4170605311173799E-2</v>
      </c>
      <c r="D1128" s="17">
        <v>6.8687082633382801E-2</v>
      </c>
      <c r="E1128" s="17">
        <v>3.9975638281479403E-2</v>
      </c>
      <c r="F1128" s="17"/>
      <c r="G1128" s="17">
        <v>7.2117941890945197E-2</v>
      </c>
      <c r="H1128" s="17">
        <v>8.2825532501422897E-2</v>
      </c>
      <c r="I1128" s="17">
        <v>4.1195674417997603E-2</v>
      </c>
      <c r="J1128" s="17">
        <v>4.6086916326582399E-2</v>
      </c>
      <c r="K1128" s="17">
        <v>4.0481195384783598E-2</v>
      </c>
      <c r="L1128" s="17">
        <v>4.6486478595978202E-2</v>
      </c>
      <c r="M1128" s="17"/>
      <c r="N1128" s="17">
        <v>8.2718486885025005E-2</v>
      </c>
      <c r="O1128" s="17">
        <v>6.0842773947331397E-2</v>
      </c>
      <c r="P1128" s="17">
        <v>3.08968156286362E-2</v>
      </c>
      <c r="Q1128" s="17">
        <v>3.6155340920787399E-2</v>
      </c>
      <c r="R1128" s="17"/>
      <c r="S1128" s="17">
        <v>3.9005813058199702E-2</v>
      </c>
      <c r="T1128" s="17">
        <v>5.6460949408646398E-2</v>
      </c>
      <c r="U1128" s="17">
        <v>8.0833253704922003E-2</v>
      </c>
      <c r="V1128" s="17">
        <v>1.9083748557578599E-2</v>
      </c>
      <c r="W1128" s="17">
        <v>6.14415165802248E-2</v>
      </c>
      <c r="X1128" s="17">
        <v>2.7515354203748399E-2</v>
      </c>
      <c r="Y1128" s="17">
        <v>4.0765852499872503E-2</v>
      </c>
      <c r="Z1128" s="17">
        <v>3.1957381629953797E-2</v>
      </c>
      <c r="AA1128" s="17">
        <v>9.5594404637422595E-2</v>
      </c>
      <c r="AB1128" s="17">
        <v>8.3124247165838105E-2</v>
      </c>
      <c r="AC1128" s="17">
        <v>4.4973477222143503E-2</v>
      </c>
      <c r="AD1128" s="17">
        <v>7.2478420732207394E-2</v>
      </c>
      <c r="AE1128" s="17"/>
      <c r="AF1128" s="17">
        <v>2.5186562284104302E-2</v>
      </c>
      <c r="AG1128" s="17">
        <v>8.35169788839695E-2</v>
      </c>
      <c r="AH1128" s="17">
        <v>4.5500948397396698E-2</v>
      </c>
      <c r="AI1128" s="17">
        <v>4.4327422473979299E-2</v>
      </c>
      <c r="AJ1128" s="17">
        <v>0</v>
      </c>
      <c r="AK1128" s="17"/>
      <c r="AL1128" s="17">
        <v>0.113211512461055</v>
      </c>
      <c r="AM1128" s="17">
        <v>3.5997517871331097E-2</v>
      </c>
      <c r="AN1128" s="17">
        <v>2.9623225987609601E-2</v>
      </c>
      <c r="AO1128" s="17">
        <v>2.7361294946828402E-2</v>
      </c>
      <c r="AP1128" s="17">
        <v>2.4214101801483399E-2</v>
      </c>
      <c r="AQ1128" s="17">
        <v>4.3382745237245397E-2</v>
      </c>
      <c r="AR1128" s="17"/>
      <c r="AS1128" s="17">
        <v>7.7621289249951694E-2</v>
      </c>
      <c r="AT1128" s="17">
        <v>4.0853689000626997E-2</v>
      </c>
      <c r="AU1128" s="17">
        <v>4.3941685804482399E-2</v>
      </c>
      <c r="AV1128" s="17">
        <v>9.4519118060334001E-2</v>
      </c>
      <c r="AW1128" s="17">
        <v>5.9726892052683403E-2</v>
      </c>
      <c r="AX1128" s="17"/>
      <c r="AY1128" s="17">
        <v>6.4496881968570494E-2</v>
      </c>
      <c r="AZ1128" s="17">
        <v>6.3346208617854602E-2</v>
      </c>
      <c r="BA1128" s="17">
        <v>3.7019991075044799E-2</v>
      </c>
      <c r="BB1128" s="17">
        <v>4.1527449369769799E-2</v>
      </c>
      <c r="BC1128" s="17">
        <v>3.8289090746146899E-2</v>
      </c>
      <c r="BD1128" s="17"/>
      <c r="BE1128" s="17">
        <v>9.3058577459617098E-2</v>
      </c>
      <c r="BF1128" s="17">
        <v>5.0848328404800698E-2</v>
      </c>
      <c r="BG1128" s="17">
        <v>3.8732701188779702E-2</v>
      </c>
      <c r="BH1128" s="17">
        <v>7.8202300669543798E-2</v>
      </c>
      <c r="BI1128" s="17"/>
      <c r="BJ1128" s="17">
        <v>6.0461141881257403E-2</v>
      </c>
      <c r="BK1128" s="17">
        <v>9.0182714799529398E-2</v>
      </c>
      <c r="BL1128" s="17">
        <v>1.8606960763787601E-2</v>
      </c>
      <c r="BM1128" s="17">
        <v>6.35804898673583E-2</v>
      </c>
      <c r="BN1128" s="17"/>
      <c r="BO1128" s="17">
        <v>4.8303208635676803E-2</v>
      </c>
      <c r="BP1128" s="17">
        <v>5.88373223013232E-2</v>
      </c>
      <c r="BQ1128" s="17">
        <v>5.3471882323372001E-2</v>
      </c>
      <c r="BR1128" s="17"/>
      <c r="BS1128" s="17">
        <v>5.0698385103556801E-2</v>
      </c>
      <c r="BT1128" s="17">
        <v>5.9014245800076297E-2</v>
      </c>
      <c r="BU1128" s="17"/>
      <c r="BV1128" s="17">
        <v>4.6387265607363601E-2</v>
      </c>
      <c r="BW1128" s="17">
        <v>4.19459853939569E-2</v>
      </c>
      <c r="BX1128" s="17">
        <v>6.66641902721542E-2</v>
      </c>
      <c r="BY1128" s="17"/>
      <c r="BZ1128" s="17">
        <v>6.7557423312103099E-2</v>
      </c>
      <c r="CA1128" s="17">
        <v>7.4771628934537995E-2</v>
      </c>
    </row>
    <row r="1129" spans="2:79" x14ac:dyDescent="0.3">
      <c r="B1129" t="s">
        <v>326</v>
      </c>
      <c r="C1129" s="17">
        <v>4.00854551660084E-2</v>
      </c>
      <c r="D1129" s="17">
        <v>5.2898314345543297E-2</v>
      </c>
      <c r="E1129" s="17">
        <v>2.75068952643455E-2</v>
      </c>
      <c r="F1129" s="17"/>
      <c r="G1129" s="17">
        <v>3.9733459452256398E-2</v>
      </c>
      <c r="H1129" s="17">
        <v>6.2373269512263102E-2</v>
      </c>
      <c r="I1129" s="17">
        <v>3.01971665024241E-2</v>
      </c>
      <c r="J1129" s="17">
        <v>1.67398474763936E-2</v>
      </c>
      <c r="K1129" s="17">
        <v>5.1975026504416301E-2</v>
      </c>
      <c r="L1129" s="17">
        <v>4.3764603749591201E-2</v>
      </c>
      <c r="M1129" s="17"/>
      <c r="N1129" s="17">
        <v>7.2386290262872799E-2</v>
      </c>
      <c r="O1129" s="17">
        <v>1.3679491650798299E-2</v>
      </c>
      <c r="P1129" s="17">
        <v>3.9120673607997598E-2</v>
      </c>
      <c r="Q1129" s="17">
        <v>3.6047630088352801E-2</v>
      </c>
      <c r="R1129" s="17"/>
      <c r="S1129" s="17">
        <v>4.7163156606720401E-2</v>
      </c>
      <c r="T1129" s="17">
        <v>1.0435245690346101E-2</v>
      </c>
      <c r="U1129" s="17">
        <v>1.9388297898575099E-2</v>
      </c>
      <c r="V1129" s="17">
        <v>7.9124243795571703E-2</v>
      </c>
      <c r="W1129" s="17">
        <v>9.4057140077390897E-2</v>
      </c>
      <c r="X1129" s="17">
        <v>2.82718146545494E-2</v>
      </c>
      <c r="Y1129" s="17">
        <v>5.6844095385760601E-2</v>
      </c>
      <c r="Z1129" s="17">
        <v>5.8817280029095101E-2</v>
      </c>
      <c r="AA1129" s="17">
        <v>1.03133237171506E-2</v>
      </c>
      <c r="AB1129" s="17">
        <v>4.5865305206488703E-2</v>
      </c>
      <c r="AC1129" s="17">
        <v>3.9533569578646802E-2</v>
      </c>
      <c r="AD1129" s="17">
        <v>0</v>
      </c>
      <c r="AE1129" s="17"/>
      <c r="AF1129" s="17">
        <v>5.7493277266227903E-2</v>
      </c>
      <c r="AG1129" s="17">
        <v>5.45811112460984E-2</v>
      </c>
      <c r="AH1129" s="17">
        <v>3.6221568785799997E-2</v>
      </c>
      <c r="AI1129" s="17">
        <v>0</v>
      </c>
      <c r="AJ1129" s="17">
        <v>0</v>
      </c>
      <c r="AK1129" s="17"/>
      <c r="AL1129" s="17">
        <v>6.4801178864100403E-2</v>
      </c>
      <c r="AM1129" s="17">
        <v>6.5308762917507396E-2</v>
      </c>
      <c r="AN1129" s="17">
        <v>3.1259790247857501E-2</v>
      </c>
      <c r="AO1129" s="17">
        <v>1.30747069743364E-2</v>
      </c>
      <c r="AP1129" s="17">
        <v>8.3378787806708404E-2</v>
      </c>
      <c r="AQ1129" s="17">
        <v>0</v>
      </c>
      <c r="AR1129" s="17"/>
      <c r="AS1129" s="17">
        <v>6.0844418198450698E-2</v>
      </c>
      <c r="AT1129" s="17">
        <v>4.15643350538977E-2</v>
      </c>
      <c r="AU1129" s="17">
        <v>3.7887593732527702E-2</v>
      </c>
      <c r="AV1129" s="17">
        <v>0</v>
      </c>
      <c r="AW1129" s="17">
        <v>7.0227645765051999E-2</v>
      </c>
      <c r="AX1129" s="17"/>
      <c r="AY1129" s="17">
        <v>6.16743252582658E-2</v>
      </c>
      <c r="AZ1129" s="17">
        <v>4.4779541822073797E-2</v>
      </c>
      <c r="BA1129" s="17">
        <v>3.2606952056461198E-2</v>
      </c>
      <c r="BB1129" s="17">
        <v>1.0807772924009701E-2</v>
      </c>
      <c r="BC1129" s="17">
        <v>0</v>
      </c>
      <c r="BD1129" s="17"/>
      <c r="BE1129" s="17">
        <v>8.2736449067095805E-2</v>
      </c>
      <c r="BF1129" s="17">
        <v>5.2123336185643E-2</v>
      </c>
      <c r="BG1129" s="17">
        <v>3.1402522193378198E-2</v>
      </c>
      <c r="BH1129" s="17">
        <v>4.2768625196198798E-2</v>
      </c>
      <c r="BI1129" s="17"/>
      <c r="BJ1129" s="17">
        <v>4.9042294424428298E-2</v>
      </c>
      <c r="BK1129" s="17">
        <v>6.4632348989973096E-2</v>
      </c>
      <c r="BL1129" s="17">
        <v>3.8910892720711E-2</v>
      </c>
      <c r="BM1129" s="17">
        <v>3.6190334475716603E-2</v>
      </c>
      <c r="BN1129" s="17"/>
      <c r="BO1129" s="17">
        <v>3.9969728573879301E-2</v>
      </c>
      <c r="BP1129" s="17">
        <v>2.65871593386879E-2</v>
      </c>
      <c r="BQ1129" s="17">
        <v>4.3026309804196798E-2</v>
      </c>
      <c r="BR1129" s="17"/>
      <c r="BS1129" s="17">
        <v>4.8099148179050401E-2</v>
      </c>
      <c r="BT1129" s="17">
        <v>3.0011313341803601E-2</v>
      </c>
      <c r="BU1129" s="17"/>
      <c r="BV1129" s="17">
        <v>3.0721594800568099E-2</v>
      </c>
      <c r="BW1129" s="17">
        <v>3.8298269434698599E-2</v>
      </c>
      <c r="BX1129" s="17">
        <v>5.3171801349987599E-2</v>
      </c>
      <c r="BY1129" s="17"/>
      <c r="BZ1129" s="17">
        <v>5.3874214804436098E-2</v>
      </c>
      <c r="CA1129" s="17">
        <v>6.3475788101639494E-2</v>
      </c>
    </row>
    <row r="1130" spans="2:79" x14ac:dyDescent="0.3">
      <c r="B1130" t="s">
        <v>327</v>
      </c>
      <c r="C1130" s="17">
        <v>7.70961858269072E-3</v>
      </c>
      <c r="D1130" s="17">
        <v>9.0694583702511707E-3</v>
      </c>
      <c r="E1130" s="17">
        <v>6.39676871818789E-3</v>
      </c>
      <c r="F1130" s="17"/>
      <c r="G1130" s="17">
        <v>1.07212519669008E-2</v>
      </c>
      <c r="H1130" s="17">
        <v>0</v>
      </c>
      <c r="I1130" s="17">
        <v>1.6773503746327599E-2</v>
      </c>
      <c r="J1130" s="17">
        <v>9.5259448184611597E-3</v>
      </c>
      <c r="K1130" s="17">
        <v>1.03756011850534E-2</v>
      </c>
      <c r="L1130" s="17">
        <v>0</v>
      </c>
      <c r="M1130" s="17"/>
      <c r="N1130" s="17">
        <v>0</v>
      </c>
      <c r="O1130" s="17">
        <v>1.25315763397289E-2</v>
      </c>
      <c r="P1130" s="17">
        <v>6.2243594307812896E-3</v>
      </c>
      <c r="Q1130" s="17">
        <v>1.2308395235711899E-2</v>
      </c>
      <c r="R1130" s="17"/>
      <c r="S1130" s="17">
        <v>2.3743757401740301E-2</v>
      </c>
      <c r="T1130" s="17">
        <v>1.2243838822388E-2</v>
      </c>
      <c r="U1130" s="17">
        <v>1.9970713319083799E-2</v>
      </c>
      <c r="V1130" s="17">
        <v>0</v>
      </c>
      <c r="W1130" s="17">
        <v>2.1374617419930901E-2</v>
      </c>
      <c r="X1130" s="17">
        <v>0</v>
      </c>
      <c r="Y1130" s="17">
        <v>0</v>
      </c>
      <c r="Z1130" s="17">
        <v>0</v>
      </c>
      <c r="AA1130" s="17">
        <v>0</v>
      </c>
      <c r="AB1130" s="17">
        <v>0</v>
      </c>
      <c r="AC1130" s="17">
        <v>0</v>
      </c>
      <c r="AD1130" s="17">
        <v>0</v>
      </c>
      <c r="AE1130" s="17"/>
      <c r="AF1130" s="17">
        <v>3.2063471276145103E-2</v>
      </c>
      <c r="AG1130" s="17">
        <v>0</v>
      </c>
      <c r="AH1130" s="17">
        <v>0</v>
      </c>
      <c r="AI1130" s="17">
        <v>1.3207716478593499E-2</v>
      </c>
      <c r="AJ1130" s="17">
        <v>0</v>
      </c>
      <c r="AK1130" s="17"/>
      <c r="AL1130" s="17">
        <v>0</v>
      </c>
      <c r="AM1130" s="17">
        <v>2.6469283103674999E-2</v>
      </c>
      <c r="AN1130" s="17">
        <v>0</v>
      </c>
      <c r="AO1130" s="17">
        <v>1.57698644900446E-2</v>
      </c>
      <c r="AP1130" s="17">
        <v>0</v>
      </c>
      <c r="AQ1130" s="17">
        <v>0</v>
      </c>
      <c r="AR1130" s="17"/>
      <c r="AS1130" s="17">
        <v>0</v>
      </c>
      <c r="AT1130" s="17">
        <v>1.3532504589686E-2</v>
      </c>
      <c r="AU1130" s="17">
        <v>0</v>
      </c>
      <c r="AV1130" s="17">
        <v>0</v>
      </c>
      <c r="AW1130" s="17">
        <v>6.3252191383164402E-2</v>
      </c>
      <c r="AX1130" s="17"/>
      <c r="AY1130" s="17">
        <v>1.29909002701239E-2</v>
      </c>
      <c r="AZ1130" s="17">
        <v>0</v>
      </c>
      <c r="BA1130" s="17">
        <v>7.5557224766971097E-3</v>
      </c>
      <c r="BB1130" s="17">
        <v>0</v>
      </c>
      <c r="BC1130" s="17">
        <v>8.6077623246169299E-2</v>
      </c>
      <c r="BD1130" s="17"/>
      <c r="BE1130" s="17">
        <v>0</v>
      </c>
      <c r="BF1130" s="17">
        <v>8.5328335056882604E-3</v>
      </c>
      <c r="BG1130" s="17">
        <v>3.0519035997909698E-3</v>
      </c>
      <c r="BH1130" s="17">
        <v>1.5795042302217899E-2</v>
      </c>
      <c r="BI1130" s="17"/>
      <c r="BJ1130" s="17">
        <v>0</v>
      </c>
      <c r="BK1130" s="17">
        <v>0</v>
      </c>
      <c r="BL1130" s="17">
        <v>0</v>
      </c>
      <c r="BM1130" s="17">
        <v>1.3498844070495499E-2</v>
      </c>
      <c r="BN1130" s="17"/>
      <c r="BO1130" s="17">
        <v>0</v>
      </c>
      <c r="BP1130" s="17">
        <v>0</v>
      </c>
      <c r="BQ1130" s="17">
        <v>1.0868338102690899E-2</v>
      </c>
      <c r="BR1130" s="17"/>
      <c r="BS1130" s="17">
        <v>1.1054910965665901E-2</v>
      </c>
      <c r="BT1130" s="17">
        <v>3.44382019264414E-3</v>
      </c>
      <c r="BU1130" s="17"/>
      <c r="BV1130" s="17">
        <v>0</v>
      </c>
      <c r="BW1130" s="17">
        <v>3.8158391754509698E-3</v>
      </c>
      <c r="BX1130" s="17">
        <v>1.9799810199054701E-2</v>
      </c>
      <c r="BY1130" s="17"/>
      <c r="BZ1130" s="17">
        <v>0</v>
      </c>
      <c r="CA1130" s="17">
        <v>0</v>
      </c>
    </row>
    <row r="1131" spans="2:79" x14ac:dyDescent="0.3">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c r="BH1131" s="17"/>
      <c r="BI1131" s="17"/>
      <c r="BJ1131" s="17"/>
      <c r="BK1131" s="17"/>
      <c r="BL1131" s="17"/>
      <c r="BM1131" s="17"/>
      <c r="BN1131" s="17"/>
      <c r="BO1131" s="17"/>
      <c r="BP1131" s="17"/>
      <c r="BQ1131" s="17"/>
      <c r="BR1131" s="17"/>
      <c r="BS1131" s="17"/>
      <c r="BT1131" s="17"/>
      <c r="BU1131" s="17"/>
      <c r="BV1131" s="17"/>
      <c r="BW1131" s="17"/>
      <c r="BX1131" s="17"/>
      <c r="BY1131" s="17"/>
      <c r="BZ1131" s="17"/>
      <c r="CA1131" s="17"/>
    </row>
    <row r="1132" spans="2:79" x14ac:dyDescent="0.3">
      <c r="B1132" s="6" t="s">
        <v>367</v>
      </c>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c r="BP1132" s="17"/>
      <c r="BQ1132" s="17"/>
      <c r="BR1132" s="17"/>
      <c r="BS1132" s="17"/>
      <c r="BT1132" s="17"/>
      <c r="BU1132" s="17"/>
      <c r="BV1132" s="17"/>
      <c r="BW1132" s="17"/>
      <c r="BX1132" s="17"/>
      <c r="BY1132" s="17"/>
      <c r="BZ1132" s="17"/>
      <c r="CA1132" s="17"/>
    </row>
    <row r="1133" spans="2:79" x14ac:dyDescent="0.3">
      <c r="B1133" s="24" t="s">
        <v>329</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c r="BQ1133" s="17"/>
      <c r="BR1133" s="17"/>
      <c r="BS1133" s="17"/>
      <c r="BT1133" s="17"/>
      <c r="BU1133" s="17"/>
      <c r="BV1133" s="17"/>
      <c r="BW1133" s="17"/>
      <c r="BX1133" s="17"/>
      <c r="BY1133" s="17"/>
      <c r="BZ1133" s="17"/>
      <c r="CA1133" s="17"/>
    </row>
    <row r="1134" spans="2:79" x14ac:dyDescent="0.3">
      <c r="B1134" t="s">
        <v>321</v>
      </c>
      <c r="C1134" s="17">
        <v>8.9695987337187102E-2</v>
      </c>
      <c r="D1134" s="17">
        <v>0.10638191015722299</v>
      </c>
      <c r="E1134" s="17">
        <v>7.3555249552275395E-2</v>
      </c>
      <c r="F1134" s="17"/>
      <c r="G1134" s="17">
        <v>6.2910146913718795E-2</v>
      </c>
      <c r="H1134" s="17">
        <v>7.2015119907756803E-2</v>
      </c>
      <c r="I1134" s="17">
        <v>0.12090375934457701</v>
      </c>
      <c r="J1134" s="17">
        <v>4.7955284419114202E-2</v>
      </c>
      <c r="K1134" s="17">
        <v>0.13059410092909701</v>
      </c>
      <c r="L1134" s="17">
        <v>0.1036094988082</v>
      </c>
      <c r="M1134" s="17"/>
      <c r="N1134" s="17">
        <v>0.10278257457319</v>
      </c>
      <c r="O1134" s="17">
        <v>7.9962338066403696E-2</v>
      </c>
      <c r="P1134" s="17">
        <v>7.5842787895595801E-2</v>
      </c>
      <c r="Q1134" s="17">
        <v>9.5347521925437606E-2</v>
      </c>
      <c r="R1134" s="17"/>
      <c r="S1134" s="17">
        <v>9.6050109302150896E-2</v>
      </c>
      <c r="T1134" s="17">
        <v>7.7473641778792304E-2</v>
      </c>
      <c r="U1134" s="17">
        <v>6.2107607806066001E-2</v>
      </c>
      <c r="V1134" s="17">
        <v>8.8324431329313294E-2</v>
      </c>
      <c r="W1134" s="17">
        <v>0.110620135663775</v>
      </c>
      <c r="X1134" s="17">
        <v>7.8941937339933696E-2</v>
      </c>
      <c r="Y1134" s="17">
        <v>5.8677096911349501E-2</v>
      </c>
      <c r="Z1134" s="17">
        <v>9.3194424002586901E-2</v>
      </c>
      <c r="AA1134" s="17">
        <v>8.6652738677831201E-2</v>
      </c>
      <c r="AB1134" s="17">
        <v>0.102897942676727</v>
      </c>
      <c r="AC1134" s="17">
        <v>0.16074424964870601</v>
      </c>
      <c r="AD1134" s="17">
        <v>0.14004324443004501</v>
      </c>
      <c r="AE1134" s="17"/>
      <c r="AF1134" s="17">
        <v>8.4139796481117898E-2</v>
      </c>
      <c r="AG1134" s="17">
        <v>9.6399906135695795E-2</v>
      </c>
      <c r="AH1134" s="17">
        <v>3.4537690073774802E-2</v>
      </c>
      <c r="AI1134" s="17">
        <v>0.152859020208131</v>
      </c>
      <c r="AJ1134" s="17">
        <v>4.5456286805411202E-2</v>
      </c>
      <c r="AK1134" s="17"/>
      <c r="AL1134" s="17">
        <v>8.6933941622465302E-2</v>
      </c>
      <c r="AM1134" s="17">
        <v>8.1432758731012994E-2</v>
      </c>
      <c r="AN1134" s="17">
        <v>6.8498014146193303E-2</v>
      </c>
      <c r="AO1134" s="17">
        <v>0.136102524171443</v>
      </c>
      <c r="AP1134" s="17">
        <v>4.6660709184116099E-2</v>
      </c>
      <c r="AQ1134" s="17">
        <v>6.8691973988617705E-2</v>
      </c>
      <c r="AR1134" s="17"/>
      <c r="AS1134" s="17">
        <v>9.83886112010883E-2</v>
      </c>
      <c r="AT1134" s="17">
        <v>0.108240628661053</v>
      </c>
      <c r="AU1134" s="17">
        <v>5.43313354880414E-2</v>
      </c>
      <c r="AV1134" s="17">
        <v>8.1203417542748402E-2</v>
      </c>
      <c r="AW1134" s="17">
        <v>5.9056041363924901E-2</v>
      </c>
      <c r="AX1134" s="17"/>
      <c r="AY1134" s="17">
        <v>0.121793268884221</v>
      </c>
      <c r="AZ1134" s="17">
        <v>8.0547972013738603E-2</v>
      </c>
      <c r="BA1134" s="17">
        <v>7.0971823626192199E-2</v>
      </c>
      <c r="BB1134" s="17">
        <v>8.8590038045576303E-2</v>
      </c>
      <c r="BC1134" s="17">
        <v>0.116533018874993</v>
      </c>
      <c r="BD1134" s="17"/>
      <c r="BE1134" s="17">
        <v>0.21402633549212599</v>
      </c>
      <c r="BF1134" s="17">
        <v>0.113067869192354</v>
      </c>
      <c r="BG1134" s="17">
        <v>0.101396641641837</v>
      </c>
      <c r="BH1134" s="17">
        <v>4.5105765800236702E-2</v>
      </c>
      <c r="BI1134" s="17"/>
      <c r="BJ1134" s="17">
        <v>0.12795828278482699</v>
      </c>
      <c r="BK1134" s="17">
        <v>0.111929907106121</v>
      </c>
      <c r="BL1134" s="17">
        <v>8.6874115347509995E-2</v>
      </c>
      <c r="BM1134" s="17">
        <v>8.1748756186223806E-2</v>
      </c>
      <c r="BN1134" s="17"/>
      <c r="BO1134" s="17">
        <v>9.0918926241675704E-2</v>
      </c>
      <c r="BP1134" s="17">
        <v>0.123496012409178</v>
      </c>
      <c r="BQ1134" s="17">
        <v>8.5130162403356899E-2</v>
      </c>
      <c r="BR1134" s="17"/>
      <c r="BS1134" s="17">
        <v>8.0460211436071405E-2</v>
      </c>
      <c r="BT1134" s="17">
        <v>0.102215677902698</v>
      </c>
      <c r="BU1134" s="17"/>
      <c r="BV1134" s="17">
        <v>8.1890848664172206E-2</v>
      </c>
      <c r="BW1134" s="17">
        <v>6.9714871000838605E-2</v>
      </c>
      <c r="BX1134" s="17">
        <v>0.12898272212155301</v>
      </c>
      <c r="BY1134" s="17"/>
      <c r="BZ1134" s="17">
        <v>8.7446161014684096E-2</v>
      </c>
      <c r="CA1134" s="17">
        <v>0.152870578066335</v>
      </c>
    </row>
    <row r="1135" spans="2:79" x14ac:dyDescent="0.3">
      <c r="B1135" t="s">
        <v>322</v>
      </c>
      <c r="C1135" s="17">
        <v>0.13843599398749901</v>
      </c>
      <c r="D1135" s="17">
        <v>0.14833898450226499</v>
      </c>
      <c r="E1135" s="17">
        <v>0.122999338388372</v>
      </c>
      <c r="F1135" s="17"/>
      <c r="G1135" s="17">
        <v>0.19398077522235399</v>
      </c>
      <c r="H1135" s="17">
        <v>0.17599571437964801</v>
      </c>
      <c r="I1135" s="17">
        <v>0.193394597703133</v>
      </c>
      <c r="J1135" s="17">
        <v>8.6983055275504706E-2</v>
      </c>
      <c r="K1135" s="17">
        <v>0.167244856308914</v>
      </c>
      <c r="L1135" s="17">
        <v>4.2266667905632098E-2</v>
      </c>
      <c r="M1135" s="17"/>
      <c r="N1135" s="17">
        <v>0.167126694198759</v>
      </c>
      <c r="O1135" s="17">
        <v>0.126703055050439</v>
      </c>
      <c r="P1135" s="17">
        <v>0.116779170146593</v>
      </c>
      <c r="Q1135" s="17">
        <v>0.139785295790022</v>
      </c>
      <c r="R1135" s="17"/>
      <c r="S1135" s="17">
        <v>0.17549038728661001</v>
      </c>
      <c r="T1135" s="17">
        <v>0.165497277877625</v>
      </c>
      <c r="U1135" s="17">
        <v>0.18874171021255001</v>
      </c>
      <c r="V1135" s="17">
        <v>0.10519712228326999</v>
      </c>
      <c r="W1135" s="17">
        <v>0.13824042432514499</v>
      </c>
      <c r="X1135" s="17">
        <v>8.4894365350592693E-2</v>
      </c>
      <c r="Y1135" s="17">
        <v>0.106662837021854</v>
      </c>
      <c r="Z1135" s="17">
        <v>0.16174126114745599</v>
      </c>
      <c r="AA1135" s="17">
        <v>0.17017503362938699</v>
      </c>
      <c r="AB1135" s="17">
        <v>0.130978919558669</v>
      </c>
      <c r="AC1135" s="17">
        <v>8.0642133338825001E-2</v>
      </c>
      <c r="AD1135" s="17">
        <v>6.0277270896410599E-2</v>
      </c>
      <c r="AE1135" s="17"/>
      <c r="AF1135" s="17">
        <v>0.14494810752894099</v>
      </c>
      <c r="AG1135" s="17">
        <v>0.156338441462929</v>
      </c>
      <c r="AH1135" s="17">
        <v>6.3212255957919294E-2</v>
      </c>
      <c r="AI1135" s="17">
        <v>0.168610118050362</v>
      </c>
      <c r="AJ1135" s="17">
        <v>0.154059877696096</v>
      </c>
      <c r="AK1135" s="17"/>
      <c r="AL1135" s="17">
        <v>0.16730661101328501</v>
      </c>
      <c r="AM1135" s="17">
        <v>0.13077680207430201</v>
      </c>
      <c r="AN1135" s="17">
        <v>0.18129856977768599</v>
      </c>
      <c r="AO1135" s="17">
        <v>0.120074686488002</v>
      </c>
      <c r="AP1135" s="17">
        <v>0.21098763212324101</v>
      </c>
      <c r="AQ1135" s="17">
        <v>5.2971600634596001E-2</v>
      </c>
      <c r="AR1135" s="17"/>
      <c r="AS1135" s="17">
        <v>0.11319290855478301</v>
      </c>
      <c r="AT1135" s="17">
        <v>0.146870268721778</v>
      </c>
      <c r="AU1135" s="17">
        <v>0.119594649616939</v>
      </c>
      <c r="AV1135" s="17">
        <v>0.21482433222678099</v>
      </c>
      <c r="AW1135" s="17">
        <v>0</v>
      </c>
      <c r="AX1135" s="17"/>
      <c r="AY1135" s="17">
        <v>6.8905662529841094E-2</v>
      </c>
      <c r="AZ1135" s="17">
        <v>0.167098170917579</v>
      </c>
      <c r="BA1135" s="17">
        <v>0.13972618209108001</v>
      </c>
      <c r="BB1135" s="17">
        <v>0.20178212470135301</v>
      </c>
      <c r="BC1135" s="17">
        <v>9.2513767967660407E-2</v>
      </c>
      <c r="BD1135" s="17"/>
      <c r="BE1135" s="17">
        <v>0.314925229746776</v>
      </c>
      <c r="BF1135" s="17">
        <v>0.13237416298361601</v>
      </c>
      <c r="BG1135" s="17">
        <v>0.12378777652060199</v>
      </c>
      <c r="BH1135" s="17">
        <v>0.13964045109638401</v>
      </c>
      <c r="BI1135" s="17"/>
      <c r="BJ1135" s="17">
        <v>0.22636699074095501</v>
      </c>
      <c r="BK1135" s="17">
        <v>0.202059321616778</v>
      </c>
      <c r="BL1135" s="17">
        <v>0.14003944993907699</v>
      </c>
      <c r="BM1135" s="17">
        <v>0.11423206823844299</v>
      </c>
      <c r="BN1135" s="17"/>
      <c r="BO1135" s="17">
        <v>0.217125031848761</v>
      </c>
      <c r="BP1135" s="17">
        <v>0.236568335888028</v>
      </c>
      <c r="BQ1135" s="17">
        <v>0.106347595786056</v>
      </c>
      <c r="BR1135" s="17"/>
      <c r="BS1135" s="17">
        <v>0.132699574782909</v>
      </c>
      <c r="BT1135" s="17">
        <v>0.14339575420251699</v>
      </c>
      <c r="BU1135" s="17"/>
      <c r="BV1135" s="17">
        <v>0.128559393067392</v>
      </c>
      <c r="BW1135" s="17">
        <v>0.15496606639651</v>
      </c>
      <c r="BX1135" s="17">
        <v>0.12574140880369</v>
      </c>
      <c r="BY1135" s="17"/>
      <c r="BZ1135" s="17">
        <v>0.227582322252291</v>
      </c>
      <c r="CA1135" s="17">
        <v>0.17989527957923099</v>
      </c>
    </row>
    <row r="1136" spans="2:79" x14ac:dyDescent="0.3">
      <c r="B1136" t="s">
        <v>323</v>
      </c>
      <c r="C1136" s="17">
        <v>0.22842681623805999</v>
      </c>
      <c r="D1136" s="17">
        <v>0.25150502892085902</v>
      </c>
      <c r="E1136" s="17">
        <v>0.20677089392359799</v>
      </c>
      <c r="F1136" s="17"/>
      <c r="G1136" s="17">
        <v>0.26372446692833201</v>
      </c>
      <c r="H1136" s="17">
        <v>0.25169475803720298</v>
      </c>
      <c r="I1136" s="17">
        <v>0.23648102432471399</v>
      </c>
      <c r="J1136" s="17">
        <v>0.30475510492792801</v>
      </c>
      <c r="K1136" s="17">
        <v>0.163403347665114</v>
      </c>
      <c r="L1136" s="17">
        <v>0.15246966818525701</v>
      </c>
      <c r="M1136" s="17"/>
      <c r="N1136" s="17">
        <v>0.18466739613104</v>
      </c>
      <c r="O1136" s="17">
        <v>0.202145900454717</v>
      </c>
      <c r="P1136" s="17">
        <v>0.29726182951464297</v>
      </c>
      <c r="Q1136" s="17">
        <v>0.23318014398769699</v>
      </c>
      <c r="R1136" s="17"/>
      <c r="S1136" s="17">
        <v>0.212879757582842</v>
      </c>
      <c r="T1136" s="17">
        <v>0.16943843002731701</v>
      </c>
      <c r="U1136" s="17">
        <v>0.16909298152688701</v>
      </c>
      <c r="V1136" s="17">
        <v>0.214302577749104</v>
      </c>
      <c r="W1136" s="17">
        <v>0.27506117425262699</v>
      </c>
      <c r="X1136" s="17">
        <v>0.287556128964428</v>
      </c>
      <c r="Y1136" s="17">
        <v>0.20876364452507601</v>
      </c>
      <c r="Z1136" s="17">
        <v>0.182629952809063</v>
      </c>
      <c r="AA1136" s="17">
        <v>0.221044039488799</v>
      </c>
      <c r="AB1136" s="17">
        <v>0.313571045164031</v>
      </c>
      <c r="AC1136" s="17">
        <v>0.21730306950550399</v>
      </c>
      <c r="AD1136" s="17">
        <v>0.38878787841871298</v>
      </c>
      <c r="AE1136" s="17"/>
      <c r="AF1136" s="17">
        <v>0.19001693243391499</v>
      </c>
      <c r="AG1136" s="17">
        <v>0.23873517512211001</v>
      </c>
      <c r="AH1136" s="17">
        <v>0.226807928780764</v>
      </c>
      <c r="AI1136" s="17">
        <v>0.21814177884056299</v>
      </c>
      <c r="AJ1136" s="17">
        <v>0.239897628135155</v>
      </c>
      <c r="AK1136" s="17"/>
      <c r="AL1136" s="17">
        <v>0.21671260924475</v>
      </c>
      <c r="AM1136" s="17">
        <v>0.230778351539803</v>
      </c>
      <c r="AN1136" s="17">
        <v>0.16329394354110199</v>
      </c>
      <c r="AO1136" s="17">
        <v>0.24936407929051499</v>
      </c>
      <c r="AP1136" s="17">
        <v>0.262525092492291</v>
      </c>
      <c r="AQ1136" s="17">
        <v>0.26044981376107001</v>
      </c>
      <c r="AR1136" s="17"/>
      <c r="AS1136" s="17">
        <v>0.16765076900635101</v>
      </c>
      <c r="AT1136" s="17">
        <v>0.239541292144585</v>
      </c>
      <c r="AU1136" s="17">
        <v>0.25573343322159697</v>
      </c>
      <c r="AV1136" s="17">
        <v>0.21245401818607801</v>
      </c>
      <c r="AW1136" s="17">
        <v>0.28031857045449299</v>
      </c>
      <c r="AX1136" s="17"/>
      <c r="AY1136" s="17">
        <v>0.16281443559400599</v>
      </c>
      <c r="AZ1136" s="17">
        <v>0.24228168462856101</v>
      </c>
      <c r="BA1136" s="17">
        <v>0.330997696787726</v>
      </c>
      <c r="BB1136" s="17">
        <v>0.175632922153624</v>
      </c>
      <c r="BC1136" s="17">
        <v>0.140086983734</v>
      </c>
      <c r="BD1136" s="17"/>
      <c r="BE1136" s="17">
        <v>0.15846847617790499</v>
      </c>
      <c r="BF1136" s="17">
        <v>0.280837135764132</v>
      </c>
      <c r="BG1136" s="17">
        <v>0.248414167116528</v>
      </c>
      <c r="BH1136" s="17">
        <v>0.17611377920944099</v>
      </c>
      <c r="BI1136" s="17"/>
      <c r="BJ1136" s="17">
        <v>0.253396758936135</v>
      </c>
      <c r="BK1136" s="17">
        <v>0.37268254707554699</v>
      </c>
      <c r="BL1136" s="17">
        <v>0.22250898867042099</v>
      </c>
      <c r="BM1136" s="17">
        <v>0.20546901323227501</v>
      </c>
      <c r="BN1136" s="17"/>
      <c r="BO1136" s="17">
        <v>0.24453211217556101</v>
      </c>
      <c r="BP1136" s="17">
        <v>0.234269725570731</v>
      </c>
      <c r="BQ1136" s="17">
        <v>0.223410625875262</v>
      </c>
      <c r="BR1136" s="17"/>
      <c r="BS1136" s="17">
        <v>0.23593989726987899</v>
      </c>
      <c r="BT1136" s="17">
        <v>0.216937900742912</v>
      </c>
      <c r="BU1136" s="17"/>
      <c r="BV1136" s="17">
        <v>0.22309217447878499</v>
      </c>
      <c r="BW1136" s="17">
        <v>0.25711175166060501</v>
      </c>
      <c r="BX1136" s="17">
        <v>0.22755507592635599</v>
      </c>
      <c r="BY1136" s="17"/>
      <c r="BZ1136" s="17">
        <v>0.27589736764938999</v>
      </c>
      <c r="CA1136" s="17">
        <v>0.31353027411215001</v>
      </c>
    </row>
    <row r="1137" spans="2:79" x14ac:dyDescent="0.3">
      <c r="B1137" t="s">
        <v>324</v>
      </c>
      <c r="C1137" s="17">
        <v>0.240289984363319</v>
      </c>
      <c r="D1137" s="17">
        <v>0.20394911036597899</v>
      </c>
      <c r="E1137" s="17">
        <v>0.27823279059566097</v>
      </c>
      <c r="F1137" s="17"/>
      <c r="G1137" s="17">
        <v>0.177264087061519</v>
      </c>
      <c r="H1137" s="17">
        <v>0.25486126929187902</v>
      </c>
      <c r="I1137" s="17">
        <v>0.209218226611355</v>
      </c>
      <c r="J1137" s="17">
        <v>0.27184069317398701</v>
      </c>
      <c r="K1137" s="17">
        <v>0.20221203649345901</v>
      </c>
      <c r="L1137" s="17">
        <v>0.30035461539533698</v>
      </c>
      <c r="M1137" s="17"/>
      <c r="N1137" s="17">
        <v>0.212772920345348</v>
      </c>
      <c r="O1137" s="17">
        <v>0.29020271147624799</v>
      </c>
      <c r="P1137" s="17">
        <v>0.21106967889675099</v>
      </c>
      <c r="Q1137" s="17">
        <v>0.24524701098745399</v>
      </c>
      <c r="R1137" s="17"/>
      <c r="S1137" s="17">
        <v>0.203467408002211</v>
      </c>
      <c r="T1137" s="17">
        <v>0.28916218061994498</v>
      </c>
      <c r="U1137" s="17">
        <v>0.23117064097470999</v>
      </c>
      <c r="V1137" s="17">
        <v>0.29232902939324001</v>
      </c>
      <c r="W1137" s="17">
        <v>0.17451345779328001</v>
      </c>
      <c r="X1137" s="17">
        <v>0.26773145059282799</v>
      </c>
      <c r="Y1137" s="17">
        <v>0.25377799149303498</v>
      </c>
      <c r="Z1137" s="17">
        <v>0.33025759188642101</v>
      </c>
      <c r="AA1137" s="17">
        <v>0.20098262801135999</v>
      </c>
      <c r="AB1137" s="17">
        <v>0.18532964739970301</v>
      </c>
      <c r="AC1137" s="17">
        <v>0.27877144295252299</v>
      </c>
      <c r="AD1137" s="17">
        <v>0.209372235932514</v>
      </c>
      <c r="AE1137" s="17"/>
      <c r="AF1137" s="17">
        <v>0.252819212375689</v>
      </c>
      <c r="AG1137" s="17">
        <v>0.17240719448578401</v>
      </c>
      <c r="AH1137" s="17">
        <v>0.26547965292331399</v>
      </c>
      <c r="AI1137" s="17">
        <v>0.25096603708806597</v>
      </c>
      <c r="AJ1137" s="17">
        <v>0.31147602214522802</v>
      </c>
      <c r="AK1137" s="17"/>
      <c r="AL1137" s="17">
        <v>0.15292567264291801</v>
      </c>
      <c r="AM1137" s="17">
        <v>0.225279110491931</v>
      </c>
      <c r="AN1137" s="17">
        <v>0.245075557052709</v>
      </c>
      <c r="AO1137" s="17">
        <v>0.23888313032667399</v>
      </c>
      <c r="AP1137" s="17">
        <v>0.19699683262479301</v>
      </c>
      <c r="AQ1137" s="17">
        <v>0.411419505817955</v>
      </c>
      <c r="AR1137" s="17"/>
      <c r="AS1137" s="17">
        <v>0.25720288020899501</v>
      </c>
      <c r="AT1137" s="17">
        <v>0.22156912290178299</v>
      </c>
      <c r="AU1137" s="17">
        <v>0.27024629416418899</v>
      </c>
      <c r="AV1137" s="17">
        <v>0.239319342482573</v>
      </c>
      <c r="AW1137" s="17">
        <v>0.13075431891980199</v>
      </c>
      <c r="AX1137" s="17"/>
      <c r="AY1137" s="17">
        <v>0.21955282124641301</v>
      </c>
      <c r="AZ1137" s="17">
        <v>0.26569017639983999</v>
      </c>
      <c r="BA1137" s="17">
        <v>0.189254600208181</v>
      </c>
      <c r="BB1137" s="17">
        <v>0.27532114029134902</v>
      </c>
      <c r="BC1137" s="17">
        <v>0.195446548421358</v>
      </c>
      <c r="BD1137" s="17"/>
      <c r="BE1137" s="17">
        <v>0.19301289525415299</v>
      </c>
      <c r="BF1137" s="17">
        <v>0.22654405811769099</v>
      </c>
      <c r="BG1137" s="17">
        <v>0.239179937937579</v>
      </c>
      <c r="BH1137" s="17">
        <v>0.24724137401014401</v>
      </c>
      <c r="BI1137" s="17"/>
      <c r="BJ1137" s="17">
        <v>9.6828537547407001E-2</v>
      </c>
      <c r="BK1137" s="17">
        <v>0.14576842296339099</v>
      </c>
      <c r="BL1137" s="17">
        <v>0.26393422609902001</v>
      </c>
      <c r="BM1137" s="17">
        <v>0.26497071696390101</v>
      </c>
      <c r="BN1137" s="17"/>
      <c r="BO1137" s="17">
        <v>0.198588143534529</v>
      </c>
      <c r="BP1137" s="17">
        <v>0.17953945761943099</v>
      </c>
      <c r="BQ1137" s="17">
        <v>0.25372695271057</v>
      </c>
      <c r="BR1137" s="17"/>
      <c r="BS1137" s="17">
        <v>0.22395415530077101</v>
      </c>
      <c r="BT1137" s="17">
        <v>0.26298049416446601</v>
      </c>
      <c r="BU1137" s="17"/>
      <c r="BV1137" s="17">
        <v>0.19992664599596199</v>
      </c>
      <c r="BW1137" s="17">
        <v>0.22808745039240599</v>
      </c>
      <c r="BX1137" s="17">
        <v>0.24518984408395</v>
      </c>
      <c r="BY1137" s="17"/>
      <c r="BZ1137" s="17">
        <v>0.22839107959423199</v>
      </c>
      <c r="CA1137" s="17">
        <v>0.104320666100745</v>
      </c>
    </row>
    <row r="1138" spans="2:79" x14ac:dyDescent="0.3">
      <c r="B1138" t="s">
        <v>325</v>
      </c>
      <c r="C1138" s="17">
        <v>0.16591235660687001</v>
      </c>
      <c r="D1138" s="17">
        <v>0.16830267814268701</v>
      </c>
      <c r="E1138" s="17">
        <v>0.16458016044871099</v>
      </c>
      <c r="F1138" s="17"/>
      <c r="G1138" s="17">
        <v>0.18404100670968901</v>
      </c>
      <c r="H1138" s="17">
        <v>0.137164055403945</v>
      </c>
      <c r="I1138" s="17">
        <v>0.15071030159163901</v>
      </c>
      <c r="J1138" s="17">
        <v>0.16884458290941901</v>
      </c>
      <c r="K1138" s="17">
        <v>0.118899372992659</v>
      </c>
      <c r="L1138" s="17">
        <v>0.22193726822800799</v>
      </c>
      <c r="M1138" s="17"/>
      <c r="N1138" s="17">
        <v>0.17893198519379999</v>
      </c>
      <c r="O1138" s="17">
        <v>0.18087567254283601</v>
      </c>
      <c r="P1138" s="17">
        <v>0.16374161446889501</v>
      </c>
      <c r="Q1138" s="17">
        <v>0.143210307053658</v>
      </c>
      <c r="R1138" s="17"/>
      <c r="S1138" s="17">
        <v>0.17270975143668699</v>
      </c>
      <c r="T1138" s="17">
        <v>0.14842483283905</v>
      </c>
      <c r="U1138" s="17">
        <v>0.20876332941479001</v>
      </c>
      <c r="V1138" s="17">
        <v>0.228912265192664</v>
      </c>
      <c r="W1138" s="17">
        <v>0.192544730015693</v>
      </c>
      <c r="X1138" s="17">
        <v>0.153730801606622</v>
      </c>
      <c r="Y1138" s="17">
        <v>0.21111142144039499</v>
      </c>
      <c r="Z1138" s="17">
        <v>9.5942385392802004E-2</v>
      </c>
      <c r="AA1138" s="17">
        <v>0.121942467153872</v>
      </c>
      <c r="AB1138" s="17">
        <v>8.4460818470626003E-2</v>
      </c>
      <c r="AC1138" s="17">
        <v>0.181049125095466</v>
      </c>
      <c r="AD1138" s="17">
        <v>0.20151937032231801</v>
      </c>
      <c r="AE1138" s="17"/>
      <c r="AF1138" s="17">
        <v>0.18471165154764299</v>
      </c>
      <c r="AG1138" s="17">
        <v>0.17777394125010901</v>
      </c>
      <c r="AH1138" s="17">
        <v>0.19554071247089</v>
      </c>
      <c r="AI1138" s="17">
        <v>0.16431346841904601</v>
      </c>
      <c r="AJ1138" s="17">
        <v>0.112362191753425</v>
      </c>
      <c r="AK1138" s="17"/>
      <c r="AL1138" s="17">
        <v>0.18851186624657601</v>
      </c>
      <c r="AM1138" s="17">
        <v>0.19619045337789001</v>
      </c>
      <c r="AN1138" s="17">
        <v>0.15431121370623299</v>
      </c>
      <c r="AO1138" s="17">
        <v>0.163413166338922</v>
      </c>
      <c r="AP1138" s="17">
        <v>0.12559740117929399</v>
      </c>
      <c r="AQ1138" s="17">
        <v>9.6975882947849201E-2</v>
      </c>
      <c r="AR1138" s="17"/>
      <c r="AS1138" s="17">
        <v>0.15321564463079801</v>
      </c>
      <c r="AT1138" s="17">
        <v>0.16193366558269401</v>
      </c>
      <c r="AU1138" s="17">
        <v>0.15614433718797899</v>
      </c>
      <c r="AV1138" s="17">
        <v>0.18795232275388299</v>
      </c>
      <c r="AW1138" s="17">
        <v>0.34425787964524401</v>
      </c>
      <c r="AX1138" s="17"/>
      <c r="AY1138" s="17">
        <v>0.17967522424177801</v>
      </c>
      <c r="AZ1138" s="17">
        <v>0.150045346689998</v>
      </c>
      <c r="BA1138" s="17">
        <v>0.14419729149862301</v>
      </c>
      <c r="BB1138" s="17">
        <v>0.19249616086110299</v>
      </c>
      <c r="BC1138" s="17">
        <v>0.24831838882954499</v>
      </c>
      <c r="BD1138" s="17"/>
      <c r="BE1138" s="17">
        <v>3.92980124402467E-2</v>
      </c>
      <c r="BF1138" s="17">
        <v>0.12661868617298899</v>
      </c>
      <c r="BG1138" s="17">
        <v>0.17316640835299299</v>
      </c>
      <c r="BH1138" s="17">
        <v>0.195377764094366</v>
      </c>
      <c r="BI1138" s="17"/>
      <c r="BJ1138" s="17">
        <v>0.18010382561480201</v>
      </c>
      <c r="BK1138" s="17">
        <v>8.7262380658114105E-2</v>
      </c>
      <c r="BL1138" s="17">
        <v>0.17109577268821</v>
      </c>
      <c r="BM1138" s="17">
        <v>0.17371161218327499</v>
      </c>
      <c r="BN1138" s="17"/>
      <c r="BO1138" s="17">
        <v>0.144818190263763</v>
      </c>
      <c r="BP1138" s="17">
        <v>0.175436950502942</v>
      </c>
      <c r="BQ1138" s="17">
        <v>0.171673956368144</v>
      </c>
      <c r="BR1138" s="17"/>
      <c r="BS1138" s="17">
        <v>0.169841181709634</v>
      </c>
      <c r="BT1138" s="17">
        <v>0.16195197007161299</v>
      </c>
      <c r="BU1138" s="17"/>
      <c r="BV1138" s="17">
        <v>0.22013039585949001</v>
      </c>
      <c r="BW1138" s="17">
        <v>0.14894725756896399</v>
      </c>
      <c r="BX1138" s="17">
        <v>0.15143233611989201</v>
      </c>
      <c r="BY1138" s="17"/>
      <c r="BZ1138" s="17">
        <v>9.4097025025746101E-2</v>
      </c>
      <c r="CA1138" s="17">
        <v>0.141161230483933</v>
      </c>
    </row>
    <row r="1139" spans="2:79" x14ac:dyDescent="0.3">
      <c r="B1139" t="s">
        <v>326</v>
      </c>
      <c r="C1139" s="17">
        <v>0.100982298018335</v>
      </c>
      <c r="D1139" s="17">
        <v>7.8704247436709396E-2</v>
      </c>
      <c r="E1139" s="17">
        <v>0.123945788339188</v>
      </c>
      <c r="F1139" s="17"/>
      <c r="G1139" s="17">
        <v>9.8144746992190807E-2</v>
      </c>
      <c r="H1139" s="17">
        <v>9.9728842414818802E-2</v>
      </c>
      <c r="I1139" s="17">
        <v>6.3629841235774004E-2</v>
      </c>
      <c r="J1139" s="17">
        <v>7.2510012401076906E-2</v>
      </c>
      <c r="K1139" s="17">
        <v>0.13209619470450701</v>
      </c>
      <c r="L1139" s="17">
        <v>0.14301599154140601</v>
      </c>
      <c r="M1139" s="17"/>
      <c r="N1139" s="17">
        <v>0.118980779723337</v>
      </c>
      <c r="O1139" s="17">
        <v>9.0412943041177196E-2</v>
      </c>
      <c r="P1139" s="17">
        <v>7.0471510113557304E-2</v>
      </c>
      <c r="Q1139" s="17">
        <v>0.12574105489627399</v>
      </c>
      <c r="R1139" s="17"/>
      <c r="S1139" s="17">
        <v>8.5982749841438E-2</v>
      </c>
      <c r="T1139" s="17">
        <v>0.103601483936206</v>
      </c>
      <c r="U1139" s="17">
        <v>7.7760192723951793E-2</v>
      </c>
      <c r="V1139" s="17">
        <v>4.6232367805461298E-2</v>
      </c>
      <c r="W1139" s="17">
        <v>6.4198869589499899E-2</v>
      </c>
      <c r="X1139" s="17">
        <v>0.12714531614559599</v>
      </c>
      <c r="Y1139" s="17">
        <v>0.14325028877861601</v>
      </c>
      <c r="Z1139" s="17">
        <v>5.8853755273663703E-2</v>
      </c>
      <c r="AA1139" s="17">
        <v>0.138542028441</v>
      </c>
      <c r="AB1139" s="17">
        <v>0.16398256033889599</v>
      </c>
      <c r="AC1139" s="17">
        <v>8.1489979458976694E-2</v>
      </c>
      <c r="AD1139" s="17">
        <v>0</v>
      </c>
      <c r="AE1139" s="17"/>
      <c r="AF1139" s="17">
        <v>8.2432179207367104E-2</v>
      </c>
      <c r="AG1139" s="17">
        <v>0.125742977859436</v>
      </c>
      <c r="AH1139" s="17">
        <v>0.14657580257004801</v>
      </c>
      <c r="AI1139" s="17">
        <v>2.2012858408561198E-2</v>
      </c>
      <c r="AJ1139" s="17">
        <v>0.136747993464686</v>
      </c>
      <c r="AK1139" s="17"/>
      <c r="AL1139" s="17">
        <v>0.14753779519186699</v>
      </c>
      <c r="AM1139" s="17">
        <v>9.4165853376899505E-2</v>
      </c>
      <c r="AN1139" s="17">
        <v>0.123865636422336</v>
      </c>
      <c r="AO1139" s="17">
        <v>4.93807388270242E-2</v>
      </c>
      <c r="AP1139" s="17">
        <v>0.131173337022568</v>
      </c>
      <c r="AQ1139" s="17">
        <v>9.6170960250656704E-2</v>
      </c>
      <c r="AR1139" s="17"/>
      <c r="AS1139" s="17">
        <v>0.14771200617125199</v>
      </c>
      <c r="AT1139" s="17">
        <v>9.9077142338421104E-2</v>
      </c>
      <c r="AU1139" s="17">
        <v>0.10477776535422299</v>
      </c>
      <c r="AV1139" s="17">
        <v>2.4324983782550502E-2</v>
      </c>
      <c r="AW1139" s="17">
        <v>0.122360998233372</v>
      </c>
      <c r="AX1139" s="17"/>
      <c r="AY1139" s="17">
        <v>0.19432712544501199</v>
      </c>
      <c r="AZ1139" s="17">
        <v>7.5414512633922501E-2</v>
      </c>
      <c r="BA1139" s="17">
        <v>7.8743337389526893E-2</v>
      </c>
      <c r="BB1139" s="17">
        <v>4.4855473805667997E-2</v>
      </c>
      <c r="BC1139" s="17">
        <v>0.121023668926275</v>
      </c>
      <c r="BD1139" s="17"/>
      <c r="BE1139" s="17">
        <v>8.0269050888793103E-2</v>
      </c>
      <c r="BF1139" s="17">
        <v>7.1350113194819098E-2</v>
      </c>
      <c r="BG1139" s="17">
        <v>9.0091114819342705E-2</v>
      </c>
      <c r="BH1139" s="17">
        <v>0.14319291683021301</v>
      </c>
      <c r="BI1139" s="17"/>
      <c r="BJ1139" s="17">
        <v>8.8623935900885895E-2</v>
      </c>
      <c r="BK1139" s="17">
        <v>5.8455488600345502E-2</v>
      </c>
      <c r="BL1139" s="17">
        <v>8.8220107310058304E-2</v>
      </c>
      <c r="BM1139" s="17">
        <v>0.115669343102367</v>
      </c>
      <c r="BN1139" s="17"/>
      <c r="BO1139" s="17">
        <v>8.5802154763147204E-2</v>
      </c>
      <c r="BP1139" s="17">
        <v>2.4582675020001901E-2</v>
      </c>
      <c r="BQ1139" s="17">
        <v>0.118902236792528</v>
      </c>
      <c r="BR1139" s="17"/>
      <c r="BS1139" s="17">
        <v>0.108044483390938</v>
      </c>
      <c r="BT1139" s="17">
        <v>9.2543608512455605E-2</v>
      </c>
      <c r="BU1139" s="17"/>
      <c r="BV1139" s="17">
        <v>0.122122795454528</v>
      </c>
      <c r="BW1139" s="17">
        <v>9.76298942866064E-2</v>
      </c>
      <c r="BX1139" s="17">
        <v>7.7945854350689001E-2</v>
      </c>
      <c r="BY1139" s="17"/>
      <c r="BZ1139" s="17">
        <v>6.30671024795003E-2</v>
      </c>
      <c r="CA1139" s="17">
        <v>8.6409379503602293E-2</v>
      </c>
    </row>
    <row r="1140" spans="2:79" x14ac:dyDescent="0.3">
      <c r="B1140" t="s">
        <v>327</v>
      </c>
      <c r="C1140" s="17">
        <v>3.6256563448729302E-2</v>
      </c>
      <c r="D1140" s="17">
        <v>4.2818040474277001E-2</v>
      </c>
      <c r="E1140" s="17">
        <v>2.9915778752195001E-2</v>
      </c>
      <c r="F1140" s="17"/>
      <c r="G1140" s="17">
        <v>1.9934770172196199E-2</v>
      </c>
      <c r="H1140" s="17">
        <v>8.5402405647502701E-3</v>
      </c>
      <c r="I1140" s="17">
        <v>2.56622491888077E-2</v>
      </c>
      <c r="J1140" s="17">
        <v>4.7111266892970703E-2</v>
      </c>
      <c r="K1140" s="17">
        <v>8.5550090906249099E-2</v>
      </c>
      <c r="L1140" s="17">
        <v>3.6346289936159598E-2</v>
      </c>
      <c r="M1140" s="17"/>
      <c r="N1140" s="17">
        <v>3.4737649834525298E-2</v>
      </c>
      <c r="O1140" s="17">
        <v>2.9697379368179601E-2</v>
      </c>
      <c r="P1140" s="17">
        <v>6.4833408963965E-2</v>
      </c>
      <c r="Q1140" s="17">
        <v>1.74886653594571E-2</v>
      </c>
      <c r="R1140" s="17"/>
      <c r="S1140" s="17">
        <v>5.3419836548061102E-2</v>
      </c>
      <c r="T1140" s="17">
        <v>4.6402152921063901E-2</v>
      </c>
      <c r="U1140" s="17">
        <v>6.2363537341045099E-2</v>
      </c>
      <c r="V1140" s="17">
        <v>2.4702206246948102E-2</v>
      </c>
      <c r="W1140" s="17">
        <v>4.4821208359980401E-2</v>
      </c>
      <c r="X1140" s="17">
        <v>0</v>
      </c>
      <c r="Y1140" s="17">
        <v>1.77567198296739E-2</v>
      </c>
      <c r="Z1140" s="17">
        <v>7.7380629488007502E-2</v>
      </c>
      <c r="AA1140" s="17">
        <v>6.0661064597750801E-2</v>
      </c>
      <c r="AB1140" s="17">
        <v>1.8779066391348301E-2</v>
      </c>
      <c r="AC1140" s="17">
        <v>0</v>
      </c>
      <c r="AD1140" s="17">
        <v>0</v>
      </c>
      <c r="AE1140" s="17"/>
      <c r="AF1140" s="17">
        <v>6.0932120425326398E-2</v>
      </c>
      <c r="AG1140" s="17">
        <v>3.2602363683937097E-2</v>
      </c>
      <c r="AH1140" s="17">
        <v>6.7845957223290093E-2</v>
      </c>
      <c r="AI1140" s="17">
        <v>2.3096718985270201E-2</v>
      </c>
      <c r="AJ1140" s="17">
        <v>0</v>
      </c>
      <c r="AK1140" s="17"/>
      <c r="AL1140" s="17">
        <v>4.0071504038140297E-2</v>
      </c>
      <c r="AM1140" s="17">
        <v>4.13766704081618E-2</v>
      </c>
      <c r="AN1140" s="17">
        <v>6.3657065353740799E-2</v>
      </c>
      <c r="AO1140" s="17">
        <v>4.2781674557418603E-2</v>
      </c>
      <c r="AP1140" s="17">
        <v>2.6058995373696801E-2</v>
      </c>
      <c r="AQ1140" s="17">
        <v>1.33202625992552E-2</v>
      </c>
      <c r="AR1140" s="17"/>
      <c r="AS1140" s="17">
        <v>6.26371802267328E-2</v>
      </c>
      <c r="AT1140" s="17">
        <v>2.2767879649685401E-2</v>
      </c>
      <c r="AU1140" s="17">
        <v>3.91721849670311E-2</v>
      </c>
      <c r="AV1140" s="17">
        <v>3.99215830253861E-2</v>
      </c>
      <c r="AW1140" s="17">
        <v>6.3252191383164402E-2</v>
      </c>
      <c r="AX1140" s="17"/>
      <c r="AY1140" s="17">
        <v>5.2931462058729201E-2</v>
      </c>
      <c r="AZ1140" s="17">
        <v>1.8922136716361001E-2</v>
      </c>
      <c r="BA1140" s="17">
        <v>4.6109068398671897E-2</v>
      </c>
      <c r="BB1140" s="17">
        <v>2.1322140141326301E-2</v>
      </c>
      <c r="BC1140" s="17">
        <v>8.6077623246169299E-2</v>
      </c>
      <c r="BD1140" s="17"/>
      <c r="BE1140" s="17">
        <v>0</v>
      </c>
      <c r="BF1140" s="17">
        <v>4.9207974574399502E-2</v>
      </c>
      <c r="BG1140" s="17">
        <v>2.3963953611118399E-2</v>
      </c>
      <c r="BH1140" s="17">
        <v>5.3327948959216401E-2</v>
      </c>
      <c r="BI1140" s="17"/>
      <c r="BJ1140" s="17">
        <v>2.6721668474988101E-2</v>
      </c>
      <c r="BK1140" s="17">
        <v>2.18419319797033E-2</v>
      </c>
      <c r="BL1140" s="17">
        <v>2.7327339945703601E-2</v>
      </c>
      <c r="BM1140" s="17">
        <v>4.41984900935148E-2</v>
      </c>
      <c r="BN1140" s="17"/>
      <c r="BO1140" s="17">
        <v>1.8215441172562599E-2</v>
      </c>
      <c r="BP1140" s="17">
        <v>2.61068429896881E-2</v>
      </c>
      <c r="BQ1140" s="17">
        <v>4.0808470064083703E-2</v>
      </c>
      <c r="BR1140" s="17"/>
      <c r="BS1140" s="17">
        <v>4.9060496109798901E-2</v>
      </c>
      <c r="BT1140" s="17">
        <v>1.99745944033385E-2</v>
      </c>
      <c r="BU1140" s="17"/>
      <c r="BV1140" s="17">
        <v>2.4277746479671201E-2</v>
      </c>
      <c r="BW1140" s="17">
        <v>4.3542708694070099E-2</v>
      </c>
      <c r="BX1140" s="17">
        <v>4.31527585938693E-2</v>
      </c>
      <c r="BY1140" s="17"/>
      <c r="BZ1140" s="17">
        <v>2.35189419841569E-2</v>
      </c>
      <c r="CA1140" s="17">
        <v>2.1812592154003298E-2</v>
      </c>
    </row>
    <row r="1141" spans="2:79" x14ac:dyDescent="0.3">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c r="BE1141" s="17"/>
      <c r="BF1141" s="17"/>
      <c r="BG1141" s="17"/>
      <c r="BH1141" s="17"/>
      <c r="BI1141" s="17"/>
      <c r="BJ1141" s="17"/>
      <c r="BK1141" s="17"/>
      <c r="BL1141" s="17"/>
      <c r="BM1141" s="17"/>
      <c r="BN1141" s="17"/>
      <c r="BO1141" s="17"/>
      <c r="BP1141" s="17"/>
      <c r="BQ1141" s="17"/>
      <c r="BR1141" s="17"/>
      <c r="BS1141" s="17"/>
      <c r="BT1141" s="17"/>
      <c r="BU1141" s="17"/>
      <c r="BV1141" s="17"/>
      <c r="BW1141" s="17"/>
      <c r="BX1141" s="17"/>
      <c r="BY1141" s="17"/>
      <c r="BZ1141" s="17"/>
      <c r="CA1141" s="17"/>
    </row>
    <row r="1142" spans="2:79" x14ac:dyDescent="0.3">
      <c r="B1142" s="6" t="s">
        <v>368</v>
      </c>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row>
    <row r="1143" spans="2:79" x14ac:dyDescent="0.3">
      <c r="B1143" s="24" t="s">
        <v>329</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c r="BP1143" s="17"/>
      <c r="BQ1143" s="17"/>
      <c r="BR1143" s="17"/>
      <c r="BS1143" s="17"/>
      <c r="BT1143" s="17"/>
      <c r="BU1143" s="17"/>
      <c r="BV1143" s="17"/>
      <c r="BW1143" s="17"/>
      <c r="BX1143" s="17"/>
      <c r="BY1143" s="17"/>
      <c r="BZ1143" s="17"/>
      <c r="CA1143" s="17"/>
    </row>
    <row r="1144" spans="2:79" x14ac:dyDescent="0.3">
      <c r="B1144" t="s">
        <v>321</v>
      </c>
      <c r="C1144" s="17">
        <v>8.2252040588740902E-2</v>
      </c>
      <c r="D1144" s="17">
        <v>9.4653035764110299E-2</v>
      </c>
      <c r="E1144" s="17">
        <v>7.0356045766061998E-2</v>
      </c>
      <c r="F1144" s="17"/>
      <c r="G1144" s="17">
        <v>9.9551623973079095E-2</v>
      </c>
      <c r="H1144" s="17">
        <v>0.13566761667496699</v>
      </c>
      <c r="I1144" s="17">
        <v>7.2920858630611499E-2</v>
      </c>
      <c r="J1144" s="17">
        <v>8.9027152725138406E-2</v>
      </c>
      <c r="K1144" s="17">
        <v>7.1334390346964205E-2</v>
      </c>
      <c r="L1144" s="17">
        <v>3.52967699636152E-2</v>
      </c>
      <c r="M1144" s="17"/>
      <c r="N1144" s="17">
        <v>8.8213896323888694E-2</v>
      </c>
      <c r="O1144" s="17">
        <v>5.9072304675996203E-2</v>
      </c>
      <c r="P1144" s="17">
        <v>0.110641018996226</v>
      </c>
      <c r="Q1144" s="17">
        <v>7.42766874030312E-2</v>
      </c>
      <c r="R1144" s="17"/>
      <c r="S1144" s="17">
        <v>7.7695170080551004E-2</v>
      </c>
      <c r="T1144" s="17">
        <v>8.5478102893830593E-2</v>
      </c>
      <c r="U1144" s="17">
        <v>5.8440160319069102E-2</v>
      </c>
      <c r="V1144" s="17">
        <v>5.7415094084203699E-2</v>
      </c>
      <c r="W1144" s="17">
        <v>6.62230675078396E-2</v>
      </c>
      <c r="X1144" s="17">
        <v>0.107140706491336</v>
      </c>
      <c r="Y1144" s="17">
        <v>9.0610817928634305E-2</v>
      </c>
      <c r="Z1144" s="17">
        <v>5.8817280029095101E-2</v>
      </c>
      <c r="AA1144" s="17">
        <v>0.132917407126597</v>
      </c>
      <c r="AB1144" s="17">
        <v>6.9285999834585693E-2</v>
      </c>
      <c r="AC1144" s="17">
        <v>4.3128126541726701E-2</v>
      </c>
      <c r="AD1144" s="17">
        <v>7.1488274837427798E-2</v>
      </c>
      <c r="AE1144" s="17"/>
      <c r="AF1144" s="17">
        <v>6.5906468813347496E-2</v>
      </c>
      <c r="AG1144" s="17">
        <v>0.10652043241499699</v>
      </c>
      <c r="AH1144" s="17">
        <v>5.3716058103552101E-2</v>
      </c>
      <c r="AI1144" s="17">
        <v>0.121238196294089</v>
      </c>
      <c r="AJ1144" s="17">
        <v>0</v>
      </c>
      <c r="AK1144" s="17"/>
      <c r="AL1144" s="17">
        <v>0.105586480124586</v>
      </c>
      <c r="AM1144" s="17">
        <v>7.5611817214013499E-2</v>
      </c>
      <c r="AN1144" s="17">
        <v>5.2017108736402702E-2</v>
      </c>
      <c r="AO1144" s="17">
        <v>9.7954632265793207E-2</v>
      </c>
      <c r="AP1144" s="17">
        <v>5.0440143891996601E-2</v>
      </c>
      <c r="AQ1144" s="17">
        <v>5.3339149639624599E-2</v>
      </c>
      <c r="AR1144" s="17"/>
      <c r="AS1144" s="17">
        <v>0.126815852165517</v>
      </c>
      <c r="AT1144" s="17">
        <v>8.4642205441002497E-2</v>
      </c>
      <c r="AU1144" s="17">
        <v>5.4059988976767399E-2</v>
      </c>
      <c r="AV1144" s="17">
        <v>5.4547569517527497E-2</v>
      </c>
      <c r="AW1144" s="17">
        <v>0.122132224270957</v>
      </c>
      <c r="AX1144" s="17"/>
      <c r="AY1144" s="17">
        <v>0.13278892713227899</v>
      </c>
      <c r="AZ1144" s="17">
        <v>6.4085802716867105E-2</v>
      </c>
      <c r="BA1144" s="17">
        <v>5.52811782507069E-2</v>
      </c>
      <c r="BB1144" s="17">
        <v>8.4947013896103804E-2</v>
      </c>
      <c r="BC1144" s="17">
        <v>0.120515745794694</v>
      </c>
      <c r="BD1144" s="17"/>
      <c r="BE1144" s="17">
        <v>0.28790549526256598</v>
      </c>
      <c r="BF1144" s="17">
        <v>8.5856598108107807E-2</v>
      </c>
      <c r="BG1144" s="17">
        <v>8.0752225478053302E-2</v>
      </c>
      <c r="BH1144" s="17">
        <v>5.5835570849444002E-2</v>
      </c>
      <c r="BI1144" s="17"/>
      <c r="BJ1144" s="17">
        <v>8.7667019635041601E-2</v>
      </c>
      <c r="BK1144" s="17">
        <v>0.118605729690252</v>
      </c>
      <c r="BL1144" s="17">
        <v>9.7313619781920199E-2</v>
      </c>
      <c r="BM1144" s="17">
        <v>7.1487336373234595E-2</v>
      </c>
      <c r="BN1144" s="17"/>
      <c r="BO1144" s="17">
        <v>0.133802066896863</v>
      </c>
      <c r="BP1144" s="17">
        <v>0.103904469444147</v>
      </c>
      <c r="BQ1144" s="17">
        <v>6.6505078378050003E-2</v>
      </c>
      <c r="BR1144" s="17"/>
      <c r="BS1144" s="17">
        <v>7.3017554668087403E-2</v>
      </c>
      <c r="BT1144" s="17">
        <v>9.4720260027075398E-2</v>
      </c>
      <c r="BU1144" s="17"/>
      <c r="BV1144" s="17">
        <v>6.4070516696182397E-2</v>
      </c>
      <c r="BW1144" s="17">
        <v>9.2526546329503398E-2</v>
      </c>
      <c r="BX1144" s="17">
        <v>8.9445227544433695E-2</v>
      </c>
      <c r="BY1144" s="17"/>
      <c r="BZ1144" s="17">
        <v>7.3852051315464795E-2</v>
      </c>
      <c r="CA1144" s="17">
        <v>0.14224527143190099</v>
      </c>
    </row>
    <row r="1145" spans="2:79" x14ac:dyDescent="0.3">
      <c r="B1145" t="s">
        <v>322</v>
      </c>
      <c r="C1145" s="17">
        <v>0.186899257953998</v>
      </c>
      <c r="D1145" s="17">
        <v>0.15820441374806399</v>
      </c>
      <c r="E1145" s="17">
        <v>0.21684084443089499</v>
      </c>
      <c r="F1145" s="17"/>
      <c r="G1145" s="17">
        <v>0.22475275536473899</v>
      </c>
      <c r="H1145" s="17">
        <v>0.169830403487604</v>
      </c>
      <c r="I1145" s="17">
        <v>0.18203667252870401</v>
      </c>
      <c r="J1145" s="17">
        <v>0.16394031251055799</v>
      </c>
      <c r="K1145" s="17">
        <v>0.15559560829875799</v>
      </c>
      <c r="L1145" s="17">
        <v>0.221838383652702</v>
      </c>
      <c r="M1145" s="17"/>
      <c r="N1145" s="17">
        <v>0.20307603011671199</v>
      </c>
      <c r="O1145" s="17">
        <v>0.164715803604637</v>
      </c>
      <c r="P1145" s="17">
        <v>0.19726058769928601</v>
      </c>
      <c r="Q1145" s="17">
        <v>0.181957609700895</v>
      </c>
      <c r="R1145" s="17"/>
      <c r="S1145" s="17">
        <v>0.16441289200925299</v>
      </c>
      <c r="T1145" s="17">
        <v>0.194295807815452</v>
      </c>
      <c r="U1145" s="17">
        <v>0.17442854603303701</v>
      </c>
      <c r="V1145" s="17">
        <v>0.19910398864868001</v>
      </c>
      <c r="W1145" s="17">
        <v>0.16787862906676901</v>
      </c>
      <c r="X1145" s="17">
        <v>0.134334014398377</v>
      </c>
      <c r="Y1145" s="17">
        <v>0.16588556186525799</v>
      </c>
      <c r="Z1145" s="17">
        <v>0.29329149438936902</v>
      </c>
      <c r="AA1145" s="17">
        <v>0.251560697359828</v>
      </c>
      <c r="AB1145" s="17">
        <v>0.190933333297227</v>
      </c>
      <c r="AC1145" s="17">
        <v>0.21602990525819701</v>
      </c>
      <c r="AD1145" s="17">
        <v>8.1254749229363904E-2</v>
      </c>
      <c r="AE1145" s="17"/>
      <c r="AF1145" s="17">
        <v>0.221252018630724</v>
      </c>
      <c r="AG1145" s="17">
        <v>0.221598854930106</v>
      </c>
      <c r="AH1145" s="17">
        <v>7.9205994765884399E-2</v>
      </c>
      <c r="AI1145" s="17">
        <v>0.21109617653106</v>
      </c>
      <c r="AJ1145" s="17">
        <v>0.210031073456699</v>
      </c>
      <c r="AK1145" s="17"/>
      <c r="AL1145" s="17">
        <v>0.214380661021213</v>
      </c>
      <c r="AM1145" s="17">
        <v>0.19767782159701899</v>
      </c>
      <c r="AN1145" s="17">
        <v>0.153405325884928</v>
      </c>
      <c r="AO1145" s="17">
        <v>0.18188910067776301</v>
      </c>
      <c r="AP1145" s="17">
        <v>0.22083050910837701</v>
      </c>
      <c r="AQ1145" s="17">
        <v>0.18012659525052099</v>
      </c>
      <c r="AR1145" s="17"/>
      <c r="AS1145" s="17">
        <v>0.176910071655492</v>
      </c>
      <c r="AT1145" s="17">
        <v>0.150086607029705</v>
      </c>
      <c r="AU1145" s="17">
        <v>0.21101557859638401</v>
      </c>
      <c r="AV1145" s="17">
        <v>0.28481038434021499</v>
      </c>
      <c r="AW1145" s="17">
        <v>0.30096157167940302</v>
      </c>
      <c r="AX1145" s="17"/>
      <c r="AY1145" s="17">
        <v>0.135117358755623</v>
      </c>
      <c r="AZ1145" s="17">
        <v>0.20175378235308</v>
      </c>
      <c r="BA1145" s="17">
        <v>0.169274217946523</v>
      </c>
      <c r="BB1145" s="17">
        <v>0.247273511487096</v>
      </c>
      <c r="BC1145" s="17">
        <v>0.30385854712562999</v>
      </c>
      <c r="BD1145" s="17"/>
      <c r="BE1145" s="17">
        <v>7.8290812054362002E-2</v>
      </c>
      <c r="BF1145" s="17">
        <v>0.19468581245175301</v>
      </c>
      <c r="BG1145" s="17">
        <v>0.18883666516682901</v>
      </c>
      <c r="BH1145" s="17">
        <v>0.19899496415978801</v>
      </c>
      <c r="BI1145" s="17"/>
      <c r="BJ1145" s="17">
        <v>0.23921807625939301</v>
      </c>
      <c r="BK1145" s="17">
        <v>0.12565353247708699</v>
      </c>
      <c r="BL1145" s="17">
        <v>0.18760856785497901</v>
      </c>
      <c r="BM1145" s="17">
        <v>0.183949908548112</v>
      </c>
      <c r="BN1145" s="17"/>
      <c r="BO1145" s="17">
        <v>0.21316917208464201</v>
      </c>
      <c r="BP1145" s="17">
        <v>0.21126957711408501</v>
      </c>
      <c r="BQ1145" s="17">
        <v>0.179830692218301</v>
      </c>
      <c r="BR1145" s="17"/>
      <c r="BS1145" s="17">
        <v>0.172508581760206</v>
      </c>
      <c r="BT1145" s="17">
        <v>0.206722154644154</v>
      </c>
      <c r="BU1145" s="17"/>
      <c r="BV1145" s="17">
        <v>0.20169453410978</v>
      </c>
      <c r="BW1145" s="17">
        <v>0.17751615068783999</v>
      </c>
      <c r="BX1145" s="17">
        <v>0.166146695542045</v>
      </c>
      <c r="BY1145" s="17"/>
      <c r="BZ1145" s="17">
        <v>0.177793781701133</v>
      </c>
      <c r="CA1145" s="17">
        <v>0.22259766906810699</v>
      </c>
    </row>
    <row r="1146" spans="2:79" x14ac:dyDescent="0.3">
      <c r="B1146" t="s">
        <v>323</v>
      </c>
      <c r="C1146" s="17">
        <v>0.212498376294216</v>
      </c>
      <c r="D1146" s="17">
        <v>0.208014222940897</v>
      </c>
      <c r="E1146" s="17">
        <v>0.21476132240079801</v>
      </c>
      <c r="F1146" s="17"/>
      <c r="G1146" s="17">
        <v>0.27702220768381203</v>
      </c>
      <c r="H1146" s="17">
        <v>0.193950558458135</v>
      </c>
      <c r="I1146" s="17">
        <v>0.25997035956169601</v>
      </c>
      <c r="J1146" s="17">
        <v>0.20202592055333299</v>
      </c>
      <c r="K1146" s="17">
        <v>0.154414142125187</v>
      </c>
      <c r="L1146" s="17">
        <v>0.18815185799135201</v>
      </c>
      <c r="M1146" s="17"/>
      <c r="N1146" s="17">
        <v>0.22600087569751401</v>
      </c>
      <c r="O1146" s="17">
        <v>0.196085509988627</v>
      </c>
      <c r="P1146" s="17">
        <v>0.204570345284671</v>
      </c>
      <c r="Q1146" s="17">
        <v>0.228530289473207</v>
      </c>
      <c r="R1146" s="17"/>
      <c r="S1146" s="17">
        <v>0.233622407480919</v>
      </c>
      <c r="T1146" s="17">
        <v>0.19107526915203599</v>
      </c>
      <c r="U1146" s="17">
        <v>0.21670823816983201</v>
      </c>
      <c r="V1146" s="17">
        <v>0.191654293046088</v>
      </c>
      <c r="W1146" s="17">
        <v>0.26821874888893199</v>
      </c>
      <c r="X1146" s="17">
        <v>0.189464668960627</v>
      </c>
      <c r="Y1146" s="17">
        <v>0.25265833568936802</v>
      </c>
      <c r="Z1146" s="17">
        <v>0.24037459103443501</v>
      </c>
      <c r="AA1146" s="17">
        <v>0.15242214285127501</v>
      </c>
      <c r="AB1146" s="17">
        <v>0.23364943349220799</v>
      </c>
      <c r="AC1146" s="17">
        <v>0.21838101325831</v>
      </c>
      <c r="AD1146" s="17">
        <v>0.23677415123603901</v>
      </c>
      <c r="AE1146" s="17"/>
      <c r="AF1146" s="17">
        <v>0.22656561920197199</v>
      </c>
      <c r="AG1146" s="17">
        <v>0.202588499511593</v>
      </c>
      <c r="AH1146" s="17">
        <v>0.23360062939262499</v>
      </c>
      <c r="AI1146" s="17">
        <v>0.25173385126372699</v>
      </c>
      <c r="AJ1146" s="17">
        <v>0.17142550042904101</v>
      </c>
      <c r="AK1146" s="17"/>
      <c r="AL1146" s="17">
        <v>0.207612476843136</v>
      </c>
      <c r="AM1146" s="17">
        <v>0.25431489683413899</v>
      </c>
      <c r="AN1146" s="17">
        <v>0.217572771023754</v>
      </c>
      <c r="AO1146" s="17">
        <v>0.189351422832883</v>
      </c>
      <c r="AP1146" s="17">
        <v>0.199284440649205</v>
      </c>
      <c r="AQ1146" s="17">
        <v>0.23935276281145301</v>
      </c>
      <c r="AR1146" s="17"/>
      <c r="AS1146" s="17">
        <v>0.181752207950759</v>
      </c>
      <c r="AT1146" s="17">
        <v>0.242871881661746</v>
      </c>
      <c r="AU1146" s="17">
        <v>0.21151647067092</v>
      </c>
      <c r="AV1146" s="17">
        <v>0.12882109991736801</v>
      </c>
      <c r="AW1146" s="17">
        <v>0.26057706696585398</v>
      </c>
      <c r="AX1146" s="17"/>
      <c r="AY1146" s="17">
        <v>0.15643677981472801</v>
      </c>
      <c r="AZ1146" s="17">
        <v>0.22097968042284299</v>
      </c>
      <c r="BA1146" s="17">
        <v>0.25903875227017198</v>
      </c>
      <c r="BB1146" s="17">
        <v>0.19692316635703599</v>
      </c>
      <c r="BC1146" s="17">
        <v>0.218426580905412</v>
      </c>
      <c r="BD1146" s="17"/>
      <c r="BE1146" s="17">
        <v>0.27181004074168302</v>
      </c>
      <c r="BF1146" s="17">
        <v>0.184935356868656</v>
      </c>
      <c r="BG1146" s="17">
        <v>0.20057653979439199</v>
      </c>
      <c r="BH1146" s="17">
        <v>0.24505294229321201</v>
      </c>
      <c r="BI1146" s="17"/>
      <c r="BJ1146" s="17">
        <v>0.18239856494408399</v>
      </c>
      <c r="BK1146" s="17">
        <v>0.25768069176914699</v>
      </c>
      <c r="BL1146" s="17">
        <v>0.20806790796906799</v>
      </c>
      <c r="BM1146" s="17">
        <v>0.212453376024102</v>
      </c>
      <c r="BN1146" s="17"/>
      <c r="BO1146" s="17">
        <v>0.21048988166595001</v>
      </c>
      <c r="BP1146" s="17">
        <v>0.16879577745595001</v>
      </c>
      <c r="BQ1146" s="17">
        <v>0.219675012221626</v>
      </c>
      <c r="BR1146" s="17"/>
      <c r="BS1146" s="17">
        <v>0.228947233435633</v>
      </c>
      <c r="BT1146" s="17">
        <v>0.18937051256418599</v>
      </c>
      <c r="BU1146" s="17"/>
      <c r="BV1146" s="17">
        <v>0.25107100693763901</v>
      </c>
      <c r="BW1146" s="17">
        <v>0.181765248341206</v>
      </c>
      <c r="BX1146" s="17">
        <v>0.21386372875779699</v>
      </c>
      <c r="BY1146" s="17"/>
      <c r="BZ1146" s="17">
        <v>0.22415369677202601</v>
      </c>
      <c r="CA1146" s="17">
        <v>0.13052803619616299</v>
      </c>
    </row>
    <row r="1147" spans="2:79" x14ac:dyDescent="0.3">
      <c r="B1147" t="s">
        <v>324</v>
      </c>
      <c r="C1147" s="17">
        <v>0.19148392975579601</v>
      </c>
      <c r="D1147" s="17">
        <v>0.20277354955042101</v>
      </c>
      <c r="E1147" s="17">
        <v>0.17858748562403301</v>
      </c>
      <c r="F1147" s="17"/>
      <c r="G1147" s="17">
        <v>0.169156791347569</v>
      </c>
      <c r="H1147" s="17">
        <v>0.20752749726745101</v>
      </c>
      <c r="I1147" s="17">
        <v>0.162599079829953</v>
      </c>
      <c r="J1147" s="17">
        <v>0.18499931376711701</v>
      </c>
      <c r="K1147" s="17">
        <v>0.20619692825608299</v>
      </c>
      <c r="L1147" s="17">
        <v>0.21652639947532501</v>
      </c>
      <c r="M1147" s="17"/>
      <c r="N1147" s="17">
        <v>0.141045370166509</v>
      </c>
      <c r="O1147" s="17">
        <v>0.26478023430056702</v>
      </c>
      <c r="P1147" s="17">
        <v>0.15291557720333099</v>
      </c>
      <c r="Q1147" s="17">
        <v>0.20383529930549299</v>
      </c>
      <c r="R1147" s="17"/>
      <c r="S1147" s="17">
        <v>0.22104534128873701</v>
      </c>
      <c r="T1147" s="17">
        <v>0.19934631835993599</v>
      </c>
      <c r="U1147" s="17">
        <v>0.21499383651790699</v>
      </c>
      <c r="V1147" s="17">
        <v>0.241242957316923</v>
      </c>
      <c r="W1147" s="17">
        <v>0.174430546976031</v>
      </c>
      <c r="X1147" s="17">
        <v>0.20721601728046801</v>
      </c>
      <c r="Y1147" s="17">
        <v>0.18471940191909</v>
      </c>
      <c r="Z1147" s="17">
        <v>9.2333265364533804E-2</v>
      </c>
      <c r="AA1147" s="17">
        <v>0.131351075689702</v>
      </c>
      <c r="AB1147" s="17">
        <v>0.197163027491841</v>
      </c>
      <c r="AC1147" s="17">
        <v>0.19784111974680901</v>
      </c>
      <c r="AD1147" s="17">
        <v>0.13517437242140901</v>
      </c>
      <c r="AE1147" s="17"/>
      <c r="AF1147" s="17">
        <v>0.136336192934221</v>
      </c>
      <c r="AG1147" s="17">
        <v>0.1934053836505</v>
      </c>
      <c r="AH1147" s="17">
        <v>0.21154467484780301</v>
      </c>
      <c r="AI1147" s="17">
        <v>0.14052046381932201</v>
      </c>
      <c r="AJ1147" s="17">
        <v>0.292105517049909</v>
      </c>
      <c r="AK1147" s="17"/>
      <c r="AL1147" s="17">
        <v>0.176876356027133</v>
      </c>
      <c r="AM1147" s="17">
        <v>0.137808173619345</v>
      </c>
      <c r="AN1147" s="17">
        <v>0.21130792986210001</v>
      </c>
      <c r="AO1147" s="17">
        <v>0.127554121512999</v>
      </c>
      <c r="AP1147" s="17">
        <v>0.31347261646533597</v>
      </c>
      <c r="AQ1147" s="17">
        <v>0.26753663348529599</v>
      </c>
      <c r="AR1147" s="17"/>
      <c r="AS1147" s="17">
        <v>0.13547282777800801</v>
      </c>
      <c r="AT1147" s="17">
        <v>0.199978132032993</v>
      </c>
      <c r="AU1147" s="17">
        <v>0.23108248328608599</v>
      </c>
      <c r="AV1147" s="17">
        <v>0.187566479511144</v>
      </c>
      <c r="AW1147" s="17">
        <v>0</v>
      </c>
      <c r="AX1147" s="17"/>
      <c r="AY1147" s="17">
        <v>0.15724758314879</v>
      </c>
      <c r="AZ1147" s="17">
        <v>0.20490932369939499</v>
      </c>
      <c r="BA1147" s="17">
        <v>0.23664402167284199</v>
      </c>
      <c r="BB1147" s="17">
        <v>0.16272839965289199</v>
      </c>
      <c r="BC1147" s="17">
        <v>7.8419955836368002E-2</v>
      </c>
      <c r="BD1147" s="17"/>
      <c r="BE1147" s="17">
        <v>0.106112562955736</v>
      </c>
      <c r="BF1147" s="17">
        <v>0.216611396360678</v>
      </c>
      <c r="BG1147" s="17">
        <v>0.19222398344713401</v>
      </c>
      <c r="BH1147" s="17">
        <v>0.18018286295782199</v>
      </c>
      <c r="BI1147" s="17"/>
      <c r="BJ1147" s="17">
        <v>0.19139733398803699</v>
      </c>
      <c r="BK1147" s="17">
        <v>0.15335386698766401</v>
      </c>
      <c r="BL1147" s="17">
        <v>0.219840624823604</v>
      </c>
      <c r="BM1147" s="17">
        <v>0.18445088148735</v>
      </c>
      <c r="BN1147" s="17"/>
      <c r="BO1147" s="17">
        <v>0.16177350820406899</v>
      </c>
      <c r="BP1147" s="17">
        <v>0.184210791720021</v>
      </c>
      <c r="BQ1147" s="17">
        <v>0.199817386268164</v>
      </c>
      <c r="BR1147" s="17"/>
      <c r="BS1147" s="17">
        <v>0.172376694535776</v>
      </c>
      <c r="BT1147" s="17">
        <v>0.21742461941183999</v>
      </c>
      <c r="BU1147" s="17"/>
      <c r="BV1147" s="17">
        <v>0.22846870091874999</v>
      </c>
      <c r="BW1147" s="17">
        <v>0.19164585814868501</v>
      </c>
      <c r="BX1147" s="17">
        <v>0.17684544682523201</v>
      </c>
      <c r="BY1147" s="17"/>
      <c r="BZ1147" s="17">
        <v>0.16480616176163801</v>
      </c>
      <c r="CA1147" s="17">
        <v>0.122207032929064</v>
      </c>
    </row>
    <row r="1148" spans="2:79" x14ac:dyDescent="0.3">
      <c r="B1148" t="s">
        <v>325</v>
      </c>
      <c r="C1148" s="17">
        <v>0.18596582260449801</v>
      </c>
      <c r="D1148" s="17">
        <v>0.20633486744438201</v>
      </c>
      <c r="E1148" s="17">
        <v>0.16675192816015599</v>
      </c>
      <c r="F1148" s="17"/>
      <c r="G1148" s="17">
        <v>0.16801686646887201</v>
      </c>
      <c r="H1148" s="17">
        <v>0.18651691062501299</v>
      </c>
      <c r="I1148" s="17">
        <v>0.16915301352584899</v>
      </c>
      <c r="J1148" s="17">
        <v>0.21314034566579099</v>
      </c>
      <c r="K1148" s="17">
        <v>0.22005973895869699</v>
      </c>
      <c r="L1148" s="17">
        <v>0.16515969755438401</v>
      </c>
      <c r="M1148" s="17"/>
      <c r="N1148" s="17">
        <v>0.192885091713979</v>
      </c>
      <c r="O1148" s="17">
        <v>0.21676168089415501</v>
      </c>
      <c r="P1148" s="17">
        <v>0.19351153310456801</v>
      </c>
      <c r="Q1148" s="17">
        <v>0.14414245251298399</v>
      </c>
      <c r="R1148" s="17"/>
      <c r="S1148" s="17">
        <v>0.191395791951327</v>
      </c>
      <c r="T1148" s="17">
        <v>0.15662722643390201</v>
      </c>
      <c r="U1148" s="17">
        <v>0.21020906062122999</v>
      </c>
      <c r="V1148" s="17">
        <v>0.185402056438873</v>
      </c>
      <c r="W1148" s="17">
        <v>0.159761016095537</v>
      </c>
      <c r="X1148" s="17">
        <v>0.21010099880713201</v>
      </c>
      <c r="Y1148" s="17">
        <v>0.17816042046052699</v>
      </c>
      <c r="Z1148" s="17">
        <v>0.197531009543358</v>
      </c>
      <c r="AA1148" s="17">
        <v>0.16590080354467801</v>
      </c>
      <c r="AB1148" s="17">
        <v>0.18780675832478699</v>
      </c>
      <c r="AC1148" s="17">
        <v>0.171515329779172</v>
      </c>
      <c r="AD1148" s="17">
        <v>0.343205702376988</v>
      </c>
      <c r="AE1148" s="17"/>
      <c r="AF1148" s="17">
        <v>0.18031285658302501</v>
      </c>
      <c r="AG1148" s="17">
        <v>0.196468023731136</v>
      </c>
      <c r="AH1148" s="17">
        <v>0.20212135520720401</v>
      </c>
      <c r="AI1148" s="17">
        <v>0.13411557774465999</v>
      </c>
      <c r="AJ1148" s="17">
        <v>0.17877367616909901</v>
      </c>
      <c r="AK1148" s="17"/>
      <c r="AL1148" s="17">
        <v>0.18945297416735701</v>
      </c>
      <c r="AM1148" s="17">
        <v>0.15696204468064101</v>
      </c>
      <c r="AN1148" s="17">
        <v>0.23960813227625799</v>
      </c>
      <c r="AO1148" s="17">
        <v>0.20914946687789299</v>
      </c>
      <c r="AP1148" s="17">
        <v>0.16111610447601099</v>
      </c>
      <c r="AQ1148" s="17">
        <v>0.168071498624976</v>
      </c>
      <c r="AR1148" s="17"/>
      <c r="AS1148" s="17">
        <v>0.20682676550123399</v>
      </c>
      <c r="AT1148" s="17">
        <v>0.18279388893347201</v>
      </c>
      <c r="AU1148" s="17">
        <v>0.15981374322661601</v>
      </c>
      <c r="AV1148" s="17">
        <v>0.25182108116865998</v>
      </c>
      <c r="AW1148" s="17">
        <v>6.0793035158423797E-2</v>
      </c>
      <c r="AX1148" s="17"/>
      <c r="AY1148" s="17">
        <v>0.22128994719435699</v>
      </c>
      <c r="AZ1148" s="17">
        <v>0.171828103449117</v>
      </c>
      <c r="BA1148" s="17">
        <v>0.15771327851736899</v>
      </c>
      <c r="BB1148" s="17">
        <v>0.22423748210946201</v>
      </c>
      <c r="BC1148" s="17">
        <v>0.116814016826897</v>
      </c>
      <c r="BD1148" s="17"/>
      <c r="BE1148" s="17">
        <v>0.17329482591495701</v>
      </c>
      <c r="BF1148" s="17">
        <v>0.17060956892294599</v>
      </c>
      <c r="BG1148" s="17">
        <v>0.18997616272350801</v>
      </c>
      <c r="BH1148" s="17">
        <v>0.186343966910758</v>
      </c>
      <c r="BI1148" s="17"/>
      <c r="BJ1148" s="17">
        <v>0.161672441125356</v>
      </c>
      <c r="BK1148" s="17">
        <v>0.22814734075183801</v>
      </c>
      <c r="BL1148" s="17">
        <v>0.14730486687932101</v>
      </c>
      <c r="BM1148" s="17">
        <v>0.20044537642913199</v>
      </c>
      <c r="BN1148" s="17"/>
      <c r="BO1148" s="17">
        <v>0.18171278053281101</v>
      </c>
      <c r="BP1148" s="17">
        <v>0.22765582557840899</v>
      </c>
      <c r="BQ1148" s="17">
        <v>0.17542151814258</v>
      </c>
      <c r="BR1148" s="17"/>
      <c r="BS1148" s="17">
        <v>0.18682336359496601</v>
      </c>
      <c r="BT1148" s="17">
        <v>0.186103362164701</v>
      </c>
      <c r="BU1148" s="17"/>
      <c r="BV1148" s="17">
        <v>0.16897476227359301</v>
      </c>
      <c r="BW1148" s="17">
        <v>0.192843437508052</v>
      </c>
      <c r="BX1148" s="17">
        <v>0.19586021442649201</v>
      </c>
      <c r="BY1148" s="17"/>
      <c r="BZ1148" s="17">
        <v>0.232532476828095</v>
      </c>
      <c r="CA1148" s="17">
        <v>0.25005155496085102</v>
      </c>
    </row>
    <row r="1149" spans="2:79" x14ac:dyDescent="0.3">
      <c r="B1149" t="s">
        <v>326</v>
      </c>
      <c r="C1149" s="17">
        <v>0.10359942015029799</v>
      </c>
      <c r="D1149" s="17">
        <v>8.6335073350656003E-2</v>
      </c>
      <c r="E1149" s="17">
        <v>0.12155721469158701</v>
      </c>
      <c r="F1149" s="17"/>
      <c r="G1149" s="17">
        <v>5.0778503195028302E-2</v>
      </c>
      <c r="H1149" s="17">
        <v>0.10650701348683</v>
      </c>
      <c r="I1149" s="17">
        <v>0.10285099615535</v>
      </c>
      <c r="J1149" s="17">
        <v>9.8184806274989295E-2</v>
      </c>
      <c r="K1149" s="17">
        <v>0.132581620573542</v>
      </c>
      <c r="L1149" s="17">
        <v>0.12404331160549199</v>
      </c>
      <c r="M1149" s="17"/>
      <c r="N1149" s="17">
        <v>0.12760967602913101</v>
      </c>
      <c r="O1149" s="17">
        <v>5.2959174833205003E-2</v>
      </c>
      <c r="P1149" s="17">
        <v>0.101546631695644</v>
      </c>
      <c r="Q1149" s="17">
        <v>0.129946801509328</v>
      </c>
      <c r="R1149" s="17"/>
      <c r="S1149" s="17">
        <v>3.7067640673082998E-2</v>
      </c>
      <c r="T1149" s="17">
        <v>0.13447651264337099</v>
      </c>
      <c r="U1149" s="17">
        <v>8.4305831446155499E-2</v>
      </c>
      <c r="V1149" s="17">
        <v>0.1112349501774</v>
      </c>
      <c r="W1149" s="17">
        <v>9.26076451464556E-2</v>
      </c>
      <c r="X1149" s="17">
        <v>0.137924151395659</v>
      </c>
      <c r="Y1149" s="17">
        <v>0.113987752044608</v>
      </c>
      <c r="Z1149" s="17">
        <v>8.5694978009256101E-2</v>
      </c>
      <c r="AA1149" s="17">
        <v>0.13033492759272799</v>
      </c>
      <c r="AB1149" s="17">
        <v>5.9586652914618003E-2</v>
      </c>
      <c r="AC1149" s="17">
        <v>0.15310450541578599</v>
      </c>
      <c r="AD1149" s="17">
        <v>0.13210274989877199</v>
      </c>
      <c r="AE1149" s="17"/>
      <c r="AF1149" s="17">
        <v>9.2705902867889503E-2</v>
      </c>
      <c r="AG1149" s="17">
        <v>7.2626167878900194E-2</v>
      </c>
      <c r="AH1149" s="17">
        <v>0.134243271906688</v>
      </c>
      <c r="AI1149" s="17">
        <v>8.2136502956500199E-2</v>
      </c>
      <c r="AJ1149" s="17">
        <v>0.14766423289525199</v>
      </c>
      <c r="AK1149" s="17"/>
      <c r="AL1149" s="17">
        <v>8.9443460926999799E-2</v>
      </c>
      <c r="AM1149" s="17">
        <v>0.12429143530870999</v>
      </c>
      <c r="AN1149" s="17">
        <v>9.4323862816270698E-2</v>
      </c>
      <c r="AO1149" s="17">
        <v>0.122981807861006</v>
      </c>
      <c r="AP1149" s="17">
        <v>5.4856185409074998E-2</v>
      </c>
      <c r="AQ1149" s="17">
        <v>7.6110233507332203E-2</v>
      </c>
      <c r="AR1149" s="17"/>
      <c r="AS1149" s="17">
        <v>0.14115211585627399</v>
      </c>
      <c r="AT1149" s="17">
        <v>9.0281306603403597E-2</v>
      </c>
      <c r="AU1149" s="17">
        <v>0.106393534267267</v>
      </c>
      <c r="AV1149" s="17">
        <v>7.7093876974143993E-2</v>
      </c>
      <c r="AW1149" s="17">
        <v>0.19228391054219801</v>
      </c>
      <c r="AX1149" s="17"/>
      <c r="AY1149" s="17">
        <v>0.126541444897877</v>
      </c>
      <c r="AZ1149" s="17">
        <v>0.107545760124546</v>
      </c>
      <c r="BA1149" s="17">
        <v>9.1337936603878803E-2</v>
      </c>
      <c r="BB1149" s="17">
        <v>8.3890426497410395E-2</v>
      </c>
      <c r="BC1149" s="17">
        <v>7.5887530264830805E-2</v>
      </c>
      <c r="BD1149" s="17"/>
      <c r="BE1149" s="17">
        <v>4.4328116350151797E-2</v>
      </c>
      <c r="BF1149" s="17">
        <v>0.114758153746419</v>
      </c>
      <c r="BG1149" s="17">
        <v>0.109665377635715</v>
      </c>
      <c r="BH1149" s="17">
        <v>9.3048349905775096E-2</v>
      </c>
      <c r="BI1149" s="17"/>
      <c r="BJ1149" s="17">
        <v>0.10834328424895701</v>
      </c>
      <c r="BK1149" s="17">
        <v>0.116558838324012</v>
      </c>
      <c r="BL1149" s="17">
        <v>0.108272888090756</v>
      </c>
      <c r="BM1149" s="17">
        <v>0.100585616871098</v>
      </c>
      <c r="BN1149" s="17"/>
      <c r="BO1149" s="17">
        <v>9.1045288326194504E-2</v>
      </c>
      <c r="BP1149" s="17">
        <v>7.6727883548051795E-2</v>
      </c>
      <c r="BQ1149" s="17">
        <v>0.112602683755316</v>
      </c>
      <c r="BR1149" s="17"/>
      <c r="BS1149" s="17">
        <v>0.12103293408566899</v>
      </c>
      <c r="BT1149" s="17">
        <v>7.8423339311533405E-2</v>
      </c>
      <c r="BU1149" s="17"/>
      <c r="BV1149" s="17">
        <v>5.96248234817306E-2</v>
      </c>
      <c r="BW1149" s="17">
        <v>0.125074262155321</v>
      </c>
      <c r="BX1149" s="17">
        <v>0.106541128584611</v>
      </c>
      <c r="BY1149" s="17"/>
      <c r="BZ1149" s="17">
        <v>0.126861831621642</v>
      </c>
      <c r="CA1149" s="17">
        <v>0.132370435413913</v>
      </c>
    </row>
    <row r="1150" spans="2:79" x14ac:dyDescent="0.3">
      <c r="B1150" t="s">
        <v>327</v>
      </c>
      <c r="C1150" s="17">
        <v>3.7301152652452499E-2</v>
      </c>
      <c r="D1150" s="17">
        <v>4.3684837201470102E-2</v>
      </c>
      <c r="E1150" s="17">
        <v>3.11451589264688E-2</v>
      </c>
      <c r="F1150" s="17"/>
      <c r="G1150" s="17">
        <v>1.07212519669008E-2</v>
      </c>
      <c r="H1150" s="17">
        <v>0</v>
      </c>
      <c r="I1150" s="17">
        <v>5.0469019767835903E-2</v>
      </c>
      <c r="J1150" s="17">
        <v>4.8682148503072203E-2</v>
      </c>
      <c r="K1150" s="17">
        <v>5.9817571440769497E-2</v>
      </c>
      <c r="L1150" s="17">
        <v>4.8983579757129699E-2</v>
      </c>
      <c r="M1150" s="17"/>
      <c r="N1150" s="17">
        <v>2.1169059952266499E-2</v>
      </c>
      <c r="O1150" s="17">
        <v>4.5625291702813299E-2</v>
      </c>
      <c r="P1150" s="17">
        <v>3.95543060162745E-2</v>
      </c>
      <c r="Q1150" s="17">
        <v>3.73108600950623E-2</v>
      </c>
      <c r="R1150" s="17"/>
      <c r="S1150" s="17">
        <v>7.4760756516129803E-2</v>
      </c>
      <c r="T1150" s="17">
        <v>3.8700762701472602E-2</v>
      </c>
      <c r="U1150" s="17">
        <v>4.0914326892768901E-2</v>
      </c>
      <c r="V1150" s="17">
        <v>1.3946660287832501E-2</v>
      </c>
      <c r="W1150" s="17">
        <v>7.0880346318436399E-2</v>
      </c>
      <c r="X1150" s="17">
        <v>1.3819442666399799E-2</v>
      </c>
      <c r="Y1150" s="17">
        <v>1.3977710092513701E-2</v>
      </c>
      <c r="Z1150" s="17">
        <v>3.1957381629953797E-2</v>
      </c>
      <c r="AA1150" s="17">
        <v>3.5512945835192697E-2</v>
      </c>
      <c r="AB1150" s="17">
        <v>6.1574794644732797E-2</v>
      </c>
      <c r="AC1150" s="17">
        <v>0</v>
      </c>
      <c r="AD1150" s="17">
        <v>0</v>
      </c>
      <c r="AE1150" s="17"/>
      <c r="AF1150" s="17">
        <v>7.69209409688211E-2</v>
      </c>
      <c r="AG1150" s="17">
        <v>6.7926378827673304E-3</v>
      </c>
      <c r="AH1150" s="17">
        <v>8.5568015776243803E-2</v>
      </c>
      <c r="AI1150" s="17">
        <v>5.9159231390640901E-2</v>
      </c>
      <c r="AJ1150" s="17">
        <v>0</v>
      </c>
      <c r="AK1150" s="17"/>
      <c r="AL1150" s="17">
        <v>1.6647590889575001E-2</v>
      </c>
      <c r="AM1150" s="17">
        <v>5.3333810746133199E-2</v>
      </c>
      <c r="AN1150" s="17">
        <v>3.1764869400286298E-2</v>
      </c>
      <c r="AO1150" s="17">
        <v>7.1119447971662697E-2</v>
      </c>
      <c r="AP1150" s="17">
        <v>0</v>
      </c>
      <c r="AQ1150" s="17">
        <v>1.5463126680797599E-2</v>
      </c>
      <c r="AR1150" s="17"/>
      <c r="AS1150" s="17">
        <v>3.1070159092717198E-2</v>
      </c>
      <c r="AT1150" s="17">
        <v>4.9345978297676701E-2</v>
      </c>
      <c r="AU1150" s="17">
        <v>2.6118200975960199E-2</v>
      </c>
      <c r="AV1150" s="17">
        <v>1.533950857094E-2</v>
      </c>
      <c r="AW1150" s="17">
        <v>6.3252191383164402E-2</v>
      </c>
      <c r="AX1150" s="17"/>
      <c r="AY1150" s="17">
        <v>7.0577959056346395E-2</v>
      </c>
      <c r="AZ1150" s="17">
        <v>2.8897547234150198E-2</v>
      </c>
      <c r="BA1150" s="17">
        <v>3.07106147385077E-2</v>
      </c>
      <c r="BB1150" s="17">
        <v>0</v>
      </c>
      <c r="BC1150" s="17">
        <v>8.6077623246169299E-2</v>
      </c>
      <c r="BD1150" s="17"/>
      <c r="BE1150" s="17">
        <v>3.8258146720544298E-2</v>
      </c>
      <c r="BF1150" s="17">
        <v>3.2543113541440502E-2</v>
      </c>
      <c r="BG1150" s="17">
        <v>3.7969045754367603E-2</v>
      </c>
      <c r="BH1150" s="17">
        <v>4.0541342923201398E-2</v>
      </c>
      <c r="BI1150" s="17"/>
      <c r="BJ1150" s="17">
        <v>2.9303279799131401E-2</v>
      </c>
      <c r="BK1150" s="17">
        <v>0</v>
      </c>
      <c r="BL1150" s="17">
        <v>3.1591524600351001E-2</v>
      </c>
      <c r="BM1150" s="17">
        <v>4.6627504266971299E-2</v>
      </c>
      <c r="BN1150" s="17"/>
      <c r="BO1150" s="17">
        <v>8.0073022894712898E-3</v>
      </c>
      <c r="BP1150" s="17">
        <v>2.7435675139335002E-2</v>
      </c>
      <c r="BQ1150" s="17">
        <v>4.6147629015963303E-2</v>
      </c>
      <c r="BR1150" s="17"/>
      <c r="BS1150" s="17">
        <v>4.5293637919661699E-2</v>
      </c>
      <c r="BT1150" s="17">
        <v>2.7235751876509399E-2</v>
      </c>
      <c r="BU1150" s="17"/>
      <c r="BV1150" s="17">
        <v>2.6095655582324101E-2</v>
      </c>
      <c r="BW1150" s="17">
        <v>3.8628496829391602E-2</v>
      </c>
      <c r="BX1150" s="17">
        <v>5.1297558319389598E-2</v>
      </c>
      <c r="BY1150" s="17"/>
      <c r="BZ1150" s="17">
        <v>0</v>
      </c>
      <c r="CA1150" s="17">
        <v>0</v>
      </c>
    </row>
    <row r="1151" spans="2:79" x14ac:dyDescent="0.3">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c r="BL1151" s="17"/>
      <c r="BM1151" s="17"/>
      <c r="BN1151" s="17"/>
      <c r="BO1151" s="17"/>
      <c r="BP1151" s="17"/>
      <c r="BQ1151" s="17"/>
      <c r="BR1151" s="17"/>
      <c r="BS1151" s="17"/>
      <c r="BT1151" s="17"/>
      <c r="BU1151" s="17"/>
      <c r="BV1151" s="17"/>
      <c r="BW1151" s="17"/>
      <c r="BX1151" s="17"/>
      <c r="BY1151" s="17"/>
      <c r="BZ1151" s="17"/>
      <c r="CA1151" s="17"/>
    </row>
    <row r="1152" spans="2:79" x14ac:dyDescent="0.3">
      <c r="B1152" s="6" t="s">
        <v>369</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c r="BL1152" s="17"/>
      <c r="BM1152" s="17"/>
      <c r="BN1152" s="17"/>
      <c r="BO1152" s="17"/>
      <c r="BP1152" s="17"/>
      <c r="BQ1152" s="17"/>
      <c r="BR1152" s="17"/>
      <c r="BS1152" s="17"/>
      <c r="BT1152" s="17"/>
      <c r="BU1152" s="17"/>
      <c r="BV1152" s="17"/>
      <c r="BW1152" s="17"/>
      <c r="BX1152" s="17"/>
      <c r="BY1152" s="17"/>
      <c r="BZ1152" s="17"/>
      <c r="CA1152" s="17"/>
    </row>
    <row r="1153" spans="2:79" x14ac:dyDescent="0.3">
      <c r="B1153" s="24" t="s">
        <v>329</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c r="BN1153" s="17"/>
      <c r="BO1153" s="17"/>
      <c r="BP1153" s="17"/>
      <c r="BQ1153" s="17"/>
      <c r="BR1153" s="17"/>
      <c r="BS1153" s="17"/>
      <c r="BT1153" s="17"/>
      <c r="BU1153" s="17"/>
      <c r="BV1153" s="17"/>
      <c r="BW1153" s="17"/>
      <c r="BX1153" s="17"/>
      <c r="BY1153" s="17"/>
      <c r="BZ1153" s="17"/>
      <c r="CA1153" s="17"/>
    </row>
    <row r="1154" spans="2:79" x14ac:dyDescent="0.3">
      <c r="B1154" t="s">
        <v>321</v>
      </c>
      <c r="C1154" s="17">
        <v>6.2798230567356603E-2</v>
      </c>
      <c r="D1154" s="17">
        <v>6.0589099808703403E-2</v>
      </c>
      <c r="E1154" s="17">
        <v>6.5413297989997204E-2</v>
      </c>
      <c r="F1154" s="17"/>
      <c r="G1154" s="17">
        <v>0.130133088021819</v>
      </c>
      <c r="H1154" s="17">
        <v>0.105354699139399</v>
      </c>
      <c r="I1154" s="17">
        <v>5.2874172848357201E-2</v>
      </c>
      <c r="J1154" s="17">
        <v>1.9840220515396498E-2</v>
      </c>
      <c r="K1154" s="17">
        <v>4.6340011946766603E-2</v>
      </c>
      <c r="L1154" s="17">
        <v>3.9060011522646002E-2</v>
      </c>
      <c r="M1154" s="17"/>
      <c r="N1154" s="17">
        <v>6.9156432180328103E-2</v>
      </c>
      <c r="O1154" s="17">
        <v>4.5209521762719501E-2</v>
      </c>
      <c r="P1154" s="17">
        <v>7.8113285720076697E-2</v>
      </c>
      <c r="Q1154" s="17">
        <v>6.0967777914744802E-2</v>
      </c>
      <c r="R1154" s="17"/>
      <c r="S1154" s="17">
        <v>8.4569768699135503E-2</v>
      </c>
      <c r="T1154" s="17">
        <v>8.5631668652724299E-2</v>
      </c>
      <c r="U1154" s="17">
        <v>5.7672568860250698E-2</v>
      </c>
      <c r="V1154" s="17">
        <v>4.4637807286627501E-2</v>
      </c>
      <c r="W1154" s="17">
        <v>4.2639492710056098E-2</v>
      </c>
      <c r="X1154" s="17">
        <v>7.9189481915589E-2</v>
      </c>
      <c r="Y1154" s="17">
        <v>5.7736517518218802E-2</v>
      </c>
      <c r="Z1154" s="17">
        <v>0.10424052788714901</v>
      </c>
      <c r="AA1154" s="17">
        <v>5.6441189812084999E-2</v>
      </c>
      <c r="AB1154" s="17">
        <v>1.94916585073255E-2</v>
      </c>
      <c r="AC1154" s="17">
        <v>4.3024055075028399E-2</v>
      </c>
      <c r="AD1154" s="17">
        <v>7.1488274837427798E-2</v>
      </c>
      <c r="AE1154" s="17"/>
      <c r="AF1154" s="17">
        <v>5.7499086651741603E-2</v>
      </c>
      <c r="AG1154" s="17">
        <v>8.7126335778347802E-2</v>
      </c>
      <c r="AH1154" s="17">
        <v>1.7208290103013599E-2</v>
      </c>
      <c r="AI1154" s="17">
        <v>5.2413099073104E-2</v>
      </c>
      <c r="AJ1154" s="17">
        <v>7.3523733678942604E-2</v>
      </c>
      <c r="AK1154" s="17"/>
      <c r="AL1154" s="17">
        <v>8.9564713429149206E-2</v>
      </c>
      <c r="AM1154" s="17">
        <v>6.3881798628709394E-2</v>
      </c>
      <c r="AN1154" s="17">
        <v>4.5955704825742301E-2</v>
      </c>
      <c r="AO1154" s="17">
        <v>5.4678567420555498E-2</v>
      </c>
      <c r="AP1154" s="17">
        <v>0.12881871253094501</v>
      </c>
      <c r="AQ1154" s="17">
        <v>2.4637574159556301E-2</v>
      </c>
      <c r="AR1154" s="17"/>
      <c r="AS1154" s="17">
        <v>0.106564911832312</v>
      </c>
      <c r="AT1154" s="17">
        <v>6.06393228442203E-2</v>
      </c>
      <c r="AU1154" s="17">
        <v>1.9357815617790999E-2</v>
      </c>
      <c r="AV1154" s="17">
        <v>7.0389750121574293E-2</v>
      </c>
      <c r="AW1154" s="17">
        <v>0.18238492674388401</v>
      </c>
      <c r="AX1154" s="17"/>
      <c r="AY1154" s="17">
        <v>0.121548874065212</v>
      </c>
      <c r="AZ1154" s="17">
        <v>4.5031927920108503E-2</v>
      </c>
      <c r="BA1154" s="17">
        <v>4.25942254859129E-2</v>
      </c>
      <c r="BB1154" s="17">
        <v>2.5467303839900299E-2</v>
      </c>
      <c r="BC1154" s="17">
        <v>0.133121143156085</v>
      </c>
      <c r="BD1154" s="17"/>
      <c r="BE1154" s="17">
        <v>0.127602075479465</v>
      </c>
      <c r="BF1154" s="17">
        <v>4.7274866900802702E-2</v>
      </c>
      <c r="BG1154" s="17">
        <v>8.1702388149743302E-2</v>
      </c>
      <c r="BH1154" s="17">
        <v>3.7244859211967601E-2</v>
      </c>
      <c r="BI1154" s="17"/>
      <c r="BJ1154" s="17">
        <v>4.8921981305339902E-2</v>
      </c>
      <c r="BK1154" s="17">
        <v>0.11086616023332101</v>
      </c>
      <c r="BL1154" s="17">
        <v>6.0867665555684902E-2</v>
      </c>
      <c r="BM1154" s="17">
        <v>6.0960752686431301E-2</v>
      </c>
      <c r="BN1154" s="17"/>
      <c r="BO1154" s="17">
        <v>9.4053574526884995E-2</v>
      </c>
      <c r="BP1154" s="17">
        <v>9.3269340735875894E-2</v>
      </c>
      <c r="BQ1154" s="17">
        <v>5.1613530985854403E-2</v>
      </c>
      <c r="BR1154" s="17"/>
      <c r="BS1154" s="17">
        <v>5.7464258850495803E-2</v>
      </c>
      <c r="BT1154" s="17">
        <v>7.0102344672184999E-2</v>
      </c>
      <c r="BU1154" s="17"/>
      <c r="BV1154" s="17">
        <v>4.84155951866381E-2</v>
      </c>
      <c r="BW1154" s="17">
        <v>6.7887193260139894E-2</v>
      </c>
      <c r="BX1154" s="17">
        <v>7.0575067261907098E-2</v>
      </c>
      <c r="BY1154" s="17"/>
      <c r="BZ1154" s="17">
        <v>7.3852051315464795E-2</v>
      </c>
      <c r="CA1154" s="17">
        <v>9.1106430215846398E-2</v>
      </c>
    </row>
    <row r="1155" spans="2:79" x14ac:dyDescent="0.3">
      <c r="B1155" t="s">
        <v>322</v>
      </c>
      <c r="C1155" s="17">
        <v>0.15180420632524499</v>
      </c>
      <c r="D1155" s="17">
        <v>0.16812130175141701</v>
      </c>
      <c r="E1155" s="17">
        <v>0.13284099597368901</v>
      </c>
      <c r="F1155" s="17"/>
      <c r="G1155" s="17">
        <v>0.22090312410652899</v>
      </c>
      <c r="H1155" s="17">
        <v>0.17866571219789901</v>
      </c>
      <c r="I1155" s="17">
        <v>0.240688615383996</v>
      </c>
      <c r="J1155" s="17">
        <v>8.6541564215768196E-2</v>
      </c>
      <c r="K1155" s="17">
        <v>7.9605705538466603E-2</v>
      </c>
      <c r="L1155" s="17">
        <v>0.107229200962594</v>
      </c>
      <c r="M1155" s="17"/>
      <c r="N1155" s="17">
        <v>0.169638157236773</v>
      </c>
      <c r="O1155" s="17">
        <v>0.156038826457056</v>
      </c>
      <c r="P1155" s="17">
        <v>0.170266635097511</v>
      </c>
      <c r="Q1155" s="17">
        <v>0.114674850730119</v>
      </c>
      <c r="R1155" s="17"/>
      <c r="S1155" s="17">
        <v>0.161733804984069</v>
      </c>
      <c r="T1155" s="17">
        <v>0.14573527727100999</v>
      </c>
      <c r="U1155" s="17">
        <v>0.189763923860611</v>
      </c>
      <c r="V1155" s="17">
        <v>0.126278817825423</v>
      </c>
      <c r="W1155" s="17">
        <v>0.16134107173324699</v>
      </c>
      <c r="X1155" s="17">
        <v>0.170864326527921</v>
      </c>
      <c r="Y1155" s="17">
        <v>0.119998118364123</v>
      </c>
      <c r="Z1155" s="17">
        <v>0.236650137904134</v>
      </c>
      <c r="AA1155" s="17">
        <v>0.14186085754416899</v>
      </c>
      <c r="AB1155" s="17">
        <v>9.5833964938008095E-2</v>
      </c>
      <c r="AC1155" s="17">
        <v>0.13326701350509501</v>
      </c>
      <c r="AD1155" s="17">
        <v>0.27836382219179001</v>
      </c>
      <c r="AE1155" s="17"/>
      <c r="AF1155" s="17">
        <v>0.12223409516857001</v>
      </c>
      <c r="AG1155" s="17">
        <v>0.183413422630434</v>
      </c>
      <c r="AH1155" s="17">
        <v>0.138379286307415</v>
      </c>
      <c r="AI1155" s="17">
        <v>0.119832879337691</v>
      </c>
      <c r="AJ1155" s="17">
        <v>0.15420770136660999</v>
      </c>
      <c r="AK1155" s="17"/>
      <c r="AL1155" s="17">
        <v>0.22231613391952401</v>
      </c>
      <c r="AM1155" s="17">
        <v>0.13932496189672</v>
      </c>
      <c r="AN1155" s="17">
        <v>0.13466398610532099</v>
      </c>
      <c r="AO1155" s="17">
        <v>0.106604877824605</v>
      </c>
      <c r="AP1155" s="17">
        <v>0.18596289971038099</v>
      </c>
      <c r="AQ1155" s="17">
        <v>0.126631737498485</v>
      </c>
      <c r="AR1155" s="17"/>
      <c r="AS1155" s="17">
        <v>0.174714961004725</v>
      </c>
      <c r="AT1155" s="17">
        <v>0.14157028227381599</v>
      </c>
      <c r="AU1155" s="17">
        <v>0.156282525461058</v>
      </c>
      <c r="AV1155" s="17">
        <v>0.17081154767736401</v>
      </c>
      <c r="AW1155" s="17">
        <v>6.2634106180688195E-2</v>
      </c>
      <c r="AX1155" s="17"/>
      <c r="AY1155" s="17">
        <v>0.141825164508981</v>
      </c>
      <c r="AZ1155" s="17">
        <v>0.160198568996057</v>
      </c>
      <c r="BA1155" s="17">
        <v>0.135751256872712</v>
      </c>
      <c r="BB1155" s="17">
        <v>0.19020899250522699</v>
      </c>
      <c r="BC1155" s="17">
        <v>0.12854606485633199</v>
      </c>
      <c r="BD1155" s="17"/>
      <c r="BE1155" s="17">
        <v>0.194189309562141</v>
      </c>
      <c r="BF1155" s="17">
        <v>0.13733339089732699</v>
      </c>
      <c r="BG1155" s="17">
        <v>0.140423141521473</v>
      </c>
      <c r="BH1155" s="17">
        <v>0.17328864299588501</v>
      </c>
      <c r="BI1155" s="17"/>
      <c r="BJ1155" s="17">
        <v>0.19141329833479401</v>
      </c>
      <c r="BK1155" s="17">
        <v>0.174459214630554</v>
      </c>
      <c r="BL1155" s="17">
        <v>0.11371565422372</v>
      </c>
      <c r="BM1155" s="17">
        <v>0.15554294820314199</v>
      </c>
      <c r="BN1155" s="17"/>
      <c r="BO1155" s="17">
        <v>0.24421858330382201</v>
      </c>
      <c r="BP1155" s="17">
        <v>6.3957679152669505E-2</v>
      </c>
      <c r="BQ1155" s="17">
        <v>0.142946227604236</v>
      </c>
      <c r="BR1155" s="17"/>
      <c r="BS1155" s="17">
        <v>0.15070545110665901</v>
      </c>
      <c r="BT1155" s="17">
        <v>0.150868114260928</v>
      </c>
      <c r="BU1155" s="17"/>
      <c r="BV1155" s="17">
        <v>0.15745423285294699</v>
      </c>
      <c r="BW1155" s="17">
        <v>0.15729263125981099</v>
      </c>
      <c r="BX1155" s="17">
        <v>0.14263933419668201</v>
      </c>
      <c r="BY1155" s="17"/>
      <c r="BZ1155" s="17">
        <v>0.195315095306903</v>
      </c>
      <c r="CA1155" s="17">
        <v>0.20385405764862399</v>
      </c>
    </row>
    <row r="1156" spans="2:79" x14ac:dyDescent="0.3">
      <c r="B1156" t="s">
        <v>323</v>
      </c>
      <c r="C1156" s="17">
        <v>0.22684052275059799</v>
      </c>
      <c r="D1156" s="17">
        <v>0.22075903795994001</v>
      </c>
      <c r="E1156" s="17">
        <v>0.23157187502545701</v>
      </c>
      <c r="F1156" s="17"/>
      <c r="G1156" s="17">
        <v>0.32330051588393699</v>
      </c>
      <c r="H1156" s="17">
        <v>0.28124251318870802</v>
      </c>
      <c r="I1156" s="17">
        <v>0.22617210899656401</v>
      </c>
      <c r="J1156" s="17">
        <v>0.19982861874358401</v>
      </c>
      <c r="K1156" s="17">
        <v>0.14221088190850001</v>
      </c>
      <c r="L1156" s="17">
        <v>0.19735172142121599</v>
      </c>
      <c r="M1156" s="17"/>
      <c r="N1156" s="17">
        <v>0.204652403414013</v>
      </c>
      <c r="O1156" s="17">
        <v>0.243240984992113</v>
      </c>
      <c r="P1156" s="17">
        <v>0.21836100068366199</v>
      </c>
      <c r="Q1156" s="17">
        <v>0.24659249650785001</v>
      </c>
      <c r="R1156" s="17"/>
      <c r="S1156" s="17">
        <v>0.27414553056822899</v>
      </c>
      <c r="T1156" s="17">
        <v>0.22028166072564501</v>
      </c>
      <c r="U1156" s="17">
        <v>0.181757164462306</v>
      </c>
      <c r="V1156" s="17">
        <v>0.28166693815197702</v>
      </c>
      <c r="W1156" s="17">
        <v>0.31925808034401398</v>
      </c>
      <c r="X1156" s="17">
        <v>0.180578760282604</v>
      </c>
      <c r="Y1156" s="17">
        <v>0.13666270371609199</v>
      </c>
      <c r="Z1156" s="17">
        <v>0.23848986093896499</v>
      </c>
      <c r="AA1156" s="17">
        <v>0.230141146488547</v>
      </c>
      <c r="AB1156" s="17">
        <v>0.22546664479487</v>
      </c>
      <c r="AC1156" s="17">
        <v>0.19117033882093001</v>
      </c>
      <c r="AD1156" s="17">
        <v>0.22143345921044899</v>
      </c>
      <c r="AE1156" s="17"/>
      <c r="AF1156" s="17">
        <v>0.18373386494323701</v>
      </c>
      <c r="AG1156" s="17">
        <v>0.30124027121165098</v>
      </c>
      <c r="AH1156" s="17">
        <v>0.18389332520733301</v>
      </c>
      <c r="AI1156" s="17">
        <v>0.17171363829599001</v>
      </c>
      <c r="AJ1156" s="17">
        <v>0.27016983364112901</v>
      </c>
      <c r="AK1156" s="17"/>
      <c r="AL1156" s="17">
        <v>0.27505127281401898</v>
      </c>
      <c r="AM1156" s="17">
        <v>0.19147608558642101</v>
      </c>
      <c r="AN1156" s="17">
        <v>0.25334251465178098</v>
      </c>
      <c r="AO1156" s="17">
        <v>0.17626607028784699</v>
      </c>
      <c r="AP1156" s="17">
        <v>0.22654857855475199</v>
      </c>
      <c r="AQ1156" s="17">
        <v>0.198378677089215</v>
      </c>
      <c r="AR1156" s="17"/>
      <c r="AS1156" s="17">
        <v>0.218226514714397</v>
      </c>
      <c r="AT1156" s="17">
        <v>0.25508352397518602</v>
      </c>
      <c r="AU1156" s="17">
        <v>0.18951554489634601</v>
      </c>
      <c r="AV1156" s="17">
        <v>0.210534783577951</v>
      </c>
      <c r="AW1156" s="17">
        <v>0.20024137604679201</v>
      </c>
      <c r="AX1156" s="17"/>
      <c r="AY1156" s="17">
        <v>0.20164029750738799</v>
      </c>
      <c r="AZ1156" s="17">
        <v>0.24926843458367801</v>
      </c>
      <c r="BA1156" s="17">
        <v>0.20644394018305701</v>
      </c>
      <c r="BB1156" s="17">
        <v>0.22544657588043701</v>
      </c>
      <c r="BC1156" s="17">
        <v>0.283272951896477</v>
      </c>
      <c r="BD1156" s="17"/>
      <c r="BE1156" s="17">
        <v>0.119622365188333</v>
      </c>
      <c r="BF1156" s="17">
        <v>0.20068221405016901</v>
      </c>
      <c r="BG1156" s="17">
        <v>0.195604873822604</v>
      </c>
      <c r="BH1156" s="17">
        <v>0.30427425290285698</v>
      </c>
      <c r="BI1156" s="17"/>
      <c r="BJ1156" s="17">
        <v>0.20918892070796</v>
      </c>
      <c r="BK1156" s="17">
        <v>0.308397218768244</v>
      </c>
      <c r="BL1156" s="17">
        <v>0.23894081985113899</v>
      </c>
      <c r="BM1156" s="17">
        <v>0.213047125505548</v>
      </c>
      <c r="BN1156" s="17"/>
      <c r="BO1156" s="17">
        <v>0.21955411531628299</v>
      </c>
      <c r="BP1156" s="17">
        <v>0.26137174889133102</v>
      </c>
      <c r="BQ1156" s="17">
        <v>0.22221436326869301</v>
      </c>
      <c r="BR1156" s="17"/>
      <c r="BS1156" s="17">
        <v>0.218494570578568</v>
      </c>
      <c r="BT1156" s="17">
        <v>0.23580841491222701</v>
      </c>
      <c r="BU1156" s="17"/>
      <c r="BV1156" s="17">
        <v>0.29682385297419001</v>
      </c>
      <c r="BW1156" s="17">
        <v>0.21988346784704799</v>
      </c>
      <c r="BX1156" s="17">
        <v>0.19190767615148799</v>
      </c>
      <c r="BY1156" s="17"/>
      <c r="BZ1156" s="17">
        <v>0.22671004074915499</v>
      </c>
      <c r="CA1156" s="17">
        <v>0.31881512537835199</v>
      </c>
    </row>
    <row r="1157" spans="2:79" x14ac:dyDescent="0.3">
      <c r="B1157" t="s">
        <v>324</v>
      </c>
      <c r="C1157" s="17">
        <v>0.21919749459435101</v>
      </c>
      <c r="D1157" s="17">
        <v>0.188265374857427</v>
      </c>
      <c r="E1157" s="17">
        <v>0.251587058341605</v>
      </c>
      <c r="F1157" s="17"/>
      <c r="G1157" s="17">
        <v>0.159656013484859</v>
      </c>
      <c r="H1157" s="17">
        <v>0.1531838252054</v>
      </c>
      <c r="I1157" s="17">
        <v>0.21969780808112899</v>
      </c>
      <c r="J1157" s="17">
        <v>0.237148507847665</v>
      </c>
      <c r="K1157" s="17">
        <v>0.25639809546353698</v>
      </c>
      <c r="L1157" s="17">
        <v>0.274040362013318</v>
      </c>
      <c r="M1157" s="17"/>
      <c r="N1157" s="17">
        <v>0.20544196229716799</v>
      </c>
      <c r="O1157" s="17">
        <v>0.260938505621364</v>
      </c>
      <c r="P1157" s="17">
        <v>0.19249696216957399</v>
      </c>
      <c r="Q1157" s="17">
        <v>0.20396777298537899</v>
      </c>
      <c r="R1157" s="17"/>
      <c r="S1157" s="17">
        <v>0.15474816458236501</v>
      </c>
      <c r="T1157" s="17">
        <v>0.225498599531224</v>
      </c>
      <c r="U1157" s="17">
        <v>0.211362689609222</v>
      </c>
      <c r="V1157" s="17">
        <v>0.31176462127479698</v>
      </c>
      <c r="W1157" s="17">
        <v>0.13534736217517501</v>
      </c>
      <c r="X1157" s="17">
        <v>0.27323091017862</v>
      </c>
      <c r="Y1157" s="17">
        <v>0.30907128120313598</v>
      </c>
      <c r="Z1157" s="17">
        <v>0.22991229272477301</v>
      </c>
      <c r="AA1157" s="17">
        <v>0.19972259150048799</v>
      </c>
      <c r="AB1157" s="17">
        <v>0.169642796467806</v>
      </c>
      <c r="AC1157" s="17">
        <v>0.25071110507028099</v>
      </c>
      <c r="AD1157" s="17">
        <v>7.0758977953310098E-2</v>
      </c>
      <c r="AE1157" s="17"/>
      <c r="AF1157" s="17">
        <v>0.233150151496375</v>
      </c>
      <c r="AG1157" s="17">
        <v>0.20055247861151901</v>
      </c>
      <c r="AH1157" s="17">
        <v>0.284891054943813</v>
      </c>
      <c r="AI1157" s="17">
        <v>0.19253761360714899</v>
      </c>
      <c r="AJ1157" s="17">
        <v>0.24061025984864601</v>
      </c>
      <c r="AK1157" s="17"/>
      <c r="AL1157" s="17">
        <v>0.15716936255810199</v>
      </c>
      <c r="AM1157" s="17">
        <v>0.24115095237293499</v>
      </c>
      <c r="AN1157" s="17">
        <v>0.21949084369579699</v>
      </c>
      <c r="AO1157" s="17">
        <v>0.19262547339962899</v>
      </c>
      <c r="AP1157" s="17">
        <v>0.23494108514005799</v>
      </c>
      <c r="AQ1157" s="17">
        <v>0.36189015522120899</v>
      </c>
      <c r="AR1157" s="17"/>
      <c r="AS1157" s="17">
        <v>0.17959597827134599</v>
      </c>
      <c r="AT1157" s="17">
        <v>0.21350383417614399</v>
      </c>
      <c r="AU1157" s="17">
        <v>0.27995202657162499</v>
      </c>
      <c r="AV1157" s="17">
        <v>0.16698536386978899</v>
      </c>
      <c r="AW1157" s="17">
        <v>0.20302558557447201</v>
      </c>
      <c r="AX1157" s="17"/>
      <c r="AY1157" s="17">
        <v>0.16323043377362501</v>
      </c>
      <c r="AZ1157" s="17">
        <v>0.23148750004931101</v>
      </c>
      <c r="BA1157" s="17">
        <v>0.26123411210230602</v>
      </c>
      <c r="BB1157" s="17">
        <v>0.213233906539536</v>
      </c>
      <c r="BC1157" s="17">
        <v>0.125342373546664</v>
      </c>
      <c r="BD1157" s="17"/>
      <c r="BE1157" s="17">
        <v>0.238295434585204</v>
      </c>
      <c r="BF1157" s="17">
        <v>0.215065088503225</v>
      </c>
      <c r="BG1157" s="17">
        <v>0.21078360041666899</v>
      </c>
      <c r="BH1157" s="17">
        <v>0.229925598895694</v>
      </c>
      <c r="BI1157" s="17"/>
      <c r="BJ1157" s="17">
        <v>0.153786111479428</v>
      </c>
      <c r="BK1157" s="17">
        <v>0.112919784141525</v>
      </c>
      <c r="BL1157" s="17">
        <v>0.27481153137337599</v>
      </c>
      <c r="BM1157" s="17">
        <v>0.223150704375988</v>
      </c>
      <c r="BN1157" s="17"/>
      <c r="BO1157" s="17">
        <v>0.18494973536329201</v>
      </c>
      <c r="BP1157" s="17">
        <v>0.18550616509015799</v>
      </c>
      <c r="BQ1157" s="17">
        <v>0.23136588986774401</v>
      </c>
      <c r="BR1157" s="17"/>
      <c r="BS1157" s="17">
        <v>0.22058950335913799</v>
      </c>
      <c r="BT1157" s="17">
        <v>0.21886760635445501</v>
      </c>
      <c r="BU1157" s="17"/>
      <c r="BV1157" s="17">
        <v>0.208274117873821</v>
      </c>
      <c r="BW1157" s="17">
        <v>0.237644780579123</v>
      </c>
      <c r="BX1157" s="17">
        <v>0.177265008361395</v>
      </c>
      <c r="BY1157" s="17"/>
      <c r="BZ1157" s="17">
        <v>0.32382865962568003</v>
      </c>
      <c r="CA1157" s="17">
        <v>0.14969392225685199</v>
      </c>
    </row>
    <row r="1158" spans="2:79" x14ac:dyDescent="0.3">
      <c r="B1158" t="s">
        <v>325</v>
      </c>
      <c r="C1158" s="17">
        <v>0.18325430793174399</v>
      </c>
      <c r="D1158" s="17">
        <v>0.20357419522338099</v>
      </c>
      <c r="E1158" s="17">
        <v>0.16407229564600401</v>
      </c>
      <c r="F1158" s="17"/>
      <c r="G1158" s="17">
        <v>9.8782410662687795E-2</v>
      </c>
      <c r="H1158" s="17">
        <v>0.16539902632176201</v>
      </c>
      <c r="I1158" s="17">
        <v>0.173039541626134</v>
      </c>
      <c r="J1158" s="17">
        <v>0.257701851048391</v>
      </c>
      <c r="K1158" s="17">
        <v>0.23477874948185301</v>
      </c>
      <c r="L1158" s="17">
        <v>0.16380773047737199</v>
      </c>
      <c r="M1158" s="17"/>
      <c r="N1158" s="17">
        <v>0.21067676268112201</v>
      </c>
      <c r="O1158" s="17">
        <v>0.16114872551482801</v>
      </c>
      <c r="P1158" s="17">
        <v>0.17561665052799399</v>
      </c>
      <c r="Q1158" s="17">
        <v>0.189834835561009</v>
      </c>
      <c r="R1158" s="17"/>
      <c r="S1158" s="17">
        <v>0.17667564403108499</v>
      </c>
      <c r="T1158" s="17">
        <v>0.14016837280620201</v>
      </c>
      <c r="U1158" s="17">
        <v>0.18415349313955301</v>
      </c>
      <c r="V1158" s="17">
        <v>8.3630587222271194E-2</v>
      </c>
      <c r="W1158" s="17">
        <v>0.14513595563776799</v>
      </c>
      <c r="X1158" s="17">
        <v>0.198055859774769</v>
      </c>
      <c r="Y1158" s="17">
        <v>0.230306425308099</v>
      </c>
      <c r="Z1158" s="17">
        <v>0.14726962995129</v>
      </c>
      <c r="AA1158" s="17">
        <v>0.197170214125863</v>
      </c>
      <c r="AB1158" s="17">
        <v>0.26225334084360902</v>
      </c>
      <c r="AC1158" s="17">
        <v>0.25636869515690602</v>
      </c>
      <c r="AD1158" s="17">
        <v>0.289400496214406</v>
      </c>
      <c r="AE1158" s="17"/>
      <c r="AF1158" s="17">
        <v>0.245952017780598</v>
      </c>
      <c r="AG1158" s="17">
        <v>0.12108053972131699</v>
      </c>
      <c r="AH1158" s="17">
        <v>0.13277517533591199</v>
      </c>
      <c r="AI1158" s="17">
        <v>0.22936219087415399</v>
      </c>
      <c r="AJ1158" s="17">
        <v>0.18266750219675101</v>
      </c>
      <c r="AK1158" s="17"/>
      <c r="AL1158" s="17">
        <v>0.14499482210154399</v>
      </c>
      <c r="AM1158" s="17">
        <v>0.192677522742257</v>
      </c>
      <c r="AN1158" s="17">
        <v>0.162153574320481</v>
      </c>
      <c r="AO1158" s="17">
        <v>0.25493605627275501</v>
      </c>
      <c r="AP1158" s="17">
        <v>0.12573484021158299</v>
      </c>
      <c r="AQ1158" s="17">
        <v>0.173829754142383</v>
      </c>
      <c r="AR1158" s="17"/>
      <c r="AS1158" s="17">
        <v>0.15009891672453099</v>
      </c>
      <c r="AT1158" s="17">
        <v>0.17286580638305499</v>
      </c>
      <c r="AU1158" s="17">
        <v>0.20531456895681299</v>
      </c>
      <c r="AV1158" s="17">
        <v>0.22574580995066401</v>
      </c>
      <c r="AW1158" s="17">
        <v>0.22873492201831599</v>
      </c>
      <c r="AX1158" s="17"/>
      <c r="AY1158" s="17">
        <v>0.16699991573231801</v>
      </c>
      <c r="AZ1158" s="17">
        <v>0.182216396319306</v>
      </c>
      <c r="BA1158" s="17">
        <v>0.181263920206688</v>
      </c>
      <c r="BB1158" s="17">
        <v>0.25678435179763098</v>
      </c>
      <c r="BC1158" s="17">
        <v>0.121283282124745</v>
      </c>
      <c r="BD1158" s="17"/>
      <c r="BE1158" s="17">
        <v>0.159185308309824</v>
      </c>
      <c r="BF1158" s="17">
        <v>0.24021882907736899</v>
      </c>
      <c r="BG1158" s="17">
        <v>0.20186679418016201</v>
      </c>
      <c r="BH1158" s="17">
        <v>0.122242316624393</v>
      </c>
      <c r="BI1158" s="17"/>
      <c r="BJ1158" s="17">
        <v>0.27296299188317302</v>
      </c>
      <c r="BK1158" s="17">
        <v>0.17679878390234399</v>
      </c>
      <c r="BL1158" s="17">
        <v>0.14174961691726301</v>
      </c>
      <c r="BM1158" s="17">
        <v>0.183024593296858</v>
      </c>
      <c r="BN1158" s="17"/>
      <c r="BO1158" s="17">
        <v>0.177883736374044</v>
      </c>
      <c r="BP1158" s="17">
        <v>0.188770427859796</v>
      </c>
      <c r="BQ1158" s="17">
        <v>0.18643064409444501</v>
      </c>
      <c r="BR1158" s="17"/>
      <c r="BS1158" s="17">
        <v>0.19968800750850399</v>
      </c>
      <c r="BT1158" s="17">
        <v>0.16327135744086799</v>
      </c>
      <c r="BU1158" s="17"/>
      <c r="BV1158" s="17">
        <v>0.16176696598940801</v>
      </c>
      <c r="BW1158" s="17">
        <v>0.14987640429721</v>
      </c>
      <c r="BX1158" s="17">
        <v>0.25597086615046999</v>
      </c>
      <c r="BY1158" s="17"/>
      <c r="BZ1158" s="17">
        <v>5.3532256986216498E-2</v>
      </c>
      <c r="CA1158" s="17">
        <v>0.124834683392416</v>
      </c>
    </row>
    <row r="1159" spans="2:79" x14ac:dyDescent="0.3">
      <c r="B1159" t="s">
        <v>326</v>
      </c>
      <c r="C1159" s="17">
        <v>0.11420963931711001</v>
      </c>
      <c r="D1159" s="17">
        <v>0.12294023261678</v>
      </c>
      <c r="E1159" s="17">
        <v>0.106195067859155</v>
      </c>
      <c r="F1159" s="17"/>
      <c r="G1159" s="17">
        <v>5.6503595873268003E-2</v>
      </c>
      <c r="H1159" s="17">
        <v>0.116154223946832</v>
      </c>
      <c r="I1159" s="17">
        <v>4.7254994807326603E-2</v>
      </c>
      <c r="J1159" s="17">
        <v>0.140834347876484</v>
      </c>
      <c r="K1159" s="17">
        <v>0.18125411712944201</v>
      </c>
      <c r="L1159" s="17">
        <v>0.14480276357355701</v>
      </c>
      <c r="M1159" s="17"/>
      <c r="N1159" s="17">
        <v>0.11207679739406901</v>
      </c>
      <c r="O1159" s="17">
        <v>8.2372603994688098E-2</v>
      </c>
      <c r="P1159" s="17">
        <v>0.10468745619950499</v>
      </c>
      <c r="Q1159" s="17">
        <v>0.16145801723716999</v>
      </c>
      <c r="R1159" s="17"/>
      <c r="S1159" s="17">
        <v>9.2728279827631405E-2</v>
      </c>
      <c r="T1159" s="17">
        <v>0.14562917202873801</v>
      </c>
      <c r="U1159" s="17">
        <v>0.154087341505832</v>
      </c>
      <c r="V1159" s="17">
        <v>7.9271186146417497E-2</v>
      </c>
      <c r="W1159" s="17">
        <v>0.13409040204365699</v>
      </c>
      <c r="X1159" s="17">
        <v>4.1389216937031001E-2</v>
      </c>
      <c r="Y1159" s="17">
        <v>0.12846823406065599</v>
      </c>
      <c r="Z1159" s="17">
        <v>4.3437550593689297E-2</v>
      </c>
      <c r="AA1159" s="17">
        <v>0.13957046488577399</v>
      </c>
      <c r="AB1159" s="17">
        <v>0.16237148498922799</v>
      </c>
      <c r="AC1159" s="17">
        <v>0.12545879237176</v>
      </c>
      <c r="AD1159" s="17">
        <v>6.8554969592617407E-2</v>
      </c>
      <c r="AE1159" s="17"/>
      <c r="AF1159" s="17">
        <v>0.110398614566802</v>
      </c>
      <c r="AG1159" s="17">
        <v>8.5242165494448505E-2</v>
      </c>
      <c r="AH1159" s="17">
        <v>0.15460927011740999</v>
      </c>
      <c r="AI1159" s="17">
        <v>0.15590397237680201</v>
      </c>
      <c r="AJ1159" s="17">
        <v>4.5456286805411202E-2</v>
      </c>
      <c r="AK1159" s="17"/>
      <c r="AL1159" s="17">
        <v>0.10002058097156701</v>
      </c>
      <c r="AM1159" s="17">
        <v>0.14537406456771501</v>
      </c>
      <c r="AN1159" s="17">
        <v>0.11730537332154101</v>
      </c>
      <c r="AO1159" s="17">
        <v>0.13038741543570601</v>
      </c>
      <c r="AP1159" s="17">
        <v>7.1934888478583495E-2</v>
      </c>
      <c r="AQ1159" s="17">
        <v>5.6474339300889402E-2</v>
      </c>
      <c r="AR1159" s="17"/>
      <c r="AS1159" s="17">
        <v>0.11741204468142501</v>
      </c>
      <c r="AT1159" s="17">
        <v>0.117327548184638</v>
      </c>
      <c r="AU1159" s="17">
        <v>0.112306219809191</v>
      </c>
      <c r="AV1159" s="17">
        <v>0.11370815669678599</v>
      </c>
      <c r="AW1159" s="17">
        <v>5.9726892052683403E-2</v>
      </c>
      <c r="AX1159" s="17"/>
      <c r="AY1159" s="17">
        <v>0.16042704147046699</v>
      </c>
      <c r="AZ1159" s="17">
        <v>9.87931763616271E-2</v>
      </c>
      <c r="BA1159" s="17">
        <v>0.103247037372501</v>
      </c>
      <c r="BB1159" s="17">
        <v>7.7443892377808798E-2</v>
      </c>
      <c r="BC1159" s="17">
        <v>0.122356561173527</v>
      </c>
      <c r="BD1159" s="17"/>
      <c r="BE1159" s="17">
        <v>8.3952517562849799E-2</v>
      </c>
      <c r="BF1159" s="17">
        <v>0.12633417384359</v>
      </c>
      <c r="BG1159" s="17">
        <v>0.121642159180186</v>
      </c>
      <c r="BH1159" s="17">
        <v>9.7840370875079893E-2</v>
      </c>
      <c r="BI1159" s="17"/>
      <c r="BJ1159" s="17">
        <v>0.11092122044755599</v>
      </c>
      <c r="BK1159" s="17">
        <v>9.7004381359930295E-2</v>
      </c>
      <c r="BL1159" s="17">
        <v>0.13799835179779599</v>
      </c>
      <c r="BM1159" s="17">
        <v>0.109047025595447</v>
      </c>
      <c r="BN1159" s="17"/>
      <c r="BO1159" s="17">
        <v>7.0335734595669996E-2</v>
      </c>
      <c r="BP1159" s="17">
        <v>0.20712463827017</v>
      </c>
      <c r="BQ1159" s="17">
        <v>0.10839414278152899</v>
      </c>
      <c r="BR1159" s="17"/>
      <c r="BS1159" s="17">
        <v>0.110320441222092</v>
      </c>
      <c r="BT1159" s="17">
        <v>0.119993136882016</v>
      </c>
      <c r="BU1159" s="17"/>
      <c r="BV1159" s="17">
        <v>0.100287897586804</v>
      </c>
      <c r="BW1159" s="17">
        <v>0.127436280867923</v>
      </c>
      <c r="BX1159" s="17">
        <v>0.102619528599357</v>
      </c>
      <c r="BY1159" s="17"/>
      <c r="BZ1159" s="17">
        <v>0.103922745853517</v>
      </c>
      <c r="CA1159" s="17">
        <v>0.11169578110790999</v>
      </c>
    </row>
    <row r="1160" spans="2:79" x14ac:dyDescent="0.3">
      <c r="B1160" t="s">
        <v>327</v>
      </c>
      <c r="C1160" s="17">
        <v>4.1895598513596498E-2</v>
      </c>
      <c r="D1160" s="17">
        <v>3.5750757782350803E-2</v>
      </c>
      <c r="E1160" s="17">
        <v>4.83194091640919E-2</v>
      </c>
      <c r="F1160" s="17"/>
      <c r="G1160" s="17">
        <v>1.07212519669008E-2</v>
      </c>
      <c r="H1160" s="17">
        <v>0</v>
      </c>
      <c r="I1160" s="17">
        <v>4.0272758256494602E-2</v>
      </c>
      <c r="J1160" s="17">
        <v>5.8104889752711997E-2</v>
      </c>
      <c r="K1160" s="17">
        <v>5.9412438531435602E-2</v>
      </c>
      <c r="L1160" s="17">
        <v>7.3708210029297394E-2</v>
      </c>
      <c r="M1160" s="17"/>
      <c r="N1160" s="17">
        <v>2.8357484796527301E-2</v>
      </c>
      <c r="O1160" s="17">
        <v>5.10508316572309E-2</v>
      </c>
      <c r="P1160" s="17">
        <v>6.0458009601676799E-2</v>
      </c>
      <c r="Q1160" s="17">
        <v>2.2504249063729099E-2</v>
      </c>
      <c r="R1160" s="17"/>
      <c r="S1160" s="17">
        <v>5.5398807307484699E-2</v>
      </c>
      <c r="T1160" s="17">
        <v>3.7055248984456501E-2</v>
      </c>
      <c r="U1160" s="17">
        <v>2.12028185622248E-2</v>
      </c>
      <c r="V1160" s="17">
        <v>7.2750042092487394E-2</v>
      </c>
      <c r="W1160" s="17">
        <v>6.2187635356082599E-2</v>
      </c>
      <c r="X1160" s="17">
        <v>5.6691444383465801E-2</v>
      </c>
      <c r="Y1160" s="17">
        <v>1.77567198296739E-2</v>
      </c>
      <c r="Z1160" s="17">
        <v>0</v>
      </c>
      <c r="AA1160" s="17">
        <v>3.5093535643073E-2</v>
      </c>
      <c r="AB1160" s="17">
        <v>6.4940109459153697E-2</v>
      </c>
      <c r="AC1160" s="17">
        <v>0</v>
      </c>
      <c r="AD1160" s="17">
        <v>0</v>
      </c>
      <c r="AE1160" s="17"/>
      <c r="AF1160" s="17">
        <v>4.7032169392677403E-2</v>
      </c>
      <c r="AG1160" s="17">
        <v>2.1344786552283501E-2</v>
      </c>
      <c r="AH1160" s="17">
        <v>8.8243597985103103E-2</v>
      </c>
      <c r="AI1160" s="17">
        <v>7.8236606435111294E-2</v>
      </c>
      <c r="AJ1160" s="17">
        <v>3.3364682462510502E-2</v>
      </c>
      <c r="AK1160" s="17"/>
      <c r="AL1160" s="17">
        <v>1.08831142060951E-2</v>
      </c>
      <c r="AM1160" s="17">
        <v>2.6114614205242401E-2</v>
      </c>
      <c r="AN1160" s="17">
        <v>6.7088003079336905E-2</v>
      </c>
      <c r="AO1160" s="17">
        <v>8.4501539358903893E-2</v>
      </c>
      <c r="AP1160" s="17">
        <v>2.6058995373696801E-2</v>
      </c>
      <c r="AQ1160" s="17">
        <v>5.8157762588262399E-2</v>
      </c>
      <c r="AR1160" s="17"/>
      <c r="AS1160" s="17">
        <v>5.3386672771264701E-2</v>
      </c>
      <c r="AT1160" s="17">
        <v>3.9009682162940401E-2</v>
      </c>
      <c r="AU1160" s="17">
        <v>3.72712986871757E-2</v>
      </c>
      <c r="AV1160" s="17">
        <v>4.1824588105872598E-2</v>
      </c>
      <c r="AW1160" s="17">
        <v>6.3252191383164402E-2</v>
      </c>
      <c r="AX1160" s="17"/>
      <c r="AY1160" s="17">
        <v>4.4328272942008903E-2</v>
      </c>
      <c r="AZ1160" s="17">
        <v>3.3003995769911601E-2</v>
      </c>
      <c r="BA1160" s="17">
        <v>6.9465507776823407E-2</v>
      </c>
      <c r="BB1160" s="17">
        <v>1.1414977059460801E-2</v>
      </c>
      <c r="BC1160" s="17">
        <v>8.6077623246169299E-2</v>
      </c>
      <c r="BD1160" s="17"/>
      <c r="BE1160" s="17">
        <v>7.7152989312183007E-2</v>
      </c>
      <c r="BF1160" s="17">
        <v>3.3091436727516903E-2</v>
      </c>
      <c r="BG1160" s="17">
        <v>4.7977042729162901E-2</v>
      </c>
      <c r="BH1160" s="17">
        <v>3.5183958494123799E-2</v>
      </c>
      <c r="BI1160" s="17"/>
      <c r="BJ1160" s="17">
        <v>1.2805475841748201E-2</v>
      </c>
      <c r="BK1160" s="17">
        <v>1.9554456964081299E-2</v>
      </c>
      <c r="BL1160" s="17">
        <v>3.1916360281021003E-2</v>
      </c>
      <c r="BM1160" s="17">
        <v>5.5226850336585503E-2</v>
      </c>
      <c r="BN1160" s="17"/>
      <c r="BO1160" s="17">
        <v>9.0045205200025898E-3</v>
      </c>
      <c r="BP1160" s="17">
        <v>0</v>
      </c>
      <c r="BQ1160" s="17">
        <v>5.7035201397499201E-2</v>
      </c>
      <c r="BR1160" s="17"/>
      <c r="BS1160" s="17">
        <v>4.2737767374544003E-2</v>
      </c>
      <c r="BT1160" s="17">
        <v>4.1089025477320802E-2</v>
      </c>
      <c r="BU1160" s="17"/>
      <c r="BV1160" s="17">
        <v>2.6977337536191699E-2</v>
      </c>
      <c r="BW1160" s="17">
        <v>3.99792418887445E-2</v>
      </c>
      <c r="BX1160" s="17">
        <v>5.9022519278701301E-2</v>
      </c>
      <c r="BY1160" s="17"/>
      <c r="BZ1160" s="17">
        <v>2.2839150163062701E-2</v>
      </c>
      <c r="CA1160" s="17">
        <v>0</v>
      </c>
    </row>
    <row r="1161" spans="2:79" x14ac:dyDescent="0.3">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c r="AY1161" s="17"/>
      <c r="AZ1161" s="17"/>
      <c r="BA1161" s="17"/>
      <c r="BB1161" s="17"/>
      <c r="BC1161" s="17"/>
      <c r="BD1161" s="17"/>
      <c r="BE1161" s="17"/>
      <c r="BF1161" s="17"/>
      <c r="BG1161" s="17"/>
      <c r="BH1161" s="17"/>
      <c r="BI1161" s="17"/>
      <c r="BJ1161" s="17"/>
      <c r="BK1161" s="17"/>
      <c r="BL1161" s="17"/>
      <c r="BM1161" s="17"/>
      <c r="BN1161" s="17"/>
      <c r="BO1161" s="17"/>
      <c r="BP1161" s="17"/>
      <c r="BQ1161" s="17"/>
      <c r="BR1161" s="17"/>
      <c r="BS1161" s="17"/>
      <c r="BT1161" s="17"/>
      <c r="BU1161" s="17"/>
      <c r="BV1161" s="17"/>
      <c r="BW1161" s="17"/>
      <c r="BX1161" s="17"/>
      <c r="BY1161" s="17"/>
      <c r="BZ1161" s="17"/>
      <c r="CA1161" s="17"/>
    </row>
    <row r="1162" spans="2:79" x14ac:dyDescent="0.3">
      <c r="B1162" s="6" t="s">
        <v>370</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c r="AX1162" s="17"/>
      <c r="AY1162" s="17"/>
      <c r="AZ1162" s="17"/>
      <c r="BA1162" s="17"/>
      <c r="BB1162" s="17"/>
      <c r="BC1162" s="17"/>
      <c r="BD1162" s="17"/>
      <c r="BE1162" s="17"/>
      <c r="BF1162" s="17"/>
      <c r="BG1162" s="17"/>
      <c r="BH1162" s="17"/>
      <c r="BI1162" s="17"/>
      <c r="BJ1162" s="17"/>
      <c r="BK1162" s="17"/>
      <c r="BL1162" s="17"/>
      <c r="BM1162" s="17"/>
      <c r="BN1162" s="17"/>
      <c r="BO1162" s="17"/>
      <c r="BP1162" s="17"/>
      <c r="BQ1162" s="17"/>
      <c r="BR1162" s="17"/>
      <c r="BS1162" s="17"/>
      <c r="BT1162" s="17"/>
      <c r="BU1162" s="17"/>
      <c r="BV1162" s="17"/>
      <c r="BW1162" s="17"/>
      <c r="BX1162" s="17"/>
      <c r="BY1162" s="17"/>
      <c r="BZ1162" s="17"/>
      <c r="CA1162" s="17"/>
    </row>
    <row r="1163" spans="2:79" x14ac:dyDescent="0.3">
      <c r="B1163" s="24" t="s">
        <v>329</v>
      </c>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c r="AY1163" s="17"/>
      <c r="AZ1163" s="17"/>
      <c r="BA1163" s="17"/>
      <c r="BB1163" s="17"/>
      <c r="BC1163" s="17"/>
      <c r="BD1163" s="17"/>
      <c r="BE1163" s="17"/>
      <c r="BF1163" s="17"/>
      <c r="BG1163" s="17"/>
      <c r="BH1163" s="17"/>
      <c r="BI1163" s="17"/>
      <c r="BJ1163" s="17"/>
      <c r="BK1163" s="17"/>
      <c r="BL1163" s="17"/>
      <c r="BM1163" s="17"/>
      <c r="BN1163" s="17"/>
      <c r="BO1163" s="17"/>
      <c r="BP1163" s="17"/>
      <c r="BQ1163" s="17"/>
      <c r="BR1163" s="17"/>
      <c r="BS1163" s="17"/>
      <c r="BT1163" s="17"/>
      <c r="BU1163" s="17"/>
      <c r="BV1163" s="17"/>
      <c r="BW1163" s="17"/>
      <c r="BX1163" s="17"/>
      <c r="BY1163" s="17"/>
      <c r="BZ1163" s="17"/>
      <c r="CA1163" s="17"/>
    </row>
    <row r="1164" spans="2:79" x14ac:dyDescent="0.3">
      <c r="B1164" t="s">
        <v>321</v>
      </c>
      <c r="C1164" s="17">
        <v>9.4603919427004801E-2</v>
      </c>
      <c r="D1164" s="17">
        <v>8.3759697828110394E-2</v>
      </c>
      <c r="E1164" s="17">
        <v>0.106072789800826</v>
      </c>
      <c r="F1164" s="17"/>
      <c r="G1164" s="17">
        <v>0.128853964126421</v>
      </c>
      <c r="H1164" s="17">
        <v>0.158347108919621</v>
      </c>
      <c r="I1164" s="17">
        <v>7.9566716039697602E-2</v>
      </c>
      <c r="J1164" s="17">
        <v>5.5906764436172797E-2</v>
      </c>
      <c r="K1164" s="17">
        <v>4.8819464365043898E-2</v>
      </c>
      <c r="L1164" s="17">
        <v>9.8365827283878104E-2</v>
      </c>
      <c r="M1164" s="17"/>
      <c r="N1164" s="17">
        <v>0.13216033163470101</v>
      </c>
      <c r="O1164" s="17">
        <v>7.9993782871473296E-2</v>
      </c>
      <c r="P1164" s="17">
        <v>7.4234763419215102E-2</v>
      </c>
      <c r="Q1164" s="17">
        <v>8.7022630418721603E-2</v>
      </c>
      <c r="R1164" s="17"/>
      <c r="S1164" s="17">
        <v>9.4001091420036501E-2</v>
      </c>
      <c r="T1164" s="17">
        <v>9.0753368213979196E-2</v>
      </c>
      <c r="U1164" s="17">
        <v>0.121734949010531</v>
      </c>
      <c r="V1164" s="17">
        <v>6.8662565485967206E-2</v>
      </c>
      <c r="W1164" s="17">
        <v>0.114816385878549</v>
      </c>
      <c r="X1164" s="17">
        <v>0.10457747916929901</v>
      </c>
      <c r="Y1164" s="17">
        <v>0.14292424977435</v>
      </c>
      <c r="Z1164" s="17">
        <v>9.5180121266951398E-2</v>
      </c>
      <c r="AA1164" s="17">
        <v>7.7688046692337601E-2</v>
      </c>
      <c r="AB1164" s="17">
        <v>1.96388048313627E-2</v>
      </c>
      <c r="AC1164" s="17">
        <v>0.125618088534143</v>
      </c>
      <c r="AD1164" s="17">
        <v>0.131765545733838</v>
      </c>
      <c r="AE1164" s="17"/>
      <c r="AF1164" s="17">
        <v>0.107090096092782</v>
      </c>
      <c r="AG1164" s="17">
        <v>0.10284537771982601</v>
      </c>
      <c r="AH1164" s="17">
        <v>6.5524976943596297E-2</v>
      </c>
      <c r="AI1164" s="17">
        <v>4.98073459069618E-2</v>
      </c>
      <c r="AJ1164" s="17">
        <v>0.14299282009641701</v>
      </c>
      <c r="AK1164" s="17"/>
      <c r="AL1164" s="17">
        <v>0.129332016198688</v>
      </c>
      <c r="AM1164" s="17">
        <v>0.12068509919482</v>
      </c>
      <c r="AN1164" s="17">
        <v>7.5429689586051493E-2</v>
      </c>
      <c r="AO1164" s="17">
        <v>6.8091451237965103E-2</v>
      </c>
      <c r="AP1164" s="17">
        <v>0.13063346388382999</v>
      </c>
      <c r="AQ1164" s="17">
        <v>5.7059106564673903E-2</v>
      </c>
      <c r="AR1164" s="17"/>
      <c r="AS1164" s="17">
        <v>0.16800416193589299</v>
      </c>
      <c r="AT1164" s="17">
        <v>8.6464642197436603E-2</v>
      </c>
      <c r="AU1164" s="17">
        <v>7.4875928667502797E-2</v>
      </c>
      <c r="AV1164" s="17">
        <v>5.1126899108250502E-2</v>
      </c>
      <c r="AW1164" s="17">
        <v>0.119308743836853</v>
      </c>
      <c r="AX1164" s="17"/>
      <c r="AY1164" s="17">
        <v>0.161131122619767</v>
      </c>
      <c r="AZ1164" s="17">
        <v>0.10059759333792399</v>
      </c>
      <c r="BA1164" s="17">
        <v>4.5142820075287297E-2</v>
      </c>
      <c r="BB1164" s="17">
        <v>4.1236131883563398E-2</v>
      </c>
      <c r="BC1164" s="17">
        <v>3.4728888328713903E-2</v>
      </c>
      <c r="BD1164" s="17"/>
      <c r="BE1164" s="17">
        <v>7.9885211756977006E-2</v>
      </c>
      <c r="BF1164" s="17">
        <v>7.2020567968577004E-2</v>
      </c>
      <c r="BG1164" s="17">
        <v>0.102215754095619</v>
      </c>
      <c r="BH1164" s="17">
        <v>0.10207163744864101</v>
      </c>
      <c r="BI1164" s="17"/>
      <c r="BJ1164" s="17">
        <v>0.11205708851186</v>
      </c>
      <c r="BK1164" s="17">
        <v>0.14713988397283201</v>
      </c>
      <c r="BL1164" s="17">
        <v>7.3823556309342397E-2</v>
      </c>
      <c r="BM1164" s="17">
        <v>9.4208465509816305E-2</v>
      </c>
      <c r="BN1164" s="17"/>
      <c r="BO1164" s="17">
        <v>8.7714286297989899E-2</v>
      </c>
      <c r="BP1164" s="17">
        <v>9.2785267906067198E-2</v>
      </c>
      <c r="BQ1164" s="17">
        <v>9.7958137483244404E-2</v>
      </c>
      <c r="BR1164" s="17"/>
      <c r="BS1164" s="17">
        <v>9.6074162832643806E-2</v>
      </c>
      <c r="BT1164" s="17">
        <v>9.33394264014938E-2</v>
      </c>
      <c r="BU1164" s="17"/>
      <c r="BV1164" s="17">
        <v>7.7163286543520795E-2</v>
      </c>
      <c r="BW1164" s="17">
        <v>9.6677584397293806E-2</v>
      </c>
      <c r="BX1164" s="17">
        <v>0.113032694710644</v>
      </c>
      <c r="BY1164" s="17"/>
      <c r="BZ1164" s="17">
        <v>0.12676625304331501</v>
      </c>
      <c r="CA1164" s="17">
        <v>0.18109553127207201</v>
      </c>
    </row>
    <row r="1165" spans="2:79" x14ac:dyDescent="0.3">
      <c r="B1165" t="s">
        <v>322</v>
      </c>
      <c r="C1165" s="17">
        <v>0.138985699727601</v>
      </c>
      <c r="D1165" s="17">
        <v>0.14816818487119901</v>
      </c>
      <c r="E1165" s="17">
        <v>0.12708747560602099</v>
      </c>
      <c r="F1165" s="17"/>
      <c r="G1165" s="17">
        <v>0.16376094998202201</v>
      </c>
      <c r="H1165" s="17">
        <v>0.19209476694669</v>
      </c>
      <c r="I1165" s="17">
        <v>0.14200158470743801</v>
      </c>
      <c r="J1165" s="17">
        <v>8.8043646764050104E-2</v>
      </c>
      <c r="K1165" s="17">
        <v>0.18757543424520001</v>
      </c>
      <c r="L1165" s="17">
        <v>8.5937426966879796E-2</v>
      </c>
      <c r="M1165" s="17"/>
      <c r="N1165" s="17">
        <v>0.16059811186629</v>
      </c>
      <c r="O1165" s="17">
        <v>0.114070746489397</v>
      </c>
      <c r="P1165" s="17">
        <v>0.12448191837799299</v>
      </c>
      <c r="Q1165" s="17">
        <v>0.15426373106112701</v>
      </c>
      <c r="R1165" s="17"/>
      <c r="S1165" s="17">
        <v>0.18157907411261201</v>
      </c>
      <c r="T1165" s="17">
        <v>0.148311887582837</v>
      </c>
      <c r="U1165" s="17">
        <v>0.18509291797947899</v>
      </c>
      <c r="V1165" s="17">
        <v>8.8971255047797904E-2</v>
      </c>
      <c r="W1165" s="17">
        <v>0.16308979155322301</v>
      </c>
      <c r="X1165" s="17">
        <v>0.121266067860197</v>
      </c>
      <c r="Y1165" s="17">
        <v>0.108801529462054</v>
      </c>
      <c r="Z1165" s="17">
        <v>0.26389947765231098</v>
      </c>
      <c r="AA1165" s="17">
        <v>0.165939168847237</v>
      </c>
      <c r="AB1165" s="17">
        <v>6.6371131556923396E-2</v>
      </c>
      <c r="AC1165" s="17">
        <v>0.12656914752060699</v>
      </c>
      <c r="AD1165" s="17">
        <v>0</v>
      </c>
      <c r="AE1165" s="17"/>
      <c r="AF1165" s="17">
        <v>0.10667971733215099</v>
      </c>
      <c r="AG1165" s="17">
        <v>0.19839889531576599</v>
      </c>
      <c r="AH1165" s="17">
        <v>4.1015369668709799E-2</v>
      </c>
      <c r="AI1165" s="17">
        <v>9.1629348965843099E-2</v>
      </c>
      <c r="AJ1165" s="17">
        <v>4.00362518602096E-2</v>
      </c>
      <c r="AK1165" s="17"/>
      <c r="AL1165" s="17">
        <v>0.20729930264774299</v>
      </c>
      <c r="AM1165" s="17">
        <v>0.135306041446906</v>
      </c>
      <c r="AN1165" s="17">
        <v>0.142680854800628</v>
      </c>
      <c r="AO1165" s="17">
        <v>8.2294935153911106E-2</v>
      </c>
      <c r="AP1165" s="17">
        <v>0.127978057543085</v>
      </c>
      <c r="AQ1165" s="17">
        <v>7.1588177389532603E-2</v>
      </c>
      <c r="AR1165" s="17"/>
      <c r="AS1165" s="17">
        <v>0.147350332246862</v>
      </c>
      <c r="AT1165" s="17">
        <v>0.15456958601243601</v>
      </c>
      <c r="AU1165" s="17">
        <v>8.9959946365283996E-2</v>
      </c>
      <c r="AV1165" s="17">
        <v>0.13880683802535801</v>
      </c>
      <c r="AW1165" s="17">
        <v>0.26907369320625901</v>
      </c>
      <c r="AX1165" s="17"/>
      <c r="AY1165" s="17">
        <v>0.140372923008522</v>
      </c>
      <c r="AZ1165" s="17">
        <v>0.14398184149781401</v>
      </c>
      <c r="BA1165" s="17">
        <v>9.90681131407532E-2</v>
      </c>
      <c r="BB1165" s="17">
        <v>0.175048505590023</v>
      </c>
      <c r="BC1165" s="17">
        <v>0.21290216885056501</v>
      </c>
      <c r="BD1165" s="17"/>
      <c r="BE1165" s="17">
        <v>0.31107238339397297</v>
      </c>
      <c r="BF1165" s="17">
        <v>8.0407597951611301E-2</v>
      </c>
      <c r="BG1165" s="17">
        <v>0.124523667025584</v>
      </c>
      <c r="BH1165" s="17">
        <v>0.17714237922760201</v>
      </c>
      <c r="BI1165" s="17"/>
      <c r="BJ1165" s="17">
        <v>0.16570419525140201</v>
      </c>
      <c r="BK1165" s="17">
        <v>0.123957572933434</v>
      </c>
      <c r="BL1165" s="17">
        <v>0.12820057451195499</v>
      </c>
      <c r="BM1165" s="17">
        <v>0.13569231370425699</v>
      </c>
      <c r="BN1165" s="17"/>
      <c r="BO1165" s="17">
        <v>0.202333916598254</v>
      </c>
      <c r="BP1165" s="17">
        <v>8.2709553862527596E-2</v>
      </c>
      <c r="BQ1165" s="17">
        <v>0.13375572191784399</v>
      </c>
      <c r="BR1165" s="17"/>
      <c r="BS1165" s="17">
        <v>0.13880975010761401</v>
      </c>
      <c r="BT1165" s="17">
        <v>0.136772882478647</v>
      </c>
      <c r="BU1165" s="17"/>
      <c r="BV1165" s="17">
        <v>0.155659672189187</v>
      </c>
      <c r="BW1165" s="17">
        <v>0.13999930440561101</v>
      </c>
      <c r="BX1165" s="17">
        <v>0.118590856147941</v>
      </c>
      <c r="BY1165" s="17"/>
      <c r="BZ1165" s="17">
        <v>0.20100067426279</v>
      </c>
      <c r="CA1165" s="17">
        <v>0.206581258539727</v>
      </c>
    </row>
    <row r="1166" spans="2:79" x14ac:dyDescent="0.3">
      <c r="B1166" t="s">
        <v>323</v>
      </c>
      <c r="C1166" s="17">
        <v>0.262830322251983</v>
      </c>
      <c r="D1166" s="17">
        <v>0.25764148729470998</v>
      </c>
      <c r="E1166" s="17">
        <v>0.26689790096609001</v>
      </c>
      <c r="F1166" s="17"/>
      <c r="G1166" s="17">
        <v>0.27443532484578098</v>
      </c>
      <c r="H1166" s="17">
        <v>0.18297940109560801</v>
      </c>
      <c r="I1166" s="17">
        <v>0.30647026758600199</v>
      </c>
      <c r="J1166" s="17">
        <v>0.27543143671967402</v>
      </c>
      <c r="K1166" s="17">
        <v>0.129358754706033</v>
      </c>
      <c r="L1166" s="17">
        <v>0.36368618384106799</v>
      </c>
      <c r="M1166" s="17"/>
      <c r="N1166" s="17">
        <v>0.28326252508788102</v>
      </c>
      <c r="O1166" s="17">
        <v>0.24988337266427499</v>
      </c>
      <c r="P1166" s="17">
        <v>0.24278925514310401</v>
      </c>
      <c r="Q1166" s="17">
        <v>0.28124017560446202</v>
      </c>
      <c r="R1166" s="17"/>
      <c r="S1166" s="17">
        <v>0.31361392388013798</v>
      </c>
      <c r="T1166" s="17">
        <v>0.28295773482210901</v>
      </c>
      <c r="U1166" s="17">
        <v>0.27254368230324599</v>
      </c>
      <c r="V1166" s="17">
        <v>0.26705820924809398</v>
      </c>
      <c r="W1166" s="17">
        <v>0.216764255904039</v>
      </c>
      <c r="X1166" s="17">
        <v>0.224535626261988</v>
      </c>
      <c r="Y1166" s="17">
        <v>0.25314186612504502</v>
      </c>
      <c r="Z1166" s="17">
        <v>0.13381412557085101</v>
      </c>
      <c r="AA1166" s="17">
        <v>0.23613014582559799</v>
      </c>
      <c r="AB1166" s="17">
        <v>0.23361799647974399</v>
      </c>
      <c r="AC1166" s="17">
        <v>0.32889244288215602</v>
      </c>
      <c r="AD1166" s="17">
        <v>0.42991829971803802</v>
      </c>
      <c r="AE1166" s="17"/>
      <c r="AF1166" s="17">
        <v>0.24745618528715199</v>
      </c>
      <c r="AG1166" s="17">
        <v>0.31213153466601501</v>
      </c>
      <c r="AH1166" s="17">
        <v>0.33674012352301602</v>
      </c>
      <c r="AI1166" s="17">
        <v>0.22826295554274401</v>
      </c>
      <c r="AJ1166" s="17">
        <v>0.24750744139070799</v>
      </c>
      <c r="AK1166" s="17"/>
      <c r="AL1166" s="17">
        <v>0.32545011964221199</v>
      </c>
      <c r="AM1166" s="17">
        <v>0.26688834485918</v>
      </c>
      <c r="AN1166" s="17">
        <v>0.24992460631777999</v>
      </c>
      <c r="AO1166" s="17">
        <v>0.21233283447794701</v>
      </c>
      <c r="AP1166" s="17">
        <v>0.26097730522968898</v>
      </c>
      <c r="AQ1166" s="17">
        <v>0.26821264723900601</v>
      </c>
      <c r="AR1166" s="17"/>
      <c r="AS1166" s="17">
        <v>0.21203461512563901</v>
      </c>
      <c r="AT1166" s="17">
        <v>0.2782037279672</v>
      </c>
      <c r="AU1166" s="17">
        <v>0.31619674288773802</v>
      </c>
      <c r="AV1166" s="17">
        <v>0.21114502433431501</v>
      </c>
      <c r="AW1166" s="17">
        <v>6.9220695123315898E-2</v>
      </c>
      <c r="AX1166" s="17"/>
      <c r="AY1166" s="17">
        <v>0.23452329015111401</v>
      </c>
      <c r="AZ1166" s="17">
        <v>0.28602108107298602</v>
      </c>
      <c r="BA1166" s="17">
        <v>0.28695877547677101</v>
      </c>
      <c r="BB1166" s="17">
        <v>0.23889913697335199</v>
      </c>
      <c r="BC1166" s="17">
        <v>0.17419805641201</v>
      </c>
      <c r="BD1166" s="17"/>
      <c r="BE1166" s="17">
        <v>4.4712871691808903E-2</v>
      </c>
      <c r="BF1166" s="17">
        <v>0.25624797597708299</v>
      </c>
      <c r="BG1166" s="17">
        <v>0.25672072733611701</v>
      </c>
      <c r="BH1166" s="17">
        <v>0.31263838404577399</v>
      </c>
      <c r="BI1166" s="17"/>
      <c r="BJ1166" s="17">
        <v>0.22517353705941801</v>
      </c>
      <c r="BK1166" s="17">
        <v>0.287001068700242</v>
      </c>
      <c r="BL1166" s="17">
        <v>0.261427099712711</v>
      </c>
      <c r="BM1166" s="17">
        <v>0.26897811064372001</v>
      </c>
      <c r="BN1166" s="17"/>
      <c r="BO1166" s="17">
        <v>0.18783636125004799</v>
      </c>
      <c r="BP1166" s="17">
        <v>0.242380125052303</v>
      </c>
      <c r="BQ1166" s="17">
        <v>0.28527621861208002</v>
      </c>
      <c r="BR1166" s="17"/>
      <c r="BS1166" s="17">
        <v>0.27163295936491499</v>
      </c>
      <c r="BT1166" s="17">
        <v>0.24990731430650101</v>
      </c>
      <c r="BU1166" s="17"/>
      <c r="BV1166" s="17">
        <v>0.30326691415794199</v>
      </c>
      <c r="BW1166" s="17">
        <v>0.24034054518105699</v>
      </c>
      <c r="BX1166" s="17">
        <v>0.24661419260252301</v>
      </c>
      <c r="BY1166" s="17"/>
      <c r="BZ1166" s="17">
        <v>0.33917287346325897</v>
      </c>
      <c r="CA1166" s="17">
        <v>0.31879970392061102</v>
      </c>
    </row>
    <row r="1167" spans="2:79" x14ac:dyDescent="0.3">
      <c r="B1167" t="s">
        <v>324</v>
      </c>
      <c r="C1167" s="17">
        <v>0.189355733436714</v>
      </c>
      <c r="D1167" s="17">
        <v>0.176079239109938</v>
      </c>
      <c r="E1167" s="17">
        <v>0.20386779359621901</v>
      </c>
      <c r="F1167" s="17"/>
      <c r="G1167" s="17">
        <v>0.19951293817319099</v>
      </c>
      <c r="H1167" s="17">
        <v>0.158255189693847</v>
      </c>
      <c r="I1167" s="17">
        <v>0.18447876209485201</v>
      </c>
      <c r="J1167" s="17">
        <v>0.21598788328615001</v>
      </c>
      <c r="K1167" s="17">
        <v>0.183946983157348</v>
      </c>
      <c r="L1167" s="17">
        <v>0.192318308960161</v>
      </c>
      <c r="M1167" s="17"/>
      <c r="N1167" s="17">
        <v>0.14994103458268199</v>
      </c>
      <c r="O1167" s="17">
        <v>0.27361731830352798</v>
      </c>
      <c r="P1167" s="17">
        <v>0.162878979981957</v>
      </c>
      <c r="Q1167" s="17">
        <v>0.17338797774128301</v>
      </c>
      <c r="R1167" s="17"/>
      <c r="S1167" s="17">
        <v>0.100541362264012</v>
      </c>
      <c r="T1167" s="17">
        <v>0.21245600188564501</v>
      </c>
      <c r="U1167" s="17">
        <v>0.13175103929843501</v>
      </c>
      <c r="V1167" s="17">
        <v>0.11772694667308101</v>
      </c>
      <c r="W1167" s="17">
        <v>6.7546781701578198E-2</v>
      </c>
      <c r="X1167" s="17">
        <v>0.30603228354356299</v>
      </c>
      <c r="Y1167" s="17">
        <v>0.22299437738872199</v>
      </c>
      <c r="Z1167" s="17">
        <v>0.26802004475713498</v>
      </c>
      <c r="AA1167" s="17">
        <v>0.20932660641235201</v>
      </c>
      <c r="AB1167" s="17">
        <v>0.20631641560465599</v>
      </c>
      <c r="AC1167" s="17">
        <v>0.33245342322731403</v>
      </c>
      <c r="AD1167" s="17">
        <v>0.22409104125804299</v>
      </c>
      <c r="AE1167" s="17"/>
      <c r="AF1167" s="17">
        <v>0.22171146805877501</v>
      </c>
      <c r="AG1167" s="17">
        <v>0.15845529312855899</v>
      </c>
      <c r="AH1167" s="17">
        <v>0.24724051587280299</v>
      </c>
      <c r="AI1167" s="17">
        <v>0.16630246062443499</v>
      </c>
      <c r="AJ1167" s="17">
        <v>0.296454167901819</v>
      </c>
      <c r="AK1167" s="17"/>
      <c r="AL1167" s="17">
        <v>0.17652353208722901</v>
      </c>
      <c r="AM1167" s="17">
        <v>0.16967250741356499</v>
      </c>
      <c r="AN1167" s="17">
        <v>0.13254319586688601</v>
      </c>
      <c r="AO1167" s="17">
        <v>0.20427703126895999</v>
      </c>
      <c r="AP1167" s="17">
        <v>0.15409423110682799</v>
      </c>
      <c r="AQ1167" s="17">
        <v>0.250207673935393</v>
      </c>
      <c r="AR1167" s="17"/>
      <c r="AS1167" s="17">
        <v>0.174176974840097</v>
      </c>
      <c r="AT1167" s="17">
        <v>0.20244131237978399</v>
      </c>
      <c r="AU1167" s="17">
        <v>0.19456658831432699</v>
      </c>
      <c r="AV1167" s="17">
        <v>0.15968008104649301</v>
      </c>
      <c r="AW1167" s="17">
        <v>6.7678136012770201E-2</v>
      </c>
      <c r="AX1167" s="17"/>
      <c r="AY1167" s="17">
        <v>0.16377439894533899</v>
      </c>
      <c r="AZ1167" s="17">
        <v>0.18165413928698201</v>
      </c>
      <c r="BA1167" s="17">
        <v>0.22714760537661299</v>
      </c>
      <c r="BB1167" s="17">
        <v>0.20343882816556599</v>
      </c>
      <c r="BC1167" s="17">
        <v>7.3868524248456399E-2</v>
      </c>
      <c r="BD1167" s="17"/>
      <c r="BE1167" s="17">
        <v>0.20047401490225</v>
      </c>
      <c r="BF1167" s="17">
        <v>0.211519281487661</v>
      </c>
      <c r="BG1167" s="17">
        <v>0.187236008996301</v>
      </c>
      <c r="BH1167" s="17">
        <v>0.16864998559673899</v>
      </c>
      <c r="BI1167" s="17"/>
      <c r="BJ1167" s="17">
        <v>0.13857863608458901</v>
      </c>
      <c r="BK1167" s="17">
        <v>0.20481841662019301</v>
      </c>
      <c r="BL1167" s="17">
        <v>0.17726279493086899</v>
      </c>
      <c r="BM1167" s="17">
        <v>0.19933969237054699</v>
      </c>
      <c r="BN1167" s="17"/>
      <c r="BO1167" s="17">
        <v>0.131630684170258</v>
      </c>
      <c r="BP1167" s="17">
        <v>0.27066656329809402</v>
      </c>
      <c r="BQ1167" s="17">
        <v>0.18438199200966701</v>
      </c>
      <c r="BR1167" s="17"/>
      <c r="BS1167" s="17">
        <v>0.184491936482514</v>
      </c>
      <c r="BT1167" s="17">
        <v>0.196899824027681</v>
      </c>
      <c r="BU1167" s="17"/>
      <c r="BV1167" s="17">
        <v>0.179076793820867</v>
      </c>
      <c r="BW1167" s="17">
        <v>0.20627036767252199</v>
      </c>
      <c r="BX1167" s="17">
        <v>0.17848479683528701</v>
      </c>
      <c r="BY1167" s="17"/>
      <c r="BZ1167" s="17">
        <v>0.17854573277961899</v>
      </c>
      <c r="CA1167" s="17">
        <v>9.7121548093107593E-2</v>
      </c>
    </row>
    <row r="1168" spans="2:79" x14ac:dyDescent="0.3">
      <c r="B1168" t="s">
        <v>325</v>
      </c>
      <c r="C1168" s="17">
        <v>0.173673972173323</v>
      </c>
      <c r="D1168" s="17">
        <v>0.201516776477113</v>
      </c>
      <c r="E1168" s="17">
        <v>0.146894575006939</v>
      </c>
      <c r="F1168" s="17"/>
      <c r="G1168" s="17">
        <v>0.140613477020718</v>
      </c>
      <c r="H1168" s="17">
        <v>0.19971374663976399</v>
      </c>
      <c r="I1168" s="17">
        <v>0.15467170461343199</v>
      </c>
      <c r="J1168" s="17">
        <v>0.197784823519737</v>
      </c>
      <c r="K1168" s="17">
        <v>0.25229754176754599</v>
      </c>
      <c r="L1168" s="17">
        <v>0.1155928918144</v>
      </c>
      <c r="M1168" s="17"/>
      <c r="N1168" s="17">
        <v>0.14210828891597899</v>
      </c>
      <c r="O1168" s="17">
        <v>0.154066901610831</v>
      </c>
      <c r="P1168" s="17">
        <v>0.24609670300971201</v>
      </c>
      <c r="Q1168" s="17">
        <v>0.15410917308137501</v>
      </c>
      <c r="R1168" s="17"/>
      <c r="S1168" s="17">
        <v>0.14449912478308299</v>
      </c>
      <c r="T1168" s="17">
        <v>0.147205730382517</v>
      </c>
      <c r="U1168" s="17">
        <v>0.17579650849784201</v>
      </c>
      <c r="V1168" s="17">
        <v>0.24521341549634801</v>
      </c>
      <c r="W1168" s="17">
        <v>0.211144408082972</v>
      </c>
      <c r="X1168" s="17">
        <v>0.15366980378153799</v>
      </c>
      <c r="Y1168" s="17">
        <v>0.195253028668051</v>
      </c>
      <c r="Z1168" s="17">
        <v>0.149354706381748</v>
      </c>
      <c r="AA1168" s="17">
        <v>0.174198100469628</v>
      </c>
      <c r="AB1168" s="17">
        <v>0.23784306614782999</v>
      </c>
      <c r="AC1168" s="17">
        <v>8.6466897835780807E-2</v>
      </c>
      <c r="AD1168" s="17">
        <v>6.4415394468099005E-2</v>
      </c>
      <c r="AE1168" s="17"/>
      <c r="AF1168" s="17">
        <v>0.18000845673699201</v>
      </c>
      <c r="AG1168" s="17">
        <v>0.144132218750014</v>
      </c>
      <c r="AH1168" s="17">
        <v>0.17663148306522999</v>
      </c>
      <c r="AI1168" s="17">
        <v>0.217658762229441</v>
      </c>
      <c r="AJ1168" s="17">
        <v>0.17828378105491299</v>
      </c>
      <c r="AK1168" s="17"/>
      <c r="AL1168" s="17">
        <v>0.11290239392457101</v>
      </c>
      <c r="AM1168" s="17">
        <v>0.18486433219319401</v>
      </c>
      <c r="AN1168" s="17">
        <v>0.24920906060300099</v>
      </c>
      <c r="AO1168" s="17">
        <v>0.234889477551187</v>
      </c>
      <c r="AP1168" s="17">
        <v>0.150121126239632</v>
      </c>
      <c r="AQ1168" s="17">
        <v>0.159056394906886</v>
      </c>
      <c r="AR1168" s="17"/>
      <c r="AS1168" s="17">
        <v>0.185223274064614</v>
      </c>
      <c r="AT1168" s="17">
        <v>0.14975152200543701</v>
      </c>
      <c r="AU1168" s="17">
        <v>0.17640884084674199</v>
      </c>
      <c r="AV1168" s="17">
        <v>0.23395093558361199</v>
      </c>
      <c r="AW1168" s="17">
        <v>0.26277744977299999</v>
      </c>
      <c r="AX1168" s="17"/>
      <c r="AY1168" s="17">
        <v>0.18854212907110299</v>
      </c>
      <c r="AZ1168" s="17">
        <v>0.16052164147963599</v>
      </c>
      <c r="BA1168" s="17">
        <v>0.16328316413452301</v>
      </c>
      <c r="BB1168" s="17">
        <v>0.20975668386905599</v>
      </c>
      <c r="BC1168" s="17">
        <v>0.17117982389297001</v>
      </c>
      <c r="BD1168" s="17"/>
      <c r="BE1168" s="17">
        <v>0.141577061317397</v>
      </c>
      <c r="BF1168" s="17">
        <v>0.21863097818176699</v>
      </c>
      <c r="BG1168" s="17">
        <v>0.178165618575819</v>
      </c>
      <c r="BH1168" s="17">
        <v>0.13826816719212601</v>
      </c>
      <c r="BI1168" s="17"/>
      <c r="BJ1168" s="17">
        <v>0.19051466595281</v>
      </c>
      <c r="BK1168" s="17">
        <v>0.14763674362340701</v>
      </c>
      <c r="BL1168" s="17">
        <v>0.22481896532387899</v>
      </c>
      <c r="BM1168" s="17">
        <v>0.15539044067600699</v>
      </c>
      <c r="BN1168" s="17"/>
      <c r="BO1168" s="17">
        <v>0.25979315515431201</v>
      </c>
      <c r="BP1168" s="17">
        <v>0.19754182516193</v>
      </c>
      <c r="BQ1168" s="17">
        <v>0.153018301520256</v>
      </c>
      <c r="BR1168" s="17"/>
      <c r="BS1168" s="17">
        <v>0.18207015878201399</v>
      </c>
      <c r="BT1168" s="17">
        <v>0.164000010214192</v>
      </c>
      <c r="BU1168" s="17"/>
      <c r="BV1168" s="17">
        <v>0.15149644959203401</v>
      </c>
      <c r="BW1168" s="17">
        <v>0.17467408444079799</v>
      </c>
      <c r="BX1168" s="17">
        <v>0.19430030346474</v>
      </c>
      <c r="BY1168" s="17"/>
      <c r="BZ1168" s="17">
        <v>0.13460627586901999</v>
      </c>
      <c r="CA1168" s="17">
        <v>0.12265008818678801</v>
      </c>
    </row>
    <row r="1169" spans="2:79" x14ac:dyDescent="0.3">
      <c r="B1169" t="s">
        <v>326</v>
      </c>
      <c r="C1169" s="17">
        <v>9.9643796867438295E-2</v>
      </c>
      <c r="D1169" s="17">
        <v>8.9074206679180798E-2</v>
      </c>
      <c r="E1169" s="17">
        <v>0.11086982571376799</v>
      </c>
      <c r="F1169" s="17"/>
      <c r="G1169" s="17">
        <v>8.2102093884966698E-2</v>
      </c>
      <c r="H1169" s="17">
        <v>0.10860978670447</v>
      </c>
      <c r="I1169" s="17">
        <v>9.0957616742374403E-2</v>
      </c>
      <c r="J1169" s="17">
        <v>0.120575480711326</v>
      </c>
      <c r="K1169" s="17">
        <v>0.13901605244491899</v>
      </c>
      <c r="L1169" s="17">
        <v>6.5826392196002004E-2</v>
      </c>
      <c r="M1169" s="17"/>
      <c r="N1169" s="17">
        <v>8.7715803799732497E-2</v>
      </c>
      <c r="O1169" s="17">
        <v>8.2765418489904194E-2</v>
      </c>
      <c r="P1169" s="17">
        <v>0.11450503511145101</v>
      </c>
      <c r="Q1169" s="17">
        <v>0.110557940603565</v>
      </c>
      <c r="R1169" s="17"/>
      <c r="S1169" s="17">
        <v>0.111435305743913</v>
      </c>
      <c r="T1169" s="17">
        <v>8.7234787031844299E-2</v>
      </c>
      <c r="U1169" s="17">
        <v>9.5574227273156204E-2</v>
      </c>
      <c r="V1169" s="17">
        <v>0.12503335026294199</v>
      </c>
      <c r="W1169" s="17">
        <v>0.14195449516341699</v>
      </c>
      <c r="X1169" s="17">
        <v>6.1748691944040902E-2</v>
      </c>
      <c r="Y1169" s="17">
        <v>5.9128228752104897E-2</v>
      </c>
      <c r="Z1169" s="17">
        <v>8.9731524371003998E-2</v>
      </c>
      <c r="AA1169" s="17">
        <v>0.101624396109775</v>
      </c>
      <c r="AB1169" s="17">
        <v>0.17054079809942199</v>
      </c>
      <c r="AC1169" s="17">
        <v>0</v>
      </c>
      <c r="AD1169" s="17">
        <v>0.14980971882198099</v>
      </c>
      <c r="AE1169" s="17"/>
      <c r="AF1169" s="17">
        <v>6.7107809695143503E-2</v>
      </c>
      <c r="AG1169" s="17">
        <v>8.0415126785742794E-2</v>
      </c>
      <c r="AH1169" s="17">
        <v>7.9899795262589099E-2</v>
      </c>
      <c r="AI1169" s="17">
        <v>0.137147930198803</v>
      </c>
      <c r="AJ1169" s="17">
        <v>9.4725537695932699E-2</v>
      </c>
      <c r="AK1169" s="17"/>
      <c r="AL1169" s="17">
        <v>4.3462700993215399E-2</v>
      </c>
      <c r="AM1169" s="17">
        <v>7.8664178312640803E-2</v>
      </c>
      <c r="AN1169" s="17">
        <v>9.7862592358134895E-2</v>
      </c>
      <c r="AO1169" s="17">
        <v>0.10296933807875</v>
      </c>
      <c r="AP1169" s="17">
        <v>0.17619581599693701</v>
      </c>
      <c r="AQ1169" s="17">
        <v>0.18048115660769201</v>
      </c>
      <c r="AR1169" s="17"/>
      <c r="AS1169" s="17">
        <v>6.04858206450768E-2</v>
      </c>
      <c r="AT1169" s="17">
        <v>8.8425680968336806E-2</v>
      </c>
      <c r="AU1169" s="17">
        <v>0.11602554378131801</v>
      </c>
      <c r="AV1169" s="17">
        <v>0.16495958816129899</v>
      </c>
      <c r="AW1169" s="17">
        <v>0.14868909066463801</v>
      </c>
      <c r="AX1169" s="17"/>
      <c r="AY1169" s="17">
        <v>4.94807613707215E-2</v>
      </c>
      <c r="AZ1169" s="17">
        <v>9.9105639107798599E-2</v>
      </c>
      <c r="BA1169" s="17">
        <v>0.13140833265010399</v>
      </c>
      <c r="BB1169" s="17">
        <v>0.10960742934970601</v>
      </c>
      <c r="BC1169" s="17">
        <v>0.247044915021116</v>
      </c>
      <c r="BD1169" s="17"/>
      <c r="BE1169" s="17">
        <v>0.14512546762541101</v>
      </c>
      <c r="BF1169" s="17">
        <v>0.111469817561359</v>
      </c>
      <c r="BG1169" s="17">
        <v>0.113983201601333</v>
      </c>
      <c r="BH1169" s="17">
        <v>6.2637581451225596E-2</v>
      </c>
      <c r="BI1169" s="17"/>
      <c r="BJ1169" s="17">
        <v>0.130339675725759</v>
      </c>
      <c r="BK1169" s="17">
        <v>8.9446314149892195E-2</v>
      </c>
      <c r="BL1169" s="17">
        <v>0.102775318426923</v>
      </c>
      <c r="BM1169" s="17">
        <v>9.5128012914161106E-2</v>
      </c>
      <c r="BN1169" s="17"/>
      <c r="BO1169" s="17">
        <v>0.130691596529138</v>
      </c>
      <c r="BP1169" s="17">
        <v>0.10087564739643599</v>
      </c>
      <c r="BQ1169" s="17">
        <v>9.1941198303716998E-2</v>
      </c>
      <c r="BR1169" s="17"/>
      <c r="BS1169" s="17">
        <v>7.9746685355982103E-2</v>
      </c>
      <c r="BT1169" s="17">
        <v>0.12598940041489001</v>
      </c>
      <c r="BU1169" s="17"/>
      <c r="BV1169" s="17">
        <v>0.113449571158275</v>
      </c>
      <c r="BW1169" s="17">
        <v>0.10012871257468201</v>
      </c>
      <c r="BX1169" s="17">
        <v>8.5716868719277403E-2</v>
      </c>
      <c r="BY1169" s="17"/>
      <c r="BZ1169" s="17">
        <v>1.99081905819972E-2</v>
      </c>
      <c r="CA1169" s="17">
        <v>7.3751869987694396E-2</v>
      </c>
    </row>
    <row r="1170" spans="2:79" x14ac:dyDescent="0.3">
      <c r="B1170" t="s">
        <v>327</v>
      </c>
      <c r="C1170" s="17">
        <v>4.0906556115935203E-2</v>
      </c>
      <c r="D1170" s="17">
        <v>4.3760407739748798E-2</v>
      </c>
      <c r="E1170" s="17">
        <v>3.8309639310138199E-2</v>
      </c>
      <c r="F1170" s="17"/>
      <c r="G1170" s="17">
        <v>1.07212519669008E-2</v>
      </c>
      <c r="H1170" s="17">
        <v>0</v>
      </c>
      <c r="I1170" s="17">
        <v>4.18533482162049E-2</v>
      </c>
      <c r="J1170" s="17">
        <v>4.6269964562890099E-2</v>
      </c>
      <c r="K1170" s="17">
        <v>5.8985769313908698E-2</v>
      </c>
      <c r="L1170" s="17">
        <v>7.8272968937610599E-2</v>
      </c>
      <c r="M1170" s="17"/>
      <c r="N1170" s="17">
        <v>4.4213904112734702E-2</v>
      </c>
      <c r="O1170" s="17">
        <v>4.5602459570592203E-2</v>
      </c>
      <c r="P1170" s="17">
        <v>3.5013344956566897E-2</v>
      </c>
      <c r="Q1170" s="17">
        <v>3.9418371489467002E-2</v>
      </c>
      <c r="R1170" s="17"/>
      <c r="S1170" s="17">
        <v>5.4330117796204801E-2</v>
      </c>
      <c r="T1170" s="17">
        <v>3.1080490081069299E-2</v>
      </c>
      <c r="U1170" s="17">
        <v>1.7506675637311502E-2</v>
      </c>
      <c r="V1170" s="17">
        <v>8.7334257785771099E-2</v>
      </c>
      <c r="W1170" s="17">
        <v>8.4683881716221501E-2</v>
      </c>
      <c r="X1170" s="17">
        <v>2.8170047439373899E-2</v>
      </c>
      <c r="Y1170" s="17">
        <v>1.77567198296739E-2</v>
      </c>
      <c r="Z1170" s="17">
        <v>0</v>
      </c>
      <c r="AA1170" s="17">
        <v>3.5093535643073E-2</v>
      </c>
      <c r="AB1170" s="17">
        <v>6.5671787280062899E-2</v>
      </c>
      <c r="AC1170" s="17">
        <v>0</v>
      </c>
      <c r="AD1170" s="17">
        <v>0</v>
      </c>
      <c r="AE1170" s="17"/>
      <c r="AF1170" s="17">
        <v>6.9946266797004997E-2</v>
      </c>
      <c r="AG1170" s="17">
        <v>3.6215536340766302E-3</v>
      </c>
      <c r="AH1170" s="17">
        <v>5.2947735664054897E-2</v>
      </c>
      <c r="AI1170" s="17">
        <v>0.10919119653177201</v>
      </c>
      <c r="AJ1170" s="17">
        <v>0</v>
      </c>
      <c r="AK1170" s="17"/>
      <c r="AL1170" s="17">
        <v>5.0299345063417296E-3</v>
      </c>
      <c r="AM1170" s="17">
        <v>4.3919496579693199E-2</v>
      </c>
      <c r="AN1170" s="17">
        <v>5.2350000467519198E-2</v>
      </c>
      <c r="AO1170" s="17">
        <v>9.5144932231279997E-2</v>
      </c>
      <c r="AP1170" s="17">
        <v>0</v>
      </c>
      <c r="AQ1170" s="17">
        <v>1.3394843356817201E-2</v>
      </c>
      <c r="AR1170" s="17"/>
      <c r="AS1170" s="17">
        <v>5.2724821141818201E-2</v>
      </c>
      <c r="AT1170" s="17">
        <v>4.0143528469369402E-2</v>
      </c>
      <c r="AU1170" s="17">
        <v>3.1966409137087502E-2</v>
      </c>
      <c r="AV1170" s="17">
        <v>4.03306337406725E-2</v>
      </c>
      <c r="AW1170" s="17">
        <v>6.3252191383164402E-2</v>
      </c>
      <c r="AX1170" s="17"/>
      <c r="AY1170" s="17">
        <v>6.2175374833434202E-2</v>
      </c>
      <c r="AZ1170" s="17">
        <v>2.8118064216858901E-2</v>
      </c>
      <c r="BA1170" s="17">
        <v>4.6991189145947999E-2</v>
      </c>
      <c r="BB1170" s="17">
        <v>2.20132841687335E-2</v>
      </c>
      <c r="BC1170" s="17">
        <v>8.6077623246169299E-2</v>
      </c>
      <c r="BD1170" s="17"/>
      <c r="BE1170" s="17">
        <v>7.7152989312183007E-2</v>
      </c>
      <c r="BF1170" s="17">
        <v>4.9703780871942597E-2</v>
      </c>
      <c r="BG1170" s="17">
        <v>3.7155022369227499E-2</v>
      </c>
      <c r="BH1170" s="17">
        <v>3.8591865037891401E-2</v>
      </c>
      <c r="BI1170" s="17"/>
      <c r="BJ1170" s="17">
        <v>3.7632201414160502E-2</v>
      </c>
      <c r="BK1170" s="17">
        <v>0</v>
      </c>
      <c r="BL1170" s="17">
        <v>3.1691690784321297E-2</v>
      </c>
      <c r="BM1170" s="17">
        <v>5.1262964181491802E-2</v>
      </c>
      <c r="BN1170" s="17"/>
      <c r="BO1170" s="17">
        <v>0</v>
      </c>
      <c r="BP1170" s="17">
        <v>1.30410173226419E-2</v>
      </c>
      <c r="BQ1170" s="17">
        <v>5.3668430153190297E-2</v>
      </c>
      <c r="BR1170" s="17"/>
      <c r="BS1170" s="17">
        <v>4.7174347074317599E-2</v>
      </c>
      <c r="BT1170" s="17">
        <v>3.3091142156594602E-2</v>
      </c>
      <c r="BU1170" s="17"/>
      <c r="BV1170" s="17">
        <v>1.9887312538174599E-2</v>
      </c>
      <c r="BW1170" s="17">
        <v>4.1909401328035903E-2</v>
      </c>
      <c r="BX1170" s="17">
        <v>6.32602875195864E-2</v>
      </c>
      <c r="BY1170" s="17"/>
      <c r="BZ1170" s="17">
        <v>0</v>
      </c>
      <c r="CA1170" s="17">
        <v>0</v>
      </c>
    </row>
    <row r="1171" spans="2:79" x14ac:dyDescent="0.3">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c r="BP1171" s="17"/>
      <c r="BQ1171" s="17"/>
      <c r="BR1171" s="17"/>
      <c r="BS1171" s="17"/>
      <c r="BT1171" s="17"/>
      <c r="BU1171" s="17"/>
      <c r="BV1171" s="17"/>
      <c r="BW1171" s="17"/>
      <c r="BX1171" s="17"/>
      <c r="BY1171" s="17"/>
      <c r="BZ1171" s="17"/>
      <c r="CA1171" s="17"/>
    </row>
    <row r="1172" spans="2:79" x14ac:dyDescent="0.3">
      <c r="B1172" s="6" t="s">
        <v>372</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c r="BP1172" s="17"/>
      <c r="BQ1172" s="17"/>
      <c r="BR1172" s="17"/>
      <c r="BS1172" s="17"/>
      <c r="BT1172" s="17"/>
      <c r="BU1172" s="17"/>
      <c r="BV1172" s="17"/>
      <c r="BW1172" s="17"/>
      <c r="BX1172" s="17"/>
      <c r="BY1172" s="17"/>
      <c r="BZ1172" s="17"/>
      <c r="CA1172" s="17"/>
    </row>
    <row r="1173" spans="2:79" x14ac:dyDescent="0.3">
      <c r="B1173" s="24" t="s">
        <v>329</v>
      </c>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c r="AY1173" s="17"/>
      <c r="AZ1173" s="17"/>
      <c r="BA1173" s="17"/>
      <c r="BB1173" s="17"/>
      <c r="BC1173" s="17"/>
      <c r="BD1173" s="17"/>
      <c r="BE1173" s="17"/>
      <c r="BF1173" s="17"/>
      <c r="BG1173" s="17"/>
      <c r="BH1173" s="17"/>
      <c r="BI1173" s="17"/>
      <c r="BJ1173" s="17"/>
      <c r="BK1173" s="17"/>
      <c r="BL1173" s="17"/>
      <c r="BM1173" s="17"/>
      <c r="BN1173" s="17"/>
      <c r="BO1173" s="17"/>
      <c r="BP1173" s="17"/>
      <c r="BQ1173" s="17"/>
      <c r="BR1173" s="17"/>
      <c r="BS1173" s="17"/>
      <c r="BT1173" s="17"/>
      <c r="BU1173" s="17"/>
      <c r="BV1173" s="17"/>
      <c r="BW1173" s="17"/>
      <c r="BX1173" s="17"/>
      <c r="BY1173" s="17"/>
      <c r="BZ1173" s="17"/>
      <c r="CA1173" s="17"/>
    </row>
    <row r="1174" spans="2:79" x14ac:dyDescent="0.3">
      <c r="B1174" t="s">
        <v>321</v>
      </c>
      <c r="C1174" s="17">
        <v>0.10357529373813699</v>
      </c>
      <c r="D1174" s="17">
        <v>0.104516004447198</v>
      </c>
      <c r="E1174" s="17">
        <v>0.100619706186066</v>
      </c>
      <c r="F1174" s="17"/>
      <c r="G1174" s="17">
        <v>4.7076833126140999E-2</v>
      </c>
      <c r="H1174" s="17">
        <v>5.4488060943438901E-2</v>
      </c>
      <c r="I1174" s="17">
        <v>0.143556938738406</v>
      </c>
      <c r="J1174" s="17">
        <v>0.15083591416146799</v>
      </c>
      <c r="K1174" s="17">
        <v>0.145996513782858</v>
      </c>
      <c r="L1174" s="17">
        <v>8.9686182157164396E-2</v>
      </c>
      <c r="M1174" s="17"/>
      <c r="N1174" s="17">
        <v>0.11644794825065299</v>
      </c>
      <c r="O1174" s="17">
        <v>5.6355720268685301E-2</v>
      </c>
      <c r="P1174" s="17">
        <v>0.104340037409589</v>
      </c>
      <c r="Q1174" s="17">
        <v>0.13811608085978999</v>
      </c>
      <c r="R1174" s="17"/>
      <c r="S1174" s="17">
        <v>8.7516826291171301E-2</v>
      </c>
      <c r="T1174" s="17">
        <v>7.4561818282147099E-2</v>
      </c>
      <c r="U1174" s="17">
        <v>0.121154431834464</v>
      </c>
      <c r="V1174" s="17">
        <v>0.144640285610108</v>
      </c>
      <c r="W1174" s="17">
        <v>3.08543188046559E-2</v>
      </c>
      <c r="X1174" s="17">
        <v>0.100398895665691</v>
      </c>
      <c r="Y1174" s="17">
        <v>9.8766911294031506E-2</v>
      </c>
      <c r="Z1174" s="17">
        <v>6.9169565244392994E-2</v>
      </c>
      <c r="AA1174" s="17">
        <v>8.5969436995876697E-2</v>
      </c>
      <c r="AB1174" s="17">
        <v>0.13492142514198499</v>
      </c>
      <c r="AC1174" s="17">
        <v>7.8644843948071794E-2</v>
      </c>
      <c r="AD1174" s="17">
        <v>0.32710159827053598</v>
      </c>
      <c r="AE1174" s="17"/>
      <c r="AF1174" s="17">
        <v>0.12204743680419899</v>
      </c>
      <c r="AG1174" s="17">
        <v>7.2904634089335396E-2</v>
      </c>
      <c r="AH1174" s="17">
        <v>6.8772278135063203E-2</v>
      </c>
      <c r="AI1174" s="17">
        <v>0.184444211387395</v>
      </c>
      <c r="AJ1174" s="17">
        <v>2.32331487651204E-2</v>
      </c>
      <c r="AK1174" s="17"/>
      <c r="AL1174" s="17">
        <v>6.6993494488397698E-2</v>
      </c>
      <c r="AM1174" s="17">
        <v>9.97609857168925E-2</v>
      </c>
      <c r="AN1174" s="17">
        <v>8.6320347038041506E-2</v>
      </c>
      <c r="AO1174" s="17">
        <v>0.18028466336872301</v>
      </c>
      <c r="AP1174" s="17">
        <v>0</v>
      </c>
      <c r="AQ1174" s="17">
        <v>9.9705696968572094E-2</v>
      </c>
      <c r="AR1174" s="17"/>
      <c r="AS1174" s="17">
        <v>0.125099260501531</v>
      </c>
      <c r="AT1174" s="17">
        <v>9.2420922843360398E-2</v>
      </c>
      <c r="AU1174" s="17">
        <v>7.9331380766306095E-2</v>
      </c>
      <c r="AV1174" s="17">
        <v>0.16204030357954199</v>
      </c>
      <c r="AW1174" s="17">
        <v>0.216126007443561</v>
      </c>
      <c r="AX1174" s="17"/>
      <c r="AY1174" s="17">
        <v>0.128553776360502</v>
      </c>
      <c r="AZ1174" s="17">
        <v>8.6631225150773802E-2</v>
      </c>
      <c r="BA1174" s="17">
        <v>0.12280704393917399</v>
      </c>
      <c r="BB1174" s="17">
        <v>4.5165520749060002E-2</v>
      </c>
      <c r="BC1174" s="17">
        <v>0.22624298578839799</v>
      </c>
      <c r="BD1174" s="17"/>
      <c r="BE1174" s="17">
        <v>0.22450629908565001</v>
      </c>
      <c r="BF1174" s="17">
        <v>0.114903598084555</v>
      </c>
      <c r="BG1174" s="17">
        <v>0.101027286496601</v>
      </c>
      <c r="BH1174" s="17">
        <v>8.6362950434294497E-2</v>
      </c>
      <c r="BI1174" s="17"/>
      <c r="BJ1174" s="17">
        <v>0.210368049428999</v>
      </c>
      <c r="BK1174" s="17">
        <v>0.106319867892038</v>
      </c>
      <c r="BL1174" s="17">
        <v>6.6788644877419506E-2</v>
      </c>
      <c r="BM1174" s="17">
        <v>9.4547067619199093E-2</v>
      </c>
      <c r="BN1174" s="17"/>
      <c r="BO1174" s="17">
        <v>0.114381692797433</v>
      </c>
      <c r="BP1174" s="17">
        <v>0.118685033027449</v>
      </c>
      <c r="BQ1174" s="17">
        <v>9.8769946405764295E-2</v>
      </c>
      <c r="BR1174" s="17"/>
      <c r="BS1174" s="17">
        <v>0.113435109513152</v>
      </c>
      <c r="BT1174" s="17">
        <v>9.1896764700927794E-2</v>
      </c>
      <c r="BU1174" s="17"/>
      <c r="BV1174" s="17">
        <v>4.9341156177525797E-2</v>
      </c>
      <c r="BW1174" s="17">
        <v>0.11613309575624001</v>
      </c>
      <c r="BX1174" s="17">
        <v>0.135254312016266</v>
      </c>
      <c r="BY1174" s="17"/>
      <c r="BZ1174" s="17">
        <v>7.0199722682326104E-2</v>
      </c>
      <c r="CA1174" s="17">
        <v>7.2121801847349606E-2</v>
      </c>
    </row>
    <row r="1175" spans="2:79" x14ac:dyDescent="0.3">
      <c r="B1175" t="s">
        <v>322</v>
      </c>
      <c r="C1175" s="17">
        <v>0.156369142584595</v>
      </c>
      <c r="D1175" s="17">
        <v>0.17124614689036</v>
      </c>
      <c r="E1175" s="17">
        <v>0.145025386979417</v>
      </c>
      <c r="F1175" s="17"/>
      <c r="G1175" s="17">
        <v>0.162098092144839</v>
      </c>
      <c r="H1175" s="17">
        <v>0.13361891128275899</v>
      </c>
      <c r="I1175" s="17">
        <v>0.14766230935963501</v>
      </c>
      <c r="J1175" s="17">
        <v>0.13900470902821299</v>
      </c>
      <c r="K1175" s="17">
        <v>0.13022715957481601</v>
      </c>
      <c r="L1175" s="17">
        <v>0.21663367495046201</v>
      </c>
      <c r="M1175" s="17"/>
      <c r="N1175" s="17">
        <v>0.147102952774148</v>
      </c>
      <c r="O1175" s="17">
        <v>0.182899792359737</v>
      </c>
      <c r="P1175" s="17">
        <v>0.15413054142819199</v>
      </c>
      <c r="Q1175" s="17">
        <v>0.142062468156746</v>
      </c>
      <c r="R1175" s="17"/>
      <c r="S1175" s="17">
        <v>0.123560088534642</v>
      </c>
      <c r="T1175" s="17">
        <v>0.201392099954806</v>
      </c>
      <c r="U1175" s="17">
        <v>0.134931802897887</v>
      </c>
      <c r="V1175" s="17">
        <v>0.153180189410283</v>
      </c>
      <c r="W1175" s="17">
        <v>0.129281800206512</v>
      </c>
      <c r="X1175" s="17">
        <v>0.16537858621748899</v>
      </c>
      <c r="Y1175" s="17">
        <v>0.17113558710371399</v>
      </c>
      <c r="Z1175" s="17">
        <v>8.2220714206777096E-2</v>
      </c>
      <c r="AA1175" s="17">
        <v>0.198906032538365</v>
      </c>
      <c r="AB1175" s="17">
        <v>0.196232141285441</v>
      </c>
      <c r="AC1175" s="17">
        <v>0.16088848223671601</v>
      </c>
      <c r="AD1175" s="17">
        <v>4.4376729178603698E-2</v>
      </c>
      <c r="AE1175" s="17"/>
      <c r="AF1175" s="17">
        <v>0.16604956761089601</v>
      </c>
      <c r="AG1175" s="17">
        <v>0.17004885645426801</v>
      </c>
      <c r="AH1175" s="17">
        <v>0.17310926881132499</v>
      </c>
      <c r="AI1175" s="17">
        <v>0.11485072290555499</v>
      </c>
      <c r="AJ1175" s="17">
        <v>9.8619041023523396E-2</v>
      </c>
      <c r="AK1175" s="17"/>
      <c r="AL1175" s="17">
        <v>0.14298563806339801</v>
      </c>
      <c r="AM1175" s="17">
        <v>0.19196671388352601</v>
      </c>
      <c r="AN1175" s="17">
        <v>0.18143544224795499</v>
      </c>
      <c r="AO1175" s="17">
        <v>0.14309335076253701</v>
      </c>
      <c r="AP1175" s="17">
        <v>0.118099936843808</v>
      </c>
      <c r="AQ1175" s="17">
        <v>0.14688016927702999</v>
      </c>
      <c r="AR1175" s="17"/>
      <c r="AS1175" s="17">
        <v>0.159924222993966</v>
      </c>
      <c r="AT1175" s="17">
        <v>0.17314928952425099</v>
      </c>
      <c r="AU1175" s="17">
        <v>0.137591789741009</v>
      </c>
      <c r="AV1175" s="17">
        <v>0.121201334969308</v>
      </c>
      <c r="AW1175" s="17">
        <v>8.5703329863771702E-2</v>
      </c>
      <c r="AX1175" s="17"/>
      <c r="AY1175" s="17">
        <v>0.21774978166914999</v>
      </c>
      <c r="AZ1175" s="17">
        <v>0.148541277315382</v>
      </c>
      <c r="BA1175" s="17">
        <v>0.12747479922541999</v>
      </c>
      <c r="BB1175" s="17">
        <v>0.145819224979156</v>
      </c>
      <c r="BC1175" s="17">
        <v>4.2286516092501697E-2</v>
      </c>
      <c r="BD1175" s="17"/>
      <c r="BE1175" s="17">
        <v>8.3803138603529004E-2</v>
      </c>
      <c r="BF1175" s="17">
        <v>0.15161668720605501</v>
      </c>
      <c r="BG1175" s="17">
        <v>0.17010599653928901</v>
      </c>
      <c r="BH1175" s="17">
        <v>0.13977867267262201</v>
      </c>
      <c r="BI1175" s="17"/>
      <c r="BJ1175" s="17">
        <v>0.13253630475601999</v>
      </c>
      <c r="BK1175" s="17">
        <v>0.17651894246773001</v>
      </c>
      <c r="BL1175" s="17">
        <v>0.15447175227056101</v>
      </c>
      <c r="BM1175" s="17">
        <v>0.16218212890287401</v>
      </c>
      <c r="BN1175" s="17"/>
      <c r="BO1175" s="17">
        <v>0.116785241877557</v>
      </c>
      <c r="BP1175" s="17">
        <v>0.15256053248460599</v>
      </c>
      <c r="BQ1175" s="17">
        <v>0.16510545750133501</v>
      </c>
      <c r="BR1175" s="17"/>
      <c r="BS1175" s="17">
        <v>0.15911424797089499</v>
      </c>
      <c r="BT1175" s="17">
        <v>0.15353289261359301</v>
      </c>
      <c r="BU1175" s="17"/>
      <c r="BV1175" s="17">
        <v>0.10759386767005499</v>
      </c>
      <c r="BW1175" s="17">
        <v>0.15974287144728999</v>
      </c>
      <c r="BX1175" s="17">
        <v>0.16143606855147499</v>
      </c>
      <c r="BY1175" s="17"/>
      <c r="BZ1175" s="17">
        <v>0.21124817161562801</v>
      </c>
      <c r="CA1175" s="17">
        <v>0.24234124639947</v>
      </c>
    </row>
    <row r="1176" spans="2:79" x14ac:dyDescent="0.3">
      <c r="B1176" t="s">
        <v>323</v>
      </c>
      <c r="C1176" s="17">
        <v>0.27353503294277898</v>
      </c>
      <c r="D1176" s="17">
        <v>0.24753961320040899</v>
      </c>
      <c r="E1176" s="17">
        <v>0.29866866803337599</v>
      </c>
      <c r="F1176" s="17"/>
      <c r="G1176" s="17">
        <v>0.25657052458832103</v>
      </c>
      <c r="H1176" s="17">
        <v>0.240512950117621</v>
      </c>
      <c r="I1176" s="17">
        <v>0.26890736729748699</v>
      </c>
      <c r="J1176" s="17">
        <v>0.27863305846283798</v>
      </c>
      <c r="K1176" s="17">
        <v>0.332572173951454</v>
      </c>
      <c r="L1176" s="17">
        <v>0.27878521464845302</v>
      </c>
      <c r="M1176" s="17"/>
      <c r="N1176" s="17">
        <v>0.31418613271714702</v>
      </c>
      <c r="O1176" s="17">
        <v>0.24601331198437301</v>
      </c>
      <c r="P1176" s="17">
        <v>0.25646566464936099</v>
      </c>
      <c r="Q1176" s="17">
        <v>0.27265796958705601</v>
      </c>
      <c r="R1176" s="17"/>
      <c r="S1176" s="17">
        <v>0.27209962274854799</v>
      </c>
      <c r="T1176" s="17">
        <v>0.27074696683285498</v>
      </c>
      <c r="U1176" s="17">
        <v>0.28406838925342098</v>
      </c>
      <c r="V1176" s="17">
        <v>0.27932566123768399</v>
      </c>
      <c r="W1176" s="17">
        <v>0.23493543567299899</v>
      </c>
      <c r="X1176" s="17">
        <v>0.35657769274829998</v>
      </c>
      <c r="Y1176" s="17">
        <v>0.22237987141700899</v>
      </c>
      <c r="Z1176" s="17">
        <v>0.29136878844807301</v>
      </c>
      <c r="AA1176" s="17">
        <v>0.252718166964635</v>
      </c>
      <c r="AB1176" s="17">
        <v>0.220534994344638</v>
      </c>
      <c r="AC1176" s="17">
        <v>0.347516739438964</v>
      </c>
      <c r="AD1176" s="17">
        <v>0.30666725131720102</v>
      </c>
      <c r="AE1176" s="17"/>
      <c r="AF1176" s="17">
        <v>0.26651500558945401</v>
      </c>
      <c r="AG1176" s="17">
        <v>0.27833579739252401</v>
      </c>
      <c r="AH1176" s="17">
        <v>0.29321535737048798</v>
      </c>
      <c r="AI1176" s="17">
        <v>0.30518897425156599</v>
      </c>
      <c r="AJ1176" s="17">
        <v>0.22959411954172801</v>
      </c>
      <c r="AK1176" s="17"/>
      <c r="AL1176" s="17">
        <v>0.299931314401442</v>
      </c>
      <c r="AM1176" s="17">
        <v>0.21988766299936</v>
      </c>
      <c r="AN1176" s="17">
        <v>0.24087996791535299</v>
      </c>
      <c r="AO1176" s="17">
        <v>0.29225947996465601</v>
      </c>
      <c r="AP1176" s="17">
        <v>0.22638652261317499</v>
      </c>
      <c r="AQ1176" s="17">
        <v>0.29422182924389501</v>
      </c>
      <c r="AR1176" s="17"/>
      <c r="AS1176" s="17">
        <v>0.24030775973618701</v>
      </c>
      <c r="AT1176" s="17">
        <v>0.28369115703133502</v>
      </c>
      <c r="AU1176" s="17">
        <v>0.28851753165529698</v>
      </c>
      <c r="AV1176" s="17">
        <v>0.26203284220911399</v>
      </c>
      <c r="AW1176" s="17">
        <v>0.188911400831625</v>
      </c>
      <c r="AX1176" s="17"/>
      <c r="AY1176" s="17">
        <v>0.26534556603077702</v>
      </c>
      <c r="AZ1176" s="17">
        <v>0.24698096969105801</v>
      </c>
      <c r="BA1176" s="17">
        <v>0.28214354625471999</v>
      </c>
      <c r="BB1176" s="17">
        <v>0.33512905107639002</v>
      </c>
      <c r="BC1176" s="17">
        <v>0.26580448995791101</v>
      </c>
      <c r="BD1176" s="17"/>
      <c r="BE1176" s="17">
        <v>0.28253803118792797</v>
      </c>
      <c r="BF1176" s="17">
        <v>0.30281617756682599</v>
      </c>
      <c r="BG1176" s="17">
        <v>0.27889525036684998</v>
      </c>
      <c r="BH1176" s="17">
        <v>0.25074330222494101</v>
      </c>
      <c r="BI1176" s="17"/>
      <c r="BJ1176" s="17">
        <v>0.172332363422704</v>
      </c>
      <c r="BK1176" s="17">
        <v>0.234646378286476</v>
      </c>
      <c r="BL1176" s="17">
        <v>0.36200899039137602</v>
      </c>
      <c r="BM1176" s="17">
        <v>0.25994941112409298</v>
      </c>
      <c r="BN1176" s="17"/>
      <c r="BO1176" s="17">
        <v>0.25386228132268801</v>
      </c>
      <c r="BP1176" s="17">
        <v>0.29219801168396797</v>
      </c>
      <c r="BQ1176" s="17">
        <v>0.27195307905772298</v>
      </c>
      <c r="BR1176" s="17"/>
      <c r="BS1176" s="17">
        <v>0.299077326062263</v>
      </c>
      <c r="BT1176" s="17">
        <v>0.24329827221636399</v>
      </c>
      <c r="BU1176" s="17"/>
      <c r="BV1176" s="17">
        <v>0.28645346162801799</v>
      </c>
      <c r="BW1176" s="17">
        <v>0.27438980553814901</v>
      </c>
      <c r="BX1176" s="17">
        <v>0.26234169912389399</v>
      </c>
      <c r="BY1176" s="17"/>
      <c r="BZ1176" s="17">
        <v>0.312949095197116</v>
      </c>
      <c r="CA1176" s="17">
        <v>0.252989165109753</v>
      </c>
    </row>
    <row r="1177" spans="2:79" x14ac:dyDescent="0.3">
      <c r="B1177" t="s">
        <v>324</v>
      </c>
      <c r="C1177" s="17">
        <v>0.165911303851591</v>
      </c>
      <c r="D1177" s="17">
        <v>0.161601886867039</v>
      </c>
      <c r="E1177" s="17">
        <v>0.169462692844327</v>
      </c>
      <c r="F1177" s="17"/>
      <c r="G1177" s="17">
        <v>0.223233830505529</v>
      </c>
      <c r="H1177" s="17">
        <v>0.150022273964217</v>
      </c>
      <c r="I1177" s="17">
        <v>0.164879493532753</v>
      </c>
      <c r="J1177" s="17">
        <v>0.17306031091289201</v>
      </c>
      <c r="K1177" s="17">
        <v>0.14583937055243601</v>
      </c>
      <c r="L1177" s="17">
        <v>0.14388756286552901</v>
      </c>
      <c r="M1177" s="17"/>
      <c r="N1177" s="17">
        <v>0.12578585617035301</v>
      </c>
      <c r="O1177" s="17">
        <v>0.19091650830913501</v>
      </c>
      <c r="P1177" s="17">
        <v>0.154238099438781</v>
      </c>
      <c r="Q1177" s="17">
        <v>0.19464913058598399</v>
      </c>
      <c r="R1177" s="17"/>
      <c r="S1177" s="17">
        <v>0.18598446358871201</v>
      </c>
      <c r="T1177" s="17">
        <v>0.180988905501583</v>
      </c>
      <c r="U1177" s="17">
        <v>0.139168209664427</v>
      </c>
      <c r="V1177" s="17">
        <v>0.22291665901126101</v>
      </c>
      <c r="W1177" s="17">
        <v>0.172975479183024</v>
      </c>
      <c r="X1177" s="17">
        <v>0.17783837405564701</v>
      </c>
      <c r="Y1177" s="17">
        <v>0.24454807826194899</v>
      </c>
      <c r="Z1177" s="17">
        <v>0.16429858772070399</v>
      </c>
      <c r="AA1177" s="17">
        <v>7.8171010040257699E-2</v>
      </c>
      <c r="AB1177" s="17">
        <v>0.154730375523984</v>
      </c>
      <c r="AC1177" s="17">
        <v>8.6845652516759395E-2</v>
      </c>
      <c r="AD1177" s="17">
        <v>0.13624262712319701</v>
      </c>
      <c r="AE1177" s="17"/>
      <c r="AF1177" s="17">
        <v>0.150724298369218</v>
      </c>
      <c r="AG1177" s="17">
        <v>0.15292719545407599</v>
      </c>
      <c r="AH1177" s="17">
        <v>0.18771729829942299</v>
      </c>
      <c r="AI1177" s="17">
        <v>0.13965811093691799</v>
      </c>
      <c r="AJ1177" s="17">
        <v>0.25032314929399702</v>
      </c>
      <c r="AK1177" s="17"/>
      <c r="AL1177" s="17">
        <v>0.16824474740825299</v>
      </c>
      <c r="AM1177" s="17">
        <v>0.14651320751031099</v>
      </c>
      <c r="AN1177" s="17">
        <v>0.16149871540746899</v>
      </c>
      <c r="AO1177" s="17">
        <v>0.134097202619993</v>
      </c>
      <c r="AP1177" s="17">
        <v>0.177301992770691</v>
      </c>
      <c r="AQ1177" s="17">
        <v>0.25493810501530501</v>
      </c>
      <c r="AR1177" s="17"/>
      <c r="AS1177" s="17">
        <v>8.7089078460877295E-2</v>
      </c>
      <c r="AT1177" s="17">
        <v>0.18576875957040301</v>
      </c>
      <c r="AU1177" s="17">
        <v>0.187599261825385</v>
      </c>
      <c r="AV1177" s="17">
        <v>0.12935254500503099</v>
      </c>
      <c r="AW1177" s="17">
        <v>0.20848167995406799</v>
      </c>
      <c r="AX1177" s="17"/>
      <c r="AY1177" s="17">
        <v>0.101480049695334</v>
      </c>
      <c r="AZ1177" s="17">
        <v>0.21081964258459299</v>
      </c>
      <c r="BA1177" s="17">
        <v>0.194827566778525</v>
      </c>
      <c r="BB1177" s="17">
        <v>0.10039696270066301</v>
      </c>
      <c r="BC1177" s="17">
        <v>0.198166955467839</v>
      </c>
      <c r="BD1177" s="17"/>
      <c r="BE1177" s="17">
        <v>0.14558474470538499</v>
      </c>
      <c r="BF1177" s="17">
        <v>0.17869411938242</v>
      </c>
      <c r="BG1177" s="17">
        <v>0.14231949283718001</v>
      </c>
      <c r="BH1177" s="17">
        <v>0.19813876651908299</v>
      </c>
      <c r="BI1177" s="17"/>
      <c r="BJ1177" s="17">
        <v>0.16232707223902201</v>
      </c>
      <c r="BK1177" s="17">
        <v>0.14196728105062401</v>
      </c>
      <c r="BL1177" s="17">
        <v>0.136184866619741</v>
      </c>
      <c r="BM1177" s="17">
        <v>0.18413067471116701</v>
      </c>
      <c r="BN1177" s="17"/>
      <c r="BO1177" s="17">
        <v>0.206592994714138</v>
      </c>
      <c r="BP1177" s="17">
        <v>0.14714590915650699</v>
      </c>
      <c r="BQ1177" s="17">
        <v>0.16215334674587101</v>
      </c>
      <c r="BR1177" s="17"/>
      <c r="BS1177" s="17">
        <v>0.13143497074569099</v>
      </c>
      <c r="BT1177" s="17">
        <v>0.20521059643578099</v>
      </c>
      <c r="BU1177" s="17"/>
      <c r="BV1177" s="17">
        <v>0.18307173435389101</v>
      </c>
      <c r="BW1177" s="17">
        <v>0.18280214469492301</v>
      </c>
      <c r="BX1177" s="17">
        <v>0.132694897674525</v>
      </c>
      <c r="BY1177" s="17"/>
      <c r="BZ1177" s="17">
        <v>0.21166032443221</v>
      </c>
      <c r="CA1177" s="17">
        <v>6.3471208479580293E-2</v>
      </c>
    </row>
    <row r="1178" spans="2:79" x14ac:dyDescent="0.3">
      <c r="B1178" t="s">
        <v>325</v>
      </c>
      <c r="C1178" s="17">
        <v>0.15622414850953101</v>
      </c>
      <c r="D1178" s="17">
        <v>0.12306819800590101</v>
      </c>
      <c r="E1178" s="17">
        <v>0.18631567170993399</v>
      </c>
      <c r="F1178" s="17"/>
      <c r="G1178" s="17">
        <v>0.152679974368578</v>
      </c>
      <c r="H1178" s="17">
        <v>0.22945600292387699</v>
      </c>
      <c r="I1178" s="17">
        <v>0.170248791474232</v>
      </c>
      <c r="J1178" s="17">
        <v>0.12535601952238801</v>
      </c>
      <c r="K1178" s="17">
        <v>0.108541664680427</v>
      </c>
      <c r="L1178" s="17">
        <v>0.13496257261033001</v>
      </c>
      <c r="M1178" s="17"/>
      <c r="N1178" s="17">
        <v>0.14309375440317601</v>
      </c>
      <c r="O1178" s="17">
        <v>0.172969709712501</v>
      </c>
      <c r="P1178" s="17">
        <v>0.18018469660844499</v>
      </c>
      <c r="Q1178" s="17">
        <v>0.135328288922063</v>
      </c>
      <c r="R1178" s="17"/>
      <c r="S1178" s="17">
        <v>0.202019199258715</v>
      </c>
      <c r="T1178" s="17">
        <v>0.123498485823108</v>
      </c>
      <c r="U1178" s="17">
        <v>0.119771344779887</v>
      </c>
      <c r="V1178" s="17">
        <v>0.126675067036955</v>
      </c>
      <c r="W1178" s="17">
        <v>0.22179443490720499</v>
      </c>
      <c r="X1178" s="17">
        <v>8.9907780359435599E-2</v>
      </c>
      <c r="Y1178" s="17">
        <v>0.160540491814258</v>
      </c>
      <c r="Z1178" s="17">
        <v>0.27012024681948998</v>
      </c>
      <c r="AA1178" s="17">
        <v>0.17558477942595099</v>
      </c>
      <c r="AB1178" s="17">
        <v>0.13853347475086</v>
      </c>
      <c r="AC1178" s="17">
        <v>0.23534514236686499</v>
      </c>
      <c r="AD1178" s="17">
        <v>4.4816057895488599E-2</v>
      </c>
      <c r="AE1178" s="17"/>
      <c r="AF1178" s="17">
        <v>0.14605578414827999</v>
      </c>
      <c r="AG1178" s="17">
        <v>0.20016149471707501</v>
      </c>
      <c r="AH1178" s="17">
        <v>8.4383412443990502E-2</v>
      </c>
      <c r="AI1178" s="17">
        <v>0.109316081044513</v>
      </c>
      <c r="AJ1178" s="17">
        <v>0.28720932668482302</v>
      </c>
      <c r="AK1178" s="17"/>
      <c r="AL1178" s="17">
        <v>0.21175748254049601</v>
      </c>
      <c r="AM1178" s="17">
        <v>0.15960158153922799</v>
      </c>
      <c r="AN1178" s="17">
        <v>0.18496618618969399</v>
      </c>
      <c r="AO1178" s="17">
        <v>8.7145717889341195E-2</v>
      </c>
      <c r="AP1178" s="17">
        <v>0.28539081905022701</v>
      </c>
      <c r="AQ1178" s="17">
        <v>6.6823533315464007E-2</v>
      </c>
      <c r="AR1178" s="17"/>
      <c r="AS1178" s="17">
        <v>0.18876213249881399</v>
      </c>
      <c r="AT1178" s="17">
        <v>0.126143224410526</v>
      </c>
      <c r="AU1178" s="17">
        <v>0.19484862015500601</v>
      </c>
      <c r="AV1178" s="17">
        <v>0.18198110464936801</v>
      </c>
      <c r="AW1178" s="17">
        <v>0.143489701792686</v>
      </c>
      <c r="AX1178" s="17"/>
      <c r="AY1178" s="17">
        <v>0.135632522959548</v>
      </c>
      <c r="AZ1178" s="17">
        <v>0.18366685621343701</v>
      </c>
      <c r="BA1178" s="17">
        <v>0.14817361900774301</v>
      </c>
      <c r="BB1178" s="17">
        <v>0.151575168974694</v>
      </c>
      <c r="BC1178" s="17">
        <v>0.11103669933417901</v>
      </c>
      <c r="BD1178" s="17"/>
      <c r="BE1178" s="17">
        <v>8.4084389539092502E-2</v>
      </c>
      <c r="BF1178" s="17">
        <v>0.12374945363135</v>
      </c>
      <c r="BG1178" s="17">
        <v>0.17419121825804801</v>
      </c>
      <c r="BH1178" s="17">
        <v>0.15932950114895</v>
      </c>
      <c r="BI1178" s="17"/>
      <c r="BJ1178" s="17">
        <v>0.147113453325772</v>
      </c>
      <c r="BK1178" s="17">
        <v>0.15905212184654199</v>
      </c>
      <c r="BL1178" s="17">
        <v>0.15525477235031601</v>
      </c>
      <c r="BM1178" s="17">
        <v>0.16014236485073099</v>
      </c>
      <c r="BN1178" s="17"/>
      <c r="BO1178" s="17">
        <v>0.13627981605940401</v>
      </c>
      <c r="BP1178" s="17">
        <v>0.17347955270881499</v>
      </c>
      <c r="BQ1178" s="17">
        <v>0.157041607334404</v>
      </c>
      <c r="BR1178" s="17"/>
      <c r="BS1178" s="17">
        <v>0.17019623817403201</v>
      </c>
      <c r="BT1178" s="17">
        <v>0.13970557483132201</v>
      </c>
      <c r="BU1178" s="17"/>
      <c r="BV1178" s="17">
        <v>0.22864212191456099</v>
      </c>
      <c r="BW1178" s="17">
        <v>0.116258717306296</v>
      </c>
      <c r="BX1178" s="17">
        <v>0.16396270415269801</v>
      </c>
      <c r="BY1178" s="17"/>
      <c r="BZ1178" s="17">
        <v>0.106750073921752</v>
      </c>
      <c r="CA1178" s="17">
        <v>0.19338650770629001</v>
      </c>
    </row>
    <row r="1179" spans="2:79" x14ac:dyDescent="0.3">
      <c r="B1179" t="s">
        <v>326</v>
      </c>
      <c r="C1179" s="17">
        <v>0.108164952181993</v>
      </c>
      <c r="D1179" s="17">
        <v>0.14110196136231401</v>
      </c>
      <c r="E1179" s="17">
        <v>7.9557236395201306E-2</v>
      </c>
      <c r="F1179" s="17"/>
      <c r="G1179" s="17">
        <v>0.12926056124542001</v>
      </c>
      <c r="H1179" s="17">
        <v>0.18195136122178299</v>
      </c>
      <c r="I1179" s="17">
        <v>6.7991931145249707E-2</v>
      </c>
      <c r="J1179" s="17">
        <v>0.101810195060772</v>
      </c>
      <c r="K1179" s="17">
        <v>8.2872644414696606E-2</v>
      </c>
      <c r="L1179" s="17">
        <v>7.5829449772239196E-2</v>
      </c>
      <c r="M1179" s="17"/>
      <c r="N1179" s="17">
        <v>0.123695801328288</v>
      </c>
      <c r="O1179" s="17">
        <v>0.10948065952847399</v>
      </c>
      <c r="P1179" s="17">
        <v>0.112980513929512</v>
      </c>
      <c r="Q1179" s="17">
        <v>7.9996031927288505E-2</v>
      </c>
      <c r="R1179" s="17"/>
      <c r="S1179" s="17">
        <v>0.119957948216732</v>
      </c>
      <c r="T1179" s="17">
        <v>0.106822047501277</v>
      </c>
      <c r="U1179" s="17">
        <v>0.119088021411777</v>
      </c>
      <c r="V1179" s="17">
        <v>4.4859488319866303E-2</v>
      </c>
      <c r="W1179" s="17">
        <v>0.158920459763783</v>
      </c>
      <c r="X1179" s="17">
        <v>4.9995015877110603E-2</v>
      </c>
      <c r="Y1179" s="17">
        <v>6.6505877699599994E-2</v>
      </c>
      <c r="Z1179" s="17">
        <v>8.5627073616942606E-2</v>
      </c>
      <c r="AA1179" s="17">
        <v>0.177451481113022</v>
      </c>
      <c r="AB1179" s="17">
        <v>0.117965007382381</v>
      </c>
      <c r="AC1179" s="17">
        <v>9.0759139492623903E-2</v>
      </c>
      <c r="AD1179" s="17">
        <v>0.14079573621497399</v>
      </c>
      <c r="AE1179" s="17"/>
      <c r="AF1179" s="17">
        <v>0.10708208845117299</v>
      </c>
      <c r="AG1179" s="17">
        <v>9.8501945329332499E-2</v>
      </c>
      <c r="AH1179" s="17">
        <v>0.128117268530752</v>
      </c>
      <c r="AI1179" s="17">
        <v>9.2197553811779104E-2</v>
      </c>
      <c r="AJ1179" s="17">
        <v>5.6720143130268803E-2</v>
      </c>
      <c r="AK1179" s="17"/>
      <c r="AL1179" s="17">
        <v>8.0588608322089098E-2</v>
      </c>
      <c r="AM1179" s="17">
        <v>0.13945915257229</v>
      </c>
      <c r="AN1179" s="17">
        <v>9.9654590310325294E-2</v>
      </c>
      <c r="AO1179" s="17">
        <v>0.105600627605104</v>
      </c>
      <c r="AP1179" s="17">
        <v>0.15649992769829299</v>
      </c>
      <c r="AQ1179" s="17">
        <v>0.122791142103809</v>
      </c>
      <c r="AR1179" s="17"/>
      <c r="AS1179" s="17">
        <v>0.125456393118832</v>
      </c>
      <c r="AT1179" s="17">
        <v>0.10939854162545901</v>
      </c>
      <c r="AU1179" s="17">
        <v>9.3113057776245095E-2</v>
      </c>
      <c r="AV1179" s="17">
        <v>9.8047671655218799E-2</v>
      </c>
      <c r="AW1179" s="17">
        <v>0.15728788011428799</v>
      </c>
      <c r="AX1179" s="17"/>
      <c r="AY1179" s="17">
        <v>9.0631327639900602E-2</v>
      </c>
      <c r="AZ1179" s="17">
        <v>0.107927211594009</v>
      </c>
      <c r="BA1179" s="17">
        <v>0.103459295934532</v>
      </c>
      <c r="BB1179" s="17">
        <v>0.15959595074563199</v>
      </c>
      <c r="BC1179" s="17">
        <v>0.104833224362625</v>
      </c>
      <c r="BD1179" s="17"/>
      <c r="BE1179" s="17">
        <v>0.14506640742809199</v>
      </c>
      <c r="BF1179" s="17">
        <v>9.7528009195821899E-2</v>
      </c>
      <c r="BG1179" s="17">
        <v>9.3080723058859602E-2</v>
      </c>
      <c r="BH1179" s="17">
        <v>0.13719114017314599</v>
      </c>
      <c r="BI1179" s="17"/>
      <c r="BJ1179" s="17">
        <v>0.128356874757174</v>
      </c>
      <c r="BK1179" s="17">
        <v>0.125314952482347</v>
      </c>
      <c r="BL1179" s="17">
        <v>7.5748723978836197E-2</v>
      </c>
      <c r="BM1179" s="17">
        <v>0.115063775105606</v>
      </c>
      <c r="BN1179" s="17"/>
      <c r="BO1179" s="17">
        <v>0.14155919722662</v>
      </c>
      <c r="BP1179" s="17">
        <v>7.9736431747110301E-2</v>
      </c>
      <c r="BQ1179" s="17">
        <v>0.10757255891366101</v>
      </c>
      <c r="BR1179" s="17"/>
      <c r="BS1179" s="17">
        <v>0.102707094283167</v>
      </c>
      <c r="BT1179" s="17">
        <v>0.11516836785677199</v>
      </c>
      <c r="BU1179" s="17"/>
      <c r="BV1179" s="17">
        <v>0.113419865793309</v>
      </c>
      <c r="BW1179" s="17">
        <v>0.115485466783403</v>
      </c>
      <c r="BX1179" s="17">
        <v>9.7087865038116505E-2</v>
      </c>
      <c r="BY1179" s="17"/>
      <c r="BZ1179" s="17">
        <v>8.7192612150967699E-2</v>
      </c>
      <c r="CA1179" s="17">
        <v>0.175690070457558</v>
      </c>
    </row>
    <row r="1180" spans="2:79" x14ac:dyDescent="0.3">
      <c r="B1180" t="s">
        <v>327</v>
      </c>
      <c r="C1180" s="17">
        <v>3.6220126191374602E-2</v>
      </c>
      <c r="D1180" s="17">
        <v>5.0926189226779398E-2</v>
      </c>
      <c r="E1180" s="17">
        <v>2.0350637851679398E-2</v>
      </c>
      <c r="F1180" s="17"/>
      <c r="G1180" s="17">
        <v>2.9080184021171501E-2</v>
      </c>
      <c r="H1180" s="17">
        <v>9.9504395463049598E-3</v>
      </c>
      <c r="I1180" s="17">
        <v>3.6753168452237799E-2</v>
      </c>
      <c r="J1180" s="17">
        <v>3.1299792851429899E-2</v>
      </c>
      <c r="K1180" s="17">
        <v>5.3950473043312297E-2</v>
      </c>
      <c r="L1180" s="17">
        <v>6.0215342995822603E-2</v>
      </c>
      <c r="M1180" s="17"/>
      <c r="N1180" s="17">
        <v>2.9687554356236101E-2</v>
      </c>
      <c r="O1180" s="17">
        <v>4.1364297837095401E-2</v>
      </c>
      <c r="P1180" s="17">
        <v>3.7660446536119697E-2</v>
      </c>
      <c r="Q1180" s="17">
        <v>3.7190029961072298E-2</v>
      </c>
      <c r="R1180" s="17"/>
      <c r="S1180" s="17">
        <v>8.8618513614794493E-3</v>
      </c>
      <c r="T1180" s="17">
        <v>4.1989676104223897E-2</v>
      </c>
      <c r="U1180" s="17">
        <v>8.1817800158136597E-2</v>
      </c>
      <c r="V1180" s="17">
        <v>2.8402649373842698E-2</v>
      </c>
      <c r="W1180" s="17">
        <v>5.12380714618208E-2</v>
      </c>
      <c r="X1180" s="17">
        <v>5.9903655076325397E-2</v>
      </c>
      <c r="Y1180" s="17">
        <v>3.6123182409438598E-2</v>
      </c>
      <c r="Z1180" s="17">
        <v>3.71950239436191E-2</v>
      </c>
      <c r="AA1180" s="17">
        <v>3.1199092921892199E-2</v>
      </c>
      <c r="AB1180" s="17">
        <v>3.7082581570710101E-2</v>
      </c>
      <c r="AC1180" s="17">
        <v>0</v>
      </c>
      <c r="AD1180" s="17">
        <v>0</v>
      </c>
      <c r="AE1180" s="17"/>
      <c r="AF1180" s="17">
        <v>4.1525819026779098E-2</v>
      </c>
      <c r="AG1180" s="17">
        <v>2.7120076563388999E-2</v>
      </c>
      <c r="AH1180" s="17">
        <v>6.4685116408957299E-2</v>
      </c>
      <c r="AI1180" s="17">
        <v>5.4344345662273898E-2</v>
      </c>
      <c r="AJ1180" s="17">
        <v>5.43010715605384E-2</v>
      </c>
      <c r="AK1180" s="17"/>
      <c r="AL1180" s="17">
        <v>2.9498714775923199E-2</v>
      </c>
      <c r="AM1180" s="17">
        <v>4.2810695778391798E-2</v>
      </c>
      <c r="AN1180" s="17">
        <v>4.5244750891162797E-2</v>
      </c>
      <c r="AO1180" s="17">
        <v>5.7518957789645997E-2</v>
      </c>
      <c r="AP1180" s="17">
        <v>3.6320801023806103E-2</v>
      </c>
      <c r="AQ1180" s="17">
        <v>1.46395240759248E-2</v>
      </c>
      <c r="AR1180" s="17"/>
      <c r="AS1180" s="17">
        <v>7.3361152689791903E-2</v>
      </c>
      <c r="AT1180" s="17">
        <v>2.94281049946662E-2</v>
      </c>
      <c r="AU1180" s="17">
        <v>1.89983580807517E-2</v>
      </c>
      <c r="AV1180" s="17">
        <v>4.5344197932417597E-2</v>
      </c>
      <c r="AW1180" s="17">
        <v>0</v>
      </c>
      <c r="AX1180" s="17"/>
      <c r="AY1180" s="17">
        <v>6.0606975644788098E-2</v>
      </c>
      <c r="AZ1180" s="17">
        <v>1.5432817450747699E-2</v>
      </c>
      <c r="BA1180" s="17">
        <v>2.1114128859885499E-2</v>
      </c>
      <c r="BB1180" s="17">
        <v>6.2318120774404101E-2</v>
      </c>
      <c r="BC1180" s="17">
        <v>5.1629128996545197E-2</v>
      </c>
      <c r="BD1180" s="17"/>
      <c r="BE1180" s="17">
        <v>3.4416989450324099E-2</v>
      </c>
      <c r="BF1180" s="17">
        <v>3.0691954932972498E-2</v>
      </c>
      <c r="BG1180" s="17">
        <v>4.0380032443171801E-2</v>
      </c>
      <c r="BH1180" s="17">
        <v>2.8455666826963801E-2</v>
      </c>
      <c r="BI1180" s="17"/>
      <c r="BJ1180" s="17">
        <v>4.6965882070309703E-2</v>
      </c>
      <c r="BK1180" s="17">
        <v>5.6180455974243697E-2</v>
      </c>
      <c r="BL1180" s="17">
        <v>4.9542249511750402E-2</v>
      </c>
      <c r="BM1180" s="17">
        <v>2.398457768633E-2</v>
      </c>
      <c r="BN1180" s="17"/>
      <c r="BO1180" s="17">
        <v>3.0538776002159401E-2</v>
      </c>
      <c r="BP1180" s="17">
        <v>3.6194529191544103E-2</v>
      </c>
      <c r="BQ1180" s="17">
        <v>3.74040040412413E-2</v>
      </c>
      <c r="BR1180" s="17"/>
      <c r="BS1180" s="17">
        <v>2.4035013250800399E-2</v>
      </c>
      <c r="BT1180" s="17">
        <v>5.1187531345239998E-2</v>
      </c>
      <c r="BU1180" s="17"/>
      <c r="BV1180" s="17">
        <v>3.1477792462640701E-2</v>
      </c>
      <c r="BW1180" s="17">
        <v>3.5187898473700102E-2</v>
      </c>
      <c r="BX1180" s="17">
        <v>4.7222453443025003E-2</v>
      </c>
      <c r="BY1180" s="17"/>
      <c r="BZ1180" s="17">
        <v>0</v>
      </c>
      <c r="CA1180" s="17">
        <v>0</v>
      </c>
    </row>
    <row r="1181" spans="2:79" x14ac:dyDescent="0.3">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c r="AY1181" s="17"/>
      <c r="AZ1181" s="17"/>
      <c r="BA1181" s="17"/>
      <c r="BB1181" s="17"/>
      <c r="BC1181" s="17"/>
      <c r="BD1181" s="17"/>
      <c r="BE1181" s="17"/>
      <c r="BF1181" s="17"/>
      <c r="BG1181" s="17"/>
      <c r="BH1181" s="17"/>
      <c r="BI1181" s="17"/>
      <c r="BJ1181" s="17"/>
      <c r="BK1181" s="17"/>
      <c r="BL1181" s="17"/>
      <c r="BM1181" s="17"/>
      <c r="BN1181" s="17"/>
      <c r="BO1181" s="17"/>
      <c r="BP1181" s="17"/>
      <c r="BQ1181" s="17"/>
      <c r="BR1181" s="17"/>
      <c r="BS1181" s="17"/>
      <c r="BT1181" s="17"/>
      <c r="BU1181" s="17"/>
      <c r="BV1181" s="17"/>
      <c r="BW1181" s="17"/>
      <c r="BX1181" s="17"/>
      <c r="BY1181" s="17"/>
      <c r="BZ1181" s="17"/>
      <c r="CA1181" s="17"/>
    </row>
    <row r="1182" spans="2:79" x14ac:dyDescent="0.3">
      <c r="B1182" s="6" t="s">
        <v>373</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c r="BA1182" s="17"/>
      <c r="BB1182" s="17"/>
      <c r="BC1182" s="17"/>
      <c r="BD1182" s="17"/>
      <c r="BE1182" s="17"/>
      <c r="BF1182" s="17"/>
      <c r="BG1182" s="17"/>
      <c r="BH1182" s="17"/>
      <c r="BI1182" s="17"/>
      <c r="BJ1182" s="17"/>
      <c r="BK1182" s="17"/>
      <c r="BL1182" s="17"/>
      <c r="BM1182" s="17"/>
      <c r="BN1182" s="17"/>
      <c r="BO1182" s="17"/>
      <c r="BP1182" s="17"/>
      <c r="BQ1182" s="17"/>
      <c r="BR1182" s="17"/>
      <c r="BS1182" s="17"/>
      <c r="BT1182" s="17"/>
      <c r="BU1182" s="17"/>
      <c r="BV1182" s="17"/>
      <c r="BW1182" s="17"/>
      <c r="BX1182" s="17"/>
      <c r="BY1182" s="17"/>
      <c r="BZ1182" s="17"/>
      <c r="CA1182" s="17"/>
    </row>
    <row r="1183" spans="2:79" x14ac:dyDescent="0.3">
      <c r="B1183" s="24" t="s">
        <v>329</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c r="BE1183" s="17"/>
      <c r="BF1183" s="17"/>
      <c r="BG1183" s="17"/>
      <c r="BH1183" s="17"/>
      <c r="BI1183" s="17"/>
      <c r="BJ1183" s="17"/>
      <c r="BK1183" s="17"/>
      <c r="BL1183" s="17"/>
      <c r="BM1183" s="17"/>
      <c r="BN1183" s="17"/>
      <c r="BO1183" s="17"/>
      <c r="BP1183" s="17"/>
      <c r="BQ1183" s="17"/>
      <c r="BR1183" s="17"/>
      <c r="BS1183" s="17"/>
      <c r="BT1183" s="17"/>
      <c r="BU1183" s="17"/>
      <c r="BV1183" s="17"/>
      <c r="BW1183" s="17"/>
      <c r="BX1183" s="17"/>
      <c r="BY1183" s="17"/>
      <c r="BZ1183" s="17"/>
      <c r="CA1183" s="17"/>
    </row>
    <row r="1184" spans="2:79" x14ac:dyDescent="0.3">
      <c r="B1184" t="s">
        <v>321</v>
      </c>
      <c r="C1184" s="17">
        <v>5.1664959022179102E-2</v>
      </c>
      <c r="D1184" s="17">
        <v>5.9757606154510201E-2</v>
      </c>
      <c r="E1184" s="17">
        <v>4.5004208249046801E-2</v>
      </c>
      <c r="F1184" s="17"/>
      <c r="G1184" s="17">
        <v>6.6986024190365895E-2</v>
      </c>
      <c r="H1184" s="17">
        <v>5.8444504403711899E-2</v>
      </c>
      <c r="I1184" s="17">
        <v>8.9558819345112797E-2</v>
      </c>
      <c r="J1184" s="17">
        <v>4.0388104210967099E-2</v>
      </c>
      <c r="K1184" s="17">
        <v>3.3801330138480697E-2</v>
      </c>
      <c r="L1184" s="17">
        <v>2.2054035540101598E-2</v>
      </c>
      <c r="M1184" s="17"/>
      <c r="N1184" s="17">
        <v>9.6166266024981198E-2</v>
      </c>
      <c r="O1184" s="17">
        <v>2.5443228716663699E-2</v>
      </c>
      <c r="P1184" s="17">
        <v>2.81044354448995E-2</v>
      </c>
      <c r="Q1184" s="17">
        <v>4.8928351629833597E-2</v>
      </c>
      <c r="R1184" s="17"/>
      <c r="S1184" s="17">
        <v>0.16169464037380701</v>
      </c>
      <c r="T1184" s="17">
        <v>3.3750370390544002E-2</v>
      </c>
      <c r="U1184" s="17">
        <v>1.5641435522529602E-2</v>
      </c>
      <c r="V1184" s="17">
        <v>2.2187585738985698E-2</v>
      </c>
      <c r="W1184" s="17">
        <v>0</v>
      </c>
      <c r="X1184" s="17">
        <v>2.7674511407404401E-2</v>
      </c>
      <c r="Y1184" s="17">
        <v>3.6622573493189002E-2</v>
      </c>
      <c r="Z1184" s="17">
        <v>3.8841074968655603E-2</v>
      </c>
      <c r="AA1184" s="17">
        <v>3.9704537230801203E-2</v>
      </c>
      <c r="AB1184" s="17">
        <v>5.1499426683894199E-2</v>
      </c>
      <c r="AC1184" s="17">
        <v>4.3674701245574897E-2</v>
      </c>
      <c r="AD1184" s="17">
        <v>4.63670037994788E-2</v>
      </c>
      <c r="AE1184" s="17"/>
      <c r="AF1184" s="17">
        <v>7.7343247823088601E-2</v>
      </c>
      <c r="AG1184" s="17">
        <v>6.9032379718412695E-2</v>
      </c>
      <c r="AH1184" s="17">
        <v>2.0153534415236998E-2</v>
      </c>
      <c r="AI1184" s="17">
        <v>1.16027222262143E-2</v>
      </c>
      <c r="AJ1184" s="17">
        <v>4.8072491112313702E-2</v>
      </c>
      <c r="AK1184" s="17"/>
      <c r="AL1184" s="17">
        <v>8.5079425828087599E-2</v>
      </c>
      <c r="AM1184" s="17">
        <v>8.74593366663073E-2</v>
      </c>
      <c r="AN1184" s="17">
        <v>3.1351157646642099E-2</v>
      </c>
      <c r="AO1184" s="17">
        <v>3.1413186575717497E-2</v>
      </c>
      <c r="AP1184" s="17">
        <v>1.79273993127518E-2</v>
      </c>
      <c r="AQ1184" s="17">
        <v>1.62244717651037E-2</v>
      </c>
      <c r="AR1184" s="17"/>
      <c r="AS1184" s="17">
        <v>0.113665620853106</v>
      </c>
      <c r="AT1184" s="17">
        <v>4.80224572696962E-2</v>
      </c>
      <c r="AU1184" s="17">
        <v>1.4362139748935399E-2</v>
      </c>
      <c r="AV1184" s="17">
        <v>5.0170163626367302E-2</v>
      </c>
      <c r="AW1184" s="17">
        <v>8.0543542887175495E-2</v>
      </c>
      <c r="AX1184" s="17"/>
      <c r="AY1184" s="17">
        <v>6.4246821221085701E-2</v>
      </c>
      <c r="AZ1184" s="17">
        <v>5.1142726233718502E-2</v>
      </c>
      <c r="BA1184" s="17">
        <v>4.1664077796421901E-2</v>
      </c>
      <c r="BB1184" s="17">
        <v>3.5877295084934299E-2</v>
      </c>
      <c r="BC1184" s="17">
        <v>0.107498881517241</v>
      </c>
      <c r="BD1184" s="17"/>
      <c r="BE1184" s="17">
        <v>2.5270552954977901E-2</v>
      </c>
      <c r="BF1184" s="17">
        <v>3.8820955587002798E-2</v>
      </c>
      <c r="BG1184" s="17">
        <v>5.6167835540576097E-2</v>
      </c>
      <c r="BH1184" s="17">
        <v>5.6756093904502897E-2</v>
      </c>
      <c r="BI1184" s="17"/>
      <c r="BJ1184" s="17">
        <v>4.1100148590591801E-2</v>
      </c>
      <c r="BK1184" s="17">
        <v>0.151030201965794</v>
      </c>
      <c r="BL1184" s="17">
        <v>5.9620172719397603E-2</v>
      </c>
      <c r="BM1184" s="17">
        <v>3.6534471898485403E-2</v>
      </c>
      <c r="BN1184" s="17"/>
      <c r="BO1184" s="17">
        <v>6.0565599129316999E-2</v>
      </c>
      <c r="BP1184" s="17">
        <v>7.5914868347828499E-2</v>
      </c>
      <c r="BQ1184" s="17">
        <v>4.5309574053167698E-2</v>
      </c>
      <c r="BR1184" s="17"/>
      <c r="BS1184" s="17">
        <v>5.9566912371438699E-2</v>
      </c>
      <c r="BT1184" s="17">
        <v>4.2203388765560297E-2</v>
      </c>
      <c r="BU1184" s="17"/>
      <c r="BV1184" s="17">
        <v>1.8435816816020901E-2</v>
      </c>
      <c r="BW1184" s="17">
        <v>2.82844861576762E-2</v>
      </c>
      <c r="BX1184" s="17">
        <v>0.106156234487489</v>
      </c>
      <c r="BY1184" s="17"/>
      <c r="BZ1184" s="17">
        <v>5.3542633124216497E-2</v>
      </c>
      <c r="CA1184" s="17">
        <v>0.156725690209329</v>
      </c>
    </row>
    <row r="1185" spans="2:79" x14ac:dyDescent="0.3">
      <c r="B1185" t="s">
        <v>322</v>
      </c>
      <c r="C1185" s="17">
        <v>0.101473336513797</v>
      </c>
      <c r="D1185" s="17">
        <v>0.102483913067053</v>
      </c>
      <c r="E1185" s="17">
        <v>9.93241045864246E-2</v>
      </c>
      <c r="F1185" s="17"/>
      <c r="G1185" s="17">
        <v>0.22702846138798399</v>
      </c>
      <c r="H1185" s="17">
        <v>0.160785352836293</v>
      </c>
      <c r="I1185" s="17">
        <v>7.5329091383809693E-2</v>
      </c>
      <c r="J1185" s="17">
        <v>6.4990941432753802E-2</v>
      </c>
      <c r="K1185" s="17">
        <v>4.3406671774087101E-2</v>
      </c>
      <c r="L1185" s="17">
        <v>3.8082171669896199E-2</v>
      </c>
      <c r="M1185" s="17"/>
      <c r="N1185" s="17">
        <v>0.13663662141452701</v>
      </c>
      <c r="O1185" s="17">
        <v>7.1225330727064301E-2</v>
      </c>
      <c r="P1185" s="17">
        <v>9.1876273689842303E-2</v>
      </c>
      <c r="Q1185" s="17">
        <v>0.102324328518119</v>
      </c>
      <c r="R1185" s="17"/>
      <c r="S1185" s="17">
        <v>0.146361794110175</v>
      </c>
      <c r="T1185" s="17">
        <v>0.115619264121609</v>
      </c>
      <c r="U1185" s="17">
        <v>6.6278063816108096E-2</v>
      </c>
      <c r="V1185" s="17">
        <v>0.114731645615387</v>
      </c>
      <c r="W1185" s="17">
        <v>6.9833545013705395E-2</v>
      </c>
      <c r="X1185" s="17">
        <v>0.118313987453369</v>
      </c>
      <c r="Y1185" s="17">
        <v>9.99069740120863E-2</v>
      </c>
      <c r="Z1185" s="17">
        <v>9.4107430428922195E-2</v>
      </c>
      <c r="AA1185" s="17">
        <v>8.4625087855794603E-2</v>
      </c>
      <c r="AB1185" s="17">
        <v>0.12960802337910801</v>
      </c>
      <c r="AC1185" s="17">
        <v>0</v>
      </c>
      <c r="AD1185" s="17">
        <v>5.5763044861628502E-2</v>
      </c>
      <c r="AE1185" s="17"/>
      <c r="AF1185" s="17">
        <v>7.2535823963025603E-2</v>
      </c>
      <c r="AG1185" s="17">
        <v>0.107563310198439</v>
      </c>
      <c r="AH1185" s="17">
        <v>9.4861169612172405E-2</v>
      </c>
      <c r="AI1185" s="17">
        <v>9.5792135712013698E-2</v>
      </c>
      <c r="AJ1185" s="17">
        <v>9.9871978030349307E-2</v>
      </c>
      <c r="AK1185" s="17"/>
      <c r="AL1185" s="17">
        <v>0.124304965448326</v>
      </c>
      <c r="AM1185" s="17">
        <v>6.8976299965339896E-2</v>
      </c>
      <c r="AN1185" s="17">
        <v>0.13978236041894199</v>
      </c>
      <c r="AO1185" s="17">
        <v>8.0318511289310099E-2</v>
      </c>
      <c r="AP1185" s="17">
        <v>9.6387841913494504E-2</v>
      </c>
      <c r="AQ1185" s="17">
        <v>3.0655668926822501E-2</v>
      </c>
      <c r="AR1185" s="17"/>
      <c r="AS1185" s="17">
        <v>0.14411065206325499</v>
      </c>
      <c r="AT1185" s="17">
        <v>9.9138024646081402E-2</v>
      </c>
      <c r="AU1185" s="17">
        <v>6.6257831509666604E-2</v>
      </c>
      <c r="AV1185" s="17">
        <v>0.15240927563389001</v>
      </c>
      <c r="AW1185" s="17">
        <v>0</v>
      </c>
      <c r="AX1185" s="17"/>
      <c r="AY1185" s="17">
        <v>0.10996090796151101</v>
      </c>
      <c r="AZ1185" s="17">
        <v>7.8118714398460506E-2</v>
      </c>
      <c r="BA1185" s="17">
        <v>0.108436694566606</v>
      </c>
      <c r="BB1185" s="17">
        <v>0.129682105131362</v>
      </c>
      <c r="BC1185" s="17">
        <v>0.170929607383356</v>
      </c>
      <c r="BD1185" s="17"/>
      <c r="BE1185" s="17">
        <v>7.6523049205955401E-2</v>
      </c>
      <c r="BF1185" s="17">
        <v>9.0865954867855495E-2</v>
      </c>
      <c r="BG1185" s="17">
        <v>0.108081237159717</v>
      </c>
      <c r="BH1185" s="17">
        <v>0.10246869980546</v>
      </c>
      <c r="BI1185" s="17"/>
      <c r="BJ1185" s="17">
        <v>6.8363903977361196E-2</v>
      </c>
      <c r="BK1185" s="17">
        <v>0.11597091134495301</v>
      </c>
      <c r="BL1185" s="17">
        <v>8.3494255488151398E-2</v>
      </c>
      <c r="BM1185" s="17">
        <v>0.118313002403284</v>
      </c>
      <c r="BN1185" s="17"/>
      <c r="BO1185" s="17">
        <v>0.14073397342019101</v>
      </c>
      <c r="BP1185" s="17">
        <v>9.0486183886091504E-2</v>
      </c>
      <c r="BQ1185" s="17">
        <v>9.6310121640598503E-2</v>
      </c>
      <c r="BR1185" s="17"/>
      <c r="BS1185" s="17">
        <v>8.1613588097627698E-2</v>
      </c>
      <c r="BT1185" s="17">
        <v>0.126005941976986</v>
      </c>
      <c r="BU1185" s="17"/>
      <c r="BV1185" s="17">
        <v>8.8273462390624099E-2</v>
      </c>
      <c r="BW1185" s="17">
        <v>0.106526095771588</v>
      </c>
      <c r="BX1185" s="17">
        <v>0.11193530125196199</v>
      </c>
      <c r="BY1185" s="17"/>
      <c r="BZ1185" s="17">
        <v>0.13798358209709199</v>
      </c>
      <c r="CA1185" s="17">
        <v>0.14669491074976801</v>
      </c>
    </row>
    <row r="1186" spans="2:79" x14ac:dyDescent="0.3">
      <c r="B1186" t="s">
        <v>323</v>
      </c>
      <c r="C1186" s="17">
        <v>0.23464440551538501</v>
      </c>
      <c r="D1186" s="17">
        <v>0.19431816726076201</v>
      </c>
      <c r="E1186" s="17">
        <v>0.26962606664011501</v>
      </c>
      <c r="F1186" s="17"/>
      <c r="G1186" s="17">
        <v>0.27584143800958599</v>
      </c>
      <c r="H1186" s="17">
        <v>0.26143021254347398</v>
      </c>
      <c r="I1186" s="17">
        <v>0.215914189133527</v>
      </c>
      <c r="J1186" s="17">
        <v>0.252655693437423</v>
      </c>
      <c r="K1186" s="17">
        <v>0.27505844599430601</v>
      </c>
      <c r="L1186" s="17">
        <v>0.146204215525673</v>
      </c>
      <c r="M1186" s="17"/>
      <c r="N1186" s="17">
        <v>0.22781105532754301</v>
      </c>
      <c r="O1186" s="17">
        <v>0.23386997499549</v>
      </c>
      <c r="P1186" s="17">
        <v>0.25164619305459002</v>
      </c>
      <c r="Q1186" s="17">
        <v>0.23093792272970201</v>
      </c>
      <c r="R1186" s="17"/>
      <c r="S1186" s="17">
        <v>0.25858680506555598</v>
      </c>
      <c r="T1186" s="17">
        <v>0.21142232668081701</v>
      </c>
      <c r="U1186" s="17">
        <v>0.181288769125346</v>
      </c>
      <c r="V1186" s="17">
        <v>0.13151153416233999</v>
      </c>
      <c r="W1186" s="17">
        <v>0.28052889465840097</v>
      </c>
      <c r="X1186" s="17">
        <v>0.20925603888619601</v>
      </c>
      <c r="Y1186" s="17">
        <v>0.26598036289488303</v>
      </c>
      <c r="Z1186" s="17">
        <v>0.31472901159461902</v>
      </c>
      <c r="AA1186" s="17">
        <v>0.27325825785784702</v>
      </c>
      <c r="AB1186" s="17">
        <v>0.25645260102384598</v>
      </c>
      <c r="AC1186" s="17">
        <v>0.21402265635093201</v>
      </c>
      <c r="AD1186" s="17">
        <v>0.233569580304611</v>
      </c>
      <c r="AE1186" s="17"/>
      <c r="AF1186" s="17">
        <v>0.163884362468738</v>
      </c>
      <c r="AG1186" s="17">
        <v>0.32359476375820301</v>
      </c>
      <c r="AH1186" s="17">
        <v>0.16239768507979099</v>
      </c>
      <c r="AI1186" s="17">
        <v>0.13578895092551199</v>
      </c>
      <c r="AJ1186" s="17">
        <v>0.19633807516596299</v>
      </c>
      <c r="AK1186" s="17"/>
      <c r="AL1186" s="17">
        <v>0.37039320899451</v>
      </c>
      <c r="AM1186" s="17">
        <v>0.19407501843473901</v>
      </c>
      <c r="AN1186" s="17">
        <v>0.142125374212556</v>
      </c>
      <c r="AO1186" s="17">
        <v>0.12955610034979201</v>
      </c>
      <c r="AP1186" s="17">
        <v>0.26961066340961398</v>
      </c>
      <c r="AQ1186" s="17">
        <v>0.27109547667479</v>
      </c>
      <c r="AR1186" s="17"/>
      <c r="AS1186" s="17">
        <v>0.23326535543201399</v>
      </c>
      <c r="AT1186" s="17">
        <v>0.22137718836849299</v>
      </c>
      <c r="AU1186" s="17">
        <v>0.283532749509468</v>
      </c>
      <c r="AV1186" s="17">
        <v>0.16969693847780801</v>
      </c>
      <c r="AW1186" s="17">
        <v>0.35246414483373201</v>
      </c>
      <c r="AX1186" s="17"/>
      <c r="AY1186" s="17">
        <v>0.23288676912176601</v>
      </c>
      <c r="AZ1186" s="17">
        <v>0.21431965728632099</v>
      </c>
      <c r="BA1186" s="17">
        <v>0.252140356591671</v>
      </c>
      <c r="BB1186" s="17">
        <v>0.22960840107719199</v>
      </c>
      <c r="BC1186" s="17">
        <v>0.29819495372549998</v>
      </c>
      <c r="BD1186" s="17"/>
      <c r="BE1186" s="17">
        <v>0.103174152658134</v>
      </c>
      <c r="BF1186" s="17">
        <v>0.298039639441739</v>
      </c>
      <c r="BG1186" s="17">
        <v>0.22042761524621499</v>
      </c>
      <c r="BH1186" s="17">
        <v>0.23730667900403901</v>
      </c>
      <c r="BI1186" s="17"/>
      <c r="BJ1186" s="17">
        <v>0.22868073212396001</v>
      </c>
      <c r="BK1186" s="17">
        <v>0.27413466111745599</v>
      </c>
      <c r="BL1186" s="17">
        <v>0.250537572158543</v>
      </c>
      <c r="BM1186" s="17">
        <v>0.221249159723716</v>
      </c>
      <c r="BN1186" s="17"/>
      <c r="BO1186" s="17">
        <v>0.29623170495151502</v>
      </c>
      <c r="BP1186" s="17">
        <v>0.28773237184036399</v>
      </c>
      <c r="BQ1186" s="17">
        <v>0.210564146677058</v>
      </c>
      <c r="BR1186" s="17"/>
      <c r="BS1186" s="17">
        <v>0.24943885309951999</v>
      </c>
      <c r="BT1186" s="17">
        <v>0.21737897331509301</v>
      </c>
      <c r="BU1186" s="17"/>
      <c r="BV1186" s="17">
        <v>0.315522736879226</v>
      </c>
      <c r="BW1186" s="17">
        <v>0.223372874705181</v>
      </c>
      <c r="BX1186" s="17">
        <v>0.18577099679186701</v>
      </c>
      <c r="BY1186" s="17"/>
      <c r="BZ1186" s="17">
        <v>0.29286324886370302</v>
      </c>
      <c r="CA1186" s="17">
        <v>0.33857629197146</v>
      </c>
    </row>
    <row r="1187" spans="2:79" x14ac:dyDescent="0.3">
      <c r="B1187" t="s">
        <v>324</v>
      </c>
      <c r="C1187" s="17">
        <v>0.19494828099178699</v>
      </c>
      <c r="D1187" s="17">
        <v>0.163414456366335</v>
      </c>
      <c r="E1187" s="17">
        <v>0.22671791246578499</v>
      </c>
      <c r="F1187" s="17"/>
      <c r="G1187" s="17">
        <v>0.163263014332093</v>
      </c>
      <c r="H1187" s="17">
        <v>0.220021503200555</v>
      </c>
      <c r="I1187" s="17">
        <v>0.26015070457037598</v>
      </c>
      <c r="J1187" s="17">
        <v>0.147292105567223</v>
      </c>
      <c r="K1187" s="17">
        <v>0.15457187004230899</v>
      </c>
      <c r="L1187" s="17">
        <v>0.210307209421838</v>
      </c>
      <c r="M1187" s="17"/>
      <c r="N1187" s="17">
        <v>0.19669331298523501</v>
      </c>
      <c r="O1187" s="17">
        <v>0.20057029145199001</v>
      </c>
      <c r="P1187" s="17">
        <v>0.15819333494820301</v>
      </c>
      <c r="Q1187" s="17">
        <v>0.21786350581901401</v>
      </c>
      <c r="R1187" s="17"/>
      <c r="S1187" s="17">
        <v>0.15424162964555799</v>
      </c>
      <c r="T1187" s="17">
        <v>0.19743398926623601</v>
      </c>
      <c r="U1187" s="17">
        <v>0.22306293068975599</v>
      </c>
      <c r="V1187" s="17">
        <v>0.27534365980047698</v>
      </c>
      <c r="W1187" s="17">
        <v>0.19229345999414299</v>
      </c>
      <c r="X1187" s="17">
        <v>0.19675301196753101</v>
      </c>
      <c r="Y1187" s="17">
        <v>0.21784703905734501</v>
      </c>
      <c r="Z1187" s="17">
        <v>0.23451696354957999</v>
      </c>
      <c r="AA1187" s="17">
        <v>0.21806170031166</v>
      </c>
      <c r="AB1187" s="17">
        <v>0.15012856625165499</v>
      </c>
      <c r="AC1187" s="17">
        <v>0.16882791958027299</v>
      </c>
      <c r="AD1187" s="17">
        <v>0.14017311164254301</v>
      </c>
      <c r="AE1187" s="17"/>
      <c r="AF1187" s="17">
        <v>0.21823614066718</v>
      </c>
      <c r="AG1187" s="17">
        <v>0.20027964400885701</v>
      </c>
      <c r="AH1187" s="17">
        <v>0.148233932152187</v>
      </c>
      <c r="AI1187" s="17">
        <v>0.21526977353427301</v>
      </c>
      <c r="AJ1187" s="17">
        <v>0.14221513664233401</v>
      </c>
      <c r="AK1187" s="17"/>
      <c r="AL1187" s="17">
        <v>0.185090303098255</v>
      </c>
      <c r="AM1187" s="17">
        <v>0.20654232856882199</v>
      </c>
      <c r="AN1187" s="17">
        <v>0.117722190464861</v>
      </c>
      <c r="AO1187" s="17">
        <v>0.19488748708247899</v>
      </c>
      <c r="AP1187" s="17">
        <v>0.201594765571358</v>
      </c>
      <c r="AQ1187" s="17">
        <v>0.24420712593293201</v>
      </c>
      <c r="AR1187" s="17"/>
      <c r="AS1187" s="17">
        <v>9.7516373764757996E-2</v>
      </c>
      <c r="AT1187" s="17">
        <v>0.21176636947479299</v>
      </c>
      <c r="AU1187" s="17">
        <v>0.22294584884426599</v>
      </c>
      <c r="AV1187" s="17">
        <v>0.15039374451581899</v>
      </c>
      <c r="AW1187" s="17">
        <v>0.41252245848375102</v>
      </c>
      <c r="AX1187" s="17"/>
      <c r="AY1187" s="17">
        <v>0.11823089311006001</v>
      </c>
      <c r="AZ1187" s="17">
        <v>0.237405942403216</v>
      </c>
      <c r="BA1187" s="17">
        <v>0.26242965469086899</v>
      </c>
      <c r="BB1187" s="17">
        <v>0.145961352123639</v>
      </c>
      <c r="BC1187" s="17">
        <v>5.6497107961931803E-2</v>
      </c>
      <c r="BD1187" s="17"/>
      <c r="BE1187" s="17">
        <v>0.104457697430252</v>
      </c>
      <c r="BF1187" s="17">
        <v>0.14774241478705699</v>
      </c>
      <c r="BG1187" s="17">
        <v>0.179659441601944</v>
      </c>
      <c r="BH1187" s="17">
        <v>0.26622447551647299</v>
      </c>
      <c r="BI1187" s="17"/>
      <c r="BJ1187" s="17">
        <v>0.16121959758736101</v>
      </c>
      <c r="BK1187" s="17">
        <v>0.146680658517891</v>
      </c>
      <c r="BL1187" s="17">
        <v>0.15361594918215901</v>
      </c>
      <c r="BM1187" s="17">
        <v>0.233808780307347</v>
      </c>
      <c r="BN1187" s="17"/>
      <c r="BO1187" s="17">
        <v>8.9218267758953806E-2</v>
      </c>
      <c r="BP1187" s="17">
        <v>0.255997273238739</v>
      </c>
      <c r="BQ1187" s="17">
        <v>0.20377231113073799</v>
      </c>
      <c r="BR1187" s="17"/>
      <c r="BS1187" s="17">
        <v>0.19603827502274099</v>
      </c>
      <c r="BT1187" s="17">
        <v>0.190998928836071</v>
      </c>
      <c r="BU1187" s="17"/>
      <c r="BV1187" s="17">
        <v>0.180321204929207</v>
      </c>
      <c r="BW1187" s="17">
        <v>0.23918170162531499</v>
      </c>
      <c r="BX1187" s="17">
        <v>0.15196704892427401</v>
      </c>
      <c r="BY1187" s="17"/>
      <c r="BZ1187" s="17">
        <v>0.229680004335442</v>
      </c>
      <c r="CA1187" s="17">
        <v>0.146045469054009</v>
      </c>
    </row>
    <row r="1188" spans="2:79" x14ac:dyDescent="0.3">
      <c r="B1188" t="s">
        <v>325</v>
      </c>
      <c r="C1188" s="17">
        <v>0.23062316451899101</v>
      </c>
      <c r="D1188" s="17">
        <v>0.26908924524649103</v>
      </c>
      <c r="E1188" s="17">
        <v>0.19874377595679099</v>
      </c>
      <c r="F1188" s="17"/>
      <c r="G1188" s="17">
        <v>0.17244844658962399</v>
      </c>
      <c r="H1188" s="17">
        <v>0.17569997852751801</v>
      </c>
      <c r="I1188" s="17">
        <v>0.19632477729290301</v>
      </c>
      <c r="J1188" s="17">
        <v>0.25934716302386102</v>
      </c>
      <c r="K1188" s="17">
        <v>0.29196623170059799</v>
      </c>
      <c r="L1188" s="17">
        <v>0.29354993228605902</v>
      </c>
      <c r="M1188" s="17"/>
      <c r="N1188" s="17">
        <v>0.17651336495172101</v>
      </c>
      <c r="O1188" s="17">
        <v>0.28366358973743</v>
      </c>
      <c r="P1188" s="17">
        <v>0.27026724007667502</v>
      </c>
      <c r="Q1188" s="17">
        <v>0.20535072607129201</v>
      </c>
      <c r="R1188" s="17"/>
      <c r="S1188" s="17">
        <v>0.18870231724129199</v>
      </c>
      <c r="T1188" s="17">
        <v>0.22868848365014099</v>
      </c>
      <c r="U1188" s="17">
        <v>0.25261005336687398</v>
      </c>
      <c r="V1188" s="17">
        <v>0.32026756741497697</v>
      </c>
      <c r="W1188" s="17">
        <v>0.194045952694332</v>
      </c>
      <c r="X1188" s="17">
        <v>0.27969218237923199</v>
      </c>
      <c r="Y1188" s="17">
        <v>0.22400251499024401</v>
      </c>
      <c r="Z1188" s="17">
        <v>0.116430156441437</v>
      </c>
      <c r="AA1188" s="17">
        <v>0.175787389953145</v>
      </c>
      <c r="AB1188" s="17">
        <v>0.23602968572190799</v>
      </c>
      <c r="AC1188" s="17">
        <v>0.39443942337423199</v>
      </c>
      <c r="AD1188" s="17">
        <v>0.19249300976861899</v>
      </c>
      <c r="AE1188" s="17"/>
      <c r="AF1188" s="17">
        <v>0.23431042718967901</v>
      </c>
      <c r="AG1188" s="17">
        <v>0.16951435928387701</v>
      </c>
      <c r="AH1188" s="17">
        <v>0.36455061875716199</v>
      </c>
      <c r="AI1188" s="17">
        <v>0.213723937748765</v>
      </c>
      <c r="AJ1188" s="17">
        <v>0.406736638910005</v>
      </c>
      <c r="AK1188" s="17"/>
      <c r="AL1188" s="17">
        <v>0.13284127930489101</v>
      </c>
      <c r="AM1188" s="17">
        <v>0.23023372731452099</v>
      </c>
      <c r="AN1188" s="17">
        <v>0.41359976057540199</v>
      </c>
      <c r="AO1188" s="17">
        <v>0.24264425035894399</v>
      </c>
      <c r="AP1188" s="17">
        <v>0.34016615758061097</v>
      </c>
      <c r="AQ1188" s="17">
        <v>0.212617705440658</v>
      </c>
      <c r="AR1188" s="17"/>
      <c r="AS1188" s="17">
        <v>0.24132185401734199</v>
      </c>
      <c r="AT1188" s="17">
        <v>0.23055049895818999</v>
      </c>
      <c r="AU1188" s="17">
        <v>0.235619510147063</v>
      </c>
      <c r="AV1188" s="17">
        <v>0.24064502520525999</v>
      </c>
      <c r="AW1188" s="17">
        <v>8.0291158813057095E-2</v>
      </c>
      <c r="AX1188" s="17"/>
      <c r="AY1188" s="17">
        <v>0.25375443331590097</v>
      </c>
      <c r="AZ1188" s="17">
        <v>0.241258223735622</v>
      </c>
      <c r="BA1188" s="17">
        <v>0.17872486225929701</v>
      </c>
      <c r="BB1188" s="17">
        <v>0.28070144475068098</v>
      </c>
      <c r="BC1188" s="17">
        <v>9.8346839248763099E-2</v>
      </c>
      <c r="BD1188" s="17"/>
      <c r="BE1188" s="17">
        <v>0.39024418168411701</v>
      </c>
      <c r="BF1188" s="17">
        <v>0.22674483366513101</v>
      </c>
      <c r="BG1188" s="17">
        <v>0.247092575746999</v>
      </c>
      <c r="BH1188" s="17">
        <v>0.18326207415895501</v>
      </c>
      <c r="BI1188" s="17"/>
      <c r="BJ1188" s="17">
        <v>0.21614296561916499</v>
      </c>
      <c r="BK1188" s="17">
        <v>0.169770239369988</v>
      </c>
      <c r="BL1188" s="17">
        <v>0.27086204683741799</v>
      </c>
      <c r="BM1188" s="17">
        <v>0.22180689244333299</v>
      </c>
      <c r="BN1188" s="17"/>
      <c r="BO1188" s="17">
        <v>0.236926046697012</v>
      </c>
      <c r="BP1188" s="17">
        <v>0.17983951923237801</v>
      </c>
      <c r="BQ1188" s="17">
        <v>0.23992490377912601</v>
      </c>
      <c r="BR1188" s="17"/>
      <c r="BS1188" s="17">
        <v>0.238031090482897</v>
      </c>
      <c r="BT1188" s="17">
        <v>0.22234628226740999</v>
      </c>
      <c r="BU1188" s="17"/>
      <c r="BV1188" s="17">
        <v>0.26781481718476302</v>
      </c>
      <c r="BW1188" s="17">
        <v>0.20803109301678099</v>
      </c>
      <c r="BX1188" s="17">
        <v>0.22972179011341501</v>
      </c>
      <c r="BY1188" s="17"/>
      <c r="BZ1188" s="17">
        <v>0.15934238906409801</v>
      </c>
      <c r="CA1188" s="17">
        <v>5.5345912596369402E-2</v>
      </c>
    </row>
    <row r="1189" spans="2:79" x14ac:dyDescent="0.3">
      <c r="B1189" t="s">
        <v>326</v>
      </c>
      <c r="C1189" s="17">
        <v>0.13198961570999401</v>
      </c>
      <c r="D1189" s="17">
        <v>0.152357381003908</v>
      </c>
      <c r="E1189" s="17">
        <v>0.108722008069199</v>
      </c>
      <c r="F1189" s="17"/>
      <c r="G1189" s="17">
        <v>7.4923751966248606E-2</v>
      </c>
      <c r="H1189" s="17">
        <v>0.11623879563907601</v>
      </c>
      <c r="I1189" s="17">
        <v>0.138783844428914</v>
      </c>
      <c r="J1189" s="17">
        <v>0.127852766798254</v>
      </c>
      <c r="K1189" s="17">
        <v>0.12346763192990901</v>
      </c>
      <c r="L1189" s="17">
        <v>0.19755909647537501</v>
      </c>
      <c r="M1189" s="17"/>
      <c r="N1189" s="17">
        <v>0.131950648344209</v>
      </c>
      <c r="O1189" s="17">
        <v>0.11540610347059101</v>
      </c>
      <c r="P1189" s="17">
        <v>0.12549070568759299</v>
      </c>
      <c r="Q1189" s="17">
        <v>0.148523328802775</v>
      </c>
      <c r="R1189" s="17"/>
      <c r="S1189" s="17">
        <v>5.5866638551508002E-2</v>
      </c>
      <c r="T1189" s="17">
        <v>0.180997913082483</v>
      </c>
      <c r="U1189" s="17">
        <v>0.19109762810400599</v>
      </c>
      <c r="V1189" s="17">
        <v>4.8110257584923002E-2</v>
      </c>
      <c r="W1189" s="17">
        <v>0.21206007617759801</v>
      </c>
      <c r="X1189" s="17">
        <v>0.118426545606882</v>
      </c>
      <c r="Y1189" s="17">
        <v>8.2487208700449802E-2</v>
      </c>
      <c r="Z1189" s="17">
        <v>0.16418033907316701</v>
      </c>
      <c r="AA1189" s="17">
        <v>0.14598114824882899</v>
      </c>
      <c r="AB1189" s="17">
        <v>0.122463841695012</v>
      </c>
      <c r="AC1189" s="17">
        <v>8.07424769141354E-2</v>
      </c>
      <c r="AD1189" s="17">
        <v>0.28893133752373701</v>
      </c>
      <c r="AE1189" s="17"/>
      <c r="AF1189" s="17">
        <v>0.161640509487674</v>
      </c>
      <c r="AG1189" s="17">
        <v>8.9488267898729906E-2</v>
      </c>
      <c r="AH1189" s="17">
        <v>0.15793180888342401</v>
      </c>
      <c r="AI1189" s="17">
        <v>0.22186307896573501</v>
      </c>
      <c r="AJ1189" s="17">
        <v>2.8342849191384599E-2</v>
      </c>
      <c r="AK1189" s="17"/>
      <c r="AL1189" s="17">
        <v>6.6550865265273901E-2</v>
      </c>
      <c r="AM1189" s="17">
        <v>0.155990184561802</v>
      </c>
      <c r="AN1189" s="17">
        <v>0.10835660955863601</v>
      </c>
      <c r="AO1189" s="17">
        <v>0.20654110249768101</v>
      </c>
      <c r="AP1189" s="17">
        <v>3.81428733076895E-2</v>
      </c>
      <c r="AQ1189" s="17">
        <v>0.191797468156579</v>
      </c>
      <c r="AR1189" s="17"/>
      <c r="AS1189" s="17">
        <v>0.102167001635173</v>
      </c>
      <c r="AT1189" s="17">
        <v>0.12675150476126601</v>
      </c>
      <c r="AU1189" s="17">
        <v>0.16420067119769199</v>
      </c>
      <c r="AV1189" s="17">
        <v>0.168295907299852</v>
      </c>
      <c r="AW1189" s="17">
        <v>0</v>
      </c>
      <c r="AX1189" s="17"/>
      <c r="AY1189" s="17">
        <v>0.11668425107187699</v>
      </c>
      <c r="AZ1189" s="17">
        <v>0.13743040807975701</v>
      </c>
      <c r="BA1189" s="17">
        <v>0.124261932424409</v>
      </c>
      <c r="BB1189" s="17">
        <v>0.14746267344445699</v>
      </c>
      <c r="BC1189" s="17">
        <v>0.219312846087165</v>
      </c>
      <c r="BD1189" s="17"/>
      <c r="BE1189" s="17">
        <v>0.30033036606656299</v>
      </c>
      <c r="BF1189" s="17">
        <v>0.14331162144689999</v>
      </c>
      <c r="BG1189" s="17">
        <v>0.131281126439004</v>
      </c>
      <c r="BH1189" s="17">
        <v>0.100229959156918</v>
      </c>
      <c r="BI1189" s="17"/>
      <c r="BJ1189" s="17">
        <v>0.19601612810724101</v>
      </c>
      <c r="BK1189" s="17">
        <v>0.118732802213252</v>
      </c>
      <c r="BL1189" s="17">
        <v>0.118435305900398</v>
      </c>
      <c r="BM1189" s="17">
        <v>0.122165595350819</v>
      </c>
      <c r="BN1189" s="17"/>
      <c r="BO1189" s="17">
        <v>0.135758704468178</v>
      </c>
      <c r="BP1189" s="17">
        <v>6.2599824376056698E-2</v>
      </c>
      <c r="BQ1189" s="17">
        <v>0.145202213449033</v>
      </c>
      <c r="BR1189" s="17"/>
      <c r="BS1189" s="17">
        <v>0.121411342736019</v>
      </c>
      <c r="BT1189" s="17">
        <v>0.14531063143019701</v>
      </c>
      <c r="BU1189" s="17"/>
      <c r="BV1189" s="17">
        <v>0.116642824293178</v>
      </c>
      <c r="BW1189" s="17">
        <v>0.132701546718765</v>
      </c>
      <c r="BX1189" s="17">
        <v>0.13392538731633899</v>
      </c>
      <c r="BY1189" s="17"/>
      <c r="BZ1189" s="17">
        <v>0.104601344917403</v>
      </c>
      <c r="CA1189" s="17">
        <v>0.114185243537592</v>
      </c>
    </row>
    <row r="1190" spans="2:79" x14ac:dyDescent="0.3">
      <c r="B1190" t="s">
        <v>327</v>
      </c>
      <c r="C1190" s="17">
        <v>5.4656237727867499E-2</v>
      </c>
      <c r="D1190" s="17">
        <v>5.8579230900941699E-2</v>
      </c>
      <c r="E1190" s="17">
        <v>5.1861924032638902E-2</v>
      </c>
      <c r="F1190" s="17"/>
      <c r="G1190" s="17">
        <v>1.9508863524098599E-2</v>
      </c>
      <c r="H1190" s="17">
        <v>7.3796528493714304E-3</v>
      </c>
      <c r="I1190" s="17">
        <v>2.3938573845356699E-2</v>
      </c>
      <c r="J1190" s="17">
        <v>0.107473225529518</v>
      </c>
      <c r="K1190" s="17">
        <v>7.7727818420309305E-2</v>
      </c>
      <c r="L1190" s="17">
        <v>9.2243339081057002E-2</v>
      </c>
      <c r="M1190" s="17"/>
      <c r="N1190" s="17">
        <v>3.4228730951784303E-2</v>
      </c>
      <c r="O1190" s="17">
        <v>6.9821480900771199E-2</v>
      </c>
      <c r="P1190" s="17">
        <v>7.4421817098196896E-2</v>
      </c>
      <c r="Q1190" s="17">
        <v>4.6071836429263699E-2</v>
      </c>
      <c r="R1190" s="17"/>
      <c r="S1190" s="17">
        <v>3.4546175012102998E-2</v>
      </c>
      <c r="T1190" s="17">
        <v>3.2087652808169401E-2</v>
      </c>
      <c r="U1190" s="17">
        <v>7.0021119375380206E-2</v>
      </c>
      <c r="V1190" s="17">
        <v>8.7847749682910203E-2</v>
      </c>
      <c r="W1190" s="17">
        <v>5.12380714618208E-2</v>
      </c>
      <c r="X1190" s="17">
        <v>4.9883722299385001E-2</v>
      </c>
      <c r="Y1190" s="17">
        <v>7.3153326851803299E-2</v>
      </c>
      <c r="Z1190" s="17">
        <v>3.71950239436191E-2</v>
      </c>
      <c r="AA1190" s="17">
        <v>6.2581878541923097E-2</v>
      </c>
      <c r="AB1190" s="17">
        <v>5.38178552445766E-2</v>
      </c>
      <c r="AC1190" s="17">
        <v>9.8292822534851998E-2</v>
      </c>
      <c r="AD1190" s="17">
        <v>4.2702912099382699E-2</v>
      </c>
      <c r="AE1190" s="17"/>
      <c r="AF1190" s="17">
        <v>7.2049488400614703E-2</v>
      </c>
      <c r="AG1190" s="17">
        <v>4.0527275133480999E-2</v>
      </c>
      <c r="AH1190" s="17">
        <v>5.1871251100026099E-2</v>
      </c>
      <c r="AI1190" s="17">
        <v>0.105959400887487</v>
      </c>
      <c r="AJ1190" s="17">
        <v>7.8422830947650804E-2</v>
      </c>
      <c r="AK1190" s="17"/>
      <c r="AL1190" s="17">
        <v>3.5739952060657401E-2</v>
      </c>
      <c r="AM1190" s="17">
        <v>5.6723104488468498E-2</v>
      </c>
      <c r="AN1190" s="17">
        <v>4.7062547122960603E-2</v>
      </c>
      <c r="AO1190" s="17">
        <v>0.114639361846075</v>
      </c>
      <c r="AP1190" s="17">
        <v>3.6170298904481098E-2</v>
      </c>
      <c r="AQ1190" s="17">
        <v>3.3402083103115703E-2</v>
      </c>
      <c r="AR1190" s="17"/>
      <c r="AS1190" s="17">
        <v>6.7953142234352101E-2</v>
      </c>
      <c r="AT1190" s="17">
        <v>6.2393956521479603E-2</v>
      </c>
      <c r="AU1190" s="17">
        <v>1.3081249042909001E-2</v>
      </c>
      <c r="AV1190" s="17">
        <v>6.8388945241003501E-2</v>
      </c>
      <c r="AW1190" s="17">
        <v>7.4178694982283605E-2</v>
      </c>
      <c r="AX1190" s="17"/>
      <c r="AY1190" s="17">
        <v>0.10423592419779899</v>
      </c>
      <c r="AZ1190" s="17">
        <v>4.0324327862904498E-2</v>
      </c>
      <c r="BA1190" s="17">
        <v>3.2342421670725499E-2</v>
      </c>
      <c r="BB1190" s="17">
        <v>3.07067283877346E-2</v>
      </c>
      <c r="BC1190" s="17">
        <v>4.9219764076042498E-2</v>
      </c>
      <c r="BD1190" s="17"/>
      <c r="BE1190" s="17">
        <v>0</v>
      </c>
      <c r="BF1190" s="17">
        <v>5.44745802043154E-2</v>
      </c>
      <c r="BG1190" s="17">
        <v>5.7290168265544603E-2</v>
      </c>
      <c r="BH1190" s="17">
        <v>5.3752018453653398E-2</v>
      </c>
      <c r="BI1190" s="17"/>
      <c r="BJ1190" s="17">
        <v>8.8476523994319795E-2</v>
      </c>
      <c r="BK1190" s="17">
        <v>2.3680525470666101E-2</v>
      </c>
      <c r="BL1190" s="17">
        <v>6.34346977139323E-2</v>
      </c>
      <c r="BM1190" s="17">
        <v>4.6122097873016403E-2</v>
      </c>
      <c r="BN1190" s="17"/>
      <c r="BO1190" s="17">
        <v>4.0565703574832898E-2</v>
      </c>
      <c r="BP1190" s="17">
        <v>4.7429959078542798E-2</v>
      </c>
      <c r="BQ1190" s="17">
        <v>5.89167292702788E-2</v>
      </c>
      <c r="BR1190" s="17"/>
      <c r="BS1190" s="17">
        <v>5.3899938189756899E-2</v>
      </c>
      <c r="BT1190" s="17">
        <v>5.57558534086827E-2</v>
      </c>
      <c r="BU1190" s="17"/>
      <c r="BV1190" s="17">
        <v>1.2989137506981401E-2</v>
      </c>
      <c r="BW1190" s="17">
        <v>6.19022020046942E-2</v>
      </c>
      <c r="BX1190" s="17">
        <v>8.0523241114653699E-2</v>
      </c>
      <c r="BY1190" s="17"/>
      <c r="BZ1190" s="17">
        <v>2.1986797598046299E-2</v>
      </c>
      <c r="CA1190" s="17">
        <v>4.2426481881472598E-2</v>
      </c>
    </row>
    <row r="1191" spans="2:79" x14ac:dyDescent="0.3">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c r="AY1191" s="17"/>
      <c r="AZ1191" s="17"/>
      <c r="BA1191" s="17"/>
      <c r="BB1191" s="17"/>
      <c r="BC1191" s="17"/>
      <c r="BD1191" s="17"/>
      <c r="BE1191" s="17"/>
      <c r="BF1191" s="17"/>
      <c r="BG1191" s="17"/>
      <c r="BH1191" s="17"/>
      <c r="BI1191" s="17"/>
      <c r="BJ1191" s="17"/>
      <c r="BK1191" s="17"/>
      <c r="BL1191" s="17"/>
      <c r="BM1191" s="17"/>
      <c r="BN1191" s="17"/>
      <c r="BO1191" s="17"/>
      <c r="BP1191" s="17"/>
      <c r="BQ1191" s="17"/>
      <c r="BR1191" s="17"/>
      <c r="BS1191" s="17"/>
      <c r="BT1191" s="17"/>
      <c r="BU1191" s="17"/>
      <c r="BV1191" s="17"/>
      <c r="BW1191" s="17"/>
      <c r="BX1191" s="17"/>
      <c r="BY1191" s="17"/>
      <c r="BZ1191" s="17"/>
      <c r="CA1191" s="17"/>
    </row>
    <row r="1192" spans="2:79" x14ac:dyDescent="0.3">
      <c r="B1192" s="6" t="s">
        <v>374</v>
      </c>
      <c r="C1192" s="17"/>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c r="AD1192" s="17"/>
      <c r="AE1192" s="17"/>
      <c r="AF1192" s="17"/>
      <c r="AG1192" s="17"/>
      <c r="AH1192" s="17"/>
      <c r="AI1192" s="17"/>
      <c r="AJ1192" s="17"/>
      <c r="AK1192" s="17"/>
      <c r="AL1192" s="17"/>
      <c r="AM1192" s="17"/>
      <c r="AN1192" s="17"/>
      <c r="AO1192" s="17"/>
      <c r="AP1192" s="17"/>
      <c r="AQ1192" s="17"/>
      <c r="AR1192" s="17"/>
      <c r="AS1192" s="17"/>
      <c r="AT1192" s="17"/>
      <c r="AU1192" s="17"/>
      <c r="AV1192" s="17"/>
      <c r="AW1192" s="17"/>
      <c r="AX1192" s="17"/>
      <c r="AY1192" s="17"/>
      <c r="AZ1192" s="17"/>
      <c r="BA1192" s="17"/>
      <c r="BB1192" s="17"/>
      <c r="BC1192" s="17"/>
      <c r="BD1192" s="17"/>
      <c r="BE1192" s="17"/>
      <c r="BF1192" s="17"/>
      <c r="BG1192" s="17"/>
      <c r="BH1192" s="17"/>
      <c r="BI1192" s="17"/>
      <c r="BJ1192" s="17"/>
      <c r="BK1192" s="17"/>
      <c r="BL1192" s="17"/>
      <c r="BM1192" s="17"/>
      <c r="BN1192" s="17"/>
      <c r="BO1192" s="17"/>
      <c r="BP1192" s="17"/>
      <c r="BQ1192" s="17"/>
      <c r="BR1192" s="17"/>
      <c r="BS1192" s="17"/>
      <c r="BT1192" s="17"/>
      <c r="BU1192" s="17"/>
      <c r="BV1192" s="17"/>
      <c r="BW1192" s="17"/>
      <c r="BX1192" s="17"/>
      <c r="BY1192" s="17"/>
      <c r="BZ1192" s="17"/>
      <c r="CA1192" s="17"/>
    </row>
    <row r="1193" spans="2:79" x14ac:dyDescent="0.3">
      <c r="B1193" s="24" t="s">
        <v>329</v>
      </c>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c r="BF1193" s="17"/>
      <c r="BG1193" s="17"/>
      <c r="BH1193" s="17"/>
      <c r="BI1193" s="17"/>
      <c r="BJ1193" s="17"/>
      <c r="BK1193" s="17"/>
      <c r="BL1193" s="17"/>
      <c r="BM1193" s="17"/>
      <c r="BN1193" s="17"/>
      <c r="BO1193" s="17"/>
      <c r="BP1193" s="17"/>
      <c r="BQ1193" s="17"/>
      <c r="BR1193" s="17"/>
      <c r="BS1193" s="17"/>
      <c r="BT1193" s="17"/>
      <c r="BU1193" s="17"/>
      <c r="BV1193" s="17"/>
      <c r="BW1193" s="17"/>
      <c r="BX1193" s="17"/>
      <c r="BY1193" s="17"/>
      <c r="BZ1193" s="17"/>
      <c r="CA1193" s="17"/>
    </row>
    <row r="1194" spans="2:79" x14ac:dyDescent="0.3">
      <c r="B1194" t="s">
        <v>321</v>
      </c>
      <c r="C1194" s="17">
        <v>4.4243274980823401E-2</v>
      </c>
      <c r="D1194" s="17">
        <v>4.42066936933024E-2</v>
      </c>
      <c r="E1194" s="17">
        <v>4.4926095812960101E-2</v>
      </c>
      <c r="F1194" s="17"/>
      <c r="G1194" s="17">
        <v>7.5677587824495601E-2</v>
      </c>
      <c r="H1194" s="17">
        <v>1.32465209546823E-2</v>
      </c>
      <c r="I1194" s="17">
        <v>3.7918791602505802E-2</v>
      </c>
      <c r="J1194" s="17">
        <v>9.5724788284700005E-2</v>
      </c>
      <c r="K1194" s="17">
        <v>3.37890089602427E-2</v>
      </c>
      <c r="L1194" s="17">
        <v>1.48628091385078E-2</v>
      </c>
      <c r="M1194" s="17"/>
      <c r="N1194" s="17">
        <v>5.11685122618128E-2</v>
      </c>
      <c r="O1194" s="17">
        <v>1.50219769927083E-2</v>
      </c>
      <c r="P1194" s="17">
        <v>5.0976551197981598E-2</v>
      </c>
      <c r="Q1194" s="17">
        <v>6.1635256182906897E-2</v>
      </c>
      <c r="R1194" s="17"/>
      <c r="S1194" s="17">
        <v>4.2255203900617398E-2</v>
      </c>
      <c r="T1194" s="17">
        <v>4.45983369852287E-2</v>
      </c>
      <c r="U1194" s="17">
        <v>1.97303910263225E-2</v>
      </c>
      <c r="V1194" s="17">
        <v>6.5750683199487001E-2</v>
      </c>
      <c r="W1194" s="17">
        <v>1.52060790441844E-2</v>
      </c>
      <c r="X1194" s="17">
        <v>6.7483353700333898E-2</v>
      </c>
      <c r="Y1194" s="17">
        <v>3.6622573493189002E-2</v>
      </c>
      <c r="Z1194" s="17">
        <v>3.8841074968655603E-2</v>
      </c>
      <c r="AA1194" s="17">
        <v>4.7224301055235701E-2</v>
      </c>
      <c r="AB1194" s="17">
        <v>3.3513172452210499E-2</v>
      </c>
      <c r="AC1194" s="17">
        <v>4.8364643923184403E-2</v>
      </c>
      <c r="AD1194" s="17">
        <v>0.103805144504581</v>
      </c>
      <c r="AE1194" s="17"/>
      <c r="AF1194" s="17">
        <v>5.6964712448119501E-2</v>
      </c>
      <c r="AG1194" s="17">
        <v>3.4507600192575802E-2</v>
      </c>
      <c r="AH1194" s="17">
        <v>6.19998732377436E-2</v>
      </c>
      <c r="AI1194" s="17">
        <v>6.3200206199115094E-2</v>
      </c>
      <c r="AJ1194" s="17">
        <v>1.6851845408402101E-2</v>
      </c>
      <c r="AK1194" s="17"/>
      <c r="AL1194" s="17">
        <v>1.98065003470928E-2</v>
      </c>
      <c r="AM1194" s="17">
        <v>5.5078795672220397E-2</v>
      </c>
      <c r="AN1194" s="17">
        <v>3.1356437187893597E-2</v>
      </c>
      <c r="AO1194" s="17">
        <v>9.3469091096300097E-2</v>
      </c>
      <c r="AP1194" s="17">
        <v>1.34136802977061E-2</v>
      </c>
      <c r="AQ1194" s="17">
        <v>4.2542218176543099E-2</v>
      </c>
      <c r="AR1194" s="17"/>
      <c r="AS1194" s="17">
        <v>7.9043661100276594E-2</v>
      </c>
      <c r="AT1194" s="17">
        <v>3.33067874691656E-2</v>
      </c>
      <c r="AU1194" s="17">
        <v>4.4326874538354197E-2</v>
      </c>
      <c r="AV1194" s="17">
        <v>3.8133298783910898E-2</v>
      </c>
      <c r="AW1194" s="17">
        <v>8.0543542887175495E-2</v>
      </c>
      <c r="AX1194" s="17"/>
      <c r="AY1194" s="17">
        <v>7.8660284167851396E-2</v>
      </c>
      <c r="AZ1194" s="17">
        <v>2.6231566320578301E-2</v>
      </c>
      <c r="BA1194" s="17">
        <v>5.4964170315135001E-2</v>
      </c>
      <c r="BB1194" s="17">
        <v>7.9280120690823092E-3</v>
      </c>
      <c r="BC1194" s="17">
        <v>5.9099623480467198E-2</v>
      </c>
      <c r="BD1194" s="17"/>
      <c r="BE1194" s="17">
        <v>7.0978758674984904E-2</v>
      </c>
      <c r="BF1194" s="17">
        <v>2.9576982460590401E-2</v>
      </c>
      <c r="BG1194" s="17">
        <v>4.4716216866233803E-2</v>
      </c>
      <c r="BH1194" s="17">
        <v>4.9785987223886399E-2</v>
      </c>
      <c r="BI1194" s="17"/>
      <c r="BJ1194" s="17">
        <v>7.6260627200356104E-2</v>
      </c>
      <c r="BK1194" s="17">
        <v>5.7299786862213702E-2</v>
      </c>
      <c r="BL1194" s="17">
        <v>4.2621044952077997E-2</v>
      </c>
      <c r="BM1194" s="17">
        <v>3.5072291530658897E-2</v>
      </c>
      <c r="BN1194" s="17"/>
      <c r="BO1194" s="17">
        <v>4.5472367914417201E-2</v>
      </c>
      <c r="BP1194" s="17">
        <v>5.0386264905748601E-2</v>
      </c>
      <c r="BQ1194" s="17">
        <v>4.2903886339732099E-2</v>
      </c>
      <c r="BR1194" s="17"/>
      <c r="BS1194" s="17">
        <v>4.9392688277084401E-2</v>
      </c>
      <c r="BT1194" s="17">
        <v>3.8111946132305702E-2</v>
      </c>
      <c r="BU1194" s="17"/>
      <c r="BV1194" s="17">
        <v>5.9015184960658903E-3</v>
      </c>
      <c r="BW1194" s="17">
        <v>5.0936602291429399E-2</v>
      </c>
      <c r="BX1194" s="17">
        <v>6.68316764332757E-2</v>
      </c>
      <c r="BY1194" s="17"/>
      <c r="BZ1194" s="17">
        <v>5.2171117863225903E-2</v>
      </c>
      <c r="CA1194" s="17">
        <v>0.100848125419309</v>
      </c>
    </row>
    <row r="1195" spans="2:79" x14ac:dyDescent="0.3">
      <c r="B1195" t="s">
        <v>322</v>
      </c>
      <c r="C1195" s="17">
        <v>0.10648583631884199</v>
      </c>
      <c r="D1195" s="17">
        <v>0.124118868966573</v>
      </c>
      <c r="E1195" s="17">
        <v>9.1883431712469293E-2</v>
      </c>
      <c r="F1195" s="17"/>
      <c r="G1195" s="17">
        <v>0.19202833588885401</v>
      </c>
      <c r="H1195" s="17">
        <v>0.13451577550548499</v>
      </c>
      <c r="I1195" s="17">
        <v>8.60799821383397E-2</v>
      </c>
      <c r="J1195" s="17">
        <v>7.2351241585049103E-2</v>
      </c>
      <c r="K1195" s="17">
        <v>0.104273886419031</v>
      </c>
      <c r="L1195" s="17">
        <v>6.0796745446846399E-2</v>
      </c>
      <c r="M1195" s="17"/>
      <c r="N1195" s="17">
        <v>0.117822712710379</v>
      </c>
      <c r="O1195" s="17">
        <v>9.7321069492082704E-2</v>
      </c>
      <c r="P1195" s="17">
        <v>8.9360893865920304E-2</v>
      </c>
      <c r="Q1195" s="17">
        <v>0.11783921237051501</v>
      </c>
      <c r="R1195" s="17"/>
      <c r="S1195" s="17">
        <v>0.120020796230706</v>
      </c>
      <c r="T1195" s="17">
        <v>0.128984718169425</v>
      </c>
      <c r="U1195" s="17">
        <v>6.8706429990984502E-2</v>
      </c>
      <c r="V1195" s="17">
        <v>2.1354428210201701E-2</v>
      </c>
      <c r="W1195" s="17">
        <v>6.7148303855024002E-2</v>
      </c>
      <c r="X1195" s="17">
        <v>8.7457228604648204E-2</v>
      </c>
      <c r="Y1195" s="17">
        <v>0.13627274185868299</v>
      </c>
      <c r="Z1195" s="17">
        <v>0.10834629072988999</v>
      </c>
      <c r="AA1195" s="17">
        <v>0.14966808507021401</v>
      </c>
      <c r="AB1195" s="17">
        <v>0.14353217198533499</v>
      </c>
      <c r="AC1195" s="17">
        <v>4.1210787300244703E-2</v>
      </c>
      <c r="AD1195" s="17">
        <v>0.13909526230684099</v>
      </c>
      <c r="AE1195" s="17"/>
      <c r="AF1195" s="17">
        <v>9.5698779318934099E-2</v>
      </c>
      <c r="AG1195" s="17">
        <v>0.13641378519748701</v>
      </c>
      <c r="AH1195" s="17">
        <v>9.4483874762015099E-2</v>
      </c>
      <c r="AI1195" s="17">
        <v>8.8241295172902301E-2</v>
      </c>
      <c r="AJ1195" s="17">
        <v>6.9506451486952198E-2</v>
      </c>
      <c r="AK1195" s="17"/>
      <c r="AL1195" s="17">
        <v>0.13484228582413799</v>
      </c>
      <c r="AM1195" s="17">
        <v>0.114729408865109</v>
      </c>
      <c r="AN1195" s="17">
        <v>9.4933974751033101E-2</v>
      </c>
      <c r="AO1195" s="17">
        <v>7.5263049314907501E-2</v>
      </c>
      <c r="AP1195" s="17">
        <v>7.8549196906687005E-2</v>
      </c>
      <c r="AQ1195" s="17">
        <v>6.15947664985598E-2</v>
      </c>
      <c r="AR1195" s="17"/>
      <c r="AS1195" s="17">
        <v>0.142776745272755</v>
      </c>
      <c r="AT1195" s="17">
        <v>0.119136516733071</v>
      </c>
      <c r="AU1195" s="17">
        <v>5.3059418166886203E-2</v>
      </c>
      <c r="AV1195" s="17">
        <v>9.9550907764562199E-2</v>
      </c>
      <c r="AW1195" s="17">
        <v>0.12539285204936701</v>
      </c>
      <c r="AX1195" s="17"/>
      <c r="AY1195" s="17">
        <v>0.147802698195901</v>
      </c>
      <c r="AZ1195" s="17">
        <v>7.6545698680948807E-2</v>
      </c>
      <c r="BA1195" s="17">
        <v>0.125072164261504</v>
      </c>
      <c r="BB1195" s="17">
        <v>6.0603565918327301E-2</v>
      </c>
      <c r="BC1195" s="17">
        <v>0.20537063115920701</v>
      </c>
      <c r="BD1195" s="17"/>
      <c r="BE1195" s="17">
        <v>0.13623943289466001</v>
      </c>
      <c r="BF1195" s="17">
        <v>0.146317722922754</v>
      </c>
      <c r="BG1195" s="17">
        <v>0.112298569244431</v>
      </c>
      <c r="BH1195" s="17">
        <v>6.0485382072403601E-2</v>
      </c>
      <c r="BI1195" s="17"/>
      <c r="BJ1195" s="17">
        <v>0.151961748808319</v>
      </c>
      <c r="BK1195" s="17">
        <v>0.24460687774019799</v>
      </c>
      <c r="BL1195" s="17">
        <v>0.109840222357458</v>
      </c>
      <c r="BM1195" s="17">
        <v>7.3708337075888697E-2</v>
      </c>
      <c r="BN1195" s="17"/>
      <c r="BO1195" s="17">
        <v>0.198738830873675</v>
      </c>
      <c r="BP1195" s="17">
        <v>0.124646368773841</v>
      </c>
      <c r="BQ1195" s="17">
        <v>8.5406449521195305E-2</v>
      </c>
      <c r="BR1195" s="17"/>
      <c r="BS1195" s="17">
        <v>0.10154470435629601</v>
      </c>
      <c r="BT1195" s="17">
        <v>0.112854073185354</v>
      </c>
      <c r="BU1195" s="17"/>
      <c r="BV1195" s="17">
        <v>0.102858905920222</v>
      </c>
      <c r="BW1195" s="17">
        <v>9.98774635255847E-2</v>
      </c>
      <c r="BX1195" s="17">
        <v>0.12716267133609299</v>
      </c>
      <c r="BY1195" s="17"/>
      <c r="BZ1195" s="17">
        <v>0.20032439330003601</v>
      </c>
      <c r="CA1195" s="17">
        <v>0.25065733757738901</v>
      </c>
    </row>
    <row r="1196" spans="2:79" x14ac:dyDescent="0.3">
      <c r="B1196" t="s">
        <v>323</v>
      </c>
      <c r="C1196" s="17">
        <v>0.23177423688816001</v>
      </c>
      <c r="D1196" s="17">
        <v>0.209377995182743</v>
      </c>
      <c r="E1196" s="17">
        <v>0.25287332116815697</v>
      </c>
      <c r="F1196" s="17"/>
      <c r="G1196" s="17">
        <v>0.272260937076927</v>
      </c>
      <c r="H1196" s="17">
        <v>0.273356180623817</v>
      </c>
      <c r="I1196" s="17">
        <v>0.22944398924819401</v>
      </c>
      <c r="J1196" s="17">
        <v>0.208082997331905</v>
      </c>
      <c r="K1196" s="17">
        <v>0.217648050294907</v>
      </c>
      <c r="L1196" s="17">
        <v>0.191326671002674</v>
      </c>
      <c r="M1196" s="17"/>
      <c r="N1196" s="17">
        <v>0.18834482554906201</v>
      </c>
      <c r="O1196" s="17">
        <v>0.27651339678511</v>
      </c>
      <c r="P1196" s="17">
        <v>0.22709356156284</v>
      </c>
      <c r="Q1196" s="17">
        <v>0.238688386022333</v>
      </c>
      <c r="R1196" s="17"/>
      <c r="S1196" s="17">
        <v>0.25867097968942598</v>
      </c>
      <c r="T1196" s="17">
        <v>0.15609175173527801</v>
      </c>
      <c r="U1196" s="17">
        <v>0.14936244648906399</v>
      </c>
      <c r="V1196" s="17">
        <v>0.27425042794430199</v>
      </c>
      <c r="W1196" s="17">
        <v>0.30635928306913002</v>
      </c>
      <c r="X1196" s="17">
        <v>0.32663654363254702</v>
      </c>
      <c r="Y1196" s="17">
        <v>0.30589902555959803</v>
      </c>
      <c r="Z1196" s="17">
        <v>0.23476963364752601</v>
      </c>
      <c r="AA1196" s="17">
        <v>0.19542660836665701</v>
      </c>
      <c r="AB1196" s="17">
        <v>0.14212367183479899</v>
      </c>
      <c r="AC1196" s="17">
        <v>0.25672900765038498</v>
      </c>
      <c r="AD1196" s="17">
        <v>0.28790053677583999</v>
      </c>
      <c r="AE1196" s="17"/>
      <c r="AF1196" s="17">
        <v>0.170771643212841</v>
      </c>
      <c r="AG1196" s="17">
        <v>0.24640041868099299</v>
      </c>
      <c r="AH1196" s="17">
        <v>0.205656394165666</v>
      </c>
      <c r="AI1196" s="17">
        <v>0.19899995278875901</v>
      </c>
      <c r="AJ1196" s="17">
        <v>0.26335956375099701</v>
      </c>
      <c r="AK1196" s="17"/>
      <c r="AL1196" s="17">
        <v>0.27754789689138498</v>
      </c>
      <c r="AM1196" s="17">
        <v>0.20142022274021501</v>
      </c>
      <c r="AN1196" s="17">
        <v>0.17190121266943301</v>
      </c>
      <c r="AO1196" s="17">
        <v>0.18109999702596999</v>
      </c>
      <c r="AP1196" s="17">
        <v>0.294891275746548</v>
      </c>
      <c r="AQ1196" s="17">
        <v>0.29913911289530298</v>
      </c>
      <c r="AR1196" s="17"/>
      <c r="AS1196" s="17">
        <v>0.13362964624488</v>
      </c>
      <c r="AT1196" s="17">
        <v>0.247710143887759</v>
      </c>
      <c r="AU1196" s="17">
        <v>0.29137878684103302</v>
      </c>
      <c r="AV1196" s="17">
        <v>0.17748626138655799</v>
      </c>
      <c r="AW1196" s="17">
        <v>0.201919039657591</v>
      </c>
      <c r="AX1196" s="17"/>
      <c r="AY1196" s="17">
        <v>0.185691089721048</v>
      </c>
      <c r="AZ1196" s="17">
        <v>0.21729313734234901</v>
      </c>
      <c r="BA1196" s="17">
        <v>0.225567338111029</v>
      </c>
      <c r="BB1196" s="17">
        <v>0.37309760097378503</v>
      </c>
      <c r="BC1196" s="17">
        <v>0.11086558892213599</v>
      </c>
      <c r="BD1196" s="17"/>
      <c r="BE1196" s="17">
        <v>0.12954667788000301</v>
      </c>
      <c r="BF1196" s="17">
        <v>0.23157297299871599</v>
      </c>
      <c r="BG1196" s="17">
        <v>0.23224756583325901</v>
      </c>
      <c r="BH1196" s="17">
        <v>0.24984546808310801</v>
      </c>
      <c r="BI1196" s="17"/>
      <c r="BJ1196" s="17">
        <v>0.146230873786698</v>
      </c>
      <c r="BK1196" s="17">
        <v>0.15848577111281101</v>
      </c>
      <c r="BL1196" s="17">
        <v>0.21859982345597201</v>
      </c>
      <c r="BM1196" s="17">
        <v>0.26776985356369598</v>
      </c>
      <c r="BN1196" s="17"/>
      <c r="BO1196" s="17">
        <v>0.20288144855302701</v>
      </c>
      <c r="BP1196" s="17">
        <v>0.26148526945806</v>
      </c>
      <c r="BQ1196" s="17">
        <v>0.22969961810638401</v>
      </c>
      <c r="BR1196" s="17"/>
      <c r="BS1196" s="17">
        <v>0.204611670083576</v>
      </c>
      <c r="BT1196" s="17">
        <v>0.26563070190070598</v>
      </c>
      <c r="BU1196" s="17"/>
      <c r="BV1196" s="17">
        <v>0.27416559293932002</v>
      </c>
      <c r="BW1196" s="17">
        <v>0.24316062223245699</v>
      </c>
      <c r="BX1196" s="17">
        <v>0.17264264461609</v>
      </c>
      <c r="BY1196" s="17"/>
      <c r="BZ1196" s="17">
        <v>0.24893235803021499</v>
      </c>
      <c r="CA1196" s="17">
        <v>0.211289866870394</v>
      </c>
    </row>
    <row r="1197" spans="2:79" x14ac:dyDescent="0.3">
      <c r="B1197" t="s">
        <v>324</v>
      </c>
      <c r="C1197" s="17">
        <v>0.205890006896921</v>
      </c>
      <c r="D1197" s="17">
        <v>0.19606526411876901</v>
      </c>
      <c r="E1197" s="17">
        <v>0.21791836528345701</v>
      </c>
      <c r="F1197" s="17"/>
      <c r="G1197" s="17">
        <v>0.15134636454061901</v>
      </c>
      <c r="H1197" s="17">
        <v>0.18498243098674899</v>
      </c>
      <c r="I1197" s="17">
        <v>0.21708265660401099</v>
      </c>
      <c r="J1197" s="17">
        <v>0.16609024835178399</v>
      </c>
      <c r="K1197" s="17">
        <v>0.26596810558668599</v>
      </c>
      <c r="L1197" s="17">
        <v>0.25647275527918101</v>
      </c>
      <c r="M1197" s="17"/>
      <c r="N1197" s="17">
        <v>0.24113510064402699</v>
      </c>
      <c r="O1197" s="17">
        <v>0.17221444592527499</v>
      </c>
      <c r="P1197" s="17">
        <v>0.17761940688967401</v>
      </c>
      <c r="Q1197" s="17">
        <v>0.22576977094053699</v>
      </c>
      <c r="R1197" s="17"/>
      <c r="S1197" s="17">
        <v>0.16365726431842501</v>
      </c>
      <c r="T1197" s="17">
        <v>0.32689570214858299</v>
      </c>
      <c r="U1197" s="17">
        <v>0.25676852191224098</v>
      </c>
      <c r="V1197" s="17">
        <v>0.22933684209406199</v>
      </c>
      <c r="W1197" s="17">
        <v>0.23828646310540999</v>
      </c>
      <c r="X1197" s="17">
        <v>0.19466926226661299</v>
      </c>
      <c r="Y1197" s="17">
        <v>0.189626019619171</v>
      </c>
      <c r="Z1197" s="17">
        <v>0.169777319622471</v>
      </c>
      <c r="AA1197" s="17">
        <v>0.202574620056275</v>
      </c>
      <c r="AB1197" s="17">
        <v>0.16482973543160501</v>
      </c>
      <c r="AC1197" s="17">
        <v>0.13203872329997601</v>
      </c>
      <c r="AD1197" s="17">
        <v>3.83718635950576E-2</v>
      </c>
      <c r="AE1197" s="17"/>
      <c r="AF1197" s="17">
        <v>0.242551393141403</v>
      </c>
      <c r="AG1197" s="17">
        <v>0.19944821156120399</v>
      </c>
      <c r="AH1197" s="17">
        <v>0.189673222911621</v>
      </c>
      <c r="AI1197" s="17">
        <v>0.226845819705811</v>
      </c>
      <c r="AJ1197" s="17">
        <v>0.228018727690871</v>
      </c>
      <c r="AK1197" s="17"/>
      <c r="AL1197" s="17">
        <v>0.17239254855550901</v>
      </c>
      <c r="AM1197" s="17">
        <v>0.23283968801299701</v>
      </c>
      <c r="AN1197" s="17">
        <v>0.21281686854672299</v>
      </c>
      <c r="AO1197" s="17">
        <v>0.205101627119392</v>
      </c>
      <c r="AP1197" s="17">
        <v>0.15644904772541399</v>
      </c>
      <c r="AQ1197" s="17">
        <v>0.257575210630822</v>
      </c>
      <c r="AR1197" s="17"/>
      <c r="AS1197" s="17">
        <v>0.17386163205952199</v>
      </c>
      <c r="AT1197" s="17">
        <v>0.202536062872435</v>
      </c>
      <c r="AU1197" s="17">
        <v>0.23690562384014499</v>
      </c>
      <c r="AV1197" s="17">
        <v>0.20735124018845399</v>
      </c>
      <c r="AW1197" s="17">
        <v>0.20848167995406799</v>
      </c>
      <c r="AX1197" s="17"/>
      <c r="AY1197" s="17">
        <v>0.14536780458144699</v>
      </c>
      <c r="AZ1197" s="17">
        <v>0.245040044372135</v>
      </c>
      <c r="BA1197" s="17">
        <v>0.27054054487183599</v>
      </c>
      <c r="BB1197" s="17">
        <v>0.131865610805391</v>
      </c>
      <c r="BC1197" s="17">
        <v>0.101541184638701</v>
      </c>
      <c r="BD1197" s="17"/>
      <c r="BE1197" s="17">
        <v>0.142927856068013</v>
      </c>
      <c r="BF1197" s="17">
        <v>0.174202432283037</v>
      </c>
      <c r="BG1197" s="17">
        <v>0.21462304238995</v>
      </c>
      <c r="BH1197" s="17">
        <v>0.22373776059209599</v>
      </c>
      <c r="BI1197" s="17"/>
      <c r="BJ1197" s="17">
        <v>0.184222485241467</v>
      </c>
      <c r="BK1197" s="17">
        <v>0.224048350745712</v>
      </c>
      <c r="BL1197" s="17">
        <v>0.183731912981874</v>
      </c>
      <c r="BM1197" s="17">
        <v>0.222238379476664</v>
      </c>
      <c r="BN1197" s="17"/>
      <c r="BO1197" s="17">
        <v>0.15772813010035899</v>
      </c>
      <c r="BP1197" s="17">
        <v>0.213103604345147</v>
      </c>
      <c r="BQ1197" s="17">
        <v>0.21422924538349</v>
      </c>
      <c r="BR1197" s="17"/>
      <c r="BS1197" s="17">
        <v>0.21625891331451699</v>
      </c>
      <c r="BT1197" s="17">
        <v>0.190668459233893</v>
      </c>
      <c r="BU1197" s="17"/>
      <c r="BV1197" s="17">
        <v>0.19336310375707899</v>
      </c>
      <c r="BW1197" s="17">
        <v>0.22343012086928901</v>
      </c>
      <c r="BX1197" s="17">
        <v>0.187353661114423</v>
      </c>
      <c r="BY1197" s="17"/>
      <c r="BZ1197" s="17">
        <v>0.20450339950813801</v>
      </c>
      <c r="CA1197" s="17">
        <v>0.13299275602310501</v>
      </c>
    </row>
    <row r="1198" spans="2:79" x14ac:dyDescent="0.3">
      <c r="B1198" t="s">
        <v>325</v>
      </c>
      <c r="C1198" s="17">
        <v>0.214159706075782</v>
      </c>
      <c r="D1198" s="17">
        <v>0.20718704411111299</v>
      </c>
      <c r="E1198" s="17">
        <v>0.22109786796554901</v>
      </c>
      <c r="F1198" s="17"/>
      <c r="G1198" s="17">
        <v>0.17942259289750401</v>
      </c>
      <c r="H1198" s="17">
        <v>0.24815771981822099</v>
      </c>
      <c r="I1198" s="17">
        <v>0.20550143073094199</v>
      </c>
      <c r="J1198" s="17">
        <v>0.28585429945240798</v>
      </c>
      <c r="K1198" s="17">
        <v>0.12570862380504799</v>
      </c>
      <c r="L1198" s="17">
        <v>0.20996044100559999</v>
      </c>
      <c r="M1198" s="17"/>
      <c r="N1198" s="17">
        <v>0.20591765370641399</v>
      </c>
      <c r="O1198" s="17">
        <v>0.22879173463336999</v>
      </c>
      <c r="P1198" s="17">
        <v>0.26317304461727498</v>
      </c>
      <c r="Q1198" s="17">
        <v>0.17046877211369699</v>
      </c>
      <c r="R1198" s="17"/>
      <c r="S1198" s="17">
        <v>0.18982623131371601</v>
      </c>
      <c r="T1198" s="17">
        <v>0.188318754156718</v>
      </c>
      <c r="U1198" s="17">
        <v>0.248394616974288</v>
      </c>
      <c r="V1198" s="17">
        <v>0.21704112675901399</v>
      </c>
      <c r="W1198" s="17">
        <v>0.20227555670803801</v>
      </c>
      <c r="X1198" s="17">
        <v>0.199155196366682</v>
      </c>
      <c r="Y1198" s="17">
        <v>0.228232982823106</v>
      </c>
      <c r="Z1198" s="17">
        <v>0.207803417484862</v>
      </c>
      <c r="AA1198" s="17">
        <v>0.16559394521844401</v>
      </c>
      <c r="AB1198" s="17">
        <v>0.27138485509037302</v>
      </c>
      <c r="AC1198" s="17">
        <v>0.30978949595751099</v>
      </c>
      <c r="AD1198" s="17">
        <v>0.19981335946370399</v>
      </c>
      <c r="AE1198" s="17"/>
      <c r="AF1198" s="17">
        <v>0.23603225970084801</v>
      </c>
      <c r="AG1198" s="17">
        <v>0.20221177436179899</v>
      </c>
      <c r="AH1198" s="17">
        <v>0.20527863637548599</v>
      </c>
      <c r="AI1198" s="17">
        <v>0.184927088418951</v>
      </c>
      <c r="AJ1198" s="17">
        <v>0.21067964102442099</v>
      </c>
      <c r="AK1198" s="17"/>
      <c r="AL1198" s="17">
        <v>0.192801802951276</v>
      </c>
      <c r="AM1198" s="17">
        <v>0.23515043527850399</v>
      </c>
      <c r="AN1198" s="17">
        <v>0.30480638837437901</v>
      </c>
      <c r="AO1198" s="17">
        <v>0.185054010051172</v>
      </c>
      <c r="AP1198" s="17">
        <v>0.227665368133351</v>
      </c>
      <c r="AQ1198" s="17">
        <v>0.173473142730145</v>
      </c>
      <c r="AR1198" s="17"/>
      <c r="AS1198" s="17">
        <v>0.19010353079001799</v>
      </c>
      <c r="AT1198" s="17">
        <v>0.22012976116194199</v>
      </c>
      <c r="AU1198" s="17">
        <v>0.21717250204159599</v>
      </c>
      <c r="AV1198" s="17">
        <v>0.23289230827138099</v>
      </c>
      <c r="AW1198" s="17">
        <v>0.151343617518122</v>
      </c>
      <c r="AX1198" s="17"/>
      <c r="AY1198" s="17">
        <v>0.203863526588279</v>
      </c>
      <c r="AZ1198" s="17">
        <v>0.24263842426361701</v>
      </c>
      <c r="BA1198" s="17">
        <v>0.19537303532768299</v>
      </c>
      <c r="BB1198" s="17">
        <v>0.188292229943785</v>
      </c>
      <c r="BC1198" s="17">
        <v>0.254527220000201</v>
      </c>
      <c r="BD1198" s="17"/>
      <c r="BE1198" s="17">
        <v>0.22365116949248101</v>
      </c>
      <c r="BF1198" s="17">
        <v>0.24740513619623999</v>
      </c>
      <c r="BG1198" s="17">
        <v>0.22087712350469799</v>
      </c>
      <c r="BH1198" s="17">
        <v>0.179803953209689</v>
      </c>
      <c r="BI1198" s="17"/>
      <c r="BJ1198" s="17">
        <v>0.197699602870616</v>
      </c>
      <c r="BK1198" s="17">
        <v>0.142730904729957</v>
      </c>
      <c r="BL1198" s="17">
        <v>0.24002277540160799</v>
      </c>
      <c r="BM1198" s="17">
        <v>0.21751904625907101</v>
      </c>
      <c r="BN1198" s="17"/>
      <c r="BO1198" s="17">
        <v>0.237489544840293</v>
      </c>
      <c r="BP1198" s="17">
        <v>0.16165544496627801</v>
      </c>
      <c r="BQ1198" s="17">
        <v>0.22048240802083799</v>
      </c>
      <c r="BR1198" s="17"/>
      <c r="BS1198" s="17">
        <v>0.223324365612218</v>
      </c>
      <c r="BT1198" s="17">
        <v>0.20368836640243099</v>
      </c>
      <c r="BU1198" s="17"/>
      <c r="BV1198" s="17">
        <v>0.25418669328055099</v>
      </c>
      <c r="BW1198" s="17">
        <v>0.204421015310359</v>
      </c>
      <c r="BX1198" s="17">
        <v>0.200116280881701</v>
      </c>
      <c r="BY1198" s="17"/>
      <c r="BZ1198" s="17">
        <v>0.19824173084738</v>
      </c>
      <c r="CA1198" s="17">
        <v>0.157962146724759</v>
      </c>
    </row>
    <row r="1199" spans="2:79" x14ac:dyDescent="0.3">
      <c r="B1199" t="s">
        <v>326</v>
      </c>
      <c r="C1199" s="17">
        <v>0.14460546967474899</v>
      </c>
      <c r="D1199" s="17">
        <v>0.15216250433767201</v>
      </c>
      <c r="E1199" s="17">
        <v>0.13055532934234701</v>
      </c>
      <c r="F1199" s="17"/>
      <c r="G1199" s="17">
        <v>0.11908657434509</v>
      </c>
      <c r="H1199" s="17">
        <v>0.11827558026710799</v>
      </c>
      <c r="I1199" s="17">
        <v>0.170221968279158</v>
      </c>
      <c r="J1199" s="17">
        <v>9.8200126552818595E-2</v>
      </c>
      <c r="K1199" s="17">
        <v>0.16642010421286799</v>
      </c>
      <c r="L1199" s="17">
        <v>0.197264004805218</v>
      </c>
      <c r="M1199" s="17"/>
      <c r="N1199" s="17">
        <v>0.14915477065160701</v>
      </c>
      <c r="O1199" s="17">
        <v>0.152429340551166</v>
      </c>
      <c r="P1199" s="17">
        <v>0.132169671852264</v>
      </c>
      <c r="Q1199" s="17">
        <v>0.135801580226002</v>
      </c>
      <c r="R1199" s="17"/>
      <c r="S1199" s="17">
        <v>0.17498683194720099</v>
      </c>
      <c r="T1199" s="17">
        <v>0.123663362253723</v>
      </c>
      <c r="U1199" s="17">
        <v>0.192280947419816</v>
      </c>
      <c r="V1199" s="17">
        <v>0.14769654985441</v>
      </c>
      <c r="W1199" s="17">
        <v>9.5952391948131197E-2</v>
      </c>
      <c r="X1199" s="17">
        <v>8.0725613995018305E-2</v>
      </c>
      <c r="Y1199" s="17">
        <v>5.1172371581727702E-2</v>
      </c>
      <c r="Z1199" s="17">
        <v>0.20326723960297699</v>
      </c>
      <c r="AA1199" s="17">
        <v>0.17558821284397699</v>
      </c>
      <c r="AB1199" s="17">
        <v>0.16919515892058701</v>
      </c>
      <c r="AC1199" s="17">
        <v>0.162418675005158</v>
      </c>
      <c r="AD1199" s="17">
        <v>0.18831092125459301</v>
      </c>
      <c r="AE1199" s="17"/>
      <c r="AF1199" s="17">
        <v>0.14096494204339299</v>
      </c>
      <c r="AG1199" s="17">
        <v>0.13485854277144199</v>
      </c>
      <c r="AH1199" s="17">
        <v>0.13664621049786699</v>
      </c>
      <c r="AI1199" s="17">
        <v>0.16770309424017599</v>
      </c>
      <c r="AJ1199" s="17">
        <v>0.157282699077819</v>
      </c>
      <c r="AK1199" s="17"/>
      <c r="AL1199" s="17">
        <v>0.14229367840294099</v>
      </c>
      <c r="AM1199" s="17">
        <v>0.12576424745899201</v>
      </c>
      <c r="AN1199" s="17">
        <v>0.110495779659103</v>
      </c>
      <c r="AO1199" s="17">
        <v>0.183431368882677</v>
      </c>
      <c r="AP1199" s="17">
        <v>0.21206149644745001</v>
      </c>
      <c r="AQ1199" s="17">
        <v>0.11406806425394</v>
      </c>
      <c r="AR1199" s="17"/>
      <c r="AS1199" s="17">
        <v>0.17233724738337999</v>
      </c>
      <c r="AT1199" s="17">
        <v>0.13152190286822299</v>
      </c>
      <c r="AU1199" s="17">
        <v>0.13224985175992299</v>
      </c>
      <c r="AV1199" s="17">
        <v>0.19921444235225</v>
      </c>
      <c r="AW1199" s="17">
        <v>0.158140572951393</v>
      </c>
      <c r="AX1199" s="17"/>
      <c r="AY1199" s="17">
        <v>0.15802847485973101</v>
      </c>
      <c r="AZ1199" s="17">
        <v>0.14500815188348701</v>
      </c>
      <c r="BA1199" s="17">
        <v>0.10093717509941499</v>
      </c>
      <c r="BB1199" s="17">
        <v>0.19885162706353701</v>
      </c>
      <c r="BC1199" s="17">
        <v>0.1677468587267</v>
      </c>
      <c r="BD1199" s="17"/>
      <c r="BE1199" s="17">
        <v>0.194168629356575</v>
      </c>
      <c r="BF1199" s="17">
        <v>0.126611822183302</v>
      </c>
      <c r="BG1199" s="17">
        <v>0.120822436784271</v>
      </c>
      <c r="BH1199" s="17">
        <v>0.19178030139691399</v>
      </c>
      <c r="BI1199" s="17"/>
      <c r="BJ1199" s="17">
        <v>0.14697985565155999</v>
      </c>
      <c r="BK1199" s="17">
        <v>0.12987441654120599</v>
      </c>
      <c r="BL1199" s="17">
        <v>0.13029265361743</v>
      </c>
      <c r="BM1199" s="17">
        <v>0.15189651028852</v>
      </c>
      <c r="BN1199" s="17"/>
      <c r="BO1199" s="17">
        <v>0.107723308689676</v>
      </c>
      <c r="BP1199" s="17">
        <v>0.119065968331654</v>
      </c>
      <c r="BQ1199" s="17">
        <v>0.157062104793914</v>
      </c>
      <c r="BR1199" s="17"/>
      <c r="BS1199" s="17">
        <v>0.15036085642798599</v>
      </c>
      <c r="BT1199" s="17">
        <v>0.13806241770239799</v>
      </c>
      <c r="BU1199" s="17"/>
      <c r="BV1199" s="17">
        <v>0.14383040789771601</v>
      </c>
      <c r="BW1199" s="17">
        <v>0.120310922851372</v>
      </c>
      <c r="BX1199" s="17">
        <v>0.18006943152325899</v>
      </c>
      <c r="BY1199" s="17"/>
      <c r="BZ1199" s="17">
        <v>4.2730581369457503E-2</v>
      </c>
      <c r="CA1199" s="17">
        <v>0.146249767385044</v>
      </c>
    </row>
    <row r="1200" spans="2:79" x14ac:dyDescent="0.3">
      <c r="B1200" t="s">
        <v>327</v>
      </c>
      <c r="C1200" s="17">
        <v>5.28414691647228E-2</v>
      </c>
      <c r="D1200" s="17">
        <v>6.6881629589827199E-2</v>
      </c>
      <c r="E1200" s="17">
        <v>4.0745588715060899E-2</v>
      </c>
      <c r="F1200" s="17"/>
      <c r="G1200" s="17">
        <v>1.0177607426510501E-2</v>
      </c>
      <c r="H1200" s="17">
        <v>2.74657918439376E-2</v>
      </c>
      <c r="I1200" s="17">
        <v>5.3751181396849097E-2</v>
      </c>
      <c r="J1200" s="17">
        <v>7.3696298441334906E-2</v>
      </c>
      <c r="K1200" s="17">
        <v>8.6192220721216697E-2</v>
      </c>
      <c r="L1200" s="17">
        <v>6.9316573321973801E-2</v>
      </c>
      <c r="M1200" s="17"/>
      <c r="N1200" s="17">
        <v>4.6456424476699398E-2</v>
      </c>
      <c r="O1200" s="17">
        <v>5.77080356202875E-2</v>
      </c>
      <c r="P1200" s="17">
        <v>5.9606870014045202E-2</v>
      </c>
      <c r="Q1200" s="17">
        <v>4.9797022144008503E-2</v>
      </c>
      <c r="R1200" s="17"/>
      <c r="S1200" s="17">
        <v>5.0582692599908601E-2</v>
      </c>
      <c r="T1200" s="17">
        <v>3.1447374551044002E-2</v>
      </c>
      <c r="U1200" s="17">
        <v>6.4756646187283995E-2</v>
      </c>
      <c r="V1200" s="17">
        <v>4.4569941938523303E-2</v>
      </c>
      <c r="W1200" s="17">
        <v>7.4771922270082405E-2</v>
      </c>
      <c r="X1200" s="17">
        <v>4.3872801434157997E-2</v>
      </c>
      <c r="Y1200" s="17">
        <v>5.2174285064524803E-2</v>
      </c>
      <c r="Z1200" s="17">
        <v>3.71950239436191E-2</v>
      </c>
      <c r="AA1200" s="17">
        <v>6.3924227389197105E-2</v>
      </c>
      <c r="AB1200" s="17">
        <v>7.5421234285090302E-2</v>
      </c>
      <c r="AC1200" s="17">
        <v>4.9448666863540602E-2</v>
      </c>
      <c r="AD1200" s="17">
        <v>4.2702912099382699E-2</v>
      </c>
      <c r="AE1200" s="17"/>
      <c r="AF1200" s="17">
        <v>5.70162701344607E-2</v>
      </c>
      <c r="AG1200" s="17">
        <v>4.6159667234499498E-2</v>
      </c>
      <c r="AH1200" s="17">
        <v>0.106261788049601</v>
      </c>
      <c r="AI1200" s="17">
        <v>7.0082543474285594E-2</v>
      </c>
      <c r="AJ1200" s="17">
        <v>5.43010715605384E-2</v>
      </c>
      <c r="AK1200" s="17"/>
      <c r="AL1200" s="17">
        <v>6.0315287027657601E-2</v>
      </c>
      <c r="AM1200" s="17">
        <v>3.5017201971963098E-2</v>
      </c>
      <c r="AN1200" s="17">
        <v>7.3689338811435606E-2</v>
      </c>
      <c r="AO1200" s="17">
        <v>7.6580856509580797E-2</v>
      </c>
      <c r="AP1200" s="17">
        <v>1.6969934742845E-2</v>
      </c>
      <c r="AQ1200" s="17">
        <v>5.1607484814687903E-2</v>
      </c>
      <c r="AR1200" s="17"/>
      <c r="AS1200" s="17">
        <v>0.108247537149168</v>
      </c>
      <c r="AT1200" s="17">
        <v>4.56588250074033E-2</v>
      </c>
      <c r="AU1200" s="17">
        <v>2.49069428120628E-2</v>
      </c>
      <c r="AV1200" s="17">
        <v>4.5371541252884E-2</v>
      </c>
      <c r="AW1200" s="17">
        <v>7.4178694982283605E-2</v>
      </c>
      <c r="AX1200" s="17"/>
      <c r="AY1200" s="17">
        <v>8.0586121885742601E-2</v>
      </c>
      <c r="AZ1200" s="17">
        <v>4.7242977136885599E-2</v>
      </c>
      <c r="BA1200" s="17">
        <v>2.7545572013397499E-2</v>
      </c>
      <c r="BB1200" s="17">
        <v>3.9361353226092799E-2</v>
      </c>
      <c r="BC1200" s="17">
        <v>0.100848893072588</v>
      </c>
      <c r="BD1200" s="17"/>
      <c r="BE1200" s="17">
        <v>0.102487475633282</v>
      </c>
      <c r="BF1200" s="17">
        <v>4.4312930955360701E-2</v>
      </c>
      <c r="BG1200" s="17">
        <v>5.4415045377158203E-2</v>
      </c>
      <c r="BH1200" s="17">
        <v>4.4561147421903202E-2</v>
      </c>
      <c r="BI1200" s="17"/>
      <c r="BJ1200" s="17">
        <v>9.6644806440983194E-2</v>
      </c>
      <c r="BK1200" s="17">
        <v>4.2953892267902201E-2</v>
      </c>
      <c r="BL1200" s="17">
        <v>7.4891567233579107E-2</v>
      </c>
      <c r="BM1200" s="17">
        <v>3.1795581805501898E-2</v>
      </c>
      <c r="BN1200" s="17"/>
      <c r="BO1200" s="17">
        <v>4.9966369028553399E-2</v>
      </c>
      <c r="BP1200" s="17">
        <v>6.9657079219271695E-2</v>
      </c>
      <c r="BQ1200" s="17">
        <v>5.0216287834447197E-2</v>
      </c>
      <c r="BR1200" s="17"/>
      <c r="BS1200" s="17">
        <v>5.4506801928322503E-2</v>
      </c>
      <c r="BT1200" s="17">
        <v>5.0984035442912898E-2</v>
      </c>
      <c r="BU1200" s="17"/>
      <c r="BV1200" s="17">
        <v>2.5693777709047402E-2</v>
      </c>
      <c r="BW1200" s="17">
        <v>5.7863252919509001E-2</v>
      </c>
      <c r="BX1200" s="17">
        <v>6.5823634095158706E-2</v>
      </c>
      <c r="BY1200" s="17"/>
      <c r="BZ1200" s="17">
        <v>5.30964190815474E-2</v>
      </c>
      <c r="CA1200" s="17">
        <v>0</v>
      </c>
    </row>
    <row r="1201" spans="2:79" x14ac:dyDescent="0.3">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c r="BO1201" s="17"/>
      <c r="BP1201" s="17"/>
      <c r="BQ1201" s="17"/>
      <c r="BR1201" s="17"/>
      <c r="BS1201" s="17"/>
      <c r="BT1201" s="17"/>
      <c r="BU1201" s="17"/>
      <c r="BV1201" s="17"/>
      <c r="BW1201" s="17"/>
      <c r="BX1201" s="17"/>
      <c r="BY1201" s="17"/>
      <c r="BZ1201" s="17"/>
      <c r="CA1201" s="17"/>
    </row>
    <row r="1202" spans="2:79" x14ac:dyDescent="0.3">
      <c r="B1202" s="6" t="s">
        <v>375</v>
      </c>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c r="BI1202" s="17"/>
      <c r="BJ1202" s="17"/>
      <c r="BK1202" s="17"/>
      <c r="BL1202" s="17"/>
      <c r="BM1202" s="17"/>
      <c r="BN1202" s="17"/>
      <c r="BO1202" s="17"/>
      <c r="BP1202" s="17"/>
      <c r="BQ1202" s="17"/>
      <c r="BR1202" s="17"/>
      <c r="BS1202" s="17"/>
      <c r="BT1202" s="17"/>
      <c r="BU1202" s="17"/>
      <c r="BV1202" s="17"/>
      <c r="BW1202" s="17"/>
      <c r="BX1202" s="17"/>
      <c r="BY1202" s="17"/>
      <c r="BZ1202" s="17"/>
      <c r="CA1202" s="17"/>
    </row>
    <row r="1203" spans="2:79" x14ac:dyDescent="0.3">
      <c r="B1203" s="24" t="s">
        <v>329</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c r="BA1203" s="17"/>
      <c r="BB1203" s="17"/>
      <c r="BC1203" s="17"/>
      <c r="BD1203" s="17"/>
      <c r="BE1203" s="17"/>
      <c r="BF1203" s="17"/>
      <c r="BG1203" s="17"/>
      <c r="BH1203" s="17"/>
      <c r="BI1203" s="17"/>
      <c r="BJ1203" s="17"/>
      <c r="BK1203" s="17"/>
      <c r="BL1203" s="17"/>
      <c r="BM1203" s="17"/>
      <c r="BN1203" s="17"/>
      <c r="BO1203" s="17"/>
      <c r="BP1203" s="17"/>
      <c r="BQ1203" s="17"/>
      <c r="BR1203" s="17"/>
      <c r="BS1203" s="17"/>
      <c r="BT1203" s="17"/>
      <c r="BU1203" s="17"/>
      <c r="BV1203" s="17"/>
      <c r="BW1203" s="17"/>
      <c r="BX1203" s="17"/>
      <c r="BY1203" s="17"/>
      <c r="BZ1203" s="17"/>
      <c r="CA1203" s="17"/>
    </row>
    <row r="1204" spans="2:79" x14ac:dyDescent="0.3">
      <c r="B1204" t="s">
        <v>321</v>
      </c>
      <c r="C1204" s="17">
        <v>6.66983636282278E-2</v>
      </c>
      <c r="D1204" s="17">
        <v>7.1158129397527706E-2</v>
      </c>
      <c r="E1204" s="17">
        <v>6.3588684748836805E-2</v>
      </c>
      <c r="F1204" s="17"/>
      <c r="G1204" s="17">
        <v>7.8943998783226402E-2</v>
      </c>
      <c r="H1204" s="17">
        <v>8.49120373150236E-2</v>
      </c>
      <c r="I1204" s="17">
        <v>5.8643673601645997E-2</v>
      </c>
      <c r="J1204" s="17">
        <v>6.17268509598611E-2</v>
      </c>
      <c r="K1204" s="17">
        <v>6.6325667080401995E-2</v>
      </c>
      <c r="L1204" s="17">
        <v>5.0517039448761E-2</v>
      </c>
      <c r="M1204" s="17"/>
      <c r="N1204" s="17">
        <v>9.7524864332982894E-2</v>
      </c>
      <c r="O1204" s="17">
        <v>1.12454983778453E-2</v>
      </c>
      <c r="P1204" s="17">
        <v>5.7083663336068902E-2</v>
      </c>
      <c r="Q1204" s="17">
        <v>9.8035066807377697E-2</v>
      </c>
      <c r="R1204" s="17"/>
      <c r="S1204" s="17">
        <v>9.2236120806980501E-2</v>
      </c>
      <c r="T1204" s="17">
        <v>7.5746709578401197E-2</v>
      </c>
      <c r="U1204" s="17">
        <v>3.2544159045731401E-2</v>
      </c>
      <c r="V1204" s="17">
        <v>4.4051041877276799E-2</v>
      </c>
      <c r="W1204" s="17">
        <v>1.56482397604715E-2</v>
      </c>
      <c r="X1204" s="17">
        <v>9.99954257463916E-2</v>
      </c>
      <c r="Y1204" s="17">
        <v>8.5344258804624304E-2</v>
      </c>
      <c r="Z1204" s="17">
        <v>3.8841074968655603E-2</v>
      </c>
      <c r="AA1204" s="17">
        <v>5.8019140986351102E-2</v>
      </c>
      <c r="AB1204" s="17">
        <v>5.1697590616854298E-2</v>
      </c>
      <c r="AC1204" s="17">
        <v>3.9212839663019701E-2</v>
      </c>
      <c r="AD1204" s="17">
        <v>0.14650805660396399</v>
      </c>
      <c r="AE1204" s="17"/>
      <c r="AF1204" s="17">
        <v>7.25606919170423E-2</v>
      </c>
      <c r="AG1204" s="17">
        <v>7.3302602065886902E-2</v>
      </c>
      <c r="AH1204" s="17">
        <v>0</v>
      </c>
      <c r="AI1204" s="17">
        <v>0.111713940091434</v>
      </c>
      <c r="AJ1204" s="17">
        <v>0</v>
      </c>
      <c r="AK1204" s="17"/>
      <c r="AL1204" s="17">
        <v>3.9094333728459101E-2</v>
      </c>
      <c r="AM1204" s="17">
        <v>7.4816593745426999E-2</v>
      </c>
      <c r="AN1204" s="17">
        <v>4.1459999212430702E-2</v>
      </c>
      <c r="AO1204" s="17">
        <v>0.103753296868726</v>
      </c>
      <c r="AP1204" s="17">
        <v>0</v>
      </c>
      <c r="AQ1204" s="17">
        <v>0.119342986094248</v>
      </c>
      <c r="AR1204" s="17"/>
      <c r="AS1204" s="17">
        <v>0.11582644817043</v>
      </c>
      <c r="AT1204" s="17">
        <v>4.2945628140408601E-2</v>
      </c>
      <c r="AU1204" s="17">
        <v>4.9252293953368602E-2</v>
      </c>
      <c r="AV1204" s="17">
        <v>0.13764219306758499</v>
      </c>
      <c r="AW1204" s="17">
        <v>0.15472223786945899</v>
      </c>
      <c r="AX1204" s="17"/>
      <c r="AY1204" s="17">
        <v>0.104409952961851</v>
      </c>
      <c r="AZ1204" s="17">
        <v>5.3187764514522701E-2</v>
      </c>
      <c r="BA1204" s="17">
        <v>6.7271157864311898E-2</v>
      </c>
      <c r="BB1204" s="17">
        <v>2.2287028215065102E-2</v>
      </c>
      <c r="BC1204" s="17">
        <v>0.115159946636729</v>
      </c>
      <c r="BD1204" s="17"/>
      <c r="BE1204" s="17">
        <v>0.13194578279192601</v>
      </c>
      <c r="BF1204" s="17">
        <v>8.8984519703990003E-2</v>
      </c>
      <c r="BG1204" s="17">
        <v>6.3335631556224903E-2</v>
      </c>
      <c r="BH1204" s="17">
        <v>5.0933061270767202E-2</v>
      </c>
      <c r="BI1204" s="17"/>
      <c r="BJ1204" s="17">
        <v>0.102303026673671</v>
      </c>
      <c r="BK1204" s="17">
        <v>0.143348747907938</v>
      </c>
      <c r="BL1204" s="17">
        <v>6.1466132006563201E-2</v>
      </c>
      <c r="BM1204" s="17">
        <v>4.9452681699872401E-2</v>
      </c>
      <c r="BN1204" s="17"/>
      <c r="BO1204" s="17">
        <v>0.108119984123591</v>
      </c>
      <c r="BP1204" s="17">
        <v>0.100769432708367</v>
      </c>
      <c r="BQ1204" s="17">
        <v>5.2187730598336597E-2</v>
      </c>
      <c r="BR1204" s="17"/>
      <c r="BS1204" s="17">
        <v>6.3912553626195107E-2</v>
      </c>
      <c r="BT1204" s="17">
        <v>7.0310463791631903E-2</v>
      </c>
      <c r="BU1204" s="17"/>
      <c r="BV1204" s="17">
        <v>3.1826456603815702E-2</v>
      </c>
      <c r="BW1204" s="17">
        <v>6.7803340014524899E-2</v>
      </c>
      <c r="BX1204" s="17">
        <v>0.103028398267931</v>
      </c>
      <c r="BY1204" s="17"/>
      <c r="BZ1204" s="17">
        <v>9.4613389715613505E-2</v>
      </c>
      <c r="CA1204" s="17">
        <v>0.16905853471847701</v>
      </c>
    </row>
    <row r="1205" spans="2:79" x14ac:dyDescent="0.3">
      <c r="B1205" t="s">
        <v>322</v>
      </c>
      <c r="C1205" s="17">
        <v>9.2816341166560498E-2</v>
      </c>
      <c r="D1205" s="17">
        <v>7.3730446858656096E-2</v>
      </c>
      <c r="E1205" s="17">
        <v>0.11167548588527999</v>
      </c>
      <c r="F1205" s="17"/>
      <c r="G1205" s="17">
        <v>0.138631242820867</v>
      </c>
      <c r="H1205" s="17">
        <v>9.7913038092751994E-2</v>
      </c>
      <c r="I1205" s="17">
        <v>0.112018462898632</v>
      </c>
      <c r="J1205" s="17">
        <v>9.1930406035012596E-2</v>
      </c>
      <c r="K1205" s="17">
        <v>5.4686517635717101E-2</v>
      </c>
      <c r="L1205" s="17">
        <v>6.1157077000524897E-2</v>
      </c>
      <c r="M1205" s="17"/>
      <c r="N1205" s="17">
        <v>0.108487336698762</v>
      </c>
      <c r="O1205" s="17">
        <v>7.5312632806180502E-2</v>
      </c>
      <c r="P1205" s="17">
        <v>0.10133881949140799</v>
      </c>
      <c r="Q1205" s="17">
        <v>8.74406270715435E-2</v>
      </c>
      <c r="R1205" s="17"/>
      <c r="S1205" s="17">
        <v>7.0679564823535102E-2</v>
      </c>
      <c r="T1205" s="17">
        <v>9.77850301411579E-2</v>
      </c>
      <c r="U1205" s="17">
        <v>5.5370579607913299E-2</v>
      </c>
      <c r="V1205" s="17">
        <v>0.11245115230571399</v>
      </c>
      <c r="W1205" s="17">
        <v>0.145089296479994</v>
      </c>
      <c r="X1205" s="17">
        <v>0.118583516773174</v>
      </c>
      <c r="Y1205" s="17">
        <v>0.101195570914087</v>
      </c>
      <c r="Z1205" s="17">
        <v>0.109296126211962</v>
      </c>
      <c r="AA1205" s="17">
        <v>8.3962094451093594E-2</v>
      </c>
      <c r="AB1205" s="17">
        <v>0.124508764685995</v>
      </c>
      <c r="AC1205" s="17">
        <v>3.7825060021294502E-2</v>
      </c>
      <c r="AD1205" s="17">
        <v>4.2496081935674598E-2</v>
      </c>
      <c r="AE1205" s="17"/>
      <c r="AF1205" s="17">
        <v>0.105870755573474</v>
      </c>
      <c r="AG1205" s="17">
        <v>0.115308349332266</v>
      </c>
      <c r="AH1205" s="17">
        <v>4.9531383455270001E-2</v>
      </c>
      <c r="AI1205" s="17">
        <v>2.6650474306012299E-2</v>
      </c>
      <c r="AJ1205" s="17">
        <v>5.0661454141163097E-2</v>
      </c>
      <c r="AK1205" s="17"/>
      <c r="AL1205" s="17">
        <v>0.113131715527041</v>
      </c>
      <c r="AM1205" s="17">
        <v>7.9791380958771696E-2</v>
      </c>
      <c r="AN1205" s="17">
        <v>5.7543344035057703E-2</v>
      </c>
      <c r="AO1205" s="17">
        <v>9.1343383914021498E-2</v>
      </c>
      <c r="AP1205" s="17">
        <v>8.5002891601877101E-2</v>
      </c>
      <c r="AQ1205" s="17">
        <v>3.4172594577362797E-2</v>
      </c>
      <c r="AR1205" s="17"/>
      <c r="AS1205" s="17">
        <v>0.14055114588127399</v>
      </c>
      <c r="AT1205" s="17">
        <v>9.5824381083315896E-2</v>
      </c>
      <c r="AU1205" s="17">
        <v>6.7450033035160395E-2</v>
      </c>
      <c r="AV1205" s="17">
        <v>4.80063860292987E-2</v>
      </c>
      <c r="AW1205" s="17">
        <v>0.13236117843015899</v>
      </c>
      <c r="AX1205" s="17"/>
      <c r="AY1205" s="17">
        <v>0.14133680538962501</v>
      </c>
      <c r="AZ1205" s="17">
        <v>6.6912461640226406E-2</v>
      </c>
      <c r="BA1205" s="17">
        <v>9.8229318705426796E-2</v>
      </c>
      <c r="BB1205" s="17">
        <v>8.9819620668774594E-2</v>
      </c>
      <c r="BC1205" s="17">
        <v>0</v>
      </c>
      <c r="BD1205" s="17"/>
      <c r="BE1205" s="17">
        <v>0.115050096756455</v>
      </c>
      <c r="BF1205" s="17">
        <v>9.2804365339465303E-2</v>
      </c>
      <c r="BG1205" s="17">
        <v>0.100188400205868</v>
      </c>
      <c r="BH1205" s="17">
        <v>7.4109581611855394E-2</v>
      </c>
      <c r="BI1205" s="17"/>
      <c r="BJ1205" s="17">
        <v>9.1715553050912696E-2</v>
      </c>
      <c r="BK1205" s="17">
        <v>0.11946712212223699</v>
      </c>
      <c r="BL1205" s="17">
        <v>7.0772481261802994E-2</v>
      </c>
      <c r="BM1205" s="17">
        <v>9.8136054231223804E-2</v>
      </c>
      <c r="BN1205" s="17"/>
      <c r="BO1205" s="17">
        <v>7.5816416404074397E-2</v>
      </c>
      <c r="BP1205" s="17">
        <v>0.110843216660003</v>
      </c>
      <c r="BQ1205" s="17">
        <v>9.0420757809695801E-2</v>
      </c>
      <c r="BR1205" s="17"/>
      <c r="BS1205" s="17">
        <v>9.9332603961406404E-2</v>
      </c>
      <c r="BT1205" s="17">
        <v>8.5177430824799505E-2</v>
      </c>
      <c r="BU1205" s="17"/>
      <c r="BV1205" s="17">
        <v>0.103816062573343</v>
      </c>
      <c r="BW1205" s="17">
        <v>8.31062153694338E-2</v>
      </c>
      <c r="BX1205" s="17">
        <v>0.10716949557918901</v>
      </c>
      <c r="BY1205" s="17"/>
      <c r="BZ1205" s="17">
        <v>0.153826661590372</v>
      </c>
      <c r="CA1205" s="17">
        <v>0.17497014560497101</v>
      </c>
    </row>
    <row r="1206" spans="2:79" x14ac:dyDescent="0.3">
      <c r="B1206" t="s">
        <v>323</v>
      </c>
      <c r="C1206" s="17">
        <v>0.172553801075603</v>
      </c>
      <c r="D1206" s="17">
        <v>0.17804934206265499</v>
      </c>
      <c r="E1206" s="17">
        <v>0.16643484592691299</v>
      </c>
      <c r="F1206" s="17"/>
      <c r="G1206" s="17">
        <v>0.27630943105486699</v>
      </c>
      <c r="H1206" s="17">
        <v>0.172447830762015</v>
      </c>
      <c r="I1206" s="17">
        <v>0.12788624184585701</v>
      </c>
      <c r="J1206" s="17">
        <v>0.19656723411921401</v>
      </c>
      <c r="K1206" s="17">
        <v>0.11998249926473099</v>
      </c>
      <c r="L1206" s="17">
        <v>0.14249031705547599</v>
      </c>
      <c r="M1206" s="17"/>
      <c r="N1206" s="17">
        <v>0.14319825834608299</v>
      </c>
      <c r="O1206" s="17">
        <v>0.192017584532124</v>
      </c>
      <c r="P1206" s="17">
        <v>0.155906230194058</v>
      </c>
      <c r="Q1206" s="17">
        <v>0.199181879415361</v>
      </c>
      <c r="R1206" s="17"/>
      <c r="S1206" s="17">
        <v>0.23798239010165101</v>
      </c>
      <c r="T1206" s="17">
        <v>0.15542434625944401</v>
      </c>
      <c r="U1206" s="17">
        <v>0.17179759071112599</v>
      </c>
      <c r="V1206" s="17">
        <v>0.117229528742695</v>
      </c>
      <c r="W1206" s="17">
        <v>0.188984481814784</v>
      </c>
      <c r="X1206" s="17">
        <v>0.21755596806404101</v>
      </c>
      <c r="Y1206" s="17">
        <v>0.17534459123933899</v>
      </c>
      <c r="Z1206" s="17">
        <v>7.7827049196070003E-2</v>
      </c>
      <c r="AA1206" s="17">
        <v>0.18343553121279099</v>
      </c>
      <c r="AB1206" s="17">
        <v>8.0043806674478302E-2</v>
      </c>
      <c r="AC1206" s="17">
        <v>0.288998397029608</v>
      </c>
      <c r="AD1206" s="17">
        <v>9.4562197077229404E-2</v>
      </c>
      <c r="AE1206" s="17"/>
      <c r="AF1206" s="17">
        <v>0.169505979456892</v>
      </c>
      <c r="AG1206" s="17">
        <v>0.13854215824854299</v>
      </c>
      <c r="AH1206" s="17">
        <v>0.1698853696423</v>
      </c>
      <c r="AI1206" s="17">
        <v>0.20809801809100401</v>
      </c>
      <c r="AJ1206" s="17">
        <v>0.24350931387425701</v>
      </c>
      <c r="AK1206" s="17"/>
      <c r="AL1206" s="17">
        <v>0.20022657665274701</v>
      </c>
      <c r="AM1206" s="17">
        <v>0.157180322667483</v>
      </c>
      <c r="AN1206" s="17">
        <v>0.14357394352383701</v>
      </c>
      <c r="AO1206" s="17">
        <v>0.17774711273552801</v>
      </c>
      <c r="AP1206" s="17">
        <v>0.10725777037253501</v>
      </c>
      <c r="AQ1206" s="17">
        <v>0.24448562104812199</v>
      </c>
      <c r="AR1206" s="17"/>
      <c r="AS1206" s="17">
        <v>0.15107469153886799</v>
      </c>
      <c r="AT1206" s="17">
        <v>0.17723182548154501</v>
      </c>
      <c r="AU1206" s="17">
        <v>0.227992842762888</v>
      </c>
      <c r="AV1206" s="17">
        <v>6.8239453087174495E-2</v>
      </c>
      <c r="AW1206" s="17">
        <v>0.10930851975400099</v>
      </c>
      <c r="AX1206" s="17"/>
      <c r="AY1206" s="17">
        <v>0.159296202180194</v>
      </c>
      <c r="AZ1206" s="17">
        <v>0.18304648830192899</v>
      </c>
      <c r="BA1206" s="17">
        <v>0.17732832386627301</v>
      </c>
      <c r="BB1206" s="17">
        <v>0.129414227178969</v>
      </c>
      <c r="BC1206" s="17">
        <v>0.19501788631011999</v>
      </c>
      <c r="BD1206" s="17"/>
      <c r="BE1206" s="17">
        <v>0.27659057390602099</v>
      </c>
      <c r="BF1206" s="17">
        <v>0.18026223161153601</v>
      </c>
      <c r="BG1206" s="17">
        <v>0.15031890052741601</v>
      </c>
      <c r="BH1206" s="17">
        <v>0.18964923517075399</v>
      </c>
      <c r="BI1206" s="17"/>
      <c r="BJ1206" s="17">
        <v>0.182020916424186</v>
      </c>
      <c r="BK1206" s="17">
        <v>0.163653059064786</v>
      </c>
      <c r="BL1206" s="17">
        <v>0.16405004993073</v>
      </c>
      <c r="BM1206" s="17">
        <v>0.177228035764637</v>
      </c>
      <c r="BN1206" s="17"/>
      <c r="BO1206" s="17">
        <v>0.195661931059119</v>
      </c>
      <c r="BP1206" s="17">
        <v>0.198413363675399</v>
      </c>
      <c r="BQ1206" s="17">
        <v>0.163430356707399</v>
      </c>
      <c r="BR1206" s="17"/>
      <c r="BS1206" s="17">
        <v>0.12848223175057</v>
      </c>
      <c r="BT1206" s="17">
        <v>0.22356802895952799</v>
      </c>
      <c r="BU1206" s="17"/>
      <c r="BV1206" s="17">
        <v>0.113270863815515</v>
      </c>
      <c r="BW1206" s="17">
        <v>0.195916532993028</v>
      </c>
      <c r="BX1206" s="17">
        <v>0.181650547130629</v>
      </c>
      <c r="BY1206" s="17"/>
      <c r="BZ1206" s="17">
        <v>0.17845671736989699</v>
      </c>
      <c r="CA1206" s="17">
        <v>8.8068424362575601E-2</v>
      </c>
    </row>
    <row r="1207" spans="2:79" x14ac:dyDescent="0.3">
      <c r="B1207" t="s">
        <v>324</v>
      </c>
      <c r="C1207" s="17">
        <v>0.17207231735339601</v>
      </c>
      <c r="D1207" s="17">
        <v>0.17379393909692301</v>
      </c>
      <c r="E1207" s="17">
        <v>0.17042232980691399</v>
      </c>
      <c r="F1207" s="17"/>
      <c r="G1207" s="17">
        <v>8.7737627898875695E-2</v>
      </c>
      <c r="H1207" s="17">
        <v>0.19219811557045699</v>
      </c>
      <c r="I1207" s="17">
        <v>0.244257481445422</v>
      </c>
      <c r="J1207" s="17">
        <v>0.16909353125711599</v>
      </c>
      <c r="K1207" s="17">
        <v>0.13676412894147399</v>
      </c>
      <c r="L1207" s="17">
        <v>0.183426007817137</v>
      </c>
      <c r="M1207" s="17"/>
      <c r="N1207" s="17">
        <v>0.14822695435313801</v>
      </c>
      <c r="O1207" s="17">
        <v>0.20011027624685901</v>
      </c>
      <c r="P1207" s="17">
        <v>0.16834679081234299</v>
      </c>
      <c r="Q1207" s="17">
        <v>0.17351312070189601</v>
      </c>
      <c r="R1207" s="17"/>
      <c r="S1207" s="17">
        <v>0.14698894458202799</v>
      </c>
      <c r="T1207" s="17">
        <v>0.16514655214556301</v>
      </c>
      <c r="U1207" s="17">
        <v>0.25976731176878598</v>
      </c>
      <c r="V1207" s="17">
        <v>0.15897737900487099</v>
      </c>
      <c r="W1207" s="17">
        <v>9.7687202991388E-2</v>
      </c>
      <c r="X1207" s="17">
        <v>0.149769647162555</v>
      </c>
      <c r="Y1207" s="17">
        <v>0.30145240463251499</v>
      </c>
      <c r="Z1207" s="17">
        <v>0.168827484140399</v>
      </c>
      <c r="AA1207" s="17">
        <v>0.202027881142783</v>
      </c>
      <c r="AB1207" s="17">
        <v>0.133324432355031</v>
      </c>
      <c r="AC1207" s="17">
        <v>9.9851462635101404E-2</v>
      </c>
      <c r="AD1207" s="17">
        <v>0.12761265687083201</v>
      </c>
      <c r="AE1207" s="17"/>
      <c r="AF1207" s="17">
        <v>0.18039796747602599</v>
      </c>
      <c r="AG1207" s="17">
        <v>0.159996136243682</v>
      </c>
      <c r="AH1207" s="17">
        <v>0.20681928378185799</v>
      </c>
      <c r="AI1207" s="17">
        <v>0.205693289793413</v>
      </c>
      <c r="AJ1207" s="17">
        <v>0.227572382868308</v>
      </c>
      <c r="AK1207" s="17"/>
      <c r="AL1207" s="17">
        <v>0.13960779216055799</v>
      </c>
      <c r="AM1207" s="17">
        <v>0.14011718456563499</v>
      </c>
      <c r="AN1207" s="17">
        <v>0.135837548691564</v>
      </c>
      <c r="AO1207" s="17">
        <v>0.23172360735667</v>
      </c>
      <c r="AP1207" s="17">
        <v>0.186031732573887</v>
      </c>
      <c r="AQ1207" s="17">
        <v>0.22161999679633601</v>
      </c>
      <c r="AR1207" s="17"/>
      <c r="AS1207" s="17">
        <v>9.3579420447183495E-2</v>
      </c>
      <c r="AT1207" s="17">
        <v>0.174698277652068</v>
      </c>
      <c r="AU1207" s="17">
        <v>0.234000512127438</v>
      </c>
      <c r="AV1207" s="17">
        <v>0.153265061594409</v>
      </c>
      <c r="AW1207" s="17">
        <v>0.13752427109801099</v>
      </c>
      <c r="AX1207" s="17"/>
      <c r="AY1207" s="17">
        <v>8.5331282997693603E-2</v>
      </c>
      <c r="AZ1207" s="17">
        <v>0.22267468824779901</v>
      </c>
      <c r="BA1207" s="17">
        <v>0.21873992413629101</v>
      </c>
      <c r="BB1207" s="17">
        <v>0.12959328251897201</v>
      </c>
      <c r="BC1207" s="17">
        <v>0.14213585853514599</v>
      </c>
      <c r="BD1207" s="17"/>
      <c r="BE1207" s="17">
        <v>0.112773015620657</v>
      </c>
      <c r="BF1207" s="17">
        <v>0.186497624518391</v>
      </c>
      <c r="BG1207" s="17">
        <v>0.174661219969657</v>
      </c>
      <c r="BH1207" s="17">
        <v>0.16542390845104099</v>
      </c>
      <c r="BI1207" s="17"/>
      <c r="BJ1207" s="17">
        <v>0.16929333681870101</v>
      </c>
      <c r="BK1207" s="17">
        <v>0.122863145274727</v>
      </c>
      <c r="BL1207" s="17">
        <v>0.144068530715247</v>
      </c>
      <c r="BM1207" s="17">
        <v>0.19580214048477801</v>
      </c>
      <c r="BN1207" s="17"/>
      <c r="BO1207" s="17">
        <v>0.15322563578176401</v>
      </c>
      <c r="BP1207" s="17">
        <v>0.175744344496088</v>
      </c>
      <c r="BQ1207" s="17">
        <v>0.175383488180712</v>
      </c>
      <c r="BR1207" s="17"/>
      <c r="BS1207" s="17">
        <v>0.18333853615183099</v>
      </c>
      <c r="BT1207" s="17">
        <v>0.15890287142620299</v>
      </c>
      <c r="BU1207" s="17"/>
      <c r="BV1207" s="17">
        <v>0.14700677101710599</v>
      </c>
      <c r="BW1207" s="17">
        <v>0.183858601459266</v>
      </c>
      <c r="BX1207" s="17">
        <v>0.15616142854332599</v>
      </c>
      <c r="BY1207" s="17"/>
      <c r="BZ1207" s="17">
        <v>0.127064132754972</v>
      </c>
      <c r="CA1207" s="17">
        <v>0.21531234206056901</v>
      </c>
    </row>
    <row r="1208" spans="2:79" x14ac:dyDescent="0.3">
      <c r="B1208" t="s">
        <v>325</v>
      </c>
      <c r="C1208" s="17">
        <v>0.214194318350099</v>
      </c>
      <c r="D1208" s="17">
        <v>0.18090924461314301</v>
      </c>
      <c r="E1208" s="17">
        <v>0.245017771178141</v>
      </c>
      <c r="F1208" s="17"/>
      <c r="G1208" s="17">
        <v>0.17834331068793</v>
      </c>
      <c r="H1208" s="17">
        <v>0.26168032634108801</v>
      </c>
      <c r="I1208" s="17">
        <v>0.204124808162541</v>
      </c>
      <c r="J1208" s="17">
        <v>0.20576237177729001</v>
      </c>
      <c r="K1208" s="17">
        <v>0.23772144162419601</v>
      </c>
      <c r="L1208" s="17">
        <v>0.195737249426857</v>
      </c>
      <c r="M1208" s="17"/>
      <c r="N1208" s="17">
        <v>0.19074920825376299</v>
      </c>
      <c r="O1208" s="17">
        <v>0.23458735653903101</v>
      </c>
      <c r="P1208" s="17">
        <v>0.24254548061304501</v>
      </c>
      <c r="Q1208" s="17">
        <v>0.19775222452560101</v>
      </c>
      <c r="R1208" s="17"/>
      <c r="S1208" s="17">
        <v>0.21395384929052499</v>
      </c>
      <c r="T1208" s="17">
        <v>0.185056606422311</v>
      </c>
      <c r="U1208" s="17">
        <v>0.115448498584201</v>
      </c>
      <c r="V1208" s="17">
        <v>0.31504921308648598</v>
      </c>
      <c r="W1208" s="17">
        <v>0.165551960987839</v>
      </c>
      <c r="X1208" s="17">
        <v>0.143189545536963</v>
      </c>
      <c r="Y1208" s="17">
        <v>0.20193971658617799</v>
      </c>
      <c r="Z1208" s="17">
        <v>0.32163801058372998</v>
      </c>
      <c r="AA1208" s="17">
        <v>0.15939135222586601</v>
      </c>
      <c r="AB1208" s="17">
        <v>0.33569203212465698</v>
      </c>
      <c r="AC1208" s="17">
        <v>0.26009746460824701</v>
      </c>
      <c r="AD1208" s="17">
        <v>0.312511752798176</v>
      </c>
      <c r="AE1208" s="17"/>
      <c r="AF1208" s="17">
        <v>0.14851178003448301</v>
      </c>
      <c r="AG1208" s="17">
        <v>0.237198460177239</v>
      </c>
      <c r="AH1208" s="17">
        <v>0.13853771190924599</v>
      </c>
      <c r="AI1208" s="17">
        <v>0.218427656018432</v>
      </c>
      <c r="AJ1208" s="17">
        <v>0.23606320599480499</v>
      </c>
      <c r="AK1208" s="17"/>
      <c r="AL1208" s="17">
        <v>0.21630599501137199</v>
      </c>
      <c r="AM1208" s="17">
        <v>0.20671565533748601</v>
      </c>
      <c r="AN1208" s="17">
        <v>0.24791925823372599</v>
      </c>
      <c r="AO1208" s="17">
        <v>0.12975164572640399</v>
      </c>
      <c r="AP1208" s="17">
        <v>0.29480598048182699</v>
      </c>
      <c r="AQ1208" s="17">
        <v>0.20042036263693899</v>
      </c>
      <c r="AR1208" s="17"/>
      <c r="AS1208" s="17">
        <v>0.20763354178555299</v>
      </c>
      <c r="AT1208" s="17">
        <v>0.21426287811113601</v>
      </c>
      <c r="AU1208" s="17">
        <v>0.20216936686779999</v>
      </c>
      <c r="AV1208" s="17">
        <v>0.29261949550278799</v>
      </c>
      <c r="AW1208" s="17">
        <v>6.5640287654350093E-2</v>
      </c>
      <c r="AX1208" s="17"/>
      <c r="AY1208" s="17">
        <v>0.217657975537218</v>
      </c>
      <c r="AZ1208" s="17">
        <v>0.20891813152392399</v>
      </c>
      <c r="BA1208" s="17">
        <v>0.20586993787329999</v>
      </c>
      <c r="BB1208" s="17">
        <v>0.24696057420165199</v>
      </c>
      <c r="BC1208" s="17">
        <v>0.17853170992341899</v>
      </c>
      <c r="BD1208" s="17"/>
      <c r="BE1208" s="17">
        <v>0.103093459085316</v>
      </c>
      <c r="BF1208" s="17">
        <v>0.159467436803921</v>
      </c>
      <c r="BG1208" s="17">
        <v>0.22797987843027701</v>
      </c>
      <c r="BH1208" s="17">
        <v>0.244629419607551</v>
      </c>
      <c r="BI1208" s="17"/>
      <c r="BJ1208" s="17">
        <v>0.20581440766041201</v>
      </c>
      <c r="BK1208" s="17">
        <v>0.17720771148728501</v>
      </c>
      <c r="BL1208" s="17">
        <v>0.23362258039744699</v>
      </c>
      <c r="BM1208" s="17">
        <v>0.210825557227488</v>
      </c>
      <c r="BN1208" s="17"/>
      <c r="BO1208" s="17">
        <v>0.18929672071933801</v>
      </c>
      <c r="BP1208" s="17">
        <v>0.242160843671724</v>
      </c>
      <c r="BQ1208" s="17">
        <v>0.213997722063132</v>
      </c>
      <c r="BR1208" s="17"/>
      <c r="BS1208" s="17">
        <v>0.24237733791435101</v>
      </c>
      <c r="BT1208" s="17">
        <v>0.180546219105263</v>
      </c>
      <c r="BU1208" s="17"/>
      <c r="BV1208" s="17">
        <v>0.26643475127792499</v>
      </c>
      <c r="BW1208" s="17">
        <v>0.20643710636913101</v>
      </c>
      <c r="BX1208" s="17">
        <v>0.16705392442431299</v>
      </c>
      <c r="BY1208" s="17"/>
      <c r="BZ1208" s="17">
        <v>0.20008084721671199</v>
      </c>
      <c r="CA1208" s="17">
        <v>0.257425243365967</v>
      </c>
    </row>
    <row r="1209" spans="2:79" x14ac:dyDescent="0.3">
      <c r="B1209" t="s">
        <v>326</v>
      </c>
      <c r="C1209" s="17">
        <v>0.18589005288448501</v>
      </c>
      <c r="D1209" s="17">
        <v>0.187506466577819</v>
      </c>
      <c r="E1209" s="17">
        <v>0.184424262031016</v>
      </c>
      <c r="F1209" s="17"/>
      <c r="G1209" s="17">
        <v>0.19007744031301299</v>
      </c>
      <c r="H1209" s="17">
        <v>0.13835682925565199</v>
      </c>
      <c r="I1209" s="17">
        <v>0.168276346701483</v>
      </c>
      <c r="J1209" s="17">
        <v>0.191252519586946</v>
      </c>
      <c r="K1209" s="17">
        <v>0.25639876460776201</v>
      </c>
      <c r="L1209" s="17">
        <v>0.191937837099286</v>
      </c>
      <c r="M1209" s="17"/>
      <c r="N1209" s="17">
        <v>0.21367709945284699</v>
      </c>
      <c r="O1209" s="17">
        <v>0.15674297562793199</v>
      </c>
      <c r="P1209" s="17">
        <v>0.20569321198283899</v>
      </c>
      <c r="Q1209" s="17">
        <v>0.170811826384695</v>
      </c>
      <c r="R1209" s="17"/>
      <c r="S1209" s="17">
        <v>0.14382527812583301</v>
      </c>
      <c r="T1209" s="17">
        <v>0.20261004560403201</v>
      </c>
      <c r="U1209" s="17">
        <v>0.23602529101686501</v>
      </c>
      <c r="V1209" s="17">
        <v>0.17926909367059099</v>
      </c>
      <c r="W1209" s="17">
        <v>0.307062107918185</v>
      </c>
      <c r="X1209" s="17">
        <v>0.17960614893867399</v>
      </c>
      <c r="Y1209" s="17">
        <v>4.9060721785830298E-2</v>
      </c>
      <c r="Z1209" s="17">
        <v>0.205723763531071</v>
      </c>
      <c r="AA1209" s="17">
        <v>0.19779497622022499</v>
      </c>
      <c r="AB1209" s="17">
        <v>0.18629432850010899</v>
      </c>
      <c r="AC1209" s="17">
        <v>0.225170620371418</v>
      </c>
      <c r="AD1209" s="17">
        <v>0.187111427698332</v>
      </c>
      <c r="AE1209" s="17"/>
      <c r="AF1209" s="17">
        <v>0.21938759859228199</v>
      </c>
      <c r="AG1209" s="17">
        <v>0.199684913431356</v>
      </c>
      <c r="AH1209" s="17">
        <v>0.19591897007551801</v>
      </c>
      <c r="AI1209" s="17">
        <v>0.14827824743558099</v>
      </c>
      <c r="AJ1209" s="17">
        <v>0.106701724028073</v>
      </c>
      <c r="AK1209" s="17"/>
      <c r="AL1209" s="17">
        <v>0.207616685116713</v>
      </c>
      <c r="AM1209" s="17">
        <v>0.25467656763750102</v>
      </c>
      <c r="AN1209" s="17">
        <v>0.190804167789005</v>
      </c>
      <c r="AO1209" s="17">
        <v>0.171457813580674</v>
      </c>
      <c r="AP1209" s="17">
        <v>0.19366836251220501</v>
      </c>
      <c r="AQ1209" s="17">
        <v>0.11673328411928501</v>
      </c>
      <c r="AR1209" s="17"/>
      <c r="AS1209" s="17">
        <v>0.18065719201463201</v>
      </c>
      <c r="AT1209" s="17">
        <v>0.19937596603777399</v>
      </c>
      <c r="AU1209" s="17">
        <v>0.13978507097066201</v>
      </c>
      <c r="AV1209" s="17">
        <v>0.21938399995223001</v>
      </c>
      <c r="AW1209" s="17">
        <v>0.242302932242627</v>
      </c>
      <c r="AX1209" s="17"/>
      <c r="AY1209" s="17">
        <v>0.17997136376678999</v>
      </c>
      <c r="AZ1209" s="17">
        <v>0.18281734172328401</v>
      </c>
      <c r="BA1209" s="17">
        <v>0.15035305558204601</v>
      </c>
      <c r="BB1209" s="17">
        <v>0.26239915968884098</v>
      </c>
      <c r="BC1209" s="17">
        <v>0.26830570552199901</v>
      </c>
      <c r="BD1209" s="17"/>
      <c r="BE1209" s="17">
        <v>0.117418507260432</v>
      </c>
      <c r="BF1209" s="17">
        <v>0.21077118379485599</v>
      </c>
      <c r="BG1209" s="17">
        <v>0.18374106243976501</v>
      </c>
      <c r="BH1209" s="17">
        <v>0.18168597892322999</v>
      </c>
      <c r="BI1209" s="17"/>
      <c r="BJ1209" s="17">
        <v>0.14425569860899401</v>
      </c>
      <c r="BK1209" s="17">
        <v>0.17664642721439999</v>
      </c>
      <c r="BL1209" s="17">
        <v>0.1984780352212</v>
      </c>
      <c r="BM1209" s="17">
        <v>0.190688289129883</v>
      </c>
      <c r="BN1209" s="17"/>
      <c r="BO1209" s="17">
        <v>0.18475829607121599</v>
      </c>
      <c r="BP1209" s="17">
        <v>0.103012344765787</v>
      </c>
      <c r="BQ1209" s="17">
        <v>0.20282182499694201</v>
      </c>
      <c r="BR1209" s="17"/>
      <c r="BS1209" s="17">
        <v>0.19264476268935701</v>
      </c>
      <c r="BT1209" s="17">
        <v>0.178263579124847</v>
      </c>
      <c r="BU1209" s="17"/>
      <c r="BV1209" s="17">
        <v>0.24935141313582901</v>
      </c>
      <c r="BW1209" s="17">
        <v>0.16793028757305201</v>
      </c>
      <c r="BX1209" s="17">
        <v>0.172059254285399</v>
      </c>
      <c r="BY1209" s="17"/>
      <c r="BZ1209" s="17">
        <v>0.189615747003651</v>
      </c>
      <c r="CA1209" s="17">
        <v>4.6761758938483597E-2</v>
      </c>
    </row>
    <row r="1210" spans="2:79" x14ac:dyDescent="0.3">
      <c r="B1210" t="s">
        <v>327</v>
      </c>
      <c r="C1210" s="17">
        <v>9.5774805541628802E-2</v>
      </c>
      <c r="D1210" s="17">
        <v>0.13485243139327699</v>
      </c>
      <c r="E1210" s="17">
        <v>5.8436620422898801E-2</v>
      </c>
      <c r="F1210" s="17"/>
      <c r="G1210" s="17">
        <v>4.9956948441220603E-2</v>
      </c>
      <c r="H1210" s="17">
        <v>5.2491822663012402E-2</v>
      </c>
      <c r="I1210" s="17">
        <v>8.4792985344418495E-2</v>
      </c>
      <c r="J1210" s="17">
        <v>8.3667086264561097E-2</v>
      </c>
      <c r="K1210" s="17">
        <v>0.12812098084571899</v>
      </c>
      <c r="L1210" s="17">
        <v>0.174734472151959</v>
      </c>
      <c r="M1210" s="17"/>
      <c r="N1210" s="17">
        <v>9.8136278562425502E-2</v>
      </c>
      <c r="O1210" s="17">
        <v>0.12998367587002799</v>
      </c>
      <c r="P1210" s="17">
        <v>6.9085803570238205E-2</v>
      </c>
      <c r="Q1210" s="17">
        <v>7.3265255093526299E-2</v>
      </c>
      <c r="R1210" s="17"/>
      <c r="S1210" s="17">
        <v>9.4333852269446294E-2</v>
      </c>
      <c r="T1210" s="17">
        <v>0.11823070984909</v>
      </c>
      <c r="U1210" s="17">
        <v>0.129046569265377</v>
      </c>
      <c r="V1210" s="17">
        <v>7.2972591312365997E-2</v>
      </c>
      <c r="W1210" s="17">
        <v>7.9976710047338903E-2</v>
      </c>
      <c r="X1210" s="17">
        <v>9.1299747778201296E-2</v>
      </c>
      <c r="Y1210" s="17">
        <v>8.5662736037426399E-2</v>
      </c>
      <c r="Z1210" s="17">
        <v>7.7846491368113405E-2</v>
      </c>
      <c r="AA1210" s="17">
        <v>0.115369023760891</v>
      </c>
      <c r="AB1210" s="17">
        <v>8.8439045042875003E-2</v>
      </c>
      <c r="AC1210" s="17">
        <v>4.8844155671311403E-2</v>
      </c>
      <c r="AD1210" s="17">
        <v>8.9197827015791695E-2</v>
      </c>
      <c r="AE1210" s="17"/>
      <c r="AF1210" s="17">
        <v>0.103765226949801</v>
      </c>
      <c r="AG1210" s="17">
        <v>7.5967380501027207E-2</v>
      </c>
      <c r="AH1210" s="17">
        <v>0.23930728113580799</v>
      </c>
      <c r="AI1210" s="17">
        <v>8.1138374264123306E-2</v>
      </c>
      <c r="AJ1210" s="17">
        <v>0.135491919093393</v>
      </c>
      <c r="AK1210" s="17"/>
      <c r="AL1210" s="17">
        <v>8.4016901803108904E-2</v>
      </c>
      <c r="AM1210" s="17">
        <v>8.6702295087695405E-2</v>
      </c>
      <c r="AN1210" s="17">
        <v>0.18286173851437901</v>
      </c>
      <c r="AO1210" s="17">
        <v>9.4223139817975907E-2</v>
      </c>
      <c r="AP1210" s="17">
        <v>0.133233262457669</v>
      </c>
      <c r="AQ1210" s="17">
        <v>6.3225154727706095E-2</v>
      </c>
      <c r="AR1210" s="17"/>
      <c r="AS1210" s="17">
        <v>0.110677560162058</v>
      </c>
      <c r="AT1210" s="17">
        <v>9.5661043493752804E-2</v>
      </c>
      <c r="AU1210" s="17">
        <v>7.9349880282683E-2</v>
      </c>
      <c r="AV1210" s="17">
        <v>8.0843410766514898E-2</v>
      </c>
      <c r="AW1210" s="17">
        <v>0.158140572951393</v>
      </c>
      <c r="AX1210" s="17"/>
      <c r="AY1210" s="17">
        <v>0.111996417166628</v>
      </c>
      <c r="AZ1210" s="17">
        <v>8.24431240483154E-2</v>
      </c>
      <c r="BA1210" s="17">
        <v>8.2208281972352096E-2</v>
      </c>
      <c r="BB1210" s="17">
        <v>0.11952610752772599</v>
      </c>
      <c r="BC1210" s="17">
        <v>0.100848893072588</v>
      </c>
      <c r="BD1210" s="17"/>
      <c r="BE1210" s="17">
        <v>0.14312856457919301</v>
      </c>
      <c r="BF1210" s="17">
        <v>8.1212638227841596E-2</v>
      </c>
      <c r="BG1210" s="17">
        <v>9.9774906870792698E-2</v>
      </c>
      <c r="BH1210" s="17">
        <v>9.3568814964801197E-2</v>
      </c>
      <c r="BI1210" s="17"/>
      <c r="BJ1210" s="17">
        <v>0.104597060763124</v>
      </c>
      <c r="BK1210" s="17">
        <v>9.6813786928628201E-2</v>
      </c>
      <c r="BL1210" s="17">
        <v>0.12754219046701001</v>
      </c>
      <c r="BM1210" s="17">
        <v>7.78672414621185E-2</v>
      </c>
      <c r="BN1210" s="17"/>
      <c r="BO1210" s="17">
        <v>9.3121015840896604E-2</v>
      </c>
      <c r="BP1210" s="17">
        <v>6.90564540226314E-2</v>
      </c>
      <c r="BQ1210" s="17">
        <v>0.10175811964378299</v>
      </c>
      <c r="BR1210" s="17"/>
      <c r="BS1210" s="17">
        <v>8.9911973906289605E-2</v>
      </c>
      <c r="BT1210" s="17">
        <v>0.103231406767728</v>
      </c>
      <c r="BU1210" s="17"/>
      <c r="BV1210" s="17">
        <v>8.8293681576465805E-2</v>
      </c>
      <c r="BW1210" s="17">
        <v>9.4947916221564094E-2</v>
      </c>
      <c r="BX1210" s="17">
        <v>0.112876951769213</v>
      </c>
      <c r="BY1210" s="17"/>
      <c r="BZ1210" s="17">
        <v>5.6342504348782199E-2</v>
      </c>
      <c r="CA1210" s="17">
        <v>4.8403550948956299E-2</v>
      </c>
    </row>
    <row r="1211" spans="2:79" x14ac:dyDescent="0.3">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c r="BH1211" s="17"/>
      <c r="BI1211" s="17"/>
      <c r="BJ1211" s="17"/>
      <c r="BK1211" s="17"/>
      <c r="BL1211" s="17"/>
      <c r="BM1211" s="17"/>
      <c r="BN1211" s="17"/>
      <c r="BO1211" s="17"/>
      <c r="BP1211" s="17"/>
      <c r="BQ1211" s="17"/>
      <c r="BR1211" s="17"/>
      <c r="BS1211" s="17"/>
      <c r="BT1211" s="17"/>
      <c r="BU1211" s="17"/>
      <c r="BV1211" s="17"/>
      <c r="BW1211" s="17"/>
      <c r="BX1211" s="17"/>
      <c r="BY1211" s="17"/>
      <c r="BZ1211" s="17"/>
      <c r="CA1211" s="17"/>
    </row>
    <row r="1212" spans="2:79" x14ac:dyDescent="0.3">
      <c r="B1212" s="6" t="s">
        <v>376</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c r="BH1212" s="17"/>
      <c r="BI1212" s="17"/>
      <c r="BJ1212" s="17"/>
      <c r="BK1212" s="17"/>
      <c r="BL1212" s="17"/>
      <c r="BM1212" s="17"/>
      <c r="BN1212" s="17"/>
      <c r="BO1212" s="17"/>
      <c r="BP1212" s="17"/>
      <c r="BQ1212" s="17"/>
      <c r="BR1212" s="17"/>
      <c r="BS1212" s="17"/>
      <c r="BT1212" s="17"/>
      <c r="BU1212" s="17"/>
      <c r="BV1212" s="17"/>
      <c r="BW1212" s="17"/>
      <c r="BX1212" s="17"/>
      <c r="BY1212" s="17"/>
      <c r="BZ1212" s="17"/>
      <c r="CA1212" s="17"/>
    </row>
    <row r="1213" spans="2:79" x14ac:dyDescent="0.3">
      <c r="B1213" s="24" t="s">
        <v>329</v>
      </c>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c r="AY1213" s="17"/>
      <c r="AZ1213" s="17"/>
      <c r="BA1213" s="17"/>
      <c r="BB1213" s="17"/>
      <c r="BC1213" s="17"/>
      <c r="BD1213" s="17"/>
      <c r="BE1213" s="17"/>
      <c r="BF1213" s="17"/>
      <c r="BG1213" s="17"/>
      <c r="BH1213" s="17"/>
      <c r="BI1213" s="17"/>
      <c r="BJ1213" s="17"/>
      <c r="BK1213" s="17"/>
      <c r="BL1213" s="17"/>
      <c r="BM1213" s="17"/>
      <c r="BN1213" s="17"/>
      <c r="BO1213" s="17"/>
      <c r="BP1213" s="17"/>
      <c r="BQ1213" s="17"/>
      <c r="BR1213" s="17"/>
      <c r="BS1213" s="17"/>
      <c r="BT1213" s="17"/>
      <c r="BU1213" s="17"/>
      <c r="BV1213" s="17"/>
      <c r="BW1213" s="17"/>
      <c r="BX1213" s="17"/>
      <c r="BY1213" s="17"/>
      <c r="BZ1213" s="17"/>
      <c r="CA1213" s="17"/>
    </row>
    <row r="1214" spans="2:79" x14ac:dyDescent="0.3">
      <c r="B1214" t="s">
        <v>321</v>
      </c>
      <c r="C1214" s="17">
        <v>2.2466107469245201E-2</v>
      </c>
      <c r="D1214" s="17">
        <v>2.6003268165532899E-2</v>
      </c>
      <c r="E1214" s="17">
        <v>1.95531055818721E-2</v>
      </c>
      <c r="F1214" s="17"/>
      <c r="G1214" s="17">
        <v>2.7195327392087E-2</v>
      </c>
      <c r="H1214" s="17">
        <v>1.40603324611375E-2</v>
      </c>
      <c r="I1214" s="17">
        <v>5.7001489625881002E-2</v>
      </c>
      <c r="J1214" s="17">
        <v>1.2447251052441001E-2</v>
      </c>
      <c r="K1214" s="17">
        <v>2.0865130531487901E-2</v>
      </c>
      <c r="L1214" s="17">
        <v>7.1608618678507497E-3</v>
      </c>
      <c r="M1214" s="17"/>
      <c r="N1214" s="17">
        <v>4.1125906006868003E-2</v>
      </c>
      <c r="O1214" s="17">
        <v>5.8994108149529002E-3</v>
      </c>
      <c r="P1214" s="17">
        <v>1.43946697663557E-2</v>
      </c>
      <c r="Q1214" s="17">
        <v>2.5616072707384401E-2</v>
      </c>
      <c r="R1214" s="17"/>
      <c r="S1214" s="17">
        <v>5.8729600700599502E-2</v>
      </c>
      <c r="T1214" s="17">
        <v>9.5548318764139793E-3</v>
      </c>
      <c r="U1214" s="17">
        <v>0</v>
      </c>
      <c r="V1214" s="17">
        <v>0</v>
      </c>
      <c r="W1214" s="17">
        <v>0</v>
      </c>
      <c r="X1214" s="17">
        <v>2.84907959975968E-2</v>
      </c>
      <c r="Y1214" s="17">
        <v>1.6051102655086299E-2</v>
      </c>
      <c r="Z1214" s="17">
        <v>0</v>
      </c>
      <c r="AA1214" s="17">
        <v>2.9578465798831201E-2</v>
      </c>
      <c r="AB1214" s="17">
        <v>1.6523446883194001E-2</v>
      </c>
      <c r="AC1214" s="17">
        <v>0</v>
      </c>
      <c r="AD1214" s="17">
        <v>0.103805144504581</v>
      </c>
      <c r="AE1214" s="17"/>
      <c r="AF1214" s="17">
        <v>2.4541273140613801E-2</v>
      </c>
      <c r="AG1214" s="17">
        <v>2.7435013930217401E-2</v>
      </c>
      <c r="AH1214" s="17">
        <v>0</v>
      </c>
      <c r="AI1214" s="17">
        <v>3.1190441138694201E-2</v>
      </c>
      <c r="AJ1214" s="17">
        <v>2.4839342347193299E-2</v>
      </c>
      <c r="AK1214" s="17"/>
      <c r="AL1214" s="17">
        <v>3.5729967544181701E-2</v>
      </c>
      <c r="AM1214" s="17">
        <v>3.1712238278931403E-2</v>
      </c>
      <c r="AN1214" s="17">
        <v>1.52093288035446E-2</v>
      </c>
      <c r="AO1214" s="17">
        <v>1.3755324391087599E-2</v>
      </c>
      <c r="AP1214" s="17">
        <v>0</v>
      </c>
      <c r="AQ1214" s="17">
        <v>0</v>
      </c>
      <c r="AR1214" s="17"/>
      <c r="AS1214" s="17">
        <v>3.1511169044683297E-2</v>
      </c>
      <c r="AT1214" s="17">
        <v>2.2761218177417001E-2</v>
      </c>
      <c r="AU1214" s="17">
        <v>1.3328445267921899E-2</v>
      </c>
      <c r="AV1214" s="17">
        <v>1.38564427408416E-2</v>
      </c>
      <c r="AW1214" s="17">
        <v>8.0543542887175495E-2</v>
      </c>
      <c r="AX1214" s="17"/>
      <c r="AY1214" s="17">
        <v>3.8403665535467098E-2</v>
      </c>
      <c r="AZ1214" s="17">
        <v>1.9737224770308599E-2</v>
      </c>
      <c r="BA1214" s="17">
        <v>1.7607148869138299E-2</v>
      </c>
      <c r="BB1214" s="17">
        <v>0</v>
      </c>
      <c r="BC1214" s="17">
        <v>5.9099623480467198E-2</v>
      </c>
      <c r="BD1214" s="17"/>
      <c r="BE1214" s="17">
        <v>2.5270552954977901E-2</v>
      </c>
      <c r="BF1214" s="17">
        <v>4.2590151144267299E-2</v>
      </c>
      <c r="BG1214" s="17">
        <v>1.9809233589453801E-2</v>
      </c>
      <c r="BH1214" s="17">
        <v>1.4512404364711899E-2</v>
      </c>
      <c r="BI1214" s="17"/>
      <c r="BJ1214" s="17">
        <v>3.9836944374416997E-2</v>
      </c>
      <c r="BK1214" s="17">
        <v>5.61552113682212E-2</v>
      </c>
      <c r="BL1214" s="17">
        <v>1.52208393988613E-2</v>
      </c>
      <c r="BM1214" s="17">
        <v>1.6900016846785999E-2</v>
      </c>
      <c r="BN1214" s="17"/>
      <c r="BO1214" s="17">
        <v>3.53486121473683E-2</v>
      </c>
      <c r="BP1214" s="17">
        <v>3.5054215721869002E-2</v>
      </c>
      <c r="BQ1214" s="17">
        <v>1.7566024406539399E-2</v>
      </c>
      <c r="BR1214" s="17"/>
      <c r="BS1214" s="17">
        <v>3.1070950304349299E-2</v>
      </c>
      <c r="BT1214" s="17">
        <v>1.20528922118517E-2</v>
      </c>
      <c r="BU1214" s="17"/>
      <c r="BV1214" s="17">
        <v>6.1352674745147901E-3</v>
      </c>
      <c r="BW1214" s="17">
        <v>1.3810073538010101E-2</v>
      </c>
      <c r="BX1214" s="17">
        <v>4.4791434449339501E-2</v>
      </c>
      <c r="BY1214" s="17"/>
      <c r="BZ1214" s="17">
        <v>0</v>
      </c>
      <c r="CA1214" s="17">
        <v>3.1053620538924898E-2</v>
      </c>
    </row>
    <row r="1215" spans="2:79" x14ac:dyDescent="0.3">
      <c r="B1215" t="s">
        <v>322</v>
      </c>
      <c r="C1215" s="17">
        <v>5.9038192121661101E-2</v>
      </c>
      <c r="D1215" s="17">
        <v>7.0875736696159305E-2</v>
      </c>
      <c r="E1215" s="17">
        <v>4.9052503381269701E-2</v>
      </c>
      <c r="F1215" s="17"/>
      <c r="G1215" s="17">
        <v>0.119952749709693</v>
      </c>
      <c r="H1215" s="17">
        <v>9.9268967595537397E-2</v>
      </c>
      <c r="I1215" s="17">
        <v>9.1290818371738094E-2</v>
      </c>
      <c r="J1215" s="17">
        <v>3.1852843105862699E-2</v>
      </c>
      <c r="K1215" s="17">
        <v>0</v>
      </c>
      <c r="L1215" s="17">
        <v>7.44658683612543E-3</v>
      </c>
      <c r="M1215" s="17"/>
      <c r="N1215" s="17">
        <v>5.5886542315954697E-2</v>
      </c>
      <c r="O1215" s="17">
        <v>6.6361147128970899E-2</v>
      </c>
      <c r="P1215" s="17">
        <v>7.4980898520672606E-2</v>
      </c>
      <c r="Q1215" s="17">
        <v>4.2634707920400798E-2</v>
      </c>
      <c r="R1215" s="17"/>
      <c r="S1215" s="17">
        <v>0.105800472073747</v>
      </c>
      <c r="T1215" s="17">
        <v>4.49428585768833E-2</v>
      </c>
      <c r="U1215" s="17">
        <v>1.5242118816169501E-2</v>
      </c>
      <c r="V1215" s="17">
        <v>4.63487156615544E-2</v>
      </c>
      <c r="W1215" s="17">
        <v>2.9865403786581399E-2</v>
      </c>
      <c r="X1215" s="17">
        <v>6.6446344585694095E-2</v>
      </c>
      <c r="Y1215" s="17">
        <v>0</v>
      </c>
      <c r="Z1215" s="17">
        <v>9.3157594946850206E-2</v>
      </c>
      <c r="AA1215" s="17">
        <v>0.102442551652527</v>
      </c>
      <c r="AB1215" s="17">
        <v>9.1672444301240802E-2</v>
      </c>
      <c r="AC1215" s="17">
        <v>4.3674701245574897E-2</v>
      </c>
      <c r="AD1215" s="17">
        <v>0</v>
      </c>
      <c r="AE1215" s="17"/>
      <c r="AF1215" s="17">
        <v>3.5899342321643497E-2</v>
      </c>
      <c r="AG1215" s="17">
        <v>8.5619763682121097E-2</v>
      </c>
      <c r="AH1215" s="17">
        <v>1.8020571397549499E-2</v>
      </c>
      <c r="AI1215" s="17">
        <v>4.1462303341059797E-2</v>
      </c>
      <c r="AJ1215" s="17">
        <v>5.35272617672468E-2</v>
      </c>
      <c r="AK1215" s="17"/>
      <c r="AL1215" s="17">
        <v>8.7210919682775903E-2</v>
      </c>
      <c r="AM1215" s="17">
        <v>4.8958363442505801E-2</v>
      </c>
      <c r="AN1215" s="17">
        <v>3.10172117892424E-2</v>
      </c>
      <c r="AO1215" s="17">
        <v>5.55321197808121E-2</v>
      </c>
      <c r="AP1215" s="17">
        <v>4.55674834222441E-2</v>
      </c>
      <c r="AQ1215" s="17">
        <v>6.5861276834470503E-2</v>
      </c>
      <c r="AR1215" s="17"/>
      <c r="AS1215" s="17">
        <v>0.133611213333163</v>
      </c>
      <c r="AT1215" s="17">
        <v>5.13293246145132E-2</v>
      </c>
      <c r="AU1215" s="17">
        <v>2.5996508107114999E-2</v>
      </c>
      <c r="AV1215" s="17">
        <v>6.9855275282202603E-2</v>
      </c>
      <c r="AW1215" s="17">
        <v>0</v>
      </c>
      <c r="AX1215" s="17"/>
      <c r="AY1215" s="17">
        <v>7.9049007171422506E-2</v>
      </c>
      <c r="AZ1215" s="17">
        <v>5.7860168798435301E-2</v>
      </c>
      <c r="BA1215" s="17">
        <v>3.8455016680929099E-2</v>
      </c>
      <c r="BB1215" s="17">
        <v>6.4496465986362897E-2</v>
      </c>
      <c r="BC1215" s="17">
        <v>5.4372879759148098E-2</v>
      </c>
      <c r="BD1215" s="17"/>
      <c r="BE1215" s="17">
        <v>7.6523049205955401E-2</v>
      </c>
      <c r="BF1215" s="17">
        <v>8.5564629253932101E-2</v>
      </c>
      <c r="BG1215" s="17">
        <v>6.0257806252840003E-2</v>
      </c>
      <c r="BH1215" s="17">
        <v>3.9352652553567097E-2</v>
      </c>
      <c r="BI1215" s="17"/>
      <c r="BJ1215" s="17">
        <v>8.4169917060068294E-2</v>
      </c>
      <c r="BK1215" s="17">
        <v>4.3130521159224798E-2</v>
      </c>
      <c r="BL1215" s="17">
        <v>7.0616807707223894E-2</v>
      </c>
      <c r="BM1215" s="17">
        <v>4.9247231671283198E-2</v>
      </c>
      <c r="BN1215" s="17"/>
      <c r="BO1215" s="17">
        <v>0.123399175439366</v>
      </c>
      <c r="BP1215" s="17">
        <v>7.8912392717176996E-2</v>
      </c>
      <c r="BQ1215" s="17">
        <v>4.2881230552551802E-2</v>
      </c>
      <c r="BR1215" s="17"/>
      <c r="BS1215" s="17">
        <v>5.2475552708713097E-2</v>
      </c>
      <c r="BT1215" s="17">
        <v>6.7228015431753593E-2</v>
      </c>
      <c r="BU1215" s="17"/>
      <c r="BV1215" s="17">
        <v>8.2054008372528894E-2</v>
      </c>
      <c r="BW1215" s="17">
        <v>4.5011591908924301E-2</v>
      </c>
      <c r="BX1215" s="17">
        <v>6.5020621159067302E-2</v>
      </c>
      <c r="BY1215" s="17"/>
      <c r="BZ1215" s="17">
        <v>7.9852363707891602E-2</v>
      </c>
      <c r="CA1215" s="17">
        <v>0.180550920366889</v>
      </c>
    </row>
    <row r="1216" spans="2:79" x14ac:dyDescent="0.3">
      <c r="B1216" t="s">
        <v>323</v>
      </c>
      <c r="C1216" s="17">
        <v>0.122631123049789</v>
      </c>
      <c r="D1216" s="17">
        <v>0.114671837326406</v>
      </c>
      <c r="E1216" s="17">
        <v>0.12901552887957199</v>
      </c>
      <c r="F1216" s="17"/>
      <c r="G1216" s="17">
        <v>0.23695148421380199</v>
      </c>
      <c r="H1216" s="17">
        <v>0.20206783132651401</v>
      </c>
      <c r="I1216" s="17">
        <v>9.1398636936455002E-2</v>
      </c>
      <c r="J1216" s="17">
        <v>9.2446226897991604E-2</v>
      </c>
      <c r="K1216" s="17">
        <v>4.0537313909965997E-2</v>
      </c>
      <c r="L1216" s="17">
        <v>6.33088196712423E-2</v>
      </c>
      <c r="M1216" s="17"/>
      <c r="N1216" s="17">
        <v>0.12531403137826799</v>
      </c>
      <c r="O1216" s="17">
        <v>0.113295316917104</v>
      </c>
      <c r="P1216" s="17">
        <v>0.131721987083775</v>
      </c>
      <c r="Q1216" s="17">
        <v>0.122854747661476</v>
      </c>
      <c r="R1216" s="17"/>
      <c r="S1216" s="17">
        <v>0.13813091835959501</v>
      </c>
      <c r="T1216" s="17">
        <v>0.107642096422048</v>
      </c>
      <c r="U1216" s="17">
        <v>0.14741499813172601</v>
      </c>
      <c r="V1216" s="17">
        <v>9.1544077111385305E-2</v>
      </c>
      <c r="W1216" s="17">
        <v>9.4501719827560199E-2</v>
      </c>
      <c r="X1216" s="17">
        <v>0.153018387369322</v>
      </c>
      <c r="Y1216" s="17">
        <v>0.16214476446427201</v>
      </c>
      <c r="Z1216" s="17">
        <v>0.113140219228113</v>
      </c>
      <c r="AA1216" s="17">
        <v>0.112769571445727</v>
      </c>
      <c r="AB1216" s="17">
        <v>8.3173324516593594E-2</v>
      </c>
      <c r="AC1216" s="17">
        <v>3.9212839663019701E-2</v>
      </c>
      <c r="AD1216" s="17">
        <v>0.23755865303531701</v>
      </c>
      <c r="AE1216" s="17"/>
      <c r="AF1216" s="17">
        <v>0.104810840191344</v>
      </c>
      <c r="AG1216" s="17">
        <v>0.17083445592186</v>
      </c>
      <c r="AH1216" s="17">
        <v>4.9519251483144101E-2</v>
      </c>
      <c r="AI1216" s="17">
        <v>7.71646227855632E-2</v>
      </c>
      <c r="AJ1216" s="17">
        <v>0.10066066740820399</v>
      </c>
      <c r="AK1216" s="17"/>
      <c r="AL1216" s="17">
        <v>0.16358038186948801</v>
      </c>
      <c r="AM1216" s="17">
        <v>0.12273541111461</v>
      </c>
      <c r="AN1216" s="17">
        <v>7.45361630531092E-2</v>
      </c>
      <c r="AO1216" s="17">
        <v>8.3138881255685401E-2</v>
      </c>
      <c r="AP1216" s="17">
        <v>0.14550425904572101</v>
      </c>
      <c r="AQ1216" s="17">
        <v>0.10669068499352399</v>
      </c>
      <c r="AR1216" s="17"/>
      <c r="AS1216" s="17">
        <v>0.14558506707185301</v>
      </c>
      <c r="AT1216" s="17">
        <v>0.104836464380537</v>
      </c>
      <c r="AU1216" s="17">
        <v>0.12951630318009399</v>
      </c>
      <c r="AV1216" s="17">
        <v>0.14299647496350701</v>
      </c>
      <c r="AW1216" s="17">
        <v>0.22919303165645799</v>
      </c>
      <c r="AX1216" s="17"/>
      <c r="AY1216" s="17">
        <v>0.122192924761563</v>
      </c>
      <c r="AZ1216" s="17">
        <v>0.102627857527836</v>
      </c>
      <c r="BA1216" s="17">
        <v>0.15739399170568399</v>
      </c>
      <c r="BB1216" s="17">
        <v>0.10183681857728</v>
      </c>
      <c r="BC1216" s="17">
        <v>0.17508175797067799</v>
      </c>
      <c r="BD1216" s="17"/>
      <c r="BE1216" s="17">
        <v>0.15133651081452501</v>
      </c>
      <c r="BF1216" s="17">
        <v>0.15261320849312501</v>
      </c>
      <c r="BG1216" s="17">
        <v>0.126843686545837</v>
      </c>
      <c r="BH1216" s="17">
        <v>9.5547568445725803E-2</v>
      </c>
      <c r="BI1216" s="17"/>
      <c r="BJ1216" s="17">
        <v>0.117715695304658</v>
      </c>
      <c r="BK1216" s="17">
        <v>0.233087419463369</v>
      </c>
      <c r="BL1216" s="17">
        <v>9.0112139193242902E-2</v>
      </c>
      <c r="BM1216" s="17">
        <v>0.12576973448278</v>
      </c>
      <c r="BN1216" s="17"/>
      <c r="BO1216" s="17">
        <v>0.120650385900322</v>
      </c>
      <c r="BP1216" s="17">
        <v>0.20363533355548799</v>
      </c>
      <c r="BQ1216" s="17">
        <v>0.10739034437921099</v>
      </c>
      <c r="BR1216" s="17"/>
      <c r="BS1216" s="17">
        <v>9.8111934713195501E-2</v>
      </c>
      <c r="BT1216" s="17">
        <v>0.15291087500035699</v>
      </c>
      <c r="BU1216" s="17"/>
      <c r="BV1216" s="17">
        <v>0.142756283796063</v>
      </c>
      <c r="BW1216" s="17">
        <v>0.115352014669537</v>
      </c>
      <c r="BX1216" s="17">
        <v>0.12194890185061701</v>
      </c>
      <c r="BY1216" s="17"/>
      <c r="BZ1216" s="17">
        <v>0.157257143658943</v>
      </c>
      <c r="CA1216" s="17">
        <v>0.230515853732048</v>
      </c>
    </row>
    <row r="1217" spans="2:79" x14ac:dyDescent="0.3">
      <c r="B1217" t="s">
        <v>324</v>
      </c>
      <c r="C1217" s="17">
        <v>0.14457275982252499</v>
      </c>
      <c r="D1217" s="17">
        <v>0.12617607904722999</v>
      </c>
      <c r="E1217" s="17">
        <v>0.16355960933765301</v>
      </c>
      <c r="F1217" s="17"/>
      <c r="G1217" s="17">
        <v>9.4526207370181095E-2</v>
      </c>
      <c r="H1217" s="17">
        <v>0.155091761860496</v>
      </c>
      <c r="I1217" s="17">
        <v>0.19266389814010099</v>
      </c>
      <c r="J1217" s="17">
        <v>0.15730088855792601</v>
      </c>
      <c r="K1217" s="17">
        <v>0.101540235128165</v>
      </c>
      <c r="L1217" s="17">
        <v>0.14989092736068599</v>
      </c>
      <c r="M1217" s="17"/>
      <c r="N1217" s="17">
        <v>0.124305742414506</v>
      </c>
      <c r="O1217" s="17">
        <v>0.14244829849983301</v>
      </c>
      <c r="P1217" s="17">
        <v>0.12993358087147699</v>
      </c>
      <c r="Q1217" s="17">
        <v>0.181651778151425</v>
      </c>
      <c r="R1217" s="17"/>
      <c r="S1217" s="17">
        <v>0.116766389608741</v>
      </c>
      <c r="T1217" s="17">
        <v>9.8376701044219597E-2</v>
      </c>
      <c r="U1217" s="17">
        <v>0.19561914397037</v>
      </c>
      <c r="V1217" s="17">
        <v>0.13408159700668701</v>
      </c>
      <c r="W1217" s="17">
        <v>0.186217900475558</v>
      </c>
      <c r="X1217" s="17">
        <v>0.17619026051344699</v>
      </c>
      <c r="Y1217" s="17">
        <v>0.19497455535766101</v>
      </c>
      <c r="Z1217" s="17">
        <v>0.15664623711133999</v>
      </c>
      <c r="AA1217" s="17">
        <v>0.15276212645428999</v>
      </c>
      <c r="AB1217" s="17">
        <v>0.12564549521653301</v>
      </c>
      <c r="AC1217" s="17">
        <v>0.12685267511782899</v>
      </c>
      <c r="AD1217" s="17">
        <v>9.3587472744982497E-2</v>
      </c>
      <c r="AE1217" s="17"/>
      <c r="AF1217" s="17">
        <v>0.14913157537323601</v>
      </c>
      <c r="AG1217" s="17">
        <v>0.150802292146658</v>
      </c>
      <c r="AH1217" s="17">
        <v>9.9358407774850693E-2</v>
      </c>
      <c r="AI1217" s="17">
        <v>0.18059794127416301</v>
      </c>
      <c r="AJ1217" s="17">
        <v>0.14377049974523201</v>
      </c>
      <c r="AK1217" s="17"/>
      <c r="AL1217" s="17">
        <v>0.13234901736929999</v>
      </c>
      <c r="AM1217" s="17">
        <v>0.132444754895471</v>
      </c>
      <c r="AN1217" s="17">
        <v>6.4880861306716803E-2</v>
      </c>
      <c r="AO1217" s="17">
        <v>0.150191856163464</v>
      </c>
      <c r="AP1217" s="17">
        <v>0.113233766332044</v>
      </c>
      <c r="AQ1217" s="17">
        <v>0.209330856684286</v>
      </c>
      <c r="AR1217" s="17"/>
      <c r="AS1217" s="17">
        <v>5.7283345498704799E-2</v>
      </c>
      <c r="AT1217" s="17">
        <v>0.162050107999541</v>
      </c>
      <c r="AU1217" s="17">
        <v>0.18051095648992099</v>
      </c>
      <c r="AV1217" s="17">
        <v>0.102706894896626</v>
      </c>
      <c r="AW1217" s="17">
        <v>0.18077494613386499</v>
      </c>
      <c r="AX1217" s="17"/>
      <c r="AY1217" s="17">
        <v>0.105221756006874</v>
      </c>
      <c r="AZ1217" s="17">
        <v>0.14962512056838401</v>
      </c>
      <c r="BA1217" s="17">
        <v>0.198497586584747</v>
      </c>
      <c r="BB1217" s="17">
        <v>0.12344327581403</v>
      </c>
      <c r="BC1217" s="17">
        <v>7.5885361469868906E-2</v>
      </c>
      <c r="BD1217" s="17"/>
      <c r="BE1217" s="17">
        <v>9.7459368542462094E-2</v>
      </c>
      <c r="BF1217" s="17">
        <v>0.150068133747774</v>
      </c>
      <c r="BG1217" s="17">
        <v>0.171863673727225</v>
      </c>
      <c r="BH1217" s="17">
        <v>0.10483811222126201</v>
      </c>
      <c r="BI1217" s="17"/>
      <c r="BJ1217" s="17">
        <v>0.13215571350963101</v>
      </c>
      <c r="BK1217" s="17">
        <v>0.17418848064018999</v>
      </c>
      <c r="BL1217" s="17">
        <v>0.101667382661898</v>
      </c>
      <c r="BM1217" s="17">
        <v>0.16362721028536101</v>
      </c>
      <c r="BN1217" s="17"/>
      <c r="BO1217" s="17">
        <v>0.13784392124389599</v>
      </c>
      <c r="BP1217" s="17">
        <v>0.18159647854814301</v>
      </c>
      <c r="BQ1217" s="17">
        <v>0.13658988223059801</v>
      </c>
      <c r="BR1217" s="17"/>
      <c r="BS1217" s="17">
        <v>0.15024703642260601</v>
      </c>
      <c r="BT1217" s="17">
        <v>0.13487272752573901</v>
      </c>
      <c r="BU1217" s="17"/>
      <c r="BV1217" s="17">
        <v>0.115985379677149</v>
      </c>
      <c r="BW1217" s="17">
        <v>0.16909465164149301</v>
      </c>
      <c r="BX1217" s="17">
        <v>0.11561672369642501</v>
      </c>
      <c r="BY1217" s="17"/>
      <c r="BZ1217" s="17">
        <v>0.176302504423899</v>
      </c>
      <c r="CA1217" s="17">
        <v>7.1454321898328399E-2</v>
      </c>
    </row>
    <row r="1218" spans="2:79" x14ac:dyDescent="0.3">
      <c r="B1218" t="s">
        <v>325</v>
      </c>
      <c r="C1218" s="17">
        <v>0.23322419997284499</v>
      </c>
      <c r="D1218" s="17">
        <v>0.22859019760218599</v>
      </c>
      <c r="E1218" s="17">
        <v>0.23829816857177899</v>
      </c>
      <c r="F1218" s="17"/>
      <c r="G1218" s="17">
        <v>0.22445208311604201</v>
      </c>
      <c r="H1218" s="17">
        <v>0.27100240182382601</v>
      </c>
      <c r="I1218" s="17">
        <v>0.23743459901789499</v>
      </c>
      <c r="J1218" s="17">
        <v>0.22874654024272301</v>
      </c>
      <c r="K1218" s="17">
        <v>0.209550366558092</v>
      </c>
      <c r="L1218" s="17">
        <v>0.219184146431215</v>
      </c>
      <c r="M1218" s="17"/>
      <c r="N1218" s="17">
        <v>0.22511083870367901</v>
      </c>
      <c r="O1218" s="17">
        <v>0.28275561462024301</v>
      </c>
      <c r="P1218" s="17">
        <v>0.215029271795461</v>
      </c>
      <c r="Q1218" s="17">
        <v>0.20058215053117801</v>
      </c>
      <c r="R1218" s="17"/>
      <c r="S1218" s="17">
        <v>0.247955912227975</v>
      </c>
      <c r="T1218" s="17">
        <v>0.2011516607413</v>
      </c>
      <c r="U1218" s="17">
        <v>0.23740042119830701</v>
      </c>
      <c r="V1218" s="17">
        <v>0.244979159093444</v>
      </c>
      <c r="W1218" s="17">
        <v>0.300143635497022</v>
      </c>
      <c r="X1218" s="17">
        <v>0.19986032801125</v>
      </c>
      <c r="Y1218" s="17">
        <v>0.25281304925831699</v>
      </c>
      <c r="Z1218" s="17">
        <v>0.232385720334117</v>
      </c>
      <c r="AA1218" s="17">
        <v>9.5801155925552703E-2</v>
      </c>
      <c r="AB1218" s="17">
        <v>0.24238217920896901</v>
      </c>
      <c r="AC1218" s="17">
        <v>0.40324594914372203</v>
      </c>
      <c r="AD1218" s="17">
        <v>0.28684168274653998</v>
      </c>
      <c r="AE1218" s="17"/>
      <c r="AF1218" s="17">
        <v>0.22898463361843199</v>
      </c>
      <c r="AG1218" s="17">
        <v>0.247215865164084</v>
      </c>
      <c r="AH1218" s="17">
        <v>0.15755844962950799</v>
      </c>
      <c r="AI1218" s="17">
        <v>0.279403642782733</v>
      </c>
      <c r="AJ1218" s="17">
        <v>0.244821475055709</v>
      </c>
      <c r="AK1218" s="17"/>
      <c r="AL1218" s="17">
        <v>0.24860407290244599</v>
      </c>
      <c r="AM1218" s="17">
        <v>0.224747907221305</v>
      </c>
      <c r="AN1218" s="17">
        <v>0.23380853833293799</v>
      </c>
      <c r="AO1218" s="17">
        <v>0.25749959132531403</v>
      </c>
      <c r="AP1218" s="17">
        <v>0.24462505263464299</v>
      </c>
      <c r="AQ1218" s="17">
        <v>0.21956165809720701</v>
      </c>
      <c r="AR1218" s="17"/>
      <c r="AS1218" s="17">
        <v>0.23185485329123801</v>
      </c>
      <c r="AT1218" s="17">
        <v>0.244948069907306</v>
      </c>
      <c r="AU1218" s="17">
        <v>0.21893151760558399</v>
      </c>
      <c r="AV1218" s="17">
        <v>0.26390456792015698</v>
      </c>
      <c r="AW1218" s="17">
        <v>0</v>
      </c>
      <c r="AX1218" s="17"/>
      <c r="AY1218" s="17">
        <v>0.19558945974220299</v>
      </c>
      <c r="AZ1218" s="17">
        <v>0.249075034226211</v>
      </c>
      <c r="BA1218" s="17">
        <v>0.23624525376702701</v>
      </c>
      <c r="BB1218" s="17">
        <v>0.27715540734143301</v>
      </c>
      <c r="BC1218" s="17">
        <v>0.15824113612791699</v>
      </c>
      <c r="BD1218" s="17"/>
      <c r="BE1218" s="17">
        <v>0.24782374011032099</v>
      </c>
      <c r="BF1218" s="17">
        <v>0.24421784029493901</v>
      </c>
      <c r="BG1218" s="17">
        <v>0.26962658450438398</v>
      </c>
      <c r="BH1218" s="17">
        <v>0.158510453460707</v>
      </c>
      <c r="BI1218" s="17"/>
      <c r="BJ1218" s="17">
        <v>0.203602609606227</v>
      </c>
      <c r="BK1218" s="17">
        <v>0.20835050113619699</v>
      </c>
      <c r="BL1218" s="17">
        <v>0.23524686295816499</v>
      </c>
      <c r="BM1218" s="17">
        <v>0.24575413504342</v>
      </c>
      <c r="BN1218" s="17"/>
      <c r="BO1218" s="17">
        <v>0.24489653744534101</v>
      </c>
      <c r="BP1218" s="17">
        <v>0.206614950948872</v>
      </c>
      <c r="BQ1218" s="17">
        <v>0.236750180295379</v>
      </c>
      <c r="BR1218" s="17"/>
      <c r="BS1218" s="17">
        <v>0.24308696854466899</v>
      </c>
      <c r="BT1218" s="17">
        <v>0.22196417293944501</v>
      </c>
      <c r="BU1218" s="17"/>
      <c r="BV1218" s="17">
        <v>0.244343089307901</v>
      </c>
      <c r="BW1218" s="17">
        <v>0.238597050683379</v>
      </c>
      <c r="BX1218" s="17">
        <v>0.223828599132775</v>
      </c>
      <c r="BY1218" s="17"/>
      <c r="BZ1218" s="17">
        <v>0.322181575361565</v>
      </c>
      <c r="CA1218" s="17">
        <v>0.27198293693884801</v>
      </c>
    </row>
    <row r="1219" spans="2:79" x14ac:dyDescent="0.3">
      <c r="B1219" t="s">
        <v>326</v>
      </c>
      <c r="C1219" s="17">
        <v>0.26643537646255799</v>
      </c>
      <c r="D1219" s="17">
        <v>0.261715541381635</v>
      </c>
      <c r="E1219" s="17">
        <v>0.26822505039491001</v>
      </c>
      <c r="F1219" s="17"/>
      <c r="G1219" s="17">
        <v>0.195937073019219</v>
      </c>
      <c r="H1219" s="17">
        <v>0.182578380628931</v>
      </c>
      <c r="I1219" s="17">
        <v>0.19970457289841201</v>
      </c>
      <c r="J1219" s="17">
        <v>0.32746064535189601</v>
      </c>
      <c r="K1219" s="17">
        <v>0.47490183292333699</v>
      </c>
      <c r="L1219" s="17">
        <v>0.26478755457175801</v>
      </c>
      <c r="M1219" s="17"/>
      <c r="N1219" s="17">
        <v>0.274284893461059</v>
      </c>
      <c r="O1219" s="17">
        <v>0.21858498248272301</v>
      </c>
      <c r="P1219" s="17">
        <v>0.29409742249976301</v>
      </c>
      <c r="Q1219" s="17">
        <v>0.28676301405458499</v>
      </c>
      <c r="R1219" s="17"/>
      <c r="S1219" s="17">
        <v>0.21635191567293999</v>
      </c>
      <c r="T1219" s="17">
        <v>0.36759201033786998</v>
      </c>
      <c r="U1219" s="17">
        <v>0.221262720152168</v>
      </c>
      <c r="V1219" s="17">
        <v>0.275804569147722</v>
      </c>
      <c r="W1219" s="17">
        <v>0.182780632135979</v>
      </c>
      <c r="X1219" s="17">
        <v>0.21502919031265599</v>
      </c>
      <c r="Y1219" s="17">
        <v>0.23665519752874001</v>
      </c>
      <c r="Z1219" s="17">
        <v>0.16872957819692599</v>
      </c>
      <c r="AA1219" s="17">
        <v>0.35230712422240401</v>
      </c>
      <c r="AB1219" s="17">
        <v>0.30201403887787698</v>
      </c>
      <c r="AC1219" s="17">
        <v>0.34580304752961</v>
      </c>
      <c r="AD1219" s="17">
        <v>0.235504134869197</v>
      </c>
      <c r="AE1219" s="17"/>
      <c r="AF1219" s="17">
        <v>0.31225262155969802</v>
      </c>
      <c r="AG1219" s="17">
        <v>0.20915383476156199</v>
      </c>
      <c r="AH1219" s="17">
        <v>0.33982903420375099</v>
      </c>
      <c r="AI1219" s="17">
        <v>0.21886241639811499</v>
      </c>
      <c r="AJ1219" s="17">
        <v>0.19789410165055499</v>
      </c>
      <c r="AK1219" s="17"/>
      <c r="AL1219" s="17">
        <v>0.211212005691052</v>
      </c>
      <c r="AM1219" s="17">
        <v>0.30500930707842</v>
      </c>
      <c r="AN1219" s="17">
        <v>0.319066375227534</v>
      </c>
      <c r="AO1219" s="17">
        <v>0.28148767340571301</v>
      </c>
      <c r="AP1219" s="17">
        <v>0.25412284613414499</v>
      </c>
      <c r="AQ1219" s="17">
        <v>0.26823947509775498</v>
      </c>
      <c r="AR1219" s="17"/>
      <c r="AS1219" s="17">
        <v>0.25394803684939099</v>
      </c>
      <c r="AT1219" s="17">
        <v>0.27889056116842498</v>
      </c>
      <c r="AU1219" s="17">
        <v>0.25011370831658902</v>
      </c>
      <c r="AV1219" s="17">
        <v>0.29151177183396099</v>
      </c>
      <c r="AW1219" s="17">
        <v>0.14093978681122199</v>
      </c>
      <c r="AX1219" s="17"/>
      <c r="AY1219" s="17">
        <v>0.29758646843109698</v>
      </c>
      <c r="AZ1219" s="17">
        <v>0.27529923604607898</v>
      </c>
      <c r="BA1219" s="17">
        <v>0.21250534213185199</v>
      </c>
      <c r="BB1219" s="17">
        <v>0.267364901734226</v>
      </c>
      <c r="BC1219" s="17">
        <v>0.31806094457176498</v>
      </c>
      <c r="BD1219" s="17"/>
      <c r="BE1219" s="17">
        <v>0.32285873264550902</v>
      </c>
      <c r="BF1219" s="17">
        <v>0.21422675601522201</v>
      </c>
      <c r="BG1219" s="17">
        <v>0.227854849083796</v>
      </c>
      <c r="BH1219" s="17">
        <v>0.355621758379777</v>
      </c>
      <c r="BI1219" s="17"/>
      <c r="BJ1219" s="17">
        <v>0.259607696471569</v>
      </c>
      <c r="BK1219" s="17">
        <v>0.18975712265631201</v>
      </c>
      <c r="BL1219" s="17">
        <v>0.30810322255984601</v>
      </c>
      <c r="BM1219" s="17">
        <v>0.25462111843435198</v>
      </c>
      <c r="BN1219" s="17"/>
      <c r="BO1219" s="17">
        <v>0.24362893615952999</v>
      </c>
      <c r="BP1219" s="17">
        <v>0.14674965667048101</v>
      </c>
      <c r="BQ1219" s="17">
        <v>0.29495868925812602</v>
      </c>
      <c r="BR1219" s="17"/>
      <c r="BS1219" s="17">
        <v>0.29187390278370501</v>
      </c>
      <c r="BT1219" s="17">
        <v>0.23630195746244301</v>
      </c>
      <c r="BU1219" s="17"/>
      <c r="BV1219" s="17">
        <v>0.23932898382186099</v>
      </c>
      <c r="BW1219" s="17">
        <v>0.27467825781479399</v>
      </c>
      <c r="BX1219" s="17">
        <v>0.27120772740871701</v>
      </c>
      <c r="BY1219" s="17"/>
      <c r="BZ1219" s="17">
        <v>0.214547193782408</v>
      </c>
      <c r="CA1219" s="17">
        <v>0.172015864643489</v>
      </c>
    </row>
    <row r="1220" spans="2:79" x14ac:dyDescent="0.3">
      <c r="B1220" t="s">
        <v>327</v>
      </c>
      <c r="C1220" s="17">
        <v>0.15163224110137599</v>
      </c>
      <c r="D1220" s="17">
        <v>0.17196733978084999</v>
      </c>
      <c r="E1220" s="17">
        <v>0.132296033852944</v>
      </c>
      <c r="F1220" s="17"/>
      <c r="G1220" s="17">
        <v>0.10098507517897599</v>
      </c>
      <c r="H1220" s="17">
        <v>7.5930324303558103E-2</v>
      </c>
      <c r="I1220" s="17">
        <v>0.13050598500951799</v>
      </c>
      <c r="J1220" s="17">
        <v>0.149745604791161</v>
      </c>
      <c r="K1220" s="17">
        <v>0.15260512094895201</v>
      </c>
      <c r="L1220" s="17">
        <v>0.28822110326112299</v>
      </c>
      <c r="M1220" s="17"/>
      <c r="N1220" s="17">
        <v>0.153972045719665</v>
      </c>
      <c r="O1220" s="17">
        <v>0.17065522953617299</v>
      </c>
      <c r="P1220" s="17">
        <v>0.139842169462496</v>
      </c>
      <c r="Q1220" s="17">
        <v>0.13989752897355001</v>
      </c>
      <c r="R1220" s="17"/>
      <c r="S1220" s="17">
        <v>0.116264791356402</v>
      </c>
      <c r="T1220" s="17">
        <v>0.17073984100126499</v>
      </c>
      <c r="U1220" s="17">
        <v>0.18306059773125999</v>
      </c>
      <c r="V1220" s="17">
        <v>0.20724188197920701</v>
      </c>
      <c r="W1220" s="17">
        <v>0.20649070827730001</v>
      </c>
      <c r="X1220" s="17">
        <v>0.16096469321003401</v>
      </c>
      <c r="Y1220" s="17">
        <v>0.13736133073592499</v>
      </c>
      <c r="Z1220" s="17">
        <v>0.235940650182654</v>
      </c>
      <c r="AA1220" s="17">
        <v>0.15433900450066901</v>
      </c>
      <c r="AB1220" s="17">
        <v>0.13858907099559301</v>
      </c>
      <c r="AC1220" s="17">
        <v>4.1210787300244703E-2</v>
      </c>
      <c r="AD1220" s="17">
        <v>4.2702912099382699E-2</v>
      </c>
      <c r="AE1220" s="17"/>
      <c r="AF1220" s="17">
        <v>0.144379713795033</v>
      </c>
      <c r="AG1220" s="17">
        <v>0.108938774393498</v>
      </c>
      <c r="AH1220" s="17">
        <v>0.33571428551119697</v>
      </c>
      <c r="AI1220" s="17">
        <v>0.17131863227967201</v>
      </c>
      <c r="AJ1220" s="17">
        <v>0.23448665202586</v>
      </c>
      <c r="AK1220" s="17"/>
      <c r="AL1220" s="17">
        <v>0.121313634940756</v>
      </c>
      <c r="AM1220" s="17">
        <v>0.13439201796875699</v>
      </c>
      <c r="AN1220" s="17">
        <v>0.261481521486915</v>
      </c>
      <c r="AO1220" s="17">
        <v>0.15839455367792299</v>
      </c>
      <c r="AP1220" s="17">
        <v>0.19694659243120299</v>
      </c>
      <c r="AQ1220" s="17">
        <v>0.130316048292757</v>
      </c>
      <c r="AR1220" s="17"/>
      <c r="AS1220" s="17">
        <v>0.146206314910967</v>
      </c>
      <c r="AT1220" s="17">
        <v>0.13518425375226101</v>
      </c>
      <c r="AU1220" s="17">
        <v>0.181602561032775</v>
      </c>
      <c r="AV1220" s="17">
        <v>0.115168572362705</v>
      </c>
      <c r="AW1220" s="17">
        <v>0.36854869251127897</v>
      </c>
      <c r="AX1220" s="17"/>
      <c r="AY1220" s="17">
        <v>0.16195671835137401</v>
      </c>
      <c r="AZ1220" s="17">
        <v>0.145775358062748</v>
      </c>
      <c r="BA1220" s="17">
        <v>0.13929566026062301</v>
      </c>
      <c r="BB1220" s="17">
        <v>0.16570313054666699</v>
      </c>
      <c r="BC1220" s="17">
        <v>0.159258296620157</v>
      </c>
      <c r="BD1220" s="17"/>
      <c r="BE1220" s="17">
        <v>7.8728045726249293E-2</v>
      </c>
      <c r="BF1220" s="17">
        <v>0.11071928105074</v>
      </c>
      <c r="BG1220" s="17">
        <v>0.123744166296463</v>
      </c>
      <c r="BH1220" s="17">
        <v>0.231617050574249</v>
      </c>
      <c r="BI1220" s="17"/>
      <c r="BJ1220" s="17">
        <v>0.16291142367342901</v>
      </c>
      <c r="BK1220" s="17">
        <v>9.5330743576486299E-2</v>
      </c>
      <c r="BL1220" s="17">
        <v>0.17903274552076201</v>
      </c>
      <c r="BM1220" s="17">
        <v>0.14408055323601801</v>
      </c>
      <c r="BN1220" s="17"/>
      <c r="BO1220" s="17">
        <v>9.4232431664176303E-2</v>
      </c>
      <c r="BP1220" s="17">
        <v>0.147436971837971</v>
      </c>
      <c r="BQ1220" s="17">
        <v>0.163863648877595</v>
      </c>
      <c r="BR1220" s="17"/>
      <c r="BS1220" s="17">
        <v>0.13313365452276099</v>
      </c>
      <c r="BT1220" s="17">
        <v>0.174669359428411</v>
      </c>
      <c r="BU1220" s="17"/>
      <c r="BV1220" s="17">
        <v>0.169396987549982</v>
      </c>
      <c r="BW1220" s="17">
        <v>0.143456359743863</v>
      </c>
      <c r="BX1220" s="17">
        <v>0.157585992303059</v>
      </c>
      <c r="BY1220" s="17"/>
      <c r="BZ1220" s="17">
        <v>4.9859219065292899E-2</v>
      </c>
      <c r="CA1220" s="17">
        <v>4.2426481881472598E-2</v>
      </c>
    </row>
    <row r="1221" spans="2:79" x14ac:dyDescent="0.3">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c r="BN1221" s="17"/>
      <c r="BO1221" s="17"/>
      <c r="BP1221" s="17"/>
      <c r="BQ1221" s="17"/>
      <c r="BR1221" s="17"/>
      <c r="BS1221" s="17"/>
      <c r="BT1221" s="17"/>
      <c r="BU1221" s="17"/>
      <c r="BV1221" s="17"/>
      <c r="BW1221" s="17"/>
      <c r="BX1221" s="17"/>
      <c r="BY1221" s="17"/>
      <c r="BZ1221" s="17"/>
      <c r="CA1221" s="17"/>
    </row>
    <row r="1222" spans="2:79" x14ac:dyDescent="0.3">
      <c r="B1222" s="6" t="s">
        <v>377</v>
      </c>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c r="BM1222" s="17"/>
      <c r="BN1222" s="17"/>
      <c r="BO1222" s="17"/>
      <c r="BP1222" s="17"/>
      <c r="BQ1222" s="17"/>
      <c r="BR1222" s="17"/>
      <c r="BS1222" s="17"/>
      <c r="BT1222" s="17"/>
      <c r="BU1222" s="17"/>
      <c r="BV1222" s="17"/>
      <c r="BW1222" s="17"/>
      <c r="BX1222" s="17"/>
      <c r="BY1222" s="17"/>
      <c r="BZ1222" s="17"/>
      <c r="CA1222" s="17"/>
    </row>
    <row r="1223" spans="2:79" x14ac:dyDescent="0.3">
      <c r="B1223" s="24" t="s">
        <v>329</v>
      </c>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7"/>
      <c r="BN1223" s="17"/>
      <c r="BO1223" s="17"/>
      <c r="BP1223" s="17"/>
      <c r="BQ1223" s="17"/>
      <c r="BR1223" s="17"/>
      <c r="BS1223" s="17"/>
      <c r="BT1223" s="17"/>
      <c r="BU1223" s="17"/>
      <c r="BV1223" s="17"/>
      <c r="BW1223" s="17"/>
      <c r="BX1223" s="17"/>
      <c r="BY1223" s="17"/>
      <c r="BZ1223" s="17"/>
      <c r="CA1223" s="17"/>
    </row>
    <row r="1224" spans="2:79" x14ac:dyDescent="0.3">
      <c r="B1224" t="s">
        <v>321</v>
      </c>
      <c r="C1224" s="17">
        <v>5.25269382921352E-2</v>
      </c>
      <c r="D1224" s="17">
        <v>5.5090813221488899E-2</v>
      </c>
      <c r="E1224" s="17">
        <v>4.8235412035672401E-2</v>
      </c>
      <c r="F1224" s="17"/>
      <c r="G1224" s="17">
        <v>6.7706685002437206E-2</v>
      </c>
      <c r="H1224" s="17">
        <v>8.0169681815886601E-2</v>
      </c>
      <c r="I1224" s="17">
        <v>5.08965651912947E-2</v>
      </c>
      <c r="J1224" s="17">
        <v>5.9981779726348897E-2</v>
      </c>
      <c r="K1224" s="17">
        <v>2.2717169848403301E-2</v>
      </c>
      <c r="L1224" s="17">
        <v>2.7652902806314199E-2</v>
      </c>
      <c r="M1224" s="17"/>
      <c r="N1224" s="17">
        <v>9.5610379124249301E-2</v>
      </c>
      <c r="O1224" s="17">
        <v>1.1544058501188399E-2</v>
      </c>
      <c r="P1224" s="17">
        <v>3.6868572630765699E-2</v>
      </c>
      <c r="Q1224" s="17">
        <v>6.0240507809300403E-2</v>
      </c>
      <c r="R1224" s="17"/>
      <c r="S1224" s="17">
        <v>0.12700007435133001</v>
      </c>
      <c r="T1224" s="17">
        <v>4.5015883415572701E-2</v>
      </c>
      <c r="U1224" s="17">
        <v>1.5641435522529602E-2</v>
      </c>
      <c r="V1224" s="17">
        <v>4.4051041877276799E-2</v>
      </c>
      <c r="W1224" s="17">
        <v>0</v>
      </c>
      <c r="X1224" s="17">
        <v>2.6631083779948401E-2</v>
      </c>
      <c r="Y1224" s="17">
        <v>3.6622573493189002E-2</v>
      </c>
      <c r="Z1224" s="17">
        <v>3.8841074968655603E-2</v>
      </c>
      <c r="AA1224" s="17">
        <v>5.36899548624327E-2</v>
      </c>
      <c r="AB1224" s="17">
        <v>6.6436975057064002E-2</v>
      </c>
      <c r="AC1224" s="17">
        <v>5.3836605802263002E-2</v>
      </c>
      <c r="AD1224" s="17">
        <v>4.63670037994788E-2</v>
      </c>
      <c r="AE1224" s="17"/>
      <c r="AF1224" s="17">
        <v>6.6870490212281697E-2</v>
      </c>
      <c r="AG1224" s="17">
        <v>4.6381578463227401E-2</v>
      </c>
      <c r="AH1224" s="17">
        <v>5.3886635541280002E-2</v>
      </c>
      <c r="AI1224" s="17">
        <v>7.32280469977558E-2</v>
      </c>
      <c r="AJ1224" s="17">
        <v>2.32331487651204E-2</v>
      </c>
      <c r="AK1224" s="17"/>
      <c r="AL1224" s="17">
        <v>7.4541772536114895E-2</v>
      </c>
      <c r="AM1224" s="17">
        <v>7.6282592668997007E-2</v>
      </c>
      <c r="AN1224" s="17">
        <v>6.04715440445696E-2</v>
      </c>
      <c r="AO1224" s="17">
        <v>5.6016553051133303E-2</v>
      </c>
      <c r="AP1224" s="17">
        <v>0</v>
      </c>
      <c r="AQ1224" s="17">
        <v>1.9280858258773102E-2</v>
      </c>
      <c r="AR1224" s="17"/>
      <c r="AS1224" s="17">
        <v>8.9974871827511904E-2</v>
      </c>
      <c r="AT1224" s="17">
        <v>4.2283609985256099E-2</v>
      </c>
      <c r="AU1224" s="17">
        <v>3.9367547857502398E-2</v>
      </c>
      <c r="AV1224" s="17">
        <v>7.1844048168087302E-2</v>
      </c>
      <c r="AW1224" s="17">
        <v>8.0543542887175495E-2</v>
      </c>
      <c r="AX1224" s="17"/>
      <c r="AY1224" s="17">
        <v>5.7157246087930103E-2</v>
      </c>
      <c r="AZ1224" s="17">
        <v>4.09426770605157E-2</v>
      </c>
      <c r="BA1224" s="17">
        <v>5.02588990895644E-2</v>
      </c>
      <c r="BB1224" s="17">
        <v>7.1266860684166197E-2</v>
      </c>
      <c r="BC1224" s="17">
        <v>0.107498881517241</v>
      </c>
      <c r="BD1224" s="17"/>
      <c r="BE1224" s="17">
        <v>0.12682177710509199</v>
      </c>
      <c r="BF1224" s="17">
        <v>4.5772605710916903E-2</v>
      </c>
      <c r="BG1224" s="17">
        <v>4.36237064522512E-2</v>
      </c>
      <c r="BH1224" s="17">
        <v>6.2527407588444703E-2</v>
      </c>
      <c r="BI1224" s="17"/>
      <c r="BJ1224" s="17">
        <v>4.21338394522539E-2</v>
      </c>
      <c r="BK1224" s="17">
        <v>0.11067918380823299</v>
      </c>
      <c r="BL1224" s="17">
        <v>7.4953908281995094E-2</v>
      </c>
      <c r="BM1224" s="17">
        <v>3.5889273679059502E-2</v>
      </c>
      <c r="BN1224" s="17"/>
      <c r="BO1224" s="17">
        <v>6.9943159803708799E-2</v>
      </c>
      <c r="BP1224" s="17">
        <v>7.4724134758671207E-2</v>
      </c>
      <c r="BQ1224" s="17">
        <v>4.4937159414500799E-2</v>
      </c>
      <c r="BR1224" s="17"/>
      <c r="BS1224" s="17">
        <v>4.80636694516101E-2</v>
      </c>
      <c r="BT1224" s="17">
        <v>5.8137148522675902E-2</v>
      </c>
      <c r="BU1224" s="17"/>
      <c r="BV1224" s="17">
        <v>3.7332402165587898E-2</v>
      </c>
      <c r="BW1224" s="17">
        <v>4.36802185518868E-2</v>
      </c>
      <c r="BX1224" s="17">
        <v>8.4447333492926602E-2</v>
      </c>
      <c r="BY1224" s="17"/>
      <c r="BZ1224" s="17">
        <v>7.0530640187854904E-2</v>
      </c>
      <c r="CA1224" s="17">
        <v>9.1586444462889896E-2</v>
      </c>
    </row>
    <row r="1225" spans="2:79" x14ac:dyDescent="0.3">
      <c r="B1225" t="s">
        <v>322</v>
      </c>
      <c r="C1225" s="17">
        <v>0.119885956903886</v>
      </c>
      <c r="D1225" s="17">
        <v>0.12145125910735</v>
      </c>
      <c r="E1225" s="17">
        <v>0.11737624732743999</v>
      </c>
      <c r="F1225" s="17"/>
      <c r="G1225" s="17">
        <v>0.24917272067346899</v>
      </c>
      <c r="H1225" s="17">
        <v>0.120256723735853</v>
      </c>
      <c r="I1225" s="17">
        <v>0.11432024885370499</v>
      </c>
      <c r="J1225" s="17">
        <v>0.10594699899571799</v>
      </c>
      <c r="K1225" s="17">
        <v>7.9034356646775605E-2</v>
      </c>
      <c r="L1225" s="17">
        <v>6.1657092222685402E-2</v>
      </c>
      <c r="M1225" s="17"/>
      <c r="N1225" s="17">
        <v>0.14050661929789399</v>
      </c>
      <c r="O1225" s="17">
        <v>0.14395182196867301</v>
      </c>
      <c r="P1225" s="17">
        <v>0.12576398402479999</v>
      </c>
      <c r="Q1225" s="17">
        <v>6.8581875275353393E-2</v>
      </c>
      <c r="R1225" s="17"/>
      <c r="S1225" s="17">
        <v>0.13757564585021201</v>
      </c>
      <c r="T1225" s="17">
        <v>0.144265960659997</v>
      </c>
      <c r="U1225" s="17">
        <v>7.0750671761470305E-2</v>
      </c>
      <c r="V1225" s="17">
        <v>6.9806113189089899E-2</v>
      </c>
      <c r="W1225" s="17">
        <v>8.7751756972435299E-2</v>
      </c>
      <c r="X1225" s="17">
        <v>0.162464460435953</v>
      </c>
      <c r="Y1225" s="17">
        <v>0.105207511446663</v>
      </c>
      <c r="Z1225" s="17">
        <v>0.15814896966127601</v>
      </c>
      <c r="AA1225" s="17">
        <v>9.9719444690322401E-2</v>
      </c>
      <c r="AB1225" s="17">
        <v>0.16093466817841401</v>
      </c>
      <c r="AC1225" s="17">
        <v>3.94066806710726E-2</v>
      </c>
      <c r="AD1225" s="17">
        <v>0.158359973567337</v>
      </c>
      <c r="AE1225" s="17"/>
      <c r="AF1225" s="17">
        <v>0.13611502330469599</v>
      </c>
      <c r="AG1225" s="17">
        <v>0.12617594096374399</v>
      </c>
      <c r="AH1225" s="17">
        <v>5.03629179625611E-2</v>
      </c>
      <c r="AI1225" s="17">
        <v>5.0960846951142502E-2</v>
      </c>
      <c r="AJ1225" s="17">
        <v>0.164432012880218</v>
      </c>
      <c r="AK1225" s="17"/>
      <c r="AL1225" s="17">
        <v>0.13033085425448099</v>
      </c>
      <c r="AM1225" s="17">
        <v>0.14341301100942599</v>
      </c>
      <c r="AN1225" s="17">
        <v>0.138221489511378</v>
      </c>
      <c r="AO1225" s="17">
        <v>7.6370528148083899E-2</v>
      </c>
      <c r="AP1225" s="17">
        <v>0.12523888638280001</v>
      </c>
      <c r="AQ1225" s="17">
        <v>6.2098628456534501E-2</v>
      </c>
      <c r="AR1225" s="17"/>
      <c r="AS1225" s="17">
        <v>0.181442106541159</v>
      </c>
      <c r="AT1225" s="17">
        <v>0.112358511012411</v>
      </c>
      <c r="AU1225" s="17">
        <v>9.3815089854529701E-2</v>
      </c>
      <c r="AV1225" s="17">
        <v>0.13156264520255001</v>
      </c>
      <c r="AW1225" s="17">
        <v>7.9602881077623394E-2</v>
      </c>
      <c r="AX1225" s="17"/>
      <c r="AY1225" s="17">
        <v>0.14956006708682501</v>
      </c>
      <c r="AZ1225" s="17">
        <v>9.8130702641731099E-2</v>
      </c>
      <c r="BA1225" s="17">
        <v>0.10463849125806</v>
      </c>
      <c r="BB1225" s="17">
        <v>0.13289872509419801</v>
      </c>
      <c r="BC1225" s="17">
        <v>0.22933901093092501</v>
      </c>
      <c r="BD1225" s="17"/>
      <c r="BE1225" s="17">
        <v>8.2687240095010897E-2</v>
      </c>
      <c r="BF1225" s="17">
        <v>0.13625683052259999</v>
      </c>
      <c r="BG1225" s="17">
        <v>0.113060392782972</v>
      </c>
      <c r="BH1225" s="17">
        <v>0.12406468581357</v>
      </c>
      <c r="BI1225" s="17"/>
      <c r="BJ1225" s="17">
        <v>7.9864602190021297E-2</v>
      </c>
      <c r="BK1225" s="17">
        <v>0.270695295781614</v>
      </c>
      <c r="BL1225" s="17">
        <v>0.12319428187615</v>
      </c>
      <c r="BM1225" s="17">
        <v>0.104909532235064</v>
      </c>
      <c r="BN1225" s="17"/>
      <c r="BO1225" s="17">
        <v>0.15820374602472601</v>
      </c>
      <c r="BP1225" s="17">
        <v>0.14994956912691701</v>
      </c>
      <c r="BQ1225" s="17">
        <v>0.10453893842983999</v>
      </c>
      <c r="BR1225" s="17"/>
      <c r="BS1225" s="17">
        <v>0.105788343427521</v>
      </c>
      <c r="BT1225" s="17">
        <v>0.137456438163613</v>
      </c>
      <c r="BU1225" s="17"/>
      <c r="BV1225" s="17">
        <v>0.10871312052299199</v>
      </c>
      <c r="BW1225" s="17">
        <v>9.1053485255741404E-2</v>
      </c>
      <c r="BX1225" s="17">
        <v>0.15571474428778301</v>
      </c>
      <c r="BY1225" s="17"/>
      <c r="BZ1225" s="17">
        <v>0.14461743756027801</v>
      </c>
      <c r="CA1225" s="17">
        <v>0.23739017987317801</v>
      </c>
    </row>
    <row r="1226" spans="2:79" x14ac:dyDescent="0.3">
      <c r="B1226" t="s">
        <v>323</v>
      </c>
      <c r="C1226" s="17">
        <v>0.264021557535771</v>
      </c>
      <c r="D1226" s="17">
        <v>0.24403372497536699</v>
      </c>
      <c r="E1226" s="17">
        <v>0.28362314387132997</v>
      </c>
      <c r="F1226" s="17"/>
      <c r="G1226" s="17">
        <v>0.25618187157230798</v>
      </c>
      <c r="H1226" s="17">
        <v>0.344699730042695</v>
      </c>
      <c r="I1226" s="17">
        <v>0.249447741347226</v>
      </c>
      <c r="J1226" s="17">
        <v>0.24956824651552001</v>
      </c>
      <c r="K1226" s="17">
        <v>0.23376716228334701</v>
      </c>
      <c r="L1226" s="17">
        <v>0.23650939141337099</v>
      </c>
      <c r="M1226" s="17"/>
      <c r="N1226" s="17">
        <v>0.25534807135697501</v>
      </c>
      <c r="O1226" s="17">
        <v>0.269371345848398</v>
      </c>
      <c r="P1226" s="17">
        <v>0.24450923630611901</v>
      </c>
      <c r="Q1226" s="17">
        <v>0.28535888630462902</v>
      </c>
      <c r="R1226" s="17"/>
      <c r="S1226" s="17">
        <v>0.244130806195896</v>
      </c>
      <c r="T1226" s="17">
        <v>0.257315367599321</v>
      </c>
      <c r="U1226" s="17">
        <v>0.26169380919034502</v>
      </c>
      <c r="V1226" s="17">
        <v>0.20414584394225899</v>
      </c>
      <c r="W1226" s="17">
        <v>0.43680562550607499</v>
      </c>
      <c r="X1226" s="17">
        <v>0.28285505175557302</v>
      </c>
      <c r="Y1226" s="17">
        <v>0.325850825951154</v>
      </c>
      <c r="Z1226" s="17">
        <v>0.15540827629147799</v>
      </c>
      <c r="AA1226" s="17">
        <v>0.299864801257547</v>
      </c>
      <c r="AB1226" s="17">
        <v>0.22688691046609999</v>
      </c>
      <c r="AC1226" s="17">
        <v>0.21703906354525501</v>
      </c>
      <c r="AD1226" s="17">
        <v>0.18444124163877301</v>
      </c>
      <c r="AE1226" s="17"/>
      <c r="AF1226" s="17">
        <v>0.18509819432814301</v>
      </c>
      <c r="AG1226" s="17">
        <v>0.338463067588264</v>
      </c>
      <c r="AH1226" s="17">
        <v>0.28549898123706502</v>
      </c>
      <c r="AI1226" s="17">
        <v>0.183010229104556</v>
      </c>
      <c r="AJ1226" s="17">
        <v>0.182755982849028</v>
      </c>
      <c r="AK1226" s="17"/>
      <c r="AL1226" s="17">
        <v>0.33209095868375399</v>
      </c>
      <c r="AM1226" s="17">
        <v>0.19270483307531</v>
      </c>
      <c r="AN1226" s="17">
        <v>0.33041622411553201</v>
      </c>
      <c r="AO1226" s="17">
        <v>0.15545080333842501</v>
      </c>
      <c r="AP1226" s="17">
        <v>0.27528033123286699</v>
      </c>
      <c r="AQ1226" s="17">
        <v>0.26011331323118098</v>
      </c>
      <c r="AR1226" s="17"/>
      <c r="AS1226" s="17">
        <v>0.20495479875734099</v>
      </c>
      <c r="AT1226" s="17">
        <v>0.27532016652261299</v>
      </c>
      <c r="AU1226" s="17">
        <v>0.281375653732019</v>
      </c>
      <c r="AV1226" s="17">
        <v>0.24231675592466101</v>
      </c>
      <c r="AW1226" s="17">
        <v>0.35411535001281702</v>
      </c>
      <c r="AX1226" s="17"/>
      <c r="AY1226" s="17">
        <v>0.23579787703455299</v>
      </c>
      <c r="AZ1226" s="17">
        <v>0.24749529798921299</v>
      </c>
      <c r="BA1226" s="17">
        <v>0.28378423501469602</v>
      </c>
      <c r="BB1226" s="17">
        <v>0.34066271177287899</v>
      </c>
      <c r="BC1226" s="17">
        <v>0.19708209906662</v>
      </c>
      <c r="BD1226" s="17"/>
      <c r="BE1226" s="17">
        <v>7.5176653301907204E-2</v>
      </c>
      <c r="BF1226" s="17">
        <v>0.27414204632036998</v>
      </c>
      <c r="BG1226" s="17">
        <v>0.28239347198266701</v>
      </c>
      <c r="BH1226" s="17">
        <v>0.25822471579018202</v>
      </c>
      <c r="BI1226" s="17"/>
      <c r="BJ1226" s="17">
        <v>0.20842152917957199</v>
      </c>
      <c r="BK1226" s="17">
        <v>0.30400658051693802</v>
      </c>
      <c r="BL1226" s="17">
        <v>0.25016818827211301</v>
      </c>
      <c r="BM1226" s="17">
        <v>0.28251762375391898</v>
      </c>
      <c r="BN1226" s="17"/>
      <c r="BO1226" s="17">
        <v>0.31461540330007398</v>
      </c>
      <c r="BP1226" s="17">
        <v>0.25657260309543201</v>
      </c>
      <c r="BQ1226" s="17">
        <v>0.25636264188714403</v>
      </c>
      <c r="BR1226" s="17"/>
      <c r="BS1226" s="17">
        <v>0.26950029958642502</v>
      </c>
      <c r="BT1226" s="17">
        <v>0.25494870669926001</v>
      </c>
      <c r="BU1226" s="17"/>
      <c r="BV1226" s="17">
        <v>0.30875752131781597</v>
      </c>
      <c r="BW1226" s="17">
        <v>0.28910856714814598</v>
      </c>
      <c r="BX1226" s="17">
        <v>0.19570092419149501</v>
      </c>
      <c r="BY1226" s="17"/>
      <c r="BZ1226" s="17">
        <v>0.30288175189581201</v>
      </c>
      <c r="CA1226" s="17">
        <v>0.246380670038849</v>
      </c>
    </row>
    <row r="1227" spans="2:79" x14ac:dyDescent="0.3">
      <c r="B1227" t="s">
        <v>324</v>
      </c>
      <c r="C1227" s="17">
        <v>0.21252253610504901</v>
      </c>
      <c r="D1227" s="17">
        <v>0.199204768606874</v>
      </c>
      <c r="E1227" s="17">
        <v>0.227850466856302</v>
      </c>
      <c r="F1227" s="17"/>
      <c r="G1227" s="17">
        <v>0.10565813254371299</v>
      </c>
      <c r="H1227" s="17">
        <v>0.18516031387981899</v>
      </c>
      <c r="I1227" s="17">
        <v>0.24447875354498799</v>
      </c>
      <c r="J1227" s="17">
        <v>0.219438106387181</v>
      </c>
      <c r="K1227" s="17">
        <v>0.252552842325039</v>
      </c>
      <c r="L1227" s="17">
        <v>0.26372543448200098</v>
      </c>
      <c r="M1227" s="17"/>
      <c r="N1227" s="17">
        <v>0.20235501609062001</v>
      </c>
      <c r="O1227" s="17">
        <v>0.17136138897656999</v>
      </c>
      <c r="P1227" s="17">
        <v>0.22138674324086999</v>
      </c>
      <c r="Q1227" s="17">
        <v>0.26038802755316998</v>
      </c>
      <c r="R1227" s="17"/>
      <c r="S1227" s="17">
        <v>0.182769271221495</v>
      </c>
      <c r="T1227" s="17">
        <v>0.20773623285179199</v>
      </c>
      <c r="U1227" s="17">
        <v>0.25522519903758101</v>
      </c>
      <c r="V1227" s="17">
        <v>0.277120913964987</v>
      </c>
      <c r="W1227" s="17">
        <v>0.11962129934707499</v>
      </c>
      <c r="X1227" s="17">
        <v>0.21447306225187501</v>
      </c>
      <c r="Y1227" s="17">
        <v>0.25250733791012497</v>
      </c>
      <c r="Z1227" s="17">
        <v>0.24776304037455499</v>
      </c>
      <c r="AA1227" s="17">
        <v>0.23119962320811999</v>
      </c>
      <c r="AB1227" s="17">
        <v>0.15563338108178301</v>
      </c>
      <c r="AC1227" s="17">
        <v>0.20443463919562899</v>
      </c>
      <c r="AD1227" s="17">
        <v>0.27263366775359199</v>
      </c>
      <c r="AE1227" s="17"/>
      <c r="AF1227" s="17">
        <v>0.24266265545610999</v>
      </c>
      <c r="AG1227" s="17">
        <v>0.17233064053567801</v>
      </c>
      <c r="AH1227" s="17">
        <v>0.219804560457494</v>
      </c>
      <c r="AI1227" s="17">
        <v>0.25452852337939402</v>
      </c>
      <c r="AJ1227" s="17">
        <v>0.29937619677552202</v>
      </c>
      <c r="AK1227" s="17"/>
      <c r="AL1227" s="17">
        <v>0.147730979616503</v>
      </c>
      <c r="AM1227" s="17">
        <v>0.21871694499258801</v>
      </c>
      <c r="AN1227" s="17">
        <v>0.111520567314821</v>
      </c>
      <c r="AO1227" s="17">
        <v>0.25368240251497898</v>
      </c>
      <c r="AP1227" s="17">
        <v>0.211904467032486</v>
      </c>
      <c r="AQ1227" s="17">
        <v>0.38151152331235799</v>
      </c>
      <c r="AR1227" s="17"/>
      <c r="AS1227" s="17">
        <v>0.16418931146961299</v>
      </c>
      <c r="AT1227" s="17">
        <v>0.22400515504197299</v>
      </c>
      <c r="AU1227" s="17">
        <v>0.24801195695679601</v>
      </c>
      <c r="AV1227" s="17">
        <v>0.13154304522541799</v>
      </c>
      <c r="AW1227" s="17">
        <v>0.2854784012553</v>
      </c>
      <c r="AX1227" s="17"/>
      <c r="AY1227" s="17">
        <v>0.191383433303108</v>
      </c>
      <c r="AZ1227" s="17">
        <v>0.26280958116803599</v>
      </c>
      <c r="BA1227" s="17">
        <v>0.210349546034794</v>
      </c>
      <c r="BB1227" s="17">
        <v>0.12507623560755901</v>
      </c>
      <c r="BC1227" s="17">
        <v>0.11086558892213599</v>
      </c>
      <c r="BD1227" s="17"/>
      <c r="BE1227" s="17">
        <v>0.222766072136971</v>
      </c>
      <c r="BF1227" s="17">
        <v>0.194501784424567</v>
      </c>
      <c r="BG1227" s="17">
        <v>0.18394429081960201</v>
      </c>
      <c r="BH1227" s="17">
        <v>0.26397006032679499</v>
      </c>
      <c r="BI1227" s="17"/>
      <c r="BJ1227" s="17">
        <v>0.22195019770715399</v>
      </c>
      <c r="BK1227" s="17">
        <v>3.3785159270406803E-2</v>
      </c>
      <c r="BL1227" s="17">
        <v>0.21997958895203101</v>
      </c>
      <c r="BM1227" s="17">
        <v>0.230977667313948</v>
      </c>
      <c r="BN1227" s="17"/>
      <c r="BO1227" s="17">
        <v>9.1788257024668099E-2</v>
      </c>
      <c r="BP1227" s="17">
        <v>0.205538184933343</v>
      </c>
      <c r="BQ1227" s="17">
        <v>0.23763895344525501</v>
      </c>
      <c r="BR1227" s="17"/>
      <c r="BS1227" s="17">
        <v>0.22173629065905001</v>
      </c>
      <c r="BT1227" s="17">
        <v>0.20198603624102199</v>
      </c>
      <c r="BU1227" s="17"/>
      <c r="BV1227" s="17">
        <v>0.20973956134657401</v>
      </c>
      <c r="BW1227" s="17">
        <v>0.243414239372854</v>
      </c>
      <c r="BX1227" s="17">
        <v>0.166029492242462</v>
      </c>
      <c r="BY1227" s="17"/>
      <c r="BZ1227" s="17">
        <v>0.17635873726322401</v>
      </c>
      <c r="CA1227" s="17">
        <v>6.3676523977347202E-2</v>
      </c>
    </row>
    <row r="1228" spans="2:79" x14ac:dyDescent="0.3">
      <c r="B1228" t="s">
        <v>325</v>
      </c>
      <c r="C1228" s="17">
        <v>0.20172303429535399</v>
      </c>
      <c r="D1228" s="17">
        <v>0.18864546175834801</v>
      </c>
      <c r="E1228" s="17">
        <v>0.21375306300834501</v>
      </c>
      <c r="F1228" s="17"/>
      <c r="G1228" s="17">
        <v>0.22451996990946499</v>
      </c>
      <c r="H1228" s="17">
        <v>0.16346729872006199</v>
      </c>
      <c r="I1228" s="17">
        <v>0.17632872502751901</v>
      </c>
      <c r="J1228" s="17">
        <v>0.20891287561125699</v>
      </c>
      <c r="K1228" s="17">
        <v>0.230794361077098</v>
      </c>
      <c r="L1228" s="17">
        <v>0.21733278722257901</v>
      </c>
      <c r="M1228" s="17"/>
      <c r="N1228" s="17">
        <v>0.17143267609787299</v>
      </c>
      <c r="O1228" s="17">
        <v>0.23941724526358299</v>
      </c>
      <c r="P1228" s="17">
        <v>0.221123254840456</v>
      </c>
      <c r="Q1228" s="17">
        <v>0.18204936023350901</v>
      </c>
      <c r="R1228" s="17"/>
      <c r="S1228" s="17">
        <v>0.17326621298091499</v>
      </c>
      <c r="T1228" s="17">
        <v>0.20371869462323899</v>
      </c>
      <c r="U1228" s="17">
        <v>0.22062549821094601</v>
      </c>
      <c r="V1228" s="17">
        <v>0.24028877486562999</v>
      </c>
      <c r="W1228" s="17">
        <v>0.158869533697412</v>
      </c>
      <c r="X1228" s="17">
        <v>0.19866845935895</v>
      </c>
      <c r="Y1228" s="17">
        <v>0.17161090240101601</v>
      </c>
      <c r="Z1228" s="17">
        <v>0.241150248006479</v>
      </c>
      <c r="AA1228" s="17">
        <v>0.14477718019458899</v>
      </c>
      <c r="AB1228" s="17">
        <v>0.28383591521201201</v>
      </c>
      <c r="AC1228" s="17">
        <v>0.26257301009121897</v>
      </c>
      <c r="AD1228" s="17">
        <v>0.15200033778233199</v>
      </c>
      <c r="AE1228" s="17"/>
      <c r="AF1228" s="17">
        <v>0.17915383021317199</v>
      </c>
      <c r="AG1228" s="17">
        <v>0.20268270059917601</v>
      </c>
      <c r="AH1228" s="17">
        <v>0.20855426507517599</v>
      </c>
      <c r="AI1228" s="17">
        <v>0.21754145337691899</v>
      </c>
      <c r="AJ1228" s="17">
        <v>0.25604978101481402</v>
      </c>
      <c r="AK1228" s="17"/>
      <c r="AL1228" s="17">
        <v>0.184428560347797</v>
      </c>
      <c r="AM1228" s="17">
        <v>0.201099394561913</v>
      </c>
      <c r="AN1228" s="17">
        <v>0.21306414780342001</v>
      </c>
      <c r="AO1228" s="17">
        <v>0.2094357241358</v>
      </c>
      <c r="AP1228" s="17">
        <v>0.31380913247178099</v>
      </c>
      <c r="AQ1228" s="17">
        <v>0.19814043561887701</v>
      </c>
      <c r="AR1228" s="17"/>
      <c r="AS1228" s="17">
        <v>0.189764170633695</v>
      </c>
      <c r="AT1228" s="17">
        <v>0.21353241394529801</v>
      </c>
      <c r="AU1228" s="17">
        <v>0.20315735255793499</v>
      </c>
      <c r="AV1228" s="17">
        <v>0.193278327088694</v>
      </c>
      <c r="AW1228" s="17">
        <v>4.57899709717434E-2</v>
      </c>
      <c r="AX1228" s="17"/>
      <c r="AY1228" s="17">
        <v>0.18534308872885899</v>
      </c>
      <c r="AZ1228" s="17">
        <v>0.22188115876934</v>
      </c>
      <c r="BA1228" s="17">
        <v>0.207789742150012</v>
      </c>
      <c r="BB1228" s="17">
        <v>0.203857204749472</v>
      </c>
      <c r="BC1228" s="17">
        <v>8.66818093998694E-2</v>
      </c>
      <c r="BD1228" s="17"/>
      <c r="BE1228" s="17">
        <v>0.17232957782296701</v>
      </c>
      <c r="BF1228" s="17">
        <v>0.21300347544996601</v>
      </c>
      <c r="BG1228" s="17">
        <v>0.22618033228182499</v>
      </c>
      <c r="BH1228" s="17">
        <v>0.16188768643095899</v>
      </c>
      <c r="BI1228" s="17"/>
      <c r="BJ1228" s="17">
        <v>0.217113149670661</v>
      </c>
      <c r="BK1228" s="17">
        <v>0.10055438901415201</v>
      </c>
      <c r="BL1228" s="17">
        <v>0.196780898047096</v>
      </c>
      <c r="BM1228" s="17">
        <v>0.21656693109528499</v>
      </c>
      <c r="BN1228" s="17"/>
      <c r="BO1228" s="17">
        <v>0.20180883204573499</v>
      </c>
      <c r="BP1228" s="17">
        <v>0.22485381786200601</v>
      </c>
      <c r="BQ1228" s="17">
        <v>0.19763667245420799</v>
      </c>
      <c r="BR1228" s="17"/>
      <c r="BS1228" s="17">
        <v>0.20437225216167901</v>
      </c>
      <c r="BT1228" s="17">
        <v>0.19915129793860001</v>
      </c>
      <c r="BU1228" s="17"/>
      <c r="BV1228" s="17">
        <v>0.24246206143697799</v>
      </c>
      <c r="BW1228" s="17">
        <v>0.19664276064069</v>
      </c>
      <c r="BX1228" s="17">
        <v>0.18489392578508401</v>
      </c>
      <c r="BY1228" s="17"/>
      <c r="BZ1228" s="17">
        <v>0.170365780676729</v>
      </c>
      <c r="CA1228" s="17">
        <v>0.215941485807644</v>
      </c>
    </row>
    <row r="1229" spans="2:79" x14ac:dyDescent="0.3">
      <c r="B1229" t="s">
        <v>326</v>
      </c>
      <c r="C1229" s="17">
        <v>0.110448228376287</v>
      </c>
      <c r="D1229" s="17">
        <v>0.142118993862764</v>
      </c>
      <c r="E1229" s="17">
        <v>7.9421660902025001E-2</v>
      </c>
      <c r="F1229" s="17"/>
      <c r="G1229" s="17">
        <v>8.65830128720977E-2</v>
      </c>
      <c r="H1229" s="17">
        <v>9.6295812259378999E-2</v>
      </c>
      <c r="I1229" s="17">
        <v>0.13683007795729599</v>
      </c>
      <c r="J1229" s="17">
        <v>9.4305338459688498E-2</v>
      </c>
      <c r="K1229" s="17">
        <v>0.106396179294065</v>
      </c>
      <c r="L1229" s="17">
        <v>0.138539502201316</v>
      </c>
      <c r="M1229" s="17"/>
      <c r="N1229" s="17">
        <v>0.108495781125946</v>
      </c>
      <c r="O1229" s="17">
        <v>0.11171132743043</v>
      </c>
      <c r="P1229" s="17">
        <v>0.102114861868585</v>
      </c>
      <c r="Q1229" s="17">
        <v>0.112036005710295</v>
      </c>
      <c r="R1229" s="17"/>
      <c r="S1229" s="17">
        <v>0.11497948229479001</v>
      </c>
      <c r="T1229" s="17">
        <v>8.8098606298170498E-2</v>
      </c>
      <c r="U1229" s="17">
        <v>0.12732102228557901</v>
      </c>
      <c r="V1229" s="17">
        <v>9.1614720848391798E-2</v>
      </c>
      <c r="W1229" s="17">
        <v>0.14571371301518199</v>
      </c>
      <c r="X1229" s="17">
        <v>8.5114258592105294E-2</v>
      </c>
      <c r="Y1229" s="17">
        <v>7.2077666388413897E-2</v>
      </c>
      <c r="Z1229" s="17">
        <v>0.121493366753938</v>
      </c>
      <c r="AA1229" s="17">
        <v>0.13655138406423301</v>
      </c>
      <c r="AB1229" s="17">
        <v>9.00573429943856E-2</v>
      </c>
      <c r="AC1229" s="17">
        <v>0.17326133383102199</v>
      </c>
      <c r="AD1229" s="17">
        <v>0.143494863359105</v>
      </c>
      <c r="AE1229" s="17"/>
      <c r="AF1229" s="17">
        <v>0.14153890610575401</v>
      </c>
      <c r="AG1229" s="17">
        <v>9.1488635566796206E-2</v>
      </c>
      <c r="AH1229" s="17">
        <v>0.110104948225522</v>
      </c>
      <c r="AI1229" s="17">
        <v>0.13461591891038999</v>
      </c>
      <c r="AJ1229" s="17">
        <v>5.28332465231044E-2</v>
      </c>
      <c r="AK1229" s="17"/>
      <c r="AL1229" s="17">
        <v>0.10150636341415099</v>
      </c>
      <c r="AM1229" s="17">
        <v>0.124980316405848</v>
      </c>
      <c r="AN1229" s="17">
        <v>0.10185855511815201</v>
      </c>
      <c r="AO1229" s="17">
        <v>0.17045665481969699</v>
      </c>
      <c r="AP1229" s="17">
        <v>5.6797248137221097E-2</v>
      </c>
      <c r="AQ1229" s="17">
        <v>7.8855241122275696E-2</v>
      </c>
      <c r="AR1229" s="17"/>
      <c r="AS1229" s="17">
        <v>9.6142712403524205E-2</v>
      </c>
      <c r="AT1229" s="17">
        <v>0.101722071533026</v>
      </c>
      <c r="AU1229" s="17">
        <v>0.113864767325096</v>
      </c>
      <c r="AV1229" s="17">
        <v>0.18408363713770701</v>
      </c>
      <c r="AW1229" s="17">
        <v>8.0291158813057095E-2</v>
      </c>
      <c r="AX1229" s="17"/>
      <c r="AY1229" s="17">
        <v>0.117102493136583</v>
      </c>
      <c r="AZ1229" s="17">
        <v>9.56689660380588E-2</v>
      </c>
      <c r="BA1229" s="17">
        <v>0.12038042677121</v>
      </c>
      <c r="BB1229" s="17">
        <v>0.115256877334468</v>
      </c>
      <c r="BC1229" s="17">
        <v>0.16768371709061999</v>
      </c>
      <c r="BD1229" s="17"/>
      <c r="BE1229" s="17">
        <v>0.25367005307755203</v>
      </c>
      <c r="BF1229" s="17">
        <v>9.9321340543276099E-2</v>
      </c>
      <c r="BG1229" s="17">
        <v>0.106035468903901</v>
      </c>
      <c r="BH1229" s="17">
        <v>0.10737271937394099</v>
      </c>
      <c r="BI1229" s="17"/>
      <c r="BJ1229" s="17">
        <v>0.15911434807708899</v>
      </c>
      <c r="BK1229" s="17">
        <v>0.180279391608656</v>
      </c>
      <c r="BL1229" s="17">
        <v>8.5055632643742801E-2</v>
      </c>
      <c r="BM1229" s="17">
        <v>9.8597348517388203E-2</v>
      </c>
      <c r="BN1229" s="17"/>
      <c r="BO1229" s="17">
        <v>0.13517563941090999</v>
      </c>
      <c r="BP1229" s="17">
        <v>5.5111988969932399E-2</v>
      </c>
      <c r="BQ1229" s="17">
        <v>0.11681477160060801</v>
      </c>
      <c r="BR1229" s="17"/>
      <c r="BS1229" s="17">
        <v>0.11759342358055901</v>
      </c>
      <c r="BT1229" s="17">
        <v>0.102100269142036</v>
      </c>
      <c r="BU1229" s="17"/>
      <c r="BV1229" s="17">
        <v>8.0506770542970396E-2</v>
      </c>
      <c r="BW1229" s="17">
        <v>8.9844491012835995E-2</v>
      </c>
      <c r="BX1229" s="17">
        <v>0.162974086534103</v>
      </c>
      <c r="BY1229" s="17"/>
      <c r="BZ1229" s="17">
        <v>0.13524565241610201</v>
      </c>
      <c r="CA1229" s="17">
        <v>0.14502469584009101</v>
      </c>
    </row>
    <row r="1230" spans="2:79" x14ac:dyDescent="0.3">
      <c r="B1230" t="s">
        <v>327</v>
      </c>
      <c r="C1230" s="17">
        <v>3.8871748491519101E-2</v>
      </c>
      <c r="D1230" s="17">
        <v>4.9454978467807803E-2</v>
      </c>
      <c r="E1230" s="17">
        <v>2.9740005998886501E-2</v>
      </c>
      <c r="F1230" s="17"/>
      <c r="G1230" s="17">
        <v>1.0177607426510501E-2</v>
      </c>
      <c r="H1230" s="17">
        <v>9.9504395463049598E-3</v>
      </c>
      <c r="I1230" s="17">
        <v>2.76978880779718E-2</v>
      </c>
      <c r="J1230" s="17">
        <v>6.1846654304285903E-2</v>
      </c>
      <c r="K1230" s="17">
        <v>7.4737928525272695E-2</v>
      </c>
      <c r="L1230" s="17">
        <v>5.4582889651733899E-2</v>
      </c>
      <c r="M1230" s="17"/>
      <c r="N1230" s="17">
        <v>2.62514569064424E-2</v>
      </c>
      <c r="O1230" s="17">
        <v>5.2642812011156899E-2</v>
      </c>
      <c r="P1230" s="17">
        <v>4.8233347088404703E-2</v>
      </c>
      <c r="Q1230" s="17">
        <v>3.1345337113743502E-2</v>
      </c>
      <c r="R1230" s="17"/>
      <c r="S1230" s="17">
        <v>2.0278507105361901E-2</v>
      </c>
      <c r="T1230" s="17">
        <v>5.3849254551907401E-2</v>
      </c>
      <c r="U1230" s="17">
        <v>4.8742363991549097E-2</v>
      </c>
      <c r="V1230" s="17">
        <v>7.2972591312365997E-2</v>
      </c>
      <c r="W1230" s="17">
        <v>5.12380714618208E-2</v>
      </c>
      <c r="X1230" s="17">
        <v>2.9793623825594601E-2</v>
      </c>
      <c r="Y1230" s="17">
        <v>3.6123182409438598E-2</v>
      </c>
      <c r="Z1230" s="17">
        <v>3.71950239436191E-2</v>
      </c>
      <c r="AA1230" s="17">
        <v>3.4197611722754803E-2</v>
      </c>
      <c r="AB1230" s="17">
        <v>1.6214807010241899E-2</v>
      </c>
      <c r="AC1230" s="17">
        <v>4.9448666863540602E-2</v>
      </c>
      <c r="AD1230" s="17">
        <v>4.2702912099382699E-2</v>
      </c>
      <c r="AE1230" s="17"/>
      <c r="AF1230" s="17">
        <v>4.8560900379844001E-2</v>
      </c>
      <c r="AG1230" s="17">
        <v>2.24774362831139E-2</v>
      </c>
      <c r="AH1230" s="17">
        <v>7.1787691500900502E-2</v>
      </c>
      <c r="AI1230" s="17">
        <v>8.6114981279842198E-2</v>
      </c>
      <c r="AJ1230" s="17">
        <v>2.13196311921941E-2</v>
      </c>
      <c r="AK1230" s="17"/>
      <c r="AL1230" s="17">
        <v>2.9370511147199799E-2</v>
      </c>
      <c r="AM1230" s="17">
        <v>4.2802907285918602E-2</v>
      </c>
      <c r="AN1230" s="17">
        <v>4.4447472092126503E-2</v>
      </c>
      <c r="AO1230" s="17">
        <v>7.8587333991881406E-2</v>
      </c>
      <c r="AP1230" s="17">
        <v>1.6969934742845E-2</v>
      </c>
      <c r="AQ1230" s="17">
        <v>0</v>
      </c>
      <c r="AR1230" s="17"/>
      <c r="AS1230" s="17">
        <v>7.3532028367155597E-2</v>
      </c>
      <c r="AT1230" s="17">
        <v>3.0778071959423298E-2</v>
      </c>
      <c r="AU1230" s="17">
        <v>2.04076317161224E-2</v>
      </c>
      <c r="AV1230" s="17">
        <v>4.5371541252884E-2</v>
      </c>
      <c r="AW1230" s="17">
        <v>7.4178694982283605E-2</v>
      </c>
      <c r="AX1230" s="17"/>
      <c r="AY1230" s="17">
        <v>6.3655794622140896E-2</v>
      </c>
      <c r="AZ1230" s="17">
        <v>3.3071616333105E-2</v>
      </c>
      <c r="BA1230" s="17">
        <v>2.2798659681662899E-2</v>
      </c>
      <c r="BB1230" s="17">
        <v>1.09813847572587E-2</v>
      </c>
      <c r="BC1230" s="17">
        <v>0.100848893072588</v>
      </c>
      <c r="BD1230" s="17"/>
      <c r="BE1230" s="17">
        <v>6.6548626460499999E-2</v>
      </c>
      <c r="BF1230" s="17">
        <v>3.70019170283045E-2</v>
      </c>
      <c r="BG1230" s="17">
        <v>4.4762336776781798E-2</v>
      </c>
      <c r="BH1230" s="17">
        <v>2.1952724676107899E-2</v>
      </c>
      <c r="BI1230" s="17"/>
      <c r="BJ1230" s="17">
        <v>7.1402333723249306E-2</v>
      </c>
      <c r="BK1230" s="17">
        <v>0</v>
      </c>
      <c r="BL1230" s="17">
        <v>4.9867501926870901E-2</v>
      </c>
      <c r="BM1230" s="17">
        <v>3.0541623405337299E-2</v>
      </c>
      <c r="BN1230" s="17"/>
      <c r="BO1230" s="17">
        <v>2.8464962390177598E-2</v>
      </c>
      <c r="BP1230" s="17">
        <v>3.3249701253699103E-2</v>
      </c>
      <c r="BQ1230" s="17">
        <v>4.2070862768444801E-2</v>
      </c>
      <c r="BR1230" s="17"/>
      <c r="BS1230" s="17">
        <v>3.29457211331559E-2</v>
      </c>
      <c r="BT1230" s="17">
        <v>4.6220103292793198E-2</v>
      </c>
      <c r="BU1230" s="17"/>
      <c r="BV1230" s="17">
        <v>1.24885626670816E-2</v>
      </c>
      <c r="BW1230" s="17">
        <v>4.6256238017846403E-2</v>
      </c>
      <c r="BX1230" s="17">
        <v>5.0239493466145799E-2</v>
      </c>
      <c r="BY1230" s="17"/>
      <c r="BZ1230" s="17">
        <v>0</v>
      </c>
      <c r="CA1230" s="17">
        <v>0</v>
      </c>
    </row>
    <row r="1231" spans="2:79" x14ac:dyDescent="0.3">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c r="BM1231" s="17"/>
      <c r="BN1231" s="17"/>
      <c r="BO1231" s="17"/>
      <c r="BP1231" s="17"/>
      <c r="BQ1231" s="17"/>
      <c r="BR1231" s="17"/>
      <c r="BS1231" s="17"/>
      <c r="BT1231" s="17"/>
      <c r="BU1231" s="17"/>
      <c r="BV1231" s="17"/>
      <c r="BW1231" s="17"/>
      <c r="BX1231" s="17"/>
      <c r="BY1231" s="17"/>
      <c r="BZ1231" s="17"/>
      <c r="CA1231" s="17"/>
    </row>
    <row r="1232" spans="2:79" x14ac:dyDescent="0.3">
      <c r="B1232" s="6" t="s">
        <v>378</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c r="BM1232" s="17"/>
      <c r="BN1232" s="17"/>
      <c r="BO1232" s="17"/>
      <c r="BP1232" s="17"/>
      <c r="BQ1232" s="17"/>
      <c r="BR1232" s="17"/>
      <c r="BS1232" s="17"/>
      <c r="BT1232" s="17"/>
      <c r="BU1232" s="17"/>
      <c r="BV1232" s="17"/>
      <c r="BW1232" s="17"/>
      <c r="BX1232" s="17"/>
      <c r="BY1232" s="17"/>
      <c r="BZ1232" s="17"/>
      <c r="CA1232" s="17"/>
    </row>
    <row r="1233" spans="2:79" x14ac:dyDescent="0.3">
      <c r="B1233" s="24" t="s">
        <v>329</v>
      </c>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c r="BL1233" s="17"/>
      <c r="BM1233" s="17"/>
      <c r="BN1233" s="17"/>
      <c r="BO1233" s="17"/>
      <c r="BP1233" s="17"/>
      <c r="BQ1233" s="17"/>
      <c r="BR1233" s="17"/>
      <c r="BS1233" s="17"/>
      <c r="BT1233" s="17"/>
      <c r="BU1233" s="17"/>
      <c r="BV1233" s="17"/>
      <c r="BW1233" s="17"/>
      <c r="BX1233" s="17"/>
      <c r="BY1233" s="17"/>
      <c r="BZ1233" s="17"/>
      <c r="CA1233" s="17"/>
    </row>
    <row r="1234" spans="2:79" x14ac:dyDescent="0.3">
      <c r="B1234" t="s">
        <v>321</v>
      </c>
      <c r="C1234" s="17">
        <v>5.33847547316623E-2</v>
      </c>
      <c r="D1234" s="17">
        <v>5.6884437921074102E-2</v>
      </c>
      <c r="E1234" s="17">
        <v>5.0959851918578103E-2</v>
      </c>
      <c r="F1234" s="17"/>
      <c r="G1234" s="17">
        <v>0.100159768487384</v>
      </c>
      <c r="H1234" s="17">
        <v>7.5749586022573298E-2</v>
      </c>
      <c r="I1234" s="17">
        <v>6.0063284789460901E-2</v>
      </c>
      <c r="J1234" s="17">
        <v>3.0340175504760501E-2</v>
      </c>
      <c r="K1234" s="17">
        <v>3.3801330138480697E-2</v>
      </c>
      <c r="L1234" s="17">
        <v>2.2444348420311101E-2</v>
      </c>
      <c r="M1234" s="17"/>
      <c r="N1234" s="17">
        <v>9.14145079620034E-2</v>
      </c>
      <c r="O1234" s="17">
        <v>1.7232889187615699E-2</v>
      </c>
      <c r="P1234" s="17">
        <v>4.5714327471386297E-2</v>
      </c>
      <c r="Q1234" s="17">
        <v>5.5308206139162798E-2</v>
      </c>
      <c r="R1234" s="17"/>
      <c r="S1234" s="17">
        <v>0.11244344784158899</v>
      </c>
      <c r="T1234" s="17">
        <v>3.17234728500023E-2</v>
      </c>
      <c r="U1234" s="17">
        <v>6.6655348760286004E-2</v>
      </c>
      <c r="V1234" s="17">
        <v>4.5644983266521201E-2</v>
      </c>
      <c r="W1234" s="17">
        <v>2.9865403786581399E-2</v>
      </c>
      <c r="X1234" s="17">
        <v>2.84907959975968E-2</v>
      </c>
      <c r="Y1234" s="17">
        <v>3.6622573493189002E-2</v>
      </c>
      <c r="Z1234" s="17">
        <v>3.8841074968655603E-2</v>
      </c>
      <c r="AA1234" s="17">
        <v>5.8391357185924399E-2</v>
      </c>
      <c r="AB1234" s="17">
        <v>6.6628771141586898E-2</v>
      </c>
      <c r="AC1234" s="17">
        <v>0</v>
      </c>
      <c r="AD1234" s="17">
        <v>4.63670037994788E-2</v>
      </c>
      <c r="AE1234" s="17"/>
      <c r="AF1234" s="17">
        <v>7.6705987055444097E-2</v>
      </c>
      <c r="AG1234" s="17">
        <v>5.03514163660276E-2</v>
      </c>
      <c r="AH1234" s="17">
        <v>0</v>
      </c>
      <c r="AI1234" s="17">
        <v>3.8740208158709398E-2</v>
      </c>
      <c r="AJ1234" s="17">
        <v>0.10150547425767301</v>
      </c>
      <c r="AK1234" s="17"/>
      <c r="AL1234" s="17">
        <v>5.7796657835571003E-2</v>
      </c>
      <c r="AM1234" s="17">
        <v>9.0450933673443604E-2</v>
      </c>
      <c r="AN1234" s="17">
        <v>2.91627764897898E-2</v>
      </c>
      <c r="AO1234" s="17">
        <v>4.8404239067462801E-2</v>
      </c>
      <c r="AP1234" s="17">
        <v>4.1379296429413001E-2</v>
      </c>
      <c r="AQ1234" s="17">
        <v>1.9280858258773102E-2</v>
      </c>
      <c r="AR1234" s="17"/>
      <c r="AS1234" s="17">
        <v>0.105537280238009</v>
      </c>
      <c r="AT1234" s="17">
        <v>4.44053142277002E-2</v>
      </c>
      <c r="AU1234" s="17">
        <v>2.7161076967096499E-2</v>
      </c>
      <c r="AV1234" s="17">
        <v>7.2231826657066095E-2</v>
      </c>
      <c r="AW1234" s="17">
        <v>8.0543542887175495E-2</v>
      </c>
      <c r="AX1234" s="17"/>
      <c r="AY1234" s="17">
        <v>6.5649835687412297E-2</v>
      </c>
      <c r="AZ1234" s="17">
        <v>4.1366958058934797E-2</v>
      </c>
      <c r="BA1234" s="17">
        <v>5.5011504013184699E-2</v>
      </c>
      <c r="BB1234" s="17">
        <v>5.13433296418754E-2</v>
      </c>
      <c r="BC1234" s="17">
        <v>0.107498881517241</v>
      </c>
      <c r="BD1234" s="17"/>
      <c r="BE1234" s="17">
        <v>8.62375770719188E-2</v>
      </c>
      <c r="BF1234" s="17">
        <v>4.94176588690717E-2</v>
      </c>
      <c r="BG1234" s="17">
        <v>5.83107888109302E-2</v>
      </c>
      <c r="BH1234" s="17">
        <v>4.4178032427714099E-2</v>
      </c>
      <c r="BI1234" s="17"/>
      <c r="BJ1234" s="17">
        <v>3.04412652443646E-2</v>
      </c>
      <c r="BK1234" s="17">
        <v>0.19010004933764399</v>
      </c>
      <c r="BL1234" s="17">
        <v>5.1134826999915603E-2</v>
      </c>
      <c r="BM1234" s="17">
        <v>4.1403470540226903E-2</v>
      </c>
      <c r="BN1234" s="17"/>
      <c r="BO1234" s="17">
        <v>6.7294041985208303E-2</v>
      </c>
      <c r="BP1234" s="17">
        <v>8.9241348490771699E-2</v>
      </c>
      <c r="BQ1234" s="17">
        <v>4.37894045023558E-2</v>
      </c>
      <c r="BR1234" s="17"/>
      <c r="BS1234" s="17">
        <v>4.5188558880887901E-2</v>
      </c>
      <c r="BT1234" s="17">
        <v>6.3546918285278198E-2</v>
      </c>
      <c r="BU1234" s="17"/>
      <c r="BV1234" s="17">
        <v>3.9164320144487397E-2</v>
      </c>
      <c r="BW1234" s="17">
        <v>4.4086901420735902E-2</v>
      </c>
      <c r="BX1234" s="17">
        <v>8.5292051396176599E-2</v>
      </c>
      <c r="BY1234" s="17"/>
      <c r="BZ1234" s="17">
        <v>4.2658218720608397E-2</v>
      </c>
      <c r="CA1234" s="17">
        <v>0.135945958416052</v>
      </c>
    </row>
    <row r="1235" spans="2:79" x14ac:dyDescent="0.3">
      <c r="B1235" t="s">
        <v>322</v>
      </c>
      <c r="C1235" s="17">
        <v>0.133802724432246</v>
      </c>
      <c r="D1235" s="17">
        <v>0.13818619263885801</v>
      </c>
      <c r="E1235" s="17">
        <v>0.12903583154894599</v>
      </c>
      <c r="F1235" s="17"/>
      <c r="G1235" s="17">
        <v>0.21050343307945901</v>
      </c>
      <c r="H1235" s="17">
        <v>0.17984157037116799</v>
      </c>
      <c r="I1235" s="17">
        <v>0.10621948072758899</v>
      </c>
      <c r="J1235" s="17">
        <v>0.103270326573577</v>
      </c>
      <c r="K1235" s="17">
        <v>0.13400527087699801</v>
      </c>
      <c r="L1235" s="17">
        <v>7.8407651866441094E-2</v>
      </c>
      <c r="M1235" s="17"/>
      <c r="N1235" s="17">
        <v>0.164950862354283</v>
      </c>
      <c r="O1235" s="17">
        <v>0.108732915833888</v>
      </c>
      <c r="P1235" s="17">
        <v>0.13801895369334299</v>
      </c>
      <c r="Q1235" s="17">
        <v>0.12292731675139899</v>
      </c>
      <c r="R1235" s="17"/>
      <c r="S1235" s="17">
        <v>0.17349371654458201</v>
      </c>
      <c r="T1235" s="17">
        <v>0.13788443121025201</v>
      </c>
      <c r="U1235" s="17">
        <v>8.5384389212256398E-2</v>
      </c>
      <c r="V1235" s="17">
        <v>0.13161785822612301</v>
      </c>
      <c r="W1235" s="17">
        <v>0.103813159462979</v>
      </c>
      <c r="X1235" s="17">
        <v>0.161692815718915</v>
      </c>
      <c r="Y1235" s="17">
        <v>8.2474289621333602E-2</v>
      </c>
      <c r="Z1235" s="17">
        <v>0.237851797880621</v>
      </c>
      <c r="AA1235" s="17">
        <v>0.130217819596219</v>
      </c>
      <c r="AB1235" s="17">
        <v>0.12824640652211799</v>
      </c>
      <c r="AC1235" s="17">
        <v>7.8619520334092405E-2</v>
      </c>
      <c r="AD1235" s="17">
        <v>0.15879930228422201</v>
      </c>
      <c r="AE1235" s="17"/>
      <c r="AF1235" s="17">
        <v>0.123581171823893</v>
      </c>
      <c r="AG1235" s="17">
        <v>0.16255874730162001</v>
      </c>
      <c r="AH1235" s="17">
        <v>0.11420265539730599</v>
      </c>
      <c r="AI1235" s="17">
        <v>0.112612699729294</v>
      </c>
      <c r="AJ1235" s="17">
        <v>8.6668576916233503E-2</v>
      </c>
      <c r="AK1235" s="17"/>
      <c r="AL1235" s="17">
        <v>0.21341981795119999</v>
      </c>
      <c r="AM1235" s="17">
        <v>0.149230287485216</v>
      </c>
      <c r="AN1235" s="17">
        <v>0.12742017121815499</v>
      </c>
      <c r="AO1235" s="17">
        <v>5.6476171705325498E-2</v>
      </c>
      <c r="AP1235" s="17">
        <v>0.15294804552240701</v>
      </c>
      <c r="AQ1235" s="17">
        <v>4.6091838896864898E-2</v>
      </c>
      <c r="AR1235" s="17"/>
      <c r="AS1235" s="17">
        <v>0.24730133393178</v>
      </c>
      <c r="AT1235" s="17">
        <v>0.121370231036781</v>
      </c>
      <c r="AU1235" s="17">
        <v>8.7555901766828398E-2</v>
      </c>
      <c r="AV1235" s="17">
        <v>0.13712082556869301</v>
      </c>
      <c r="AW1235" s="17">
        <v>7.7849414138336195E-2</v>
      </c>
      <c r="AX1235" s="17"/>
      <c r="AY1235" s="17">
        <v>0.17060001804512101</v>
      </c>
      <c r="AZ1235" s="17">
        <v>0.103034638464767</v>
      </c>
      <c r="BA1235" s="17">
        <v>0.143270572303135</v>
      </c>
      <c r="BB1235" s="17">
        <v>0.13234982576569199</v>
      </c>
      <c r="BC1235" s="17">
        <v>0.170929607383356</v>
      </c>
      <c r="BD1235" s="17"/>
      <c r="BE1235" s="17">
        <v>7.5319642521845503E-2</v>
      </c>
      <c r="BF1235" s="17">
        <v>0.16877146615257199</v>
      </c>
      <c r="BG1235" s="17">
        <v>0.120284439983475</v>
      </c>
      <c r="BH1235" s="17">
        <v>0.145515178358812</v>
      </c>
      <c r="BI1235" s="17"/>
      <c r="BJ1235" s="17">
        <v>0.13742552135859601</v>
      </c>
      <c r="BK1235" s="17">
        <v>0.192223372126723</v>
      </c>
      <c r="BL1235" s="17">
        <v>0.13119322667907099</v>
      </c>
      <c r="BM1235" s="17">
        <v>0.123697571232218</v>
      </c>
      <c r="BN1235" s="17"/>
      <c r="BO1235" s="17">
        <v>0.218338289985364</v>
      </c>
      <c r="BP1235" s="17">
        <v>0.13490491664839899</v>
      </c>
      <c r="BQ1235" s="17">
        <v>0.115277851572086</v>
      </c>
      <c r="BR1235" s="17"/>
      <c r="BS1235" s="17">
        <v>0.117805117793829</v>
      </c>
      <c r="BT1235" s="17">
        <v>0.15373395621504299</v>
      </c>
      <c r="BU1235" s="17"/>
      <c r="BV1235" s="17">
        <v>0.15186193392779301</v>
      </c>
      <c r="BW1235" s="17">
        <v>0.118549603305838</v>
      </c>
      <c r="BX1235" s="17">
        <v>0.13807748414167301</v>
      </c>
      <c r="BY1235" s="17"/>
      <c r="BZ1235" s="17">
        <v>0.212438725625929</v>
      </c>
      <c r="CA1235" s="17">
        <v>0.29395728958518402</v>
      </c>
    </row>
    <row r="1236" spans="2:79" x14ac:dyDescent="0.3">
      <c r="B1236" t="s">
        <v>323</v>
      </c>
      <c r="C1236" s="17">
        <v>0.29217473931305299</v>
      </c>
      <c r="D1236" s="17">
        <v>0.26313232318255297</v>
      </c>
      <c r="E1236" s="17">
        <v>0.317656209596476</v>
      </c>
      <c r="F1236" s="17"/>
      <c r="G1236" s="17">
        <v>0.27173257082624502</v>
      </c>
      <c r="H1236" s="17">
        <v>0.31243487099206402</v>
      </c>
      <c r="I1236" s="17">
        <v>0.32867332293500301</v>
      </c>
      <c r="J1236" s="17">
        <v>0.338580015044949</v>
      </c>
      <c r="K1236" s="17">
        <v>0.23601638587472101</v>
      </c>
      <c r="L1236" s="17">
        <v>0.25173388332810498</v>
      </c>
      <c r="M1236" s="17"/>
      <c r="N1236" s="17">
        <v>0.28855611861921598</v>
      </c>
      <c r="O1236" s="17">
        <v>0.316907801718259</v>
      </c>
      <c r="P1236" s="17">
        <v>0.25378298275510502</v>
      </c>
      <c r="Q1236" s="17">
        <v>0.30326170325261897</v>
      </c>
      <c r="R1236" s="17"/>
      <c r="S1236" s="17">
        <v>0.32129520665972999</v>
      </c>
      <c r="T1236" s="17">
        <v>0.26186930720252399</v>
      </c>
      <c r="U1236" s="17">
        <v>0.245496680599293</v>
      </c>
      <c r="V1236" s="17">
        <v>0.225750189468201</v>
      </c>
      <c r="W1236" s="17">
        <v>0.34588040409672999</v>
      </c>
      <c r="X1236" s="17">
        <v>0.38086200984764201</v>
      </c>
      <c r="Y1236" s="17">
        <v>0.34409745740280301</v>
      </c>
      <c r="Z1236" s="17">
        <v>0.21299188324524401</v>
      </c>
      <c r="AA1236" s="17">
        <v>0.31763818128605598</v>
      </c>
      <c r="AB1236" s="17">
        <v>0.29586483123113699</v>
      </c>
      <c r="AC1236" s="17">
        <v>0.18663083697788199</v>
      </c>
      <c r="AD1236" s="17">
        <v>0.23706073610707101</v>
      </c>
      <c r="AE1236" s="17"/>
      <c r="AF1236" s="17">
        <v>0.18614051834863901</v>
      </c>
      <c r="AG1236" s="17">
        <v>0.32363183435257997</v>
      </c>
      <c r="AH1236" s="17">
        <v>0.29363773028476498</v>
      </c>
      <c r="AI1236" s="17">
        <v>0.24693274086907299</v>
      </c>
      <c r="AJ1236" s="17">
        <v>0.35606942192060398</v>
      </c>
      <c r="AK1236" s="17"/>
      <c r="AL1236" s="17">
        <v>0.34546115279956902</v>
      </c>
      <c r="AM1236" s="17">
        <v>0.21378390433924099</v>
      </c>
      <c r="AN1236" s="17">
        <v>0.26383407545141602</v>
      </c>
      <c r="AO1236" s="17">
        <v>0.20191651591329601</v>
      </c>
      <c r="AP1236" s="17">
        <v>0.40439701295006197</v>
      </c>
      <c r="AQ1236" s="17">
        <v>0.34120630006039698</v>
      </c>
      <c r="AR1236" s="17"/>
      <c r="AS1236" s="17">
        <v>0.236344597969395</v>
      </c>
      <c r="AT1236" s="17">
        <v>0.30873728419670399</v>
      </c>
      <c r="AU1236" s="17">
        <v>0.27723703079457801</v>
      </c>
      <c r="AV1236" s="17">
        <v>0.30496339074441398</v>
      </c>
      <c r="AW1236" s="17">
        <v>0.417251739650978</v>
      </c>
      <c r="AX1236" s="17"/>
      <c r="AY1236" s="17">
        <v>0.24360676366113501</v>
      </c>
      <c r="AZ1236" s="17">
        <v>0.29576330093911701</v>
      </c>
      <c r="BA1236" s="17">
        <v>0.30699965034806997</v>
      </c>
      <c r="BB1236" s="17">
        <v>0.35655751194610302</v>
      </c>
      <c r="BC1236" s="17">
        <v>0.19814276775557199</v>
      </c>
      <c r="BD1236" s="17"/>
      <c r="BE1236" s="17">
        <v>0.22154562875009701</v>
      </c>
      <c r="BF1236" s="17">
        <v>0.23380432965857201</v>
      </c>
      <c r="BG1236" s="17">
        <v>0.28776839541775701</v>
      </c>
      <c r="BH1236" s="17">
        <v>0.34674992897298201</v>
      </c>
      <c r="BI1236" s="17"/>
      <c r="BJ1236" s="17">
        <v>0.207533208976525</v>
      </c>
      <c r="BK1236" s="17">
        <v>0.18940687551618801</v>
      </c>
      <c r="BL1236" s="17">
        <v>0.31589677356502799</v>
      </c>
      <c r="BM1236" s="17">
        <v>0.319989992795569</v>
      </c>
      <c r="BN1236" s="17"/>
      <c r="BO1236" s="17">
        <v>0.26292923881213098</v>
      </c>
      <c r="BP1236" s="17">
        <v>0.31068893801754699</v>
      </c>
      <c r="BQ1236" s="17">
        <v>0.29485472282747499</v>
      </c>
      <c r="BR1236" s="17"/>
      <c r="BS1236" s="17">
        <v>0.300170122415506</v>
      </c>
      <c r="BT1236" s="17">
        <v>0.28338234250685002</v>
      </c>
      <c r="BU1236" s="17"/>
      <c r="BV1236" s="17">
        <v>0.34108671312905903</v>
      </c>
      <c r="BW1236" s="17">
        <v>0.32648740684071598</v>
      </c>
      <c r="BX1236" s="17">
        <v>0.19744070371429101</v>
      </c>
      <c r="BY1236" s="17"/>
      <c r="BZ1236" s="17">
        <v>0.33468837401226598</v>
      </c>
      <c r="CA1236" s="17">
        <v>0.239959914800906</v>
      </c>
    </row>
    <row r="1237" spans="2:79" x14ac:dyDescent="0.3">
      <c r="B1237" t="s">
        <v>324</v>
      </c>
      <c r="C1237" s="17">
        <v>0.213943147730775</v>
      </c>
      <c r="D1237" s="17">
        <v>0.19839986956546199</v>
      </c>
      <c r="E1237" s="17">
        <v>0.22841295153177099</v>
      </c>
      <c r="F1237" s="17"/>
      <c r="G1237" s="17">
        <v>0.16044525550932001</v>
      </c>
      <c r="H1237" s="17">
        <v>0.27328384948283102</v>
      </c>
      <c r="I1237" s="17">
        <v>0.189266514738236</v>
      </c>
      <c r="J1237" s="17">
        <v>0.218102508748859</v>
      </c>
      <c r="K1237" s="17">
        <v>0.20934408616349601</v>
      </c>
      <c r="L1237" s="17">
        <v>0.21838228785238201</v>
      </c>
      <c r="M1237" s="17"/>
      <c r="N1237" s="17">
        <v>0.19869464033297801</v>
      </c>
      <c r="O1237" s="17">
        <v>0.202211384558593</v>
      </c>
      <c r="P1237" s="17">
        <v>0.24346219259222099</v>
      </c>
      <c r="Q1237" s="17">
        <v>0.220630084618334</v>
      </c>
      <c r="R1237" s="17"/>
      <c r="S1237" s="17">
        <v>0.16766307879907699</v>
      </c>
      <c r="T1237" s="17">
        <v>0.22684152094737101</v>
      </c>
      <c r="U1237" s="17">
        <v>0.32598965128744201</v>
      </c>
      <c r="V1237" s="17">
        <v>0.23093638927862101</v>
      </c>
      <c r="W1237" s="17">
        <v>0.170037339939837</v>
      </c>
      <c r="X1237" s="17">
        <v>0.16531605841327901</v>
      </c>
      <c r="Y1237" s="17">
        <v>0.30168335865513302</v>
      </c>
      <c r="Z1237" s="17">
        <v>0.24420023696158399</v>
      </c>
      <c r="AA1237" s="17">
        <v>0.272597834138738</v>
      </c>
      <c r="AB1237" s="17">
        <v>0.135414995657575</v>
      </c>
      <c r="AC1237" s="17">
        <v>0.16522179953260899</v>
      </c>
      <c r="AD1237" s="17">
        <v>0.14074967069497499</v>
      </c>
      <c r="AE1237" s="17"/>
      <c r="AF1237" s="17">
        <v>0.23586791577249</v>
      </c>
      <c r="AG1237" s="17">
        <v>0.176605617764098</v>
      </c>
      <c r="AH1237" s="17">
        <v>0.28303721242231</v>
      </c>
      <c r="AI1237" s="17">
        <v>0.26473866490281101</v>
      </c>
      <c r="AJ1237" s="17">
        <v>0.19558313736008501</v>
      </c>
      <c r="AK1237" s="17"/>
      <c r="AL1237" s="17">
        <v>0.161668960433834</v>
      </c>
      <c r="AM1237" s="17">
        <v>0.22060958214028101</v>
      </c>
      <c r="AN1237" s="17">
        <v>0.207302788569315</v>
      </c>
      <c r="AO1237" s="17">
        <v>0.25596104815517201</v>
      </c>
      <c r="AP1237" s="17">
        <v>0.20624979799659199</v>
      </c>
      <c r="AQ1237" s="17">
        <v>0.30047977554490102</v>
      </c>
      <c r="AR1237" s="17"/>
      <c r="AS1237" s="17">
        <v>0.10728703682405701</v>
      </c>
      <c r="AT1237" s="17">
        <v>0.234606775675542</v>
      </c>
      <c r="AU1237" s="17">
        <v>0.27805163193948002</v>
      </c>
      <c r="AV1237" s="17">
        <v>0.116175899859603</v>
      </c>
      <c r="AW1237" s="17">
        <v>0.26988544952817001</v>
      </c>
      <c r="AX1237" s="17"/>
      <c r="AY1237" s="17">
        <v>0.154571186063688</v>
      </c>
      <c r="AZ1237" s="17">
        <v>0.262870294726961</v>
      </c>
      <c r="BA1237" s="17">
        <v>0.247340380670135</v>
      </c>
      <c r="BB1237" s="17">
        <v>0.15840905723694501</v>
      </c>
      <c r="BC1237" s="17">
        <v>9.13843650416548E-2</v>
      </c>
      <c r="BD1237" s="17"/>
      <c r="BE1237" s="17">
        <v>0.15016590315025899</v>
      </c>
      <c r="BF1237" s="17">
        <v>0.20820756597431</v>
      </c>
      <c r="BG1237" s="17">
        <v>0.21824145843125001</v>
      </c>
      <c r="BH1237" s="17">
        <v>0.21284964358031599</v>
      </c>
      <c r="BI1237" s="17"/>
      <c r="BJ1237" s="17">
        <v>0.20283733411732099</v>
      </c>
      <c r="BK1237" s="17">
        <v>0.16028276389372001</v>
      </c>
      <c r="BL1237" s="17">
        <v>0.18663330617669099</v>
      </c>
      <c r="BM1237" s="17">
        <v>0.23764352756311799</v>
      </c>
      <c r="BN1237" s="17"/>
      <c r="BO1237" s="17">
        <v>0.19669881293836</v>
      </c>
      <c r="BP1237" s="17">
        <v>0.23191468605009499</v>
      </c>
      <c r="BQ1237" s="17">
        <v>0.21423549759795099</v>
      </c>
      <c r="BR1237" s="17"/>
      <c r="BS1237" s="17">
        <v>0.22042541777368099</v>
      </c>
      <c r="BT1237" s="17">
        <v>0.20348429845928401</v>
      </c>
      <c r="BU1237" s="17"/>
      <c r="BV1237" s="17">
        <v>0.206841608156765</v>
      </c>
      <c r="BW1237" s="17">
        <v>0.224490728374032</v>
      </c>
      <c r="BX1237" s="17">
        <v>0.20319698312600901</v>
      </c>
      <c r="BY1237" s="17"/>
      <c r="BZ1237" s="17">
        <v>0.15215529445760201</v>
      </c>
      <c r="CA1237" s="17">
        <v>9.4135143070486593E-2</v>
      </c>
    </row>
    <row r="1238" spans="2:79" x14ac:dyDescent="0.3">
      <c r="B1238" t="s">
        <v>325</v>
      </c>
      <c r="C1238" s="17">
        <v>0.17743576487151</v>
      </c>
      <c r="D1238" s="17">
        <v>0.18381191245275999</v>
      </c>
      <c r="E1238" s="17">
        <v>0.170581156221812</v>
      </c>
      <c r="F1238" s="17"/>
      <c r="G1238" s="17">
        <v>0.180879001069642</v>
      </c>
      <c r="H1238" s="17">
        <v>8.5812290624031798E-2</v>
      </c>
      <c r="I1238" s="17">
        <v>0.18668733671522</v>
      </c>
      <c r="J1238" s="17">
        <v>0.16502619560986101</v>
      </c>
      <c r="K1238" s="17">
        <v>0.20493034584342601</v>
      </c>
      <c r="L1238" s="17">
        <v>0.25117008334206697</v>
      </c>
      <c r="M1238" s="17"/>
      <c r="N1238" s="17">
        <v>0.123946769314546</v>
      </c>
      <c r="O1238" s="17">
        <v>0.19302960105174899</v>
      </c>
      <c r="P1238" s="17">
        <v>0.186148973662878</v>
      </c>
      <c r="Q1238" s="17">
        <v>0.207707550537513</v>
      </c>
      <c r="R1238" s="17"/>
      <c r="S1238" s="17">
        <v>0.11404784830732</v>
      </c>
      <c r="T1238" s="17">
        <v>0.17087199211367399</v>
      </c>
      <c r="U1238" s="17">
        <v>0.135070361279652</v>
      </c>
      <c r="V1238" s="17">
        <v>0.25099890044345302</v>
      </c>
      <c r="W1238" s="17">
        <v>0.18935968712680101</v>
      </c>
      <c r="X1238" s="17">
        <v>0.16082654962777199</v>
      </c>
      <c r="Y1238" s="17">
        <v>0.14646861991257901</v>
      </c>
      <c r="Z1238" s="17">
        <v>0.117975100611799</v>
      </c>
      <c r="AA1238" s="17">
        <v>0.134889088529317</v>
      </c>
      <c r="AB1238" s="17">
        <v>0.21510858405786201</v>
      </c>
      <c r="AC1238" s="17">
        <v>0.38624984674590701</v>
      </c>
      <c r="AD1238" s="17">
        <v>0.32506860587019198</v>
      </c>
      <c r="AE1238" s="17"/>
      <c r="AF1238" s="17">
        <v>0.19251016764742099</v>
      </c>
      <c r="AG1238" s="17">
        <v>0.182505780218466</v>
      </c>
      <c r="AH1238" s="17">
        <v>0.133844801921259</v>
      </c>
      <c r="AI1238" s="17">
        <v>0.19027533378859199</v>
      </c>
      <c r="AJ1238" s="17">
        <v>0.12907960620575201</v>
      </c>
      <c r="AK1238" s="17"/>
      <c r="AL1238" s="17">
        <v>0.128700400905811</v>
      </c>
      <c r="AM1238" s="17">
        <v>0.173267619545213</v>
      </c>
      <c r="AN1238" s="17">
        <v>0.25783514398641799</v>
      </c>
      <c r="AO1238" s="17">
        <v>0.22894104835293799</v>
      </c>
      <c r="AP1238" s="17">
        <v>0.13949093911868299</v>
      </c>
      <c r="AQ1238" s="17">
        <v>0.129988677254609</v>
      </c>
      <c r="AR1238" s="17"/>
      <c r="AS1238" s="17">
        <v>0.15021085604046</v>
      </c>
      <c r="AT1238" s="17">
        <v>0.16658351074250699</v>
      </c>
      <c r="AU1238" s="17">
        <v>0.20817150715910701</v>
      </c>
      <c r="AV1238" s="17">
        <v>0.25573585513165598</v>
      </c>
      <c r="AW1238" s="17">
        <v>0</v>
      </c>
      <c r="AX1238" s="17"/>
      <c r="AY1238" s="17">
        <v>0.17745865467814201</v>
      </c>
      <c r="AZ1238" s="17">
        <v>0.194928600836071</v>
      </c>
      <c r="BA1238" s="17">
        <v>0.14628140577034601</v>
      </c>
      <c r="BB1238" s="17">
        <v>0.15622745530447299</v>
      </c>
      <c r="BC1238" s="17">
        <v>0.33119548522958803</v>
      </c>
      <c r="BD1238" s="17"/>
      <c r="BE1238" s="17">
        <v>0.29916591195639902</v>
      </c>
      <c r="BF1238" s="17">
        <v>0.18749517268765001</v>
      </c>
      <c r="BG1238" s="17">
        <v>0.18135857809903599</v>
      </c>
      <c r="BH1238" s="17">
        <v>0.15156490627739699</v>
      </c>
      <c r="BI1238" s="17"/>
      <c r="BJ1238" s="17">
        <v>0.23917334135065199</v>
      </c>
      <c r="BK1238" s="17">
        <v>0.13461448167742801</v>
      </c>
      <c r="BL1238" s="17">
        <v>0.187881470598285</v>
      </c>
      <c r="BM1238" s="17">
        <v>0.16343453757104101</v>
      </c>
      <c r="BN1238" s="17"/>
      <c r="BO1238" s="17">
        <v>0.15081528341865899</v>
      </c>
      <c r="BP1238" s="17">
        <v>0.11062354403064099</v>
      </c>
      <c r="BQ1238" s="17">
        <v>0.19609990505635799</v>
      </c>
      <c r="BR1238" s="17"/>
      <c r="BS1238" s="17">
        <v>0.197160895069252</v>
      </c>
      <c r="BT1238" s="17">
        <v>0.15397526270442</v>
      </c>
      <c r="BU1238" s="17"/>
      <c r="BV1238" s="17">
        <v>0.20668365839935099</v>
      </c>
      <c r="BW1238" s="17">
        <v>0.15456819161771601</v>
      </c>
      <c r="BX1238" s="17">
        <v>0.19086104267173001</v>
      </c>
      <c r="BY1238" s="17"/>
      <c r="BZ1238" s="17">
        <v>0.138394054146812</v>
      </c>
      <c r="CA1238" s="17">
        <v>0.122955395999198</v>
      </c>
    </row>
    <row r="1239" spans="2:79" x14ac:dyDescent="0.3">
      <c r="B1239" t="s">
        <v>326</v>
      </c>
      <c r="C1239" s="17">
        <v>8.4793278966052904E-2</v>
      </c>
      <c r="D1239" s="17">
        <v>0.110183100778367</v>
      </c>
      <c r="E1239" s="17">
        <v>6.27614759961551E-2</v>
      </c>
      <c r="F1239" s="17"/>
      <c r="G1239" s="17">
        <v>4.65935000773402E-2</v>
      </c>
      <c r="H1239" s="17">
        <v>7.2877832507332305E-2</v>
      </c>
      <c r="I1239" s="17">
        <v>0.10515148624913399</v>
      </c>
      <c r="J1239" s="17">
        <v>8.0329795177095195E-2</v>
      </c>
      <c r="K1239" s="17">
        <v>0.105105686301828</v>
      </c>
      <c r="L1239" s="17">
        <v>9.9686602361846399E-2</v>
      </c>
      <c r="M1239" s="17"/>
      <c r="N1239" s="17">
        <v>9.8319969782822494E-2</v>
      </c>
      <c r="O1239" s="17">
        <v>0.111718707311681</v>
      </c>
      <c r="P1239" s="17">
        <v>7.3919218502283598E-2</v>
      </c>
      <c r="Q1239" s="17">
        <v>5.1467544576904299E-2</v>
      </c>
      <c r="R1239" s="17"/>
      <c r="S1239" s="17">
        <v>8.55877211368994E-2</v>
      </c>
      <c r="T1239" s="17">
        <v>0.138532326776552</v>
      </c>
      <c r="U1239" s="17">
        <v>5.9202625985093002E-2</v>
      </c>
      <c r="V1239" s="17">
        <v>2.7203929634170201E-2</v>
      </c>
      <c r="W1239" s="17">
        <v>0.109805934125251</v>
      </c>
      <c r="X1239" s="17">
        <v>5.6183372725733503E-2</v>
      </c>
      <c r="Y1239" s="17">
        <v>3.2558983265474399E-2</v>
      </c>
      <c r="Z1239" s="17">
        <v>0.11094488238847799</v>
      </c>
      <c r="AA1239" s="17">
        <v>7.0478913555127198E-2</v>
      </c>
      <c r="AB1239" s="17">
        <v>0.120487830039146</v>
      </c>
      <c r="AC1239" s="17">
        <v>0.13382932954596999</v>
      </c>
      <c r="AD1239" s="17">
        <v>4.9251769144678499E-2</v>
      </c>
      <c r="AE1239" s="17"/>
      <c r="AF1239" s="17">
        <v>0.110084105011657</v>
      </c>
      <c r="AG1239" s="17">
        <v>6.3185615286246194E-2</v>
      </c>
      <c r="AH1239" s="17">
        <v>0.13880811818642899</v>
      </c>
      <c r="AI1239" s="17">
        <v>8.1174195824920303E-2</v>
      </c>
      <c r="AJ1239" s="17">
        <v>5.2670952392002902E-2</v>
      </c>
      <c r="AK1239" s="17"/>
      <c r="AL1239" s="17">
        <v>5.8009364407452399E-2</v>
      </c>
      <c r="AM1239" s="17">
        <v>9.4896605415259599E-2</v>
      </c>
      <c r="AN1239" s="17">
        <v>8.0678205490215801E-2</v>
      </c>
      <c r="AO1239" s="17">
        <v>0.14671643754342301</v>
      </c>
      <c r="AP1239" s="17">
        <v>1.9364609078361902E-2</v>
      </c>
      <c r="AQ1239" s="17">
        <v>0.115421819544587</v>
      </c>
      <c r="AR1239" s="17"/>
      <c r="AS1239" s="17">
        <v>0.10335082085801101</v>
      </c>
      <c r="AT1239" s="17">
        <v>8.1277208019807007E-2</v>
      </c>
      <c r="AU1239" s="17">
        <v>8.9298967699283194E-2</v>
      </c>
      <c r="AV1239" s="17">
        <v>6.46683854133525E-2</v>
      </c>
      <c r="AW1239" s="17">
        <v>8.0291158813057095E-2</v>
      </c>
      <c r="AX1239" s="17"/>
      <c r="AY1239" s="17">
        <v>0.11320002565260601</v>
      </c>
      <c r="AZ1239" s="17">
        <v>8.0591384574761504E-2</v>
      </c>
      <c r="BA1239" s="17">
        <v>5.66990914468576E-2</v>
      </c>
      <c r="BB1239" s="17">
        <v>0.116732851636077</v>
      </c>
      <c r="BC1239" s="17">
        <v>0</v>
      </c>
      <c r="BD1239" s="17"/>
      <c r="BE1239" s="17">
        <v>0.167565336549481</v>
      </c>
      <c r="BF1239" s="17">
        <v>9.9981334271984801E-2</v>
      </c>
      <c r="BG1239" s="17">
        <v>8.8449907742989206E-2</v>
      </c>
      <c r="BH1239" s="17">
        <v>5.9635059885934899E-2</v>
      </c>
      <c r="BI1239" s="17"/>
      <c r="BJ1239" s="17">
        <v>8.2925168765568394E-2</v>
      </c>
      <c r="BK1239" s="17">
        <v>0.13337245744829701</v>
      </c>
      <c r="BL1239" s="17">
        <v>8.8691225149606701E-2</v>
      </c>
      <c r="BM1239" s="17">
        <v>7.4215354363359701E-2</v>
      </c>
      <c r="BN1239" s="17"/>
      <c r="BO1239" s="17">
        <v>7.6135796996794597E-2</v>
      </c>
      <c r="BP1239" s="17">
        <v>6.4281882166120297E-2</v>
      </c>
      <c r="BQ1239" s="17">
        <v>9.0687686902465106E-2</v>
      </c>
      <c r="BR1239" s="17"/>
      <c r="BS1239" s="17">
        <v>7.8556163974482299E-2</v>
      </c>
      <c r="BT1239" s="17">
        <v>9.2670250744616503E-2</v>
      </c>
      <c r="BU1239" s="17"/>
      <c r="BV1239" s="17">
        <v>4.87518558872592E-2</v>
      </c>
      <c r="BW1239" s="17">
        <v>7.00319696909108E-2</v>
      </c>
      <c r="BX1239" s="17">
        <v>0.12617077940619001</v>
      </c>
      <c r="BY1239" s="17"/>
      <c r="BZ1239" s="17">
        <v>0.11966533303678201</v>
      </c>
      <c r="CA1239" s="17">
        <v>9.0889880275963703E-2</v>
      </c>
    </row>
    <row r="1240" spans="2:79" x14ac:dyDescent="0.3">
      <c r="B1240" t="s">
        <v>327</v>
      </c>
      <c r="C1240" s="17">
        <v>4.4465589954702102E-2</v>
      </c>
      <c r="D1240" s="17">
        <v>4.9402163460924499E-2</v>
      </c>
      <c r="E1240" s="17">
        <v>4.0592523186260901E-2</v>
      </c>
      <c r="F1240" s="17"/>
      <c r="G1240" s="17">
        <v>2.9686470950609101E-2</v>
      </c>
      <c r="H1240" s="17">
        <v>0</v>
      </c>
      <c r="I1240" s="17">
        <v>2.3938573845356699E-2</v>
      </c>
      <c r="J1240" s="17">
        <v>6.4350983340898699E-2</v>
      </c>
      <c r="K1240" s="17">
        <v>7.6796894801048801E-2</v>
      </c>
      <c r="L1240" s="17">
        <v>7.8175142828847202E-2</v>
      </c>
      <c r="M1240" s="17"/>
      <c r="N1240" s="17">
        <v>3.4117131634150498E-2</v>
      </c>
      <c r="O1240" s="17">
        <v>5.0166700338214402E-2</v>
      </c>
      <c r="P1240" s="17">
        <v>5.8953351322783398E-2</v>
      </c>
      <c r="Q1240" s="17">
        <v>3.8697594124068299E-2</v>
      </c>
      <c r="R1240" s="17"/>
      <c r="S1240" s="17">
        <v>2.5468980710803099E-2</v>
      </c>
      <c r="T1240" s="17">
        <v>3.2276948899624097E-2</v>
      </c>
      <c r="U1240" s="17">
        <v>8.2200942875977706E-2</v>
      </c>
      <c r="V1240" s="17">
        <v>8.7847749682910203E-2</v>
      </c>
      <c r="W1240" s="17">
        <v>5.12380714618208E-2</v>
      </c>
      <c r="X1240" s="17">
        <v>4.6628397669062599E-2</v>
      </c>
      <c r="Y1240" s="17">
        <v>5.6094717649486897E-2</v>
      </c>
      <c r="Z1240" s="17">
        <v>3.71950239436191E-2</v>
      </c>
      <c r="AA1240" s="17">
        <v>1.5786805708618099E-2</v>
      </c>
      <c r="AB1240" s="17">
        <v>3.82485813505756E-2</v>
      </c>
      <c r="AC1240" s="17">
        <v>4.9448666863540602E-2</v>
      </c>
      <c r="AD1240" s="17">
        <v>4.2702912099382699E-2</v>
      </c>
      <c r="AE1240" s="17"/>
      <c r="AF1240" s="17">
        <v>7.5110134340455603E-2</v>
      </c>
      <c r="AG1240" s="17">
        <v>4.1160988710961702E-2</v>
      </c>
      <c r="AH1240" s="17">
        <v>3.6469481787932002E-2</v>
      </c>
      <c r="AI1240" s="17">
        <v>6.5526156726599699E-2</v>
      </c>
      <c r="AJ1240" s="17">
        <v>7.8422830947650804E-2</v>
      </c>
      <c r="AK1240" s="17"/>
      <c r="AL1240" s="17">
        <v>3.4943645666563501E-2</v>
      </c>
      <c r="AM1240" s="17">
        <v>5.7761067401345997E-2</v>
      </c>
      <c r="AN1240" s="17">
        <v>3.3766838794690002E-2</v>
      </c>
      <c r="AO1240" s="17">
        <v>6.1584539262382103E-2</v>
      </c>
      <c r="AP1240" s="17">
        <v>3.6170298904481098E-2</v>
      </c>
      <c r="AQ1240" s="17">
        <v>4.75307304398681E-2</v>
      </c>
      <c r="AR1240" s="17"/>
      <c r="AS1240" s="17">
        <v>4.9968074138288299E-2</v>
      </c>
      <c r="AT1240" s="17">
        <v>4.3019676100957902E-2</v>
      </c>
      <c r="AU1240" s="17">
        <v>3.2523883673626297E-2</v>
      </c>
      <c r="AV1240" s="17">
        <v>4.9103816625215298E-2</v>
      </c>
      <c r="AW1240" s="17">
        <v>7.4178694982283605E-2</v>
      </c>
      <c r="AX1240" s="17"/>
      <c r="AY1240" s="17">
        <v>7.4913516211895501E-2</v>
      </c>
      <c r="AZ1240" s="17">
        <v>2.1444822399387602E-2</v>
      </c>
      <c r="BA1240" s="17">
        <v>4.4397395448272398E-2</v>
      </c>
      <c r="BB1240" s="17">
        <v>2.8379968468834098E-2</v>
      </c>
      <c r="BC1240" s="17">
        <v>0.100848893072588</v>
      </c>
      <c r="BD1240" s="17"/>
      <c r="BE1240" s="17">
        <v>0</v>
      </c>
      <c r="BF1240" s="17">
        <v>5.2322472385839001E-2</v>
      </c>
      <c r="BG1240" s="17">
        <v>4.5586431514562903E-2</v>
      </c>
      <c r="BH1240" s="17">
        <v>3.9507250496842998E-2</v>
      </c>
      <c r="BI1240" s="17"/>
      <c r="BJ1240" s="17">
        <v>9.96641601869733E-2</v>
      </c>
      <c r="BK1240" s="17">
        <v>0</v>
      </c>
      <c r="BL1240" s="17">
        <v>3.8569170831402697E-2</v>
      </c>
      <c r="BM1240" s="17">
        <v>3.96155459344672E-2</v>
      </c>
      <c r="BN1240" s="17"/>
      <c r="BO1240" s="17">
        <v>2.77885358634836E-2</v>
      </c>
      <c r="BP1240" s="17">
        <v>5.8344684596425903E-2</v>
      </c>
      <c r="BQ1240" s="17">
        <v>4.50549315413089E-2</v>
      </c>
      <c r="BR1240" s="17"/>
      <c r="BS1240" s="17">
        <v>4.06937240923608E-2</v>
      </c>
      <c r="BT1240" s="17">
        <v>4.9206971084508E-2</v>
      </c>
      <c r="BU1240" s="17"/>
      <c r="BV1240" s="17">
        <v>5.6099103552854097E-3</v>
      </c>
      <c r="BW1240" s="17">
        <v>6.1785198750050903E-2</v>
      </c>
      <c r="BX1240" s="17">
        <v>5.8960955543931E-2</v>
      </c>
      <c r="BY1240" s="17"/>
      <c r="BZ1240" s="17">
        <v>0</v>
      </c>
      <c r="CA1240" s="17">
        <v>2.2156417852209599E-2</v>
      </c>
    </row>
    <row r="1241" spans="2:79" x14ac:dyDescent="0.3">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c r="BP1241" s="17"/>
      <c r="BQ1241" s="17"/>
      <c r="BR1241" s="17"/>
      <c r="BS1241" s="17"/>
      <c r="BT1241" s="17"/>
      <c r="BU1241" s="17"/>
      <c r="BV1241" s="17"/>
      <c r="BW1241" s="17"/>
      <c r="BX1241" s="17"/>
      <c r="BY1241" s="17"/>
      <c r="BZ1241" s="17"/>
      <c r="CA1241" s="17"/>
    </row>
    <row r="1242" spans="2:79" x14ac:dyDescent="0.3">
      <c r="B1242" s="6" t="s">
        <v>379</v>
      </c>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c r="AY1242" s="17"/>
      <c r="AZ1242" s="17"/>
      <c r="BA1242" s="17"/>
      <c r="BB1242" s="17"/>
      <c r="BC1242" s="17"/>
      <c r="BD1242" s="17"/>
      <c r="BE1242" s="17"/>
      <c r="BF1242" s="17"/>
      <c r="BG1242" s="17"/>
      <c r="BH1242" s="17"/>
      <c r="BI1242" s="17"/>
      <c r="BJ1242" s="17"/>
      <c r="BK1242" s="17"/>
      <c r="BL1242" s="17"/>
      <c r="BM1242" s="17"/>
      <c r="BN1242" s="17"/>
      <c r="BO1242" s="17"/>
      <c r="BP1242" s="17"/>
      <c r="BQ1242" s="17"/>
      <c r="BR1242" s="17"/>
      <c r="BS1242" s="17"/>
      <c r="BT1242" s="17"/>
      <c r="BU1242" s="17"/>
      <c r="BV1242" s="17"/>
      <c r="BW1242" s="17"/>
      <c r="BX1242" s="17"/>
      <c r="BY1242" s="17"/>
      <c r="BZ1242" s="17"/>
      <c r="CA1242" s="17"/>
    </row>
    <row r="1243" spans="2:79" x14ac:dyDescent="0.3">
      <c r="B1243" s="24" t="s">
        <v>329</v>
      </c>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c r="BE1243" s="17"/>
      <c r="BF1243" s="17"/>
      <c r="BG1243" s="17"/>
      <c r="BH1243" s="17"/>
      <c r="BI1243" s="17"/>
      <c r="BJ1243" s="17"/>
      <c r="BK1243" s="17"/>
      <c r="BL1243" s="17"/>
      <c r="BM1243" s="17"/>
      <c r="BN1243" s="17"/>
      <c r="BO1243" s="17"/>
      <c r="BP1243" s="17"/>
      <c r="BQ1243" s="17"/>
      <c r="BR1243" s="17"/>
      <c r="BS1243" s="17"/>
      <c r="BT1243" s="17"/>
      <c r="BU1243" s="17"/>
      <c r="BV1243" s="17"/>
      <c r="BW1243" s="17"/>
      <c r="BX1243" s="17"/>
      <c r="BY1243" s="17"/>
      <c r="BZ1243" s="17"/>
      <c r="CA1243" s="17"/>
    </row>
    <row r="1244" spans="2:79" x14ac:dyDescent="0.3">
      <c r="B1244" t="s">
        <v>321</v>
      </c>
      <c r="C1244" s="17">
        <v>8.6743443888425503E-2</v>
      </c>
      <c r="D1244" s="17">
        <v>8.0656792135710004E-2</v>
      </c>
      <c r="E1244" s="17">
        <v>9.3596383776067493E-2</v>
      </c>
      <c r="F1244" s="17"/>
      <c r="G1244" s="17">
        <v>0.125019314341868</v>
      </c>
      <c r="H1244" s="17">
        <v>7.7301685745485196E-2</v>
      </c>
      <c r="I1244" s="17">
        <v>9.6013306287253297E-2</v>
      </c>
      <c r="J1244" s="17">
        <v>8.3509360877838404E-2</v>
      </c>
      <c r="K1244" s="17">
        <v>0.110681276516506</v>
      </c>
      <c r="L1244" s="17">
        <v>4.3681060103165699E-2</v>
      </c>
      <c r="M1244" s="17"/>
      <c r="N1244" s="17">
        <v>0.104121713678074</v>
      </c>
      <c r="O1244" s="17">
        <v>4.2022719550226399E-2</v>
      </c>
      <c r="P1244" s="17">
        <v>0.122266913269389</v>
      </c>
      <c r="Q1244" s="17">
        <v>8.5922623006111698E-2</v>
      </c>
      <c r="R1244" s="17"/>
      <c r="S1244" s="17">
        <v>0.16401529084897501</v>
      </c>
      <c r="T1244" s="17">
        <v>7.8121956060870607E-2</v>
      </c>
      <c r="U1244" s="17">
        <v>8.2296784282815602E-2</v>
      </c>
      <c r="V1244" s="17">
        <v>2.2187585738985698E-2</v>
      </c>
      <c r="W1244" s="17">
        <v>4.5147307923463401E-2</v>
      </c>
      <c r="X1244" s="17">
        <v>9.2906364258205504E-2</v>
      </c>
      <c r="Y1244" s="17">
        <v>6.7364315221975501E-2</v>
      </c>
      <c r="Z1244" s="17">
        <v>7.9492542393149901E-2</v>
      </c>
      <c r="AA1244" s="17">
        <v>6.5544448971759803E-2</v>
      </c>
      <c r="AB1244" s="17">
        <v>0.102913692442806</v>
      </c>
      <c r="AC1244" s="17">
        <v>4.3674701245574897E-2</v>
      </c>
      <c r="AD1244" s="17">
        <v>0.102130048661107</v>
      </c>
      <c r="AE1244" s="17"/>
      <c r="AF1244" s="17">
        <v>0.15775994965520801</v>
      </c>
      <c r="AG1244" s="17">
        <v>8.3464252259981803E-2</v>
      </c>
      <c r="AH1244" s="17">
        <v>7.2764988256367902E-2</v>
      </c>
      <c r="AI1244" s="17">
        <v>2.2436594163377101E-2</v>
      </c>
      <c r="AJ1244" s="17">
        <v>4.7186529326917102E-2</v>
      </c>
      <c r="AK1244" s="17"/>
      <c r="AL1244" s="17">
        <v>0.107399844161813</v>
      </c>
      <c r="AM1244" s="17">
        <v>0.163463365739003</v>
      </c>
      <c r="AN1244" s="17">
        <v>6.0376688388675902E-2</v>
      </c>
      <c r="AO1244" s="17">
        <v>3.8672818098863498E-2</v>
      </c>
      <c r="AP1244" s="17">
        <v>1.9066338499938499E-2</v>
      </c>
      <c r="AQ1244" s="17">
        <v>5.0933155894862997E-2</v>
      </c>
      <c r="AR1244" s="17"/>
      <c r="AS1244" s="17">
        <v>0.141944858907495</v>
      </c>
      <c r="AT1244" s="17">
        <v>8.9545422180929202E-2</v>
      </c>
      <c r="AU1244" s="17">
        <v>2.8467095802925901E-2</v>
      </c>
      <c r="AV1244" s="17">
        <v>0.11993775333690899</v>
      </c>
      <c r="AW1244" s="17">
        <v>8.0543542887175495E-2</v>
      </c>
      <c r="AX1244" s="17"/>
      <c r="AY1244" s="17">
        <v>0.103069540552507</v>
      </c>
      <c r="AZ1244" s="17">
        <v>7.8338619484649805E-2</v>
      </c>
      <c r="BA1244" s="17">
        <v>7.5551741270774395E-2</v>
      </c>
      <c r="BB1244" s="17">
        <v>8.2181888770605296E-2</v>
      </c>
      <c r="BC1244" s="17">
        <v>0.17857474765900999</v>
      </c>
      <c r="BD1244" s="17"/>
      <c r="BE1244" s="17">
        <v>9.0882927932309607E-2</v>
      </c>
      <c r="BF1244" s="17">
        <v>4.6268486955469701E-2</v>
      </c>
      <c r="BG1244" s="17">
        <v>0.10571805284472501</v>
      </c>
      <c r="BH1244" s="17">
        <v>8.1251036348083394E-2</v>
      </c>
      <c r="BI1244" s="17"/>
      <c r="BJ1244" s="17">
        <v>6.40065958373736E-2</v>
      </c>
      <c r="BK1244" s="17">
        <v>0.16517535304963199</v>
      </c>
      <c r="BL1244" s="17">
        <v>9.9676534593130806E-2</v>
      </c>
      <c r="BM1244" s="17">
        <v>7.5635750417586606E-2</v>
      </c>
      <c r="BN1244" s="17"/>
      <c r="BO1244" s="17">
        <v>0.107842411871443</v>
      </c>
      <c r="BP1244" s="17">
        <v>0.134272210887878</v>
      </c>
      <c r="BQ1244" s="17">
        <v>7.35495516782083E-2</v>
      </c>
      <c r="BR1244" s="17"/>
      <c r="BS1244" s="17">
        <v>8.4666491180180006E-2</v>
      </c>
      <c r="BT1244" s="17">
        <v>8.9556950757141804E-2</v>
      </c>
      <c r="BU1244" s="17"/>
      <c r="BV1244" s="17">
        <v>5.7967902596266503E-2</v>
      </c>
      <c r="BW1244" s="17">
        <v>7.7168622027530206E-2</v>
      </c>
      <c r="BX1244" s="17">
        <v>0.12562740202386599</v>
      </c>
      <c r="BY1244" s="17"/>
      <c r="BZ1244" s="17">
        <v>0.126223117525741</v>
      </c>
      <c r="CA1244" s="17">
        <v>0.121075781474514</v>
      </c>
    </row>
    <row r="1245" spans="2:79" x14ac:dyDescent="0.3">
      <c r="B1245" t="s">
        <v>322</v>
      </c>
      <c r="C1245" s="17">
        <v>0.14149087437966501</v>
      </c>
      <c r="D1245" s="17">
        <v>0.13117727181283201</v>
      </c>
      <c r="E1245" s="17">
        <v>0.15031037830103</v>
      </c>
      <c r="F1245" s="17"/>
      <c r="G1245" s="17">
        <v>0.16311781785986501</v>
      </c>
      <c r="H1245" s="17">
        <v>0.25552495208244602</v>
      </c>
      <c r="I1245" s="17">
        <v>0.13654589909349099</v>
      </c>
      <c r="J1245" s="17">
        <v>0.114000372246536</v>
      </c>
      <c r="K1245" s="17">
        <v>5.3733787467976801E-2</v>
      </c>
      <c r="L1245" s="17">
        <v>0.10027043379228</v>
      </c>
      <c r="M1245" s="17"/>
      <c r="N1245" s="17">
        <v>0.175171004095833</v>
      </c>
      <c r="O1245" s="17">
        <v>0.15584265044766599</v>
      </c>
      <c r="P1245" s="17">
        <v>9.1515474237462396E-2</v>
      </c>
      <c r="Q1245" s="17">
        <v>0.13054860687609701</v>
      </c>
      <c r="R1245" s="17"/>
      <c r="S1245" s="17">
        <v>0.18421800322756501</v>
      </c>
      <c r="T1245" s="17">
        <v>0.152945791525196</v>
      </c>
      <c r="U1245" s="17">
        <v>3.40027399209923E-2</v>
      </c>
      <c r="V1245" s="17">
        <v>0.20609682941641899</v>
      </c>
      <c r="W1245" s="17">
        <v>0.12507676523570299</v>
      </c>
      <c r="X1245" s="17">
        <v>0.14950281485429601</v>
      </c>
      <c r="Y1245" s="17">
        <v>0.101134819031345</v>
      </c>
      <c r="Z1245" s="17">
        <v>0.123313929868015</v>
      </c>
      <c r="AA1245" s="17">
        <v>0.20287717418030299</v>
      </c>
      <c r="AB1245" s="17">
        <v>0.142192418350477</v>
      </c>
      <c r="AC1245" s="17">
        <v>4.8364643923184403E-2</v>
      </c>
      <c r="AD1245" s="17">
        <v>0.15609508060777599</v>
      </c>
      <c r="AE1245" s="17"/>
      <c r="AF1245" s="17">
        <v>8.1130025614613702E-2</v>
      </c>
      <c r="AG1245" s="17">
        <v>0.165227090525565</v>
      </c>
      <c r="AH1245" s="17">
        <v>0.12301418254277099</v>
      </c>
      <c r="AI1245" s="17">
        <v>0.15391436514443399</v>
      </c>
      <c r="AJ1245" s="17">
        <v>0.19200993664167601</v>
      </c>
      <c r="AK1245" s="17"/>
      <c r="AL1245" s="17">
        <v>0.17331856716126801</v>
      </c>
      <c r="AM1245" s="17">
        <v>8.5888058592870395E-2</v>
      </c>
      <c r="AN1245" s="17">
        <v>0.17124081694830601</v>
      </c>
      <c r="AO1245" s="17">
        <v>0.10753759891508601</v>
      </c>
      <c r="AP1245" s="17">
        <v>0.233987439203656</v>
      </c>
      <c r="AQ1245" s="17">
        <v>7.6367248497045404E-2</v>
      </c>
      <c r="AR1245" s="17"/>
      <c r="AS1245" s="17">
        <v>0.22973228823552899</v>
      </c>
      <c r="AT1245" s="17">
        <v>0.124275831560999</v>
      </c>
      <c r="AU1245" s="17">
        <v>0.129382508711338</v>
      </c>
      <c r="AV1245" s="17">
        <v>0.10292456739823599</v>
      </c>
      <c r="AW1245" s="17">
        <v>0.210210592568495</v>
      </c>
      <c r="AX1245" s="17"/>
      <c r="AY1245" s="17">
        <v>0.130110930212047</v>
      </c>
      <c r="AZ1245" s="17">
        <v>0.14334084941248601</v>
      </c>
      <c r="BA1245" s="17">
        <v>0.15675215293986999</v>
      </c>
      <c r="BB1245" s="17">
        <v>0.16036577766988</v>
      </c>
      <c r="BC1245" s="17">
        <v>5.4372879759148098E-2</v>
      </c>
      <c r="BD1245" s="17"/>
      <c r="BE1245" s="17">
        <v>0.153361531756466</v>
      </c>
      <c r="BF1245" s="17">
        <v>0.14786707128069199</v>
      </c>
      <c r="BG1245" s="17">
        <v>0.12962869192478299</v>
      </c>
      <c r="BH1245" s="17">
        <v>0.15867677686103801</v>
      </c>
      <c r="BI1245" s="17"/>
      <c r="BJ1245" s="17">
        <v>0.13267914256201599</v>
      </c>
      <c r="BK1245" s="17">
        <v>0.218803326897446</v>
      </c>
      <c r="BL1245" s="17">
        <v>0.134883352934283</v>
      </c>
      <c r="BM1245" s="17">
        <v>0.13408601733320699</v>
      </c>
      <c r="BN1245" s="17"/>
      <c r="BO1245" s="17">
        <v>0.170088860732094</v>
      </c>
      <c r="BP1245" s="17">
        <v>0.14066866028924599</v>
      </c>
      <c r="BQ1245" s="17">
        <v>0.134132185695443</v>
      </c>
      <c r="BR1245" s="17"/>
      <c r="BS1245" s="17">
        <v>0.14856073875977999</v>
      </c>
      <c r="BT1245" s="17">
        <v>0.133335783782982</v>
      </c>
      <c r="BU1245" s="17"/>
      <c r="BV1245" s="17">
        <v>0.186260790308452</v>
      </c>
      <c r="BW1245" s="17">
        <v>0.123526853500254</v>
      </c>
      <c r="BX1245" s="17">
        <v>0.14442820503571799</v>
      </c>
      <c r="BY1245" s="17"/>
      <c r="BZ1245" s="17">
        <v>9.4215259254180297E-2</v>
      </c>
      <c r="CA1245" s="17">
        <v>0.30381882666912702</v>
      </c>
    </row>
    <row r="1246" spans="2:79" x14ac:dyDescent="0.3">
      <c r="B1246" t="s">
        <v>323</v>
      </c>
      <c r="C1246" s="17">
        <v>0.30342977073981098</v>
      </c>
      <c r="D1246" s="17">
        <v>0.30529978763632198</v>
      </c>
      <c r="E1246" s="17">
        <v>0.30073737419220897</v>
      </c>
      <c r="F1246" s="17"/>
      <c r="G1246" s="17">
        <v>0.37218094094469001</v>
      </c>
      <c r="H1246" s="17">
        <v>0.240783662450272</v>
      </c>
      <c r="I1246" s="17">
        <v>0.332393167151671</v>
      </c>
      <c r="J1246" s="17">
        <v>0.31476006083622898</v>
      </c>
      <c r="K1246" s="17">
        <v>0.27513802919366498</v>
      </c>
      <c r="L1246" s="17">
        <v>0.29460174874050699</v>
      </c>
      <c r="M1246" s="17"/>
      <c r="N1246" s="17">
        <v>0.29856057622689403</v>
      </c>
      <c r="O1246" s="17">
        <v>0.35245649611542801</v>
      </c>
      <c r="P1246" s="17">
        <v>0.25166185124379697</v>
      </c>
      <c r="Q1246" s="17">
        <v>0.29499580673668702</v>
      </c>
      <c r="R1246" s="17"/>
      <c r="S1246" s="17">
        <v>0.26132747154147901</v>
      </c>
      <c r="T1246" s="17">
        <v>0.30916627760301102</v>
      </c>
      <c r="U1246" s="17">
        <v>0.29435115508102999</v>
      </c>
      <c r="V1246" s="17">
        <v>0.26380433116289798</v>
      </c>
      <c r="W1246" s="17">
        <v>0.26660284606170098</v>
      </c>
      <c r="X1246" s="17">
        <v>0.3772654496806</v>
      </c>
      <c r="Y1246" s="17">
        <v>0.36052716346428998</v>
      </c>
      <c r="Z1246" s="17">
        <v>0.362106225457203</v>
      </c>
      <c r="AA1246" s="17">
        <v>0.28006934599216099</v>
      </c>
      <c r="AB1246" s="17">
        <v>0.278665816616254</v>
      </c>
      <c r="AC1246" s="17">
        <v>0.333923057555777</v>
      </c>
      <c r="AD1246" s="17">
        <v>0.32625444557033101</v>
      </c>
      <c r="AE1246" s="17"/>
      <c r="AF1246" s="17">
        <v>0.26256976125018</v>
      </c>
      <c r="AG1246" s="17">
        <v>0.348673689921635</v>
      </c>
      <c r="AH1246" s="17">
        <v>0.23706819788151601</v>
      </c>
      <c r="AI1246" s="17">
        <v>0.23378629154623801</v>
      </c>
      <c r="AJ1246" s="17">
        <v>0.25024249880402799</v>
      </c>
      <c r="AK1246" s="17"/>
      <c r="AL1246" s="17">
        <v>0.39062674758007199</v>
      </c>
      <c r="AM1246" s="17">
        <v>0.29657548554576801</v>
      </c>
      <c r="AN1246" s="17">
        <v>0.243314414364043</v>
      </c>
      <c r="AO1246" s="17">
        <v>0.20721328841696901</v>
      </c>
      <c r="AP1246" s="17">
        <v>0.38214433640323497</v>
      </c>
      <c r="AQ1246" s="17">
        <v>0.27990868887405201</v>
      </c>
      <c r="AR1246" s="17"/>
      <c r="AS1246" s="17">
        <v>0.24588605456347101</v>
      </c>
      <c r="AT1246" s="17">
        <v>0.311271295633539</v>
      </c>
      <c r="AU1246" s="17">
        <v>0.34351538576372598</v>
      </c>
      <c r="AV1246" s="17">
        <v>0.24998073975288501</v>
      </c>
      <c r="AW1246" s="17">
        <v>0.37146176867923397</v>
      </c>
      <c r="AX1246" s="17"/>
      <c r="AY1246" s="17">
        <v>0.280668249574274</v>
      </c>
      <c r="AZ1246" s="17">
        <v>0.31319703972514601</v>
      </c>
      <c r="BA1246" s="17">
        <v>0.270893594321227</v>
      </c>
      <c r="BB1246" s="17">
        <v>0.34686501468972097</v>
      </c>
      <c r="BC1246" s="17">
        <v>0.31693666692380001</v>
      </c>
      <c r="BD1246" s="17"/>
      <c r="BE1246" s="17">
        <v>0.16195491347183899</v>
      </c>
      <c r="BF1246" s="17">
        <v>0.32031016110968702</v>
      </c>
      <c r="BG1246" s="17">
        <v>0.31327508613073102</v>
      </c>
      <c r="BH1246" s="17">
        <v>0.29739141054677798</v>
      </c>
      <c r="BI1246" s="17"/>
      <c r="BJ1246" s="17">
        <v>0.20502031775430801</v>
      </c>
      <c r="BK1246" s="17">
        <v>0.23170285694010601</v>
      </c>
      <c r="BL1246" s="17">
        <v>0.31486701954285401</v>
      </c>
      <c r="BM1246" s="17">
        <v>0.333916998453685</v>
      </c>
      <c r="BN1246" s="17"/>
      <c r="BO1246" s="17">
        <v>0.255644929880953</v>
      </c>
      <c r="BP1246" s="17">
        <v>0.31939555874752601</v>
      </c>
      <c r="BQ1246" s="17">
        <v>0.31020623487690502</v>
      </c>
      <c r="BR1246" s="17"/>
      <c r="BS1246" s="17">
        <v>0.27586248595060298</v>
      </c>
      <c r="BT1246" s="17">
        <v>0.33801273877781801</v>
      </c>
      <c r="BU1246" s="17"/>
      <c r="BV1246" s="17">
        <v>0.379279630929515</v>
      </c>
      <c r="BW1246" s="17">
        <v>0.32588525568211602</v>
      </c>
      <c r="BX1246" s="17">
        <v>0.227611029720797</v>
      </c>
      <c r="BY1246" s="17"/>
      <c r="BZ1246" s="17">
        <v>0.33801643935224701</v>
      </c>
      <c r="CA1246" s="17">
        <v>0.246279285026031</v>
      </c>
    </row>
    <row r="1247" spans="2:79" x14ac:dyDescent="0.3">
      <c r="B1247" t="s">
        <v>324</v>
      </c>
      <c r="C1247" s="17">
        <v>0.179133078584292</v>
      </c>
      <c r="D1247" s="17">
        <v>0.16417117504603901</v>
      </c>
      <c r="E1247" s="17">
        <v>0.19547827306048099</v>
      </c>
      <c r="F1247" s="17"/>
      <c r="G1247" s="17">
        <v>0.11221856738291</v>
      </c>
      <c r="H1247" s="17">
        <v>0.18511535665562401</v>
      </c>
      <c r="I1247" s="17">
        <v>0.16954665833246699</v>
      </c>
      <c r="J1247" s="17">
        <v>0.156814762070974</v>
      </c>
      <c r="K1247" s="17">
        <v>0.18500208498659201</v>
      </c>
      <c r="L1247" s="17">
        <v>0.25219883016996503</v>
      </c>
      <c r="M1247" s="17"/>
      <c r="N1247" s="17">
        <v>0.18819010014606799</v>
      </c>
      <c r="O1247" s="17">
        <v>0.14515449233444899</v>
      </c>
      <c r="P1247" s="17">
        <v>0.190077678099457</v>
      </c>
      <c r="Q1247" s="17">
        <v>0.19661597969031699</v>
      </c>
      <c r="R1247" s="17"/>
      <c r="S1247" s="17">
        <v>0.18632019067889199</v>
      </c>
      <c r="T1247" s="17">
        <v>0.18280847559080801</v>
      </c>
      <c r="U1247" s="17">
        <v>0.217747321988884</v>
      </c>
      <c r="V1247" s="17">
        <v>0.20891439891059299</v>
      </c>
      <c r="W1247" s="17">
        <v>0.24641234058235401</v>
      </c>
      <c r="X1247" s="17">
        <v>0.18228400183670301</v>
      </c>
      <c r="Y1247" s="17">
        <v>0.173946157384997</v>
      </c>
      <c r="Z1247" s="17">
        <v>0.17122776722059499</v>
      </c>
      <c r="AA1247" s="17">
        <v>0.177593544391458</v>
      </c>
      <c r="AB1247" s="17">
        <v>0.14797089917061601</v>
      </c>
      <c r="AC1247" s="17">
        <v>0.127220302687161</v>
      </c>
      <c r="AD1247" s="17">
        <v>3.83718635950576E-2</v>
      </c>
      <c r="AE1247" s="17"/>
      <c r="AF1247" s="17">
        <v>0.20098962142887</v>
      </c>
      <c r="AG1247" s="17">
        <v>0.15092746016912401</v>
      </c>
      <c r="AH1247" s="17">
        <v>0.269270890615601</v>
      </c>
      <c r="AI1247" s="17">
        <v>0.18234941334951499</v>
      </c>
      <c r="AJ1247" s="17">
        <v>0.17256618924587999</v>
      </c>
      <c r="AK1247" s="17"/>
      <c r="AL1247" s="17">
        <v>0.14453418751557601</v>
      </c>
      <c r="AM1247" s="17">
        <v>0.15145118668525501</v>
      </c>
      <c r="AN1247" s="17">
        <v>0.18865009409153699</v>
      </c>
      <c r="AO1247" s="17">
        <v>0.227252298392636</v>
      </c>
      <c r="AP1247" s="17">
        <v>0.11786526638733499</v>
      </c>
      <c r="AQ1247" s="17">
        <v>0.286662442440687</v>
      </c>
      <c r="AR1247" s="17"/>
      <c r="AS1247" s="17">
        <v>0.13681811536762101</v>
      </c>
      <c r="AT1247" s="17">
        <v>0.17401357429730699</v>
      </c>
      <c r="AU1247" s="17">
        <v>0.237516097872394</v>
      </c>
      <c r="AV1247" s="17">
        <v>0.152537316717437</v>
      </c>
      <c r="AW1247" s="17">
        <v>0.13752427109801099</v>
      </c>
      <c r="AX1247" s="17"/>
      <c r="AY1247" s="17">
        <v>0.14968260893750801</v>
      </c>
      <c r="AZ1247" s="17">
        <v>0.20979241150925801</v>
      </c>
      <c r="BA1247" s="17">
        <v>0.209177962602385</v>
      </c>
      <c r="BB1247" s="17">
        <v>0.12505936720268301</v>
      </c>
      <c r="BC1247" s="17">
        <v>9.1923926961206007E-2</v>
      </c>
      <c r="BD1247" s="17"/>
      <c r="BE1247" s="17">
        <v>0.18863606178802</v>
      </c>
      <c r="BF1247" s="17">
        <v>0.21526741228521901</v>
      </c>
      <c r="BG1247" s="17">
        <v>0.14941686275062799</v>
      </c>
      <c r="BH1247" s="17">
        <v>0.20387403318796599</v>
      </c>
      <c r="BI1247" s="17"/>
      <c r="BJ1247" s="17">
        <v>0.20575672607655399</v>
      </c>
      <c r="BK1247" s="17">
        <v>0.119816995891475</v>
      </c>
      <c r="BL1247" s="17">
        <v>0.18315366853155099</v>
      </c>
      <c r="BM1247" s="17">
        <v>0.180158133185428</v>
      </c>
      <c r="BN1247" s="17"/>
      <c r="BO1247" s="17">
        <v>0.16748804491268099</v>
      </c>
      <c r="BP1247" s="17">
        <v>0.16797353528435399</v>
      </c>
      <c r="BQ1247" s="17">
        <v>0.18398724256969101</v>
      </c>
      <c r="BR1247" s="17"/>
      <c r="BS1247" s="17">
        <v>0.19799575184933699</v>
      </c>
      <c r="BT1247" s="17">
        <v>0.15347342288950899</v>
      </c>
      <c r="BU1247" s="17"/>
      <c r="BV1247" s="17">
        <v>0.14878747172555601</v>
      </c>
      <c r="BW1247" s="17">
        <v>0.19173052567147</v>
      </c>
      <c r="BX1247" s="17">
        <v>0.16619173318649699</v>
      </c>
      <c r="BY1247" s="17"/>
      <c r="BZ1247" s="17">
        <v>0.247170445281513</v>
      </c>
      <c r="CA1247" s="17">
        <v>7.0368694385102903E-2</v>
      </c>
    </row>
    <row r="1248" spans="2:79" x14ac:dyDescent="0.3">
      <c r="B1248" t="s">
        <v>325</v>
      </c>
      <c r="C1248" s="17">
        <v>0.16032299063119099</v>
      </c>
      <c r="D1248" s="17">
        <v>0.16482621375753401</v>
      </c>
      <c r="E1248" s="17">
        <v>0.15562822834711301</v>
      </c>
      <c r="F1248" s="17"/>
      <c r="G1248" s="17">
        <v>0.16871689152346001</v>
      </c>
      <c r="H1248" s="17">
        <v>0.155449082004567</v>
      </c>
      <c r="I1248" s="17">
        <v>0.108346123500416</v>
      </c>
      <c r="J1248" s="17">
        <v>0.16577575883587201</v>
      </c>
      <c r="K1248" s="17">
        <v>0.18972749805026301</v>
      </c>
      <c r="L1248" s="17">
        <v>0.17876183288852401</v>
      </c>
      <c r="M1248" s="17"/>
      <c r="N1248" s="17">
        <v>0.121596989596766</v>
      </c>
      <c r="O1248" s="17">
        <v>0.15213473536220901</v>
      </c>
      <c r="P1248" s="17">
        <v>0.22193950073293101</v>
      </c>
      <c r="Q1248" s="17">
        <v>0.16317825974011399</v>
      </c>
      <c r="R1248" s="17"/>
      <c r="S1248" s="17">
        <v>8.3595651835589799E-2</v>
      </c>
      <c r="T1248" s="17">
        <v>0.15676452558963599</v>
      </c>
      <c r="U1248" s="17">
        <v>0.240842319579777</v>
      </c>
      <c r="V1248" s="17">
        <v>0.20535952706012101</v>
      </c>
      <c r="W1248" s="17">
        <v>0.112447126214863</v>
      </c>
      <c r="X1248" s="17">
        <v>0.131378371030137</v>
      </c>
      <c r="Y1248" s="17">
        <v>0.19667254355387201</v>
      </c>
      <c r="Z1248" s="17">
        <v>7.3782806999458703E-2</v>
      </c>
      <c r="AA1248" s="17">
        <v>0.16479432307168701</v>
      </c>
      <c r="AB1248" s="17">
        <v>0.17031567398654399</v>
      </c>
      <c r="AC1248" s="17">
        <v>0.27109097092295098</v>
      </c>
      <c r="AD1248" s="17">
        <v>0.19449641971800599</v>
      </c>
      <c r="AE1248" s="17"/>
      <c r="AF1248" s="17">
        <v>0.152054227803012</v>
      </c>
      <c r="AG1248" s="17">
        <v>0.176306060427494</v>
      </c>
      <c r="AH1248" s="17">
        <v>0.13882411828746299</v>
      </c>
      <c r="AI1248" s="17">
        <v>0.173360733643561</v>
      </c>
      <c r="AJ1248" s="17">
        <v>0.18206172029465201</v>
      </c>
      <c r="AK1248" s="17"/>
      <c r="AL1248" s="17">
        <v>0.123411305705051</v>
      </c>
      <c r="AM1248" s="17">
        <v>0.18355594827449001</v>
      </c>
      <c r="AN1248" s="17">
        <v>0.21761347735549499</v>
      </c>
      <c r="AO1248" s="17">
        <v>0.18338212502769599</v>
      </c>
      <c r="AP1248" s="17">
        <v>0.15521671472208301</v>
      </c>
      <c r="AQ1248" s="17">
        <v>0.15711557057123299</v>
      </c>
      <c r="AR1248" s="17"/>
      <c r="AS1248" s="17">
        <v>0.14111507756328001</v>
      </c>
      <c r="AT1248" s="17">
        <v>0.17411784847869799</v>
      </c>
      <c r="AU1248" s="17">
        <v>0.14829932181625</v>
      </c>
      <c r="AV1248" s="17">
        <v>0.174688782743328</v>
      </c>
      <c r="AW1248" s="17">
        <v>4.57899709717434E-2</v>
      </c>
      <c r="AX1248" s="17"/>
      <c r="AY1248" s="17">
        <v>0.19504259655380801</v>
      </c>
      <c r="AZ1248" s="17">
        <v>0.147807803051937</v>
      </c>
      <c r="BA1248" s="17">
        <v>0.15334138708515199</v>
      </c>
      <c r="BB1248" s="17">
        <v>0.16679460406719801</v>
      </c>
      <c r="BC1248" s="17">
        <v>8.9659168533628597E-2</v>
      </c>
      <c r="BD1248" s="17"/>
      <c r="BE1248" s="17">
        <v>0.19752117073216899</v>
      </c>
      <c r="BF1248" s="17">
        <v>0.14171674033863799</v>
      </c>
      <c r="BG1248" s="17">
        <v>0.16947335819881401</v>
      </c>
      <c r="BH1248" s="17">
        <v>0.14949533313132701</v>
      </c>
      <c r="BI1248" s="17"/>
      <c r="BJ1248" s="17">
        <v>0.16252520158334699</v>
      </c>
      <c r="BK1248" s="17">
        <v>0.17878770403299901</v>
      </c>
      <c r="BL1248" s="17">
        <v>0.14755440662014899</v>
      </c>
      <c r="BM1248" s="17">
        <v>0.16505763981709301</v>
      </c>
      <c r="BN1248" s="17"/>
      <c r="BO1248" s="17">
        <v>0.141083608247873</v>
      </c>
      <c r="BP1248" s="17">
        <v>0.103930220472137</v>
      </c>
      <c r="BQ1248" s="17">
        <v>0.175479378259848</v>
      </c>
      <c r="BR1248" s="17"/>
      <c r="BS1248" s="17">
        <v>0.15727801290045099</v>
      </c>
      <c r="BT1248" s="17">
        <v>0.16455574307110901</v>
      </c>
      <c r="BU1248" s="17"/>
      <c r="BV1248" s="17">
        <v>0.16878788471145101</v>
      </c>
      <c r="BW1248" s="17">
        <v>0.13811866609396201</v>
      </c>
      <c r="BX1248" s="17">
        <v>0.17726336128921899</v>
      </c>
      <c r="BY1248" s="17"/>
      <c r="BZ1248" s="17">
        <v>0.13989680690040701</v>
      </c>
      <c r="CA1248" s="17">
        <v>0.14265366126555201</v>
      </c>
    </row>
    <row r="1249" spans="2:79" x14ac:dyDescent="0.3">
      <c r="B1249" t="s">
        <v>326</v>
      </c>
      <c r="C1249" s="17">
        <v>9.0303300145925205E-2</v>
      </c>
      <c r="D1249" s="17">
        <v>0.103461460474377</v>
      </c>
      <c r="E1249" s="17">
        <v>7.5952568939234799E-2</v>
      </c>
      <c r="F1249" s="17"/>
      <c r="G1249" s="17">
        <v>2.9059996996597899E-2</v>
      </c>
      <c r="H1249" s="17">
        <v>7.8283282699981693E-2</v>
      </c>
      <c r="I1249" s="17">
        <v>0.13146902107331601</v>
      </c>
      <c r="J1249" s="17">
        <v>0.100021884350211</v>
      </c>
      <c r="K1249" s="17">
        <v>0.11259654870927401</v>
      </c>
      <c r="L1249" s="17">
        <v>9.0918845101243595E-2</v>
      </c>
      <c r="M1249" s="17"/>
      <c r="N1249" s="17">
        <v>7.3858384826904599E-2</v>
      </c>
      <c r="O1249" s="17">
        <v>0.11728615117212</v>
      </c>
      <c r="P1249" s="17">
        <v>6.5120327162084796E-2</v>
      </c>
      <c r="Q1249" s="17">
        <v>0.101280337876385</v>
      </c>
      <c r="R1249" s="17"/>
      <c r="S1249" s="17">
        <v>8.5649455520672796E-2</v>
      </c>
      <c r="T1249" s="17">
        <v>8.7794468545506196E-2</v>
      </c>
      <c r="U1249" s="17">
        <v>6.0682053920262199E-2</v>
      </c>
      <c r="V1249" s="17">
        <v>4.9379133569314899E-2</v>
      </c>
      <c r="W1249" s="17">
        <v>0.176335747816669</v>
      </c>
      <c r="X1249" s="17">
        <v>3.5816101104720603E-2</v>
      </c>
      <c r="Y1249" s="17">
        <v>4.9409050542583398E-2</v>
      </c>
      <c r="Z1249" s="17">
        <v>0.15288170411795901</v>
      </c>
      <c r="AA1249" s="17">
        <v>9.3334357684014102E-2</v>
      </c>
      <c r="AB1249" s="17">
        <v>0.119180130083752</v>
      </c>
      <c r="AC1249" s="17">
        <v>0.12627765680181099</v>
      </c>
      <c r="AD1249" s="17">
        <v>0.13994922974833901</v>
      </c>
      <c r="AE1249" s="17"/>
      <c r="AF1249" s="17">
        <v>9.4754159119127906E-2</v>
      </c>
      <c r="AG1249" s="17">
        <v>5.31124855814454E-2</v>
      </c>
      <c r="AH1249" s="17">
        <v>0.122588140628348</v>
      </c>
      <c r="AI1249" s="17">
        <v>0.15339003845544499</v>
      </c>
      <c r="AJ1249" s="17">
        <v>7.7510294739196198E-2</v>
      </c>
      <c r="AK1249" s="17"/>
      <c r="AL1249" s="17">
        <v>4.2899699487833301E-2</v>
      </c>
      <c r="AM1249" s="17">
        <v>7.9239386873102294E-2</v>
      </c>
      <c r="AN1249" s="17">
        <v>8.5037670057254294E-2</v>
      </c>
      <c r="AO1249" s="17">
        <v>0.158690415598368</v>
      </c>
      <c r="AP1249" s="17">
        <v>3.7292008391113698E-2</v>
      </c>
      <c r="AQ1249" s="17">
        <v>0.13328433689004601</v>
      </c>
      <c r="AR1249" s="17"/>
      <c r="AS1249" s="17">
        <v>6.4258695916525305E-2</v>
      </c>
      <c r="AT1249" s="17">
        <v>8.7708178742260196E-2</v>
      </c>
      <c r="AU1249" s="17">
        <v>9.2673182415745098E-2</v>
      </c>
      <c r="AV1249" s="17">
        <v>0.16618949264082999</v>
      </c>
      <c r="AW1249" s="17">
        <v>0</v>
      </c>
      <c r="AX1249" s="17"/>
      <c r="AY1249" s="17">
        <v>8.4344327938117594E-2</v>
      </c>
      <c r="AZ1249" s="17">
        <v>8.6342906330348301E-2</v>
      </c>
      <c r="BA1249" s="17">
        <v>0.10505621880879699</v>
      </c>
      <c r="BB1249" s="17">
        <v>6.1996640393506101E-2</v>
      </c>
      <c r="BC1249" s="17">
        <v>0.216903481166663</v>
      </c>
      <c r="BD1249" s="17"/>
      <c r="BE1249" s="17">
        <v>0.16333233804327099</v>
      </c>
      <c r="BF1249" s="17">
        <v>9.9774114465091795E-2</v>
      </c>
      <c r="BG1249" s="17">
        <v>8.4403498765684995E-2</v>
      </c>
      <c r="BH1249" s="17">
        <v>8.0600787623702902E-2</v>
      </c>
      <c r="BI1249" s="17"/>
      <c r="BJ1249" s="17">
        <v>0.14068186174135999</v>
      </c>
      <c r="BK1249" s="17">
        <v>6.2033237717676597E-2</v>
      </c>
      <c r="BL1249" s="17">
        <v>8.19689349818086E-2</v>
      </c>
      <c r="BM1249" s="17">
        <v>8.3226030320206604E-2</v>
      </c>
      <c r="BN1249" s="17"/>
      <c r="BO1249" s="17">
        <v>0.104581338633579</v>
      </c>
      <c r="BP1249" s="17">
        <v>8.7513087506589093E-2</v>
      </c>
      <c r="BQ1249" s="17">
        <v>8.8314074064313505E-2</v>
      </c>
      <c r="BR1249" s="17"/>
      <c r="BS1249" s="17">
        <v>9.4744427004965104E-2</v>
      </c>
      <c r="BT1249" s="17">
        <v>8.5185088584096305E-2</v>
      </c>
      <c r="BU1249" s="17"/>
      <c r="BV1249" s="17">
        <v>4.7270824277624697E-2</v>
      </c>
      <c r="BW1249" s="17">
        <v>9.5704856543700298E-2</v>
      </c>
      <c r="BX1249" s="17">
        <v>0.105416571180466</v>
      </c>
      <c r="BY1249" s="17"/>
      <c r="BZ1249" s="17">
        <v>5.44779316859113E-2</v>
      </c>
      <c r="CA1249" s="17">
        <v>9.3647333327463694E-2</v>
      </c>
    </row>
    <row r="1250" spans="2:79" x14ac:dyDescent="0.3">
      <c r="B1250" t="s">
        <v>327</v>
      </c>
      <c r="C1250" s="17">
        <v>3.85765416306902E-2</v>
      </c>
      <c r="D1250" s="17">
        <v>5.0407299137186702E-2</v>
      </c>
      <c r="E1250" s="17">
        <v>2.82967933838651E-2</v>
      </c>
      <c r="F1250" s="17"/>
      <c r="G1250" s="17">
        <v>2.9686470950609101E-2</v>
      </c>
      <c r="H1250" s="17">
        <v>7.54197836162357E-3</v>
      </c>
      <c r="I1250" s="17">
        <v>2.56858245613855E-2</v>
      </c>
      <c r="J1250" s="17">
        <v>6.5117800782339599E-2</v>
      </c>
      <c r="K1250" s="17">
        <v>7.3120775075722996E-2</v>
      </c>
      <c r="L1250" s="17">
        <v>3.9567249204314599E-2</v>
      </c>
      <c r="M1250" s="17"/>
      <c r="N1250" s="17">
        <v>3.8501231429459902E-2</v>
      </c>
      <c r="O1250" s="17">
        <v>3.5102755017900701E-2</v>
      </c>
      <c r="P1250" s="17">
        <v>5.7418255254877801E-2</v>
      </c>
      <c r="Q1250" s="17">
        <v>2.7458386074289701E-2</v>
      </c>
      <c r="R1250" s="17"/>
      <c r="S1250" s="17">
        <v>3.4873936346825798E-2</v>
      </c>
      <c r="T1250" s="17">
        <v>3.2398505084972697E-2</v>
      </c>
      <c r="U1250" s="17">
        <v>7.0077625226239407E-2</v>
      </c>
      <c r="V1250" s="17">
        <v>4.42581941416696E-2</v>
      </c>
      <c r="W1250" s="17">
        <v>2.7977866165247101E-2</v>
      </c>
      <c r="X1250" s="17">
        <v>3.08468972353374E-2</v>
      </c>
      <c r="Y1250" s="17">
        <v>5.0945950800936501E-2</v>
      </c>
      <c r="Z1250" s="17">
        <v>3.71950239436191E-2</v>
      </c>
      <c r="AA1250" s="17">
        <v>1.5786805708618099E-2</v>
      </c>
      <c r="AB1250" s="17">
        <v>3.8761369349550101E-2</v>
      </c>
      <c r="AC1250" s="17">
        <v>4.9448666863540602E-2</v>
      </c>
      <c r="AD1250" s="17">
        <v>4.2702912099382699E-2</v>
      </c>
      <c r="AE1250" s="17"/>
      <c r="AF1250" s="17">
        <v>5.0742255128988403E-2</v>
      </c>
      <c r="AG1250" s="17">
        <v>2.2288961114755299E-2</v>
      </c>
      <c r="AH1250" s="17">
        <v>3.6469481787932002E-2</v>
      </c>
      <c r="AI1250" s="17">
        <v>8.0762563697429304E-2</v>
      </c>
      <c r="AJ1250" s="17">
        <v>7.8422830947650804E-2</v>
      </c>
      <c r="AK1250" s="17"/>
      <c r="AL1250" s="17">
        <v>1.78096483883881E-2</v>
      </c>
      <c r="AM1250" s="17">
        <v>3.9826568289511102E-2</v>
      </c>
      <c r="AN1250" s="17">
        <v>3.3766838794690002E-2</v>
      </c>
      <c r="AO1250" s="17">
        <v>7.7251455550381098E-2</v>
      </c>
      <c r="AP1250" s="17">
        <v>5.4427896392639098E-2</v>
      </c>
      <c r="AQ1250" s="17">
        <v>1.5728556832073099E-2</v>
      </c>
      <c r="AR1250" s="17"/>
      <c r="AS1250" s="17">
        <v>4.0244909446079197E-2</v>
      </c>
      <c r="AT1250" s="17">
        <v>3.9067849106267503E-2</v>
      </c>
      <c r="AU1250" s="17">
        <v>2.0146407617620599E-2</v>
      </c>
      <c r="AV1250" s="17">
        <v>3.3741347410375003E-2</v>
      </c>
      <c r="AW1250" s="17">
        <v>0.15446985379534101</v>
      </c>
      <c r="AX1250" s="17"/>
      <c r="AY1250" s="17">
        <v>5.7081746231738797E-2</v>
      </c>
      <c r="AZ1250" s="17">
        <v>2.1180370486174299E-2</v>
      </c>
      <c r="BA1250" s="17">
        <v>2.9226942971794002E-2</v>
      </c>
      <c r="BB1250" s="17">
        <v>5.6736707206406299E-2</v>
      </c>
      <c r="BC1250" s="17">
        <v>5.1629128996545197E-2</v>
      </c>
      <c r="BD1250" s="17"/>
      <c r="BE1250" s="17">
        <v>4.4311056275925201E-2</v>
      </c>
      <c r="BF1250" s="17">
        <v>2.87960135652023E-2</v>
      </c>
      <c r="BG1250" s="17">
        <v>4.8084449384634999E-2</v>
      </c>
      <c r="BH1250" s="17">
        <v>2.8710622301104698E-2</v>
      </c>
      <c r="BI1250" s="17"/>
      <c r="BJ1250" s="17">
        <v>8.9330154445041998E-2</v>
      </c>
      <c r="BK1250" s="17">
        <v>2.3680525470666101E-2</v>
      </c>
      <c r="BL1250" s="17">
        <v>3.7896082796224403E-2</v>
      </c>
      <c r="BM1250" s="17">
        <v>2.7919430472794E-2</v>
      </c>
      <c r="BN1250" s="17"/>
      <c r="BO1250" s="17">
        <v>5.3270805721376401E-2</v>
      </c>
      <c r="BP1250" s="17">
        <v>4.6246726812270503E-2</v>
      </c>
      <c r="BQ1250" s="17">
        <v>3.4331332855590098E-2</v>
      </c>
      <c r="BR1250" s="17"/>
      <c r="BS1250" s="17">
        <v>4.0892092354685002E-2</v>
      </c>
      <c r="BT1250" s="17">
        <v>3.5880272137342697E-2</v>
      </c>
      <c r="BU1250" s="17"/>
      <c r="BV1250" s="17">
        <v>1.16454954511347E-2</v>
      </c>
      <c r="BW1250" s="17">
        <v>4.7865220480967099E-2</v>
      </c>
      <c r="BX1250" s="17">
        <v>5.3461697563436598E-2</v>
      </c>
      <c r="BY1250" s="17"/>
      <c r="BZ1250" s="17">
        <v>0</v>
      </c>
      <c r="CA1250" s="17">
        <v>2.2156417852209599E-2</v>
      </c>
    </row>
    <row r="1251" spans="2:79" x14ac:dyDescent="0.3">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c r="BE1251" s="17"/>
      <c r="BF1251" s="17"/>
      <c r="BG1251" s="17"/>
      <c r="BH1251" s="17"/>
      <c r="BI1251" s="17"/>
      <c r="BJ1251" s="17"/>
      <c r="BK1251" s="17"/>
      <c r="BL1251" s="17"/>
      <c r="BM1251" s="17"/>
      <c r="BN1251" s="17"/>
      <c r="BO1251" s="17"/>
      <c r="BP1251" s="17"/>
      <c r="BQ1251" s="17"/>
      <c r="BR1251" s="17"/>
      <c r="BS1251" s="17"/>
      <c r="BT1251" s="17"/>
      <c r="BU1251" s="17"/>
      <c r="BV1251" s="17"/>
      <c r="BW1251" s="17"/>
      <c r="BX1251" s="17"/>
      <c r="BY1251" s="17"/>
      <c r="BZ1251" s="17"/>
      <c r="CA1251" s="17"/>
    </row>
    <row r="1252" spans="2:79" x14ac:dyDescent="0.3">
      <c r="B1252" s="6" t="s">
        <v>380</v>
      </c>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c r="BA1252" s="17"/>
      <c r="BB1252" s="17"/>
      <c r="BC1252" s="17"/>
      <c r="BD1252" s="17"/>
      <c r="BE1252" s="17"/>
      <c r="BF1252" s="17"/>
      <c r="BG1252" s="17"/>
      <c r="BH1252" s="17"/>
      <c r="BI1252" s="17"/>
      <c r="BJ1252" s="17"/>
      <c r="BK1252" s="17"/>
      <c r="BL1252" s="17"/>
      <c r="BM1252" s="17"/>
      <c r="BN1252" s="17"/>
      <c r="BO1252" s="17"/>
      <c r="BP1252" s="17"/>
      <c r="BQ1252" s="17"/>
      <c r="BR1252" s="17"/>
      <c r="BS1252" s="17"/>
      <c r="BT1252" s="17"/>
      <c r="BU1252" s="17"/>
      <c r="BV1252" s="17"/>
      <c r="BW1252" s="17"/>
      <c r="BX1252" s="17"/>
      <c r="BY1252" s="17"/>
      <c r="BZ1252" s="17"/>
      <c r="CA1252" s="17"/>
    </row>
    <row r="1253" spans="2:79" x14ac:dyDescent="0.3">
      <c r="B1253" s="24" t="s">
        <v>329</v>
      </c>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c r="BE1253" s="17"/>
      <c r="BF1253" s="17"/>
      <c r="BG1253" s="17"/>
      <c r="BH1253" s="17"/>
      <c r="BI1253" s="17"/>
      <c r="BJ1253" s="17"/>
      <c r="BK1253" s="17"/>
      <c r="BL1253" s="17"/>
      <c r="BM1253" s="17"/>
      <c r="BN1253" s="17"/>
      <c r="BO1253" s="17"/>
      <c r="BP1253" s="17"/>
      <c r="BQ1253" s="17"/>
      <c r="BR1253" s="17"/>
      <c r="BS1253" s="17"/>
      <c r="BT1253" s="17"/>
      <c r="BU1253" s="17"/>
      <c r="BV1253" s="17"/>
      <c r="BW1253" s="17"/>
      <c r="BX1253" s="17"/>
      <c r="BY1253" s="17"/>
      <c r="BZ1253" s="17"/>
      <c r="CA1253" s="17"/>
    </row>
    <row r="1254" spans="2:79" x14ac:dyDescent="0.3">
      <c r="B1254" t="s">
        <v>321</v>
      </c>
      <c r="C1254" s="17">
        <v>2.65869789190613E-2</v>
      </c>
      <c r="D1254" s="17">
        <v>3.97439362915777E-2</v>
      </c>
      <c r="E1254" s="17">
        <v>1.491548330439E-2</v>
      </c>
      <c r="F1254" s="17"/>
      <c r="G1254" s="17">
        <v>3.8504865864809501E-2</v>
      </c>
      <c r="H1254" s="17">
        <v>1.5053047124570699E-2</v>
      </c>
      <c r="I1254" s="17">
        <v>4.1570618760740197E-2</v>
      </c>
      <c r="J1254" s="17">
        <v>2.9852951712661099E-2</v>
      </c>
      <c r="K1254" s="17">
        <v>2.1605453521895201E-2</v>
      </c>
      <c r="L1254" s="17">
        <v>1.5799454484117001E-2</v>
      </c>
      <c r="M1254" s="17"/>
      <c r="N1254" s="17">
        <v>4.3756101671004702E-2</v>
      </c>
      <c r="O1254" s="17">
        <v>1.26484767564541E-2</v>
      </c>
      <c r="P1254" s="17">
        <v>2.10283669907642E-2</v>
      </c>
      <c r="Q1254" s="17">
        <v>2.66914285544359E-2</v>
      </c>
      <c r="R1254" s="17"/>
      <c r="S1254" s="17">
        <v>4.4440302793807299E-2</v>
      </c>
      <c r="T1254" s="17">
        <v>1.36223521484503E-2</v>
      </c>
      <c r="U1254" s="17">
        <v>1.51852768915552E-2</v>
      </c>
      <c r="V1254" s="17">
        <v>0</v>
      </c>
      <c r="W1254" s="17">
        <v>0</v>
      </c>
      <c r="X1254" s="17">
        <v>7.9496799331848694E-2</v>
      </c>
      <c r="Y1254" s="17">
        <v>1.6051102655086299E-2</v>
      </c>
      <c r="Z1254" s="17">
        <v>3.8841074968655603E-2</v>
      </c>
      <c r="AA1254" s="17">
        <v>3.2654878523706798E-2</v>
      </c>
      <c r="AB1254" s="17">
        <v>0</v>
      </c>
      <c r="AC1254" s="17">
        <v>0</v>
      </c>
      <c r="AD1254" s="17">
        <v>8.9069915898861499E-2</v>
      </c>
      <c r="AE1254" s="17"/>
      <c r="AF1254" s="17">
        <v>1.7229326062555301E-2</v>
      </c>
      <c r="AG1254" s="17">
        <v>3.2057056291977498E-2</v>
      </c>
      <c r="AH1254" s="17">
        <v>0</v>
      </c>
      <c r="AI1254" s="17">
        <v>5.4922066062227201E-2</v>
      </c>
      <c r="AJ1254" s="17">
        <v>0</v>
      </c>
      <c r="AK1254" s="17"/>
      <c r="AL1254" s="17">
        <v>3.6331431296324303E-2</v>
      </c>
      <c r="AM1254" s="17">
        <v>2.8784711364383202E-2</v>
      </c>
      <c r="AN1254" s="17">
        <v>1.3662096764638801E-2</v>
      </c>
      <c r="AO1254" s="17">
        <v>3.3129135794407502E-2</v>
      </c>
      <c r="AP1254" s="17">
        <v>0</v>
      </c>
      <c r="AQ1254" s="17">
        <v>1.62244717651037E-2</v>
      </c>
      <c r="AR1254" s="17"/>
      <c r="AS1254" s="17">
        <v>3.4912319625847198E-2</v>
      </c>
      <c r="AT1254" s="17">
        <v>2.58667789127499E-2</v>
      </c>
      <c r="AU1254" s="17">
        <v>1.44201424321629E-2</v>
      </c>
      <c r="AV1254" s="17">
        <v>1.54247781657313E-2</v>
      </c>
      <c r="AW1254" s="17">
        <v>0.15472223786945899</v>
      </c>
      <c r="AX1254" s="17"/>
      <c r="AY1254" s="17">
        <v>3.9593754161666203E-2</v>
      </c>
      <c r="AZ1254" s="17">
        <v>2.4473366993386699E-2</v>
      </c>
      <c r="BA1254" s="17">
        <v>5.9675905291245203E-3</v>
      </c>
      <c r="BB1254" s="17">
        <v>3.7996421935654397E-2</v>
      </c>
      <c r="BC1254" s="17">
        <v>5.9099623480467198E-2</v>
      </c>
      <c r="BD1254" s="17"/>
      <c r="BE1254" s="17">
        <v>2.5270552954977901E-2</v>
      </c>
      <c r="BF1254" s="17">
        <v>1.74104172407821E-2</v>
      </c>
      <c r="BG1254" s="17">
        <v>2.7661992414165001E-2</v>
      </c>
      <c r="BH1254" s="17">
        <v>3.11996726042915E-2</v>
      </c>
      <c r="BI1254" s="17"/>
      <c r="BJ1254" s="17">
        <v>5.5939182652794898E-2</v>
      </c>
      <c r="BK1254" s="17">
        <v>3.7915925838104797E-2</v>
      </c>
      <c r="BL1254" s="17">
        <v>3.3695736321374299E-2</v>
      </c>
      <c r="BM1254" s="17">
        <v>1.37427861966105E-2</v>
      </c>
      <c r="BN1254" s="17"/>
      <c r="BO1254" s="17">
        <v>2.8916793880282898E-2</v>
      </c>
      <c r="BP1254" s="17">
        <v>4.5279369685235299E-2</v>
      </c>
      <c r="BQ1254" s="17">
        <v>2.2529444071227499E-2</v>
      </c>
      <c r="BR1254" s="17"/>
      <c r="BS1254" s="17">
        <v>2.5226697895497401E-2</v>
      </c>
      <c r="BT1254" s="17">
        <v>2.8331255702279599E-2</v>
      </c>
      <c r="BU1254" s="17"/>
      <c r="BV1254" s="17">
        <v>2.0077804373795902E-2</v>
      </c>
      <c r="BW1254" s="17">
        <v>8.3970407682644292E-3</v>
      </c>
      <c r="BX1254" s="17">
        <v>4.4048972940228401E-2</v>
      </c>
      <c r="BY1254" s="17"/>
      <c r="BZ1254" s="17">
        <v>2.78724214672465E-2</v>
      </c>
      <c r="CA1254" s="17">
        <v>3.1053620538924898E-2</v>
      </c>
    </row>
    <row r="1255" spans="2:79" x14ac:dyDescent="0.3">
      <c r="B1255" t="s">
        <v>322</v>
      </c>
      <c r="C1255" s="17">
        <v>6.8794948555041396E-2</v>
      </c>
      <c r="D1255" s="17">
        <v>7.2412547215550502E-2</v>
      </c>
      <c r="E1255" s="17">
        <v>6.6488096234146699E-2</v>
      </c>
      <c r="F1255" s="17"/>
      <c r="G1255" s="17">
        <v>9.1433542871674905E-2</v>
      </c>
      <c r="H1255" s="17">
        <v>8.2088324835900797E-2</v>
      </c>
      <c r="I1255" s="17">
        <v>7.5925806721838393E-2</v>
      </c>
      <c r="J1255" s="17">
        <v>0.11338033288020601</v>
      </c>
      <c r="K1255" s="17">
        <v>3.4974981512751399E-2</v>
      </c>
      <c r="L1255" s="17">
        <v>1.2748186817866301E-2</v>
      </c>
      <c r="M1255" s="17"/>
      <c r="N1255" s="17">
        <v>7.3834395691420904E-2</v>
      </c>
      <c r="O1255" s="17">
        <v>6.3992028325293507E-2</v>
      </c>
      <c r="P1255" s="17">
        <v>8.0588574453584597E-2</v>
      </c>
      <c r="Q1255" s="17">
        <v>5.9252208062654597E-2</v>
      </c>
      <c r="R1255" s="17"/>
      <c r="S1255" s="17">
        <v>6.8906984519201797E-2</v>
      </c>
      <c r="T1255" s="17">
        <v>8.8461239088957103E-2</v>
      </c>
      <c r="U1255" s="17">
        <v>7.2558267788883898E-2</v>
      </c>
      <c r="V1255" s="17">
        <v>2.2187585738985698E-2</v>
      </c>
      <c r="W1255" s="17">
        <v>0.13357559616853901</v>
      </c>
      <c r="X1255" s="17">
        <v>3.4932103983236602E-2</v>
      </c>
      <c r="Y1255" s="17">
        <v>1.6850067277108999E-2</v>
      </c>
      <c r="Z1255" s="17">
        <v>5.1588348164567303E-2</v>
      </c>
      <c r="AA1255" s="17">
        <v>7.57043573278562E-2</v>
      </c>
      <c r="AB1255" s="17">
        <v>0.105262675354445</v>
      </c>
      <c r="AC1255" s="17">
        <v>3.7825060021294502E-2</v>
      </c>
      <c r="AD1255" s="17">
        <v>9.9934222640776796E-2</v>
      </c>
      <c r="AE1255" s="17"/>
      <c r="AF1255" s="17">
        <v>7.1484495989215996E-2</v>
      </c>
      <c r="AG1255" s="17">
        <v>8.5523449886563505E-2</v>
      </c>
      <c r="AH1255" s="17">
        <v>2.0153534415236998E-2</v>
      </c>
      <c r="AI1255" s="17">
        <v>3.8401053980905701E-2</v>
      </c>
      <c r="AJ1255" s="17">
        <v>4.86674724496012E-2</v>
      </c>
      <c r="AK1255" s="17"/>
      <c r="AL1255" s="17">
        <v>8.6992876009086104E-2</v>
      </c>
      <c r="AM1255" s="17">
        <v>0.104247253389217</v>
      </c>
      <c r="AN1255" s="17">
        <v>3.15082543462381E-2</v>
      </c>
      <c r="AO1255" s="17">
        <v>5.60661583699354E-2</v>
      </c>
      <c r="AP1255" s="17">
        <v>2.0433508476311198E-2</v>
      </c>
      <c r="AQ1255" s="17">
        <v>0</v>
      </c>
      <c r="AR1255" s="17"/>
      <c r="AS1255" s="17">
        <v>9.5331145318958102E-2</v>
      </c>
      <c r="AT1255" s="17">
        <v>7.4025638157677806E-2</v>
      </c>
      <c r="AU1255" s="17">
        <v>4.1842871468622603E-2</v>
      </c>
      <c r="AV1255" s="17">
        <v>7.6742148143021799E-2</v>
      </c>
      <c r="AW1255" s="17">
        <v>0</v>
      </c>
      <c r="AX1255" s="17"/>
      <c r="AY1255" s="17">
        <v>0.114105738246435</v>
      </c>
      <c r="AZ1255" s="17">
        <v>3.8663968133926502E-2</v>
      </c>
      <c r="BA1255" s="17">
        <v>7.0167882459073794E-2</v>
      </c>
      <c r="BB1255" s="17">
        <v>8.4742663730254297E-2</v>
      </c>
      <c r="BC1255" s="17">
        <v>0</v>
      </c>
      <c r="BD1255" s="17"/>
      <c r="BE1255" s="17">
        <v>3.8376183819085599E-2</v>
      </c>
      <c r="BF1255" s="17">
        <v>0.110817595919592</v>
      </c>
      <c r="BG1255" s="17">
        <v>7.1574631234190098E-2</v>
      </c>
      <c r="BH1255" s="17">
        <v>4.3648121180652602E-2</v>
      </c>
      <c r="BI1255" s="17"/>
      <c r="BJ1255" s="17">
        <v>7.08745530241187E-2</v>
      </c>
      <c r="BK1255" s="17">
        <v>0.118949593939844</v>
      </c>
      <c r="BL1255" s="17">
        <v>3.9423590142850899E-2</v>
      </c>
      <c r="BM1255" s="17">
        <v>7.3416143761581898E-2</v>
      </c>
      <c r="BN1255" s="17"/>
      <c r="BO1255" s="17">
        <v>8.19764555968783E-2</v>
      </c>
      <c r="BP1255" s="17">
        <v>7.2936716840221405E-2</v>
      </c>
      <c r="BQ1255" s="17">
        <v>6.3259040565430205E-2</v>
      </c>
      <c r="BR1255" s="17"/>
      <c r="BS1255" s="17">
        <v>7.6509287967049006E-2</v>
      </c>
      <c r="BT1255" s="17">
        <v>5.9617785919565597E-2</v>
      </c>
      <c r="BU1255" s="17"/>
      <c r="BV1255" s="17">
        <v>5.72650394192094E-2</v>
      </c>
      <c r="BW1255" s="17">
        <v>7.0009146318742305E-2</v>
      </c>
      <c r="BX1255" s="17">
        <v>8.1647130245892097E-2</v>
      </c>
      <c r="BY1255" s="17"/>
      <c r="BZ1255" s="17">
        <v>9.5618786946471301E-2</v>
      </c>
      <c r="CA1255" s="17">
        <v>0.15765370599444201</v>
      </c>
    </row>
    <row r="1256" spans="2:79" x14ac:dyDescent="0.3">
      <c r="B1256" t="s">
        <v>323</v>
      </c>
      <c r="C1256" s="17">
        <v>0.19713486030806701</v>
      </c>
      <c r="D1256" s="17">
        <v>0.20344084067884899</v>
      </c>
      <c r="E1256" s="17">
        <v>0.19424685951804499</v>
      </c>
      <c r="F1256" s="17"/>
      <c r="G1256" s="17">
        <v>0.24473548501723</v>
      </c>
      <c r="H1256" s="17">
        <v>0.189138131473812</v>
      </c>
      <c r="I1256" s="17">
        <v>0.15280867434307999</v>
      </c>
      <c r="J1256" s="17">
        <v>0.20302164616142801</v>
      </c>
      <c r="K1256" s="17">
        <v>0.19516287197037499</v>
      </c>
      <c r="L1256" s="17">
        <v>0.201758103277726</v>
      </c>
      <c r="M1256" s="17"/>
      <c r="N1256" s="17">
        <v>0.20331581055848999</v>
      </c>
      <c r="O1256" s="17">
        <v>0.17711319049708299</v>
      </c>
      <c r="P1256" s="17">
        <v>0.19959747917045301</v>
      </c>
      <c r="Q1256" s="17">
        <v>0.21029793405664801</v>
      </c>
      <c r="R1256" s="17"/>
      <c r="S1256" s="17">
        <v>0.22578614354762699</v>
      </c>
      <c r="T1256" s="17">
        <v>0.17176234521808201</v>
      </c>
      <c r="U1256" s="17">
        <v>0.186882326471913</v>
      </c>
      <c r="V1256" s="17">
        <v>0.158392904609405</v>
      </c>
      <c r="W1256" s="17">
        <v>0.15281491008607201</v>
      </c>
      <c r="X1256" s="17">
        <v>0.24712162470723001</v>
      </c>
      <c r="Y1256" s="17">
        <v>0.254737947169761</v>
      </c>
      <c r="Z1256" s="17">
        <v>0.15584484965022199</v>
      </c>
      <c r="AA1256" s="17">
        <v>0.16636979774852101</v>
      </c>
      <c r="AB1256" s="17">
        <v>0.15406049976396999</v>
      </c>
      <c r="AC1256" s="17">
        <v>0.33984816717724498</v>
      </c>
      <c r="AD1256" s="17">
        <v>0.14880258970735299</v>
      </c>
      <c r="AE1256" s="17"/>
      <c r="AF1256" s="17">
        <v>0.21752989579707899</v>
      </c>
      <c r="AG1256" s="17">
        <v>0.20191912518340299</v>
      </c>
      <c r="AH1256" s="17">
        <v>0.150183235750387</v>
      </c>
      <c r="AI1256" s="17">
        <v>0.216599182014451</v>
      </c>
      <c r="AJ1256" s="17">
        <v>0.166995438053018</v>
      </c>
      <c r="AK1256" s="17"/>
      <c r="AL1256" s="17">
        <v>0.199014328655057</v>
      </c>
      <c r="AM1256" s="17">
        <v>0.15625461344389399</v>
      </c>
      <c r="AN1256" s="17">
        <v>0.21360780983861299</v>
      </c>
      <c r="AO1256" s="17">
        <v>0.230831566943624</v>
      </c>
      <c r="AP1256" s="17">
        <v>0.18229043138683801</v>
      </c>
      <c r="AQ1256" s="17">
        <v>0.19922704391860699</v>
      </c>
      <c r="AR1256" s="17"/>
      <c r="AS1256" s="17">
        <v>0.19477958867023601</v>
      </c>
      <c r="AT1256" s="17">
        <v>0.203616725055247</v>
      </c>
      <c r="AU1256" s="17">
        <v>0.21721548042227301</v>
      </c>
      <c r="AV1256" s="17">
        <v>0.14892363631320299</v>
      </c>
      <c r="AW1256" s="17">
        <v>7.6996721301231294E-2</v>
      </c>
      <c r="AX1256" s="17"/>
      <c r="AY1256" s="17">
        <v>0.207439455861609</v>
      </c>
      <c r="AZ1256" s="17">
        <v>0.18074144912605999</v>
      </c>
      <c r="BA1256" s="17">
        <v>0.22938247911554399</v>
      </c>
      <c r="BB1256" s="17">
        <v>0.145331070556693</v>
      </c>
      <c r="BC1256" s="17">
        <v>0.23671626128246401</v>
      </c>
      <c r="BD1256" s="17"/>
      <c r="BE1256" s="17">
        <v>0.2004903736302</v>
      </c>
      <c r="BF1256" s="17">
        <v>0.23081910392604599</v>
      </c>
      <c r="BG1256" s="17">
        <v>0.184412128423801</v>
      </c>
      <c r="BH1256" s="17">
        <v>0.19127028916093999</v>
      </c>
      <c r="BI1256" s="17"/>
      <c r="BJ1256" s="17">
        <v>0.129417342920952</v>
      </c>
      <c r="BK1256" s="17">
        <v>0.19639227638923901</v>
      </c>
      <c r="BL1256" s="17">
        <v>0.213884947742465</v>
      </c>
      <c r="BM1256" s="17">
        <v>0.20844970762909901</v>
      </c>
      <c r="BN1256" s="17"/>
      <c r="BO1256" s="17">
        <v>0.16606606044080899</v>
      </c>
      <c r="BP1256" s="17">
        <v>0.245695995829353</v>
      </c>
      <c r="BQ1256" s="17">
        <v>0.194041510587494</v>
      </c>
      <c r="BR1256" s="17"/>
      <c r="BS1256" s="17">
        <v>0.20855616996711299</v>
      </c>
      <c r="BT1256" s="17">
        <v>0.180602288955375</v>
      </c>
      <c r="BU1256" s="17"/>
      <c r="BV1256" s="17">
        <v>0.186793102524032</v>
      </c>
      <c r="BW1256" s="17">
        <v>0.20822431073525399</v>
      </c>
      <c r="BX1256" s="17">
        <v>0.179971134084456</v>
      </c>
      <c r="BY1256" s="17"/>
      <c r="BZ1256" s="17">
        <v>0.20947295347930001</v>
      </c>
      <c r="CA1256" s="17">
        <v>0.26704395068120901</v>
      </c>
    </row>
    <row r="1257" spans="2:79" x14ac:dyDescent="0.3">
      <c r="B1257" t="s">
        <v>324</v>
      </c>
      <c r="C1257" s="17">
        <v>0.236981145888947</v>
      </c>
      <c r="D1257" s="17">
        <v>0.20140655336718899</v>
      </c>
      <c r="E1257" s="17">
        <v>0.26686190910416602</v>
      </c>
      <c r="F1257" s="17"/>
      <c r="G1257" s="17">
        <v>0.117149093714513</v>
      </c>
      <c r="H1257" s="17">
        <v>0.258797936673271</v>
      </c>
      <c r="I1257" s="17">
        <v>0.27310349623215102</v>
      </c>
      <c r="J1257" s="17">
        <v>0.24033446543686901</v>
      </c>
      <c r="K1257" s="17">
        <v>0.246876796836975</v>
      </c>
      <c r="L1257" s="17">
        <v>0.26972156333869701</v>
      </c>
      <c r="M1257" s="17"/>
      <c r="N1257" s="17">
        <v>0.22225926979476901</v>
      </c>
      <c r="O1257" s="17">
        <v>0.244174754254608</v>
      </c>
      <c r="P1257" s="17">
        <v>0.199535576519144</v>
      </c>
      <c r="Q1257" s="17">
        <v>0.27718992975186302</v>
      </c>
      <c r="R1257" s="17"/>
      <c r="S1257" s="17">
        <v>0.25151854101418702</v>
      </c>
      <c r="T1257" s="17">
        <v>0.21939312131024999</v>
      </c>
      <c r="U1257" s="17">
        <v>0.32383731489923401</v>
      </c>
      <c r="V1257" s="17">
        <v>0.20981349914917</v>
      </c>
      <c r="W1257" s="17">
        <v>0.236836084334348</v>
      </c>
      <c r="X1257" s="17">
        <v>0.21577465587910999</v>
      </c>
      <c r="Y1257" s="17">
        <v>0.32979985373554499</v>
      </c>
      <c r="Z1257" s="17">
        <v>0.20329651624043399</v>
      </c>
      <c r="AA1257" s="17">
        <v>0.25549221559289398</v>
      </c>
      <c r="AB1257" s="17">
        <v>0.18578654231414399</v>
      </c>
      <c r="AC1257" s="17">
        <v>0.17606132514192899</v>
      </c>
      <c r="AD1257" s="17">
        <v>0.126607998231832</v>
      </c>
      <c r="AE1257" s="17"/>
      <c r="AF1257" s="17">
        <v>0.27276584730478798</v>
      </c>
      <c r="AG1257" s="17">
        <v>0.193885988994147</v>
      </c>
      <c r="AH1257" s="17">
        <v>0.26427773566100399</v>
      </c>
      <c r="AI1257" s="17">
        <v>0.30037370439414901</v>
      </c>
      <c r="AJ1257" s="17">
        <v>0.26453477909321299</v>
      </c>
      <c r="AK1257" s="17"/>
      <c r="AL1257" s="17">
        <v>0.16525599061310101</v>
      </c>
      <c r="AM1257" s="17">
        <v>0.25333169765300501</v>
      </c>
      <c r="AN1257" s="17">
        <v>0.16803320743931499</v>
      </c>
      <c r="AO1257" s="17">
        <v>0.27548379487911201</v>
      </c>
      <c r="AP1257" s="17">
        <v>0.21027080362728801</v>
      </c>
      <c r="AQ1257" s="17">
        <v>0.38732581029017499</v>
      </c>
      <c r="AR1257" s="17"/>
      <c r="AS1257" s="17">
        <v>0.17857030851429101</v>
      </c>
      <c r="AT1257" s="17">
        <v>0.21883812419523099</v>
      </c>
      <c r="AU1257" s="17">
        <v>0.28454303689014099</v>
      </c>
      <c r="AV1257" s="17">
        <v>0.32355931556168499</v>
      </c>
      <c r="AW1257" s="17">
        <v>0.183314242069754</v>
      </c>
      <c r="AX1257" s="17"/>
      <c r="AY1257" s="17">
        <v>0.13282027178004499</v>
      </c>
      <c r="AZ1257" s="17">
        <v>0.30984070095333199</v>
      </c>
      <c r="BA1257" s="17">
        <v>0.27278306509718397</v>
      </c>
      <c r="BB1257" s="17">
        <v>0.16903906459704199</v>
      </c>
      <c r="BC1257" s="17">
        <v>0.18405000406720401</v>
      </c>
      <c r="BD1257" s="17"/>
      <c r="BE1257" s="17">
        <v>0.25045717287828601</v>
      </c>
      <c r="BF1257" s="17">
        <v>0.200935949634866</v>
      </c>
      <c r="BG1257" s="17">
        <v>0.239598719806559</v>
      </c>
      <c r="BH1257" s="17">
        <v>0.24738571441844101</v>
      </c>
      <c r="BI1257" s="17"/>
      <c r="BJ1257" s="17">
        <v>0.30359979040198998</v>
      </c>
      <c r="BK1257" s="17">
        <v>0.14011821248884301</v>
      </c>
      <c r="BL1257" s="17">
        <v>0.20032917949626899</v>
      </c>
      <c r="BM1257" s="17">
        <v>0.25413714296561901</v>
      </c>
      <c r="BN1257" s="17"/>
      <c r="BO1257" s="17">
        <v>0.23250991892047199</v>
      </c>
      <c r="BP1257" s="17">
        <v>0.28331766743275799</v>
      </c>
      <c r="BQ1257" s="17">
        <v>0.22929712297376201</v>
      </c>
      <c r="BR1257" s="17"/>
      <c r="BS1257" s="17">
        <v>0.23980680686987901</v>
      </c>
      <c r="BT1257" s="17">
        <v>0.23430917627537501</v>
      </c>
      <c r="BU1257" s="17"/>
      <c r="BV1257" s="17">
        <v>0.17082186072927599</v>
      </c>
      <c r="BW1257" s="17">
        <v>0.28801963919446999</v>
      </c>
      <c r="BX1257" s="17">
        <v>0.21637264262178901</v>
      </c>
      <c r="BY1257" s="17"/>
      <c r="BZ1257" s="17">
        <v>0.26501951287961301</v>
      </c>
      <c r="CA1257" s="17">
        <v>0.1921281640675</v>
      </c>
    </row>
    <row r="1258" spans="2:79" x14ac:dyDescent="0.3">
      <c r="B1258" t="s">
        <v>325</v>
      </c>
      <c r="C1258" s="17">
        <v>0.25850492449998602</v>
      </c>
      <c r="D1258" s="17">
        <v>0.25096831803819197</v>
      </c>
      <c r="E1258" s="17">
        <v>0.266373688608603</v>
      </c>
      <c r="F1258" s="17"/>
      <c r="G1258" s="17">
        <v>0.32887886002308903</v>
      </c>
      <c r="H1258" s="17">
        <v>0.18055359994408901</v>
      </c>
      <c r="I1258" s="17">
        <v>0.28365718227902098</v>
      </c>
      <c r="J1258" s="17">
        <v>0.23097447893756701</v>
      </c>
      <c r="K1258" s="17">
        <v>0.21718593640921599</v>
      </c>
      <c r="L1258" s="17">
        <v>0.31242441073509902</v>
      </c>
      <c r="M1258" s="17"/>
      <c r="N1258" s="17">
        <v>0.223976080921232</v>
      </c>
      <c r="O1258" s="17">
        <v>0.296763518260099</v>
      </c>
      <c r="P1258" s="17">
        <v>0.29458299301378299</v>
      </c>
      <c r="Q1258" s="17">
        <v>0.22333787144654799</v>
      </c>
      <c r="R1258" s="17"/>
      <c r="S1258" s="17">
        <v>0.22780034131921501</v>
      </c>
      <c r="T1258" s="17">
        <v>0.278454840032481</v>
      </c>
      <c r="U1258" s="17">
        <v>0.20445985250118501</v>
      </c>
      <c r="V1258" s="17">
        <v>0.37760224359634698</v>
      </c>
      <c r="W1258" s="17">
        <v>0.17150864256989101</v>
      </c>
      <c r="X1258" s="17">
        <v>0.228693613437146</v>
      </c>
      <c r="Y1258" s="17">
        <v>0.23252905353265199</v>
      </c>
      <c r="Z1258" s="17">
        <v>0.30651926568771298</v>
      </c>
      <c r="AA1258" s="17">
        <v>0.272436856150294</v>
      </c>
      <c r="AB1258" s="17">
        <v>0.26571133183883799</v>
      </c>
      <c r="AC1258" s="17">
        <v>0.26844190305032201</v>
      </c>
      <c r="AD1258" s="17">
        <v>0.394355248531017</v>
      </c>
      <c r="AE1258" s="17"/>
      <c r="AF1258" s="17">
        <v>0.24405850178014199</v>
      </c>
      <c r="AG1258" s="17">
        <v>0.28961987391071797</v>
      </c>
      <c r="AH1258" s="17">
        <v>0.249182956262469</v>
      </c>
      <c r="AI1258" s="17">
        <v>0.22406475796737399</v>
      </c>
      <c r="AJ1258" s="17">
        <v>0.27131416279225101</v>
      </c>
      <c r="AK1258" s="17"/>
      <c r="AL1258" s="17">
        <v>0.26602045915195299</v>
      </c>
      <c r="AM1258" s="17">
        <v>0.23882647765735701</v>
      </c>
      <c r="AN1258" s="17">
        <v>0.34182044112205501</v>
      </c>
      <c r="AO1258" s="17">
        <v>0.23922951646492199</v>
      </c>
      <c r="AP1258" s="17">
        <v>0.30375377603299802</v>
      </c>
      <c r="AQ1258" s="17">
        <v>0.21938377044868301</v>
      </c>
      <c r="AR1258" s="17"/>
      <c r="AS1258" s="17">
        <v>0.2365953831001</v>
      </c>
      <c r="AT1258" s="17">
        <v>0.278050508357299</v>
      </c>
      <c r="AU1258" s="17">
        <v>0.25558131853102201</v>
      </c>
      <c r="AV1258" s="17">
        <v>0.239175909993323</v>
      </c>
      <c r="AW1258" s="17">
        <v>8.5703329863771702E-2</v>
      </c>
      <c r="AX1258" s="17"/>
      <c r="AY1258" s="17">
        <v>0.28096635895140498</v>
      </c>
      <c r="AZ1258" s="17">
        <v>0.238592160039893</v>
      </c>
      <c r="BA1258" s="17">
        <v>0.25672498022710499</v>
      </c>
      <c r="BB1258" s="17">
        <v>0.27708164505753602</v>
      </c>
      <c r="BC1258" s="17">
        <v>0.26414044011224003</v>
      </c>
      <c r="BD1258" s="17"/>
      <c r="BE1258" s="17">
        <v>0.151515826081591</v>
      </c>
      <c r="BF1258" s="17">
        <v>0.30422158059503202</v>
      </c>
      <c r="BG1258" s="17">
        <v>0.27006149658419698</v>
      </c>
      <c r="BH1258" s="17">
        <v>0.230724085061735</v>
      </c>
      <c r="BI1258" s="17"/>
      <c r="BJ1258" s="17">
        <v>0.22338853891195301</v>
      </c>
      <c r="BK1258" s="17">
        <v>0.28328177140919297</v>
      </c>
      <c r="BL1258" s="17">
        <v>0.31033706165192398</v>
      </c>
      <c r="BM1258" s="17">
        <v>0.237140656150617</v>
      </c>
      <c r="BN1258" s="17"/>
      <c r="BO1258" s="17">
        <v>0.355138518274909</v>
      </c>
      <c r="BP1258" s="17">
        <v>0.177765742673683</v>
      </c>
      <c r="BQ1258" s="17">
        <v>0.25636334827905</v>
      </c>
      <c r="BR1258" s="17"/>
      <c r="BS1258" s="17">
        <v>0.24134280516071999</v>
      </c>
      <c r="BT1258" s="17">
        <v>0.28026129410191702</v>
      </c>
      <c r="BU1258" s="17"/>
      <c r="BV1258" s="17">
        <v>0.32489050446628098</v>
      </c>
      <c r="BW1258" s="17">
        <v>0.22527936302983301</v>
      </c>
      <c r="BX1258" s="17">
        <v>0.26249517554843999</v>
      </c>
      <c r="BY1258" s="17"/>
      <c r="BZ1258" s="17">
        <v>0.27930699870486497</v>
      </c>
      <c r="CA1258" s="17">
        <v>0.241468672870987</v>
      </c>
    </row>
    <row r="1259" spans="2:79" x14ac:dyDescent="0.3">
      <c r="B1259" t="s">
        <v>326</v>
      </c>
      <c r="C1259" s="17">
        <v>0.146512649390029</v>
      </c>
      <c r="D1259" s="17">
        <v>0.17310005943312001</v>
      </c>
      <c r="E1259" s="17">
        <v>0.121576768392923</v>
      </c>
      <c r="F1259" s="17"/>
      <c r="G1259" s="17">
        <v>0.138915708879783</v>
      </c>
      <c r="H1259" s="17">
        <v>0.20438473030593601</v>
      </c>
      <c r="I1259" s="17">
        <v>0.134934199540507</v>
      </c>
      <c r="J1259" s="17">
        <v>0.13176821487003501</v>
      </c>
      <c r="K1259" s="17">
        <v>0.18642038546721901</v>
      </c>
      <c r="L1259" s="17">
        <v>9.0729262666753394E-2</v>
      </c>
      <c r="M1259" s="17"/>
      <c r="N1259" s="17">
        <v>0.170978079580906</v>
      </c>
      <c r="O1259" s="17">
        <v>0.13500341510780101</v>
      </c>
      <c r="P1259" s="17">
        <v>0.15281831296922599</v>
      </c>
      <c r="Q1259" s="17">
        <v>0.12743600464289101</v>
      </c>
      <c r="R1259" s="17"/>
      <c r="S1259" s="17">
        <v>0.124917790809326</v>
      </c>
      <c r="T1259" s="17">
        <v>0.153100398473099</v>
      </c>
      <c r="U1259" s="17">
        <v>0.148794432114078</v>
      </c>
      <c r="V1259" s="17">
        <v>0.14256207583393701</v>
      </c>
      <c r="W1259" s="17">
        <v>0.19740732497017699</v>
      </c>
      <c r="X1259" s="17">
        <v>0.13110610910818399</v>
      </c>
      <c r="Y1259" s="17">
        <v>8.1934010998818599E-2</v>
      </c>
      <c r="Z1259" s="17">
        <v>0.123544371655939</v>
      </c>
      <c r="AA1259" s="17">
        <v>0.16769558634130499</v>
      </c>
      <c r="AB1259" s="17">
        <v>0.199298747545924</v>
      </c>
      <c r="AC1259" s="17">
        <v>0.17782354460920899</v>
      </c>
      <c r="AD1259" s="17">
        <v>9.6413967094671205E-2</v>
      </c>
      <c r="AE1259" s="17"/>
      <c r="AF1259" s="17">
        <v>0.114252764861056</v>
      </c>
      <c r="AG1259" s="17">
        <v>0.14792103855115901</v>
      </c>
      <c r="AH1259" s="17">
        <v>0.196539202141851</v>
      </c>
      <c r="AI1259" s="17">
        <v>0.11401438585238501</v>
      </c>
      <c r="AJ1259" s="17">
        <v>0.13593920212900601</v>
      </c>
      <c r="AK1259" s="17"/>
      <c r="AL1259" s="17">
        <v>0.186606095529397</v>
      </c>
      <c r="AM1259" s="17">
        <v>0.14488382074244199</v>
      </c>
      <c r="AN1259" s="17">
        <v>0.15097946675790899</v>
      </c>
      <c r="AO1259" s="17">
        <v>0.116732267252513</v>
      </c>
      <c r="AP1259" s="17">
        <v>0.14831134423035799</v>
      </c>
      <c r="AQ1259" s="17">
        <v>9.22994634702064E-2</v>
      </c>
      <c r="AR1259" s="17"/>
      <c r="AS1259" s="17">
        <v>0.189994312048336</v>
      </c>
      <c r="AT1259" s="17">
        <v>0.13688111527309699</v>
      </c>
      <c r="AU1259" s="17">
        <v>0.13496273580838</v>
      </c>
      <c r="AV1259" s="17">
        <v>0.16123903809610399</v>
      </c>
      <c r="AW1259" s="17">
        <v>0.127044057228452</v>
      </c>
      <c r="AX1259" s="17"/>
      <c r="AY1259" s="17">
        <v>0.15426716199833701</v>
      </c>
      <c r="AZ1259" s="17">
        <v>0.15270663790493699</v>
      </c>
      <c r="BA1259" s="17">
        <v>0.10083060528453699</v>
      </c>
      <c r="BB1259" s="17">
        <v>0.21636496693269</v>
      </c>
      <c r="BC1259" s="17">
        <v>9.6735374437467297E-2</v>
      </c>
      <c r="BD1259" s="17"/>
      <c r="BE1259" s="17">
        <v>0.22137110334438501</v>
      </c>
      <c r="BF1259" s="17">
        <v>9.47853225264777E-2</v>
      </c>
      <c r="BG1259" s="17">
        <v>0.156323414084337</v>
      </c>
      <c r="BH1259" s="17">
        <v>0.15488484623604401</v>
      </c>
      <c r="BI1259" s="17"/>
      <c r="BJ1259" s="17">
        <v>0.102045804115639</v>
      </c>
      <c r="BK1259" s="17">
        <v>0.205486864229282</v>
      </c>
      <c r="BL1259" s="17">
        <v>0.128278639895823</v>
      </c>
      <c r="BM1259" s="17">
        <v>0.157659903389922</v>
      </c>
      <c r="BN1259" s="17"/>
      <c r="BO1259" s="17">
        <v>0.101389994959553</v>
      </c>
      <c r="BP1259" s="17">
        <v>9.3635698728472605E-2</v>
      </c>
      <c r="BQ1259" s="17">
        <v>0.16592965363291101</v>
      </c>
      <c r="BR1259" s="17"/>
      <c r="BS1259" s="17">
        <v>0.15710742544593401</v>
      </c>
      <c r="BT1259" s="17">
        <v>0.13407824727395801</v>
      </c>
      <c r="BU1259" s="17"/>
      <c r="BV1259" s="17">
        <v>0.15383983668357601</v>
      </c>
      <c r="BW1259" s="17">
        <v>0.13437697810882401</v>
      </c>
      <c r="BX1259" s="17">
        <v>0.15529198476922701</v>
      </c>
      <c r="BY1259" s="17"/>
      <c r="BZ1259" s="17">
        <v>0.12270932652250501</v>
      </c>
      <c r="CA1259" s="17">
        <v>0.110651885846938</v>
      </c>
    </row>
    <row r="1260" spans="2:79" x14ac:dyDescent="0.3">
      <c r="B1260" t="s">
        <v>327</v>
      </c>
      <c r="C1260" s="17">
        <v>6.5484492438869696E-2</v>
      </c>
      <c r="D1260" s="17">
        <v>5.8927744975522597E-2</v>
      </c>
      <c r="E1260" s="17">
        <v>6.9537194837726898E-2</v>
      </c>
      <c r="F1260" s="17"/>
      <c r="G1260" s="17">
        <v>4.0382443628900498E-2</v>
      </c>
      <c r="H1260" s="17">
        <v>6.9984229642420306E-2</v>
      </c>
      <c r="I1260" s="17">
        <v>3.8000022122663402E-2</v>
      </c>
      <c r="J1260" s="17">
        <v>5.0667910001233003E-2</v>
      </c>
      <c r="K1260" s="17">
        <v>9.7773574281568798E-2</v>
      </c>
      <c r="L1260" s="17">
        <v>9.6819018679741603E-2</v>
      </c>
      <c r="M1260" s="17"/>
      <c r="N1260" s="17">
        <v>6.1880261782177599E-2</v>
      </c>
      <c r="O1260" s="17">
        <v>7.0304616798661498E-2</v>
      </c>
      <c r="P1260" s="17">
        <v>5.1848696883045699E-2</v>
      </c>
      <c r="Q1260" s="17">
        <v>7.5794623484960202E-2</v>
      </c>
      <c r="R1260" s="17"/>
      <c r="S1260" s="17">
        <v>5.6629895996636599E-2</v>
      </c>
      <c r="T1260" s="17">
        <v>7.5205703728680698E-2</v>
      </c>
      <c r="U1260" s="17">
        <v>4.8282529333152302E-2</v>
      </c>
      <c r="V1260" s="17">
        <v>8.9441691072154703E-2</v>
      </c>
      <c r="W1260" s="17">
        <v>0.107857441870973</v>
      </c>
      <c r="X1260" s="17">
        <v>6.2875093553245595E-2</v>
      </c>
      <c r="Y1260" s="17">
        <v>6.8097964631028698E-2</v>
      </c>
      <c r="Z1260" s="17">
        <v>0.120365573632468</v>
      </c>
      <c r="AA1260" s="17">
        <v>2.96463083154235E-2</v>
      </c>
      <c r="AB1260" s="17">
        <v>8.9880203182679599E-2</v>
      </c>
      <c r="AC1260" s="17">
        <v>0</v>
      </c>
      <c r="AD1260" s="17">
        <v>4.4816057895488599E-2</v>
      </c>
      <c r="AE1260" s="17"/>
      <c r="AF1260" s="17">
        <v>6.2679168205164296E-2</v>
      </c>
      <c r="AG1260" s="17">
        <v>4.9073467182031698E-2</v>
      </c>
      <c r="AH1260" s="17">
        <v>0.119663335769052</v>
      </c>
      <c r="AI1260" s="17">
        <v>5.1624849728508601E-2</v>
      </c>
      <c r="AJ1260" s="17">
        <v>0.112548945482911</v>
      </c>
      <c r="AK1260" s="17"/>
      <c r="AL1260" s="17">
        <v>5.97788187450813E-2</v>
      </c>
      <c r="AM1260" s="17">
        <v>7.3671425749702799E-2</v>
      </c>
      <c r="AN1260" s="17">
        <v>8.0388723731232001E-2</v>
      </c>
      <c r="AO1260" s="17">
        <v>4.8527560295486001E-2</v>
      </c>
      <c r="AP1260" s="17">
        <v>0.13494013624620699</v>
      </c>
      <c r="AQ1260" s="17">
        <v>8.5539440107224404E-2</v>
      </c>
      <c r="AR1260" s="17"/>
      <c r="AS1260" s="17">
        <v>6.9816942722231601E-2</v>
      </c>
      <c r="AT1260" s="17">
        <v>6.2721110048698098E-2</v>
      </c>
      <c r="AU1260" s="17">
        <v>5.1434414447397901E-2</v>
      </c>
      <c r="AV1260" s="17">
        <v>3.4935173726932202E-2</v>
      </c>
      <c r="AW1260" s="17">
        <v>0.37221941166733202</v>
      </c>
      <c r="AX1260" s="17"/>
      <c r="AY1260" s="17">
        <v>7.0807259000502096E-2</v>
      </c>
      <c r="AZ1260" s="17">
        <v>5.4981716848464701E-2</v>
      </c>
      <c r="BA1260" s="17">
        <v>6.4143397287431694E-2</v>
      </c>
      <c r="BB1260" s="17">
        <v>6.9444167190129497E-2</v>
      </c>
      <c r="BC1260" s="17">
        <v>0.159258296620157</v>
      </c>
      <c r="BD1260" s="17"/>
      <c r="BE1260" s="17">
        <v>0.11251878729147501</v>
      </c>
      <c r="BF1260" s="17">
        <v>4.1010030157204898E-2</v>
      </c>
      <c r="BG1260" s="17">
        <v>5.0367617452751298E-2</v>
      </c>
      <c r="BH1260" s="17">
        <v>0.100887271337896</v>
      </c>
      <c r="BI1260" s="17"/>
      <c r="BJ1260" s="17">
        <v>0.114734787972553</v>
      </c>
      <c r="BK1260" s="17">
        <v>1.78553557054946E-2</v>
      </c>
      <c r="BL1260" s="17">
        <v>7.4050844749294104E-2</v>
      </c>
      <c r="BM1260" s="17">
        <v>5.54536599065504E-2</v>
      </c>
      <c r="BN1260" s="17"/>
      <c r="BO1260" s="17">
        <v>3.4002257927094499E-2</v>
      </c>
      <c r="BP1260" s="17">
        <v>8.1368808810276194E-2</v>
      </c>
      <c r="BQ1260" s="17">
        <v>6.85798798901254E-2</v>
      </c>
      <c r="BR1260" s="17"/>
      <c r="BS1260" s="17">
        <v>5.1450806693806798E-2</v>
      </c>
      <c r="BT1260" s="17">
        <v>8.2799951771529795E-2</v>
      </c>
      <c r="BU1260" s="17"/>
      <c r="BV1260" s="17">
        <v>8.6311851803829207E-2</v>
      </c>
      <c r="BW1260" s="17">
        <v>6.5693521844611899E-2</v>
      </c>
      <c r="BX1260" s="17">
        <v>6.0172959789967402E-2</v>
      </c>
      <c r="BY1260" s="17"/>
      <c r="BZ1260" s="17">
        <v>0</v>
      </c>
      <c r="CA1260" s="17">
        <v>0</v>
      </c>
    </row>
    <row r="1261" spans="2:79" x14ac:dyDescent="0.3">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c r="BL1261" s="17"/>
      <c r="BM1261" s="17"/>
      <c r="BN1261" s="17"/>
      <c r="BO1261" s="17"/>
      <c r="BP1261" s="17"/>
      <c r="BQ1261" s="17"/>
      <c r="BR1261" s="17"/>
      <c r="BS1261" s="17"/>
      <c r="BT1261" s="17"/>
      <c r="BU1261" s="17"/>
      <c r="BV1261" s="17"/>
      <c r="BW1261" s="17"/>
      <c r="BX1261" s="17"/>
      <c r="BY1261" s="17"/>
      <c r="BZ1261" s="17"/>
      <c r="CA1261" s="17"/>
    </row>
    <row r="1262" spans="2:79" x14ac:dyDescent="0.3">
      <c r="B1262" s="6" t="s">
        <v>382</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c r="BM1262" s="17"/>
      <c r="BN1262" s="17"/>
      <c r="BO1262" s="17"/>
      <c r="BP1262" s="17"/>
      <c r="BQ1262" s="17"/>
      <c r="BR1262" s="17"/>
      <c r="BS1262" s="17"/>
      <c r="BT1262" s="17"/>
      <c r="BU1262" s="17"/>
      <c r="BV1262" s="17"/>
      <c r="BW1262" s="17"/>
      <c r="BX1262" s="17"/>
      <c r="BY1262" s="17"/>
      <c r="BZ1262" s="17"/>
      <c r="CA1262" s="17"/>
    </row>
    <row r="1263" spans="2:79" x14ac:dyDescent="0.3">
      <c r="B1263" s="24" t="s">
        <v>329</v>
      </c>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c r="BQ1263" s="17"/>
      <c r="BR1263" s="17"/>
      <c r="BS1263" s="17"/>
      <c r="BT1263" s="17"/>
      <c r="BU1263" s="17"/>
      <c r="BV1263" s="17"/>
      <c r="BW1263" s="17"/>
      <c r="BX1263" s="17"/>
      <c r="BY1263" s="17"/>
      <c r="BZ1263" s="17"/>
      <c r="CA1263" s="17"/>
    </row>
    <row r="1264" spans="2:79" x14ac:dyDescent="0.3">
      <c r="B1264" t="s">
        <v>321</v>
      </c>
      <c r="C1264" s="17">
        <v>4.49761842756774E-2</v>
      </c>
      <c r="D1264" s="17">
        <v>6.9799038149380793E-2</v>
      </c>
      <c r="E1264" s="17">
        <v>2.0210921139703901E-2</v>
      </c>
      <c r="F1264" s="17"/>
      <c r="G1264" s="17">
        <v>4.54574038823337E-2</v>
      </c>
      <c r="H1264" s="17">
        <v>4.1049734214010897E-2</v>
      </c>
      <c r="I1264" s="17">
        <v>8.3638572626206803E-2</v>
      </c>
      <c r="J1264" s="17">
        <v>4.2826544637359999E-2</v>
      </c>
      <c r="K1264" s="17">
        <v>3.65483083664222E-2</v>
      </c>
      <c r="L1264" s="17">
        <v>2.8085960593574801E-2</v>
      </c>
      <c r="M1264" s="17"/>
      <c r="N1264" s="17">
        <v>3.4998295708618801E-2</v>
      </c>
      <c r="O1264" s="17">
        <v>3.8762367083626501E-2</v>
      </c>
      <c r="P1264" s="17">
        <v>4.6693478131395502E-2</v>
      </c>
      <c r="Q1264" s="17">
        <v>6.2419990250374098E-2</v>
      </c>
      <c r="R1264" s="17"/>
      <c r="S1264" s="17">
        <v>3.9410438123945402E-2</v>
      </c>
      <c r="T1264" s="17">
        <v>2.2238013368430301E-2</v>
      </c>
      <c r="U1264" s="17">
        <v>3.6619578338832198E-2</v>
      </c>
      <c r="V1264" s="17">
        <v>8.6634353676975598E-2</v>
      </c>
      <c r="W1264" s="17">
        <v>8.0802946152916194E-2</v>
      </c>
      <c r="X1264" s="17">
        <v>5.1893912865157897E-2</v>
      </c>
      <c r="Y1264" s="17">
        <v>1.94798654446833E-2</v>
      </c>
      <c r="Z1264" s="17">
        <v>3.2594886135439101E-2</v>
      </c>
      <c r="AA1264" s="17">
        <v>3.60992931785242E-2</v>
      </c>
      <c r="AB1264" s="17">
        <v>4.9846282099901301E-2</v>
      </c>
      <c r="AC1264" s="17">
        <v>5.5164233680280103E-2</v>
      </c>
      <c r="AD1264" s="17">
        <v>0</v>
      </c>
      <c r="AE1264" s="17"/>
      <c r="AF1264" s="17">
        <v>6.77827290726251E-2</v>
      </c>
      <c r="AG1264" s="17">
        <v>4.6511695069243297E-2</v>
      </c>
      <c r="AH1264" s="17">
        <v>0</v>
      </c>
      <c r="AI1264" s="17">
        <v>5.0334980810709903E-2</v>
      </c>
      <c r="AJ1264" s="17">
        <v>8.3174285644361495E-2</v>
      </c>
      <c r="AK1264" s="17"/>
      <c r="AL1264" s="17">
        <v>5.0946427302416102E-2</v>
      </c>
      <c r="AM1264" s="17">
        <v>5.7599427195283603E-2</v>
      </c>
      <c r="AN1264" s="17">
        <v>0</v>
      </c>
      <c r="AO1264" s="17">
        <v>6.4909801189226707E-2</v>
      </c>
      <c r="AP1264" s="17">
        <v>4.09312776755597E-2</v>
      </c>
      <c r="AQ1264" s="17">
        <v>3.7303387877052702E-2</v>
      </c>
      <c r="AR1264" s="17"/>
      <c r="AS1264" s="17">
        <v>4.7993071551286397E-2</v>
      </c>
      <c r="AT1264" s="17">
        <v>2.62806670919449E-2</v>
      </c>
      <c r="AU1264" s="17">
        <v>7.0455687415485302E-2</v>
      </c>
      <c r="AV1264" s="17">
        <v>6.6462130935650898E-2</v>
      </c>
      <c r="AW1264" s="17">
        <v>8.0437974039775706E-2</v>
      </c>
      <c r="AX1264" s="17"/>
      <c r="AY1264" s="17">
        <v>7.0983685615881906E-2</v>
      </c>
      <c r="AZ1264" s="17">
        <v>2.1726957268407399E-2</v>
      </c>
      <c r="BA1264" s="17">
        <v>3.0928468421423098E-2</v>
      </c>
      <c r="BB1264" s="17">
        <v>4.5590798454107101E-2</v>
      </c>
      <c r="BC1264" s="17">
        <v>0.17282819802905899</v>
      </c>
      <c r="BD1264" s="17"/>
      <c r="BE1264" s="17">
        <v>6.6568841272596005E-2</v>
      </c>
      <c r="BF1264" s="17">
        <v>4.9015721138111798E-2</v>
      </c>
      <c r="BG1264" s="17">
        <v>5.11515382608599E-2</v>
      </c>
      <c r="BH1264" s="17">
        <v>2.9623560144454698E-2</v>
      </c>
      <c r="BI1264" s="17"/>
      <c r="BJ1264" s="17">
        <v>7.8628564892577898E-2</v>
      </c>
      <c r="BK1264" s="17">
        <v>4.31912053288694E-2</v>
      </c>
      <c r="BL1264" s="17">
        <v>3.82088026213981E-2</v>
      </c>
      <c r="BM1264" s="17">
        <v>4.1780098801278899E-2</v>
      </c>
      <c r="BN1264" s="17"/>
      <c r="BO1264" s="17">
        <v>5.6145655118724602E-2</v>
      </c>
      <c r="BP1264" s="17">
        <v>7.1505539063886098E-2</v>
      </c>
      <c r="BQ1264" s="17">
        <v>3.7677061340314198E-2</v>
      </c>
      <c r="BR1264" s="17"/>
      <c r="BS1264" s="17">
        <v>4.5242706667896197E-2</v>
      </c>
      <c r="BT1264" s="17">
        <v>4.1054680903099203E-2</v>
      </c>
      <c r="BU1264" s="17"/>
      <c r="BV1264" s="17">
        <v>3.41875526583535E-2</v>
      </c>
      <c r="BW1264" s="17">
        <v>4.1695923310788301E-2</v>
      </c>
      <c r="BX1264" s="17">
        <v>6.6378980609611907E-2</v>
      </c>
      <c r="BY1264" s="17"/>
      <c r="BZ1264" s="17">
        <v>5.2217319880174598E-2</v>
      </c>
      <c r="CA1264" s="17">
        <v>0.14059146610290099</v>
      </c>
    </row>
    <row r="1265" spans="2:79" x14ac:dyDescent="0.3">
      <c r="B1265" t="s">
        <v>322</v>
      </c>
      <c r="C1265" s="17">
        <v>7.3332489647780996E-2</v>
      </c>
      <c r="D1265" s="17">
        <v>8.4519317915779699E-2</v>
      </c>
      <c r="E1265" s="17">
        <v>6.2465816473846802E-2</v>
      </c>
      <c r="F1265" s="17"/>
      <c r="G1265" s="17">
        <v>4.3274732417703902E-2</v>
      </c>
      <c r="H1265" s="17">
        <v>0.10776006885886399</v>
      </c>
      <c r="I1265" s="17">
        <v>0.12647663214104901</v>
      </c>
      <c r="J1265" s="17">
        <v>3.2791540879039398E-2</v>
      </c>
      <c r="K1265" s="17">
        <v>7.2578830950255302E-2</v>
      </c>
      <c r="L1265" s="17">
        <v>5.79906266322434E-2</v>
      </c>
      <c r="M1265" s="17"/>
      <c r="N1265" s="17">
        <v>8.5849616854212593E-2</v>
      </c>
      <c r="O1265" s="17">
        <v>5.1449704913199598E-2</v>
      </c>
      <c r="P1265" s="17">
        <v>5.1171241482362302E-2</v>
      </c>
      <c r="Q1265" s="17">
        <v>9.8452508118531401E-2</v>
      </c>
      <c r="R1265" s="17"/>
      <c r="S1265" s="17">
        <v>8.3606593207113902E-2</v>
      </c>
      <c r="T1265" s="17">
        <v>7.8886398426546697E-2</v>
      </c>
      <c r="U1265" s="17">
        <v>4.0818201987108699E-2</v>
      </c>
      <c r="V1265" s="17">
        <v>0.121075617254522</v>
      </c>
      <c r="W1265" s="17">
        <v>0</v>
      </c>
      <c r="X1265" s="17">
        <v>6.8636323534985499E-2</v>
      </c>
      <c r="Y1265" s="17">
        <v>5.5098708297199102E-2</v>
      </c>
      <c r="Z1265" s="17">
        <v>6.9692833947856095E-2</v>
      </c>
      <c r="AA1265" s="17">
        <v>8.9055783065252303E-2</v>
      </c>
      <c r="AB1265" s="17">
        <v>0.10970462996694701</v>
      </c>
      <c r="AC1265" s="17">
        <v>6.3692952349248697E-2</v>
      </c>
      <c r="AD1265" s="17">
        <v>0</v>
      </c>
      <c r="AE1265" s="17"/>
      <c r="AF1265" s="17">
        <v>0.110696214400718</v>
      </c>
      <c r="AG1265" s="17">
        <v>8.2509549460843504E-2</v>
      </c>
      <c r="AH1265" s="17">
        <v>6.1708822651232897E-2</v>
      </c>
      <c r="AI1265" s="17">
        <v>8.2983767315884693E-2</v>
      </c>
      <c r="AJ1265" s="17">
        <v>4.2388024224389698E-2</v>
      </c>
      <c r="AK1265" s="17"/>
      <c r="AL1265" s="17">
        <v>0.107657550622675</v>
      </c>
      <c r="AM1265" s="17">
        <v>0.111938876140231</v>
      </c>
      <c r="AN1265" s="17">
        <v>4.2897701560829601E-2</v>
      </c>
      <c r="AO1265" s="17">
        <v>6.0130537496410397E-2</v>
      </c>
      <c r="AP1265" s="17">
        <v>3.1391894803880702E-2</v>
      </c>
      <c r="AQ1265" s="17">
        <v>5.4142192095160503E-2</v>
      </c>
      <c r="AR1265" s="17"/>
      <c r="AS1265" s="17">
        <v>0.106193063561039</v>
      </c>
      <c r="AT1265" s="17">
        <v>7.1695048158844601E-2</v>
      </c>
      <c r="AU1265" s="17">
        <v>5.7871128890796701E-2</v>
      </c>
      <c r="AV1265" s="17">
        <v>3.90638032091346E-2</v>
      </c>
      <c r="AW1265" s="17">
        <v>0.20546613873894801</v>
      </c>
      <c r="AX1265" s="17"/>
      <c r="AY1265" s="17">
        <v>0.11235044183507401</v>
      </c>
      <c r="AZ1265" s="17">
        <v>4.9469702576159097E-2</v>
      </c>
      <c r="BA1265" s="17">
        <v>6.4535587770823702E-2</v>
      </c>
      <c r="BB1265" s="17">
        <v>6.9290239705060805E-2</v>
      </c>
      <c r="BC1265" s="17">
        <v>0.112861890661487</v>
      </c>
      <c r="BD1265" s="17"/>
      <c r="BE1265" s="17">
        <v>7.4259421561434905E-2</v>
      </c>
      <c r="BF1265" s="17">
        <v>7.2325738494097694E-2</v>
      </c>
      <c r="BG1265" s="17">
        <v>7.9965049057852594E-2</v>
      </c>
      <c r="BH1265" s="17">
        <v>6.3383199122211006E-2</v>
      </c>
      <c r="BI1265" s="17"/>
      <c r="BJ1265" s="17">
        <v>0.102387749243485</v>
      </c>
      <c r="BK1265" s="17">
        <v>0.11839782456164399</v>
      </c>
      <c r="BL1265" s="17">
        <v>5.3381102751745103E-2</v>
      </c>
      <c r="BM1265" s="17">
        <v>7.2366547794645394E-2</v>
      </c>
      <c r="BN1265" s="17"/>
      <c r="BO1265" s="17">
        <v>9.9134088303682699E-2</v>
      </c>
      <c r="BP1265" s="17">
        <v>1.8321084888748899E-2</v>
      </c>
      <c r="BQ1265" s="17">
        <v>8.0257031719971797E-2</v>
      </c>
      <c r="BR1265" s="17"/>
      <c r="BS1265" s="17">
        <v>8.3136140546234902E-2</v>
      </c>
      <c r="BT1265" s="17">
        <v>6.1364941612121901E-2</v>
      </c>
      <c r="BU1265" s="17"/>
      <c r="BV1265" s="17">
        <v>5.9677835181749503E-2</v>
      </c>
      <c r="BW1265" s="17">
        <v>5.9870311278704701E-2</v>
      </c>
      <c r="BX1265" s="17">
        <v>0.111664557984948</v>
      </c>
      <c r="BY1265" s="17"/>
      <c r="BZ1265" s="17">
        <v>0.10562763182892899</v>
      </c>
      <c r="CA1265" s="17">
        <v>5.8815801220821501E-2</v>
      </c>
    </row>
    <row r="1266" spans="2:79" x14ac:dyDescent="0.3">
      <c r="B1266" t="s">
        <v>323</v>
      </c>
      <c r="C1266" s="17">
        <v>0.16377410651334501</v>
      </c>
      <c r="D1266" s="17">
        <v>0.14683196952604399</v>
      </c>
      <c r="E1266" s="17">
        <v>0.18175515278746199</v>
      </c>
      <c r="F1266" s="17"/>
      <c r="G1266" s="17">
        <v>0.15059989475630101</v>
      </c>
      <c r="H1266" s="17">
        <v>0.16939680652365299</v>
      </c>
      <c r="I1266" s="17">
        <v>0.17921742760880799</v>
      </c>
      <c r="J1266" s="17">
        <v>0.18971657351584101</v>
      </c>
      <c r="K1266" s="17">
        <v>0.17452925457370499</v>
      </c>
      <c r="L1266" s="17">
        <v>0.13327925443821401</v>
      </c>
      <c r="M1266" s="17"/>
      <c r="N1266" s="17">
        <v>0.14895962436808699</v>
      </c>
      <c r="O1266" s="17">
        <v>0.120724781644738</v>
      </c>
      <c r="P1266" s="17">
        <v>0.23457871755031501</v>
      </c>
      <c r="Q1266" s="17">
        <v>0.16372402016927301</v>
      </c>
      <c r="R1266" s="17"/>
      <c r="S1266" s="17">
        <v>0.18696079095359699</v>
      </c>
      <c r="T1266" s="17">
        <v>0.17339970470683</v>
      </c>
      <c r="U1266" s="17">
        <v>0.21612498742097</v>
      </c>
      <c r="V1266" s="17">
        <v>0.12144370117386601</v>
      </c>
      <c r="W1266" s="17">
        <v>0.107924537993573</v>
      </c>
      <c r="X1266" s="17">
        <v>0.24772450994529599</v>
      </c>
      <c r="Y1266" s="17">
        <v>0.16070338795064801</v>
      </c>
      <c r="Z1266" s="17">
        <v>0.11261334710412101</v>
      </c>
      <c r="AA1266" s="17">
        <v>0.17595741300076101</v>
      </c>
      <c r="AB1266" s="17">
        <v>0.159393917363782</v>
      </c>
      <c r="AC1266" s="17">
        <v>7.0687504374627605E-2</v>
      </c>
      <c r="AD1266" s="17">
        <v>0.186752532054974</v>
      </c>
      <c r="AE1266" s="17"/>
      <c r="AF1266" s="17">
        <v>0.155406819733243</v>
      </c>
      <c r="AG1266" s="17">
        <v>0.14996767033542499</v>
      </c>
      <c r="AH1266" s="17">
        <v>0.16732908653220999</v>
      </c>
      <c r="AI1266" s="17">
        <v>0.22084310233624499</v>
      </c>
      <c r="AJ1266" s="17">
        <v>8.2902953103338603E-2</v>
      </c>
      <c r="AK1266" s="17"/>
      <c r="AL1266" s="17">
        <v>0.15923063103944601</v>
      </c>
      <c r="AM1266" s="17">
        <v>0.15650184460028399</v>
      </c>
      <c r="AN1266" s="17">
        <v>0.134728050852123</v>
      </c>
      <c r="AO1266" s="17">
        <v>0.205377523586838</v>
      </c>
      <c r="AP1266" s="17">
        <v>0.113329977733249</v>
      </c>
      <c r="AQ1266" s="17">
        <v>9.6980823041418404E-2</v>
      </c>
      <c r="AR1266" s="17"/>
      <c r="AS1266" s="17">
        <v>9.2540538333165306E-2</v>
      </c>
      <c r="AT1266" s="17">
        <v>0.173778160576643</v>
      </c>
      <c r="AU1266" s="17">
        <v>0.16362580855330899</v>
      </c>
      <c r="AV1266" s="17">
        <v>0.216476949431127</v>
      </c>
      <c r="AW1266" s="17">
        <v>0.22547803431198399</v>
      </c>
      <c r="AX1266" s="17"/>
      <c r="AY1266" s="17">
        <v>0.10495559001056</v>
      </c>
      <c r="AZ1266" s="17">
        <v>0.19331170996510799</v>
      </c>
      <c r="BA1266" s="17">
        <v>0.207179023451426</v>
      </c>
      <c r="BB1266" s="17">
        <v>0.137060523442744</v>
      </c>
      <c r="BC1266" s="17">
        <v>0.13805378028502399</v>
      </c>
      <c r="BD1266" s="17"/>
      <c r="BE1266" s="17">
        <v>0.183704926554392</v>
      </c>
      <c r="BF1266" s="17">
        <v>0.18732748753673401</v>
      </c>
      <c r="BG1266" s="17">
        <v>0.14636661679607699</v>
      </c>
      <c r="BH1266" s="17">
        <v>0.17754950470637601</v>
      </c>
      <c r="BI1266" s="17"/>
      <c r="BJ1266" s="17">
        <v>0.15305371465013701</v>
      </c>
      <c r="BK1266" s="17">
        <v>0.136993341955576</v>
      </c>
      <c r="BL1266" s="17">
        <v>0.20219657866256499</v>
      </c>
      <c r="BM1266" s="17">
        <v>0.15039806035344</v>
      </c>
      <c r="BN1266" s="17"/>
      <c r="BO1266" s="17">
        <v>0.15090039084819601</v>
      </c>
      <c r="BP1266" s="17">
        <v>0.20352350862218699</v>
      </c>
      <c r="BQ1266" s="17">
        <v>0.158969784157908</v>
      </c>
      <c r="BR1266" s="17"/>
      <c r="BS1266" s="17">
        <v>0.163616068285203</v>
      </c>
      <c r="BT1266" s="17">
        <v>0.16571251576689</v>
      </c>
      <c r="BU1266" s="17"/>
      <c r="BV1266" s="17">
        <v>0.12509039804783401</v>
      </c>
      <c r="BW1266" s="17">
        <v>0.173886517850147</v>
      </c>
      <c r="BX1266" s="17">
        <v>0.17756520498783801</v>
      </c>
      <c r="BY1266" s="17"/>
      <c r="BZ1266" s="17">
        <v>5.6763370105102899E-2</v>
      </c>
      <c r="CA1266" s="17">
        <v>0.13379048967907001</v>
      </c>
    </row>
    <row r="1267" spans="2:79" x14ac:dyDescent="0.3">
      <c r="B1267" t="s">
        <v>324</v>
      </c>
      <c r="C1267" s="17">
        <v>0.27385184125705098</v>
      </c>
      <c r="D1267" s="17">
        <v>0.23759829667413501</v>
      </c>
      <c r="E1267" s="17">
        <v>0.31190379734596502</v>
      </c>
      <c r="F1267" s="17"/>
      <c r="G1267" s="17">
        <v>0.271760764457538</v>
      </c>
      <c r="H1267" s="17">
        <v>0.23142951765175099</v>
      </c>
      <c r="I1267" s="17">
        <v>0.209130592920935</v>
      </c>
      <c r="J1267" s="17">
        <v>0.29830215052756398</v>
      </c>
      <c r="K1267" s="17">
        <v>0.21325319322227801</v>
      </c>
      <c r="L1267" s="17">
        <v>0.36758283941355702</v>
      </c>
      <c r="M1267" s="17"/>
      <c r="N1267" s="17">
        <v>0.235291048913676</v>
      </c>
      <c r="O1267" s="17">
        <v>0.299163158913335</v>
      </c>
      <c r="P1267" s="17">
        <v>0.30294938517860498</v>
      </c>
      <c r="Q1267" s="17">
        <v>0.265975505967257</v>
      </c>
      <c r="R1267" s="17"/>
      <c r="S1267" s="17">
        <v>0.25909989551178803</v>
      </c>
      <c r="T1267" s="17">
        <v>0.28282150588925797</v>
      </c>
      <c r="U1267" s="17">
        <v>0.30474593577150499</v>
      </c>
      <c r="V1267" s="17">
        <v>0.21833708413219799</v>
      </c>
      <c r="W1267" s="17">
        <v>0.41632364192066101</v>
      </c>
      <c r="X1267" s="17">
        <v>0.14357633801845099</v>
      </c>
      <c r="Y1267" s="17">
        <v>0.35623009186659899</v>
      </c>
      <c r="Z1267" s="17">
        <v>0.25090414342917</v>
      </c>
      <c r="AA1267" s="17">
        <v>0.26066521528688702</v>
      </c>
      <c r="AB1267" s="17">
        <v>0.27092862594784201</v>
      </c>
      <c r="AC1267" s="17">
        <v>0.39160536423174203</v>
      </c>
      <c r="AD1267" s="17">
        <v>6.1277247146532897E-2</v>
      </c>
      <c r="AE1267" s="17"/>
      <c r="AF1267" s="17">
        <v>0.32119423241960599</v>
      </c>
      <c r="AG1267" s="17">
        <v>0.19925163536875801</v>
      </c>
      <c r="AH1267" s="17">
        <v>0.18698608709613099</v>
      </c>
      <c r="AI1267" s="17">
        <v>0.35667824295573802</v>
      </c>
      <c r="AJ1267" s="17">
        <v>0.28405438741446898</v>
      </c>
      <c r="AK1267" s="17"/>
      <c r="AL1267" s="17">
        <v>0.19294497079647399</v>
      </c>
      <c r="AM1267" s="17">
        <v>0.233819339644115</v>
      </c>
      <c r="AN1267" s="17">
        <v>0.268790201405952</v>
      </c>
      <c r="AO1267" s="17">
        <v>0.37683660511906097</v>
      </c>
      <c r="AP1267" s="17">
        <v>0.232503563145876</v>
      </c>
      <c r="AQ1267" s="17">
        <v>0.37550675532545602</v>
      </c>
      <c r="AR1267" s="17"/>
      <c r="AS1267" s="17">
        <v>0.26407691550847401</v>
      </c>
      <c r="AT1267" s="17">
        <v>0.26074064381318401</v>
      </c>
      <c r="AU1267" s="17">
        <v>0.33540095059630098</v>
      </c>
      <c r="AV1267" s="17">
        <v>0.27131648303455003</v>
      </c>
      <c r="AW1267" s="17">
        <v>0</v>
      </c>
      <c r="AX1267" s="17"/>
      <c r="AY1267" s="17">
        <v>0.26946221762941902</v>
      </c>
      <c r="AZ1267" s="17">
        <v>0.27270510025559602</v>
      </c>
      <c r="BA1267" s="17">
        <v>0.32294651665673302</v>
      </c>
      <c r="BB1267" s="17">
        <v>0.229531549203499</v>
      </c>
      <c r="BC1267" s="17">
        <v>0.22583519383978301</v>
      </c>
      <c r="BD1267" s="17"/>
      <c r="BE1267" s="17">
        <v>0.31234469399415898</v>
      </c>
      <c r="BF1267" s="17">
        <v>0.308221638688566</v>
      </c>
      <c r="BG1267" s="17">
        <v>0.25402044692086401</v>
      </c>
      <c r="BH1267" s="17">
        <v>0.27419659394969098</v>
      </c>
      <c r="BI1267" s="17"/>
      <c r="BJ1267" s="17">
        <v>0.222616789202466</v>
      </c>
      <c r="BK1267" s="17">
        <v>0.20482950749913001</v>
      </c>
      <c r="BL1267" s="17">
        <v>0.28012972428503702</v>
      </c>
      <c r="BM1267" s="17">
        <v>0.28745579936600801</v>
      </c>
      <c r="BN1267" s="17"/>
      <c r="BO1267" s="17">
        <v>0.24697232162967001</v>
      </c>
      <c r="BP1267" s="17">
        <v>0.27274428027965397</v>
      </c>
      <c r="BQ1267" s="17">
        <v>0.27671244517159199</v>
      </c>
      <c r="BR1267" s="17"/>
      <c r="BS1267" s="17">
        <v>0.25778675458018102</v>
      </c>
      <c r="BT1267" s="17">
        <v>0.29110166160477702</v>
      </c>
      <c r="BU1267" s="17"/>
      <c r="BV1267" s="17">
        <v>0.20912892858538301</v>
      </c>
      <c r="BW1267" s="17">
        <v>0.31436503763450502</v>
      </c>
      <c r="BX1267" s="17">
        <v>0.22815429297662901</v>
      </c>
      <c r="BY1267" s="17"/>
      <c r="BZ1267" s="17">
        <v>0.21035547998633</v>
      </c>
      <c r="CA1267" s="17">
        <v>0.198158086780194</v>
      </c>
    </row>
    <row r="1268" spans="2:79" x14ac:dyDescent="0.3">
      <c r="B1268" t="s">
        <v>325</v>
      </c>
      <c r="C1268" s="17">
        <v>0.25681927143192201</v>
      </c>
      <c r="D1268" s="17">
        <v>0.27801675212712901</v>
      </c>
      <c r="E1268" s="17">
        <v>0.234319557290259</v>
      </c>
      <c r="F1268" s="17"/>
      <c r="G1268" s="17">
        <v>0.34815128314916199</v>
      </c>
      <c r="H1268" s="17">
        <v>0.22244547422436201</v>
      </c>
      <c r="I1268" s="17">
        <v>0.239420316042433</v>
      </c>
      <c r="J1268" s="17">
        <v>0.25848733448599498</v>
      </c>
      <c r="K1268" s="17">
        <v>0.301273806382575</v>
      </c>
      <c r="L1268" s="17">
        <v>0.21397547596594901</v>
      </c>
      <c r="M1268" s="17"/>
      <c r="N1268" s="17">
        <v>0.28312694808183397</v>
      </c>
      <c r="O1268" s="17">
        <v>0.28750151028412402</v>
      </c>
      <c r="P1268" s="17">
        <v>0.19548562550672599</v>
      </c>
      <c r="Q1268" s="17">
        <v>0.25570436732016499</v>
      </c>
      <c r="R1268" s="17"/>
      <c r="S1268" s="17">
        <v>0.26503378865754401</v>
      </c>
      <c r="T1268" s="17">
        <v>0.26868927050360802</v>
      </c>
      <c r="U1268" s="17">
        <v>0.285407975697412</v>
      </c>
      <c r="V1268" s="17">
        <v>0.193182306126813</v>
      </c>
      <c r="W1268" s="17">
        <v>0.226997966682153</v>
      </c>
      <c r="X1268" s="17">
        <v>0.33343004102506002</v>
      </c>
      <c r="Y1268" s="17">
        <v>0.204159384869602</v>
      </c>
      <c r="Z1268" s="17">
        <v>0.32159331631926102</v>
      </c>
      <c r="AA1268" s="17">
        <v>0.19500840798757199</v>
      </c>
      <c r="AB1268" s="17">
        <v>0.23232335175501401</v>
      </c>
      <c r="AC1268" s="17">
        <v>0.29120828301926899</v>
      </c>
      <c r="AD1268" s="17">
        <v>0.49118507899369201</v>
      </c>
      <c r="AE1268" s="17"/>
      <c r="AF1268" s="17">
        <v>0.167352933814262</v>
      </c>
      <c r="AG1268" s="17">
        <v>0.30165767131398802</v>
      </c>
      <c r="AH1268" s="17">
        <v>0.38120781510806601</v>
      </c>
      <c r="AI1268" s="17">
        <v>0.228952546561629</v>
      </c>
      <c r="AJ1268" s="17">
        <v>0.23235416807868001</v>
      </c>
      <c r="AK1268" s="17"/>
      <c r="AL1268" s="17">
        <v>0.26417539700932802</v>
      </c>
      <c r="AM1268" s="17">
        <v>0.262650732342117</v>
      </c>
      <c r="AN1268" s="17">
        <v>0.36031920835345299</v>
      </c>
      <c r="AO1268" s="17">
        <v>0.17243586416634099</v>
      </c>
      <c r="AP1268" s="17">
        <v>0.28354190124737599</v>
      </c>
      <c r="AQ1268" s="17">
        <v>0.26945785220394403</v>
      </c>
      <c r="AR1268" s="17"/>
      <c r="AS1268" s="17">
        <v>0.27838592669349299</v>
      </c>
      <c r="AT1268" s="17">
        <v>0.28274176534550799</v>
      </c>
      <c r="AU1268" s="17">
        <v>0.21540247234489199</v>
      </c>
      <c r="AV1268" s="17">
        <v>0.18348845483887899</v>
      </c>
      <c r="AW1268" s="17">
        <v>0.24637937525630399</v>
      </c>
      <c r="AX1268" s="17"/>
      <c r="AY1268" s="17">
        <v>0.235921091961386</v>
      </c>
      <c r="AZ1268" s="17">
        <v>0.28019067211654403</v>
      </c>
      <c r="BA1268" s="17">
        <v>0.23893931864027801</v>
      </c>
      <c r="BB1268" s="17">
        <v>0.28322675545562498</v>
      </c>
      <c r="BC1268" s="17">
        <v>0.15611968546572</v>
      </c>
      <c r="BD1268" s="17"/>
      <c r="BE1268" s="17">
        <v>0.240663164799271</v>
      </c>
      <c r="BF1268" s="17">
        <v>0.23838906414778899</v>
      </c>
      <c r="BG1268" s="17">
        <v>0.28295535385035903</v>
      </c>
      <c r="BH1268" s="17">
        <v>0.228770340203656</v>
      </c>
      <c r="BI1268" s="17"/>
      <c r="BJ1268" s="17">
        <v>0.25974003593832701</v>
      </c>
      <c r="BK1268" s="17">
        <v>0.36489795972533701</v>
      </c>
      <c r="BL1268" s="17">
        <v>0.23147160982366299</v>
      </c>
      <c r="BM1268" s="17">
        <v>0.25776185228350201</v>
      </c>
      <c r="BN1268" s="17"/>
      <c r="BO1268" s="17">
        <v>0.248887261808173</v>
      </c>
      <c r="BP1268" s="17">
        <v>0.23070344939060999</v>
      </c>
      <c r="BQ1268" s="17">
        <v>0.26333017707529299</v>
      </c>
      <c r="BR1268" s="17"/>
      <c r="BS1268" s="17">
        <v>0.25518657372245901</v>
      </c>
      <c r="BT1268" s="17">
        <v>0.26165911267262099</v>
      </c>
      <c r="BU1268" s="17"/>
      <c r="BV1268" s="17">
        <v>0.34988279963471902</v>
      </c>
      <c r="BW1268" s="17">
        <v>0.24230104983735201</v>
      </c>
      <c r="BX1268" s="17">
        <v>0.22442557419509199</v>
      </c>
      <c r="BY1268" s="17"/>
      <c r="BZ1268" s="17">
        <v>0.32080257610443003</v>
      </c>
      <c r="CA1268" s="17">
        <v>0.27899760997337603</v>
      </c>
    </row>
    <row r="1269" spans="2:79" x14ac:dyDescent="0.3">
      <c r="B1269" t="s">
        <v>326</v>
      </c>
      <c r="C1269" s="17">
        <v>0.14268750914275699</v>
      </c>
      <c r="D1269" s="17">
        <v>0.135028654323949</v>
      </c>
      <c r="E1269" s="17">
        <v>0.148214660871231</v>
      </c>
      <c r="F1269" s="17"/>
      <c r="G1269" s="17">
        <v>8.7925007127429802E-2</v>
      </c>
      <c r="H1269" s="17">
        <v>0.217694187398666</v>
      </c>
      <c r="I1269" s="17">
        <v>0.141574356561007</v>
      </c>
      <c r="J1269" s="17">
        <v>0.121944486729321</v>
      </c>
      <c r="K1269" s="17">
        <v>0.130585336909572</v>
      </c>
      <c r="L1269" s="17">
        <v>0.14423448047764101</v>
      </c>
      <c r="M1269" s="17"/>
      <c r="N1269" s="17">
        <v>0.16810697696993901</v>
      </c>
      <c r="O1269" s="17">
        <v>0.14369178593308499</v>
      </c>
      <c r="P1269" s="17">
        <v>0.11963924476552799</v>
      </c>
      <c r="Q1269" s="17">
        <v>0.13163213442979699</v>
      </c>
      <c r="R1269" s="17"/>
      <c r="S1269" s="17">
        <v>0.15534333352942201</v>
      </c>
      <c r="T1269" s="17">
        <v>8.1230547285112198E-2</v>
      </c>
      <c r="U1269" s="17">
        <v>9.8043461396665005E-2</v>
      </c>
      <c r="V1269" s="17">
        <v>0.18212574457790701</v>
      </c>
      <c r="W1269" s="17">
        <v>0.15055497146744701</v>
      </c>
      <c r="X1269" s="17">
        <v>0.15473887461104999</v>
      </c>
      <c r="Y1269" s="17">
        <v>0.18640903661466701</v>
      </c>
      <c r="Z1269" s="17">
        <v>0.18077985214377101</v>
      </c>
      <c r="AA1269" s="17">
        <v>0.17881123336639199</v>
      </c>
      <c r="AB1269" s="17">
        <v>0.124807194008518</v>
      </c>
      <c r="AC1269" s="17">
        <v>3.0559608285449201E-2</v>
      </c>
      <c r="AD1269" s="17">
        <v>0.260785141804801</v>
      </c>
      <c r="AE1269" s="17"/>
      <c r="AF1269" s="17">
        <v>0.113244146638079</v>
      </c>
      <c r="AG1269" s="17">
        <v>0.183978015679227</v>
      </c>
      <c r="AH1269" s="17">
        <v>0.14720075431347701</v>
      </c>
      <c r="AI1269" s="17">
        <v>4.5967006145261398E-2</v>
      </c>
      <c r="AJ1269" s="17">
        <v>0.231688257960839</v>
      </c>
      <c r="AK1269" s="17"/>
      <c r="AL1269" s="17">
        <v>0.19220883245901799</v>
      </c>
      <c r="AM1269" s="17">
        <v>0.104133593628553</v>
      </c>
      <c r="AN1269" s="17">
        <v>0.13193471620584701</v>
      </c>
      <c r="AO1269" s="17">
        <v>8.9780746561789998E-2</v>
      </c>
      <c r="AP1269" s="17">
        <v>0.23238359987359999</v>
      </c>
      <c r="AQ1269" s="17">
        <v>0.15121547914288899</v>
      </c>
      <c r="AR1269" s="17"/>
      <c r="AS1269" s="17">
        <v>0.19525537982986901</v>
      </c>
      <c r="AT1269" s="17">
        <v>0.13768932672596401</v>
      </c>
      <c r="AU1269" s="17">
        <v>8.4962543808339494E-2</v>
      </c>
      <c r="AV1269" s="17">
        <v>0.1946247413246</v>
      </c>
      <c r="AW1269" s="17">
        <v>0.242238477652989</v>
      </c>
      <c r="AX1269" s="17"/>
      <c r="AY1269" s="17">
        <v>0.17027964002229501</v>
      </c>
      <c r="AZ1269" s="17">
        <v>0.144792781623617</v>
      </c>
      <c r="BA1269" s="17">
        <v>6.8707937544222594E-2</v>
      </c>
      <c r="BB1269" s="17">
        <v>0.174306796919075</v>
      </c>
      <c r="BC1269" s="17">
        <v>0.19430125171892601</v>
      </c>
      <c r="BD1269" s="17"/>
      <c r="BE1269" s="17">
        <v>8.9365700001104303E-2</v>
      </c>
      <c r="BF1269" s="17">
        <v>0.117957308181347</v>
      </c>
      <c r="BG1269" s="17">
        <v>0.130516441863854</v>
      </c>
      <c r="BH1269" s="17">
        <v>0.18673009062212101</v>
      </c>
      <c r="BI1269" s="17"/>
      <c r="BJ1269" s="17">
        <v>0.16018955817230501</v>
      </c>
      <c r="BK1269" s="17">
        <v>0.112082755472812</v>
      </c>
      <c r="BL1269" s="17">
        <v>0.13379347366268801</v>
      </c>
      <c r="BM1269" s="17">
        <v>0.146157440906933</v>
      </c>
      <c r="BN1269" s="17"/>
      <c r="BO1269" s="17">
        <v>0.177504235890938</v>
      </c>
      <c r="BP1269" s="17">
        <v>0.162303613831069</v>
      </c>
      <c r="BQ1269" s="17">
        <v>0.132949594966357</v>
      </c>
      <c r="BR1269" s="17"/>
      <c r="BS1269" s="17">
        <v>0.155472201605935</v>
      </c>
      <c r="BT1269" s="17">
        <v>0.12757886239378999</v>
      </c>
      <c r="BU1269" s="17"/>
      <c r="BV1269" s="17">
        <v>0.16354989791961699</v>
      </c>
      <c r="BW1269" s="17">
        <v>0.140457558497496</v>
      </c>
      <c r="BX1269" s="17">
        <v>0.14187493715346899</v>
      </c>
      <c r="BY1269" s="17"/>
      <c r="BZ1269" s="17">
        <v>0.227825212759626</v>
      </c>
      <c r="CA1269" s="17">
        <v>0.189646546243637</v>
      </c>
    </row>
    <row r="1270" spans="2:79" x14ac:dyDescent="0.3">
      <c r="B1270" t="s">
        <v>327</v>
      </c>
      <c r="C1270" s="17">
        <v>4.4558597731466899E-2</v>
      </c>
      <c r="D1270" s="17">
        <v>4.8205971283581402E-2</v>
      </c>
      <c r="E1270" s="17">
        <v>4.1130094091532898E-2</v>
      </c>
      <c r="F1270" s="17"/>
      <c r="G1270" s="17">
        <v>5.2830914209530899E-2</v>
      </c>
      <c r="H1270" s="17">
        <v>1.02242111286928E-2</v>
      </c>
      <c r="I1270" s="17">
        <v>2.0542102099561001E-2</v>
      </c>
      <c r="J1270" s="17">
        <v>5.5931369224880199E-2</v>
      </c>
      <c r="K1270" s="17">
        <v>7.1231269595192603E-2</v>
      </c>
      <c r="L1270" s="17">
        <v>5.4851362478820199E-2</v>
      </c>
      <c r="M1270" s="17"/>
      <c r="N1270" s="17">
        <v>4.3667489103632301E-2</v>
      </c>
      <c r="O1270" s="17">
        <v>5.8706691227893203E-2</v>
      </c>
      <c r="P1270" s="17">
        <v>4.9482307385068799E-2</v>
      </c>
      <c r="Q1270" s="17">
        <v>2.2091473744601998E-2</v>
      </c>
      <c r="R1270" s="17"/>
      <c r="S1270" s="17">
        <v>1.05451600165894E-2</v>
      </c>
      <c r="T1270" s="17">
        <v>9.2734559820214404E-2</v>
      </c>
      <c r="U1270" s="17">
        <v>1.8239859387506899E-2</v>
      </c>
      <c r="V1270" s="17">
        <v>7.7201193057717402E-2</v>
      </c>
      <c r="W1270" s="17">
        <v>1.7395935783249501E-2</v>
      </c>
      <c r="X1270" s="17">
        <v>0</v>
      </c>
      <c r="Y1270" s="17">
        <v>1.7919524956602002E-2</v>
      </c>
      <c r="Z1270" s="17">
        <v>3.18216209203811E-2</v>
      </c>
      <c r="AA1270" s="17">
        <v>6.4402654114612906E-2</v>
      </c>
      <c r="AB1270" s="17">
        <v>5.2995998857995899E-2</v>
      </c>
      <c r="AC1270" s="17">
        <v>9.7082054059383305E-2</v>
      </c>
      <c r="AD1270" s="17">
        <v>0</v>
      </c>
      <c r="AE1270" s="17"/>
      <c r="AF1270" s="17">
        <v>6.4322923921466393E-2</v>
      </c>
      <c r="AG1270" s="17">
        <v>3.61237627725155E-2</v>
      </c>
      <c r="AH1270" s="17">
        <v>5.5567434298882799E-2</v>
      </c>
      <c r="AI1270" s="17">
        <v>1.4240353874531601E-2</v>
      </c>
      <c r="AJ1270" s="17">
        <v>4.3437923573921601E-2</v>
      </c>
      <c r="AK1270" s="17"/>
      <c r="AL1270" s="17">
        <v>3.2836190770642898E-2</v>
      </c>
      <c r="AM1270" s="17">
        <v>7.3356186449416896E-2</v>
      </c>
      <c r="AN1270" s="17">
        <v>6.1330121621795498E-2</v>
      </c>
      <c r="AO1270" s="17">
        <v>3.05289218803333E-2</v>
      </c>
      <c r="AP1270" s="17">
        <v>6.5917785520458003E-2</v>
      </c>
      <c r="AQ1270" s="17">
        <v>1.53935103140791E-2</v>
      </c>
      <c r="AR1270" s="17"/>
      <c r="AS1270" s="17">
        <v>1.5555104522673099E-2</v>
      </c>
      <c r="AT1270" s="17">
        <v>4.7074388287910801E-2</v>
      </c>
      <c r="AU1270" s="17">
        <v>7.2281408390876406E-2</v>
      </c>
      <c r="AV1270" s="17">
        <v>2.8567437226057198E-2</v>
      </c>
      <c r="AW1270" s="17">
        <v>0</v>
      </c>
      <c r="AX1270" s="17"/>
      <c r="AY1270" s="17">
        <v>3.60473329253845E-2</v>
      </c>
      <c r="AZ1270" s="17">
        <v>3.7803076194568699E-2</v>
      </c>
      <c r="BA1270" s="17">
        <v>6.6763147515093602E-2</v>
      </c>
      <c r="BB1270" s="17">
        <v>6.0993336819889499E-2</v>
      </c>
      <c r="BC1270" s="17">
        <v>0</v>
      </c>
      <c r="BD1270" s="17"/>
      <c r="BE1270" s="17">
        <v>3.3093251817043E-2</v>
      </c>
      <c r="BF1270" s="17">
        <v>2.67630418133545E-2</v>
      </c>
      <c r="BG1270" s="17">
        <v>5.5024553250133501E-2</v>
      </c>
      <c r="BH1270" s="17">
        <v>3.9746711251490499E-2</v>
      </c>
      <c r="BI1270" s="17"/>
      <c r="BJ1270" s="17">
        <v>2.33835879007026E-2</v>
      </c>
      <c r="BK1270" s="17">
        <v>1.9607405456631401E-2</v>
      </c>
      <c r="BL1270" s="17">
        <v>6.0818708192904497E-2</v>
      </c>
      <c r="BM1270" s="17">
        <v>4.4080200494192298E-2</v>
      </c>
      <c r="BN1270" s="17"/>
      <c r="BO1270" s="17">
        <v>2.04560464006147E-2</v>
      </c>
      <c r="BP1270" s="17">
        <v>4.08985239238445E-2</v>
      </c>
      <c r="BQ1270" s="17">
        <v>5.0103905568563999E-2</v>
      </c>
      <c r="BR1270" s="17"/>
      <c r="BS1270" s="17">
        <v>3.9559554592090998E-2</v>
      </c>
      <c r="BT1270" s="17">
        <v>5.1528225046701299E-2</v>
      </c>
      <c r="BU1270" s="17"/>
      <c r="BV1270" s="17">
        <v>5.8482587972344603E-2</v>
      </c>
      <c r="BW1270" s="17">
        <v>2.74236015910066E-2</v>
      </c>
      <c r="BX1270" s="17">
        <v>4.9936452092411002E-2</v>
      </c>
      <c r="BY1270" s="17"/>
      <c r="BZ1270" s="17">
        <v>2.6408409335407699E-2</v>
      </c>
      <c r="CA1270" s="17">
        <v>0</v>
      </c>
    </row>
    <row r="1271" spans="2:79" x14ac:dyDescent="0.3">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c r="BP1271" s="17"/>
      <c r="BQ1271" s="17"/>
      <c r="BR1271" s="17"/>
      <c r="BS1271" s="17"/>
      <c r="BT1271" s="17"/>
      <c r="BU1271" s="17"/>
      <c r="BV1271" s="17"/>
      <c r="BW1271" s="17"/>
      <c r="BX1271" s="17"/>
      <c r="BY1271" s="17"/>
      <c r="BZ1271" s="17"/>
      <c r="CA1271" s="17"/>
    </row>
    <row r="1272" spans="2:79" x14ac:dyDescent="0.3">
      <c r="B1272" s="6" t="s">
        <v>383</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c r="BM1272" s="17"/>
      <c r="BN1272" s="17"/>
      <c r="BO1272" s="17"/>
      <c r="BP1272" s="17"/>
      <c r="BQ1272" s="17"/>
      <c r="BR1272" s="17"/>
      <c r="BS1272" s="17"/>
      <c r="BT1272" s="17"/>
      <c r="BU1272" s="17"/>
      <c r="BV1272" s="17"/>
      <c r="BW1272" s="17"/>
      <c r="BX1272" s="17"/>
      <c r="BY1272" s="17"/>
      <c r="BZ1272" s="17"/>
      <c r="CA1272" s="17"/>
    </row>
    <row r="1273" spans="2:79" x14ac:dyDescent="0.3">
      <c r="B1273" s="24" t="s">
        <v>329</v>
      </c>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c r="BN1273" s="17"/>
      <c r="BO1273" s="17"/>
      <c r="BP1273" s="17"/>
      <c r="BQ1273" s="17"/>
      <c r="BR1273" s="17"/>
      <c r="BS1273" s="17"/>
      <c r="BT1273" s="17"/>
      <c r="BU1273" s="17"/>
      <c r="BV1273" s="17"/>
      <c r="BW1273" s="17"/>
      <c r="BX1273" s="17"/>
      <c r="BY1273" s="17"/>
      <c r="BZ1273" s="17"/>
      <c r="CA1273" s="17"/>
    </row>
    <row r="1274" spans="2:79" x14ac:dyDescent="0.3">
      <c r="B1274" t="s">
        <v>321</v>
      </c>
      <c r="C1274" s="17">
        <v>0.108750410903994</v>
      </c>
      <c r="D1274" s="17">
        <v>0.131429181508703</v>
      </c>
      <c r="E1274" s="17">
        <v>8.6499381819763702E-2</v>
      </c>
      <c r="F1274" s="17"/>
      <c r="G1274" s="17">
        <v>0.123954772425502</v>
      </c>
      <c r="H1274" s="17">
        <v>0.19404259344653799</v>
      </c>
      <c r="I1274" s="17">
        <v>0.18112550804483499</v>
      </c>
      <c r="J1274" s="17">
        <v>7.2640637397049707E-2</v>
      </c>
      <c r="K1274" s="17">
        <v>2.64120497106251E-2</v>
      </c>
      <c r="L1274" s="17">
        <v>7.0769454617250399E-2</v>
      </c>
      <c r="M1274" s="17"/>
      <c r="N1274" s="17">
        <v>0.12831457473115701</v>
      </c>
      <c r="O1274" s="17">
        <v>8.9942533447698605E-2</v>
      </c>
      <c r="P1274" s="17">
        <v>0.123869284209283</v>
      </c>
      <c r="Q1274" s="17">
        <v>9.6949403963809605E-2</v>
      </c>
      <c r="R1274" s="17"/>
      <c r="S1274" s="17">
        <v>0.11892875797024501</v>
      </c>
      <c r="T1274" s="17">
        <v>5.4412875095481997E-2</v>
      </c>
      <c r="U1274" s="17">
        <v>9.8380499366954893E-2</v>
      </c>
      <c r="V1274" s="17">
        <v>0.107897151247541</v>
      </c>
      <c r="W1274" s="17">
        <v>0.156628427815907</v>
      </c>
      <c r="X1274" s="17">
        <v>0.19381183990026199</v>
      </c>
      <c r="Y1274" s="17">
        <v>5.9412595894439098E-2</v>
      </c>
      <c r="Z1274" s="17">
        <v>0.11403202403651901</v>
      </c>
      <c r="AA1274" s="17">
        <v>0.164655963610807</v>
      </c>
      <c r="AB1274" s="17">
        <v>3.53406409132965E-2</v>
      </c>
      <c r="AC1274" s="17">
        <v>8.8275110248408506E-2</v>
      </c>
      <c r="AD1274" s="17">
        <v>0.12749206710619401</v>
      </c>
      <c r="AE1274" s="17"/>
      <c r="AF1274" s="17">
        <v>9.7858050693972895E-2</v>
      </c>
      <c r="AG1274" s="17">
        <v>0.17526325938746801</v>
      </c>
      <c r="AH1274" s="17">
        <v>6.16250810417786E-2</v>
      </c>
      <c r="AI1274" s="17">
        <v>3.95919998016456E-2</v>
      </c>
      <c r="AJ1274" s="17">
        <v>0</v>
      </c>
      <c r="AK1274" s="17"/>
      <c r="AL1274" s="17">
        <v>0.18301836417914299</v>
      </c>
      <c r="AM1274" s="17">
        <v>8.0966197646603205E-2</v>
      </c>
      <c r="AN1274" s="17">
        <v>0.16976183706473799</v>
      </c>
      <c r="AO1274" s="17">
        <v>6.6751724250795702E-2</v>
      </c>
      <c r="AP1274" s="17">
        <v>5.5558038821006503E-2</v>
      </c>
      <c r="AQ1274" s="17">
        <v>8.1672667158458695E-2</v>
      </c>
      <c r="AR1274" s="17"/>
      <c r="AS1274" s="17">
        <v>0.167053811268005</v>
      </c>
      <c r="AT1274" s="17">
        <v>0.100673707299994</v>
      </c>
      <c r="AU1274" s="17">
        <v>6.9841907562508201E-2</v>
      </c>
      <c r="AV1274" s="17">
        <v>0.117413943741184</v>
      </c>
      <c r="AW1274" s="17">
        <v>0.233490674751864</v>
      </c>
      <c r="AX1274" s="17"/>
      <c r="AY1274" s="17">
        <v>0.13101636474714101</v>
      </c>
      <c r="AZ1274" s="17">
        <v>8.1136838749818099E-2</v>
      </c>
      <c r="BA1274" s="17">
        <v>9.8883417385033895E-2</v>
      </c>
      <c r="BB1274" s="17">
        <v>0.14719983268636699</v>
      </c>
      <c r="BC1274" s="17">
        <v>0.16172262891790701</v>
      </c>
      <c r="BD1274" s="17"/>
      <c r="BE1274" s="17">
        <v>0.10357149876009</v>
      </c>
      <c r="BF1274" s="17">
        <v>5.6143236360433897E-2</v>
      </c>
      <c r="BG1274" s="17">
        <v>0.106995654610057</v>
      </c>
      <c r="BH1274" s="17">
        <v>0.14515200925796501</v>
      </c>
      <c r="BI1274" s="17"/>
      <c r="BJ1274" s="17">
        <v>0.121264272819802</v>
      </c>
      <c r="BK1274" s="17">
        <v>0.14631829474289801</v>
      </c>
      <c r="BL1274" s="17">
        <v>8.0514396804274399E-2</v>
      </c>
      <c r="BM1274" s="17">
        <v>0.11461390404600701</v>
      </c>
      <c r="BN1274" s="17"/>
      <c r="BO1274" s="17">
        <v>0.22660744074542499</v>
      </c>
      <c r="BP1274" s="17">
        <v>8.1554251556504295E-2</v>
      </c>
      <c r="BQ1274" s="17">
        <v>9.2861014716100407E-2</v>
      </c>
      <c r="BR1274" s="17"/>
      <c r="BS1274" s="17">
        <v>0.122066876124426</v>
      </c>
      <c r="BT1274" s="17">
        <v>9.2591420058370802E-2</v>
      </c>
      <c r="BU1274" s="17"/>
      <c r="BV1274" s="17">
        <v>7.7760058491222805E-2</v>
      </c>
      <c r="BW1274" s="17">
        <v>0.116027152843801</v>
      </c>
      <c r="BX1274" s="17">
        <v>0.13509860666884499</v>
      </c>
      <c r="BY1274" s="17"/>
      <c r="BZ1274" s="17">
        <v>0.17118653604855399</v>
      </c>
      <c r="CA1274" s="17">
        <v>0.22155863176349</v>
      </c>
    </row>
    <row r="1275" spans="2:79" x14ac:dyDescent="0.3">
      <c r="B1275" t="s">
        <v>322</v>
      </c>
      <c r="C1275" s="17">
        <v>0.18021928945784399</v>
      </c>
      <c r="D1275" s="17">
        <v>0.17733735148898</v>
      </c>
      <c r="E1275" s="17">
        <v>0.181560326463164</v>
      </c>
      <c r="F1275" s="17"/>
      <c r="G1275" s="17">
        <v>0.175747298407645</v>
      </c>
      <c r="H1275" s="17">
        <v>0.22123055766307301</v>
      </c>
      <c r="I1275" s="17">
        <v>0.210883834246086</v>
      </c>
      <c r="J1275" s="17">
        <v>0.15330576859130901</v>
      </c>
      <c r="K1275" s="17">
        <v>0.144675816709082</v>
      </c>
      <c r="L1275" s="17">
        <v>0.17466295479761601</v>
      </c>
      <c r="M1275" s="17"/>
      <c r="N1275" s="17">
        <v>0.19613405579149901</v>
      </c>
      <c r="O1275" s="17">
        <v>0.16830038591872901</v>
      </c>
      <c r="P1275" s="17">
        <v>0.16209027757891301</v>
      </c>
      <c r="Q1275" s="17">
        <v>0.19048875629717599</v>
      </c>
      <c r="R1275" s="17"/>
      <c r="S1275" s="17">
        <v>0.245084474417605</v>
      </c>
      <c r="T1275" s="17">
        <v>0.14996843910483501</v>
      </c>
      <c r="U1275" s="17">
        <v>0.19228324852552101</v>
      </c>
      <c r="V1275" s="17">
        <v>0.17771016730266101</v>
      </c>
      <c r="W1275" s="17">
        <v>0.103850516061753</v>
      </c>
      <c r="X1275" s="17">
        <v>0.236506286344455</v>
      </c>
      <c r="Y1275" s="17">
        <v>0.178650273511926</v>
      </c>
      <c r="Z1275" s="17">
        <v>3.7024867935134098E-2</v>
      </c>
      <c r="AA1275" s="17">
        <v>0.169514034588229</v>
      </c>
      <c r="AB1275" s="17">
        <v>0.21683707654085899</v>
      </c>
      <c r="AC1275" s="17">
        <v>0.15364067322535299</v>
      </c>
      <c r="AD1275" s="17">
        <v>0.249767417070694</v>
      </c>
      <c r="AE1275" s="17"/>
      <c r="AF1275" s="17">
        <v>0.129273020865254</v>
      </c>
      <c r="AG1275" s="17">
        <v>0.20654308715457501</v>
      </c>
      <c r="AH1275" s="17">
        <v>0.29292522547775102</v>
      </c>
      <c r="AI1275" s="17">
        <v>0.106239705602219</v>
      </c>
      <c r="AJ1275" s="17">
        <v>0.32294116327348799</v>
      </c>
      <c r="AK1275" s="17"/>
      <c r="AL1275" s="17">
        <v>0.21939983004908201</v>
      </c>
      <c r="AM1275" s="17">
        <v>0.18477971592752901</v>
      </c>
      <c r="AN1275" s="17">
        <v>0.16449355601427401</v>
      </c>
      <c r="AO1275" s="17">
        <v>0.10795166701990799</v>
      </c>
      <c r="AP1275" s="17">
        <v>0.30396211921048</v>
      </c>
      <c r="AQ1275" s="17">
        <v>0.153288561111631</v>
      </c>
      <c r="AR1275" s="17"/>
      <c r="AS1275" s="17">
        <v>0.24612527654180499</v>
      </c>
      <c r="AT1275" s="17">
        <v>0.19920261303834999</v>
      </c>
      <c r="AU1275" s="17">
        <v>0.11898978354041</v>
      </c>
      <c r="AV1275" s="17">
        <v>0.119842784903796</v>
      </c>
      <c r="AW1275" s="17">
        <v>0.19206155268545799</v>
      </c>
      <c r="AX1275" s="17"/>
      <c r="AY1275" s="17">
        <v>0.21185755856169999</v>
      </c>
      <c r="AZ1275" s="17">
        <v>0.198611606871683</v>
      </c>
      <c r="BA1275" s="17">
        <v>0.15047918340778699</v>
      </c>
      <c r="BB1275" s="17">
        <v>0.158324209946066</v>
      </c>
      <c r="BC1275" s="17">
        <v>0</v>
      </c>
      <c r="BD1275" s="17"/>
      <c r="BE1275" s="17">
        <v>8.0268880618900501E-2</v>
      </c>
      <c r="BF1275" s="17">
        <v>0.18409086462556801</v>
      </c>
      <c r="BG1275" s="17">
        <v>0.18472343262884999</v>
      </c>
      <c r="BH1275" s="17">
        <v>0.18586692072771199</v>
      </c>
      <c r="BI1275" s="17"/>
      <c r="BJ1275" s="17">
        <v>9.4369039329731202E-2</v>
      </c>
      <c r="BK1275" s="17">
        <v>0.27581367064040901</v>
      </c>
      <c r="BL1275" s="17">
        <v>0.19858678910070399</v>
      </c>
      <c r="BM1275" s="17">
        <v>0.17839589957104801</v>
      </c>
      <c r="BN1275" s="17"/>
      <c r="BO1275" s="17">
        <v>0.20545123026936099</v>
      </c>
      <c r="BP1275" s="17">
        <v>0.16290551028467301</v>
      </c>
      <c r="BQ1275" s="17">
        <v>0.178233525359453</v>
      </c>
      <c r="BR1275" s="17"/>
      <c r="BS1275" s="17">
        <v>0.186395948562839</v>
      </c>
      <c r="BT1275" s="17">
        <v>0.17409740121789899</v>
      </c>
      <c r="BU1275" s="17"/>
      <c r="BV1275" s="17">
        <v>0.25446956063520398</v>
      </c>
      <c r="BW1275" s="17">
        <v>0.16490469237657401</v>
      </c>
      <c r="BX1275" s="17">
        <v>0.152133167365059</v>
      </c>
      <c r="BY1275" s="17"/>
      <c r="BZ1275" s="17">
        <v>0.120120879187637</v>
      </c>
      <c r="CA1275" s="17">
        <v>0.16419938295752701</v>
      </c>
    </row>
    <row r="1276" spans="2:79" x14ac:dyDescent="0.3">
      <c r="B1276" t="s">
        <v>323</v>
      </c>
      <c r="C1276" s="17">
        <v>0.28065934759059102</v>
      </c>
      <c r="D1276" s="17">
        <v>0.27831950308286302</v>
      </c>
      <c r="E1276" s="17">
        <v>0.28159135970392901</v>
      </c>
      <c r="F1276" s="17"/>
      <c r="G1276" s="17">
        <v>0.41492946301718597</v>
      </c>
      <c r="H1276" s="17">
        <v>0.229375818208542</v>
      </c>
      <c r="I1276" s="17">
        <v>0.211635040697041</v>
      </c>
      <c r="J1276" s="17">
        <v>0.249587666850214</v>
      </c>
      <c r="K1276" s="17">
        <v>0.277501276388045</v>
      </c>
      <c r="L1276" s="17">
        <v>0.31127930252152403</v>
      </c>
      <c r="M1276" s="17"/>
      <c r="N1276" s="17">
        <v>0.26297123750194101</v>
      </c>
      <c r="O1276" s="17">
        <v>0.35812327731968602</v>
      </c>
      <c r="P1276" s="17">
        <v>0.26990748527168601</v>
      </c>
      <c r="Q1276" s="17">
        <v>0.23003098971776501</v>
      </c>
      <c r="R1276" s="17"/>
      <c r="S1276" s="17">
        <v>0.24045195749323101</v>
      </c>
      <c r="T1276" s="17">
        <v>0.35758719916966403</v>
      </c>
      <c r="U1276" s="17">
        <v>0.256069308490248</v>
      </c>
      <c r="V1276" s="17">
        <v>0.24322996311655401</v>
      </c>
      <c r="W1276" s="17">
        <v>0.238144388966505</v>
      </c>
      <c r="X1276" s="17">
        <v>0.28041432909730402</v>
      </c>
      <c r="Y1276" s="17">
        <v>0.311699865210886</v>
      </c>
      <c r="Z1276" s="17">
        <v>0.26456401280637099</v>
      </c>
      <c r="AA1276" s="17">
        <v>0.28816895106211798</v>
      </c>
      <c r="AB1276" s="17">
        <v>0.31063389265552699</v>
      </c>
      <c r="AC1276" s="17">
        <v>0.25393874066986499</v>
      </c>
      <c r="AD1276" s="17">
        <v>0.33018201689335003</v>
      </c>
      <c r="AE1276" s="17"/>
      <c r="AF1276" s="17">
        <v>0.250512851662822</v>
      </c>
      <c r="AG1276" s="17">
        <v>0.29527364928637601</v>
      </c>
      <c r="AH1276" s="17">
        <v>0.42773609530479001</v>
      </c>
      <c r="AI1276" s="17">
        <v>0.242271589630984</v>
      </c>
      <c r="AJ1276" s="17">
        <v>0.26940130802363399</v>
      </c>
      <c r="AK1276" s="17"/>
      <c r="AL1276" s="17">
        <v>0.30832625559357701</v>
      </c>
      <c r="AM1276" s="17">
        <v>0.25694400597630601</v>
      </c>
      <c r="AN1276" s="17">
        <v>0.39662106665045099</v>
      </c>
      <c r="AO1276" s="17">
        <v>0.24295201010150499</v>
      </c>
      <c r="AP1276" s="17">
        <v>0.237017900750913</v>
      </c>
      <c r="AQ1276" s="17">
        <v>0.26781350998402198</v>
      </c>
      <c r="AR1276" s="17"/>
      <c r="AS1276" s="17">
        <v>0.22909125835574201</v>
      </c>
      <c r="AT1276" s="17">
        <v>0.30628273873369</v>
      </c>
      <c r="AU1276" s="17">
        <v>0.251675797451959</v>
      </c>
      <c r="AV1276" s="17">
        <v>0.283752427589192</v>
      </c>
      <c r="AW1276" s="17">
        <v>0.39484773283761798</v>
      </c>
      <c r="AX1276" s="17"/>
      <c r="AY1276" s="17">
        <v>0.25271776381104399</v>
      </c>
      <c r="AZ1276" s="17">
        <v>0.30804490848275901</v>
      </c>
      <c r="BA1276" s="17">
        <v>0.27583490944676398</v>
      </c>
      <c r="BB1276" s="17">
        <v>0.25870926572298902</v>
      </c>
      <c r="BC1276" s="17">
        <v>0.28040732543019398</v>
      </c>
      <c r="BD1276" s="17"/>
      <c r="BE1276" s="17">
        <v>0.32636499217238102</v>
      </c>
      <c r="BF1276" s="17">
        <v>0.29654730015559699</v>
      </c>
      <c r="BG1276" s="17">
        <v>0.26298471046524202</v>
      </c>
      <c r="BH1276" s="17">
        <v>0.29266022245588502</v>
      </c>
      <c r="BI1276" s="17"/>
      <c r="BJ1276" s="17">
        <v>0.28119236367049799</v>
      </c>
      <c r="BK1276" s="17">
        <v>0.23756763589149599</v>
      </c>
      <c r="BL1276" s="17">
        <v>0.25861886103741499</v>
      </c>
      <c r="BM1276" s="17">
        <v>0.29981707790850798</v>
      </c>
      <c r="BN1276" s="17"/>
      <c r="BO1276" s="17">
        <v>0.18164823248697501</v>
      </c>
      <c r="BP1276" s="17">
        <v>0.245326393553048</v>
      </c>
      <c r="BQ1276" s="17">
        <v>0.306230641644058</v>
      </c>
      <c r="BR1276" s="17"/>
      <c r="BS1276" s="17">
        <v>0.28495077559426601</v>
      </c>
      <c r="BT1276" s="17">
        <v>0.27805083221183602</v>
      </c>
      <c r="BU1276" s="17"/>
      <c r="BV1276" s="17">
        <v>0.34008782787096098</v>
      </c>
      <c r="BW1276" s="17">
        <v>0.31400872247797401</v>
      </c>
      <c r="BX1276" s="17">
        <v>0.19960104273389001</v>
      </c>
      <c r="BY1276" s="17"/>
      <c r="BZ1276" s="17">
        <v>0.31715522892971798</v>
      </c>
      <c r="CA1276" s="17">
        <v>0.31513712634211899</v>
      </c>
    </row>
    <row r="1277" spans="2:79" x14ac:dyDescent="0.3">
      <c r="B1277" t="s">
        <v>324</v>
      </c>
      <c r="C1277" s="17">
        <v>0.166809247016354</v>
      </c>
      <c r="D1277" s="17">
        <v>0.14259420133982301</v>
      </c>
      <c r="E1277" s="17">
        <v>0.192136217817623</v>
      </c>
      <c r="F1277" s="17"/>
      <c r="G1277" s="17">
        <v>8.2752219775239694E-2</v>
      </c>
      <c r="H1277" s="17">
        <v>0.122285158215867</v>
      </c>
      <c r="I1277" s="17">
        <v>0.12783856843000799</v>
      </c>
      <c r="J1277" s="17">
        <v>0.23736703494584499</v>
      </c>
      <c r="K1277" s="17">
        <v>0.23299435911184499</v>
      </c>
      <c r="L1277" s="17">
        <v>0.17990100924395999</v>
      </c>
      <c r="M1277" s="17"/>
      <c r="N1277" s="17">
        <v>0.15548090294882699</v>
      </c>
      <c r="O1277" s="17">
        <v>0.15260598501648401</v>
      </c>
      <c r="P1277" s="17">
        <v>0.17760783722172899</v>
      </c>
      <c r="Q1277" s="17">
        <v>0.18444865466286001</v>
      </c>
      <c r="R1277" s="17"/>
      <c r="S1277" s="17">
        <v>0.17036013269276701</v>
      </c>
      <c r="T1277" s="17">
        <v>0.19310099416586901</v>
      </c>
      <c r="U1277" s="17">
        <v>0.227525594305032</v>
      </c>
      <c r="V1277" s="17">
        <v>0.14633677550272201</v>
      </c>
      <c r="W1277" s="17">
        <v>0.16487868053544699</v>
      </c>
      <c r="X1277" s="17">
        <v>9.3160044101976494E-2</v>
      </c>
      <c r="Y1277" s="17">
        <v>0.13467670531039799</v>
      </c>
      <c r="Z1277" s="17">
        <v>0.22000739489103499</v>
      </c>
      <c r="AA1277" s="17">
        <v>0.17903386995977999</v>
      </c>
      <c r="AB1277" s="17">
        <v>0.14027605246061201</v>
      </c>
      <c r="AC1277" s="17">
        <v>0.2022203992021</v>
      </c>
      <c r="AD1277" s="17">
        <v>0.107768011289054</v>
      </c>
      <c r="AE1277" s="17"/>
      <c r="AF1277" s="17">
        <v>0.23694012248961999</v>
      </c>
      <c r="AG1277" s="17">
        <v>0.108305639897332</v>
      </c>
      <c r="AH1277" s="17">
        <v>3.5661797458686001E-2</v>
      </c>
      <c r="AI1277" s="17">
        <v>0.21786293070288901</v>
      </c>
      <c r="AJ1277" s="17">
        <v>0.12971939090524401</v>
      </c>
      <c r="AK1277" s="17"/>
      <c r="AL1277" s="17">
        <v>0.110593332306997</v>
      </c>
      <c r="AM1277" s="17">
        <v>0.21551761025073801</v>
      </c>
      <c r="AN1277" s="17">
        <v>6.1478368323375603E-2</v>
      </c>
      <c r="AO1277" s="17">
        <v>0.18415992554289401</v>
      </c>
      <c r="AP1277" s="17">
        <v>0.13658972580002501</v>
      </c>
      <c r="AQ1277" s="17">
        <v>0.27518163171154397</v>
      </c>
      <c r="AR1277" s="17"/>
      <c r="AS1277" s="17">
        <v>0.15627670891748</v>
      </c>
      <c r="AT1277" s="17">
        <v>0.14001873688152999</v>
      </c>
      <c r="AU1277" s="17">
        <v>0.21712381104805001</v>
      </c>
      <c r="AV1277" s="17">
        <v>0.21993479587478801</v>
      </c>
      <c r="AW1277" s="17">
        <v>7.7372993196987705E-2</v>
      </c>
      <c r="AX1277" s="17"/>
      <c r="AY1277" s="17">
        <v>0.159817635178574</v>
      </c>
      <c r="AZ1277" s="17">
        <v>0.158925858817901</v>
      </c>
      <c r="BA1277" s="17">
        <v>0.22063033204930099</v>
      </c>
      <c r="BB1277" s="17">
        <v>0.162636329808408</v>
      </c>
      <c r="BC1277" s="17">
        <v>3.7036263607191297E-2</v>
      </c>
      <c r="BD1277" s="17"/>
      <c r="BE1277" s="17">
        <v>0.18416087028349901</v>
      </c>
      <c r="BF1277" s="17">
        <v>0.177426888096858</v>
      </c>
      <c r="BG1277" s="17">
        <v>0.18008122245869501</v>
      </c>
      <c r="BH1277" s="17">
        <v>0.13226592323500699</v>
      </c>
      <c r="BI1277" s="17"/>
      <c r="BJ1277" s="17">
        <v>0.15694521695538</v>
      </c>
      <c r="BK1277" s="17">
        <v>8.2677281683079501E-2</v>
      </c>
      <c r="BL1277" s="17">
        <v>0.18513776302024701</v>
      </c>
      <c r="BM1277" s="17">
        <v>0.16844292976788999</v>
      </c>
      <c r="BN1277" s="17"/>
      <c r="BO1277" s="17">
        <v>0.102535220900683</v>
      </c>
      <c r="BP1277" s="17">
        <v>0.12732778508725801</v>
      </c>
      <c r="BQ1277" s="17">
        <v>0.18593770702152099</v>
      </c>
      <c r="BR1277" s="17"/>
      <c r="BS1277" s="17">
        <v>0.14731613686056899</v>
      </c>
      <c r="BT1277" s="17">
        <v>0.19049931405637799</v>
      </c>
      <c r="BU1277" s="17"/>
      <c r="BV1277" s="17">
        <v>0.10943128493710901</v>
      </c>
      <c r="BW1277" s="17">
        <v>0.17589817693479201</v>
      </c>
      <c r="BX1277" s="17">
        <v>0.180976535864217</v>
      </c>
      <c r="BY1277" s="17"/>
      <c r="BZ1277" s="17">
        <v>0.17184987781521299</v>
      </c>
      <c r="CA1277" s="17">
        <v>8.9202077509415903E-2</v>
      </c>
    </row>
    <row r="1278" spans="2:79" x14ac:dyDescent="0.3">
      <c r="B1278" t="s">
        <v>325</v>
      </c>
      <c r="C1278" s="17">
        <v>0.14480715173931299</v>
      </c>
      <c r="D1278" s="17">
        <v>0.13354789971031</v>
      </c>
      <c r="E1278" s="17">
        <v>0.15695624970835201</v>
      </c>
      <c r="F1278" s="17"/>
      <c r="G1278" s="17">
        <v>0.16821566398448901</v>
      </c>
      <c r="H1278" s="17">
        <v>0.16787581080092101</v>
      </c>
      <c r="I1278" s="17">
        <v>0.12917622202412801</v>
      </c>
      <c r="J1278" s="17">
        <v>0.15858928024983601</v>
      </c>
      <c r="K1278" s="17">
        <v>0.16211882526243901</v>
      </c>
      <c r="L1278" s="17">
        <v>0.108058174837335</v>
      </c>
      <c r="M1278" s="17"/>
      <c r="N1278" s="17">
        <v>0.159063819536259</v>
      </c>
      <c r="O1278" s="17">
        <v>0.13820636437302</v>
      </c>
      <c r="P1278" s="17">
        <v>0.126058873657837</v>
      </c>
      <c r="Q1278" s="17">
        <v>0.14431925219702099</v>
      </c>
      <c r="R1278" s="17"/>
      <c r="S1278" s="17">
        <v>0.15775939553120799</v>
      </c>
      <c r="T1278" s="17">
        <v>0.147510811501288</v>
      </c>
      <c r="U1278" s="17">
        <v>0.115611298799305</v>
      </c>
      <c r="V1278" s="17">
        <v>0.17833386875753901</v>
      </c>
      <c r="W1278" s="17">
        <v>0.25184873465552998</v>
      </c>
      <c r="X1278" s="17">
        <v>0.10818579925726</v>
      </c>
      <c r="Y1278" s="17">
        <v>0.218239072309687</v>
      </c>
      <c r="Z1278" s="17">
        <v>0.164210888035527</v>
      </c>
      <c r="AA1278" s="17">
        <v>7.0248084017483503E-2</v>
      </c>
      <c r="AB1278" s="17">
        <v>0.12638519135904</v>
      </c>
      <c r="AC1278" s="17">
        <v>0.109997165484471</v>
      </c>
      <c r="AD1278" s="17">
        <v>6.4043900631843398E-2</v>
      </c>
      <c r="AE1278" s="17"/>
      <c r="AF1278" s="17">
        <v>0.12736745127160401</v>
      </c>
      <c r="AG1278" s="17">
        <v>0.12450388554693299</v>
      </c>
      <c r="AH1278" s="17">
        <v>0.14440034190708401</v>
      </c>
      <c r="AI1278" s="17">
        <v>0.19940446727285999</v>
      </c>
      <c r="AJ1278" s="17">
        <v>0.181059213311383</v>
      </c>
      <c r="AK1278" s="17"/>
      <c r="AL1278" s="17">
        <v>9.9152396300119197E-2</v>
      </c>
      <c r="AM1278" s="17">
        <v>0.105996390328018</v>
      </c>
      <c r="AN1278" s="17">
        <v>0.142810005564529</v>
      </c>
      <c r="AO1278" s="17">
        <v>0.244291034870454</v>
      </c>
      <c r="AP1278" s="17">
        <v>0.148416981412126</v>
      </c>
      <c r="AQ1278" s="17">
        <v>0.13561008716147299</v>
      </c>
      <c r="AR1278" s="17"/>
      <c r="AS1278" s="17">
        <v>0.123288943306763</v>
      </c>
      <c r="AT1278" s="17">
        <v>0.15013463882948799</v>
      </c>
      <c r="AU1278" s="17">
        <v>0.16961341619692999</v>
      </c>
      <c r="AV1278" s="17">
        <v>0.11217590127071</v>
      </c>
      <c r="AW1278" s="17">
        <v>0.102227046528073</v>
      </c>
      <c r="AX1278" s="17"/>
      <c r="AY1278" s="17">
        <v>0.10015882276016699</v>
      </c>
      <c r="AZ1278" s="17">
        <v>0.15027626769453201</v>
      </c>
      <c r="BA1278" s="17">
        <v>0.17776795248925401</v>
      </c>
      <c r="BB1278" s="17">
        <v>0.11672579043558901</v>
      </c>
      <c r="BC1278" s="17">
        <v>0.31526564254558198</v>
      </c>
      <c r="BD1278" s="17"/>
      <c r="BE1278" s="17">
        <v>0.131028588612285</v>
      </c>
      <c r="BF1278" s="17">
        <v>0.172947982008964</v>
      </c>
      <c r="BG1278" s="17">
        <v>0.14252303132066799</v>
      </c>
      <c r="BH1278" s="17">
        <v>0.13494578011199199</v>
      </c>
      <c r="BI1278" s="17"/>
      <c r="BJ1278" s="17">
        <v>0.173073293593489</v>
      </c>
      <c r="BK1278" s="17">
        <v>0.18602033863738901</v>
      </c>
      <c r="BL1278" s="17">
        <v>0.128391238738221</v>
      </c>
      <c r="BM1278" s="17">
        <v>0.14084451904049999</v>
      </c>
      <c r="BN1278" s="17"/>
      <c r="BO1278" s="17">
        <v>0.17600093829125299</v>
      </c>
      <c r="BP1278" s="17">
        <v>0.19064793330489499</v>
      </c>
      <c r="BQ1278" s="17">
        <v>0.130357803137192</v>
      </c>
      <c r="BR1278" s="17"/>
      <c r="BS1278" s="17">
        <v>0.12868973242302001</v>
      </c>
      <c r="BT1278" s="17">
        <v>0.16323908269250001</v>
      </c>
      <c r="BU1278" s="17"/>
      <c r="BV1278" s="17">
        <v>0.118069311482522</v>
      </c>
      <c r="BW1278" s="17">
        <v>0.121299066712148</v>
      </c>
      <c r="BX1278" s="17">
        <v>0.198167655899471</v>
      </c>
      <c r="BY1278" s="17"/>
      <c r="BZ1278" s="17">
        <v>0.15046399761342799</v>
      </c>
      <c r="CA1278" s="17">
        <v>0.106939715125108</v>
      </c>
    </row>
    <row r="1279" spans="2:79" x14ac:dyDescent="0.3">
      <c r="B1279" t="s">
        <v>326</v>
      </c>
      <c r="C1279" s="17">
        <v>7.8923869009028993E-2</v>
      </c>
      <c r="D1279" s="17">
        <v>9.2074215716315397E-2</v>
      </c>
      <c r="E1279" s="17">
        <v>6.6109508471522402E-2</v>
      </c>
      <c r="F1279" s="17"/>
      <c r="G1279" s="17">
        <v>2.3085758193719601E-2</v>
      </c>
      <c r="H1279" s="17">
        <v>5.4055528845495797E-2</v>
      </c>
      <c r="I1279" s="17">
        <v>9.0839423994239096E-2</v>
      </c>
      <c r="J1279" s="17">
        <v>7.2200477676672301E-2</v>
      </c>
      <c r="K1279" s="17">
        <v>9.0837294670277902E-2</v>
      </c>
      <c r="L1279" s="17">
        <v>0.113885748540009</v>
      </c>
      <c r="M1279" s="17"/>
      <c r="N1279" s="17">
        <v>7.3825041042565195E-2</v>
      </c>
      <c r="O1279" s="17">
        <v>5.07607356430715E-2</v>
      </c>
      <c r="P1279" s="17">
        <v>0.112836939678394</v>
      </c>
      <c r="Q1279" s="17">
        <v>8.7246080317298996E-2</v>
      </c>
      <c r="R1279" s="17"/>
      <c r="S1279" s="17">
        <v>6.7415281894943502E-2</v>
      </c>
      <c r="T1279" s="17">
        <v>6.37850944921943E-2</v>
      </c>
      <c r="U1279" s="17">
        <v>6.8675150085708903E-2</v>
      </c>
      <c r="V1279" s="17">
        <v>9.0303727842825102E-2</v>
      </c>
      <c r="W1279" s="17">
        <v>6.5035599911145797E-2</v>
      </c>
      <c r="X1279" s="17">
        <v>8.7921701298742105E-2</v>
      </c>
      <c r="Y1279" s="17">
        <v>6.0304014282615601E-2</v>
      </c>
      <c r="Z1279" s="17">
        <v>6.8575293173762999E-2</v>
      </c>
      <c r="AA1279" s="17">
        <v>0.102465874023456</v>
      </c>
      <c r="AB1279" s="17">
        <v>8.4430604220614602E-2</v>
      </c>
      <c r="AC1279" s="17">
        <v>9.2313594631263901E-2</v>
      </c>
      <c r="AD1279" s="17">
        <v>0.120746587008864</v>
      </c>
      <c r="AE1279" s="17"/>
      <c r="AF1279" s="17">
        <v>9.4137967434130901E-2</v>
      </c>
      <c r="AG1279" s="17">
        <v>4.7433340360546403E-2</v>
      </c>
      <c r="AH1279" s="17">
        <v>3.7651458809910797E-2</v>
      </c>
      <c r="AI1279" s="17">
        <v>0.14132465856783799</v>
      </c>
      <c r="AJ1279" s="17">
        <v>7.6292991540884605E-2</v>
      </c>
      <c r="AK1279" s="17"/>
      <c r="AL1279" s="17">
        <v>5.3594046205750402E-2</v>
      </c>
      <c r="AM1279" s="17">
        <v>0.121119930163582</v>
      </c>
      <c r="AN1279" s="17">
        <v>4.9707770269369102E-2</v>
      </c>
      <c r="AO1279" s="17">
        <v>8.1309748965534806E-2</v>
      </c>
      <c r="AP1279" s="17">
        <v>7.8340203713460496E-2</v>
      </c>
      <c r="AQ1279" s="17">
        <v>5.1214014615956198E-2</v>
      </c>
      <c r="AR1279" s="17"/>
      <c r="AS1279" s="17">
        <v>4.1026176470384999E-2</v>
      </c>
      <c r="AT1279" s="17">
        <v>7.0037553580779205E-2</v>
      </c>
      <c r="AU1279" s="17">
        <v>0.115881910166859</v>
      </c>
      <c r="AV1279" s="17">
        <v>0.103190487922822</v>
      </c>
      <c r="AW1279" s="17">
        <v>0</v>
      </c>
      <c r="AX1279" s="17"/>
      <c r="AY1279" s="17">
        <v>8.6839328451250905E-2</v>
      </c>
      <c r="AZ1279" s="17">
        <v>7.1540014696117996E-2</v>
      </c>
      <c r="BA1279" s="17">
        <v>4.5539187851143602E-2</v>
      </c>
      <c r="BB1279" s="17">
        <v>0.113886058012818</v>
      </c>
      <c r="BC1279" s="17">
        <v>0.16068851588245001</v>
      </c>
      <c r="BD1279" s="17"/>
      <c r="BE1279" s="17">
        <v>0.104953932632351</v>
      </c>
      <c r="BF1279" s="17">
        <v>7.9519430581572098E-2</v>
      </c>
      <c r="BG1279" s="17">
        <v>8.7415683880535999E-2</v>
      </c>
      <c r="BH1279" s="17">
        <v>6.1470174414046397E-2</v>
      </c>
      <c r="BI1279" s="17"/>
      <c r="BJ1279" s="17">
        <v>9.7726850220278105E-2</v>
      </c>
      <c r="BK1279" s="17">
        <v>4.7646910596107199E-2</v>
      </c>
      <c r="BL1279" s="17">
        <v>0.100665366538269</v>
      </c>
      <c r="BM1279" s="17">
        <v>6.7877905153607004E-2</v>
      </c>
      <c r="BN1279" s="17"/>
      <c r="BO1279" s="17">
        <v>7.3674063666752707E-2</v>
      </c>
      <c r="BP1279" s="17">
        <v>0.143160652636903</v>
      </c>
      <c r="BQ1279" s="17">
        <v>6.7138869366896795E-2</v>
      </c>
      <c r="BR1279" s="17"/>
      <c r="BS1279" s="17">
        <v>8.7882462516914797E-2</v>
      </c>
      <c r="BT1279" s="17">
        <v>6.4997035542703793E-2</v>
      </c>
      <c r="BU1279" s="17"/>
      <c r="BV1279" s="17">
        <v>5.2591887870300898E-2</v>
      </c>
      <c r="BW1279" s="17">
        <v>8.6247587356660396E-2</v>
      </c>
      <c r="BX1279" s="17">
        <v>8.02770027904081E-2</v>
      </c>
      <c r="BY1279" s="17"/>
      <c r="BZ1279" s="17">
        <v>1.6659644264879502E-2</v>
      </c>
      <c r="CA1279" s="17">
        <v>7.6083871476180606E-2</v>
      </c>
    </row>
    <row r="1280" spans="2:79" x14ac:dyDescent="0.3">
      <c r="B1280" t="s">
        <v>327</v>
      </c>
      <c r="C1280" s="17">
        <v>3.9830684282874597E-2</v>
      </c>
      <c r="D1280" s="17">
        <v>4.46976471530054E-2</v>
      </c>
      <c r="E1280" s="17">
        <v>3.5146956015646803E-2</v>
      </c>
      <c r="F1280" s="17"/>
      <c r="G1280" s="17">
        <v>1.13148241962195E-2</v>
      </c>
      <c r="H1280" s="17">
        <v>1.1134532819564001E-2</v>
      </c>
      <c r="I1280" s="17">
        <v>4.8501402563662303E-2</v>
      </c>
      <c r="J1280" s="17">
        <v>5.6309134289073401E-2</v>
      </c>
      <c r="K1280" s="17">
        <v>6.5460378147686002E-2</v>
      </c>
      <c r="L1280" s="17">
        <v>4.1443355442304403E-2</v>
      </c>
      <c r="M1280" s="17"/>
      <c r="N1280" s="17">
        <v>2.4210368447752501E-2</v>
      </c>
      <c r="O1280" s="17">
        <v>4.2060718281309799E-2</v>
      </c>
      <c r="P1280" s="17">
        <v>2.7629302382158001E-2</v>
      </c>
      <c r="Q1280" s="17">
        <v>6.6516862844069394E-2</v>
      </c>
      <c r="R1280" s="17"/>
      <c r="S1280" s="17">
        <v>0</v>
      </c>
      <c r="T1280" s="17">
        <v>3.3634586470667603E-2</v>
      </c>
      <c r="U1280" s="17">
        <v>4.1454900427228901E-2</v>
      </c>
      <c r="V1280" s="17">
        <v>5.6188346230158101E-2</v>
      </c>
      <c r="W1280" s="17">
        <v>1.9613652053711999E-2</v>
      </c>
      <c r="X1280" s="17">
        <v>0</v>
      </c>
      <c r="Y1280" s="17">
        <v>3.70174734800491E-2</v>
      </c>
      <c r="Z1280" s="17">
        <v>0.13158551912165101</v>
      </c>
      <c r="AA1280" s="17">
        <v>2.5913222738127201E-2</v>
      </c>
      <c r="AB1280" s="17">
        <v>8.6096541850050598E-2</v>
      </c>
      <c r="AC1280" s="17">
        <v>9.9614316538537404E-2</v>
      </c>
      <c r="AD1280" s="17">
        <v>0</v>
      </c>
      <c r="AE1280" s="17"/>
      <c r="AF1280" s="17">
        <v>6.3910535582596795E-2</v>
      </c>
      <c r="AG1280" s="17">
        <v>4.26771383667712E-2</v>
      </c>
      <c r="AH1280" s="17">
        <v>0</v>
      </c>
      <c r="AI1280" s="17">
        <v>5.3304648421563003E-2</v>
      </c>
      <c r="AJ1280" s="17">
        <v>2.05859329453651E-2</v>
      </c>
      <c r="AK1280" s="17"/>
      <c r="AL1280" s="17">
        <v>2.5915775365332301E-2</v>
      </c>
      <c r="AM1280" s="17">
        <v>3.4676149707224699E-2</v>
      </c>
      <c r="AN1280" s="17">
        <v>1.5127396113262101E-2</v>
      </c>
      <c r="AO1280" s="17">
        <v>7.2583889248909003E-2</v>
      </c>
      <c r="AP1280" s="17">
        <v>4.0115030291989297E-2</v>
      </c>
      <c r="AQ1280" s="17">
        <v>3.5219528256915003E-2</v>
      </c>
      <c r="AR1280" s="17"/>
      <c r="AS1280" s="17">
        <v>3.7137825139818899E-2</v>
      </c>
      <c r="AT1280" s="17">
        <v>3.3650011636167501E-2</v>
      </c>
      <c r="AU1280" s="17">
        <v>5.6873374033283998E-2</v>
      </c>
      <c r="AV1280" s="17">
        <v>4.3689658697508502E-2</v>
      </c>
      <c r="AW1280" s="17">
        <v>0</v>
      </c>
      <c r="AX1280" s="17"/>
      <c r="AY1280" s="17">
        <v>5.7592526490123801E-2</v>
      </c>
      <c r="AZ1280" s="17">
        <v>3.1464504687188602E-2</v>
      </c>
      <c r="BA1280" s="17">
        <v>3.0865017370716501E-2</v>
      </c>
      <c r="BB1280" s="17">
        <v>4.2518513387761803E-2</v>
      </c>
      <c r="BC1280" s="17">
        <v>4.48796236166751E-2</v>
      </c>
      <c r="BD1280" s="17"/>
      <c r="BE1280" s="17">
        <v>6.9651236920493104E-2</v>
      </c>
      <c r="BF1280" s="17">
        <v>3.3324298171006697E-2</v>
      </c>
      <c r="BG1280" s="17">
        <v>3.5276264635952202E-2</v>
      </c>
      <c r="BH1280" s="17">
        <v>4.7638969797392697E-2</v>
      </c>
      <c r="BI1280" s="17"/>
      <c r="BJ1280" s="17">
        <v>7.5428963410820907E-2</v>
      </c>
      <c r="BK1280" s="17">
        <v>2.3955867808622199E-2</v>
      </c>
      <c r="BL1280" s="17">
        <v>4.80855847608695E-2</v>
      </c>
      <c r="BM1280" s="17">
        <v>3.0007764512440301E-2</v>
      </c>
      <c r="BN1280" s="17"/>
      <c r="BO1280" s="17">
        <v>3.4082873639549198E-2</v>
      </c>
      <c r="BP1280" s="17">
        <v>4.9077473576718503E-2</v>
      </c>
      <c r="BQ1280" s="17">
        <v>3.9240438754778298E-2</v>
      </c>
      <c r="BR1280" s="17"/>
      <c r="BS1280" s="17">
        <v>4.2698067917964898E-2</v>
      </c>
      <c r="BT1280" s="17">
        <v>3.6524914220312697E-2</v>
      </c>
      <c r="BU1280" s="17"/>
      <c r="BV1280" s="17">
        <v>4.7590068712680199E-2</v>
      </c>
      <c r="BW1280" s="17">
        <v>2.16146012980496E-2</v>
      </c>
      <c r="BX1280" s="17">
        <v>5.3745988678109501E-2</v>
      </c>
      <c r="BY1280" s="17"/>
      <c r="BZ1280" s="17">
        <v>5.2563836140570599E-2</v>
      </c>
      <c r="CA1280" s="17">
        <v>2.6879194826160399E-2</v>
      </c>
    </row>
    <row r="1281" spans="2:79" x14ac:dyDescent="0.3">
      <c r="C1281" s="17"/>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c r="BH1281" s="17"/>
      <c r="BI1281" s="17"/>
      <c r="BJ1281" s="17"/>
      <c r="BK1281" s="17"/>
      <c r="BL1281" s="17"/>
      <c r="BM1281" s="17"/>
      <c r="BN1281" s="17"/>
      <c r="BO1281" s="17"/>
      <c r="BP1281" s="17"/>
      <c r="BQ1281" s="17"/>
      <c r="BR1281" s="17"/>
      <c r="BS1281" s="17"/>
      <c r="BT1281" s="17"/>
      <c r="BU1281" s="17"/>
      <c r="BV1281" s="17"/>
      <c r="BW1281" s="17"/>
      <c r="BX1281" s="17"/>
      <c r="BY1281" s="17"/>
      <c r="BZ1281" s="17"/>
      <c r="CA1281" s="17"/>
    </row>
    <row r="1282" spans="2:79" x14ac:dyDescent="0.3">
      <c r="B1282" s="6" t="s">
        <v>384</v>
      </c>
      <c r="C1282" s="17"/>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c r="AD1282" s="17"/>
      <c r="AE1282" s="17"/>
      <c r="AF1282" s="17"/>
      <c r="AG1282" s="17"/>
      <c r="AH1282" s="17"/>
      <c r="AI1282" s="17"/>
      <c r="AJ1282" s="17"/>
      <c r="AK1282" s="17"/>
      <c r="AL1282" s="17"/>
      <c r="AM1282" s="17"/>
      <c r="AN1282" s="17"/>
      <c r="AO1282" s="17"/>
      <c r="AP1282" s="17"/>
      <c r="AQ1282" s="17"/>
      <c r="AR1282" s="17"/>
      <c r="AS1282" s="17"/>
      <c r="AT1282" s="17"/>
      <c r="AU1282" s="17"/>
      <c r="AV1282" s="17"/>
      <c r="AW1282" s="17"/>
      <c r="AX1282" s="17"/>
      <c r="AY1282" s="17"/>
      <c r="AZ1282" s="17"/>
      <c r="BA1282" s="17"/>
      <c r="BB1282" s="17"/>
      <c r="BC1282" s="17"/>
      <c r="BD1282" s="17"/>
      <c r="BE1282" s="17"/>
      <c r="BF1282" s="17"/>
      <c r="BG1282" s="17"/>
      <c r="BH1282" s="17"/>
      <c r="BI1282" s="17"/>
      <c r="BJ1282" s="17"/>
      <c r="BK1282" s="17"/>
      <c r="BL1282" s="17"/>
      <c r="BM1282" s="17"/>
      <c r="BN1282" s="17"/>
      <c r="BO1282" s="17"/>
      <c r="BP1282" s="17"/>
      <c r="BQ1282" s="17"/>
      <c r="BR1282" s="17"/>
      <c r="BS1282" s="17"/>
      <c r="BT1282" s="17"/>
      <c r="BU1282" s="17"/>
      <c r="BV1282" s="17"/>
      <c r="BW1282" s="17"/>
      <c r="BX1282" s="17"/>
      <c r="BY1282" s="17"/>
      <c r="BZ1282" s="17"/>
      <c r="CA1282" s="17"/>
    </row>
    <row r="1283" spans="2:79" x14ac:dyDescent="0.3">
      <c r="B1283" s="24" t="s">
        <v>329</v>
      </c>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c r="AO1283" s="17"/>
      <c r="AP1283" s="17"/>
      <c r="AQ1283" s="17"/>
      <c r="AR1283" s="17"/>
      <c r="AS1283" s="17"/>
      <c r="AT1283" s="17"/>
      <c r="AU1283" s="17"/>
      <c r="AV1283" s="17"/>
      <c r="AW1283" s="17"/>
      <c r="AX1283" s="17"/>
      <c r="AY1283" s="17"/>
      <c r="AZ1283" s="17"/>
      <c r="BA1283" s="17"/>
      <c r="BB1283" s="17"/>
      <c r="BC1283" s="17"/>
      <c r="BD1283" s="17"/>
      <c r="BE1283" s="17"/>
      <c r="BF1283" s="17"/>
      <c r="BG1283" s="17"/>
      <c r="BH1283" s="17"/>
      <c r="BI1283" s="17"/>
      <c r="BJ1283" s="17"/>
      <c r="BK1283" s="17"/>
      <c r="BL1283" s="17"/>
      <c r="BM1283" s="17"/>
      <c r="BN1283" s="17"/>
      <c r="BO1283" s="17"/>
      <c r="BP1283" s="17"/>
      <c r="BQ1283" s="17"/>
      <c r="BR1283" s="17"/>
      <c r="BS1283" s="17"/>
      <c r="BT1283" s="17"/>
      <c r="BU1283" s="17"/>
      <c r="BV1283" s="17"/>
      <c r="BW1283" s="17"/>
      <c r="BX1283" s="17"/>
      <c r="BY1283" s="17"/>
      <c r="BZ1283" s="17"/>
      <c r="CA1283" s="17"/>
    </row>
    <row r="1284" spans="2:79" x14ac:dyDescent="0.3">
      <c r="B1284" t="s">
        <v>321</v>
      </c>
      <c r="C1284" s="17">
        <v>0.12694227733677099</v>
      </c>
      <c r="D1284" s="17">
        <v>0.13834536660326499</v>
      </c>
      <c r="E1284" s="17">
        <v>0.11317292200632301</v>
      </c>
      <c r="F1284" s="17"/>
      <c r="G1284" s="17">
        <v>9.0894048180051507E-2</v>
      </c>
      <c r="H1284" s="17">
        <v>0.132662313982331</v>
      </c>
      <c r="I1284" s="17">
        <v>0.17524059734122099</v>
      </c>
      <c r="J1284" s="17">
        <v>0.109385643368049</v>
      </c>
      <c r="K1284" s="17">
        <v>0.11333281256205301</v>
      </c>
      <c r="L1284" s="17">
        <v>0.12986749430810199</v>
      </c>
      <c r="M1284" s="17"/>
      <c r="N1284" s="17">
        <v>9.5289364432935703E-2</v>
      </c>
      <c r="O1284" s="17">
        <v>0.123661813874881</v>
      </c>
      <c r="P1284" s="17">
        <v>0.16847659741648999</v>
      </c>
      <c r="Q1284" s="17">
        <v>0.13324275476367001</v>
      </c>
      <c r="R1284" s="17"/>
      <c r="S1284" s="17">
        <v>9.2084762742895496E-2</v>
      </c>
      <c r="T1284" s="17">
        <v>4.1634868715197601E-2</v>
      </c>
      <c r="U1284" s="17">
        <v>9.5630632367619997E-2</v>
      </c>
      <c r="V1284" s="17">
        <v>0.14259343785655201</v>
      </c>
      <c r="W1284" s="17">
        <v>0.21162756630063101</v>
      </c>
      <c r="X1284" s="17">
        <v>9.1428160885103402E-2</v>
      </c>
      <c r="Y1284" s="17">
        <v>0.150557105086909</v>
      </c>
      <c r="Z1284" s="17">
        <v>0.146054578331901</v>
      </c>
      <c r="AA1284" s="17">
        <v>0.116477601224507</v>
      </c>
      <c r="AB1284" s="17">
        <v>0.18197458881709799</v>
      </c>
      <c r="AC1284" s="17">
        <v>0.21273196777473999</v>
      </c>
      <c r="AD1284" s="17">
        <v>0.182023834155397</v>
      </c>
      <c r="AE1284" s="17"/>
      <c r="AF1284" s="17">
        <v>0.14133827502438301</v>
      </c>
      <c r="AG1284" s="17">
        <v>0.118120050714771</v>
      </c>
      <c r="AH1284" s="17">
        <v>0.12661572882323199</v>
      </c>
      <c r="AI1284" s="17">
        <v>0.11480629969454299</v>
      </c>
      <c r="AJ1284" s="17">
        <v>0.175631778377008</v>
      </c>
      <c r="AK1284" s="17"/>
      <c r="AL1284" s="17">
        <v>9.2790362252075903E-2</v>
      </c>
      <c r="AM1284" s="17">
        <v>8.3526517935218605E-2</v>
      </c>
      <c r="AN1284" s="17">
        <v>0.133792066826839</v>
      </c>
      <c r="AO1284" s="17">
        <v>0.188278822530003</v>
      </c>
      <c r="AP1284" s="17">
        <v>0.12717503841709299</v>
      </c>
      <c r="AQ1284" s="17">
        <v>0.125629616362712</v>
      </c>
      <c r="AR1284" s="17"/>
      <c r="AS1284" s="17">
        <v>0.15073016346620699</v>
      </c>
      <c r="AT1284" s="17">
        <v>9.2295277604419995E-2</v>
      </c>
      <c r="AU1284" s="17">
        <v>0.123283315820972</v>
      </c>
      <c r="AV1284" s="17">
        <v>0.235789299347684</v>
      </c>
      <c r="AW1284" s="17">
        <v>0.28590411277872402</v>
      </c>
      <c r="AX1284" s="17"/>
      <c r="AY1284" s="17">
        <v>0.18163809184568599</v>
      </c>
      <c r="AZ1284" s="17">
        <v>8.5411286109839002E-2</v>
      </c>
      <c r="BA1284" s="17">
        <v>7.1909359337184398E-2</v>
      </c>
      <c r="BB1284" s="17">
        <v>0.164041263034294</v>
      </c>
      <c r="BC1284" s="17">
        <v>0.34064672230244197</v>
      </c>
      <c r="BD1284" s="17"/>
      <c r="BE1284" s="17">
        <v>0.19420219683232501</v>
      </c>
      <c r="BF1284" s="17">
        <v>0.10511625387099301</v>
      </c>
      <c r="BG1284" s="17">
        <v>0.11908770345425999</v>
      </c>
      <c r="BH1284" s="17">
        <v>0.14516140929684401</v>
      </c>
      <c r="BI1284" s="17"/>
      <c r="BJ1284" s="17">
        <v>0.21576922386546399</v>
      </c>
      <c r="BK1284" s="17">
        <v>0.121840431464062</v>
      </c>
      <c r="BL1284" s="17">
        <v>0.107266674712454</v>
      </c>
      <c r="BM1284" s="17">
        <v>0.117185819734896</v>
      </c>
      <c r="BN1284" s="17"/>
      <c r="BO1284" s="17">
        <v>0.168870096396944</v>
      </c>
      <c r="BP1284" s="17">
        <v>0.149764474450096</v>
      </c>
      <c r="BQ1284" s="17">
        <v>0.115114737638387</v>
      </c>
      <c r="BR1284" s="17"/>
      <c r="BS1284" s="17">
        <v>0.13439842402212701</v>
      </c>
      <c r="BT1284" s="17">
        <v>0.114542489549683</v>
      </c>
      <c r="BU1284" s="17"/>
      <c r="BV1284" s="17">
        <v>0.110511973059258</v>
      </c>
      <c r="BW1284" s="17">
        <v>0.122068045291459</v>
      </c>
      <c r="BX1284" s="17">
        <v>0.146097579077241</v>
      </c>
      <c r="BY1284" s="17"/>
      <c r="BZ1284" s="17">
        <v>0.102613809181203</v>
      </c>
      <c r="CA1284" s="17">
        <v>0.23874302098727501</v>
      </c>
    </row>
    <row r="1285" spans="2:79" x14ac:dyDescent="0.3">
      <c r="B1285" t="s">
        <v>322</v>
      </c>
      <c r="C1285" s="17">
        <v>0.19407549123060699</v>
      </c>
      <c r="D1285" s="17">
        <v>0.198685211985064</v>
      </c>
      <c r="E1285" s="17">
        <v>0.19050617892545499</v>
      </c>
      <c r="F1285" s="17"/>
      <c r="G1285" s="17">
        <v>0.19993131144184401</v>
      </c>
      <c r="H1285" s="17">
        <v>0.182075528922923</v>
      </c>
      <c r="I1285" s="17">
        <v>0.18949352132279301</v>
      </c>
      <c r="J1285" s="17">
        <v>0.186573654798108</v>
      </c>
      <c r="K1285" s="17">
        <v>0.151373325289438</v>
      </c>
      <c r="L1285" s="17">
        <v>0.23316250416975601</v>
      </c>
      <c r="M1285" s="17"/>
      <c r="N1285" s="17">
        <v>0.22986116312646601</v>
      </c>
      <c r="O1285" s="17">
        <v>0.19845991982851</v>
      </c>
      <c r="P1285" s="17">
        <v>0.17293351065527199</v>
      </c>
      <c r="Q1285" s="17">
        <v>0.17362209072292101</v>
      </c>
      <c r="R1285" s="17"/>
      <c r="S1285" s="17">
        <v>0.19227939090808299</v>
      </c>
      <c r="T1285" s="17">
        <v>0.25922207024456401</v>
      </c>
      <c r="U1285" s="17">
        <v>0.18702838955977699</v>
      </c>
      <c r="V1285" s="17">
        <v>0.33193261498759202</v>
      </c>
      <c r="W1285" s="17">
        <v>9.9728079024582E-2</v>
      </c>
      <c r="X1285" s="17">
        <v>0.13930367699401899</v>
      </c>
      <c r="Y1285" s="17">
        <v>0.22962117950804001</v>
      </c>
      <c r="Z1285" s="17">
        <v>0.13261208468916699</v>
      </c>
      <c r="AA1285" s="17">
        <v>0.21245985683035901</v>
      </c>
      <c r="AB1285" s="17">
        <v>0.13068492168981199</v>
      </c>
      <c r="AC1285" s="17">
        <v>3.3916757730591003E-2</v>
      </c>
      <c r="AD1285" s="17">
        <v>0.29576062476487402</v>
      </c>
      <c r="AE1285" s="17"/>
      <c r="AF1285" s="17">
        <v>0.201181633460676</v>
      </c>
      <c r="AG1285" s="17">
        <v>0.21159430099953599</v>
      </c>
      <c r="AH1285" s="17">
        <v>0.157025631396571</v>
      </c>
      <c r="AI1285" s="17">
        <v>0.16616525764343401</v>
      </c>
      <c r="AJ1285" s="17">
        <v>0.27920588379122802</v>
      </c>
      <c r="AK1285" s="17"/>
      <c r="AL1285" s="17">
        <v>0.18284835196619201</v>
      </c>
      <c r="AM1285" s="17">
        <v>0.231907578611419</v>
      </c>
      <c r="AN1285" s="17">
        <v>0.175470154696243</v>
      </c>
      <c r="AO1285" s="17">
        <v>0.21499016119313599</v>
      </c>
      <c r="AP1285" s="17">
        <v>0.20372460922858901</v>
      </c>
      <c r="AQ1285" s="17">
        <v>0.17081712947910699</v>
      </c>
      <c r="AR1285" s="17"/>
      <c r="AS1285" s="17">
        <v>0.183657448544743</v>
      </c>
      <c r="AT1285" s="17">
        <v>0.21411346927171199</v>
      </c>
      <c r="AU1285" s="17">
        <v>0.17035954006242199</v>
      </c>
      <c r="AV1285" s="17">
        <v>0.16541601006324</v>
      </c>
      <c r="AW1285" s="17">
        <v>0.15969801443106399</v>
      </c>
      <c r="AX1285" s="17"/>
      <c r="AY1285" s="17">
        <v>0.190861944754041</v>
      </c>
      <c r="AZ1285" s="17">
        <v>0.19063011081296199</v>
      </c>
      <c r="BA1285" s="17">
        <v>0.21356097697979801</v>
      </c>
      <c r="BB1285" s="17">
        <v>0.18798927352759201</v>
      </c>
      <c r="BC1285" s="17">
        <v>0.14663925116633</v>
      </c>
      <c r="BD1285" s="17"/>
      <c r="BE1285" s="17">
        <v>0.113950428965839</v>
      </c>
      <c r="BF1285" s="17">
        <v>0.173701207149278</v>
      </c>
      <c r="BG1285" s="17">
        <v>0.199977867568086</v>
      </c>
      <c r="BH1285" s="17">
        <v>0.20938339166011699</v>
      </c>
      <c r="BI1285" s="17"/>
      <c r="BJ1285" s="17">
        <v>0.128872561848419</v>
      </c>
      <c r="BK1285" s="17">
        <v>0.25477735914904998</v>
      </c>
      <c r="BL1285" s="17">
        <v>0.20398432803030001</v>
      </c>
      <c r="BM1285" s="17">
        <v>0.19677754550919699</v>
      </c>
      <c r="BN1285" s="17"/>
      <c r="BO1285" s="17">
        <v>0.16605324289654699</v>
      </c>
      <c r="BP1285" s="17">
        <v>0.18690172410990699</v>
      </c>
      <c r="BQ1285" s="17">
        <v>0.20196606336369999</v>
      </c>
      <c r="BR1285" s="17"/>
      <c r="BS1285" s="17">
        <v>0.19363693089752099</v>
      </c>
      <c r="BT1285" s="17">
        <v>0.196699178839882</v>
      </c>
      <c r="BU1285" s="17"/>
      <c r="BV1285" s="17">
        <v>0.11310022381691801</v>
      </c>
      <c r="BW1285" s="17">
        <v>0.24396886913126201</v>
      </c>
      <c r="BX1285" s="17">
        <v>0.210312605257403</v>
      </c>
      <c r="BY1285" s="17"/>
      <c r="BZ1285" s="17">
        <v>0.224825686056524</v>
      </c>
      <c r="CA1285" s="17">
        <v>0.218784644132721</v>
      </c>
    </row>
    <row r="1286" spans="2:79" x14ac:dyDescent="0.3">
      <c r="B1286" t="s">
        <v>323</v>
      </c>
      <c r="C1286" s="17">
        <v>0.27271456051968201</v>
      </c>
      <c r="D1286" s="17">
        <v>0.27112490723014299</v>
      </c>
      <c r="E1286" s="17">
        <v>0.27326615483125499</v>
      </c>
      <c r="F1286" s="17"/>
      <c r="G1286" s="17">
        <v>0.27277107770290898</v>
      </c>
      <c r="H1286" s="17">
        <v>0.25815505202769601</v>
      </c>
      <c r="I1286" s="17">
        <v>0.29138488789162198</v>
      </c>
      <c r="J1286" s="17">
        <v>0.28775225086328698</v>
      </c>
      <c r="K1286" s="17">
        <v>0.23646269119122601</v>
      </c>
      <c r="L1286" s="17">
        <v>0.28241599843966397</v>
      </c>
      <c r="M1286" s="17"/>
      <c r="N1286" s="17">
        <v>0.247972427720903</v>
      </c>
      <c r="O1286" s="17">
        <v>0.286031444544946</v>
      </c>
      <c r="P1286" s="17">
        <v>0.31453433722554602</v>
      </c>
      <c r="Q1286" s="17">
        <v>0.251126569949704</v>
      </c>
      <c r="R1286" s="17"/>
      <c r="S1286" s="17">
        <v>0.30276398206942301</v>
      </c>
      <c r="T1286" s="17">
        <v>0.27453422506173902</v>
      </c>
      <c r="U1286" s="17">
        <v>0.28723378945344802</v>
      </c>
      <c r="V1286" s="17">
        <v>0.228090051473303</v>
      </c>
      <c r="W1286" s="17">
        <v>0.28287461012812998</v>
      </c>
      <c r="X1286" s="17">
        <v>0.24315207432644401</v>
      </c>
      <c r="Y1286" s="17">
        <v>0.24517378196108</v>
      </c>
      <c r="Z1286" s="17">
        <v>0.34552265051938202</v>
      </c>
      <c r="AA1286" s="17">
        <v>0.324338314688978</v>
      </c>
      <c r="AB1286" s="17">
        <v>0.24269093621398399</v>
      </c>
      <c r="AC1286" s="17">
        <v>0.242179611301029</v>
      </c>
      <c r="AD1286" s="17">
        <v>0.19944363529870501</v>
      </c>
      <c r="AE1286" s="17"/>
      <c r="AF1286" s="17">
        <v>0.21373652810546301</v>
      </c>
      <c r="AG1286" s="17">
        <v>0.26231025599414098</v>
      </c>
      <c r="AH1286" s="17">
        <v>0.36529176566044103</v>
      </c>
      <c r="AI1286" s="17">
        <v>0.38798508998304598</v>
      </c>
      <c r="AJ1286" s="17">
        <v>0.20274690960127401</v>
      </c>
      <c r="AK1286" s="17"/>
      <c r="AL1286" s="17">
        <v>0.28079312635473302</v>
      </c>
      <c r="AM1286" s="17">
        <v>0.24222446646937101</v>
      </c>
      <c r="AN1286" s="17">
        <v>0.402426320518672</v>
      </c>
      <c r="AO1286" s="17">
        <v>0.25932821904686199</v>
      </c>
      <c r="AP1286" s="17">
        <v>0.19516694421191999</v>
      </c>
      <c r="AQ1286" s="17">
        <v>0.21948666192000599</v>
      </c>
      <c r="AR1286" s="17"/>
      <c r="AS1286" s="17">
        <v>0.20160290554249899</v>
      </c>
      <c r="AT1286" s="17">
        <v>0.291724963717303</v>
      </c>
      <c r="AU1286" s="17">
        <v>0.29633353124853001</v>
      </c>
      <c r="AV1286" s="17">
        <v>0.24967467023433301</v>
      </c>
      <c r="AW1286" s="17">
        <v>0.32268032233680199</v>
      </c>
      <c r="AX1286" s="17"/>
      <c r="AY1286" s="17">
        <v>0.23341608312211201</v>
      </c>
      <c r="AZ1286" s="17">
        <v>0.29679953483633498</v>
      </c>
      <c r="BA1286" s="17">
        <v>0.27964725800149098</v>
      </c>
      <c r="BB1286" s="17">
        <v>0.27829663906049101</v>
      </c>
      <c r="BC1286" s="17">
        <v>0.22673560009678201</v>
      </c>
      <c r="BD1286" s="17"/>
      <c r="BE1286" s="17">
        <v>0.41871667638494298</v>
      </c>
      <c r="BF1286" s="17">
        <v>0.301848114745428</v>
      </c>
      <c r="BG1286" s="17">
        <v>0.255674556371358</v>
      </c>
      <c r="BH1286" s="17">
        <v>0.26609232186185899</v>
      </c>
      <c r="BI1286" s="17"/>
      <c r="BJ1286" s="17">
        <v>0.23387270809060501</v>
      </c>
      <c r="BK1286" s="17">
        <v>0.25475459741833401</v>
      </c>
      <c r="BL1286" s="17">
        <v>0.28520656718764797</v>
      </c>
      <c r="BM1286" s="17">
        <v>0.27658614911242901</v>
      </c>
      <c r="BN1286" s="17"/>
      <c r="BO1286" s="17">
        <v>0.25050144975135102</v>
      </c>
      <c r="BP1286" s="17">
        <v>0.24652521773344799</v>
      </c>
      <c r="BQ1286" s="17">
        <v>0.28192909781582698</v>
      </c>
      <c r="BR1286" s="17"/>
      <c r="BS1286" s="17">
        <v>0.26515218224478598</v>
      </c>
      <c r="BT1286" s="17">
        <v>0.28543043964618797</v>
      </c>
      <c r="BU1286" s="17"/>
      <c r="BV1286" s="17">
        <v>0.33321429653971402</v>
      </c>
      <c r="BW1286" s="17">
        <v>0.28498131200339</v>
      </c>
      <c r="BX1286" s="17">
        <v>0.188520043029069</v>
      </c>
      <c r="BY1286" s="17"/>
      <c r="BZ1286" s="17">
        <v>0.28408158894617302</v>
      </c>
      <c r="CA1286" s="17">
        <v>0.19366109388324099</v>
      </c>
    </row>
    <row r="1287" spans="2:79" x14ac:dyDescent="0.3">
      <c r="B1287" t="s">
        <v>324</v>
      </c>
      <c r="C1287" s="17">
        <v>0.15972378776080101</v>
      </c>
      <c r="D1287" s="17">
        <v>0.139073702974887</v>
      </c>
      <c r="E1287" s="17">
        <v>0.18141897178644301</v>
      </c>
      <c r="F1287" s="17"/>
      <c r="G1287" s="17">
        <v>0.16841451945698899</v>
      </c>
      <c r="H1287" s="17">
        <v>0.18530826431467301</v>
      </c>
      <c r="I1287" s="17">
        <v>8.67421856932582E-2</v>
      </c>
      <c r="J1287" s="17">
        <v>0.18384302358877799</v>
      </c>
      <c r="K1287" s="17">
        <v>0.17989906174464201</v>
      </c>
      <c r="L1287" s="17">
        <v>0.15894445878809799</v>
      </c>
      <c r="M1287" s="17"/>
      <c r="N1287" s="17">
        <v>0.145743973716979</v>
      </c>
      <c r="O1287" s="17">
        <v>0.15619375422710099</v>
      </c>
      <c r="P1287" s="17">
        <v>0.15927760064792601</v>
      </c>
      <c r="Q1287" s="17">
        <v>0.17841462051370999</v>
      </c>
      <c r="R1287" s="17"/>
      <c r="S1287" s="17">
        <v>0.135600940080218</v>
      </c>
      <c r="T1287" s="17">
        <v>0.162436004178552</v>
      </c>
      <c r="U1287" s="17">
        <v>0.21271090170427001</v>
      </c>
      <c r="V1287" s="17">
        <v>0.13216827070815301</v>
      </c>
      <c r="W1287" s="17">
        <v>0.19266031874822501</v>
      </c>
      <c r="X1287" s="17">
        <v>0.24585050199882899</v>
      </c>
      <c r="Y1287" s="17">
        <v>0.211882706345279</v>
      </c>
      <c r="Z1287" s="17">
        <v>6.5098562585805902E-2</v>
      </c>
      <c r="AA1287" s="17">
        <v>0.107042617944892</v>
      </c>
      <c r="AB1287" s="17">
        <v>0.169461061804316</v>
      </c>
      <c r="AC1287" s="17">
        <v>0.14356415062138</v>
      </c>
      <c r="AD1287" s="17">
        <v>0.13201887633397799</v>
      </c>
      <c r="AE1287" s="17"/>
      <c r="AF1287" s="17">
        <v>0.18435020893807</v>
      </c>
      <c r="AG1287" s="17">
        <v>0.12100051663245</v>
      </c>
      <c r="AH1287" s="17">
        <v>0.115657970897729</v>
      </c>
      <c r="AI1287" s="17">
        <v>0.12524722139896199</v>
      </c>
      <c r="AJ1287" s="17">
        <v>0.167791708282163</v>
      </c>
      <c r="AK1287" s="17"/>
      <c r="AL1287" s="17">
        <v>0.11423397953099799</v>
      </c>
      <c r="AM1287" s="17">
        <v>0.173249874232174</v>
      </c>
      <c r="AN1287" s="17">
        <v>0.130790302405278</v>
      </c>
      <c r="AO1287" s="17">
        <v>0.125534930687103</v>
      </c>
      <c r="AP1287" s="17">
        <v>0.19190268742140501</v>
      </c>
      <c r="AQ1287" s="17">
        <v>0.30412397048080198</v>
      </c>
      <c r="AR1287" s="17"/>
      <c r="AS1287" s="17">
        <v>0.14097294039857999</v>
      </c>
      <c r="AT1287" s="17">
        <v>0.151359456640944</v>
      </c>
      <c r="AU1287" s="17">
        <v>0.19790607657769399</v>
      </c>
      <c r="AV1287" s="17">
        <v>0.164106407781131</v>
      </c>
      <c r="AW1287" s="17">
        <v>8.2120611764306198E-2</v>
      </c>
      <c r="AX1287" s="17"/>
      <c r="AY1287" s="17">
        <v>0.124486984682385</v>
      </c>
      <c r="AZ1287" s="17">
        <v>0.15303394255272501</v>
      </c>
      <c r="BA1287" s="17">
        <v>0.259891449078058</v>
      </c>
      <c r="BB1287" s="17">
        <v>0.134278371364705</v>
      </c>
      <c r="BC1287" s="17">
        <v>3.33253108007983E-2</v>
      </c>
      <c r="BD1287" s="17"/>
      <c r="BE1287" s="17">
        <v>7.9450238976914694E-2</v>
      </c>
      <c r="BF1287" s="17">
        <v>0.16543010795865401</v>
      </c>
      <c r="BG1287" s="17">
        <v>0.16072817834960301</v>
      </c>
      <c r="BH1287" s="17">
        <v>0.16215283128092001</v>
      </c>
      <c r="BI1287" s="17"/>
      <c r="BJ1287" s="17">
        <v>0.14705191490105399</v>
      </c>
      <c r="BK1287" s="17">
        <v>0.113609804647802</v>
      </c>
      <c r="BL1287" s="17">
        <v>0.16810491365921301</v>
      </c>
      <c r="BM1287" s="17">
        <v>0.16234217144934901</v>
      </c>
      <c r="BN1287" s="17"/>
      <c r="BO1287" s="17">
        <v>0.13872775461134801</v>
      </c>
      <c r="BP1287" s="17">
        <v>0.139234717422721</v>
      </c>
      <c r="BQ1287" s="17">
        <v>0.16488613304817801</v>
      </c>
      <c r="BR1287" s="17"/>
      <c r="BS1287" s="17">
        <v>0.14061173292307899</v>
      </c>
      <c r="BT1287" s="17">
        <v>0.179726636274785</v>
      </c>
      <c r="BU1287" s="17"/>
      <c r="BV1287" s="17">
        <v>0.131525230829665</v>
      </c>
      <c r="BW1287" s="17">
        <v>0.16936037988758201</v>
      </c>
      <c r="BX1287" s="17">
        <v>0.142868731591802</v>
      </c>
      <c r="BY1287" s="17"/>
      <c r="BZ1287" s="17">
        <v>0.15563128318861</v>
      </c>
      <c r="CA1287" s="17">
        <v>5.8227659737089002E-2</v>
      </c>
    </row>
    <row r="1288" spans="2:79" x14ac:dyDescent="0.3">
      <c r="B1288" t="s">
        <v>325</v>
      </c>
      <c r="C1288" s="17">
        <v>0.14719655060407399</v>
      </c>
      <c r="D1288" s="17">
        <v>0.13929775442603701</v>
      </c>
      <c r="E1288" s="17">
        <v>0.15597247865802299</v>
      </c>
      <c r="F1288" s="17"/>
      <c r="G1288" s="17">
        <v>0.171662558454998</v>
      </c>
      <c r="H1288" s="17">
        <v>0.11217771355733699</v>
      </c>
      <c r="I1288" s="17">
        <v>0.18740851401514499</v>
      </c>
      <c r="J1288" s="17">
        <v>0.14886373803928099</v>
      </c>
      <c r="K1288" s="17">
        <v>0.20806380186161899</v>
      </c>
      <c r="L1288" s="17">
        <v>9.1626245970430495E-2</v>
      </c>
      <c r="M1288" s="17"/>
      <c r="N1288" s="17">
        <v>0.19290600007585901</v>
      </c>
      <c r="O1288" s="17">
        <v>0.14172632497726501</v>
      </c>
      <c r="P1288" s="17">
        <v>8.4220581108417403E-2</v>
      </c>
      <c r="Q1288" s="17">
        <v>0.15560205138725</v>
      </c>
      <c r="R1288" s="17"/>
      <c r="S1288" s="17">
        <v>0.19464127685747901</v>
      </c>
      <c r="T1288" s="17">
        <v>0.13570794513085799</v>
      </c>
      <c r="U1288" s="17">
        <v>0.13451103470870199</v>
      </c>
      <c r="V1288" s="17">
        <v>6.4140906130905798E-2</v>
      </c>
      <c r="W1288" s="17">
        <v>0.15092366565838999</v>
      </c>
      <c r="X1288" s="17">
        <v>0.18334976007116199</v>
      </c>
      <c r="Y1288" s="17">
        <v>8.1039848109244306E-2</v>
      </c>
      <c r="Z1288" s="17">
        <v>0.165233615534851</v>
      </c>
      <c r="AA1288" s="17">
        <v>0.115872626565271</v>
      </c>
      <c r="AB1288" s="17">
        <v>0.175604715722289</v>
      </c>
      <c r="AC1288" s="17">
        <v>0.268294668034252</v>
      </c>
      <c r="AD1288" s="17">
        <v>0.124452700384426</v>
      </c>
      <c r="AE1288" s="17"/>
      <c r="AF1288" s="17">
        <v>0.12835028732971299</v>
      </c>
      <c r="AG1288" s="17">
        <v>0.18237766409366701</v>
      </c>
      <c r="AH1288" s="17">
        <v>0.16335094241979201</v>
      </c>
      <c r="AI1288" s="17">
        <v>0.101981728402494</v>
      </c>
      <c r="AJ1288" s="17">
        <v>0.11100837497842</v>
      </c>
      <c r="AK1288" s="17"/>
      <c r="AL1288" s="17">
        <v>0.19582639049599301</v>
      </c>
      <c r="AM1288" s="17">
        <v>0.161170253382734</v>
      </c>
      <c r="AN1288" s="17">
        <v>8.0961302540554406E-2</v>
      </c>
      <c r="AO1288" s="17">
        <v>0.116775322621416</v>
      </c>
      <c r="AP1288" s="17">
        <v>0.14180710879217701</v>
      </c>
      <c r="AQ1288" s="17">
        <v>0.15022151694081001</v>
      </c>
      <c r="AR1288" s="17"/>
      <c r="AS1288" s="17">
        <v>0.151509510660299</v>
      </c>
      <c r="AT1288" s="17">
        <v>0.16313433120579099</v>
      </c>
      <c r="AU1288" s="17">
        <v>0.121197077394829</v>
      </c>
      <c r="AV1288" s="17">
        <v>0.12707708321436301</v>
      </c>
      <c r="AW1288" s="17">
        <v>0.14959693868910501</v>
      </c>
      <c r="AX1288" s="17"/>
      <c r="AY1288" s="17">
        <v>0.110927957332583</v>
      </c>
      <c r="AZ1288" s="17">
        <v>0.180926263836722</v>
      </c>
      <c r="BA1288" s="17">
        <v>0.108260623212153</v>
      </c>
      <c r="BB1288" s="17">
        <v>0.185566321260031</v>
      </c>
      <c r="BC1288" s="17">
        <v>0.142711825205697</v>
      </c>
      <c r="BD1288" s="17"/>
      <c r="BE1288" s="17">
        <v>7.1221507021830097E-2</v>
      </c>
      <c r="BF1288" s="17">
        <v>0.18331687938000399</v>
      </c>
      <c r="BG1288" s="17">
        <v>0.15449618613618299</v>
      </c>
      <c r="BH1288" s="17">
        <v>0.12508534743682001</v>
      </c>
      <c r="BI1288" s="17"/>
      <c r="BJ1288" s="17">
        <v>0.14998726545079799</v>
      </c>
      <c r="BK1288" s="17">
        <v>0.17541910345144501</v>
      </c>
      <c r="BL1288" s="17">
        <v>0.14034052807813399</v>
      </c>
      <c r="BM1288" s="17">
        <v>0.147726289130825</v>
      </c>
      <c r="BN1288" s="17"/>
      <c r="BO1288" s="17">
        <v>0.20168980708206399</v>
      </c>
      <c r="BP1288" s="17">
        <v>0.13891080143434101</v>
      </c>
      <c r="BQ1288" s="17">
        <v>0.139539509505827</v>
      </c>
      <c r="BR1288" s="17"/>
      <c r="BS1288" s="17">
        <v>0.168045284145065</v>
      </c>
      <c r="BT1288" s="17">
        <v>0.12165337369588</v>
      </c>
      <c r="BU1288" s="17"/>
      <c r="BV1288" s="17">
        <v>0.18932052838115099</v>
      </c>
      <c r="BW1288" s="17">
        <v>0.12329218310703199</v>
      </c>
      <c r="BX1288" s="17">
        <v>0.16973741286205701</v>
      </c>
      <c r="BY1288" s="17"/>
      <c r="BZ1288" s="17">
        <v>0.13016337871473499</v>
      </c>
      <c r="CA1288" s="17">
        <v>0.22062189174981001</v>
      </c>
    </row>
    <row r="1289" spans="2:79" x14ac:dyDescent="0.3">
      <c r="B1289" t="s">
        <v>326</v>
      </c>
      <c r="C1289" s="17">
        <v>7.2162913417199603E-2</v>
      </c>
      <c r="D1289" s="17">
        <v>7.4761744748936196E-2</v>
      </c>
      <c r="E1289" s="17">
        <v>6.9944100531442205E-2</v>
      </c>
      <c r="F1289" s="17"/>
      <c r="G1289" s="17">
        <v>8.50116605669895E-2</v>
      </c>
      <c r="H1289" s="17">
        <v>0.119396916066347</v>
      </c>
      <c r="I1289" s="17">
        <v>4.0487949811219601E-2</v>
      </c>
      <c r="J1289" s="17">
        <v>5.9818997581062301E-2</v>
      </c>
      <c r="K1289" s="17">
        <v>8.3795825539952407E-2</v>
      </c>
      <c r="L1289" s="17">
        <v>5.6346333741363101E-2</v>
      </c>
      <c r="M1289" s="17"/>
      <c r="N1289" s="17">
        <v>5.9964322653447998E-2</v>
      </c>
      <c r="O1289" s="17">
        <v>6.3118394096300504E-2</v>
      </c>
      <c r="P1289" s="17">
        <v>8.0727424033457507E-2</v>
      </c>
      <c r="Q1289" s="17">
        <v>7.8682970733059701E-2</v>
      </c>
      <c r="R1289" s="17"/>
      <c r="S1289" s="17">
        <v>8.2629647341902104E-2</v>
      </c>
      <c r="T1289" s="17">
        <v>8.4148610476065797E-2</v>
      </c>
      <c r="U1289" s="17">
        <v>6.4645392818675304E-2</v>
      </c>
      <c r="V1289" s="17">
        <v>5.2264411902700897E-2</v>
      </c>
      <c r="W1289" s="17">
        <v>6.2185760140042998E-2</v>
      </c>
      <c r="X1289" s="17">
        <v>9.6915825724441795E-2</v>
      </c>
      <c r="Y1289" s="17">
        <v>6.3805854032845402E-2</v>
      </c>
      <c r="Z1289" s="17">
        <v>0.113656887418512</v>
      </c>
      <c r="AA1289" s="17">
        <v>8.6815525400714105E-2</v>
      </c>
      <c r="AB1289" s="17">
        <v>5.1478820064063603E-2</v>
      </c>
      <c r="AC1289" s="17">
        <v>3.0451779745463099E-2</v>
      </c>
      <c r="AD1289" s="17">
        <v>6.6300329062619803E-2</v>
      </c>
      <c r="AE1289" s="17"/>
      <c r="AF1289" s="17">
        <v>7.9279248919545603E-2</v>
      </c>
      <c r="AG1289" s="17">
        <v>7.7690178995516196E-2</v>
      </c>
      <c r="AH1289" s="17">
        <v>7.2057960802234797E-2</v>
      </c>
      <c r="AI1289" s="17">
        <v>7.7489835421573602E-2</v>
      </c>
      <c r="AJ1289" s="17">
        <v>4.7071696396853102E-2</v>
      </c>
      <c r="AK1289" s="17"/>
      <c r="AL1289" s="17">
        <v>0.10236019459083399</v>
      </c>
      <c r="AM1289" s="17">
        <v>6.7496973815660694E-2</v>
      </c>
      <c r="AN1289" s="17">
        <v>4.3974683059667598E-2</v>
      </c>
      <c r="AO1289" s="17">
        <v>7.7172775137849897E-2</v>
      </c>
      <c r="AP1289" s="17">
        <v>0.10987458524167</v>
      </c>
      <c r="AQ1289" s="17">
        <v>1.47923487771504E-2</v>
      </c>
      <c r="AR1289" s="17"/>
      <c r="AS1289" s="17">
        <v>0.14926508456552401</v>
      </c>
      <c r="AT1289" s="17">
        <v>5.7703336024280301E-2</v>
      </c>
      <c r="AU1289" s="17">
        <v>5.6847819165817298E-2</v>
      </c>
      <c r="AV1289" s="17">
        <v>4.4091503426548703E-2</v>
      </c>
      <c r="AW1289" s="17">
        <v>0</v>
      </c>
      <c r="AX1289" s="17"/>
      <c r="AY1289" s="17">
        <v>0.101077232004399</v>
      </c>
      <c r="AZ1289" s="17">
        <v>7.40358013201141E-2</v>
      </c>
      <c r="BA1289" s="17">
        <v>5.0767576076776399E-2</v>
      </c>
      <c r="BB1289" s="17">
        <v>3.29186402927302E-2</v>
      </c>
      <c r="BC1289" s="17">
        <v>0.10994129042795001</v>
      </c>
      <c r="BD1289" s="17"/>
      <c r="BE1289" s="17">
        <v>8.9365700001104303E-2</v>
      </c>
      <c r="BF1289" s="17">
        <v>3.4126079090291597E-2</v>
      </c>
      <c r="BG1289" s="17">
        <v>9.0253676873665797E-2</v>
      </c>
      <c r="BH1289" s="17">
        <v>5.86824246362221E-2</v>
      </c>
      <c r="BI1289" s="17"/>
      <c r="BJ1289" s="17">
        <v>8.7727361186661607E-2</v>
      </c>
      <c r="BK1289" s="17">
        <v>7.9598703869306703E-2</v>
      </c>
      <c r="BL1289" s="17">
        <v>5.8116015177506399E-2</v>
      </c>
      <c r="BM1289" s="17">
        <v>7.5800946694195806E-2</v>
      </c>
      <c r="BN1289" s="17"/>
      <c r="BO1289" s="17">
        <v>7.4157649261746797E-2</v>
      </c>
      <c r="BP1289" s="17">
        <v>8.8360116675882894E-2</v>
      </c>
      <c r="BQ1289" s="17">
        <v>6.8877324835411105E-2</v>
      </c>
      <c r="BR1289" s="17"/>
      <c r="BS1289" s="17">
        <v>7.3614011767368398E-2</v>
      </c>
      <c r="BT1289" s="17">
        <v>7.10402609172546E-2</v>
      </c>
      <c r="BU1289" s="17"/>
      <c r="BV1289" s="17">
        <v>8.5386392856158996E-2</v>
      </c>
      <c r="BW1289" s="17">
        <v>4.92359565279719E-2</v>
      </c>
      <c r="BX1289" s="17">
        <v>0.10143448048666601</v>
      </c>
      <c r="BY1289" s="17"/>
      <c r="BZ1289" s="17">
        <v>7.6275844577347596E-2</v>
      </c>
      <c r="CA1289" s="17">
        <v>6.9961689509864006E-2</v>
      </c>
    </row>
    <row r="1290" spans="2:79" x14ac:dyDescent="0.3">
      <c r="B1290" t="s">
        <v>327</v>
      </c>
      <c r="C1290" s="17">
        <v>2.7184419130865899E-2</v>
      </c>
      <c r="D1290" s="17">
        <v>3.8711312031666799E-2</v>
      </c>
      <c r="E1290" s="17">
        <v>1.5719193261058601E-2</v>
      </c>
      <c r="F1290" s="17"/>
      <c r="G1290" s="17">
        <v>1.13148241962195E-2</v>
      </c>
      <c r="H1290" s="17">
        <v>1.02242111286928E-2</v>
      </c>
      <c r="I1290" s="17">
        <v>2.9242343924741301E-2</v>
      </c>
      <c r="J1290" s="17">
        <v>2.3762691761435199E-2</v>
      </c>
      <c r="K1290" s="17">
        <v>2.7072481811069901E-2</v>
      </c>
      <c r="L1290" s="17">
        <v>4.7636964582586303E-2</v>
      </c>
      <c r="M1290" s="17"/>
      <c r="N1290" s="17">
        <v>2.82627482734094E-2</v>
      </c>
      <c r="O1290" s="17">
        <v>3.0808348450995698E-2</v>
      </c>
      <c r="P1290" s="17">
        <v>1.9829948912890801E-2</v>
      </c>
      <c r="Q1290" s="17">
        <v>2.9308941929685101E-2</v>
      </c>
      <c r="R1290" s="17"/>
      <c r="S1290" s="17">
        <v>0</v>
      </c>
      <c r="T1290" s="17">
        <v>4.2316276193023902E-2</v>
      </c>
      <c r="U1290" s="17">
        <v>1.8239859387506899E-2</v>
      </c>
      <c r="V1290" s="17">
        <v>4.8810306940792497E-2</v>
      </c>
      <c r="W1290" s="17">
        <v>0</v>
      </c>
      <c r="X1290" s="17">
        <v>0</v>
      </c>
      <c r="Y1290" s="17">
        <v>1.7919524956602002E-2</v>
      </c>
      <c r="Z1290" s="17">
        <v>3.18216209203811E-2</v>
      </c>
      <c r="AA1290" s="17">
        <v>3.6993457345279701E-2</v>
      </c>
      <c r="AB1290" s="17">
        <v>4.8104955688437402E-2</v>
      </c>
      <c r="AC1290" s="17">
        <v>6.8861064792544599E-2</v>
      </c>
      <c r="AD1290" s="17">
        <v>0</v>
      </c>
      <c r="AE1290" s="17"/>
      <c r="AF1290" s="17">
        <v>5.1763818222149698E-2</v>
      </c>
      <c r="AG1290" s="17">
        <v>2.69070325699182E-2</v>
      </c>
      <c r="AH1290" s="17">
        <v>0</v>
      </c>
      <c r="AI1290" s="17">
        <v>2.6324567455948501E-2</v>
      </c>
      <c r="AJ1290" s="17">
        <v>1.6543648573054699E-2</v>
      </c>
      <c r="AK1290" s="17"/>
      <c r="AL1290" s="17">
        <v>3.1147594809173298E-2</v>
      </c>
      <c r="AM1290" s="17">
        <v>4.0424335553423001E-2</v>
      </c>
      <c r="AN1290" s="17">
        <v>3.2585169952745498E-2</v>
      </c>
      <c r="AO1290" s="17">
        <v>1.79197687836305E-2</v>
      </c>
      <c r="AP1290" s="17">
        <v>3.0349026687145699E-2</v>
      </c>
      <c r="AQ1290" s="17">
        <v>1.49287560394127E-2</v>
      </c>
      <c r="AR1290" s="17"/>
      <c r="AS1290" s="17">
        <v>2.2261946822149398E-2</v>
      </c>
      <c r="AT1290" s="17">
        <v>2.96691655355504E-2</v>
      </c>
      <c r="AU1290" s="17">
        <v>3.40726397297356E-2</v>
      </c>
      <c r="AV1290" s="17">
        <v>1.38450259326995E-2</v>
      </c>
      <c r="AW1290" s="17">
        <v>0</v>
      </c>
      <c r="AX1290" s="17"/>
      <c r="AY1290" s="17">
        <v>5.7591706258794499E-2</v>
      </c>
      <c r="AZ1290" s="17">
        <v>1.91630605313018E-2</v>
      </c>
      <c r="BA1290" s="17">
        <v>1.5962757314539E-2</v>
      </c>
      <c r="BB1290" s="17">
        <v>1.6909491460155999E-2</v>
      </c>
      <c r="BC1290" s="17">
        <v>0</v>
      </c>
      <c r="BD1290" s="17"/>
      <c r="BE1290" s="17">
        <v>3.3093251817043E-2</v>
      </c>
      <c r="BF1290" s="17">
        <v>3.6461357805350703E-2</v>
      </c>
      <c r="BG1290" s="17">
        <v>1.9781831246844999E-2</v>
      </c>
      <c r="BH1290" s="17">
        <v>3.3442273827216901E-2</v>
      </c>
      <c r="BI1290" s="17"/>
      <c r="BJ1290" s="17">
        <v>3.67189646569979E-2</v>
      </c>
      <c r="BK1290" s="17">
        <v>0</v>
      </c>
      <c r="BL1290" s="17">
        <v>3.6980973154744599E-2</v>
      </c>
      <c r="BM1290" s="17">
        <v>2.3581078369108801E-2</v>
      </c>
      <c r="BN1290" s="17"/>
      <c r="BO1290" s="17">
        <v>0</v>
      </c>
      <c r="BP1290" s="17">
        <v>5.0302948173602903E-2</v>
      </c>
      <c r="BQ1290" s="17">
        <v>2.7687133792668399E-2</v>
      </c>
      <c r="BR1290" s="17"/>
      <c r="BS1290" s="17">
        <v>2.4541434000053299E-2</v>
      </c>
      <c r="BT1290" s="17">
        <v>3.09076210763287E-2</v>
      </c>
      <c r="BU1290" s="17"/>
      <c r="BV1290" s="17">
        <v>3.6941354517136399E-2</v>
      </c>
      <c r="BW1290" s="17">
        <v>7.0932540513024504E-3</v>
      </c>
      <c r="BX1290" s="17">
        <v>4.1029147695762803E-2</v>
      </c>
      <c r="BY1290" s="17"/>
      <c r="BZ1290" s="17">
        <v>2.6408409335407699E-2</v>
      </c>
      <c r="CA1290" s="17">
        <v>0</v>
      </c>
    </row>
    <row r="1291" spans="2:79" x14ac:dyDescent="0.3">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c r="BP1291" s="17"/>
      <c r="BQ1291" s="17"/>
      <c r="BR1291" s="17"/>
      <c r="BS1291" s="17"/>
      <c r="BT1291" s="17"/>
      <c r="BU1291" s="17"/>
      <c r="BV1291" s="17"/>
      <c r="BW1291" s="17"/>
      <c r="BX1291" s="17"/>
      <c r="BY1291" s="17"/>
      <c r="BZ1291" s="17"/>
      <c r="CA1291" s="17"/>
    </row>
    <row r="1292" spans="2:79" x14ac:dyDescent="0.3">
      <c r="B1292" s="6" t="s">
        <v>385</v>
      </c>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c r="BO1292" s="17"/>
      <c r="BP1292" s="17"/>
      <c r="BQ1292" s="17"/>
      <c r="BR1292" s="17"/>
      <c r="BS1292" s="17"/>
      <c r="BT1292" s="17"/>
      <c r="BU1292" s="17"/>
      <c r="BV1292" s="17"/>
      <c r="BW1292" s="17"/>
      <c r="BX1292" s="17"/>
      <c r="BY1292" s="17"/>
      <c r="BZ1292" s="17"/>
      <c r="CA1292" s="17"/>
    </row>
    <row r="1293" spans="2:79" x14ac:dyDescent="0.3">
      <c r="B1293" s="24" t="s">
        <v>329</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c r="BP1293" s="17"/>
      <c r="BQ1293" s="17"/>
      <c r="BR1293" s="17"/>
      <c r="BS1293" s="17"/>
      <c r="BT1293" s="17"/>
      <c r="BU1293" s="17"/>
      <c r="BV1293" s="17"/>
      <c r="BW1293" s="17"/>
      <c r="BX1293" s="17"/>
      <c r="BY1293" s="17"/>
      <c r="BZ1293" s="17"/>
      <c r="CA1293" s="17"/>
    </row>
    <row r="1294" spans="2:79" x14ac:dyDescent="0.3">
      <c r="B1294" t="s">
        <v>321</v>
      </c>
      <c r="C1294" s="17">
        <v>3.2728354202039699E-2</v>
      </c>
      <c r="D1294" s="17">
        <v>4.9057390496080697E-2</v>
      </c>
      <c r="E1294" s="17">
        <v>1.64546227350609E-2</v>
      </c>
      <c r="F1294" s="17"/>
      <c r="G1294" s="17">
        <v>5.4804164619329999E-2</v>
      </c>
      <c r="H1294" s="17">
        <v>3.4635250184706298E-2</v>
      </c>
      <c r="I1294" s="17">
        <v>7.7750182848107294E-2</v>
      </c>
      <c r="J1294" s="17">
        <v>2.1236409071114799E-2</v>
      </c>
      <c r="K1294" s="17">
        <v>8.35187015181609E-3</v>
      </c>
      <c r="L1294" s="17">
        <v>1.22361381010838E-2</v>
      </c>
      <c r="M1294" s="17"/>
      <c r="N1294" s="17">
        <v>4.3176137256872298E-2</v>
      </c>
      <c r="O1294" s="17">
        <v>2.2713823220435699E-2</v>
      </c>
      <c r="P1294" s="17">
        <v>2.0481249125979799E-2</v>
      </c>
      <c r="Q1294" s="17">
        <v>4.3251978499434497E-2</v>
      </c>
      <c r="R1294" s="17"/>
      <c r="S1294" s="17">
        <v>4.7626027326486298E-2</v>
      </c>
      <c r="T1294" s="17">
        <v>0</v>
      </c>
      <c r="U1294" s="17">
        <v>1.8565446399777901E-2</v>
      </c>
      <c r="V1294" s="17">
        <v>4.3981281739790698E-2</v>
      </c>
      <c r="W1294" s="17">
        <v>8.0802946152916194E-2</v>
      </c>
      <c r="X1294" s="17">
        <v>2.9584752723501102E-2</v>
      </c>
      <c r="Y1294" s="17">
        <v>0</v>
      </c>
      <c r="Z1294" s="17">
        <v>3.2594886135439101E-2</v>
      </c>
      <c r="AA1294" s="17">
        <v>5.0648770316383498E-2</v>
      </c>
      <c r="AB1294" s="17">
        <v>3.4408159808099997E-2</v>
      </c>
      <c r="AC1294" s="17">
        <v>2.3862027079928499E-2</v>
      </c>
      <c r="AD1294" s="17">
        <v>0</v>
      </c>
      <c r="AE1294" s="17"/>
      <c r="AF1294" s="17">
        <v>3.4371178692402402E-2</v>
      </c>
      <c r="AG1294" s="17">
        <v>4.0392166314185303E-2</v>
      </c>
      <c r="AH1294" s="17">
        <v>3.6957027137940898E-2</v>
      </c>
      <c r="AI1294" s="17">
        <v>1.31262707104336E-2</v>
      </c>
      <c r="AJ1294" s="17">
        <v>7.2705444948343995E-2</v>
      </c>
      <c r="AK1294" s="17"/>
      <c r="AL1294" s="17">
        <v>3.8720738891195199E-2</v>
      </c>
      <c r="AM1294" s="17">
        <v>2.4348148292656101E-2</v>
      </c>
      <c r="AN1294" s="17">
        <v>2.9178808920257902E-2</v>
      </c>
      <c r="AO1294" s="17">
        <v>4.6440240051738003E-2</v>
      </c>
      <c r="AP1294" s="17">
        <v>5.4773461905876897E-2</v>
      </c>
      <c r="AQ1294" s="17">
        <v>0</v>
      </c>
      <c r="AR1294" s="17"/>
      <c r="AS1294" s="17">
        <v>6.9580676213517795E-2</v>
      </c>
      <c r="AT1294" s="17">
        <v>1.47019120797252E-2</v>
      </c>
      <c r="AU1294" s="17">
        <v>3.5099925946123101E-2</v>
      </c>
      <c r="AV1294" s="17">
        <v>4.3142009109910402E-2</v>
      </c>
      <c r="AW1294" s="17">
        <v>8.0437974039775706E-2</v>
      </c>
      <c r="AX1294" s="17"/>
      <c r="AY1294" s="17">
        <v>4.9353638512405797E-2</v>
      </c>
      <c r="AZ1294" s="17">
        <v>1.7133576477094799E-2</v>
      </c>
      <c r="BA1294" s="17">
        <v>1.5747408496868499E-2</v>
      </c>
      <c r="BB1294" s="17">
        <v>3.5083513690435497E-2</v>
      </c>
      <c r="BC1294" s="17">
        <v>0.15641839498058799</v>
      </c>
      <c r="BD1294" s="17"/>
      <c r="BE1294" s="17">
        <v>6.1235554692565301E-2</v>
      </c>
      <c r="BF1294" s="17">
        <v>5.8571733025734499E-2</v>
      </c>
      <c r="BG1294" s="17">
        <v>3.2026201524953397E-2</v>
      </c>
      <c r="BH1294" s="17">
        <v>1.46894149661152E-2</v>
      </c>
      <c r="BI1294" s="17"/>
      <c r="BJ1294" s="17">
        <v>7.4566214721046395E-2</v>
      </c>
      <c r="BK1294" s="17">
        <v>4.3511689323013601E-2</v>
      </c>
      <c r="BL1294" s="17">
        <v>2.8193110969162199E-2</v>
      </c>
      <c r="BM1294" s="17">
        <v>2.48689964395769E-2</v>
      </c>
      <c r="BN1294" s="17"/>
      <c r="BO1294" s="17">
        <v>6.2894898202933494E-2</v>
      </c>
      <c r="BP1294" s="17">
        <v>4.0298847283759501E-2</v>
      </c>
      <c r="BQ1294" s="17">
        <v>2.56955470150921E-2</v>
      </c>
      <c r="BR1294" s="17"/>
      <c r="BS1294" s="17">
        <v>2.6165757535045301E-2</v>
      </c>
      <c r="BT1294" s="17">
        <v>4.16052231467249E-2</v>
      </c>
      <c r="BU1294" s="17"/>
      <c r="BV1294" s="17">
        <v>3.1051186263940499E-2</v>
      </c>
      <c r="BW1294" s="17">
        <v>2.25001899261081E-2</v>
      </c>
      <c r="BX1294" s="17">
        <v>5.3870923618252103E-2</v>
      </c>
      <c r="BY1294" s="17"/>
      <c r="BZ1294" s="17">
        <v>2.37557116605445E-2</v>
      </c>
      <c r="CA1294" s="17">
        <v>0.15063813344577701</v>
      </c>
    </row>
    <row r="1295" spans="2:79" x14ac:dyDescent="0.3">
      <c r="B1295" t="s">
        <v>322</v>
      </c>
      <c r="C1295" s="17">
        <v>5.43460067442504E-2</v>
      </c>
      <c r="D1295" s="17">
        <v>5.8738395672004097E-2</v>
      </c>
      <c r="E1295" s="17">
        <v>4.7239015194867097E-2</v>
      </c>
      <c r="F1295" s="17"/>
      <c r="G1295" s="17">
        <v>7.5970629463420702E-2</v>
      </c>
      <c r="H1295" s="17">
        <v>0.106721878270455</v>
      </c>
      <c r="I1295" s="17">
        <v>0.11584183690399801</v>
      </c>
      <c r="J1295" s="17">
        <v>3.0265766195727899E-2</v>
      </c>
      <c r="K1295" s="17">
        <v>8.3442773776468797E-3</v>
      </c>
      <c r="L1295" s="17">
        <v>1.15386097066501E-2</v>
      </c>
      <c r="M1295" s="17"/>
      <c r="N1295" s="17">
        <v>6.7662823931700394E-2</v>
      </c>
      <c r="O1295" s="17">
        <v>7.2766896055142305E-2</v>
      </c>
      <c r="P1295" s="17">
        <v>2.1989559369141799E-2</v>
      </c>
      <c r="Q1295" s="17">
        <v>4.9684136237169697E-2</v>
      </c>
      <c r="R1295" s="17"/>
      <c r="S1295" s="17">
        <v>5.4609946758047999E-2</v>
      </c>
      <c r="T1295" s="17">
        <v>4.6020392040041699E-2</v>
      </c>
      <c r="U1295" s="17">
        <v>7.8143258579018104E-2</v>
      </c>
      <c r="V1295" s="17">
        <v>0</v>
      </c>
      <c r="W1295" s="17">
        <v>6.4267671851327896E-2</v>
      </c>
      <c r="X1295" s="17">
        <v>0.102049120252791</v>
      </c>
      <c r="Y1295" s="17">
        <v>6.1975783864470002E-2</v>
      </c>
      <c r="Z1295" s="17">
        <v>7.4580210351681595E-2</v>
      </c>
      <c r="AA1295" s="17">
        <v>5.8327930542236797E-2</v>
      </c>
      <c r="AB1295" s="17">
        <v>7.0907971840143302E-2</v>
      </c>
      <c r="AC1295" s="17">
        <v>0</v>
      </c>
      <c r="AD1295" s="17">
        <v>6.1191738043574598E-2</v>
      </c>
      <c r="AE1295" s="17"/>
      <c r="AF1295" s="17">
        <v>3.8586125947078997E-2</v>
      </c>
      <c r="AG1295" s="17">
        <v>8.8631418057760397E-2</v>
      </c>
      <c r="AH1295" s="17">
        <v>3.8066546662360298E-2</v>
      </c>
      <c r="AI1295" s="17">
        <v>5.0998287068404702E-2</v>
      </c>
      <c r="AJ1295" s="17">
        <v>5.1613161280895999E-2</v>
      </c>
      <c r="AK1295" s="17"/>
      <c r="AL1295" s="17">
        <v>0.110535717400974</v>
      </c>
      <c r="AM1295" s="17">
        <v>6.4754852346649405E-2</v>
      </c>
      <c r="AN1295" s="17">
        <v>3.0511360471799701E-2</v>
      </c>
      <c r="AO1295" s="17">
        <v>4.6759176291196303E-2</v>
      </c>
      <c r="AP1295" s="17">
        <v>1.8407440102245601E-2</v>
      </c>
      <c r="AQ1295" s="17">
        <v>1.50646743783038E-2</v>
      </c>
      <c r="AR1295" s="17"/>
      <c r="AS1295" s="17">
        <v>6.4370406628293103E-2</v>
      </c>
      <c r="AT1295" s="17">
        <v>7.4503910022857597E-2</v>
      </c>
      <c r="AU1295" s="17">
        <v>2.1256559729160299E-2</v>
      </c>
      <c r="AV1295" s="17">
        <v>2.7500517837944299E-2</v>
      </c>
      <c r="AW1295" s="17">
        <v>0</v>
      </c>
      <c r="AX1295" s="17"/>
      <c r="AY1295" s="17">
        <v>3.5106581402283198E-2</v>
      </c>
      <c r="AZ1295" s="17">
        <v>5.7901166655094399E-2</v>
      </c>
      <c r="BA1295" s="17">
        <v>7.64848440066275E-2</v>
      </c>
      <c r="BB1295" s="17">
        <v>5.43031650559892E-2</v>
      </c>
      <c r="BC1295" s="17">
        <v>3.5411742174006999E-2</v>
      </c>
      <c r="BD1295" s="17"/>
      <c r="BE1295" s="17">
        <v>0.15233532769739899</v>
      </c>
      <c r="BF1295" s="17">
        <v>4.0287536344340201E-2</v>
      </c>
      <c r="BG1295" s="17">
        <v>4.7542452017864903E-2</v>
      </c>
      <c r="BH1295" s="17">
        <v>6.1181946721140898E-2</v>
      </c>
      <c r="BI1295" s="17"/>
      <c r="BJ1295" s="17">
        <v>5.3923938660464202E-2</v>
      </c>
      <c r="BK1295" s="17">
        <v>6.2006258825903299E-2</v>
      </c>
      <c r="BL1295" s="17">
        <v>4.47766404724802E-2</v>
      </c>
      <c r="BM1295" s="17">
        <v>5.8939391743455798E-2</v>
      </c>
      <c r="BN1295" s="17"/>
      <c r="BO1295" s="17">
        <v>9.0204835562213606E-2</v>
      </c>
      <c r="BP1295" s="17">
        <v>6.9774562387477507E-2</v>
      </c>
      <c r="BQ1295" s="17">
        <v>4.4752503667079099E-2</v>
      </c>
      <c r="BR1295" s="17"/>
      <c r="BS1295" s="17">
        <v>5.2478881011791503E-2</v>
      </c>
      <c r="BT1295" s="17">
        <v>5.7348099661200302E-2</v>
      </c>
      <c r="BU1295" s="17"/>
      <c r="BV1295" s="17">
        <v>4.3432106793466999E-2</v>
      </c>
      <c r="BW1295" s="17">
        <v>5.3172455173879897E-2</v>
      </c>
      <c r="BX1295" s="17">
        <v>7.4855463252824703E-2</v>
      </c>
      <c r="BY1295" s="17"/>
      <c r="BZ1295" s="17">
        <v>0.155335874808087</v>
      </c>
      <c r="CA1295" s="17">
        <v>0.140980314799591</v>
      </c>
    </row>
    <row r="1296" spans="2:79" x14ac:dyDescent="0.3">
      <c r="B1296" t="s">
        <v>323</v>
      </c>
      <c r="C1296" s="17">
        <v>7.7669044884365102E-2</v>
      </c>
      <c r="D1296" s="17">
        <v>9.2405069750787994E-2</v>
      </c>
      <c r="E1296" s="17">
        <v>6.3249798609749802E-2</v>
      </c>
      <c r="F1296" s="17"/>
      <c r="G1296" s="17">
        <v>0.13358739310334999</v>
      </c>
      <c r="H1296" s="17">
        <v>8.9510078578218993E-2</v>
      </c>
      <c r="I1296" s="17">
        <v>0.113387403243271</v>
      </c>
      <c r="J1296" s="17">
        <v>8.3968917475832697E-2</v>
      </c>
      <c r="K1296" s="17">
        <v>7.1064413931355999E-2</v>
      </c>
      <c r="L1296" s="17">
        <v>1.6395167606101699E-2</v>
      </c>
      <c r="M1296" s="17"/>
      <c r="N1296" s="17">
        <v>5.9075324062775103E-2</v>
      </c>
      <c r="O1296" s="17">
        <v>7.9798392793324499E-2</v>
      </c>
      <c r="P1296" s="17">
        <v>9.2356559592313398E-2</v>
      </c>
      <c r="Q1296" s="17">
        <v>8.5580069418263294E-2</v>
      </c>
      <c r="R1296" s="17"/>
      <c r="S1296" s="17">
        <v>0.11653412640419</v>
      </c>
      <c r="T1296" s="17">
        <v>7.6450075445922097E-2</v>
      </c>
      <c r="U1296" s="17">
        <v>9.9158913930179393E-2</v>
      </c>
      <c r="V1296" s="17">
        <v>5.5646048426743998E-2</v>
      </c>
      <c r="W1296" s="17">
        <v>7.9023940602441597E-2</v>
      </c>
      <c r="X1296" s="17">
        <v>5.43471222605637E-2</v>
      </c>
      <c r="Y1296" s="17">
        <v>9.60470486087278E-2</v>
      </c>
      <c r="Z1296" s="17">
        <v>0.14485477957168399</v>
      </c>
      <c r="AA1296" s="17">
        <v>7.5984180887620503E-2</v>
      </c>
      <c r="AB1296" s="17">
        <v>3.1609881976519601E-2</v>
      </c>
      <c r="AC1296" s="17">
        <v>7.0468119633046097E-2</v>
      </c>
      <c r="AD1296" s="17">
        <v>0</v>
      </c>
      <c r="AE1296" s="17"/>
      <c r="AF1296" s="17">
        <v>4.5319245171313402E-2</v>
      </c>
      <c r="AG1296" s="17">
        <v>7.0525436653215506E-2</v>
      </c>
      <c r="AH1296" s="17">
        <v>0.135610179635762</v>
      </c>
      <c r="AI1296" s="17">
        <v>0.106034042271616</v>
      </c>
      <c r="AJ1296" s="17">
        <v>8.6457282548126194E-2</v>
      </c>
      <c r="AK1296" s="17"/>
      <c r="AL1296" s="17">
        <v>8.7058026958901205E-2</v>
      </c>
      <c r="AM1296" s="17">
        <v>2.3232387117259799E-2</v>
      </c>
      <c r="AN1296" s="17">
        <v>0.12515327642893501</v>
      </c>
      <c r="AO1296" s="17">
        <v>7.4969697578223193E-2</v>
      </c>
      <c r="AP1296" s="17">
        <v>0.15077243584709901</v>
      </c>
      <c r="AQ1296" s="17">
        <v>0</v>
      </c>
      <c r="AR1296" s="17"/>
      <c r="AS1296" s="17">
        <v>4.6171151638664698E-2</v>
      </c>
      <c r="AT1296" s="17">
        <v>8.7661549430871399E-2</v>
      </c>
      <c r="AU1296" s="17">
        <v>6.9913733838219499E-2</v>
      </c>
      <c r="AV1296" s="17">
        <v>0.102951446902897</v>
      </c>
      <c r="AW1296" s="17">
        <v>8.2120611764306198E-2</v>
      </c>
      <c r="AX1296" s="17"/>
      <c r="AY1296" s="17">
        <v>6.5720099284400701E-2</v>
      </c>
      <c r="AZ1296" s="17">
        <v>6.2480777203322103E-2</v>
      </c>
      <c r="BA1296" s="17">
        <v>8.8275137721397307E-2</v>
      </c>
      <c r="BB1296" s="17">
        <v>0.12868259094534701</v>
      </c>
      <c r="BC1296" s="17">
        <v>8.49342172800438E-2</v>
      </c>
      <c r="BD1296" s="17"/>
      <c r="BE1296" s="17">
        <v>0.15755222399602301</v>
      </c>
      <c r="BF1296" s="17">
        <v>0.16263150739419399</v>
      </c>
      <c r="BG1296" s="17">
        <v>6.6958691234078799E-2</v>
      </c>
      <c r="BH1296" s="17">
        <v>3.4083782994831002E-2</v>
      </c>
      <c r="BI1296" s="17"/>
      <c r="BJ1296" s="17">
        <v>0.13334401927202499</v>
      </c>
      <c r="BK1296" s="17">
        <v>0.101307161184798</v>
      </c>
      <c r="BL1296" s="17">
        <v>7.9765218964392606E-2</v>
      </c>
      <c r="BM1296" s="17">
        <v>6.1974003559666403E-2</v>
      </c>
      <c r="BN1296" s="17"/>
      <c r="BO1296" s="17">
        <v>9.7676153397740897E-2</v>
      </c>
      <c r="BP1296" s="17">
        <v>0.14755671875585999</v>
      </c>
      <c r="BQ1296" s="17">
        <v>5.9967916921700802E-2</v>
      </c>
      <c r="BR1296" s="17"/>
      <c r="BS1296" s="17">
        <v>6.6503971843386495E-2</v>
      </c>
      <c r="BT1296" s="17">
        <v>9.3004097178673903E-2</v>
      </c>
      <c r="BU1296" s="17"/>
      <c r="BV1296" s="17">
        <v>0.11125620792725199</v>
      </c>
      <c r="BW1296" s="17">
        <v>6.0813240344345799E-2</v>
      </c>
      <c r="BX1296" s="17">
        <v>8.4026563054489897E-2</v>
      </c>
      <c r="BY1296" s="17"/>
      <c r="BZ1296" s="17">
        <v>2.77479978300487E-2</v>
      </c>
      <c r="CA1296" s="17">
        <v>7.9560382763483498E-2</v>
      </c>
    </row>
    <row r="1297" spans="2:79" x14ac:dyDescent="0.3">
      <c r="B1297" t="s">
        <v>324</v>
      </c>
      <c r="C1297" s="17">
        <v>0.132692497019961</v>
      </c>
      <c r="D1297" s="17">
        <v>0.119425477033846</v>
      </c>
      <c r="E1297" s="17">
        <v>0.14679770643522599</v>
      </c>
      <c r="F1297" s="17"/>
      <c r="G1297" s="17">
        <v>0.12784790662902601</v>
      </c>
      <c r="H1297" s="17">
        <v>0.13712448409859301</v>
      </c>
      <c r="I1297" s="17">
        <v>0.153057634133383</v>
      </c>
      <c r="J1297" s="17">
        <v>0.152254533860155</v>
      </c>
      <c r="K1297" s="17">
        <v>0.10841901501507301</v>
      </c>
      <c r="L1297" s="17">
        <v>0.12106845897306601</v>
      </c>
      <c r="M1297" s="17"/>
      <c r="N1297" s="17">
        <v>8.5701340039405105E-2</v>
      </c>
      <c r="O1297" s="17">
        <v>0.12706418057014199</v>
      </c>
      <c r="P1297" s="17">
        <v>0.15719570050110701</v>
      </c>
      <c r="Q1297" s="17">
        <v>0.162618183291731</v>
      </c>
      <c r="R1297" s="17"/>
      <c r="S1297" s="17">
        <v>9.5997091453905795E-2</v>
      </c>
      <c r="T1297" s="17">
        <v>8.4633931533785997E-2</v>
      </c>
      <c r="U1297" s="17">
        <v>0.123468006330041</v>
      </c>
      <c r="V1297" s="17">
        <v>0.13603987097242201</v>
      </c>
      <c r="W1297" s="17">
        <v>0.25220355364438601</v>
      </c>
      <c r="X1297" s="17">
        <v>0.17697469192632601</v>
      </c>
      <c r="Y1297" s="17">
        <v>0.115278159861764</v>
      </c>
      <c r="Z1297" s="17">
        <v>0</v>
      </c>
      <c r="AA1297" s="17">
        <v>0.165302526131021</v>
      </c>
      <c r="AB1297" s="17">
        <v>0.14114197559215499</v>
      </c>
      <c r="AC1297" s="17">
        <v>0.131518881905899</v>
      </c>
      <c r="AD1297" s="17">
        <v>0.187200225865256</v>
      </c>
      <c r="AE1297" s="17"/>
      <c r="AF1297" s="17">
        <v>0.170804459806989</v>
      </c>
      <c r="AG1297" s="17">
        <v>0.11145602217514899</v>
      </c>
      <c r="AH1297" s="17">
        <v>7.6070441702602201E-2</v>
      </c>
      <c r="AI1297" s="17">
        <v>0.19642134099978301</v>
      </c>
      <c r="AJ1297" s="17">
        <v>9.2060157619499705E-2</v>
      </c>
      <c r="AK1297" s="17"/>
      <c r="AL1297" s="17">
        <v>9.79184830984791E-2</v>
      </c>
      <c r="AM1297" s="17">
        <v>0.14166495895155001</v>
      </c>
      <c r="AN1297" s="17">
        <v>9.6178831402048595E-2</v>
      </c>
      <c r="AO1297" s="17">
        <v>0.17554369040139101</v>
      </c>
      <c r="AP1297" s="17">
        <v>9.2013023305156899E-2</v>
      </c>
      <c r="AQ1297" s="17">
        <v>0.18404594216457201</v>
      </c>
      <c r="AR1297" s="17"/>
      <c r="AS1297" s="17">
        <v>8.8071753019152002E-2</v>
      </c>
      <c r="AT1297" s="17">
        <v>0.118082141518199</v>
      </c>
      <c r="AU1297" s="17">
        <v>0.183748017340645</v>
      </c>
      <c r="AV1297" s="17">
        <v>0.14304850248437401</v>
      </c>
      <c r="AW1297" s="17">
        <v>0.26777766656440499</v>
      </c>
      <c r="AX1297" s="17"/>
      <c r="AY1297" s="17">
        <v>7.6772622713681404E-2</v>
      </c>
      <c r="AZ1297" s="17">
        <v>0.15037748172263499</v>
      </c>
      <c r="BA1297" s="17">
        <v>0.16976371117707401</v>
      </c>
      <c r="BB1297" s="17">
        <v>0.117664477287834</v>
      </c>
      <c r="BC1297" s="17">
        <v>0.19413096800148899</v>
      </c>
      <c r="BD1297" s="17"/>
      <c r="BE1297" s="17">
        <v>0.177847392116491</v>
      </c>
      <c r="BF1297" s="17">
        <v>0.12662109449159101</v>
      </c>
      <c r="BG1297" s="17">
        <v>0.14384531170182599</v>
      </c>
      <c r="BH1297" s="17">
        <v>0.107593988707232</v>
      </c>
      <c r="BI1297" s="17"/>
      <c r="BJ1297" s="17">
        <v>0.13605857807143601</v>
      </c>
      <c r="BK1297" s="17">
        <v>0.119679386276345</v>
      </c>
      <c r="BL1297" s="17">
        <v>0.13284809003747799</v>
      </c>
      <c r="BM1297" s="17">
        <v>0.13174640830393999</v>
      </c>
      <c r="BN1297" s="17"/>
      <c r="BO1297" s="17">
        <v>0.18383841677759799</v>
      </c>
      <c r="BP1297" s="17">
        <v>0.14153990929865401</v>
      </c>
      <c r="BQ1297" s="17">
        <v>0.116129164524248</v>
      </c>
      <c r="BR1297" s="17"/>
      <c r="BS1297" s="17">
        <v>0.118719077740107</v>
      </c>
      <c r="BT1297" s="17">
        <v>0.14479567642251701</v>
      </c>
      <c r="BU1297" s="17"/>
      <c r="BV1297" s="17">
        <v>0.124742583214147</v>
      </c>
      <c r="BW1297" s="17">
        <v>0.13387615302467501</v>
      </c>
      <c r="BX1297" s="17">
        <v>0.123244622824011</v>
      </c>
      <c r="BY1297" s="17"/>
      <c r="BZ1297" s="17">
        <v>5.7310740330585697E-2</v>
      </c>
      <c r="CA1297" s="17">
        <v>9.0431498684667502E-2</v>
      </c>
    </row>
    <row r="1298" spans="2:79" x14ac:dyDescent="0.3">
      <c r="B1298" t="s">
        <v>325</v>
      </c>
      <c r="C1298" s="17">
        <v>0.232396306460045</v>
      </c>
      <c r="D1298" s="17">
        <v>0.225790333423429</v>
      </c>
      <c r="E1298" s="17">
        <v>0.23777943653999301</v>
      </c>
      <c r="F1298" s="17"/>
      <c r="G1298" s="17">
        <v>0.23726247596599201</v>
      </c>
      <c r="H1298" s="17">
        <v>0.27307248869997802</v>
      </c>
      <c r="I1298" s="17">
        <v>0.217933265769609</v>
      </c>
      <c r="J1298" s="17">
        <v>0.29101103502943898</v>
      </c>
      <c r="K1298" s="17">
        <v>0.25385828855687098</v>
      </c>
      <c r="L1298" s="17">
        <v>0.161496774458946</v>
      </c>
      <c r="M1298" s="17"/>
      <c r="N1298" s="17">
        <v>0.25744004481726501</v>
      </c>
      <c r="O1298" s="17">
        <v>0.23156898674988999</v>
      </c>
      <c r="P1298" s="17">
        <v>0.240500036630592</v>
      </c>
      <c r="Q1298" s="17">
        <v>0.205160071516332</v>
      </c>
      <c r="R1298" s="17"/>
      <c r="S1298" s="17">
        <v>0.27538352779938402</v>
      </c>
      <c r="T1298" s="17">
        <v>0.19472606051027699</v>
      </c>
      <c r="U1298" s="17">
        <v>0.32164205451335598</v>
      </c>
      <c r="V1298" s="17">
        <v>0.189487136051703</v>
      </c>
      <c r="W1298" s="17">
        <v>0.25628789614373298</v>
      </c>
      <c r="X1298" s="17">
        <v>0.31302698454767702</v>
      </c>
      <c r="Y1298" s="17">
        <v>0.16289645065834499</v>
      </c>
      <c r="Z1298" s="17">
        <v>0.27410486710209397</v>
      </c>
      <c r="AA1298" s="17">
        <v>0.184890009594952</v>
      </c>
      <c r="AB1298" s="17">
        <v>0.160346872959578</v>
      </c>
      <c r="AC1298" s="17">
        <v>0.30394703331991901</v>
      </c>
      <c r="AD1298" s="17">
        <v>0.202705447039641</v>
      </c>
      <c r="AE1298" s="17"/>
      <c r="AF1298" s="17">
        <v>0.17367097648799901</v>
      </c>
      <c r="AG1298" s="17">
        <v>0.27311172737588102</v>
      </c>
      <c r="AH1298" s="17">
        <v>0.11382942343508599</v>
      </c>
      <c r="AI1298" s="17">
        <v>0.23760902512457599</v>
      </c>
      <c r="AJ1298" s="17">
        <v>0.249853830644401</v>
      </c>
      <c r="AK1298" s="17"/>
      <c r="AL1298" s="17">
        <v>0.25884341534348998</v>
      </c>
      <c r="AM1298" s="17">
        <v>0.23076467190392999</v>
      </c>
      <c r="AN1298" s="17">
        <v>0.14191142904679799</v>
      </c>
      <c r="AO1298" s="17">
        <v>0.215356558128071</v>
      </c>
      <c r="AP1298" s="17">
        <v>0.30445510798764303</v>
      </c>
      <c r="AQ1298" s="17">
        <v>0.24334477316639799</v>
      </c>
      <c r="AR1298" s="17"/>
      <c r="AS1298" s="17">
        <v>0.25964602751103499</v>
      </c>
      <c r="AT1298" s="17">
        <v>0.238108112026298</v>
      </c>
      <c r="AU1298" s="17">
        <v>0.26281521932681601</v>
      </c>
      <c r="AV1298" s="17">
        <v>0.12224189257596101</v>
      </c>
      <c r="AW1298" s="17">
        <v>9.3068751445136405E-2</v>
      </c>
      <c r="AX1298" s="17"/>
      <c r="AY1298" s="17">
        <v>0.203039405078385</v>
      </c>
      <c r="AZ1298" s="17">
        <v>0.243429726490904</v>
      </c>
      <c r="BA1298" s="17">
        <v>0.26141991637212197</v>
      </c>
      <c r="BB1298" s="17">
        <v>0.243672812607586</v>
      </c>
      <c r="BC1298" s="17">
        <v>0.11243757134787501</v>
      </c>
      <c r="BD1298" s="17"/>
      <c r="BE1298" s="17">
        <v>0.21217367503265799</v>
      </c>
      <c r="BF1298" s="17">
        <v>0.208190962677374</v>
      </c>
      <c r="BG1298" s="17">
        <v>0.29082805786234101</v>
      </c>
      <c r="BH1298" s="17">
        <v>0.14963130241594499</v>
      </c>
      <c r="BI1298" s="17"/>
      <c r="BJ1298" s="17">
        <v>0.225205651879268</v>
      </c>
      <c r="BK1298" s="17">
        <v>0.33962969405521398</v>
      </c>
      <c r="BL1298" s="17">
        <v>0.23779772685594</v>
      </c>
      <c r="BM1298" s="17">
        <v>0.21685644738715101</v>
      </c>
      <c r="BN1298" s="17"/>
      <c r="BO1298" s="17">
        <v>0.26371168433551101</v>
      </c>
      <c r="BP1298" s="17">
        <v>0.18559474907151799</v>
      </c>
      <c r="BQ1298" s="17">
        <v>0.23753463583089601</v>
      </c>
      <c r="BR1298" s="17"/>
      <c r="BS1298" s="17">
        <v>0.259045767135684</v>
      </c>
      <c r="BT1298" s="17">
        <v>0.200214454438877</v>
      </c>
      <c r="BU1298" s="17"/>
      <c r="BV1298" s="17">
        <v>0.24588002373104401</v>
      </c>
      <c r="BW1298" s="17">
        <v>0.240636281490205</v>
      </c>
      <c r="BX1298" s="17">
        <v>0.21158143176027</v>
      </c>
      <c r="BY1298" s="17"/>
      <c r="BZ1298" s="17">
        <v>0.35482621094694899</v>
      </c>
      <c r="CA1298" s="17">
        <v>0.26252992575808798</v>
      </c>
    </row>
    <row r="1299" spans="2:79" x14ac:dyDescent="0.3">
      <c r="B1299" t="s">
        <v>326</v>
      </c>
      <c r="C1299" s="17">
        <v>0.27227327066870799</v>
      </c>
      <c r="D1299" s="17">
        <v>0.25478511687559502</v>
      </c>
      <c r="E1299" s="17">
        <v>0.29140610892482699</v>
      </c>
      <c r="F1299" s="17"/>
      <c r="G1299" s="17">
        <v>0.31619676271745301</v>
      </c>
      <c r="H1299" s="17">
        <v>0.30934527997848899</v>
      </c>
      <c r="I1299" s="17">
        <v>0.24317563853966501</v>
      </c>
      <c r="J1299" s="17">
        <v>0.21018102890388199</v>
      </c>
      <c r="K1299" s="17">
        <v>0.26710991308333998</v>
      </c>
      <c r="L1299" s="17">
        <v>0.28758549942584699</v>
      </c>
      <c r="M1299" s="17"/>
      <c r="N1299" s="17">
        <v>0.27723147277573701</v>
      </c>
      <c r="O1299" s="17">
        <v>0.29887267886158603</v>
      </c>
      <c r="P1299" s="17">
        <v>0.25401614014372298</v>
      </c>
      <c r="Q1299" s="17">
        <v>0.26232597973581201</v>
      </c>
      <c r="R1299" s="17"/>
      <c r="S1299" s="17">
        <v>0.25023724050428298</v>
      </c>
      <c r="T1299" s="17">
        <v>0.38710517067287697</v>
      </c>
      <c r="U1299" s="17">
        <v>0.19071511993446</v>
      </c>
      <c r="V1299" s="17">
        <v>0.26381979176785803</v>
      </c>
      <c r="W1299" s="17">
        <v>0.17664792587532699</v>
      </c>
      <c r="X1299" s="17">
        <v>0.22338472965997699</v>
      </c>
      <c r="Y1299" s="17">
        <v>0.29461799795213101</v>
      </c>
      <c r="Z1299" s="17">
        <v>0.28085402036764201</v>
      </c>
      <c r="AA1299" s="17">
        <v>0.282829544296754</v>
      </c>
      <c r="AB1299" s="17">
        <v>0.29855321062974399</v>
      </c>
      <c r="AC1299" s="17">
        <v>0.25058271009584299</v>
      </c>
      <c r="AD1299" s="17">
        <v>0.364130178124771</v>
      </c>
      <c r="AE1299" s="17"/>
      <c r="AF1299" s="17">
        <v>0.25916974354040501</v>
      </c>
      <c r="AG1299" s="17">
        <v>0.25188052481958101</v>
      </c>
      <c r="AH1299" s="17">
        <v>0.387436206638749</v>
      </c>
      <c r="AI1299" s="17">
        <v>0.201932182635226</v>
      </c>
      <c r="AJ1299" s="17">
        <v>0.31487915929469301</v>
      </c>
      <c r="AK1299" s="17"/>
      <c r="AL1299" s="17">
        <v>0.27275155474441698</v>
      </c>
      <c r="AM1299" s="17">
        <v>0.26780713330129702</v>
      </c>
      <c r="AN1299" s="17">
        <v>0.33477578198180802</v>
      </c>
      <c r="AO1299" s="17">
        <v>0.249462576941586</v>
      </c>
      <c r="AP1299" s="17">
        <v>0.23272348841681001</v>
      </c>
      <c r="AQ1299" s="17">
        <v>0.28635602914401798</v>
      </c>
      <c r="AR1299" s="17"/>
      <c r="AS1299" s="17">
        <v>0.30567936606692397</v>
      </c>
      <c r="AT1299" s="17">
        <v>0.278074339035558</v>
      </c>
      <c r="AU1299" s="17">
        <v>0.21149494630252699</v>
      </c>
      <c r="AV1299" s="17">
        <v>0.29382574116369398</v>
      </c>
      <c r="AW1299" s="17">
        <v>0.40372621705902201</v>
      </c>
      <c r="AX1299" s="17"/>
      <c r="AY1299" s="17">
        <v>0.29879433917711301</v>
      </c>
      <c r="AZ1299" s="17">
        <v>0.28711270062100502</v>
      </c>
      <c r="BA1299" s="17">
        <v>0.203187568982552</v>
      </c>
      <c r="BB1299" s="17">
        <v>0.24814071114907901</v>
      </c>
      <c r="BC1299" s="17">
        <v>0.37520928768526601</v>
      </c>
      <c r="BD1299" s="17"/>
      <c r="BE1299" s="17">
        <v>0.16920458954437101</v>
      </c>
      <c r="BF1299" s="17">
        <v>0.24364903979660499</v>
      </c>
      <c r="BG1299" s="17">
        <v>0.222777785774806</v>
      </c>
      <c r="BH1299" s="17">
        <v>0.38935202646064998</v>
      </c>
      <c r="BI1299" s="17"/>
      <c r="BJ1299" s="17">
        <v>0.26809218962827303</v>
      </c>
      <c r="BK1299" s="17">
        <v>0.31156617312834001</v>
      </c>
      <c r="BL1299" s="17">
        <v>0.242800163846219</v>
      </c>
      <c r="BM1299" s="17">
        <v>0.28344279130892402</v>
      </c>
      <c r="BN1299" s="17"/>
      <c r="BO1299" s="17">
        <v>0.25465816699175498</v>
      </c>
      <c r="BP1299" s="17">
        <v>0.254151228280391</v>
      </c>
      <c r="BQ1299" s="17">
        <v>0.280928080852753</v>
      </c>
      <c r="BR1299" s="17"/>
      <c r="BS1299" s="17">
        <v>0.27595550195838597</v>
      </c>
      <c r="BT1299" s="17">
        <v>0.27036789720333998</v>
      </c>
      <c r="BU1299" s="17"/>
      <c r="BV1299" s="17">
        <v>0.23622738050945299</v>
      </c>
      <c r="BW1299" s="17">
        <v>0.30419726430492</v>
      </c>
      <c r="BX1299" s="17">
        <v>0.25653628203293299</v>
      </c>
      <c r="BY1299" s="17"/>
      <c r="BZ1299" s="17">
        <v>0.17973741225595599</v>
      </c>
      <c r="CA1299" s="17">
        <v>0.224066044065339</v>
      </c>
    </row>
    <row r="1300" spans="2:79" x14ac:dyDescent="0.3">
      <c r="B1300" t="s">
        <v>327</v>
      </c>
      <c r="C1300" s="17">
        <v>0.19789452002063099</v>
      </c>
      <c r="D1300" s="17">
        <v>0.19979821674825701</v>
      </c>
      <c r="E1300" s="17">
        <v>0.19707331156027599</v>
      </c>
      <c r="F1300" s="17"/>
      <c r="G1300" s="17">
        <v>5.4330667501427697E-2</v>
      </c>
      <c r="H1300" s="17">
        <v>4.9590540189559801E-2</v>
      </c>
      <c r="I1300" s="17">
        <v>7.88540385619666E-2</v>
      </c>
      <c r="J1300" s="17">
        <v>0.21108230946385001</v>
      </c>
      <c r="K1300" s="17">
        <v>0.28285222188389803</v>
      </c>
      <c r="L1300" s="17">
        <v>0.38967935172830498</v>
      </c>
      <c r="M1300" s="17"/>
      <c r="N1300" s="17">
        <v>0.20971285711624499</v>
      </c>
      <c r="O1300" s="17">
        <v>0.16721504174947899</v>
      </c>
      <c r="P1300" s="17">
        <v>0.21346075463714201</v>
      </c>
      <c r="Q1300" s="17">
        <v>0.19137958130125601</v>
      </c>
      <c r="R1300" s="17"/>
      <c r="S1300" s="17">
        <v>0.159612039753703</v>
      </c>
      <c r="T1300" s="17">
        <v>0.211064369797096</v>
      </c>
      <c r="U1300" s="17">
        <v>0.16830720031316701</v>
      </c>
      <c r="V1300" s="17">
        <v>0.31102587104148199</v>
      </c>
      <c r="W1300" s="17">
        <v>9.07660657298687E-2</v>
      </c>
      <c r="X1300" s="17">
        <v>0.100632598629165</v>
      </c>
      <c r="Y1300" s="17">
        <v>0.26918455905456201</v>
      </c>
      <c r="Z1300" s="17">
        <v>0.19301123647145901</v>
      </c>
      <c r="AA1300" s="17">
        <v>0.18201703823103199</v>
      </c>
      <c r="AB1300" s="17">
        <v>0.26303192719376001</v>
      </c>
      <c r="AC1300" s="17">
        <v>0.21962122796536501</v>
      </c>
      <c r="AD1300" s="17">
        <v>0.184772410926758</v>
      </c>
      <c r="AE1300" s="17"/>
      <c r="AF1300" s="17">
        <v>0.278078270353813</v>
      </c>
      <c r="AG1300" s="17">
        <v>0.164002704604228</v>
      </c>
      <c r="AH1300" s="17">
        <v>0.212030174787499</v>
      </c>
      <c r="AI1300" s="17">
        <v>0.19387885118996001</v>
      </c>
      <c r="AJ1300" s="17">
        <v>0.13243096366404</v>
      </c>
      <c r="AK1300" s="17"/>
      <c r="AL1300" s="17">
        <v>0.13417206356254399</v>
      </c>
      <c r="AM1300" s="17">
        <v>0.24742784808665799</v>
      </c>
      <c r="AN1300" s="17">
        <v>0.242290511748354</v>
      </c>
      <c r="AO1300" s="17">
        <v>0.19146806060779401</v>
      </c>
      <c r="AP1300" s="17">
        <v>0.146855042435168</v>
      </c>
      <c r="AQ1300" s="17">
        <v>0.27118858114670902</v>
      </c>
      <c r="AR1300" s="17"/>
      <c r="AS1300" s="17">
        <v>0.166480618922414</v>
      </c>
      <c r="AT1300" s="17">
        <v>0.18886803588649101</v>
      </c>
      <c r="AU1300" s="17">
        <v>0.21567159751650999</v>
      </c>
      <c r="AV1300" s="17">
        <v>0.26728988992521902</v>
      </c>
      <c r="AW1300" s="17">
        <v>7.2868779127354899E-2</v>
      </c>
      <c r="AX1300" s="17"/>
      <c r="AY1300" s="17">
        <v>0.27121331383173097</v>
      </c>
      <c r="AZ1300" s="17">
        <v>0.18156457082994501</v>
      </c>
      <c r="BA1300" s="17">
        <v>0.18512141324335801</v>
      </c>
      <c r="BB1300" s="17">
        <v>0.17245272926373001</v>
      </c>
      <c r="BC1300" s="17">
        <v>4.1457818530731098E-2</v>
      </c>
      <c r="BD1300" s="17"/>
      <c r="BE1300" s="17">
        <v>6.9651236920493104E-2</v>
      </c>
      <c r="BF1300" s="17">
        <v>0.16004812627016099</v>
      </c>
      <c r="BG1300" s="17">
        <v>0.19602149988413101</v>
      </c>
      <c r="BH1300" s="17">
        <v>0.243467537734086</v>
      </c>
      <c r="BI1300" s="17"/>
      <c r="BJ1300" s="17">
        <v>0.108809407767488</v>
      </c>
      <c r="BK1300" s="17">
        <v>2.2299637206385399E-2</v>
      </c>
      <c r="BL1300" s="17">
        <v>0.233819048854327</v>
      </c>
      <c r="BM1300" s="17">
        <v>0.222171961257286</v>
      </c>
      <c r="BN1300" s="17"/>
      <c r="BO1300" s="17">
        <v>4.7015844732248499E-2</v>
      </c>
      <c r="BP1300" s="17">
        <v>0.16108398492234</v>
      </c>
      <c r="BQ1300" s="17">
        <v>0.234992151188231</v>
      </c>
      <c r="BR1300" s="17"/>
      <c r="BS1300" s="17">
        <v>0.20113104277559901</v>
      </c>
      <c r="BT1300" s="17">
        <v>0.192664551948667</v>
      </c>
      <c r="BU1300" s="17"/>
      <c r="BV1300" s="17">
        <v>0.20741051156069601</v>
      </c>
      <c r="BW1300" s="17">
        <v>0.18480441573586601</v>
      </c>
      <c r="BX1300" s="17">
        <v>0.195884713457219</v>
      </c>
      <c r="BY1300" s="17"/>
      <c r="BZ1300" s="17">
        <v>0.20128605216782999</v>
      </c>
      <c r="CA1300" s="17">
        <v>5.1793700483053602E-2</v>
      </c>
    </row>
    <row r="1301" spans="2:79" x14ac:dyDescent="0.3">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c r="AP1301" s="17"/>
      <c r="AQ1301" s="17"/>
      <c r="AR1301" s="17"/>
      <c r="AS1301" s="17"/>
      <c r="AT1301" s="17"/>
      <c r="AU1301" s="17"/>
      <c r="AV1301" s="17"/>
      <c r="AW1301" s="17"/>
      <c r="AX1301" s="17"/>
      <c r="AY1301" s="17"/>
      <c r="AZ1301" s="17"/>
      <c r="BA1301" s="17"/>
      <c r="BB1301" s="17"/>
      <c r="BC1301" s="17"/>
      <c r="BD1301" s="17"/>
      <c r="BE1301" s="17"/>
      <c r="BF1301" s="17"/>
      <c r="BG1301" s="17"/>
      <c r="BH1301" s="17"/>
      <c r="BI1301" s="17"/>
      <c r="BJ1301" s="17"/>
      <c r="BK1301" s="17"/>
      <c r="BL1301" s="17"/>
      <c r="BM1301" s="17"/>
      <c r="BN1301" s="17"/>
      <c r="BO1301" s="17"/>
      <c r="BP1301" s="17"/>
      <c r="BQ1301" s="17"/>
      <c r="BR1301" s="17"/>
      <c r="BS1301" s="17"/>
      <c r="BT1301" s="17"/>
      <c r="BU1301" s="17"/>
      <c r="BV1301" s="17"/>
      <c r="BW1301" s="17"/>
      <c r="BX1301" s="17"/>
      <c r="BY1301" s="17"/>
      <c r="BZ1301" s="17"/>
      <c r="CA1301" s="17"/>
    </row>
    <row r="1302" spans="2:79" x14ac:dyDescent="0.3">
      <c r="B1302" s="6" t="s">
        <v>386</v>
      </c>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c r="BI1302" s="17"/>
      <c r="BJ1302" s="17"/>
      <c r="BK1302" s="17"/>
      <c r="BL1302" s="17"/>
      <c r="BM1302" s="17"/>
      <c r="BN1302" s="17"/>
      <c r="BO1302" s="17"/>
      <c r="BP1302" s="17"/>
      <c r="BQ1302" s="17"/>
      <c r="BR1302" s="17"/>
      <c r="BS1302" s="17"/>
      <c r="BT1302" s="17"/>
      <c r="BU1302" s="17"/>
      <c r="BV1302" s="17"/>
      <c r="BW1302" s="17"/>
      <c r="BX1302" s="17"/>
      <c r="BY1302" s="17"/>
      <c r="BZ1302" s="17"/>
      <c r="CA1302" s="17"/>
    </row>
    <row r="1303" spans="2:79" x14ac:dyDescent="0.3">
      <c r="B1303" s="24" t="s">
        <v>329</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c r="BP1303" s="17"/>
      <c r="BQ1303" s="17"/>
      <c r="BR1303" s="17"/>
      <c r="BS1303" s="17"/>
      <c r="BT1303" s="17"/>
      <c r="BU1303" s="17"/>
      <c r="BV1303" s="17"/>
      <c r="BW1303" s="17"/>
      <c r="BX1303" s="17"/>
      <c r="BY1303" s="17"/>
      <c r="BZ1303" s="17"/>
      <c r="CA1303" s="17"/>
    </row>
    <row r="1304" spans="2:79" x14ac:dyDescent="0.3">
      <c r="B1304" t="s">
        <v>321</v>
      </c>
      <c r="C1304" s="17">
        <v>7.9033247041311205E-2</v>
      </c>
      <c r="D1304" s="17">
        <v>8.5821573645794902E-2</v>
      </c>
      <c r="E1304" s="17">
        <v>7.2630663797512804E-2</v>
      </c>
      <c r="F1304" s="17"/>
      <c r="G1304" s="17">
        <v>8.8487926006893494E-2</v>
      </c>
      <c r="H1304" s="17">
        <v>9.7664670754119096E-2</v>
      </c>
      <c r="I1304" s="17">
        <v>0.16275613514180501</v>
      </c>
      <c r="J1304" s="17">
        <v>4.1260178097110099E-2</v>
      </c>
      <c r="K1304" s="17">
        <v>4.5822127857274901E-2</v>
      </c>
      <c r="L1304" s="17">
        <v>5.0944483814535799E-2</v>
      </c>
      <c r="M1304" s="17"/>
      <c r="N1304" s="17">
        <v>8.2918422297932504E-2</v>
      </c>
      <c r="O1304" s="17">
        <v>6.7323904686984598E-2</v>
      </c>
      <c r="P1304" s="17">
        <v>0.114410537276038</v>
      </c>
      <c r="Q1304" s="17">
        <v>5.8746369637141999E-2</v>
      </c>
      <c r="R1304" s="17"/>
      <c r="S1304" s="17">
        <v>5.1577913888183301E-2</v>
      </c>
      <c r="T1304" s="17">
        <v>1.97083208118102E-2</v>
      </c>
      <c r="U1304" s="17">
        <v>3.6619578338832198E-2</v>
      </c>
      <c r="V1304" s="17">
        <v>7.10334567331702E-2</v>
      </c>
      <c r="W1304" s="17">
        <v>0.118497605961306</v>
      </c>
      <c r="X1304" s="17">
        <v>0.14161923437874099</v>
      </c>
      <c r="Y1304" s="17">
        <v>3.7834834760137298E-2</v>
      </c>
      <c r="Z1304" s="17">
        <v>0.14383851322302499</v>
      </c>
      <c r="AA1304" s="17">
        <v>8.3172171452932403E-2</v>
      </c>
      <c r="AB1304" s="17">
        <v>7.1775147601904093E-2</v>
      </c>
      <c r="AC1304" s="17">
        <v>0.21273196777473999</v>
      </c>
      <c r="AD1304" s="17">
        <v>6.4237636814984206E-2</v>
      </c>
      <c r="AE1304" s="17"/>
      <c r="AF1304" s="17">
        <v>6.7791719919181606E-2</v>
      </c>
      <c r="AG1304" s="17">
        <v>9.4374566846636906E-2</v>
      </c>
      <c r="AH1304" s="17">
        <v>0.12572832414326801</v>
      </c>
      <c r="AI1304" s="17">
        <v>5.6132023635061097E-2</v>
      </c>
      <c r="AJ1304" s="17">
        <v>0.106393367405149</v>
      </c>
      <c r="AK1304" s="17"/>
      <c r="AL1304" s="17">
        <v>8.1933451908389299E-2</v>
      </c>
      <c r="AM1304" s="17">
        <v>8.6838807301303098E-2</v>
      </c>
      <c r="AN1304" s="17">
        <v>7.0760136088778999E-2</v>
      </c>
      <c r="AO1304" s="17">
        <v>9.8197371422652793E-2</v>
      </c>
      <c r="AP1304" s="17">
        <v>5.1734267115669801E-2</v>
      </c>
      <c r="AQ1304" s="17">
        <v>7.2612176358060596E-2</v>
      </c>
      <c r="AR1304" s="17"/>
      <c r="AS1304" s="17">
        <v>0.13785497763169799</v>
      </c>
      <c r="AT1304" s="17">
        <v>5.6125090355386702E-2</v>
      </c>
      <c r="AU1304" s="17">
        <v>7.1539599793692302E-2</v>
      </c>
      <c r="AV1304" s="17">
        <v>4.5331245323391403E-2</v>
      </c>
      <c r="AW1304" s="17">
        <v>0.42926153532640099</v>
      </c>
      <c r="AX1304" s="17"/>
      <c r="AY1304" s="17">
        <v>0.11904927376306899</v>
      </c>
      <c r="AZ1304" s="17">
        <v>4.9618303599159197E-2</v>
      </c>
      <c r="BA1304" s="17">
        <v>4.5006119016927797E-2</v>
      </c>
      <c r="BB1304" s="17">
        <v>0.11952463976934399</v>
      </c>
      <c r="BC1304" s="17">
        <v>0.149283679082479</v>
      </c>
      <c r="BD1304" s="17"/>
      <c r="BE1304" s="17">
        <v>0.130516427429861</v>
      </c>
      <c r="BF1304" s="17">
        <v>7.8218863936114796E-2</v>
      </c>
      <c r="BG1304" s="17">
        <v>6.1586153752821199E-2</v>
      </c>
      <c r="BH1304" s="17">
        <v>0.10239912541047901</v>
      </c>
      <c r="BI1304" s="17"/>
      <c r="BJ1304" s="17">
        <v>0.13861273390735401</v>
      </c>
      <c r="BK1304" s="17">
        <v>0.160601022196279</v>
      </c>
      <c r="BL1304" s="17">
        <v>5.3285137281704101E-2</v>
      </c>
      <c r="BM1304" s="17">
        <v>6.9865445562365402E-2</v>
      </c>
      <c r="BN1304" s="17"/>
      <c r="BO1304" s="17">
        <v>0.141325748819178</v>
      </c>
      <c r="BP1304" s="17">
        <v>6.1513002305166702E-2</v>
      </c>
      <c r="BQ1304" s="17">
        <v>7.1410904326131397E-2</v>
      </c>
      <c r="BR1304" s="17"/>
      <c r="BS1304" s="17">
        <v>8.9878012154594095E-2</v>
      </c>
      <c r="BT1304" s="17">
        <v>6.5772703707680402E-2</v>
      </c>
      <c r="BU1304" s="17"/>
      <c r="BV1304" s="17">
        <v>3.7042727925665597E-2</v>
      </c>
      <c r="BW1304" s="17">
        <v>8.9150900243250897E-2</v>
      </c>
      <c r="BX1304" s="17">
        <v>9.7372216836597303E-2</v>
      </c>
      <c r="BY1304" s="17"/>
      <c r="BZ1304" s="17">
        <v>5.2563836140570599E-2</v>
      </c>
      <c r="CA1304" s="17">
        <v>0.17715013848071801</v>
      </c>
    </row>
    <row r="1305" spans="2:79" x14ac:dyDescent="0.3">
      <c r="B1305" t="s">
        <v>322</v>
      </c>
      <c r="C1305" s="17">
        <v>0.14499041721472</v>
      </c>
      <c r="D1305" s="17">
        <v>0.15678803431692301</v>
      </c>
      <c r="E1305" s="17">
        <v>0.13390553276358599</v>
      </c>
      <c r="F1305" s="17"/>
      <c r="G1305" s="17">
        <v>0.180602409799488</v>
      </c>
      <c r="H1305" s="17">
        <v>0.131907271566923</v>
      </c>
      <c r="I1305" s="17">
        <v>0.20638816977278099</v>
      </c>
      <c r="J1305" s="17">
        <v>0.115315889005736</v>
      </c>
      <c r="K1305" s="17">
        <v>0.161818963426313</v>
      </c>
      <c r="L1305" s="17">
        <v>0.10254250170495</v>
      </c>
      <c r="M1305" s="17"/>
      <c r="N1305" s="17">
        <v>0.17567223012677699</v>
      </c>
      <c r="O1305" s="17">
        <v>0.138270980172435</v>
      </c>
      <c r="P1305" s="17">
        <v>0.101076336723563</v>
      </c>
      <c r="Q1305" s="17">
        <v>0.149292832575803</v>
      </c>
      <c r="R1305" s="17"/>
      <c r="S1305" s="17">
        <v>0.18052146641995701</v>
      </c>
      <c r="T1305" s="17">
        <v>0.13926939504119701</v>
      </c>
      <c r="U1305" s="17">
        <v>0.153333534383222</v>
      </c>
      <c r="V1305" s="17">
        <v>0.186394008075178</v>
      </c>
      <c r="W1305" s="17">
        <v>1.6986666079223799E-2</v>
      </c>
      <c r="X1305" s="17">
        <v>0.15369980177269699</v>
      </c>
      <c r="Y1305" s="17">
        <v>0.17322745005856</v>
      </c>
      <c r="Z1305" s="17">
        <v>0.220499227813062</v>
      </c>
      <c r="AA1305" s="17">
        <v>0.14306998087870801</v>
      </c>
      <c r="AB1305" s="17">
        <v>5.5291689941997103E-2</v>
      </c>
      <c r="AC1305" s="17">
        <v>0.186478384840222</v>
      </c>
      <c r="AD1305" s="17">
        <v>0.17052498608945599</v>
      </c>
      <c r="AE1305" s="17"/>
      <c r="AF1305" s="17">
        <v>0.12871314413885401</v>
      </c>
      <c r="AG1305" s="17">
        <v>0.159688453606046</v>
      </c>
      <c r="AH1305" s="17">
        <v>8.5052512911319197E-2</v>
      </c>
      <c r="AI1305" s="17">
        <v>0.15480093024209299</v>
      </c>
      <c r="AJ1305" s="17">
        <v>0.124440429559021</v>
      </c>
      <c r="AK1305" s="17"/>
      <c r="AL1305" s="17">
        <v>0.20236549545028401</v>
      </c>
      <c r="AM1305" s="17">
        <v>0.10387608144777601</v>
      </c>
      <c r="AN1305" s="17">
        <v>0.13832662142814101</v>
      </c>
      <c r="AO1305" s="17">
        <v>0.14471407138817899</v>
      </c>
      <c r="AP1305" s="17">
        <v>0.14393285546387899</v>
      </c>
      <c r="AQ1305" s="17">
        <v>8.4703166076539604E-2</v>
      </c>
      <c r="AR1305" s="17"/>
      <c r="AS1305" s="17">
        <v>0.120880356699437</v>
      </c>
      <c r="AT1305" s="17">
        <v>0.16801778859962099</v>
      </c>
      <c r="AU1305" s="17">
        <v>0.122230719829043</v>
      </c>
      <c r="AV1305" s="17">
        <v>0.11048380987848</v>
      </c>
      <c r="AW1305" s="17">
        <v>0.17325267302986999</v>
      </c>
      <c r="AX1305" s="17"/>
      <c r="AY1305" s="17">
        <v>0.11119500481642</v>
      </c>
      <c r="AZ1305" s="17">
        <v>0.154626084093793</v>
      </c>
      <c r="BA1305" s="17">
        <v>0.172329637750573</v>
      </c>
      <c r="BB1305" s="17">
        <v>0.139102003267254</v>
      </c>
      <c r="BC1305" s="17">
        <v>0.16093881428956899</v>
      </c>
      <c r="BD1305" s="17"/>
      <c r="BE1305" s="17">
        <v>0.12640275668255399</v>
      </c>
      <c r="BF1305" s="17">
        <v>0.11081136722485101</v>
      </c>
      <c r="BG1305" s="17">
        <v>0.14486793960616901</v>
      </c>
      <c r="BH1305" s="17">
        <v>0.16974316822452201</v>
      </c>
      <c r="BI1305" s="17"/>
      <c r="BJ1305" s="17">
        <v>0.16359855599541001</v>
      </c>
      <c r="BK1305" s="17">
        <v>0.119310909282741</v>
      </c>
      <c r="BL1305" s="17">
        <v>0.14407336254563399</v>
      </c>
      <c r="BM1305" s="17">
        <v>0.14338194538327501</v>
      </c>
      <c r="BN1305" s="17"/>
      <c r="BO1305" s="17">
        <v>0.102026571736268</v>
      </c>
      <c r="BP1305" s="17">
        <v>0.19770632089494899</v>
      </c>
      <c r="BQ1305" s="17">
        <v>0.14305472461107499</v>
      </c>
      <c r="BR1305" s="17"/>
      <c r="BS1305" s="17">
        <v>0.147828268491704</v>
      </c>
      <c r="BT1305" s="17">
        <v>0.14283578557830401</v>
      </c>
      <c r="BU1305" s="17"/>
      <c r="BV1305" s="17">
        <v>0.113406882586889</v>
      </c>
      <c r="BW1305" s="17">
        <v>0.15004528958513499</v>
      </c>
      <c r="BX1305" s="17">
        <v>0.173009753474137</v>
      </c>
      <c r="BY1305" s="17"/>
      <c r="BZ1305" s="17">
        <v>0.17494216680472899</v>
      </c>
      <c r="CA1305" s="17">
        <v>0.130664709664882</v>
      </c>
    </row>
    <row r="1306" spans="2:79" x14ac:dyDescent="0.3">
      <c r="B1306" t="s">
        <v>323</v>
      </c>
      <c r="C1306" s="17">
        <v>0.204366934517207</v>
      </c>
      <c r="D1306" s="17">
        <v>0.190744628700384</v>
      </c>
      <c r="E1306" s="17">
        <v>0.219227562414821</v>
      </c>
      <c r="F1306" s="17"/>
      <c r="G1306" s="17">
        <v>0.26311809379516099</v>
      </c>
      <c r="H1306" s="17">
        <v>0.233150797955641</v>
      </c>
      <c r="I1306" s="17">
        <v>0.130127959561116</v>
      </c>
      <c r="J1306" s="17">
        <v>0.26274404425829601</v>
      </c>
      <c r="K1306" s="17">
        <v>0.173225649356471</v>
      </c>
      <c r="L1306" s="17">
        <v>0.18527070173388299</v>
      </c>
      <c r="M1306" s="17"/>
      <c r="N1306" s="17">
        <v>0.19862814762283201</v>
      </c>
      <c r="O1306" s="17">
        <v>0.19635531820225599</v>
      </c>
      <c r="P1306" s="17">
        <v>0.23574965417187499</v>
      </c>
      <c r="Q1306" s="17">
        <v>0.19792263361128101</v>
      </c>
      <c r="R1306" s="17"/>
      <c r="S1306" s="17">
        <v>0.220318632920145</v>
      </c>
      <c r="T1306" s="17">
        <v>0.25614105800710302</v>
      </c>
      <c r="U1306" s="17">
        <v>0.159719418118416</v>
      </c>
      <c r="V1306" s="17">
        <v>0.199608501767922</v>
      </c>
      <c r="W1306" s="17">
        <v>0.221808301546808</v>
      </c>
      <c r="X1306" s="17">
        <v>0.149139892372329</v>
      </c>
      <c r="Y1306" s="17">
        <v>0.18944708433922</v>
      </c>
      <c r="Z1306" s="17">
        <v>0.10117458671280601</v>
      </c>
      <c r="AA1306" s="17">
        <v>0.21984437826518399</v>
      </c>
      <c r="AB1306" s="17">
        <v>0.240875584828559</v>
      </c>
      <c r="AC1306" s="17">
        <v>9.6443999600109506E-2</v>
      </c>
      <c r="AD1306" s="17">
        <v>0.39797875366482899</v>
      </c>
      <c r="AE1306" s="17"/>
      <c r="AF1306" s="17">
        <v>0.128215979418424</v>
      </c>
      <c r="AG1306" s="17">
        <v>0.22691226797363201</v>
      </c>
      <c r="AH1306" s="17">
        <v>0.23954748513274801</v>
      </c>
      <c r="AI1306" s="17">
        <v>0.23752400231485099</v>
      </c>
      <c r="AJ1306" s="17">
        <v>0.16251835384973001</v>
      </c>
      <c r="AK1306" s="17"/>
      <c r="AL1306" s="17">
        <v>0.27054103521938</v>
      </c>
      <c r="AM1306" s="17">
        <v>0.17330731182503401</v>
      </c>
      <c r="AN1306" s="17">
        <v>0.21526293775013799</v>
      </c>
      <c r="AO1306" s="17">
        <v>0.17494590084675801</v>
      </c>
      <c r="AP1306" s="17">
        <v>0.122362854216513</v>
      </c>
      <c r="AQ1306" s="17">
        <v>0.199868852319248</v>
      </c>
      <c r="AR1306" s="17"/>
      <c r="AS1306" s="17">
        <v>0.184117043900733</v>
      </c>
      <c r="AT1306" s="17">
        <v>0.20426805188109801</v>
      </c>
      <c r="AU1306" s="17">
        <v>0.21373939685162099</v>
      </c>
      <c r="AV1306" s="17">
        <v>0.23457887019534601</v>
      </c>
      <c r="AW1306" s="17">
        <v>0.14916972620785299</v>
      </c>
      <c r="AX1306" s="17"/>
      <c r="AY1306" s="17">
        <v>0.150714979551929</v>
      </c>
      <c r="AZ1306" s="17">
        <v>0.238026222237433</v>
      </c>
      <c r="BA1306" s="17">
        <v>0.250347138821232</v>
      </c>
      <c r="BB1306" s="17">
        <v>0.15270494489596501</v>
      </c>
      <c r="BC1306" s="17">
        <v>0.17690806316076901</v>
      </c>
      <c r="BD1306" s="17"/>
      <c r="BE1306" s="17">
        <v>0.212253643706248</v>
      </c>
      <c r="BF1306" s="17">
        <v>0.22847693126220001</v>
      </c>
      <c r="BG1306" s="17">
        <v>0.19078503803455901</v>
      </c>
      <c r="BH1306" s="17">
        <v>0.21344262831095001</v>
      </c>
      <c r="BI1306" s="17"/>
      <c r="BJ1306" s="17">
        <v>0.150363154836923</v>
      </c>
      <c r="BK1306" s="17">
        <v>0.16179185163673299</v>
      </c>
      <c r="BL1306" s="17">
        <v>0.21688726642446099</v>
      </c>
      <c r="BM1306" s="17">
        <v>0.21648086631421301</v>
      </c>
      <c r="BN1306" s="17"/>
      <c r="BO1306" s="17">
        <v>0.17164392911028301</v>
      </c>
      <c r="BP1306" s="17">
        <v>0.204262298924382</v>
      </c>
      <c r="BQ1306" s="17">
        <v>0.209775448509365</v>
      </c>
      <c r="BR1306" s="17"/>
      <c r="BS1306" s="17">
        <v>0.200490219753023</v>
      </c>
      <c r="BT1306" s="17">
        <v>0.21156869109745199</v>
      </c>
      <c r="BU1306" s="17"/>
      <c r="BV1306" s="17">
        <v>0.20183168895885101</v>
      </c>
      <c r="BW1306" s="17">
        <v>0.217217762919724</v>
      </c>
      <c r="BX1306" s="17">
        <v>0.17765107953534001</v>
      </c>
      <c r="BY1306" s="17"/>
      <c r="BZ1306" s="17">
        <v>0.14776135439834001</v>
      </c>
      <c r="CA1306" s="17">
        <v>0.196852698440032</v>
      </c>
    </row>
    <row r="1307" spans="2:79" x14ac:dyDescent="0.3">
      <c r="B1307" t="s">
        <v>324</v>
      </c>
      <c r="C1307" s="17">
        <v>0.23242493734900399</v>
      </c>
      <c r="D1307" s="17">
        <v>0.21171320609001501</v>
      </c>
      <c r="E1307" s="17">
        <v>0.25160334281063701</v>
      </c>
      <c r="F1307" s="17"/>
      <c r="G1307" s="17">
        <v>0.17888769633419499</v>
      </c>
      <c r="H1307" s="17">
        <v>0.25233175795380203</v>
      </c>
      <c r="I1307" s="17">
        <v>0.23687367021561301</v>
      </c>
      <c r="J1307" s="17">
        <v>0.19415986915479</v>
      </c>
      <c r="K1307" s="17">
        <v>0.21377550510915</v>
      </c>
      <c r="L1307" s="17">
        <v>0.28115498996326399</v>
      </c>
      <c r="M1307" s="17"/>
      <c r="N1307" s="17">
        <v>0.21104204872555901</v>
      </c>
      <c r="O1307" s="17">
        <v>0.199715992627125</v>
      </c>
      <c r="P1307" s="17">
        <v>0.24740172790587101</v>
      </c>
      <c r="Q1307" s="17">
        <v>0.27239357583045798</v>
      </c>
      <c r="R1307" s="17"/>
      <c r="S1307" s="17">
        <v>0.257826413539541</v>
      </c>
      <c r="T1307" s="17">
        <v>0.23667290492705101</v>
      </c>
      <c r="U1307" s="17">
        <v>0.230636246800411</v>
      </c>
      <c r="V1307" s="17">
        <v>0.202459684116471</v>
      </c>
      <c r="W1307" s="17">
        <v>0.26089045508923397</v>
      </c>
      <c r="X1307" s="17">
        <v>0.237786518867171</v>
      </c>
      <c r="Y1307" s="17">
        <v>0.237992104194092</v>
      </c>
      <c r="Z1307" s="17">
        <v>0.30387667874470098</v>
      </c>
      <c r="AA1307" s="17">
        <v>0.219040832052528</v>
      </c>
      <c r="AB1307" s="17">
        <v>0.18964731169927199</v>
      </c>
      <c r="AC1307" s="17">
        <v>0.23125969475098901</v>
      </c>
      <c r="AD1307" s="17">
        <v>0.18344481026415599</v>
      </c>
      <c r="AE1307" s="17"/>
      <c r="AF1307" s="17">
        <v>0.283739345563081</v>
      </c>
      <c r="AG1307" s="17">
        <v>0.18332455058598701</v>
      </c>
      <c r="AH1307" s="17">
        <v>0.13356705196264901</v>
      </c>
      <c r="AI1307" s="17">
        <v>0.21634890116187799</v>
      </c>
      <c r="AJ1307" s="17">
        <v>0.244397586403238</v>
      </c>
      <c r="AK1307" s="17"/>
      <c r="AL1307" s="17">
        <v>0.163655881281353</v>
      </c>
      <c r="AM1307" s="17">
        <v>0.25580605665587403</v>
      </c>
      <c r="AN1307" s="17">
        <v>0.188970776702513</v>
      </c>
      <c r="AO1307" s="17">
        <v>0.218225843246523</v>
      </c>
      <c r="AP1307" s="17">
        <v>0.220011896453222</v>
      </c>
      <c r="AQ1307" s="17">
        <v>0.368839364649656</v>
      </c>
      <c r="AR1307" s="17"/>
      <c r="AS1307" s="17">
        <v>0.15702534146171501</v>
      </c>
      <c r="AT1307" s="17">
        <v>0.22816968367173801</v>
      </c>
      <c r="AU1307" s="17">
        <v>0.29184779682643902</v>
      </c>
      <c r="AV1307" s="17">
        <v>0.25132600432848801</v>
      </c>
      <c r="AW1307" s="17">
        <v>0.248316065435877</v>
      </c>
      <c r="AX1307" s="17"/>
      <c r="AY1307" s="17">
        <v>0.22422205699238801</v>
      </c>
      <c r="AZ1307" s="17">
        <v>0.20901688752077599</v>
      </c>
      <c r="BA1307" s="17">
        <v>0.25949220439925902</v>
      </c>
      <c r="BB1307" s="17">
        <v>0.26847040438282799</v>
      </c>
      <c r="BC1307" s="17">
        <v>0.200126399019947</v>
      </c>
      <c r="BD1307" s="17"/>
      <c r="BE1307" s="17">
        <v>0.22488661534719401</v>
      </c>
      <c r="BF1307" s="17">
        <v>0.22577892986450299</v>
      </c>
      <c r="BG1307" s="17">
        <v>0.23293840977463001</v>
      </c>
      <c r="BH1307" s="17">
        <v>0.22936440046566101</v>
      </c>
      <c r="BI1307" s="17"/>
      <c r="BJ1307" s="17">
        <v>0.22566937105694099</v>
      </c>
      <c r="BK1307" s="17">
        <v>0.199503305109445</v>
      </c>
      <c r="BL1307" s="17">
        <v>0.228067537427562</v>
      </c>
      <c r="BM1307" s="17">
        <v>0.23704210542927701</v>
      </c>
      <c r="BN1307" s="17"/>
      <c r="BO1307" s="17">
        <v>0.259657893213465</v>
      </c>
      <c r="BP1307" s="17">
        <v>0.16479426030248601</v>
      </c>
      <c r="BQ1307" s="17">
        <v>0.240554596871456</v>
      </c>
      <c r="BR1307" s="17"/>
      <c r="BS1307" s="17">
        <v>0.208457891683661</v>
      </c>
      <c r="BT1307" s="17">
        <v>0.26262487369620802</v>
      </c>
      <c r="BU1307" s="17"/>
      <c r="BV1307" s="17">
        <v>0.26743766499209698</v>
      </c>
      <c r="BW1307" s="17">
        <v>0.22317605778524799</v>
      </c>
      <c r="BX1307" s="17">
        <v>0.19419258708017101</v>
      </c>
      <c r="BY1307" s="17"/>
      <c r="BZ1307" s="17">
        <v>0.18423704759711901</v>
      </c>
      <c r="CA1307" s="17">
        <v>0.115962392034204</v>
      </c>
    </row>
    <row r="1308" spans="2:79" x14ac:dyDescent="0.3">
      <c r="B1308" t="s">
        <v>325</v>
      </c>
      <c r="C1308" s="17">
        <v>0.18616090159906601</v>
      </c>
      <c r="D1308" s="17">
        <v>0.19817903125396499</v>
      </c>
      <c r="E1308" s="17">
        <v>0.17251970057451399</v>
      </c>
      <c r="F1308" s="17"/>
      <c r="G1308" s="17">
        <v>0.201541916494726</v>
      </c>
      <c r="H1308" s="17">
        <v>0.155360585418927</v>
      </c>
      <c r="I1308" s="17">
        <v>0.135033710946313</v>
      </c>
      <c r="J1308" s="17">
        <v>0.21797446127209499</v>
      </c>
      <c r="K1308" s="17">
        <v>0.22440012265647699</v>
      </c>
      <c r="L1308" s="17">
        <v>0.188052902556058</v>
      </c>
      <c r="M1308" s="17"/>
      <c r="N1308" s="17">
        <v>0.17732767965082299</v>
      </c>
      <c r="O1308" s="17">
        <v>0.23263592930938401</v>
      </c>
      <c r="P1308" s="17">
        <v>0.17427267338355801</v>
      </c>
      <c r="Q1308" s="17">
        <v>0.162536475026792</v>
      </c>
      <c r="R1308" s="17"/>
      <c r="S1308" s="17">
        <v>0.185487586365403</v>
      </c>
      <c r="T1308" s="17">
        <v>0.19865113660226699</v>
      </c>
      <c r="U1308" s="17">
        <v>0.20264119811624501</v>
      </c>
      <c r="V1308" s="17">
        <v>0.13611818133060199</v>
      </c>
      <c r="W1308" s="17">
        <v>0.26650253324568102</v>
      </c>
      <c r="X1308" s="17">
        <v>0.23062669684885501</v>
      </c>
      <c r="Y1308" s="17">
        <v>0.192608252490893</v>
      </c>
      <c r="Z1308" s="17">
        <v>0.13174999193530401</v>
      </c>
      <c r="AA1308" s="17">
        <v>0.14160777043769501</v>
      </c>
      <c r="AB1308" s="17">
        <v>0.192377795302688</v>
      </c>
      <c r="AC1308" s="17">
        <v>0.20422488824139501</v>
      </c>
      <c r="AD1308" s="17">
        <v>0.127304862972695</v>
      </c>
      <c r="AE1308" s="17"/>
      <c r="AF1308" s="17">
        <v>0.19863592832141</v>
      </c>
      <c r="AG1308" s="17">
        <v>0.18863342604357899</v>
      </c>
      <c r="AH1308" s="17">
        <v>0.25199075810411797</v>
      </c>
      <c r="AI1308" s="17">
        <v>0.20781668987145699</v>
      </c>
      <c r="AJ1308" s="17">
        <v>0.169394526616785</v>
      </c>
      <c r="AK1308" s="17"/>
      <c r="AL1308" s="17">
        <v>0.15219947657291</v>
      </c>
      <c r="AM1308" s="17">
        <v>0.22590409463543301</v>
      </c>
      <c r="AN1308" s="17">
        <v>0.21685987623071801</v>
      </c>
      <c r="AO1308" s="17">
        <v>0.194404783722469</v>
      </c>
      <c r="AP1308" s="17">
        <v>0.20127247625269901</v>
      </c>
      <c r="AQ1308" s="17">
        <v>0.18949066843614501</v>
      </c>
      <c r="AR1308" s="17"/>
      <c r="AS1308" s="17">
        <v>0.20789598422268499</v>
      </c>
      <c r="AT1308" s="17">
        <v>0.194740923360464</v>
      </c>
      <c r="AU1308" s="17">
        <v>0.175049879301689</v>
      </c>
      <c r="AV1308" s="17">
        <v>0.172570525345842</v>
      </c>
      <c r="AW1308" s="17">
        <v>0</v>
      </c>
      <c r="AX1308" s="17"/>
      <c r="AY1308" s="17">
        <v>0.18097326198435201</v>
      </c>
      <c r="AZ1308" s="17">
        <v>0.211663550031336</v>
      </c>
      <c r="BA1308" s="17">
        <v>0.1775886139542</v>
      </c>
      <c r="BB1308" s="17">
        <v>0.17183694024334101</v>
      </c>
      <c r="BC1308" s="17">
        <v>7.8593596569700094E-2</v>
      </c>
      <c r="BD1308" s="17"/>
      <c r="BE1308" s="17">
        <v>0.210871206069811</v>
      </c>
      <c r="BF1308" s="17">
        <v>0.23073526225937899</v>
      </c>
      <c r="BG1308" s="17">
        <v>0.20946540626950699</v>
      </c>
      <c r="BH1308" s="17">
        <v>0.118552951315609</v>
      </c>
      <c r="BI1308" s="17"/>
      <c r="BJ1308" s="17">
        <v>0.19221561028138501</v>
      </c>
      <c r="BK1308" s="17">
        <v>0.24765500147551101</v>
      </c>
      <c r="BL1308" s="17">
        <v>0.18370110972697601</v>
      </c>
      <c r="BM1308" s="17">
        <v>0.17970033009723099</v>
      </c>
      <c r="BN1308" s="17"/>
      <c r="BO1308" s="17">
        <v>0.184583712336961</v>
      </c>
      <c r="BP1308" s="17">
        <v>0.18369823047408801</v>
      </c>
      <c r="BQ1308" s="17">
        <v>0.186185423876919</v>
      </c>
      <c r="BR1308" s="17"/>
      <c r="BS1308" s="17">
        <v>0.19924233917228401</v>
      </c>
      <c r="BT1308" s="17">
        <v>0.16707556390717099</v>
      </c>
      <c r="BU1308" s="17"/>
      <c r="BV1308" s="17">
        <v>0.17551029397936799</v>
      </c>
      <c r="BW1308" s="17">
        <v>0.19184425818876699</v>
      </c>
      <c r="BX1308" s="17">
        <v>0.19809191425616199</v>
      </c>
      <c r="BY1308" s="17"/>
      <c r="BZ1308" s="17">
        <v>0.227489244224928</v>
      </c>
      <c r="CA1308" s="17">
        <v>0.23105785910937601</v>
      </c>
    </row>
    <row r="1309" spans="2:79" x14ac:dyDescent="0.3">
      <c r="B1309" t="s">
        <v>326</v>
      </c>
      <c r="C1309" s="17">
        <v>0.11086851206928799</v>
      </c>
      <c r="D1309" s="17">
        <v>0.110382023602518</v>
      </c>
      <c r="E1309" s="17">
        <v>0.111973452300105</v>
      </c>
      <c r="F1309" s="17"/>
      <c r="G1309" s="17">
        <v>7.6047133373316395E-2</v>
      </c>
      <c r="H1309" s="17">
        <v>0.119360705221895</v>
      </c>
      <c r="I1309" s="17">
        <v>0.108278252262811</v>
      </c>
      <c r="J1309" s="17">
        <v>0.12745914304568301</v>
      </c>
      <c r="K1309" s="17">
        <v>0.11639612124559399</v>
      </c>
      <c r="L1309" s="17">
        <v>0.11131352655509601</v>
      </c>
      <c r="M1309" s="17"/>
      <c r="N1309" s="17">
        <v>0.11676608553451299</v>
      </c>
      <c r="O1309" s="17">
        <v>0.115077247798553</v>
      </c>
      <c r="P1309" s="17">
        <v>9.3605395016725101E-2</v>
      </c>
      <c r="Q1309" s="17">
        <v>0.112169364391702</v>
      </c>
      <c r="R1309" s="17"/>
      <c r="S1309" s="17">
        <v>8.5471276731730494E-2</v>
      </c>
      <c r="T1309" s="17">
        <v>8.53024350398357E-2</v>
      </c>
      <c r="U1309" s="17">
        <v>0.19881016485536701</v>
      </c>
      <c r="V1309" s="17">
        <v>0.10456360376932999</v>
      </c>
      <c r="W1309" s="17">
        <v>0.11531443807774799</v>
      </c>
      <c r="X1309" s="17">
        <v>8.7127855760207901E-2</v>
      </c>
      <c r="Y1309" s="17">
        <v>0.131775457349463</v>
      </c>
      <c r="Z1309" s="17">
        <v>6.7039380650720501E-2</v>
      </c>
      <c r="AA1309" s="17">
        <v>0.14324761173190001</v>
      </c>
      <c r="AB1309" s="17">
        <v>0.18568732173891001</v>
      </c>
      <c r="AC1309" s="17">
        <v>0</v>
      </c>
      <c r="AD1309" s="17">
        <v>5.6508950193879699E-2</v>
      </c>
      <c r="AE1309" s="17"/>
      <c r="AF1309" s="17">
        <v>0.11513075735308501</v>
      </c>
      <c r="AG1309" s="17">
        <v>0.115870956580922</v>
      </c>
      <c r="AH1309" s="17">
        <v>0.14658069262651999</v>
      </c>
      <c r="AI1309" s="17">
        <v>6.1321531386801097E-2</v>
      </c>
      <c r="AJ1309" s="17">
        <v>0.13554934817974101</v>
      </c>
      <c r="AK1309" s="17"/>
      <c r="AL1309" s="17">
        <v>9.7559479083137293E-2</v>
      </c>
      <c r="AM1309" s="17">
        <v>0.106247633012339</v>
      </c>
      <c r="AN1309" s="17">
        <v>0.13851884982205501</v>
      </c>
      <c r="AO1309" s="17">
        <v>0.107455762554093</v>
      </c>
      <c r="AP1309" s="17">
        <v>0.200148389020643</v>
      </c>
      <c r="AQ1309" s="17">
        <v>5.4163505806859497E-2</v>
      </c>
      <c r="AR1309" s="17"/>
      <c r="AS1309" s="17">
        <v>0.15385036060687601</v>
      </c>
      <c r="AT1309" s="17">
        <v>0.107227205438613</v>
      </c>
      <c r="AU1309" s="17">
        <v>6.8661914961886505E-2</v>
      </c>
      <c r="AV1309" s="17">
        <v>0.158341644543988</v>
      </c>
      <c r="AW1309" s="17">
        <v>0</v>
      </c>
      <c r="AX1309" s="17"/>
      <c r="AY1309" s="17">
        <v>0.145151902970935</v>
      </c>
      <c r="AZ1309" s="17">
        <v>9.2537902157683996E-2</v>
      </c>
      <c r="BA1309" s="17">
        <v>6.6158614666759902E-2</v>
      </c>
      <c r="BB1309" s="17">
        <v>0.13145157598111201</v>
      </c>
      <c r="BC1309" s="17">
        <v>0.234149447877537</v>
      </c>
      <c r="BD1309" s="17"/>
      <c r="BE1309" s="17">
        <v>2.5418113843839699E-2</v>
      </c>
      <c r="BF1309" s="17">
        <v>8.7692476435345695E-2</v>
      </c>
      <c r="BG1309" s="17">
        <v>0.11877708652426799</v>
      </c>
      <c r="BH1309" s="17">
        <v>0.12445288061142901</v>
      </c>
      <c r="BI1309" s="17"/>
      <c r="BJ1309" s="17">
        <v>9.2821609264989696E-2</v>
      </c>
      <c r="BK1309" s="17">
        <v>0.111137910299291</v>
      </c>
      <c r="BL1309" s="17">
        <v>0.112928250710744</v>
      </c>
      <c r="BM1309" s="17">
        <v>0.114513687997784</v>
      </c>
      <c r="BN1309" s="17"/>
      <c r="BO1309" s="17">
        <v>0.14076214478384699</v>
      </c>
      <c r="BP1309" s="17">
        <v>0.137722938925325</v>
      </c>
      <c r="BQ1309" s="17">
        <v>0.10037530905999301</v>
      </c>
      <c r="BR1309" s="17"/>
      <c r="BS1309" s="17">
        <v>0.110362748238009</v>
      </c>
      <c r="BT1309" s="17">
        <v>0.112699099295266</v>
      </c>
      <c r="BU1309" s="17"/>
      <c r="BV1309" s="17">
        <v>0.156912065702938</v>
      </c>
      <c r="BW1309" s="17">
        <v>9.7430548387402602E-2</v>
      </c>
      <c r="BX1309" s="17">
        <v>0.10965995109422701</v>
      </c>
      <c r="BY1309" s="17"/>
      <c r="BZ1309" s="17">
        <v>0.18659794149890599</v>
      </c>
      <c r="CA1309" s="17">
        <v>0.14831220227078901</v>
      </c>
    </row>
    <row r="1310" spans="2:79" x14ac:dyDescent="0.3">
      <c r="B1310" t="s">
        <v>327</v>
      </c>
      <c r="C1310" s="17">
        <v>4.2155050209405201E-2</v>
      </c>
      <c r="D1310" s="17">
        <v>4.6371502390401102E-2</v>
      </c>
      <c r="E1310" s="17">
        <v>3.8139745338824901E-2</v>
      </c>
      <c r="F1310" s="17"/>
      <c r="G1310" s="17">
        <v>1.13148241962195E-2</v>
      </c>
      <c r="H1310" s="17">
        <v>1.02242111286928E-2</v>
      </c>
      <c r="I1310" s="17">
        <v>2.0542102099561001E-2</v>
      </c>
      <c r="J1310" s="17">
        <v>4.1086415166289698E-2</v>
      </c>
      <c r="K1310" s="17">
        <v>6.4561510348720097E-2</v>
      </c>
      <c r="L1310" s="17">
        <v>8.0720893672212898E-2</v>
      </c>
      <c r="M1310" s="17"/>
      <c r="N1310" s="17">
        <v>3.7645386041563401E-2</v>
      </c>
      <c r="O1310" s="17">
        <v>5.0620627203263401E-2</v>
      </c>
      <c r="P1310" s="17">
        <v>3.3483675522370498E-2</v>
      </c>
      <c r="Q1310" s="17">
        <v>4.6938748926821497E-2</v>
      </c>
      <c r="R1310" s="17"/>
      <c r="S1310" s="17">
        <v>1.87967101350398E-2</v>
      </c>
      <c r="T1310" s="17">
        <v>6.4254749570735598E-2</v>
      </c>
      <c r="U1310" s="17">
        <v>1.8239859387506899E-2</v>
      </c>
      <c r="V1310" s="17">
        <v>9.9822564207325507E-2</v>
      </c>
      <c r="W1310" s="17">
        <v>0</v>
      </c>
      <c r="X1310" s="17">
        <v>0</v>
      </c>
      <c r="Y1310" s="17">
        <v>3.7114816807634801E-2</v>
      </c>
      <c r="Z1310" s="17">
        <v>3.18216209203811E-2</v>
      </c>
      <c r="AA1310" s="17">
        <v>5.00172551810521E-2</v>
      </c>
      <c r="AB1310" s="17">
        <v>6.4345148886670894E-2</v>
      </c>
      <c r="AC1310" s="17">
        <v>6.8861064792544599E-2</v>
      </c>
      <c r="AD1310" s="17">
        <v>0</v>
      </c>
      <c r="AE1310" s="17"/>
      <c r="AF1310" s="17">
        <v>7.7773125285965305E-2</v>
      </c>
      <c r="AG1310" s="17">
        <v>3.11957783631964E-2</v>
      </c>
      <c r="AH1310" s="17">
        <v>1.75331751193776E-2</v>
      </c>
      <c r="AI1310" s="17">
        <v>6.6055921387858096E-2</v>
      </c>
      <c r="AJ1310" s="17">
        <v>5.7306387986336901E-2</v>
      </c>
      <c r="AK1310" s="17"/>
      <c r="AL1310" s="17">
        <v>3.17451804845469E-2</v>
      </c>
      <c r="AM1310" s="17">
        <v>4.8020015122240398E-2</v>
      </c>
      <c r="AN1310" s="17">
        <v>3.1300801977656501E-2</v>
      </c>
      <c r="AO1310" s="17">
        <v>6.20562668193258E-2</v>
      </c>
      <c r="AP1310" s="17">
        <v>6.0537261477373899E-2</v>
      </c>
      <c r="AQ1310" s="17">
        <v>3.0322266353491799E-2</v>
      </c>
      <c r="AR1310" s="17"/>
      <c r="AS1310" s="17">
        <v>3.8375935476855499E-2</v>
      </c>
      <c r="AT1310" s="17">
        <v>4.1451256693079898E-2</v>
      </c>
      <c r="AU1310" s="17">
        <v>5.6930692435628601E-2</v>
      </c>
      <c r="AV1310" s="17">
        <v>2.73679003844653E-2</v>
      </c>
      <c r="AW1310" s="17">
        <v>0</v>
      </c>
      <c r="AX1310" s="17"/>
      <c r="AY1310" s="17">
        <v>6.8693519920907095E-2</v>
      </c>
      <c r="AZ1310" s="17">
        <v>4.4511050359818498E-2</v>
      </c>
      <c r="BA1310" s="17">
        <v>2.90776713910482E-2</v>
      </c>
      <c r="BB1310" s="17">
        <v>1.6909491460155999E-2</v>
      </c>
      <c r="BC1310" s="17">
        <v>0</v>
      </c>
      <c r="BD1310" s="17"/>
      <c r="BE1310" s="17">
        <v>6.9651236920493104E-2</v>
      </c>
      <c r="BF1310" s="17">
        <v>3.8286169017606897E-2</v>
      </c>
      <c r="BG1310" s="17">
        <v>4.1579966038045597E-2</v>
      </c>
      <c r="BH1310" s="17">
        <v>4.2044845661350097E-2</v>
      </c>
      <c r="BI1310" s="17"/>
      <c r="BJ1310" s="17">
        <v>3.67189646569979E-2</v>
      </c>
      <c r="BK1310" s="17">
        <v>0</v>
      </c>
      <c r="BL1310" s="17">
        <v>6.1057335882918701E-2</v>
      </c>
      <c r="BM1310" s="17">
        <v>3.9015619215854697E-2</v>
      </c>
      <c r="BN1310" s="17"/>
      <c r="BO1310" s="17">
        <v>0</v>
      </c>
      <c r="BP1310" s="17">
        <v>5.0302948173602903E-2</v>
      </c>
      <c r="BQ1310" s="17">
        <v>4.8643592745060603E-2</v>
      </c>
      <c r="BR1310" s="17"/>
      <c r="BS1310" s="17">
        <v>4.3740520506725299E-2</v>
      </c>
      <c r="BT1310" s="17">
        <v>3.7423282717918102E-2</v>
      </c>
      <c r="BU1310" s="17"/>
      <c r="BV1310" s="17">
        <v>4.7858675854190798E-2</v>
      </c>
      <c r="BW1310" s="17">
        <v>3.1135182890472599E-2</v>
      </c>
      <c r="BX1310" s="17">
        <v>5.0022497723364097E-2</v>
      </c>
      <c r="BY1310" s="17"/>
      <c r="BZ1310" s="17">
        <v>2.6408409335407699E-2</v>
      </c>
      <c r="CA1310" s="17">
        <v>0</v>
      </c>
    </row>
    <row r="1311" spans="2:79" x14ac:dyDescent="0.3">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c r="AP1311" s="17"/>
      <c r="AQ1311" s="17"/>
      <c r="AR1311" s="17"/>
      <c r="AS1311" s="17"/>
      <c r="AT1311" s="17"/>
      <c r="AU1311" s="17"/>
      <c r="AV1311" s="17"/>
      <c r="AW1311" s="17"/>
      <c r="AX1311" s="17"/>
      <c r="AY1311" s="17"/>
      <c r="AZ1311" s="17"/>
      <c r="BA1311" s="17"/>
      <c r="BB1311" s="17"/>
      <c r="BC1311" s="17"/>
      <c r="BD1311" s="17"/>
      <c r="BE1311" s="17"/>
      <c r="BF1311" s="17"/>
      <c r="BG1311" s="17"/>
      <c r="BH1311" s="17"/>
      <c r="BI1311" s="17"/>
      <c r="BJ1311" s="17"/>
      <c r="BK1311" s="17"/>
      <c r="BL1311" s="17"/>
      <c r="BM1311" s="17"/>
      <c r="BN1311" s="17"/>
      <c r="BO1311" s="17"/>
      <c r="BP1311" s="17"/>
      <c r="BQ1311" s="17"/>
      <c r="BR1311" s="17"/>
      <c r="BS1311" s="17"/>
      <c r="BT1311" s="17"/>
      <c r="BU1311" s="17"/>
      <c r="BV1311" s="17"/>
      <c r="BW1311" s="17"/>
      <c r="BX1311" s="17"/>
      <c r="BY1311" s="17"/>
      <c r="BZ1311" s="17"/>
      <c r="CA1311" s="17"/>
    </row>
    <row r="1312" spans="2:79" x14ac:dyDescent="0.3">
      <c r="B1312" s="6" t="s">
        <v>387</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c r="AX1312" s="17"/>
      <c r="AY1312" s="17"/>
      <c r="AZ1312" s="17"/>
      <c r="BA1312" s="17"/>
      <c r="BB1312" s="17"/>
      <c r="BC1312" s="17"/>
      <c r="BD1312" s="17"/>
      <c r="BE1312" s="17"/>
      <c r="BF1312" s="17"/>
      <c r="BG1312" s="17"/>
      <c r="BH1312" s="17"/>
      <c r="BI1312" s="17"/>
      <c r="BJ1312" s="17"/>
      <c r="BK1312" s="17"/>
      <c r="BL1312" s="17"/>
      <c r="BM1312" s="17"/>
      <c r="BN1312" s="17"/>
      <c r="BO1312" s="17"/>
      <c r="BP1312" s="17"/>
      <c r="BQ1312" s="17"/>
      <c r="BR1312" s="17"/>
      <c r="BS1312" s="17"/>
      <c r="BT1312" s="17"/>
      <c r="BU1312" s="17"/>
      <c r="BV1312" s="17"/>
      <c r="BW1312" s="17"/>
      <c r="BX1312" s="17"/>
      <c r="BY1312" s="17"/>
      <c r="BZ1312" s="17"/>
      <c r="CA1312" s="17"/>
    </row>
    <row r="1313" spans="2:79" x14ac:dyDescent="0.3">
      <c r="B1313" s="24" t="s">
        <v>329</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c r="BF1313" s="17"/>
      <c r="BG1313" s="17"/>
      <c r="BH1313" s="17"/>
      <c r="BI1313" s="17"/>
      <c r="BJ1313" s="17"/>
      <c r="BK1313" s="17"/>
      <c r="BL1313" s="17"/>
      <c r="BM1313" s="17"/>
      <c r="BN1313" s="17"/>
      <c r="BO1313" s="17"/>
      <c r="BP1313" s="17"/>
      <c r="BQ1313" s="17"/>
      <c r="BR1313" s="17"/>
      <c r="BS1313" s="17"/>
      <c r="BT1313" s="17"/>
      <c r="BU1313" s="17"/>
      <c r="BV1313" s="17"/>
      <c r="BW1313" s="17"/>
      <c r="BX1313" s="17"/>
      <c r="BY1313" s="17"/>
      <c r="BZ1313" s="17"/>
      <c r="CA1313" s="17"/>
    </row>
    <row r="1314" spans="2:79" x14ac:dyDescent="0.3">
      <c r="B1314" t="s">
        <v>321</v>
      </c>
      <c r="C1314" s="17">
        <v>5.07097140379092E-2</v>
      </c>
      <c r="D1314" s="17">
        <v>5.7158791453812197E-2</v>
      </c>
      <c r="E1314" s="17">
        <v>4.4491965454895401E-2</v>
      </c>
      <c r="F1314" s="17"/>
      <c r="G1314" s="17">
        <v>4.5527883363332203E-2</v>
      </c>
      <c r="H1314" s="17">
        <v>0.127926244581369</v>
      </c>
      <c r="I1314" s="17">
        <v>9.1156000742595805E-2</v>
      </c>
      <c r="J1314" s="17">
        <v>1.0702837511075199E-2</v>
      </c>
      <c r="K1314" s="17">
        <v>1.6899765945026499E-2</v>
      </c>
      <c r="L1314" s="17">
        <v>2.2684574142600299E-2</v>
      </c>
      <c r="M1314" s="17"/>
      <c r="N1314" s="17">
        <v>6.74584215166808E-2</v>
      </c>
      <c r="O1314" s="17">
        <v>4.9975119291738999E-2</v>
      </c>
      <c r="P1314" s="17">
        <v>6.2010613689814503E-2</v>
      </c>
      <c r="Q1314" s="17">
        <v>2.4579702051158499E-2</v>
      </c>
      <c r="R1314" s="17"/>
      <c r="S1314" s="17">
        <v>6.3040670590678693E-2</v>
      </c>
      <c r="T1314" s="17">
        <v>1.31554341267794E-2</v>
      </c>
      <c r="U1314" s="17">
        <v>7.6923299711098597E-2</v>
      </c>
      <c r="V1314" s="17">
        <v>6.9487045635775901E-2</v>
      </c>
      <c r="W1314" s="17">
        <v>5.4544004378336897E-2</v>
      </c>
      <c r="X1314" s="17">
        <v>6.8047981725433193E-2</v>
      </c>
      <c r="Y1314" s="17">
        <v>3.9113255214946699E-2</v>
      </c>
      <c r="Z1314" s="17">
        <v>4.5081594244749203E-2</v>
      </c>
      <c r="AA1314" s="17">
        <v>7.2945441750125906E-2</v>
      </c>
      <c r="AB1314" s="17">
        <v>0</v>
      </c>
      <c r="AC1314" s="17">
        <v>2.3862027079928499E-2</v>
      </c>
      <c r="AD1314" s="17">
        <v>0.130537965877604</v>
      </c>
      <c r="AE1314" s="17"/>
      <c r="AF1314" s="17">
        <v>5.0813155981950103E-2</v>
      </c>
      <c r="AG1314" s="17">
        <v>8.7503798399995197E-2</v>
      </c>
      <c r="AH1314" s="17">
        <v>0</v>
      </c>
      <c r="AI1314" s="17">
        <v>1.22879925631867E-2</v>
      </c>
      <c r="AJ1314" s="17">
        <v>0</v>
      </c>
      <c r="AK1314" s="17"/>
      <c r="AL1314" s="17">
        <v>8.7532628580989799E-2</v>
      </c>
      <c r="AM1314" s="17">
        <v>5.3819464043286899E-2</v>
      </c>
      <c r="AN1314" s="17">
        <v>1.5392493359485299E-2</v>
      </c>
      <c r="AO1314" s="17">
        <v>2.92176325522772E-2</v>
      </c>
      <c r="AP1314" s="17">
        <v>1.9078863962710399E-2</v>
      </c>
      <c r="AQ1314" s="17">
        <v>6.9137423487934099E-2</v>
      </c>
      <c r="AR1314" s="17"/>
      <c r="AS1314" s="17">
        <v>0.10569399360532999</v>
      </c>
      <c r="AT1314" s="17">
        <v>4.1698281609410803E-2</v>
      </c>
      <c r="AU1314" s="17">
        <v>3.2058430795782897E-2</v>
      </c>
      <c r="AV1314" s="17">
        <v>2.5715995332707201E-2</v>
      </c>
      <c r="AW1314" s="17">
        <v>0.15305270071208801</v>
      </c>
      <c r="AX1314" s="17"/>
      <c r="AY1314" s="17">
        <v>9.7230443402543304E-2</v>
      </c>
      <c r="AZ1314" s="17">
        <v>3.1256374987838301E-2</v>
      </c>
      <c r="BA1314" s="17">
        <v>3.5805645339175303E-2</v>
      </c>
      <c r="BB1314" s="17">
        <v>5.5468199862208897E-2</v>
      </c>
      <c r="BC1314" s="17">
        <v>0</v>
      </c>
      <c r="BD1314" s="17"/>
      <c r="BE1314" s="17">
        <v>2.55975170036053E-2</v>
      </c>
      <c r="BF1314" s="17">
        <v>1.7228342620505099E-2</v>
      </c>
      <c r="BG1314" s="17">
        <v>5.5990829269202201E-2</v>
      </c>
      <c r="BH1314" s="17">
        <v>6.5994280885329298E-2</v>
      </c>
      <c r="BI1314" s="17"/>
      <c r="BJ1314" s="17">
        <v>7.8142153493225897E-2</v>
      </c>
      <c r="BK1314" s="17">
        <v>3.9457565796277697E-2</v>
      </c>
      <c r="BL1314" s="17">
        <v>3.2180473131227502E-2</v>
      </c>
      <c r="BM1314" s="17">
        <v>5.3960737819559401E-2</v>
      </c>
      <c r="BN1314" s="17"/>
      <c r="BO1314" s="17">
        <v>8.9050362479444395E-2</v>
      </c>
      <c r="BP1314" s="17">
        <v>4.9673870450823901E-2</v>
      </c>
      <c r="BQ1314" s="17">
        <v>4.4021571697485197E-2</v>
      </c>
      <c r="BR1314" s="17"/>
      <c r="BS1314" s="17">
        <v>6.7064405441569594E-2</v>
      </c>
      <c r="BT1314" s="17">
        <v>2.9987251024996501E-2</v>
      </c>
      <c r="BU1314" s="17"/>
      <c r="BV1314" s="17">
        <v>2.7138181547553802E-2</v>
      </c>
      <c r="BW1314" s="17">
        <v>4.6165824708241002E-2</v>
      </c>
      <c r="BX1314" s="17">
        <v>7.5099129827605304E-2</v>
      </c>
      <c r="BY1314" s="17"/>
      <c r="BZ1314" s="17">
        <v>6.51985331863974E-2</v>
      </c>
      <c r="CA1314" s="17">
        <v>0.16617544961108</v>
      </c>
    </row>
    <row r="1315" spans="2:79" x14ac:dyDescent="0.3">
      <c r="B1315" t="s">
        <v>322</v>
      </c>
      <c r="C1315" s="17">
        <v>0.10808544222940999</v>
      </c>
      <c r="D1315" s="17">
        <v>0.122387741244207</v>
      </c>
      <c r="E1315" s="17">
        <v>9.4271911634097302E-2</v>
      </c>
      <c r="F1315" s="17"/>
      <c r="G1315" s="17">
        <v>0.13642240450110599</v>
      </c>
      <c r="H1315" s="17">
        <v>0.173120933040878</v>
      </c>
      <c r="I1315" s="17">
        <v>0.16241443139144701</v>
      </c>
      <c r="J1315" s="17">
        <v>0.120670824248579</v>
      </c>
      <c r="K1315" s="17">
        <v>3.8846400333444303E-2</v>
      </c>
      <c r="L1315" s="17">
        <v>4.8773053150450899E-2</v>
      </c>
      <c r="M1315" s="17"/>
      <c r="N1315" s="17">
        <v>0.13910284963185901</v>
      </c>
      <c r="O1315" s="17">
        <v>8.8434077419195206E-2</v>
      </c>
      <c r="P1315" s="17">
        <v>0.10521902780374399</v>
      </c>
      <c r="Q1315" s="17">
        <v>0.10001171481346501</v>
      </c>
      <c r="R1315" s="17"/>
      <c r="S1315" s="17">
        <v>0.16113604119004299</v>
      </c>
      <c r="T1315" s="17">
        <v>5.6941087654717198E-2</v>
      </c>
      <c r="U1315" s="17">
        <v>8.29311277956193E-2</v>
      </c>
      <c r="V1315" s="17">
        <v>5.5140113305005997E-2</v>
      </c>
      <c r="W1315" s="17">
        <v>8.6536268231418703E-2</v>
      </c>
      <c r="X1315" s="17">
        <v>0.162964309969333</v>
      </c>
      <c r="Y1315" s="17">
        <v>0.113404527004168</v>
      </c>
      <c r="Z1315" s="17">
        <v>0.184773401456336</v>
      </c>
      <c r="AA1315" s="17">
        <v>0.105715880200137</v>
      </c>
      <c r="AB1315" s="17">
        <v>9.6297839410663999E-2</v>
      </c>
      <c r="AC1315" s="17">
        <v>0.15794381062931701</v>
      </c>
      <c r="AD1315" s="17">
        <v>6.5489805877486595E-2</v>
      </c>
      <c r="AE1315" s="17"/>
      <c r="AF1315" s="17">
        <v>8.0131367659040498E-2</v>
      </c>
      <c r="AG1315" s="17">
        <v>0.164312991212786</v>
      </c>
      <c r="AH1315" s="17">
        <v>9.9639668371912002E-2</v>
      </c>
      <c r="AI1315" s="17">
        <v>7.1010212997848696E-2</v>
      </c>
      <c r="AJ1315" s="17">
        <v>0.107903060411164</v>
      </c>
      <c r="AK1315" s="17"/>
      <c r="AL1315" s="17">
        <v>0.16872621187697201</v>
      </c>
      <c r="AM1315" s="17">
        <v>0.11793984341114901</v>
      </c>
      <c r="AN1315" s="17">
        <v>8.4651607420423297E-2</v>
      </c>
      <c r="AO1315" s="17">
        <v>8.9351240111697705E-2</v>
      </c>
      <c r="AP1315" s="17">
        <v>0.13630305146475499</v>
      </c>
      <c r="AQ1315" s="17">
        <v>5.6148677152259699E-2</v>
      </c>
      <c r="AR1315" s="17"/>
      <c r="AS1315" s="17">
        <v>0.196524160701043</v>
      </c>
      <c r="AT1315" s="17">
        <v>0.10410208296078299</v>
      </c>
      <c r="AU1315" s="17">
        <v>6.8042639487317605E-2</v>
      </c>
      <c r="AV1315" s="17">
        <v>2.8372865823384299E-2</v>
      </c>
      <c r="AW1315" s="17">
        <v>0.25030632923657797</v>
      </c>
      <c r="AX1315" s="17"/>
      <c r="AY1315" s="17">
        <v>0.117537276110978</v>
      </c>
      <c r="AZ1315" s="17">
        <v>0.12816377582824101</v>
      </c>
      <c r="BA1315" s="17">
        <v>8.3545548266397998E-2</v>
      </c>
      <c r="BB1315" s="17">
        <v>4.6314596308327301E-2</v>
      </c>
      <c r="BC1315" s="17">
        <v>0.18978413216463</v>
      </c>
      <c r="BD1315" s="17"/>
      <c r="BE1315" s="17">
        <v>0.19815352169202399</v>
      </c>
      <c r="BF1315" s="17">
        <v>0.11070050957019199</v>
      </c>
      <c r="BG1315" s="17">
        <v>9.7430316625567906E-2</v>
      </c>
      <c r="BH1315" s="17">
        <v>0.112930799633345</v>
      </c>
      <c r="BI1315" s="17"/>
      <c r="BJ1315" s="17">
        <v>9.8355081719747106E-2</v>
      </c>
      <c r="BK1315" s="17">
        <v>0.22489312105407899</v>
      </c>
      <c r="BL1315" s="17">
        <v>7.6450176018324503E-2</v>
      </c>
      <c r="BM1315" s="17">
        <v>0.112893554168286</v>
      </c>
      <c r="BN1315" s="17"/>
      <c r="BO1315" s="17">
        <v>0.19662282686519</v>
      </c>
      <c r="BP1315" s="17">
        <v>8.4235235607338504E-2</v>
      </c>
      <c r="BQ1315" s="17">
        <v>9.7009828532236803E-2</v>
      </c>
      <c r="BR1315" s="17"/>
      <c r="BS1315" s="17">
        <v>0.118089714726485</v>
      </c>
      <c r="BT1315" s="17">
        <v>9.6224850404489096E-2</v>
      </c>
      <c r="BU1315" s="17"/>
      <c r="BV1315" s="17">
        <v>9.1868324868794496E-2</v>
      </c>
      <c r="BW1315" s="17">
        <v>0.114793194089103</v>
      </c>
      <c r="BX1315" s="17">
        <v>0.118660406614469</v>
      </c>
      <c r="BY1315" s="17"/>
      <c r="BZ1315" s="17">
        <v>0.238782857144791</v>
      </c>
      <c r="CA1315" s="17">
        <v>0.20156479993040399</v>
      </c>
    </row>
    <row r="1316" spans="2:79" x14ac:dyDescent="0.3">
      <c r="B1316" t="s">
        <v>323</v>
      </c>
      <c r="C1316" s="17">
        <v>0.23179243830727</v>
      </c>
      <c r="D1316" s="17">
        <v>0.20241212788302501</v>
      </c>
      <c r="E1316" s="17">
        <v>0.26012250435501899</v>
      </c>
      <c r="F1316" s="17"/>
      <c r="G1316" s="17">
        <v>0.41713246394321601</v>
      </c>
      <c r="H1316" s="17">
        <v>0.25074716546575998</v>
      </c>
      <c r="I1316" s="17">
        <v>0.18998402198143999</v>
      </c>
      <c r="J1316" s="17">
        <v>0.19892928209223101</v>
      </c>
      <c r="K1316" s="17">
        <v>0.216075744810728</v>
      </c>
      <c r="L1316" s="17">
        <v>0.18002772214472401</v>
      </c>
      <c r="M1316" s="17"/>
      <c r="N1316" s="17">
        <v>0.227778053459742</v>
      </c>
      <c r="O1316" s="17">
        <v>0.25647558112291002</v>
      </c>
      <c r="P1316" s="17">
        <v>0.23439138001992399</v>
      </c>
      <c r="Q1316" s="17">
        <v>0.20907177472139299</v>
      </c>
      <c r="R1316" s="17"/>
      <c r="S1316" s="17">
        <v>0.283169758263905</v>
      </c>
      <c r="T1316" s="17">
        <v>0.238088324309363</v>
      </c>
      <c r="U1316" s="17">
        <v>0.25108874694941002</v>
      </c>
      <c r="V1316" s="17">
        <v>0.24436010221604901</v>
      </c>
      <c r="W1316" s="17">
        <v>0.190245699006242</v>
      </c>
      <c r="X1316" s="17">
        <v>0.253437658636125</v>
      </c>
      <c r="Y1316" s="17">
        <v>0.160341547631905</v>
      </c>
      <c r="Z1316" s="17">
        <v>0.215835957075906</v>
      </c>
      <c r="AA1316" s="17">
        <v>0.22110832424918</v>
      </c>
      <c r="AB1316" s="17">
        <v>0.18684882258292701</v>
      </c>
      <c r="AC1316" s="17">
        <v>0.220325427111567</v>
      </c>
      <c r="AD1316" s="17">
        <v>0.32522034227963098</v>
      </c>
      <c r="AE1316" s="17"/>
      <c r="AF1316" s="17">
        <v>0.15193729337342601</v>
      </c>
      <c r="AG1316" s="17">
        <v>0.26308919467254699</v>
      </c>
      <c r="AH1316" s="17">
        <v>0.314873455256169</v>
      </c>
      <c r="AI1316" s="17">
        <v>0.23622605298979699</v>
      </c>
      <c r="AJ1316" s="17">
        <v>0.28542544560605199</v>
      </c>
      <c r="AK1316" s="17"/>
      <c r="AL1316" s="17">
        <v>0.32187564636821497</v>
      </c>
      <c r="AM1316" s="17">
        <v>0.18988056281323101</v>
      </c>
      <c r="AN1316" s="17">
        <v>0.18643763087975901</v>
      </c>
      <c r="AO1316" s="17">
        <v>0.15555296707935601</v>
      </c>
      <c r="AP1316" s="17">
        <v>0.31106485434925601</v>
      </c>
      <c r="AQ1316" s="17">
        <v>0.19309558886984701</v>
      </c>
      <c r="AR1316" s="17"/>
      <c r="AS1316" s="17">
        <v>0.22993268557985599</v>
      </c>
      <c r="AT1316" s="17">
        <v>0.249034272897697</v>
      </c>
      <c r="AU1316" s="17">
        <v>0.19411282604817801</v>
      </c>
      <c r="AV1316" s="17">
        <v>0.22382208717925001</v>
      </c>
      <c r="AW1316" s="17">
        <v>0.35414456929926502</v>
      </c>
      <c r="AX1316" s="17"/>
      <c r="AY1316" s="17">
        <v>0.17808991520595199</v>
      </c>
      <c r="AZ1316" s="17">
        <v>0.237661624456981</v>
      </c>
      <c r="BA1316" s="17">
        <v>0.26409620704341702</v>
      </c>
      <c r="BB1316" s="17">
        <v>0.28802022466924598</v>
      </c>
      <c r="BC1316" s="17">
        <v>0.155148760070003</v>
      </c>
      <c r="BD1316" s="17"/>
      <c r="BE1316" s="17">
        <v>0.17504821078121799</v>
      </c>
      <c r="BF1316" s="17">
        <v>0.17987736696114601</v>
      </c>
      <c r="BG1316" s="17">
        <v>0.23670820771095299</v>
      </c>
      <c r="BH1316" s="17">
        <v>0.26489046361854801</v>
      </c>
      <c r="BI1316" s="17"/>
      <c r="BJ1316" s="17">
        <v>0.264214177258002</v>
      </c>
      <c r="BK1316" s="17">
        <v>0.203934929376484</v>
      </c>
      <c r="BL1316" s="17">
        <v>0.22766318234056199</v>
      </c>
      <c r="BM1316" s="17">
        <v>0.23219085749871801</v>
      </c>
      <c r="BN1316" s="17"/>
      <c r="BO1316" s="17">
        <v>0.21304881185903601</v>
      </c>
      <c r="BP1316" s="17">
        <v>0.20054113200620599</v>
      </c>
      <c r="BQ1316" s="17">
        <v>0.23927527674886701</v>
      </c>
      <c r="BR1316" s="17"/>
      <c r="BS1316" s="17">
        <v>0.21249190854727201</v>
      </c>
      <c r="BT1316" s="17">
        <v>0.25933342479515897</v>
      </c>
      <c r="BU1316" s="17"/>
      <c r="BV1316" s="17">
        <v>0.29322507215856403</v>
      </c>
      <c r="BW1316" s="17">
        <v>0.238238362069602</v>
      </c>
      <c r="BX1316" s="17">
        <v>0.17805292401376699</v>
      </c>
      <c r="BY1316" s="17"/>
      <c r="BZ1316" s="17">
        <v>7.7193431969225207E-2</v>
      </c>
      <c r="CA1316" s="17">
        <v>0.16600685338885501</v>
      </c>
    </row>
    <row r="1317" spans="2:79" x14ac:dyDescent="0.3">
      <c r="B1317" t="s">
        <v>324</v>
      </c>
      <c r="C1317" s="17">
        <v>0.20820722455514801</v>
      </c>
      <c r="D1317" s="17">
        <v>0.177808088378301</v>
      </c>
      <c r="E1317" s="17">
        <v>0.23999558668120499</v>
      </c>
      <c r="F1317" s="17"/>
      <c r="G1317" s="17">
        <v>0.19064562710566099</v>
      </c>
      <c r="H1317" s="17">
        <v>0.111494049853814</v>
      </c>
      <c r="I1317" s="17">
        <v>0.21360930904722</v>
      </c>
      <c r="J1317" s="17">
        <v>0.26969604288195498</v>
      </c>
      <c r="K1317" s="17">
        <v>0.172421614821405</v>
      </c>
      <c r="L1317" s="17">
        <v>0.25954608600268397</v>
      </c>
      <c r="M1317" s="17"/>
      <c r="N1317" s="17">
        <v>0.181085329322175</v>
      </c>
      <c r="O1317" s="17">
        <v>0.21727709351100999</v>
      </c>
      <c r="P1317" s="17">
        <v>0.221882288518719</v>
      </c>
      <c r="Q1317" s="17">
        <v>0.222889428447545</v>
      </c>
      <c r="R1317" s="17"/>
      <c r="S1317" s="17">
        <v>0.176658522288801</v>
      </c>
      <c r="T1317" s="17">
        <v>0.26381511665908403</v>
      </c>
      <c r="U1317" s="17">
        <v>0.24997578648289101</v>
      </c>
      <c r="V1317" s="17">
        <v>0.134655179487989</v>
      </c>
      <c r="W1317" s="17">
        <v>0.19198126425729101</v>
      </c>
      <c r="X1317" s="17">
        <v>0.17086064441164001</v>
      </c>
      <c r="Y1317" s="17">
        <v>0.156851910238063</v>
      </c>
      <c r="Z1317" s="17">
        <v>0.16410270631309501</v>
      </c>
      <c r="AA1317" s="17">
        <v>0.245693027810124</v>
      </c>
      <c r="AB1317" s="17">
        <v>0.245066321890586</v>
      </c>
      <c r="AC1317" s="17">
        <v>0.261178945386633</v>
      </c>
      <c r="AD1317" s="17">
        <v>0.233660825652171</v>
      </c>
      <c r="AE1317" s="17"/>
      <c r="AF1317" s="17">
        <v>0.20306272106796799</v>
      </c>
      <c r="AG1317" s="17">
        <v>0.15376363010566199</v>
      </c>
      <c r="AH1317" s="17">
        <v>0.304849843757664</v>
      </c>
      <c r="AI1317" s="17">
        <v>0.18913804100954801</v>
      </c>
      <c r="AJ1317" s="17">
        <v>0.21691600516904599</v>
      </c>
      <c r="AK1317" s="17"/>
      <c r="AL1317" s="17">
        <v>0.14068268565324399</v>
      </c>
      <c r="AM1317" s="17">
        <v>0.162437178358385</v>
      </c>
      <c r="AN1317" s="17">
        <v>0.32343488630091299</v>
      </c>
      <c r="AO1317" s="17">
        <v>0.169535485911641</v>
      </c>
      <c r="AP1317" s="17">
        <v>0.185810912518341</v>
      </c>
      <c r="AQ1317" s="17">
        <v>0.35997480976705998</v>
      </c>
      <c r="AR1317" s="17"/>
      <c r="AS1317" s="17">
        <v>0.167331793032448</v>
      </c>
      <c r="AT1317" s="17">
        <v>0.19585113137312399</v>
      </c>
      <c r="AU1317" s="17">
        <v>0.25015014961038201</v>
      </c>
      <c r="AV1317" s="17">
        <v>0.26980091077075102</v>
      </c>
      <c r="AW1317" s="17">
        <v>8.8822460474582796E-2</v>
      </c>
      <c r="AX1317" s="17"/>
      <c r="AY1317" s="17">
        <v>0.168320482874526</v>
      </c>
      <c r="AZ1317" s="17">
        <v>0.20141117986506399</v>
      </c>
      <c r="BA1317" s="17">
        <v>0.300000489284797</v>
      </c>
      <c r="BB1317" s="17">
        <v>0.16916856887447801</v>
      </c>
      <c r="BC1317" s="17">
        <v>0.169249561690998</v>
      </c>
      <c r="BD1317" s="17"/>
      <c r="BE1317" s="17">
        <v>0.13369820416950401</v>
      </c>
      <c r="BF1317" s="17">
        <v>0.20667702641482399</v>
      </c>
      <c r="BG1317" s="17">
        <v>0.212012986702072</v>
      </c>
      <c r="BH1317" s="17">
        <v>0.20996223721185001</v>
      </c>
      <c r="BI1317" s="17"/>
      <c r="BJ1317" s="17">
        <v>0.14314372156896801</v>
      </c>
      <c r="BK1317" s="17">
        <v>0.17244811906403901</v>
      </c>
      <c r="BL1317" s="17">
        <v>0.23167361964852501</v>
      </c>
      <c r="BM1317" s="17">
        <v>0.213313788299964</v>
      </c>
      <c r="BN1317" s="17"/>
      <c r="BO1317" s="17">
        <v>0.152961173765021</v>
      </c>
      <c r="BP1317" s="17">
        <v>0.21312087453631401</v>
      </c>
      <c r="BQ1317" s="17">
        <v>0.21673578031148799</v>
      </c>
      <c r="BR1317" s="17"/>
      <c r="BS1317" s="17">
        <v>0.193861605718472</v>
      </c>
      <c r="BT1317" s="17">
        <v>0.22564425167278199</v>
      </c>
      <c r="BU1317" s="17"/>
      <c r="BV1317" s="17">
        <v>0.249417925739116</v>
      </c>
      <c r="BW1317" s="17">
        <v>0.21598462888046999</v>
      </c>
      <c r="BX1317" s="17">
        <v>0.15571248520873299</v>
      </c>
      <c r="BY1317" s="17"/>
      <c r="BZ1317" s="17">
        <v>0.18623997531721501</v>
      </c>
      <c r="CA1317" s="17">
        <v>5.8763107256636797E-2</v>
      </c>
    </row>
    <row r="1318" spans="2:79" x14ac:dyDescent="0.3">
      <c r="B1318" t="s">
        <v>325</v>
      </c>
      <c r="C1318" s="17">
        <v>0.22290732834318999</v>
      </c>
      <c r="D1318" s="17">
        <v>0.23113424472315799</v>
      </c>
      <c r="E1318" s="17">
        <v>0.21287074729699701</v>
      </c>
      <c r="F1318" s="17"/>
      <c r="G1318" s="17">
        <v>0.131964764378765</v>
      </c>
      <c r="H1318" s="17">
        <v>0.24727383297837099</v>
      </c>
      <c r="I1318" s="17">
        <v>0.15344413830419201</v>
      </c>
      <c r="J1318" s="17">
        <v>0.25232278559945998</v>
      </c>
      <c r="K1318" s="17">
        <v>0.28128389418828997</v>
      </c>
      <c r="L1318" s="17">
        <v>0.246365358234235</v>
      </c>
      <c r="M1318" s="17"/>
      <c r="N1318" s="17">
        <v>0.21374134546422399</v>
      </c>
      <c r="O1318" s="17">
        <v>0.25043034478190002</v>
      </c>
      <c r="P1318" s="17">
        <v>0.19551796589945999</v>
      </c>
      <c r="Q1318" s="17">
        <v>0.227495049614655</v>
      </c>
      <c r="R1318" s="17"/>
      <c r="S1318" s="17">
        <v>0.19053887318065199</v>
      </c>
      <c r="T1318" s="17">
        <v>0.236185232373504</v>
      </c>
      <c r="U1318" s="17">
        <v>0.18599744995411999</v>
      </c>
      <c r="V1318" s="17">
        <v>0.27257798326121702</v>
      </c>
      <c r="W1318" s="17">
        <v>0.33793999117401302</v>
      </c>
      <c r="X1318" s="17">
        <v>0.202498702164123</v>
      </c>
      <c r="Y1318" s="17">
        <v>0.31887921443884598</v>
      </c>
      <c r="Z1318" s="17">
        <v>0.12315463240053</v>
      </c>
      <c r="AA1318" s="17">
        <v>0.17716079671432999</v>
      </c>
      <c r="AB1318" s="17">
        <v>0.24316052561323101</v>
      </c>
      <c r="AC1318" s="17">
        <v>0.17205015238361801</v>
      </c>
      <c r="AD1318" s="17">
        <v>0.127304862972695</v>
      </c>
      <c r="AE1318" s="17"/>
      <c r="AF1318" s="17">
        <v>0.26438808365474398</v>
      </c>
      <c r="AG1318" s="17">
        <v>0.20457930642445701</v>
      </c>
      <c r="AH1318" s="17">
        <v>0.16051511396721199</v>
      </c>
      <c r="AI1318" s="17">
        <v>0.21481838246285401</v>
      </c>
      <c r="AJ1318" s="17">
        <v>0.193543542748113</v>
      </c>
      <c r="AK1318" s="17"/>
      <c r="AL1318" s="17">
        <v>0.16587076998182099</v>
      </c>
      <c r="AM1318" s="17">
        <v>0.26001298819681001</v>
      </c>
      <c r="AN1318" s="17">
        <v>0.27572241005375098</v>
      </c>
      <c r="AO1318" s="17">
        <v>0.28371874649575701</v>
      </c>
      <c r="AP1318" s="17">
        <v>0.16195628927316499</v>
      </c>
      <c r="AQ1318" s="17">
        <v>0.208002191118111</v>
      </c>
      <c r="AR1318" s="17"/>
      <c r="AS1318" s="17">
        <v>0.20639941541968701</v>
      </c>
      <c r="AT1318" s="17">
        <v>0.24904444748639201</v>
      </c>
      <c r="AU1318" s="17">
        <v>0.22978681387738201</v>
      </c>
      <c r="AV1318" s="17">
        <v>0.14395523763217499</v>
      </c>
      <c r="AW1318" s="17">
        <v>7.7372993196987705E-2</v>
      </c>
      <c r="AX1318" s="17"/>
      <c r="AY1318" s="17">
        <v>0.20883072845440501</v>
      </c>
      <c r="AZ1318" s="17">
        <v>0.26162380228986298</v>
      </c>
      <c r="BA1318" s="17">
        <v>0.18654460410132201</v>
      </c>
      <c r="BB1318" s="17">
        <v>0.215647609120242</v>
      </c>
      <c r="BC1318" s="17">
        <v>0.168072888016432</v>
      </c>
      <c r="BD1318" s="17"/>
      <c r="BE1318" s="17">
        <v>0.15667755681630899</v>
      </c>
      <c r="BF1318" s="17">
        <v>0.26881039392384898</v>
      </c>
      <c r="BG1318" s="17">
        <v>0.22214270000532199</v>
      </c>
      <c r="BH1318" s="17">
        <v>0.203404991218365</v>
      </c>
      <c r="BI1318" s="17"/>
      <c r="BJ1318" s="17">
        <v>0.17725862819257401</v>
      </c>
      <c r="BK1318" s="17">
        <v>0.23473000677056799</v>
      </c>
      <c r="BL1318" s="17">
        <v>0.25695819875426801</v>
      </c>
      <c r="BM1318" s="17">
        <v>0.21499549644254601</v>
      </c>
      <c r="BN1318" s="17"/>
      <c r="BO1318" s="17">
        <v>0.20863991929265999</v>
      </c>
      <c r="BP1318" s="17">
        <v>0.25182971100142698</v>
      </c>
      <c r="BQ1318" s="17">
        <v>0.220946039703495</v>
      </c>
      <c r="BR1318" s="17"/>
      <c r="BS1318" s="17">
        <v>0.22566030374429799</v>
      </c>
      <c r="BT1318" s="17">
        <v>0.21451961064899899</v>
      </c>
      <c r="BU1318" s="17"/>
      <c r="BV1318" s="17">
        <v>0.185095336137198</v>
      </c>
      <c r="BW1318" s="17">
        <v>0.22933416312444599</v>
      </c>
      <c r="BX1318" s="17">
        <v>0.25323555855490298</v>
      </c>
      <c r="BY1318" s="17"/>
      <c r="BZ1318" s="17">
        <v>0.32480644177833301</v>
      </c>
      <c r="CA1318" s="17">
        <v>0.221417244569762</v>
      </c>
    </row>
    <row r="1319" spans="2:79" x14ac:dyDescent="0.3">
      <c r="B1319" t="s">
        <v>326</v>
      </c>
      <c r="C1319" s="17">
        <v>0.120010613476338</v>
      </c>
      <c r="D1319" s="17">
        <v>0.133377528277908</v>
      </c>
      <c r="E1319" s="17">
        <v>0.107205810816471</v>
      </c>
      <c r="F1319" s="17"/>
      <c r="G1319" s="17">
        <v>6.6992032511700203E-2</v>
      </c>
      <c r="H1319" s="17">
        <v>6.7950970581079198E-2</v>
      </c>
      <c r="I1319" s="17">
        <v>0.139574924702528</v>
      </c>
      <c r="J1319" s="17">
        <v>8.7284231500477205E-2</v>
      </c>
      <c r="K1319" s="17">
        <v>0.21845290495498099</v>
      </c>
      <c r="L1319" s="17">
        <v>0.129585146189064</v>
      </c>
      <c r="M1319" s="17"/>
      <c r="N1319" s="17">
        <v>0.123545052937446</v>
      </c>
      <c r="O1319" s="17">
        <v>8.2981508653070496E-2</v>
      </c>
      <c r="P1319" s="17">
        <v>0.12538899536182499</v>
      </c>
      <c r="Q1319" s="17">
        <v>0.13736931395651999</v>
      </c>
      <c r="R1319" s="17"/>
      <c r="S1319" s="17">
        <v>0.10665942435088099</v>
      </c>
      <c r="T1319" s="17">
        <v>0.148344466721131</v>
      </c>
      <c r="U1319" s="17">
        <v>9.33888292921249E-2</v>
      </c>
      <c r="V1319" s="17">
        <v>0.115037919661708</v>
      </c>
      <c r="W1319" s="17">
        <v>0.116817596594932</v>
      </c>
      <c r="X1319" s="17">
        <v>0.12620446260059001</v>
      </c>
      <c r="Y1319" s="17">
        <v>0.13129358212814801</v>
      </c>
      <c r="Z1319" s="17">
        <v>0.13149983269372301</v>
      </c>
      <c r="AA1319" s="17">
        <v>0.12927706655333099</v>
      </c>
      <c r="AB1319" s="17">
        <v>0.109444497643057</v>
      </c>
      <c r="AC1319" s="17">
        <v>0.13333743080858501</v>
      </c>
      <c r="AD1319" s="17">
        <v>5.6508950193879699E-2</v>
      </c>
      <c r="AE1319" s="17"/>
      <c r="AF1319" s="17">
        <v>0.12190356783327</v>
      </c>
      <c r="AG1319" s="17">
        <v>9.4998515186450097E-2</v>
      </c>
      <c r="AH1319" s="17">
        <v>0.120121918647043</v>
      </c>
      <c r="AI1319" s="17">
        <v>0.18061599623887001</v>
      </c>
      <c r="AJ1319" s="17">
        <v>0.156365547029891</v>
      </c>
      <c r="AK1319" s="17"/>
      <c r="AL1319" s="17">
        <v>9.7498898042958304E-2</v>
      </c>
      <c r="AM1319" s="17">
        <v>0.12534602641411099</v>
      </c>
      <c r="AN1319" s="17">
        <v>9.9233575872405402E-2</v>
      </c>
      <c r="AO1319" s="17">
        <v>0.16937222236642999</v>
      </c>
      <c r="AP1319" s="17">
        <v>0.13140700408849401</v>
      </c>
      <c r="AQ1319" s="17">
        <v>7.8421781347872893E-2</v>
      </c>
      <c r="AR1319" s="17"/>
      <c r="AS1319" s="17">
        <v>5.2688453833655002E-2</v>
      </c>
      <c r="AT1319" s="17">
        <v>0.111736300374254</v>
      </c>
      <c r="AU1319" s="17">
        <v>0.136863366321539</v>
      </c>
      <c r="AV1319" s="17">
        <v>0.24764450625258699</v>
      </c>
      <c r="AW1319" s="17">
        <v>7.6300947080497894E-2</v>
      </c>
      <c r="AX1319" s="17"/>
      <c r="AY1319" s="17">
        <v>0.114063198104221</v>
      </c>
      <c r="AZ1319" s="17">
        <v>9.8180426433907994E-2</v>
      </c>
      <c r="BA1319" s="17">
        <v>0.10621127982227201</v>
      </c>
      <c r="BB1319" s="17">
        <v>0.17332113285444301</v>
      </c>
      <c r="BC1319" s="17">
        <v>0.27286503444126098</v>
      </c>
      <c r="BD1319" s="17"/>
      <c r="BE1319" s="17">
        <v>0.126649610082056</v>
      </c>
      <c r="BF1319" s="17">
        <v>0.145045997551594</v>
      </c>
      <c r="BG1319" s="17">
        <v>0.12245628617288699</v>
      </c>
      <c r="BH1319" s="17">
        <v>0.101031515674641</v>
      </c>
      <c r="BI1319" s="17"/>
      <c r="BJ1319" s="17">
        <v>0.14648189049263999</v>
      </c>
      <c r="BK1319" s="17">
        <v>0.100580390129929</v>
      </c>
      <c r="BL1319" s="17">
        <v>0.108989233191276</v>
      </c>
      <c r="BM1319" s="17">
        <v>0.12112501301672</v>
      </c>
      <c r="BN1319" s="17"/>
      <c r="BO1319" s="17">
        <v>0.115317397685193</v>
      </c>
      <c r="BP1319" s="17">
        <v>0.139987728465371</v>
      </c>
      <c r="BQ1319" s="17">
        <v>0.117485456300176</v>
      </c>
      <c r="BR1319" s="17"/>
      <c r="BS1319" s="17">
        <v>0.122002890386038</v>
      </c>
      <c r="BT1319" s="17">
        <v>0.118690798185001</v>
      </c>
      <c r="BU1319" s="17"/>
      <c r="BV1319" s="17">
        <v>0.108621404583579</v>
      </c>
      <c r="BW1319" s="17">
        <v>0.112484501821717</v>
      </c>
      <c r="BX1319" s="17">
        <v>0.13909400841664701</v>
      </c>
      <c r="BY1319" s="17"/>
      <c r="BZ1319" s="17">
        <v>8.4023048943494202E-2</v>
      </c>
      <c r="CA1319" s="17">
        <v>0.159193350417102</v>
      </c>
    </row>
    <row r="1320" spans="2:79" x14ac:dyDescent="0.3">
      <c r="B1320" t="s">
        <v>327</v>
      </c>
      <c r="C1320" s="17">
        <v>5.8287239050735698E-2</v>
      </c>
      <c r="D1320" s="17">
        <v>7.5721478039588105E-2</v>
      </c>
      <c r="E1320" s="17">
        <v>4.1041473761314798E-2</v>
      </c>
      <c r="F1320" s="17"/>
      <c r="G1320" s="17">
        <v>1.13148241962195E-2</v>
      </c>
      <c r="H1320" s="17">
        <v>2.1486803498729501E-2</v>
      </c>
      <c r="I1320" s="17">
        <v>4.9817173830578002E-2</v>
      </c>
      <c r="J1320" s="17">
        <v>6.0393996166222999E-2</v>
      </c>
      <c r="K1320" s="17">
        <v>5.6019674946125302E-2</v>
      </c>
      <c r="L1320" s="17">
        <v>0.11301806013624199</v>
      </c>
      <c r="M1320" s="17"/>
      <c r="N1320" s="17">
        <v>4.7288947667872699E-2</v>
      </c>
      <c r="O1320" s="17">
        <v>5.4426275220175201E-2</v>
      </c>
      <c r="P1320" s="17">
        <v>5.5589728706513797E-2</v>
      </c>
      <c r="Q1320" s="17">
        <v>7.8583016395263994E-2</v>
      </c>
      <c r="R1320" s="17"/>
      <c r="S1320" s="17">
        <v>1.87967101350398E-2</v>
      </c>
      <c r="T1320" s="17">
        <v>4.3470338155421902E-2</v>
      </c>
      <c r="U1320" s="17">
        <v>5.96947598147358E-2</v>
      </c>
      <c r="V1320" s="17">
        <v>0.108741656432255</v>
      </c>
      <c r="W1320" s="17">
        <v>2.1935176357766401E-2</v>
      </c>
      <c r="X1320" s="17">
        <v>1.5986240492755901E-2</v>
      </c>
      <c r="Y1320" s="17">
        <v>8.0115963343924207E-2</v>
      </c>
      <c r="Z1320" s="17">
        <v>0.135551875815662</v>
      </c>
      <c r="AA1320" s="17">
        <v>4.8099462722773198E-2</v>
      </c>
      <c r="AB1320" s="17">
        <v>0.119181992859535</v>
      </c>
      <c r="AC1320" s="17">
        <v>3.1302206600351601E-2</v>
      </c>
      <c r="AD1320" s="17">
        <v>6.1277247146532897E-2</v>
      </c>
      <c r="AE1320" s="17"/>
      <c r="AF1320" s="17">
        <v>0.127763810429602</v>
      </c>
      <c r="AG1320" s="17">
        <v>3.1752563998103701E-2</v>
      </c>
      <c r="AH1320" s="17">
        <v>0</v>
      </c>
      <c r="AI1320" s="17">
        <v>9.5903321737895397E-2</v>
      </c>
      <c r="AJ1320" s="17">
        <v>3.9846399035734802E-2</v>
      </c>
      <c r="AK1320" s="17"/>
      <c r="AL1320" s="17">
        <v>1.7813159495800202E-2</v>
      </c>
      <c r="AM1320" s="17">
        <v>9.0563936763027097E-2</v>
      </c>
      <c r="AN1320" s="17">
        <v>1.5127396113262101E-2</v>
      </c>
      <c r="AO1320" s="17">
        <v>0.10325170548284</v>
      </c>
      <c r="AP1320" s="17">
        <v>5.4379024343278501E-2</v>
      </c>
      <c r="AQ1320" s="17">
        <v>3.5219528256915003E-2</v>
      </c>
      <c r="AR1320" s="17"/>
      <c r="AS1320" s="17">
        <v>4.1429497827980701E-2</v>
      </c>
      <c r="AT1320" s="17">
        <v>4.8533483298338898E-2</v>
      </c>
      <c r="AU1320" s="17">
        <v>8.8985773859417694E-2</v>
      </c>
      <c r="AV1320" s="17">
        <v>6.0688397009145502E-2</v>
      </c>
      <c r="AW1320" s="17">
        <v>0</v>
      </c>
      <c r="AX1320" s="17"/>
      <c r="AY1320" s="17">
        <v>0.115927955847374</v>
      </c>
      <c r="AZ1320" s="17">
        <v>4.17028161381056E-2</v>
      </c>
      <c r="BA1320" s="17">
        <v>2.3796226142618601E-2</v>
      </c>
      <c r="BB1320" s="17">
        <v>5.2059668311055102E-2</v>
      </c>
      <c r="BC1320" s="17">
        <v>4.48796236166751E-2</v>
      </c>
      <c r="BD1320" s="17"/>
      <c r="BE1320" s="17">
        <v>0.18417537945528301</v>
      </c>
      <c r="BF1320" s="17">
        <v>7.1660362957890203E-2</v>
      </c>
      <c r="BG1320" s="17">
        <v>5.3258673513995401E-2</v>
      </c>
      <c r="BH1320" s="17">
        <v>4.1785711757921298E-2</v>
      </c>
      <c r="BI1320" s="17"/>
      <c r="BJ1320" s="17">
        <v>9.2404347274843202E-2</v>
      </c>
      <c r="BK1320" s="17">
        <v>2.3955867808622199E-2</v>
      </c>
      <c r="BL1320" s="17">
        <v>6.6085116915817199E-2</v>
      </c>
      <c r="BM1320" s="17">
        <v>5.1520552754207201E-2</v>
      </c>
      <c r="BN1320" s="17"/>
      <c r="BO1320" s="17">
        <v>2.4359508053454999E-2</v>
      </c>
      <c r="BP1320" s="17">
        <v>6.0611447932519102E-2</v>
      </c>
      <c r="BQ1320" s="17">
        <v>6.4526046706252102E-2</v>
      </c>
      <c r="BR1320" s="17"/>
      <c r="BS1320" s="17">
        <v>6.08291714358664E-2</v>
      </c>
      <c r="BT1320" s="17">
        <v>5.5599813268573002E-2</v>
      </c>
      <c r="BU1320" s="17"/>
      <c r="BV1320" s="17">
        <v>4.4633754965194998E-2</v>
      </c>
      <c r="BW1320" s="17">
        <v>4.2999325306420297E-2</v>
      </c>
      <c r="BX1320" s="17">
        <v>8.0145487363875001E-2</v>
      </c>
      <c r="BY1320" s="17"/>
      <c r="BZ1320" s="17">
        <v>2.37557116605445E-2</v>
      </c>
      <c r="CA1320" s="17">
        <v>2.6879194826160399E-2</v>
      </c>
    </row>
    <row r="1321" spans="2:79" x14ac:dyDescent="0.3">
      <c r="C1321" s="17"/>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c r="AD1321" s="17"/>
      <c r="AE1321" s="17"/>
      <c r="AF1321" s="17"/>
      <c r="AG1321" s="17"/>
      <c r="AH1321" s="17"/>
      <c r="AI1321" s="17"/>
      <c r="AJ1321" s="17"/>
      <c r="AK1321" s="17"/>
      <c r="AL1321" s="17"/>
      <c r="AM1321" s="17"/>
      <c r="AN1321" s="17"/>
      <c r="AO1321" s="17"/>
      <c r="AP1321" s="17"/>
      <c r="AQ1321" s="17"/>
      <c r="AR1321" s="17"/>
      <c r="AS1321" s="17"/>
      <c r="AT1321" s="17"/>
      <c r="AU1321" s="17"/>
      <c r="AV1321" s="17"/>
      <c r="AW1321" s="17"/>
      <c r="AX1321" s="17"/>
      <c r="AY1321" s="17"/>
      <c r="AZ1321" s="17"/>
      <c r="BA1321" s="17"/>
      <c r="BB1321" s="17"/>
      <c r="BC1321" s="17"/>
      <c r="BD1321" s="17"/>
      <c r="BE1321" s="17"/>
      <c r="BF1321" s="17"/>
      <c r="BG1321" s="17"/>
      <c r="BH1321" s="17"/>
      <c r="BI1321" s="17"/>
      <c r="BJ1321" s="17"/>
      <c r="BK1321" s="17"/>
      <c r="BL1321" s="17"/>
      <c r="BM1321" s="17"/>
      <c r="BN1321" s="17"/>
      <c r="BO1321" s="17"/>
      <c r="BP1321" s="17"/>
      <c r="BQ1321" s="17"/>
      <c r="BR1321" s="17"/>
      <c r="BS1321" s="17"/>
      <c r="BT1321" s="17"/>
      <c r="BU1321" s="17"/>
      <c r="BV1321" s="17"/>
      <c r="BW1321" s="17"/>
      <c r="BX1321" s="17"/>
      <c r="BY1321" s="17"/>
      <c r="BZ1321" s="17"/>
      <c r="CA1321" s="17"/>
    </row>
    <row r="1322" spans="2:79" x14ac:dyDescent="0.3">
      <c r="B1322" s="6" t="s">
        <v>388</v>
      </c>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c r="AX1322" s="17"/>
      <c r="AY1322" s="17"/>
      <c r="AZ1322" s="17"/>
      <c r="BA1322" s="17"/>
      <c r="BB1322" s="17"/>
      <c r="BC1322" s="17"/>
      <c r="BD1322" s="17"/>
      <c r="BE1322" s="17"/>
      <c r="BF1322" s="17"/>
      <c r="BG1322" s="17"/>
      <c r="BH1322" s="17"/>
      <c r="BI1322" s="17"/>
      <c r="BJ1322" s="17"/>
      <c r="BK1322" s="17"/>
      <c r="BL1322" s="17"/>
      <c r="BM1322" s="17"/>
      <c r="BN1322" s="17"/>
      <c r="BO1322" s="17"/>
      <c r="BP1322" s="17"/>
      <c r="BQ1322" s="17"/>
      <c r="BR1322" s="17"/>
      <c r="BS1322" s="17"/>
      <c r="BT1322" s="17"/>
      <c r="BU1322" s="17"/>
      <c r="BV1322" s="17"/>
      <c r="BW1322" s="17"/>
      <c r="BX1322" s="17"/>
      <c r="BY1322" s="17"/>
      <c r="BZ1322" s="17"/>
      <c r="CA1322" s="17"/>
    </row>
    <row r="1323" spans="2:79" x14ac:dyDescent="0.3">
      <c r="B1323" s="24" t="s">
        <v>329</v>
      </c>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c r="AH1323" s="17"/>
      <c r="AI1323" s="17"/>
      <c r="AJ1323" s="17"/>
      <c r="AK1323" s="17"/>
      <c r="AL1323" s="17"/>
      <c r="AM1323" s="17"/>
      <c r="AN1323" s="17"/>
      <c r="AO1323" s="17"/>
      <c r="AP1323" s="17"/>
      <c r="AQ1323" s="17"/>
      <c r="AR1323" s="17"/>
      <c r="AS1323" s="17"/>
      <c r="AT1323" s="17"/>
      <c r="AU1323" s="17"/>
      <c r="AV1323" s="17"/>
      <c r="AW1323" s="17"/>
      <c r="AX1323" s="17"/>
      <c r="AY1323" s="17"/>
      <c r="AZ1323" s="17"/>
      <c r="BA1323" s="17"/>
      <c r="BB1323" s="17"/>
      <c r="BC1323" s="17"/>
      <c r="BD1323" s="17"/>
      <c r="BE1323" s="17"/>
      <c r="BF1323" s="17"/>
      <c r="BG1323" s="17"/>
      <c r="BH1323" s="17"/>
      <c r="BI1323" s="17"/>
      <c r="BJ1323" s="17"/>
      <c r="BK1323" s="17"/>
      <c r="BL1323" s="17"/>
      <c r="BM1323" s="17"/>
      <c r="BN1323" s="17"/>
      <c r="BO1323" s="17"/>
      <c r="BP1323" s="17"/>
      <c r="BQ1323" s="17"/>
      <c r="BR1323" s="17"/>
      <c r="BS1323" s="17"/>
      <c r="BT1323" s="17"/>
      <c r="BU1323" s="17"/>
      <c r="BV1323" s="17"/>
      <c r="BW1323" s="17"/>
      <c r="BX1323" s="17"/>
      <c r="BY1323" s="17"/>
      <c r="BZ1323" s="17"/>
      <c r="CA1323" s="17"/>
    </row>
    <row r="1324" spans="2:79" x14ac:dyDescent="0.3">
      <c r="B1324" t="s">
        <v>321</v>
      </c>
      <c r="C1324" s="17">
        <v>8.4553156046547104E-2</v>
      </c>
      <c r="D1324" s="17">
        <v>0.104207520527792</v>
      </c>
      <c r="E1324" s="17">
        <v>6.5215740660581195E-2</v>
      </c>
      <c r="F1324" s="17"/>
      <c r="G1324" s="17">
        <v>8.1689588144363404E-2</v>
      </c>
      <c r="H1324" s="17">
        <v>8.5387299505675598E-2</v>
      </c>
      <c r="I1324" s="17">
        <v>0.131359703487989</v>
      </c>
      <c r="J1324" s="17">
        <v>5.44106840544634E-2</v>
      </c>
      <c r="K1324" s="17">
        <v>7.9112985828982296E-2</v>
      </c>
      <c r="L1324" s="17">
        <v>7.7196516318494904E-2</v>
      </c>
      <c r="M1324" s="17"/>
      <c r="N1324" s="17">
        <v>7.7998283645544494E-2</v>
      </c>
      <c r="O1324" s="17">
        <v>7.9284180318936207E-2</v>
      </c>
      <c r="P1324" s="17">
        <v>9.0360667209306494E-2</v>
      </c>
      <c r="Q1324" s="17">
        <v>9.4800864197217699E-2</v>
      </c>
      <c r="R1324" s="17"/>
      <c r="S1324" s="17">
        <v>6.9024533418642106E-2</v>
      </c>
      <c r="T1324" s="17">
        <v>3.1748906658847498E-2</v>
      </c>
      <c r="U1324" s="17">
        <v>0.107881203006298</v>
      </c>
      <c r="V1324" s="17">
        <v>8.9649814990435894E-2</v>
      </c>
      <c r="W1324" s="17">
        <v>0.138344106093716</v>
      </c>
      <c r="X1324" s="17">
        <v>6.5435818454629202E-2</v>
      </c>
      <c r="Y1324" s="17">
        <v>6.8778241469307902E-2</v>
      </c>
      <c r="Z1324" s="17">
        <v>0.17904319091726301</v>
      </c>
      <c r="AA1324" s="17">
        <v>7.8163053972253302E-2</v>
      </c>
      <c r="AB1324" s="17">
        <v>8.8392412055427402E-2</v>
      </c>
      <c r="AC1324" s="17">
        <v>5.5164233680280103E-2</v>
      </c>
      <c r="AD1324" s="17">
        <v>0.19181521302413701</v>
      </c>
      <c r="AE1324" s="17"/>
      <c r="AF1324" s="17">
        <v>0.104064814530751</v>
      </c>
      <c r="AG1324" s="17">
        <v>7.6079870743544095E-2</v>
      </c>
      <c r="AH1324" s="17">
        <v>7.8422353113699897E-2</v>
      </c>
      <c r="AI1324" s="17">
        <v>8.4135351989941598E-2</v>
      </c>
      <c r="AJ1324" s="17">
        <v>0.18108866565950299</v>
      </c>
      <c r="AK1324" s="17"/>
      <c r="AL1324" s="17">
        <v>7.02227686556854E-2</v>
      </c>
      <c r="AM1324" s="17">
        <v>8.9225291994797395E-2</v>
      </c>
      <c r="AN1324" s="17">
        <v>7.6854748222321606E-2</v>
      </c>
      <c r="AO1324" s="17">
        <v>0.129061973270852</v>
      </c>
      <c r="AP1324" s="17">
        <v>9.3253329739333299E-2</v>
      </c>
      <c r="AQ1324" s="17">
        <v>3.9662522907772502E-2</v>
      </c>
      <c r="AR1324" s="17"/>
      <c r="AS1324" s="17">
        <v>0.109261922218614</v>
      </c>
      <c r="AT1324" s="17">
        <v>6.57043934274016E-2</v>
      </c>
      <c r="AU1324" s="17">
        <v>8.2255604578231001E-2</v>
      </c>
      <c r="AV1324" s="17">
        <v>0.14104714641560001</v>
      </c>
      <c r="AW1324" s="17">
        <v>8.0437974039775706E-2</v>
      </c>
      <c r="AX1324" s="17"/>
      <c r="AY1324" s="17">
        <v>0.12657560004593599</v>
      </c>
      <c r="AZ1324" s="17">
        <v>6.2236310457200197E-2</v>
      </c>
      <c r="BA1324" s="17">
        <v>3.6397356297322499E-2</v>
      </c>
      <c r="BB1324" s="17">
        <v>0.107224637823879</v>
      </c>
      <c r="BC1324" s="17">
        <v>0.20489740923745101</v>
      </c>
      <c r="BD1324" s="17"/>
      <c r="BE1324" s="17">
        <v>0.13457394759250299</v>
      </c>
      <c r="BF1324" s="17">
        <v>9.8882522351427804E-2</v>
      </c>
      <c r="BG1324" s="17">
        <v>8.25330458991618E-2</v>
      </c>
      <c r="BH1324" s="17">
        <v>7.3177859430173894E-2</v>
      </c>
      <c r="BI1324" s="17"/>
      <c r="BJ1324" s="17">
        <v>9.6824532832053403E-2</v>
      </c>
      <c r="BK1324" s="17">
        <v>9.3528336788754995E-2</v>
      </c>
      <c r="BL1324" s="17">
        <v>8.2639146116905204E-2</v>
      </c>
      <c r="BM1324" s="17">
        <v>7.9986219011577903E-2</v>
      </c>
      <c r="BN1324" s="17"/>
      <c r="BO1324" s="17">
        <v>0.106012689983702</v>
      </c>
      <c r="BP1324" s="17">
        <v>0.10111413608556399</v>
      </c>
      <c r="BQ1324" s="17">
        <v>7.7609750625659807E-2</v>
      </c>
      <c r="BR1324" s="17"/>
      <c r="BS1324" s="17">
        <v>9.3526971307621498E-2</v>
      </c>
      <c r="BT1324" s="17">
        <v>6.9732047896933297E-2</v>
      </c>
      <c r="BU1324" s="17"/>
      <c r="BV1324" s="17">
        <v>5.8742512808663397E-2</v>
      </c>
      <c r="BW1324" s="17">
        <v>7.8649417569537194E-2</v>
      </c>
      <c r="BX1324" s="17">
        <v>0.12323683959552501</v>
      </c>
      <c r="BY1324" s="17"/>
      <c r="BZ1324" s="17">
        <v>9.5185225259767706E-2</v>
      </c>
      <c r="CA1324" s="17">
        <v>0.25893224206478299</v>
      </c>
    </row>
    <row r="1325" spans="2:79" x14ac:dyDescent="0.3">
      <c r="B1325" t="s">
        <v>322</v>
      </c>
      <c r="C1325" s="17">
        <v>0.127513353611235</v>
      </c>
      <c r="D1325" s="17">
        <v>0.13865034909547599</v>
      </c>
      <c r="E1325" s="17">
        <v>0.11699729563474601</v>
      </c>
      <c r="F1325" s="17"/>
      <c r="G1325" s="17">
        <v>0.155238759931942</v>
      </c>
      <c r="H1325" s="17">
        <v>0.12736181037553601</v>
      </c>
      <c r="I1325" s="17">
        <v>0.18719938882961401</v>
      </c>
      <c r="J1325" s="17">
        <v>0.13768718655914999</v>
      </c>
      <c r="K1325" s="17">
        <v>6.4364111744319302E-2</v>
      </c>
      <c r="L1325" s="17">
        <v>0.10549140993341501</v>
      </c>
      <c r="M1325" s="17"/>
      <c r="N1325" s="17">
        <v>0.146601920753447</v>
      </c>
      <c r="O1325" s="17">
        <v>7.9159605854932993E-2</v>
      </c>
      <c r="P1325" s="17">
        <v>0.146083469176916</v>
      </c>
      <c r="Q1325" s="17">
        <v>0.139456765055464</v>
      </c>
      <c r="R1325" s="17"/>
      <c r="S1325" s="17">
        <v>0.19806756417232599</v>
      </c>
      <c r="T1325" s="17">
        <v>8.5677966694093E-2</v>
      </c>
      <c r="U1325" s="17">
        <v>0.122587363359396</v>
      </c>
      <c r="V1325" s="17">
        <v>0.161287118514747</v>
      </c>
      <c r="W1325" s="17">
        <v>0.13348122945863899</v>
      </c>
      <c r="X1325" s="17">
        <v>0.14478867720484301</v>
      </c>
      <c r="Y1325" s="17">
        <v>9.1564700406400301E-2</v>
      </c>
      <c r="Z1325" s="17">
        <v>7.1195588929817699E-2</v>
      </c>
      <c r="AA1325" s="17">
        <v>0.11248387234208899</v>
      </c>
      <c r="AB1325" s="17">
        <v>9.5361903407153503E-2</v>
      </c>
      <c r="AC1325" s="17">
        <v>0.15885928726372101</v>
      </c>
      <c r="AD1325" s="17">
        <v>7.52068478838048E-2</v>
      </c>
      <c r="AE1325" s="17"/>
      <c r="AF1325" s="17">
        <v>0.118895196955626</v>
      </c>
      <c r="AG1325" s="17">
        <v>0.14515119468299301</v>
      </c>
      <c r="AH1325" s="17">
        <v>0.12037534931968701</v>
      </c>
      <c r="AI1325" s="17">
        <v>0.16026315234111899</v>
      </c>
      <c r="AJ1325" s="17">
        <v>4.9727419684990302E-2</v>
      </c>
      <c r="AK1325" s="17"/>
      <c r="AL1325" s="17">
        <v>0.12826607406577001</v>
      </c>
      <c r="AM1325" s="17">
        <v>0.136975883788611</v>
      </c>
      <c r="AN1325" s="17">
        <v>0.166841737816674</v>
      </c>
      <c r="AO1325" s="17">
        <v>0.16285387666895301</v>
      </c>
      <c r="AP1325" s="17">
        <v>5.5096752067887798E-2</v>
      </c>
      <c r="AQ1325" s="17">
        <v>6.7119665786973301E-2</v>
      </c>
      <c r="AR1325" s="17"/>
      <c r="AS1325" s="17">
        <v>0.15889566291118001</v>
      </c>
      <c r="AT1325" s="17">
        <v>0.12703885868056999</v>
      </c>
      <c r="AU1325" s="17">
        <v>9.8535331571010895E-2</v>
      </c>
      <c r="AV1325" s="17">
        <v>0.106100606420049</v>
      </c>
      <c r="AW1325" s="17">
        <v>0.35227932330960798</v>
      </c>
      <c r="AX1325" s="17"/>
      <c r="AY1325" s="17">
        <v>0.122826558905585</v>
      </c>
      <c r="AZ1325" s="17">
        <v>0.120299767733603</v>
      </c>
      <c r="BA1325" s="17">
        <v>0.14834069514192499</v>
      </c>
      <c r="BB1325" s="17">
        <v>9.8806199736117803E-2</v>
      </c>
      <c r="BC1325" s="17">
        <v>0.22346981380300099</v>
      </c>
      <c r="BD1325" s="17"/>
      <c r="BE1325" s="17">
        <v>4.1185749634852199E-2</v>
      </c>
      <c r="BF1325" s="17">
        <v>0.122338600043721</v>
      </c>
      <c r="BG1325" s="17">
        <v>0.116332129305078</v>
      </c>
      <c r="BH1325" s="17">
        <v>0.162530922896226</v>
      </c>
      <c r="BI1325" s="17"/>
      <c r="BJ1325" s="17">
        <v>0.16676761907221899</v>
      </c>
      <c r="BK1325" s="17">
        <v>0.200028657363721</v>
      </c>
      <c r="BL1325" s="17">
        <v>0.113024302219961</v>
      </c>
      <c r="BM1325" s="17">
        <v>0.11833439106286101</v>
      </c>
      <c r="BN1325" s="17"/>
      <c r="BO1325" s="17">
        <v>0.20806042475876901</v>
      </c>
      <c r="BP1325" s="17">
        <v>0.108997571715609</v>
      </c>
      <c r="BQ1325" s="17">
        <v>0.11695424263993801</v>
      </c>
      <c r="BR1325" s="17"/>
      <c r="BS1325" s="17">
        <v>0.143159570509304</v>
      </c>
      <c r="BT1325" s="17">
        <v>0.10852451808491199</v>
      </c>
      <c r="BU1325" s="17"/>
      <c r="BV1325" s="17">
        <v>8.7384539433671707E-2</v>
      </c>
      <c r="BW1325" s="17">
        <v>0.11316406708212599</v>
      </c>
      <c r="BX1325" s="17">
        <v>0.17212249810614</v>
      </c>
      <c r="BY1325" s="17"/>
      <c r="BZ1325" s="17">
        <v>0.17856165187060299</v>
      </c>
      <c r="CA1325" s="17">
        <v>0.19432161332349801</v>
      </c>
    </row>
    <row r="1326" spans="2:79" x14ac:dyDescent="0.3">
      <c r="B1326" t="s">
        <v>323</v>
      </c>
      <c r="C1326" s="17">
        <v>0.21015192874935701</v>
      </c>
      <c r="D1326" s="17">
        <v>0.19941021674636</v>
      </c>
      <c r="E1326" s="17">
        <v>0.21915980079091801</v>
      </c>
      <c r="F1326" s="17"/>
      <c r="G1326" s="17">
        <v>0.32128133796692598</v>
      </c>
      <c r="H1326" s="17">
        <v>0.34954635266624301</v>
      </c>
      <c r="I1326" s="17">
        <v>0.19316351968720899</v>
      </c>
      <c r="J1326" s="17">
        <v>0.215305333265634</v>
      </c>
      <c r="K1326" s="17">
        <v>0.119966353035959</v>
      </c>
      <c r="L1326" s="17">
        <v>0.123563979694399</v>
      </c>
      <c r="M1326" s="17"/>
      <c r="N1326" s="17">
        <v>0.19721684462595199</v>
      </c>
      <c r="O1326" s="17">
        <v>0.25500193744342298</v>
      </c>
      <c r="P1326" s="17">
        <v>0.232910552750758</v>
      </c>
      <c r="Q1326" s="17">
        <v>0.15685648303486199</v>
      </c>
      <c r="R1326" s="17"/>
      <c r="S1326" s="17">
        <v>0.176392837648677</v>
      </c>
      <c r="T1326" s="17">
        <v>0.23676889246801999</v>
      </c>
      <c r="U1326" s="17">
        <v>0.34070365363924299</v>
      </c>
      <c r="V1326" s="17">
        <v>0.18907554123676101</v>
      </c>
      <c r="W1326" s="17">
        <v>0.15729316285049599</v>
      </c>
      <c r="X1326" s="17">
        <v>0.18630638850292899</v>
      </c>
      <c r="Y1326" s="17">
        <v>0.26881478568697897</v>
      </c>
      <c r="Z1326" s="17">
        <v>0.15307880553351</v>
      </c>
      <c r="AA1326" s="17">
        <v>0.11593005503296901</v>
      </c>
      <c r="AB1326" s="17">
        <v>0.284024344126724</v>
      </c>
      <c r="AC1326" s="17">
        <v>0.234923536423535</v>
      </c>
      <c r="AD1326" s="17">
        <v>0.23555764883708899</v>
      </c>
      <c r="AE1326" s="17"/>
      <c r="AF1326" s="17">
        <v>0.155035799739589</v>
      </c>
      <c r="AG1326" s="17">
        <v>0.21054428568606501</v>
      </c>
      <c r="AH1326" s="17">
        <v>0.207271734605388</v>
      </c>
      <c r="AI1326" s="17">
        <v>0.199515971300432</v>
      </c>
      <c r="AJ1326" s="17">
        <v>0.17891317547480301</v>
      </c>
      <c r="AK1326" s="17"/>
      <c r="AL1326" s="17">
        <v>0.242622152109325</v>
      </c>
      <c r="AM1326" s="17">
        <v>0.131510467699957</v>
      </c>
      <c r="AN1326" s="17">
        <v>0.24970359957482599</v>
      </c>
      <c r="AO1326" s="17">
        <v>0.21490508376565801</v>
      </c>
      <c r="AP1326" s="17">
        <v>0.147084722524192</v>
      </c>
      <c r="AQ1326" s="17">
        <v>0.16146961967543</v>
      </c>
      <c r="AR1326" s="17"/>
      <c r="AS1326" s="17">
        <v>0.240043937526528</v>
      </c>
      <c r="AT1326" s="17">
        <v>0.23796978468393001</v>
      </c>
      <c r="AU1326" s="17">
        <v>0.15956717839043</v>
      </c>
      <c r="AV1326" s="17">
        <v>0.15181598342008701</v>
      </c>
      <c r="AW1326" s="17">
        <v>9.3068751445136405E-2</v>
      </c>
      <c r="AX1326" s="17"/>
      <c r="AY1326" s="17">
        <v>0.16014631549337299</v>
      </c>
      <c r="AZ1326" s="17">
        <v>0.23096427516237</v>
      </c>
      <c r="BA1326" s="17">
        <v>0.25705723972938099</v>
      </c>
      <c r="BB1326" s="17">
        <v>0.204648897134142</v>
      </c>
      <c r="BC1326" s="17">
        <v>0.126753798145542</v>
      </c>
      <c r="BD1326" s="17"/>
      <c r="BE1326" s="17">
        <v>0.34908479554607502</v>
      </c>
      <c r="BF1326" s="17">
        <v>0.22816093163462201</v>
      </c>
      <c r="BG1326" s="17">
        <v>0.204991713636234</v>
      </c>
      <c r="BH1326" s="17">
        <v>0.186324527193481</v>
      </c>
      <c r="BI1326" s="17"/>
      <c r="BJ1326" s="17">
        <v>0.197025810969435</v>
      </c>
      <c r="BK1326" s="17">
        <v>0.25114549880780102</v>
      </c>
      <c r="BL1326" s="17">
        <v>0.224891052757871</v>
      </c>
      <c r="BM1326" s="17">
        <v>0.20155876622395</v>
      </c>
      <c r="BN1326" s="17"/>
      <c r="BO1326" s="17">
        <v>0.21124213870693101</v>
      </c>
      <c r="BP1326" s="17">
        <v>0.210402547827689</v>
      </c>
      <c r="BQ1326" s="17">
        <v>0.211139247189151</v>
      </c>
      <c r="BR1326" s="17"/>
      <c r="BS1326" s="17">
        <v>0.18997960358544999</v>
      </c>
      <c r="BT1326" s="17">
        <v>0.23859715045941499</v>
      </c>
      <c r="BU1326" s="17"/>
      <c r="BV1326" s="17">
        <v>0.17787147812520401</v>
      </c>
      <c r="BW1326" s="17">
        <v>0.233109075271487</v>
      </c>
      <c r="BX1326" s="17">
        <v>0.20553153440963001</v>
      </c>
      <c r="BY1326" s="17"/>
      <c r="BZ1326" s="17">
        <v>0.20669610617265</v>
      </c>
      <c r="CA1326" s="17">
        <v>0.24958951603683099</v>
      </c>
    </row>
    <row r="1327" spans="2:79" x14ac:dyDescent="0.3">
      <c r="B1327" t="s">
        <v>324</v>
      </c>
      <c r="C1327" s="17">
        <v>0.19323839189286199</v>
      </c>
      <c r="D1327" s="17">
        <v>0.17723598363994</v>
      </c>
      <c r="E1327" s="17">
        <v>0.210435809588807</v>
      </c>
      <c r="F1327" s="17"/>
      <c r="G1327" s="17">
        <v>0.13233348177083501</v>
      </c>
      <c r="H1327" s="17">
        <v>0.105312705433753</v>
      </c>
      <c r="I1327" s="17">
        <v>0.17365385506731301</v>
      </c>
      <c r="J1327" s="17">
        <v>0.209564989441648</v>
      </c>
      <c r="K1327" s="17">
        <v>0.204626447695653</v>
      </c>
      <c r="L1327" s="17">
        <v>0.27863216448619699</v>
      </c>
      <c r="M1327" s="17"/>
      <c r="N1327" s="17">
        <v>0.17233788047821799</v>
      </c>
      <c r="O1327" s="17">
        <v>0.181829232949414</v>
      </c>
      <c r="P1327" s="17">
        <v>0.23541648404981599</v>
      </c>
      <c r="Q1327" s="17">
        <v>0.19754352318385501</v>
      </c>
      <c r="R1327" s="17"/>
      <c r="S1327" s="17">
        <v>0.19178795200798801</v>
      </c>
      <c r="T1327" s="17">
        <v>0.270944783416882</v>
      </c>
      <c r="U1327" s="17">
        <v>0.11124315687417501</v>
      </c>
      <c r="V1327" s="17">
        <v>0.156703984905603</v>
      </c>
      <c r="W1327" s="17">
        <v>0.232090228049909</v>
      </c>
      <c r="X1327" s="17">
        <v>0.21422607888596301</v>
      </c>
      <c r="Y1327" s="17">
        <v>0.19614322647410801</v>
      </c>
      <c r="Z1327" s="17">
        <v>0.26194997427983402</v>
      </c>
      <c r="AA1327" s="17">
        <v>0.22243886895045401</v>
      </c>
      <c r="AB1327" s="17">
        <v>0.15170797970312599</v>
      </c>
      <c r="AC1327" s="17">
        <v>0.15880794229295001</v>
      </c>
      <c r="AD1327" s="17">
        <v>0</v>
      </c>
      <c r="AE1327" s="17"/>
      <c r="AF1327" s="17">
        <v>0.25413967047742902</v>
      </c>
      <c r="AG1327" s="17">
        <v>0.15597378908878701</v>
      </c>
      <c r="AH1327" s="17">
        <v>0.112362016575645</v>
      </c>
      <c r="AI1327" s="17">
        <v>0.251131643857673</v>
      </c>
      <c r="AJ1327" s="17">
        <v>0.15518844567409801</v>
      </c>
      <c r="AK1327" s="17"/>
      <c r="AL1327" s="17">
        <v>0.14637040071292401</v>
      </c>
      <c r="AM1327" s="17">
        <v>0.24968723417895999</v>
      </c>
      <c r="AN1327" s="17">
        <v>0.109014543320697</v>
      </c>
      <c r="AO1327" s="17">
        <v>0.190863118749139</v>
      </c>
      <c r="AP1327" s="17">
        <v>0.176225192681318</v>
      </c>
      <c r="AQ1327" s="17">
        <v>0.29016953276867802</v>
      </c>
      <c r="AR1327" s="17"/>
      <c r="AS1327" s="17">
        <v>0.15750640038361799</v>
      </c>
      <c r="AT1327" s="17">
        <v>0.19278642590980299</v>
      </c>
      <c r="AU1327" s="17">
        <v>0.240553187823559</v>
      </c>
      <c r="AV1327" s="17">
        <v>0.163179749429163</v>
      </c>
      <c r="AW1327" s="17">
        <v>0.14959693868910501</v>
      </c>
      <c r="AX1327" s="17"/>
      <c r="AY1327" s="17">
        <v>0.16499021284412699</v>
      </c>
      <c r="AZ1327" s="17">
        <v>0.21333476110667399</v>
      </c>
      <c r="BA1327" s="17">
        <v>0.24306091731704299</v>
      </c>
      <c r="BB1327" s="17">
        <v>0.13347991479909199</v>
      </c>
      <c r="BC1327" s="17">
        <v>0.10234217869202</v>
      </c>
      <c r="BD1327" s="17"/>
      <c r="BE1327" s="17">
        <v>0.14234219254309599</v>
      </c>
      <c r="BF1327" s="17">
        <v>0.161949618910573</v>
      </c>
      <c r="BG1327" s="17">
        <v>0.19453042103821599</v>
      </c>
      <c r="BH1327" s="17">
        <v>0.213739845324741</v>
      </c>
      <c r="BI1327" s="17"/>
      <c r="BJ1327" s="17">
        <v>0.16561610055638701</v>
      </c>
      <c r="BK1327" s="17">
        <v>0.19415793366327699</v>
      </c>
      <c r="BL1327" s="17">
        <v>0.16472942005795899</v>
      </c>
      <c r="BM1327" s="17">
        <v>0.21060006088623101</v>
      </c>
      <c r="BN1327" s="17"/>
      <c r="BO1327" s="17">
        <v>0.17200138795792</v>
      </c>
      <c r="BP1327" s="17">
        <v>0.15578180162463001</v>
      </c>
      <c r="BQ1327" s="17">
        <v>0.20017199328195601</v>
      </c>
      <c r="BR1327" s="17"/>
      <c r="BS1327" s="17">
        <v>0.21275885364099401</v>
      </c>
      <c r="BT1327" s="17">
        <v>0.16649536587064501</v>
      </c>
      <c r="BU1327" s="17"/>
      <c r="BV1327" s="17">
        <v>0.17759005448131901</v>
      </c>
      <c r="BW1327" s="17">
        <v>0.19833142158091699</v>
      </c>
      <c r="BX1327" s="17">
        <v>0.17125272036445099</v>
      </c>
      <c r="BY1327" s="17"/>
      <c r="BZ1327" s="17">
        <v>0.10835080545313901</v>
      </c>
      <c r="CA1327" s="17">
        <v>0.11560530595605401</v>
      </c>
    </row>
    <row r="1328" spans="2:79" x14ac:dyDescent="0.3">
      <c r="B1328" t="s">
        <v>325</v>
      </c>
      <c r="C1328" s="17">
        <v>0.19204896431857499</v>
      </c>
      <c r="D1328" s="17">
        <v>0.184929035168236</v>
      </c>
      <c r="E1328" s="17">
        <v>0.19772632155891401</v>
      </c>
      <c r="F1328" s="17"/>
      <c r="G1328" s="17">
        <v>0.17272816149565001</v>
      </c>
      <c r="H1328" s="17">
        <v>0.13443461703415299</v>
      </c>
      <c r="I1328" s="17">
        <v>0.170113323546148</v>
      </c>
      <c r="J1328" s="17">
        <v>0.16337907320702599</v>
      </c>
      <c r="K1328" s="17">
        <v>0.28181178604692497</v>
      </c>
      <c r="L1328" s="17">
        <v>0.21783619563207701</v>
      </c>
      <c r="M1328" s="17"/>
      <c r="N1328" s="17">
        <v>0.17113513117326701</v>
      </c>
      <c r="O1328" s="17">
        <v>0.21065290063080699</v>
      </c>
      <c r="P1328" s="17">
        <v>0.157552753879557</v>
      </c>
      <c r="Q1328" s="17">
        <v>0.22021809146434701</v>
      </c>
      <c r="R1328" s="17"/>
      <c r="S1328" s="17">
        <v>0.151904472808751</v>
      </c>
      <c r="T1328" s="17">
        <v>0.17338575160084699</v>
      </c>
      <c r="U1328" s="17">
        <v>0.202384735514609</v>
      </c>
      <c r="V1328" s="17">
        <v>0.16852842293256101</v>
      </c>
      <c r="W1328" s="17">
        <v>0.24279615705242399</v>
      </c>
      <c r="X1328" s="17">
        <v>0.28727773727594502</v>
      </c>
      <c r="Y1328" s="17">
        <v>0.22387193439410299</v>
      </c>
      <c r="Z1328" s="17">
        <v>0.23547041943499999</v>
      </c>
      <c r="AA1328" s="17">
        <v>0.180035756957311</v>
      </c>
      <c r="AB1328" s="17">
        <v>0.138391523145728</v>
      </c>
      <c r="AC1328" s="17">
        <v>0.16921764805609299</v>
      </c>
      <c r="AD1328" s="17">
        <v>0.249688339059844</v>
      </c>
      <c r="AE1328" s="17"/>
      <c r="AF1328" s="17">
        <v>0.17565259076056</v>
      </c>
      <c r="AG1328" s="17">
        <v>0.20138702894219601</v>
      </c>
      <c r="AH1328" s="17">
        <v>0.26692892572362398</v>
      </c>
      <c r="AI1328" s="17">
        <v>0.17477132871013201</v>
      </c>
      <c r="AJ1328" s="17">
        <v>0.24395264098195299</v>
      </c>
      <c r="AK1328" s="17"/>
      <c r="AL1328" s="17">
        <v>0.20494828546983099</v>
      </c>
      <c r="AM1328" s="17">
        <v>0.216409163769893</v>
      </c>
      <c r="AN1328" s="17">
        <v>0.17090830054101799</v>
      </c>
      <c r="AO1328" s="17">
        <v>0.15185021124148401</v>
      </c>
      <c r="AP1328" s="17">
        <v>0.25364446682866398</v>
      </c>
      <c r="AQ1328" s="17">
        <v>0.20293403674354399</v>
      </c>
      <c r="AR1328" s="17"/>
      <c r="AS1328" s="17">
        <v>0.16118324835037001</v>
      </c>
      <c r="AT1328" s="17">
        <v>0.19449298809408</v>
      </c>
      <c r="AU1328" s="17">
        <v>0.219667929627583</v>
      </c>
      <c r="AV1328" s="17">
        <v>0.182473107454376</v>
      </c>
      <c r="AW1328" s="17">
        <v>0.159493604961294</v>
      </c>
      <c r="AX1328" s="17"/>
      <c r="AY1328" s="17">
        <v>0.20731861941799101</v>
      </c>
      <c r="AZ1328" s="17">
        <v>0.182426803029517</v>
      </c>
      <c r="BA1328" s="17">
        <v>0.14634577193099499</v>
      </c>
      <c r="BB1328" s="17">
        <v>0.28045362174979799</v>
      </c>
      <c r="BC1328" s="17">
        <v>0.108586965595869</v>
      </c>
      <c r="BD1328" s="17"/>
      <c r="BE1328" s="17">
        <v>0.13669715365111201</v>
      </c>
      <c r="BF1328" s="17">
        <v>0.18288126612297101</v>
      </c>
      <c r="BG1328" s="17">
        <v>0.21596917747878999</v>
      </c>
      <c r="BH1328" s="17">
        <v>0.166943462009287</v>
      </c>
      <c r="BI1328" s="17"/>
      <c r="BJ1328" s="17">
        <v>0.210217930664516</v>
      </c>
      <c r="BK1328" s="17">
        <v>0.12168522156982101</v>
      </c>
      <c r="BL1328" s="17">
        <v>0.21976027828056999</v>
      </c>
      <c r="BM1328" s="17">
        <v>0.18380830014264599</v>
      </c>
      <c r="BN1328" s="17"/>
      <c r="BO1328" s="17">
        <v>0.138720265566177</v>
      </c>
      <c r="BP1328" s="17">
        <v>0.234463056823116</v>
      </c>
      <c r="BQ1328" s="17">
        <v>0.19446170755379899</v>
      </c>
      <c r="BR1328" s="17"/>
      <c r="BS1328" s="17">
        <v>0.202399762776973</v>
      </c>
      <c r="BT1328" s="17">
        <v>0.18062639406007899</v>
      </c>
      <c r="BU1328" s="17"/>
      <c r="BV1328" s="17">
        <v>0.23953508474435201</v>
      </c>
      <c r="BW1328" s="17">
        <v>0.21818295166498</v>
      </c>
      <c r="BX1328" s="17">
        <v>0.139021668026034</v>
      </c>
      <c r="BY1328" s="17"/>
      <c r="BZ1328" s="17">
        <v>0.16568460848442901</v>
      </c>
      <c r="CA1328" s="17">
        <v>0.14013057861178499</v>
      </c>
    </row>
    <row r="1329" spans="2:79" x14ac:dyDescent="0.3">
      <c r="B1329" t="s">
        <v>326</v>
      </c>
      <c r="C1329" s="17">
        <v>0.124893946701174</v>
      </c>
      <c r="D1329" s="17">
        <v>0.13432037088170501</v>
      </c>
      <c r="E1329" s="17">
        <v>0.116087152412553</v>
      </c>
      <c r="F1329" s="17"/>
      <c r="G1329" s="17">
        <v>0.104366599858252</v>
      </c>
      <c r="H1329" s="17">
        <v>0.14792371267794099</v>
      </c>
      <c r="I1329" s="17">
        <v>0.115267865456985</v>
      </c>
      <c r="J1329" s="17">
        <v>0.14697223581461</v>
      </c>
      <c r="K1329" s="17">
        <v>0.16775307261072001</v>
      </c>
      <c r="L1329" s="17">
        <v>8.6285857455152798E-2</v>
      </c>
      <c r="M1329" s="17"/>
      <c r="N1329" s="17">
        <v>0.17298858705287601</v>
      </c>
      <c r="O1329" s="17">
        <v>0.110004517219496</v>
      </c>
      <c r="P1329" s="17">
        <v>9.5985994920667297E-2</v>
      </c>
      <c r="Q1329" s="17">
        <v>0.110018445392478</v>
      </c>
      <c r="R1329" s="17"/>
      <c r="S1329" s="17">
        <v>0.14352843517094799</v>
      </c>
      <c r="T1329" s="17">
        <v>9.3983664764420896E-2</v>
      </c>
      <c r="U1329" s="17">
        <v>3.4930815683302703E-2</v>
      </c>
      <c r="V1329" s="17">
        <v>0.15725148510042999</v>
      </c>
      <c r="W1329" s="17">
        <v>7.7660576033464407E-2</v>
      </c>
      <c r="X1329" s="17">
        <v>6.8012970808718501E-2</v>
      </c>
      <c r="Y1329" s="17">
        <v>0.114245082447905</v>
      </c>
      <c r="Z1329" s="17">
        <v>6.7440399984193905E-2</v>
      </c>
      <c r="AA1329" s="17">
        <v>0.22628011499770401</v>
      </c>
      <c r="AB1329" s="17">
        <v>0.14077936089187801</v>
      </c>
      <c r="AC1329" s="17">
        <v>0.15416628749087599</v>
      </c>
      <c r="AD1329" s="17">
        <v>0.18074573760877999</v>
      </c>
      <c r="AE1329" s="17"/>
      <c r="AF1329" s="17">
        <v>9.6194521905413305E-2</v>
      </c>
      <c r="AG1329" s="17">
        <v>0.151828816945458</v>
      </c>
      <c r="AH1329" s="17">
        <v>0.14298160185276501</v>
      </c>
      <c r="AI1329" s="17">
        <v>5.1443413733080097E-2</v>
      </c>
      <c r="AJ1329" s="17">
        <v>0.14257752463712201</v>
      </c>
      <c r="AK1329" s="17"/>
      <c r="AL1329" s="17">
        <v>0.14949939265298301</v>
      </c>
      <c r="AM1329" s="17">
        <v>9.2276205922798601E-2</v>
      </c>
      <c r="AN1329" s="17">
        <v>0.122397836473885</v>
      </c>
      <c r="AO1329" s="17">
        <v>9.8083140913711203E-2</v>
      </c>
      <c r="AP1329" s="17">
        <v>0.16808835240147901</v>
      </c>
      <c r="AQ1329" s="17">
        <v>0.17292209594305399</v>
      </c>
      <c r="AR1329" s="17"/>
      <c r="AS1329" s="17">
        <v>0.12125384135839801</v>
      </c>
      <c r="AT1329" s="17">
        <v>0.123532170271147</v>
      </c>
      <c r="AU1329" s="17">
        <v>0.10109015918344399</v>
      </c>
      <c r="AV1329" s="17">
        <v>0.18838719650352001</v>
      </c>
      <c r="AW1329" s="17">
        <v>0.16512340755508101</v>
      </c>
      <c r="AX1329" s="17"/>
      <c r="AY1329" s="17">
        <v>0.13647352517507</v>
      </c>
      <c r="AZ1329" s="17">
        <v>0.127500533224785</v>
      </c>
      <c r="BA1329" s="17">
        <v>0.109036267325475</v>
      </c>
      <c r="BB1329" s="17">
        <v>8.8551799268326001E-2</v>
      </c>
      <c r="BC1329" s="17">
        <v>0.23394983452611701</v>
      </c>
      <c r="BD1329" s="17"/>
      <c r="BE1329" s="17">
        <v>0.12646492411186799</v>
      </c>
      <c r="BF1329" s="17">
        <v>0.146233693201516</v>
      </c>
      <c r="BG1329" s="17">
        <v>0.113170638078382</v>
      </c>
      <c r="BH1329" s="17">
        <v>0.13264693122506599</v>
      </c>
      <c r="BI1329" s="17"/>
      <c r="BJ1329" s="17">
        <v>0.104450089931691</v>
      </c>
      <c r="BK1329" s="17">
        <v>0.13945435180662499</v>
      </c>
      <c r="BL1329" s="17">
        <v>0.12270308567484201</v>
      </c>
      <c r="BM1329" s="17">
        <v>0.12959817147187</v>
      </c>
      <c r="BN1329" s="17"/>
      <c r="BO1329" s="17">
        <v>0.132170423058279</v>
      </c>
      <c r="BP1329" s="17">
        <v>0.127081323593387</v>
      </c>
      <c r="BQ1329" s="17">
        <v>0.12381554569177</v>
      </c>
      <c r="BR1329" s="17"/>
      <c r="BS1329" s="17">
        <v>0.103109752078947</v>
      </c>
      <c r="BT1329" s="17">
        <v>0.154532237440166</v>
      </c>
      <c r="BU1329" s="17"/>
      <c r="BV1329" s="17">
        <v>0.16157257671446501</v>
      </c>
      <c r="BW1329" s="17">
        <v>0.112862637929434</v>
      </c>
      <c r="BX1329" s="17">
        <v>0.117435575647012</v>
      </c>
      <c r="BY1329" s="17"/>
      <c r="BZ1329" s="17">
        <v>0.17580107937740899</v>
      </c>
      <c r="CA1329" s="17">
        <v>4.1420744007049197E-2</v>
      </c>
    </row>
    <row r="1330" spans="2:79" x14ac:dyDescent="0.3">
      <c r="B1330" t="s">
        <v>327</v>
      </c>
      <c r="C1330" s="17">
        <v>6.7600258680249603E-2</v>
      </c>
      <c r="D1330" s="17">
        <v>6.12465239404913E-2</v>
      </c>
      <c r="E1330" s="17">
        <v>7.4377879353482196E-2</v>
      </c>
      <c r="F1330" s="17"/>
      <c r="G1330" s="17">
        <v>3.2362070832031797E-2</v>
      </c>
      <c r="H1330" s="17">
        <v>5.00335023066985E-2</v>
      </c>
      <c r="I1330" s="17">
        <v>2.9242343924741301E-2</v>
      </c>
      <c r="J1330" s="17">
        <v>7.2680497657467896E-2</v>
      </c>
      <c r="K1330" s="17">
        <v>8.2365243037441097E-2</v>
      </c>
      <c r="L1330" s="17">
        <v>0.110993876480264</v>
      </c>
      <c r="M1330" s="17"/>
      <c r="N1330" s="17">
        <v>6.1721352270695702E-2</v>
      </c>
      <c r="O1330" s="17">
        <v>8.4067625582989802E-2</v>
      </c>
      <c r="P1330" s="17">
        <v>4.1690078012979401E-2</v>
      </c>
      <c r="Q1330" s="17">
        <v>8.1105827671777E-2</v>
      </c>
      <c r="R1330" s="17"/>
      <c r="S1330" s="17">
        <v>6.9294204772667498E-2</v>
      </c>
      <c r="T1330" s="17">
        <v>0.10749003439688901</v>
      </c>
      <c r="U1330" s="17">
        <v>8.0269071922976803E-2</v>
      </c>
      <c r="V1330" s="17">
        <v>7.7503632319461904E-2</v>
      </c>
      <c r="W1330" s="17">
        <v>1.8334540461351401E-2</v>
      </c>
      <c r="X1330" s="17">
        <v>3.39523288669729E-2</v>
      </c>
      <c r="Y1330" s="17">
        <v>3.6582029121197103E-2</v>
      </c>
      <c r="Z1330" s="17">
        <v>3.18216209203811E-2</v>
      </c>
      <c r="AA1330" s="17">
        <v>6.4668277747219893E-2</v>
      </c>
      <c r="AB1330" s="17">
        <v>0.101342476669963</v>
      </c>
      <c r="AC1330" s="17">
        <v>6.8861064792544599E-2</v>
      </c>
      <c r="AD1330" s="17">
        <v>6.6986213586345003E-2</v>
      </c>
      <c r="AE1330" s="17"/>
      <c r="AF1330" s="17">
        <v>9.6017405630632296E-2</v>
      </c>
      <c r="AG1330" s="17">
        <v>5.9035013910957203E-2</v>
      </c>
      <c r="AH1330" s="17">
        <v>7.1658018809192606E-2</v>
      </c>
      <c r="AI1330" s="17">
        <v>7.8739138067621894E-2</v>
      </c>
      <c r="AJ1330" s="17">
        <v>4.8552127887530397E-2</v>
      </c>
      <c r="AK1330" s="17"/>
      <c r="AL1330" s="17">
        <v>5.8070926333482202E-2</v>
      </c>
      <c r="AM1330" s="17">
        <v>8.3915752644984298E-2</v>
      </c>
      <c r="AN1330" s="17">
        <v>0.104279234050578</v>
      </c>
      <c r="AO1330" s="17">
        <v>5.2382595390201799E-2</v>
      </c>
      <c r="AP1330" s="17">
        <v>0.106607183757126</v>
      </c>
      <c r="AQ1330" s="17">
        <v>6.5722526174548407E-2</v>
      </c>
      <c r="AR1330" s="17"/>
      <c r="AS1330" s="17">
        <v>5.1854987251291597E-2</v>
      </c>
      <c r="AT1330" s="17">
        <v>5.8475378933068499E-2</v>
      </c>
      <c r="AU1330" s="17">
        <v>9.8330608825742793E-2</v>
      </c>
      <c r="AV1330" s="17">
        <v>6.6996210357205904E-2</v>
      </c>
      <c r="AW1330" s="17">
        <v>0</v>
      </c>
      <c r="AX1330" s="17"/>
      <c r="AY1330" s="17">
        <v>8.1669168117919494E-2</v>
      </c>
      <c r="AZ1330" s="17">
        <v>6.3237549285851694E-2</v>
      </c>
      <c r="BA1330" s="17">
        <v>5.9761752257858403E-2</v>
      </c>
      <c r="BB1330" s="17">
        <v>8.6834929488644699E-2</v>
      </c>
      <c r="BC1330" s="17">
        <v>0</v>
      </c>
      <c r="BD1330" s="17"/>
      <c r="BE1330" s="17">
        <v>6.9651236920493104E-2</v>
      </c>
      <c r="BF1330" s="17">
        <v>5.9553367735168498E-2</v>
      </c>
      <c r="BG1330" s="17">
        <v>7.2472874564138201E-2</v>
      </c>
      <c r="BH1330" s="17">
        <v>6.4636451921025503E-2</v>
      </c>
      <c r="BI1330" s="17"/>
      <c r="BJ1330" s="17">
        <v>5.9097915973698401E-2</v>
      </c>
      <c r="BK1330" s="17">
        <v>0</v>
      </c>
      <c r="BL1330" s="17">
        <v>7.2252714891891598E-2</v>
      </c>
      <c r="BM1330" s="17">
        <v>7.6114091200863501E-2</v>
      </c>
      <c r="BN1330" s="17"/>
      <c r="BO1330" s="17">
        <v>3.1792669968220402E-2</v>
      </c>
      <c r="BP1330" s="17">
        <v>6.2159562330005101E-2</v>
      </c>
      <c r="BQ1330" s="17">
        <v>7.5847513017726104E-2</v>
      </c>
      <c r="BR1330" s="17"/>
      <c r="BS1330" s="17">
        <v>5.5065486100710499E-2</v>
      </c>
      <c r="BT1330" s="17">
        <v>8.1492286187849206E-2</v>
      </c>
      <c r="BU1330" s="17"/>
      <c r="BV1330" s="17">
        <v>9.7303753692325301E-2</v>
      </c>
      <c r="BW1330" s="17">
        <v>4.5700428901518597E-2</v>
      </c>
      <c r="BX1330" s="17">
        <v>7.1399163851207106E-2</v>
      </c>
      <c r="BY1330" s="17"/>
      <c r="BZ1330" s="17">
        <v>6.9720523382001701E-2</v>
      </c>
      <c r="CA1330" s="17">
        <v>0</v>
      </c>
    </row>
    <row r="1331" spans="2:79" x14ac:dyDescent="0.3">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c r="BF1331" s="17"/>
      <c r="BG1331" s="17"/>
      <c r="BH1331" s="17"/>
      <c r="BI1331" s="17"/>
      <c r="BJ1331" s="17"/>
      <c r="BK1331" s="17"/>
      <c r="BL1331" s="17"/>
      <c r="BM1331" s="17"/>
      <c r="BN1331" s="17"/>
      <c r="BO1331" s="17"/>
      <c r="BP1331" s="17"/>
      <c r="BQ1331" s="17"/>
      <c r="BR1331" s="17"/>
      <c r="BS1331" s="17"/>
      <c r="BT1331" s="17"/>
      <c r="BU1331" s="17"/>
      <c r="BV1331" s="17"/>
      <c r="BW1331" s="17"/>
      <c r="BX1331" s="17"/>
      <c r="BY1331" s="17"/>
      <c r="BZ1331" s="17"/>
      <c r="CA1331" s="17"/>
    </row>
    <row r="1332" spans="2:79" x14ac:dyDescent="0.3">
      <c r="B1332" s="6" t="s">
        <v>389</v>
      </c>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c r="AY1332" s="17"/>
      <c r="AZ1332" s="17"/>
      <c r="BA1332" s="17"/>
      <c r="BB1332" s="17"/>
      <c r="BC1332" s="17"/>
      <c r="BD1332" s="17"/>
      <c r="BE1332" s="17"/>
      <c r="BF1332" s="17"/>
      <c r="BG1332" s="17"/>
      <c r="BH1332" s="17"/>
      <c r="BI1332" s="17"/>
      <c r="BJ1332" s="17"/>
      <c r="BK1332" s="17"/>
      <c r="BL1332" s="17"/>
      <c r="BM1332" s="17"/>
      <c r="BN1332" s="17"/>
      <c r="BO1332" s="17"/>
      <c r="BP1332" s="17"/>
      <c r="BQ1332" s="17"/>
      <c r="BR1332" s="17"/>
      <c r="BS1332" s="17"/>
      <c r="BT1332" s="17"/>
      <c r="BU1332" s="17"/>
      <c r="BV1332" s="17"/>
      <c r="BW1332" s="17"/>
      <c r="BX1332" s="17"/>
      <c r="BY1332" s="17"/>
      <c r="BZ1332" s="17"/>
      <c r="CA1332" s="17"/>
    </row>
    <row r="1333" spans="2:79" x14ac:dyDescent="0.3">
      <c r="B1333" s="24" t="s">
        <v>329</v>
      </c>
      <c r="C1333" s="17"/>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c r="AD1333" s="17"/>
      <c r="AE1333" s="17"/>
      <c r="AF1333" s="17"/>
      <c r="AG1333" s="17"/>
      <c r="AH1333" s="17"/>
      <c r="AI1333" s="17"/>
      <c r="AJ1333" s="17"/>
      <c r="AK1333" s="17"/>
      <c r="AL1333" s="17"/>
      <c r="AM1333" s="17"/>
      <c r="AN1333" s="17"/>
      <c r="AO1333" s="17"/>
      <c r="AP1333" s="17"/>
      <c r="AQ1333" s="17"/>
      <c r="AR1333" s="17"/>
      <c r="AS1333" s="17"/>
      <c r="AT1333" s="17"/>
      <c r="AU1333" s="17"/>
      <c r="AV1333" s="17"/>
      <c r="AW1333" s="17"/>
      <c r="AX1333" s="17"/>
      <c r="AY1333" s="17"/>
      <c r="AZ1333" s="17"/>
      <c r="BA1333" s="17"/>
      <c r="BB1333" s="17"/>
      <c r="BC1333" s="17"/>
      <c r="BD1333" s="17"/>
      <c r="BE1333" s="17"/>
      <c r="BF1333" s="17"/>
      <c r="BG1333" s="17"/>
      <c r="BH1333" s="17"/>
      <c r="BI1333" s="17"/>
      <c r="BJ1333" s="17"/>
      <c r="BK1333" s="17"/>
      <c r="BL1333" s="17"/>
      <c r="BM1333" s="17"/>
      <c r="BN1333" s="17"/>
      <c r="BO1333" s="17"/>
      <c r="BP1333" s="17"/>
      <c r="BQ1333" s="17"/>
      <c r="BR1333" s="17"/>
      <c r="BS1333" s="17"/>
      <c r="BT1333" s="17"/>
      <c r="BU1333" s="17"/>
      <c r="BV1333" s="17"/>
      <c r="BW1333" s="17"/>
      <c r="BX1333" s="17"/>
      <c r="BY1333" s="17"/>
      <c r="BZ1333" s="17"/>
      <c r="CA1333" s="17"/>
    </row>
    <row r="1334" spans="2:79" x14ac:dyDescent="0.3">
      <c r="B1334" t="s">
        <v>321</v>
      </c>
      <c r="C1334" s="17">
        <v>6.5566837694576899E-2</v>
      </c>
      <c r="D1334" s="17">
        <v>7.7289147900641605E-2</v>
      </c>
      <c r="E1334" s="17">
        <v>5.4117490178258003E-2</v>
      </c>
      <c r="F1334" s="17"/>
      <c r="G1334" s="17">
        <v>8.7544346823974606E-2</v>
      </c>
      <c r="H1334" s="17">
        <v>0.15939870957070601</v>
      </c>
      <c r="I1334" s="17">
        <v>0.100485219841322</v>
      </c>
      <c r="J1334" s="17">
        <v>2.0476358586961702E-2</v>
      </c>
      <c r="K1334" s="17">
        <v>2.6013900013234701E-2</v>
      </c>
      <c r="L1334" s="17">
        <v>2.2783511501062E-2</v>
      </c>
      <c r="M1334" s="17"/>
      <c r="N1334" s="17">
        <v>9.1994716190020198E-2</v>
      </c>
      <c r="O1334" s="17">
        <v>6.31209172362273E-2</v>
      </c>
      <c r="P1334" s="17">
        <v>7.7204673655750997E-2</v>
      </c>
      <c r="Q1334" s="17">
        <v>3.0639357574602601E-2</v>
      </c>
      <c r="R1334" s="17"/>
      <c r="S1334" s="17">
        <v>9.2616883612199594E-2</v>
      </c>
      <c r="T1334" s="17">
        <v>2.4695877150231402E-2</v>
      </c>
      <c r="U1334" s="17">
        <v>3.9378837353150099E-2</v>
      </c>
      <c r="V1334" s="17">
        <v>8.3906431891973901E-2</v>
      </c>
      <c r="W1334" s="17">
        <v>7.4215007328361698E-2</v>
      </c>
      <c r="X1334" s="17">
        <v>9.8503663736607794E-2</v>
      </c>
      <c r="Y1334" s="17">
        <v>1.9007121732214801E-2</v>
      </c>
      <c r="Z1334" s="17">
        <v>8.8848452493354907E-2</v>
      </c>
      <c r="AA1334" s="17">
        <v>9.7223871139435994E-2</v>
      </c>
      <c r="AB1334" s="17">
        <v>3.7886180444966701E-2</v>
      </c>
      <c r="AC1334" s="17">
        <v>2.3862027079928499E-2</v>
      </c>
      <c r="AD1334" s="17">
        <v>0.130537965877604</v>
      </c>
      <c r="AE1334" s="17"/>
      <c r="AF1334" s="17">
        <v>5.84471623612857E-2</v>
      </c>
      <c r="AG1334" s="17">
        <v>0.107793844137306</v>
      </c>
      <c r="AH1334" s="17">
        <v>0</v>
      </c>
      <c r="AI1334" s="17">
        <v>2.54142632736204E-2</v>
      </c>
      <c r="AJ1334" s="17">
        <v>5.4407960344967601E-2</v>
      </c>
      <c r="AK1334" s="17"/>
      <c r="AL1334" s="17">
        <v>0.12784264408437099</v>
      </c>
      <c r="AM1334" s="17">
        <v>9.0951710480272799E-2</v>
      </c>
      <c r="AN1334" s="17">
        <v>0</v>
      </c>
      <c r="AO1334" s="17">
        <v>2.9498024391696201E-2</v>
      </c>
      <c r="AP1334" s="17">
        <v>3.4973739953340403E-2</v>
      </c>
      <c r="AQ1334" s="17">
        <v>6.9137423487934099E-2</v>
      </c>
      <c r="AR1334" s="17"/>
      <c r="AS1334" s="17">
        <v>0.12633800001645701</v>
      </c>
      <c r="AT1334" s="17">
        <v>5.6524593722851998E-2</v>
      </c>
      <c r="AU1334" s="17">
        <v>4.4159724529566298E-2</v>
      </c>
      <c r="AV1334" s="17">
        <v>5.3151510131353302E-2</v>
      </c>
      <c r="AW1334" s="17">
        <v>8.0437974039775706E-2</v>
      </c>
      <c r="AX1334" s="17"/>
      <c r="AY1334" s="17">
        <v>0.13850324134769501</v>
      </c>
      <c r="AZ1334" s="17">
        <v>3.5153310712761801E-2</v>
      </c>
      <c r="BA1334" s="17">
        <v>4.2301371581686897E-2</v>
      </c>
      <c r="BB1334" s="17">
        <v>5.6846679680556601E-2</v>
      </c>
      <c r="BC1334" s="17">
        <v>3.6832055449457397E-2</v>
      </c>
      <c r="BD1334" s="17"/>
      <c r="BE1334" s="17">
        <v>0.109903335832543</v>
      </c>
      <c r="BF1334" s="17">
        <v>2.9481595649679702E-2</v>
      </c>
      <c r="BG1334" s="17">
        <v>5.5230382722349598E-2</v>
      </c>
      <c r="BH1334" s="17">
        <v>9.9136366566327697E-2</v>
      </c>
      <c r="BI1334" s="17"/>
      <c r="BJ1334" s="17">
        <v>5.9256774221061403E-2</v>
      </c>
      <c r="BK1334" s="17">
        <v>0.10396781250884</v>
      </c>
      <c r="BL1334" s="17">
        <v>3.7765326761758797E-2</v>
      </c>
      <c r="BM1334" s="17">
        <v>7.4879474031026294E-2</v>
      </c>
      <c r="BN1334" s="17"/>
      <c r="BO1334" s="17">
        <v>9.3372287828821496E-2</v>
      </c>
      <c r="BP1334" s="17">
        <v>6.1965804564664599E-2</v>
      </c>
      <c r="BQ1334" s="17">
        <v>6.1474152936596298E-2</v>
      </c>
      <c r="BR1334" s="17"/>
      <c r="BS1334" s="17">
        <v>8.3937201453635396E-2</v>
      </c>
      <c r="BT1334" s="17">
        <v>4.2381464242763102E-2</v>
      </c>
      <c r="BU1334" s="17"/>
      <c r="BV1334" s="17">
        <v>4.5874346884718697E-2</v>
      </c>
      <c r="BW1334" s="17">
        <v>4.8134069957895202E-2</v>
      </c>
      <c r="BX1334" s="17">
        <v>9.7516280207337297E-2</v>
      </c>
      <c r="BY1334" s="17"/>
      <c r="BZ1334" s="17">
        <v>6.6898915246080604E-2</v>
      </c>
      <c r="CA1334" s="17">
        <v>0.14089864810434799</v>
      </c>
    </row>
    <row r="1335" spans="2:79" x14ac:dyDescent="0.3">
      <c r="B1335" t="s">
        <v>322</v>
      </c>
      <c r="C1335" s="17">
        <v>0.15566642247146001</v>
      </c>
      <c r="D1335" s="17">
        <v>0.13138804307146401</v>
      </c>
      <c r="E1335" s="17">
        <v>0.17843307282062701</v>
      </c>
      <c r="F1335" s="17"/>
      <c r="G1335" s="17">
        <v>0.177184535769463</v>
      </c>
      <c r="H1335" s="17">
        <v>0.18823698474731701</v>
      </c>
      <c r="I1335" s="17">
        <v>0.20193142584785001</v>
      </c>
      <c r="J1335" s="17">
        <v>0.208821052091899</v>
      </c>
      <c r="K1335" s="17">
        <v>7.45883854789791E-2</v>
      </c>
      <c r="L1335" s="17">
        <v>0.107632632905756</v>
      </c>
      <c r="M1335" s="17"/>
      <c r="N1335" s="17">
        <v>0.16382534055731399</v>
      </c>
      <c r="O1335" s="17">
        <v>0.11000310705833299</v>
      </c>
      <c r="P1335" s="17">
        <v>0.15211738721290599</v>
      </c>
      <c r="Q1335" s="17">
        <v>0.19685153557836199</v>
      </c>
      <c r="R1335" s="17"/>
      <c r="S1335" s="17">
        <v>0.16896253148371501</v>
      </c>
      <c r="T1335" s="17">
        <v>0.144601661937381</v>
      </c>
      <c r="U1335" s="17">
        <v>0.21308451609590601</v>
      </c>
      <c r="V1335" s="17">
        <v>0.12999368446012199</v>
      </c>
      <c r="W1335" s="17">
        <v>5.9184855893017099E-2</v>
      </c>
      <c r="X1335" s="17">
        <v>0.22591562765293899</v>
      </c>
      <c r="Y1335" s="17">
        <v>0.15818969682682699</v>
      </c>
      <c r="Z1335" s="17">
        <v>0.136588659534988</v>
      </c>
      <c r="AA1335" s="17">
        <v>0.14296595811330001</v>
      </c>
      <c r="AB1335" s="17">
        <v>0.165836091534247</v>
      </c>
      <c r="AC1335" s="17">
        <v>0.18041454543651</v>
      </c>
      <c r="AD1335" s="17">
        <v>0.136182672957854</v>
      </c>
      <c r="AE1335" s="17"/>
      <c r="AF1335" s="17">
        <v>0.125271299145846</v>
      </c>
      <c r="AG1335" s="17">
        <v>0.21664236203383599</v>
      </c>
      <c r="AH1335" s="17">
        <v>0.19389153764561901</v>
      </c>
      <c r="AI1335" s="17">
        <v>9.0947296453467802E-2</v>
      </c>
      <c r="AJ1335" s="17">
        <v>8.7554057638930802E-2</v>
      </c>
      <c r="AK1335" s="17"/>
      <c r="AL1335" s="17">
        <v>0.18864539716187501</v>
      </c>
      <c r="AM1335" s="17">
        <v>0.15838462239090401</v>
      </c>
      <c r="AN1335" s="17">
        <v>0.17148838529544699</v>
      </c>
      <c r="AO1335" s="17">
        <v>0.10214152063195001</v>
      </c>
      <c r="AP1335" s="17">
        <v>0.226609803327533</v>
      </c>
      <c r="AQ1335" s="17">
        <v>0.15111894737693901</v>
      </c>
      <c r="AR1335" s="17"/>
      <c r="AS1335" s="17">
        <v>0.22321679001880501</v>
      </c>
      <c r="AT1335" s="17">
        <v>0.17107511513357199</v>
      </c>
      <c r="AU1335" s="17">
        <v>9.6170129759500497E-2</v>
      </c>
      <c r="AV1335" s="17">
        <v>7.1566407590309605E-2</v>
      </c>
      <c r="AW1335" s="17">
        <v>0.35436608603449798</v>
      </c>
      <c r="AX1335" s="17"/>
      <c r="AY1335" s="17">
        <v>0.154202158411956</v>
      </c>
      <c r="AZ1335" s="17">
        <v>0.18660202076181101</v>
      </c>
      <c r="BA1335" s="17">
        <v>0.108299863783015</v>
      </c>
      <c r="BB1335" s="17">
        <v>0.15761893984286601</v>
      </c>
      <c r="BC1335" s="17">
        <v>8.0411569080945502E-2</v>
      </c>
      <c r="BD1335" s="17"/>
      <c r="BE1335" s="17">
        <v>4.0191912182405497E-2</v>
      </c>
      <c r="BF1335" s="17">
        <v>0.178992179587358</v>
      </c>
      <c r="BG1335" s="17">
        <v>0.15317134040234801</v>
      </c>
      <c r="BH1335" s="17">
        <v>0.16323730619380999</v>
      </c>
      <c r="BI1335" s="17"/>
      <c r="BJ1335" s="17">
        <v>0.128597408077819</v>
      </c>
      <c r="BK1335" s="17">
        <v>0.27359357274627399</v>
      </c>
      <c r="BL1335" s="17">
        <v>0.127851294271384</v>
      </c>
      <c r="BM1335" s="17">
        <v>0.16244957600156301</v>
      </c>
      <c r="BN1335" s="17"/>
      <c r="BO1335" s="17">
        <v>0.23966597995174399</v>
      </c>
      <c r="BP1335" s="17">
        <v>0.10298845976549401</v>
      </c>
      <c r="BQ1335" s="17">
        <v>0.14978471415192801</v>
      </c>
      <c r="BR1335" s="17"/>
      <c r="BS1335" s="17">
        <v>0.17797264210896399</v>
      </c>
      <c r="BT1335" s="17">
        <v>0.128318320452353</v>
      </c>
      <c r="BU1335" s="17"/>
      <c r="BV1335" s="17">
        <v>0.152789680033069</v>
      </c>
      <c r="BW1335" s="17">
        <v>0.17491764500979301</v>
      </c>
      <c r="BX1335" s="17">
        <v>0.14670113579654301</v>
      </c>
      <c r="BY1335" s="17"/>
      <c r="BZ1335" s="17">
        <v>0.31739581386696503</v>
      </c>
      <c r="CA1335" s="17">
        <v>0.23024343405108999</v>
      </c>
    </row>
    <row r="1336" spans="2:79" x14ac:dyDescent="0.3">
      <c r="B1336" t="s">
        <v>323</v>
      </c>
      <c r="C1336" s="17">
        <v>0.27391521700627702</v>
      </c>
      <c r="D1336" s="17">
        <v>0.24993773877728401</v>
      </c>
      <c r="E1336" s="17">
        <v>0.29661463590701598</v>
      </c>
      <c r="F1336" s="17"/>
      <c r="G1336" s="17">
        <v>0.36206130872328002</v>
      </c>
      <c r="H1336" s="17">
        <v>0.31584448005875598</v>
      </c>
      <c r="I1336" s="17">
        <v>0.22073128673907799</v>
      </c>
      <c r="J1336" s="17">
        <v>0.20365005734955899</v>
      </c>
      <c r="K1336" s="17">
        <v>0.300860381816135</v>
      </c>
      <c r="L1336" s="17">
        <v>0.26412730470166301</v>
      </c>
      <c r="M1336" s="17"/>
      <c r="N1336" s="17">
        <v>0.274719329436453</v>
      </c>
      <c r="O1336" s="17">
        <v>0.33857622909833002</v>
      </c>
      <c r="P1336" s="17">
        <v>0.25017589768923398</v>
      </c>
      <c r="Q1336" s="17">
        <v>0.23317608612568499</v>
      </c>
      <c r="R1336" s="17"/>
      <c r="S1336" s="17">
        <v>0.31776788224713798</v>
      </c>
      <c r="T1336" s="17">
        <v>0.38386386381932602</v>
      </c>
      <c r="U1336" s="17">
        <v>0.31843962625892502</v>
      </c>
      <c r="V1336" s="17">
        <v>0.183775796084651</v>
      </c>
      <c r="W1336" s="17">
        <v>0.27576617994975999</v>
      </c>
      <c r="X1336" s="17">
        <v>0.24112153930002</v>
      </c>
      <c r="Y1336" s="17">
        <v>0.19684793287639901</v>
      </c>
      <c r="Z1336" s="17">
        <v>0.23436932987451101</v>
      </c>
      <c r="AA1336" s="17">
        <v>0.249659439209162</v>
      </c>
      <c r="AB1336" s="17">
        <v>0.28628668833780002</v>
      </c>
      <c r="AC1336" s="17">
        <v>0.132707847798434</v>
      </c>
      <c r="AD1336" s="17">
        <v>0.488188300851435</v>
      </c>
      <c r="AE1336" s="17"/>
      <c r="AF1336" s="17">
        <v>0.19812429494435299</v>
      </c>
      <c r="AG1336" s="17">
        <v>0.28817226397600398</v>
      </c>
      <c r="AH1336" s="17">
        <v>0.41398097806039902</v>
      </c>
      <c r="AI1336" s="17">
        <v>0.19956257595586699</v>
      </c>
      <c r="AJ1336" s="17">
        <v>0.30620198331917597</v>
      </c>
      <c r="AK1336" s="17"/>
      <c r="AL1336" s="17">
        <v>0.324117061610951</v>
      </c>
      <c r="AM1336" s="17">
        <v>0.20888127815101301</v>
      </c>
      <c r="AN1336" s="17">
        <v>0.36800036393775398</v>
      </c>
      <c r="AO1336" s="17">
        <v>0.18012388203717</v>
      </c>
      <c r="AP1336" s="17">
        <v>0.29727199728350301</v>
      </c>
      <c r="AQ1336" s="17">
        <v>0.28141538492377199</v>
      </c>
      <c r="AR1336" s="17"/>
      <c r="AS1336" s="17">
        <v>0.27944209684020199</v>
      </c>
      <c r="AT1336" s="17">
        <v>0.29894513770428799</v>
      </c>
      <c r="AU1336" s="17">
        <v>0.221389644537235</v>
      </c>
      <c r="AV1336" s="17">
        <v>0.24898471911193601</v>
      </c>
      <c r="AW1336" s="17">
        <v>0.31337195470854901</v>
      </c>
      <c r="AX1336" s="17"/>
      <c r="AY1336" s="17">
        <v>0.21118536265169999</v>
      </c>
      <c r="AZ1336" s="17">
        <v>0.30622762289323902</v>
      </c>
      <c r="BA1336" s="17">
        <v>0.34883151175985999</v>
      </c>
      <c r="BB1336" s="17">
        <v>0.222743469459558</v>
      </c>
      <c r="BC1336" s="17">
        <v>0.138306699171902</v>
      </c>
      <c r="BD1336" s="17"/>
      <c r="BE1336" s="17">
        <v>0.18062992879492301</v>
      </c>
      <c r="BF1336" s="17">
        <v>0.210888190045212</v>
      </c>
      <c r="BG1336" s="17">
        <v>0.29861378276192102</v>
      </c>
      <c r="BH1336" s="17">
        <v>0.28161695069370002</v>
      </c>
      <c r="BI1336" s="17"/>
      <c r="BJ1336" s="17">
        <v>0.20743813499568001</v>
      </c>
      <c r="BK1336" s="17">
        <v>0.15594236297470901</v>
      </c>
      <c r="BL1336" s="17">
        <v>0.31238289482529902</v>
      </c>
      <c r="BM1336" s="17">
        <v>0.28513556536885498</v>
      </c>
      <c r="BN1336" s="17"/>
      <c r="BO1336" s="17">
        <v>0.215417902978911</v>
      </c>
      <c r="BP1336" s="17">
        <v>0.29115857442880799</v>
      </c>
      <c r="BQ1336" s="17">
        <v>0.28100151724021999</v>
      </c>
      <c r="BR1336" s="17"/>
      <c r="BS1336" s="17">
        <v>0.25681758950198402</v>
      </c>
      <c r="BT1336" s="17">
        <v>0.29903842978924799</v>
      </c>
      <c r="BU1336" s="17"/>
      <c r="BV1336" s="17">
        <v>0.38990169818290998</v>
      </c>
      <c r="BW1336" s="17">
        <v>0.27469471271298501</v>
      </c>
      <c r="BX1336" s="17">
        <v>0.19506202592098401</v>
      </c>
      <c r="BY1336" s="17"/>
      <c r="BZ1336" s="17">
        <v>0.25025045058318302</v>
      </c>
      <c r="CA1336" s="17">
        <v>0.186817188295578</v>
      </c>
    </row>
    <row r="1337" spans="2:79" x14ac:dyDescent="0.3">
      <c r="B1337" t="s">
        <v>324</v>
      </c>
      <c r="C1337" s="17">
        <v>0.215764742500728</v>
      </c>
      <c r="D1337" s="17">
        <v>0.194257672284359</v>
      </c>
      <c r="E1337" s="17">
        <v>0.23863424313769099</v>
      </c>
      <c r="F1337" s="17"/>
      <c r="G1337" s="17">
        <v>0.183000636282898</v>
      </c>
      <c r="H1337" s="17">
        <v>0.121520275168901</v>
      </c>
      <c r="I1337" s="17">
        <v>0.161868807719247</v>
      </c>
      <c r="J1337" s="17">
        <v>0.280545101575296</v>
      </c>
      <c r="K1337" s="17">
        <v>0.16758319506701799</v>
      </c>
      <c r="L1337" s="17">
        <v>0.31866643533848599</v>
      </c>
      <c r="M1337" s="17"/>
      <c r="N1337" s="17">
        <v>0.216254066391839</v>
      </c>
      <c r="O1337" s="17">
        <v>0.221161510021156</v>
      </c>
      <c r="P1337" s="17">
        <v>0.233896090194819</v>
      </c>
      <c r="Q1337" s="17">
        <v>0.193401658652847</v>
      </c>
      <c r="R1337" s="17"/>
      <c r="S1337" s="17">
        <v>0.190131841349576</v>
      </c>
      <c r="T1337" s="17">
        <v>0.214948547766424</v>
      </c>
      <c r="U1337" s="17">
        <v>0.292786592986436</v>
      </c>
      <c r="V1337" s="17">
        <v>0.17990859139555601</v>
      </c>
      <c r="W1337" s="17">
        <v>0.244941095616864</v>
      </c>
      <c r="X1337" s="17">
        <v>0.19714569048036301</v>
      </c>
      <c r="Y1337" s="17">
        <v>0.23581456563900999</v>
      </c>
      <c r="Z1337" s="17">
        <v>0.16166832723934901</v>
      </c>
      <c r="AA1337" s="17">
        <v>0.237288497632831</v>
      </c>
      <c r="AB1337" s="17">
        <v>0.26002591028038702</v>
      </c>
      <c r="AC1337" s="17">
        <v>0.231925121734707</v>
      </c>
      <c r="AD1337" s="17">
        <v>0</v>
      </c>
      <c r="AE1337" s="17"/>
      <c r="AF1337" s="17">
        <v>0.27805582562209002</v>
      </c>
      <c r="AG1337" s="17">
        <v>0.13675822329954199</v>
      </c>
      <c r="AH1337" s="17">
        <v>0.221050924943057</v>
      </c>
      <c r="AI1337" s="17">
        <v>0.28407709145809801</v>
      </c>
      <c r="AJ1337" s="17">
        <v>0.25981512161395998</v>
      </c>
      <c r="AK1337" s="17"/>
      <c r="AL1337" s="17">
        <v>0.14213145232041299</v>
      </c>
      <c r="AM1337" s="17">
        <v>0.203770880764129</v>
      </c>
      <c r="AN1337" s="17">
        <v>0.20621497768816099</v>
      </c>
      <c r="AO1337" s="17">
        <v>0.29622909659612501</v>
      </c>
      <c r="AP1337" s="17">
        <v>0.16052817139189199</v>
      </c>
      <c r="AQ1337" s="17">
        <v>0.26132194643575402</v>
      </c>
      <c r="AR1337" s="17"/>
      <c r="AS1337" s="17">
        <v>0.179972337693381</v>
      </c>
      <c r="AT1337" s="17">
        <v>0.194411458104608</v>
      </c>
      <c r="AU1337" s="17">
        <v>0.30155784873942598</v>
      </c>
      <c r="AV1337" s="17">
        <v>0.216760378544849</v>
      </c>
      <c r="AW1337" s="17">
        <v>7.2868779127354899E-2</v>
      </c>
      <c r="AX1337" s="17"/>
      <c r="AY1337" s="17">
        <v>0.23659486858829001</v>
      </c>
      <c r="AZ1337" s="17">
        <v>0.20059543223725901</v>
      </c>
      <c r="BA1337" s="17">
        <v>0.26682885300715797</v>
      </c>
      <c r="BB1337" s="17">
        <v>0.167358562754787</v>
      </c>
      <c r="BC1337" s="17">
        <v>0.13800609259139299</v>
      </c>
      <c r="BD1337" s="17"/>
      <c r="BE1337" s="17">
        <v>0.184749781859398</v>
      </c>
      <c r="BF1337" s="17">
        <v>0.200126924439363</v>
      </c>
      <c r="BG1337" s="17">
        <v>0.22544158436929601</v>
      </c>
      <c r="BH1337" s="17">
        <v>0.21023359403793199</v>
      </c>
      <c r="BI1337" s="17"/>
      <c r="BJ1337" s="17">
        <v>0.20925853491229701</v>
      </c>
      <c r="BK1337" s="17">
        <v>0.114435667128836</v>
      </c>
      <c r="BL1337" s="17">
        <v>0.210304231092381</v>
      </c>
      <c r="BM1337" s="17">
        <v>0.231828472279376</v>
      </c>
      <c r="BN1337" s="17"/>
      <c r="BO1337" s="17">
        <v>7.5449493135965495E-2</v>
      </c>
      <c r="BP1337" s="17">
        <v>0.18642222596077199</v>
      </c>
      <c r="BQ1337" s="17">
        <v>0.247376690502082</v>
      </c>
      <c r="BR1337" s="17"/>
      <c r="BS1337" s="17">
        <v>0.18551363719629099</v>
      </c>
      <c r="BT1337" s="17">
        <v>0.25083995910526902</v>
      </c>
      <c r="BU1337" s="17"/>
      <c r="BV1337" s="17">
        <v>0.17312022895558901</v>
      </c>
      <c r="BW1337" s="17">
        <v>0.23879073921454899</v>
      </c>
      <c r="BX1337" s="17">
        <v>0.20728778640790699</v>
      </c>
      <c r="BY1337" s="17"/>
      <c r="BZ1337" s="17">
        <v>8.2052755890003201E-2</v>
      </c>
      <c r="CA1337" s="17">
        <v>0.11425175218174601</v>
      </c>
    </row>
    <row r="1338" spans="2:79" x14ac:dyDescent="0.3">
      <c r="B1338" t="s">
        <v>325</v>
      </c>
      <c r="C1338" s="17">
        <v>0.16280824035146199</v>
      </c>
      <c r="D1338" s="17">
        <v>0.18352908202968601</v>
      </c>
      <c r="E1338" s="17">
        <v>0.142829981750731</v>
      </c>
      <c r="F1338" s="17"/>
      <c r="G1338" s="17">
        <v>0.129351768109185</v>
      </c>
      <c r="H1338" s="17">
        <v>0.164237778933087</v>
      </c>
      <c r="I1338" s="17">
        <v>0.16678019429513399</v>
      </c>
      <c r="J1338" s="17">
        <v>0.16965124332586201</v>
      </c>
      <c r="K1338" s="17">
        <v>0.230116656237386</v>
      </c>
      <c r="L1338" s="17">
        <v>0.130914093592185</v>
      </c>
      <c r="M1338" s="17"/>
      <c r="N1338" s="17">
        <v>0.15442627977093801</v>
      </c>
      <c r="O1338" s="17">
        <v>0.14321981047254201</v>
      </c>
      <c r="P1338" s="17">
        <v>0.16561979447904299</v>
      </c>
      <c r="Q1338" s="17">
        <v>0.18966198908242801</v>
      </c>
      <c r="R1338" s="17"/>
      <c r="S1338" s="17">
        <v>0.15174048506212501</v>
      </c>
      <c r="T1338" s="17">
        <v>0.106726956373578</v>
      </c>
      <c r="U1338" s="17">
        <v>1.8969820088328999E-2</v>
      </c>
      <c r="V1338" s="17">
        <v>0.31094261228993803</v>
      </c>
      <c r="W1338" s="17">
        <v>0.224712985307786</v>
      </c>
      <c r="X1338" s="17">
        <v>0.131643950187013</v>
      </c>
      <c r="Y1338" s="17">
        <v>0.26266991847008497</v>
      </c>
      <c r="Z1338" s="17">
        <v>0.180979383297905</v>
      </c>
      <c r="AA1338" s="17">
        <v>0.138672629131013</v>
      </c>
      <c r="AB1338" s="17">
        <v>9.2148482173102605E-2</v>
      </c>
      <c r="AC1338" s="17">
        <v>0.23680492195848499</v>
      </c>
      <c r="AD1338" s="17">
        <v>0.127304862972695</v>
      </c>
      <c r="AE1338" s="17"/>
      <c r="AF1338" s="17">
        <v>0.18146750803280401</v>
      </c>
      <c r="AG1338" s="17">
        <v>0.14078844663124501</v>
      </c>
      <c r="AH1338" s="17">
        <v>6.9312033966979006E-2</v>
      </c>
      <c r="AI1338" s="17">
        <v>0.24457858090013801</v>
      </c>
      <c r="AJ1338" s="17">
        <v>0.19514195259671599</v>
      </c>
      <c r="AK1338" s="17"/>
      <c r="AL1338" s="17">
        <v>0.135421964598956</v>
      </c>
      <c r="AM1338" s="17">
        <v>0.178951805407642</v>
      </c>
      <c r="AN1338" s="17">
        <v>0.11833757147455599</v>
      </c>
      <c r="AO1338" s="17">
        <v>0.22639216044556401</v>
      </c>
      <c r="AP1338" s="17">
        <v>0.158662877694593</v>
      </c>
      <c r="AQ1338" s="17">
        <v>0.153347138209835</v>
      </c>
      <c r="AR1338" s="17"/>
      <c r="AS1338" s="17">
        <v>8.5027170875290603E-2</v>
      </c>
      <c r="AT1338" s="17">
        <v>0.17508819773126899</v>
      </c>
      <c r="AU1338" s="17">
        <v>0.17607177911962299</v>
      </c>
      <c r="AV1338" s="17">
        <v>0.209104826342182</v>
      </c>
      <c r="AW1338" s="17">
        <v>0.17895520608982299</v>
      </c>
      <c r="AX1338" s="17"/>
      <c r="AY1338" s="17">
        <v>0.10025479862527301</v>
      </c>
      <c r="AZ1338" s="17">
        <v>0.16425934181629001</v>
      </c>
      <c r="BA1338" s="17">
        <v>0.16051242305551</v>
      </c>
      <c r="BB1338" s="17">
        <v>0.244135514834009</v>
      </c>
      <c r="BC1338" s="17">
        <v>0.31151681620299698</v>
      </c>
      <c r="BD1338" s="17"/>
      <c r="BE1338" s="17">
        <v>0.20988986092037101</v>
      </c>
      <c r="BF1338" s="17">
        <v>0.23471590804391201</v>
      </c>
      <c r="BG1338" s="17">
        <v>0.15516353173501299</v>
      </c>
      <c r="BH1338" s="17">
        <v>0.127296685460287</v>
      </c>
      <c r="BI1338" s="17"/>
      <c r="BJ1338" s="17">
        <v>0.232272375133944</v>
      </c>
      <c r="BK1338" s="17">
        <v>0.24788978753992899</v>
      </c>
      <c r="BL1338" s="17">
        <v>0.164195447524732</v>
      </c>
      <c r="BM1338" s="17">
        <v>0.13496309068503501</v>
      </c>
      <c r="BN1338" s="17"/>
      <c r="BO1338" s="17">
        <v>0.26261351189877202</v>
      </c>
      <c r="BP1338" s="17">
        <v>0.15395835833789501</v>
      </c>
      <c r="BQ1338" s="17">
        <v>0.14684865400025901</v>
      </c>
      <c r="BR1338" s="17"/>
      <c r="BS1338" s="17">
        <v>0.14811099585895501</v>
      </c>
      <c r="BT1338" s="17">
        <v>0.18363557512047901</v>
      </c>
      <c r="BU1338" s="17"/>
      <c r="BV1338" s="17">
        <v>0.124509042414348</v>
      </c>
      <c r="BW1338" s="17">
        <v>0.15062696910783199</v>
      </c>
      <c r="BX1338" s="17">
        <v>0.20498228071843</v>
      </c>
      <c r="BY1338" s="17"/>
      <c r="BZ1338" s="17">
        <v>0.16620846997056701</v>
      </c>
      <c r="CA1338" s="17">
        <v>0.138484418894705</v>
      </c>
    </row>
    <row r="1339" spans="2:79" x14ac:dyDescent="0.3">
      <c r="B1339" t="s">
        <v>326</v>
      </c>
      <c r="C1339" s="17">
        <v>8.7584633655397495E-2</v>
      </c>
      <c r="D1339" s="17">
        <v>0.101145559157309</v>
      </c>
      <c r="E1339" s="17">
        <v>7.4404540604331604E-2</v>
      </c>
      <c r="F1339" s="17"/>
      <c r="G1339" s="17">
        <v>3.7718987458804802E-2</v>
      </c>
      <c r="H1339" s="17">
        <v>5.0761771521231798E-2</v>
      </c>
      <c r="I1339" s="17">
        <v>0.117870520391136</v>
      </c>
      <c r="J1339" s="17">
        <v>7.5152271589995198E-2</v>
      </c>
      <c r="K1339" s="17">
        <v>0.14658220642127801</v>
      </c>
      <c r="L1339" s="17">
        <v>8.9551235268251303E-2</v>
      </c>
      <c r="M1339" s="17"/>
      <c r="N1339" s="17">
        <v>7.4264260473455898E-2</v>
      </c>
      <c r="O1339" s="17">
        <v>9.0242797030246805E-2</v>
      </c>
      <c r="P1339" s="17">
        <v>0.101449723803039</v>
      </c>
      <c r="Q1339" s="17">
        <v>7.8848206116097594E-2</v>
      </c>
      <c r="R1339" s="17"/>
      <c r="S1339" s="17">
        <v>7.8780376245246295E-2</v>
      </c>
      <c r="T1339" s="17">
        <v>9.2765436963864994E-2</v>
      </c>
      <c r="U1339" s="17">
        <v>5.9321171635155198E-2</v>
      </c>
      <c r="V1339" s="17">
        <v>5.6017346463380802E-2</v>
      </c>
      <c r="W1339" s="17">
        <v>7.9631047492733004E-2</v>
      </c>
      <c r="X1339" s="17">
        <v>7.1683514913983004E-2</v>
      </c>
      <c r="Y1339" s="17">
        <v>7.3280246984887901E-2</v>
      </c>
      <c r="Z1339" s="17">
        <v>0.100131049432925</v>
      </c>
      <c r="AA1339" s="17">
        <v>9.9221684747429997E-2</v>
      </c>
      <c r="AB1339" s="17">
        <v>0.107496744643458</v>
      </c>
      <c r="AC1339" s="17">
        <v>0.162983329391585</v>
      </c>
      <c r="AD1339" s="17">
        <v>0.117786197340413</v>
      </c>
      <c r="AE1339" s="17"/>
      <c r="AF1339" s="17">
        <v>7.2768108356482494E-2</v>
      </c>
      <c r="AG1339" s="17">
        <v>9.5923705790155703E-2</v>
      </c>
      <c r="AH1339" s="17">
        <v>8.0782564110256597E-2</v>
      </c>
      <c r="AI1339" s="17">
        <v>9.9805388814559096E-2</v>
      </c>
      <c r="AJ1339" s="17">
        <v>9.6878924486249698E-2</v>
      </c>
      <c r="AK1339" s="17"/>
      <c r="AL1339" s="17">
        <v>8.1841480223433793E-2</v>
      </c>
      <c r="AM1339" s="17">
        <v>0.102854657887321</v>
      </c>
      <c r="AN1339" s="17">
        <v>0.119392741455499</v>
      </c>
      <c r="AO1339" s="17">
        <v>8.8775750434937906E-2</v>
      </c>
      <c r="AP1339" s="17">
        <v>0.12195341034913799</v>
      </c>
      <c r="AQ1339" s="17">
        <v>3.1171960879980899E-2</v>
      </c>
      <c r="AR1339" s="17"/>
      <c r="AS1339" s="17">
        <v>7.4921752491173499E-2</v>
      </c>
      <c r="AT1339" s="17">
        <v>7.7004438436021005E-2</v>
      </c>
      <c r="AU1339" s="17">
        <v>0.10309730087362701</v>
      </c>
      <c r="AV1339" s="17">
        <v>0.12733053569307101</v>
      </c>
      <c r="AW1339" s="17">
        <v>0</v>
      </c>
      <c r="AX1339" s="17"/>
      <c r="AY1339" s="17">
        <v>9.1705840264277499E-2</v>
      </c>
      <c r="AZ1339" s="17">
        <v>8.3483487708539098E-2</v>
      </c>
      <c r="BA1339" s="17">
        <v>4.9429750670150603E-2</v>
      </c>
      <c r="BB1339" s="17">
        <v>0.103490055806371</v>
      </c>
      <c r="BC1339" s="17">
        <v>0.25004714388663002</v>
      </c>
      <c r="BD1339" s="17"/>
      <c r="BE1339" s="17">
        <v>0.13286739027137801</v>
      </c>
      <c r="BF1339" s="17">
        <v>9.8689233443503596E-2</v>
      </c>
      <c r="BG1339" s="17">
        <v>8.8373421915403705E-2</v>
      </c>
      <c r="BH1339" s="17">
        <v>7.4128197434948098E-2</v>
      </c>
      <c r="BI1339" s="17"/>
      <c r="BJ1339" s="17">
        <v>8.4162615878217495E-2</v>
      </c>
      <c r="BK1339" s="17">
        <v>8.0214929292789602E-2</v>
      </c>
      <c r="BL1339" s="17">
        <v>0.10139056740286401</v>
      </c>
      <c r="BM1339" s="17">
        <v>8.2612755876338706E-2</v>
      </c>
      <c r="BN1339" s="17"/>
      <c r="BO1339" s="17">
        <v>9.0277334407224102E-2</v>
      </c>
      <c r="BP1339" s="17">
        <v>0.122906405549277</v>
      </c>
      <c r="BQ1339" s="17">
        <v>8.0317939016038106E-2</v>
      </c>
      <c r="BR1339" s="17"/>
      <c r="BS1339" s="17">
        <v>0.109718530130895</v>
      </c>
      <c r="BT1339" s="17">
        <v>5.56891470141197E-2</v>
      </c>
      <c r="BU1339" s="17"/>
      <c r="BV1339" s="17">
        <v>8.8512698518849103E-2</v>
      </c>
      <c r="BW1339" s="17">
        <v>9.2398006590375406E-2</v>
      </c>
      <c r="BX1339" s="17">
        <v>8.8268961301444404E-2</v>
      </c>
      <c r="BY1339" s="17"/>
      <c r="BZ1339" s="17">
        <v>9.3437882782656495E-2</v>
      </c>
      <c r="CA1339" s="17">
        <v>0.162425363646373</v>
      </c>
    </row>
    <row r="1340" spans="2:79" x14ac:dyDescent="0.3">
      <c r="B1340" t="s">
        <v>327</v>
      </c>
      <c r="C1340" s="17">
        <v>3.8693906320098899E-2</v>
      </c>
      <c r="D1340" s="17">
        <v>6.24527567792569E-2</v>
      </c>
      <c r="E1340" s="17">
        <v>1.4966035601345899E-2</v>
      </c>
      <c r="F1340" s="17"/>
      <c r="G1340" s="17">
        <v>2.3138416832394301E-2</v>
      </c>
      <c r="H1340" s="17">
        <v>0</v>
      </c>
      <c r="I1340" s="17">
        <v>3.0332545166232999E-2</v>
      </c>
      <c r="J1340" s="17">
        <v>4.1703915480426797E-2</v>
      </c>
      <c r="K1340" s="17">
        <v>5.4255274965969102E-2</v>
      </c>
      <c r="L1340" s="17">
        <v>6.6324786692596699E-2</v>
      </c>
      <c r="M1340" s="17"/>
      <c r="N1340" s="17">
        <v>2.4516007179979499E-2</v>
      </c>
      <c r="O1340" s="17">
        <v>3.3675629083165598E-2</v>
      </c>
      <c r="P1340" s="17">
        <v>1.95364329652075E-2</v>
      </c>
      <c r="Q1340" s="17">
        <v>7.7421166869977007E-2</v>
      </c>
      <c r="R1340" s="17"/>
      <c r="S1340" s="17">
        <v>0</v>
      </c>
      <c r="T1340" s="17">
        <v>3.2397655989194203E-2</v>
      </c>
      <c r="U1340" s="17">
        <v>5.8019435582098898E-2</v>
      </c>
      <c r="V1340" s="17">
        <v>5.5455537414378003E-2</v>
      </c>
      <c r="W1340" s="17">
        <v>4.1548828411478403E-2</v>
      </c>
      <c r="X1340" s="17">
        <v>3.3986013729075101E-2</v>
      </c>
      <c r="Y1340" s="17">
        <v>5.4190517470576897E-2</v>
      </c>
      <c r="Z1340" s="17">
        <v>9.7414798126967503E-2</v>
      </c>
      <c r="AA1340" s="17">
        <v>3.4967920026826901E-2</v>
      </c>
      <c r="AB1340" s="17">
        <v>5.0319902586038599E-2</v>
      </c>
      <c r="AC1340" s="17">
        <v>3.1302206600351601E-2</v>
      </c>
      <c r="AD1340" s="17">
        <v>0</v>
      </c>
      <c r="AE1340" s="17"/>
      <c r="AF1340" s="17">
        <v>8.5865801537139103E-2</v>
      </c>
      <c r="AG1340" s="17">
        <v>1.3921154131911201E-2</v>
      </c>
      <c r="AH1340" s="17">
        <v>2.0981961273689599E-2</v>
      </c>
      <c r="AI1340" s="17">
        <v>5.5614803144249603E-2</v>
      </c>
      <c r="AJ1340" s="17">
        <v>0</v>
      </c>
      <c r="AK1340" s="17"/>
      <c r="AL1340" s="17">
        <v>0</v>
      </c>
      <c r="AM1340" s="17">
        <v>5.6205044918719603E-2</v>
      </c>
      <c r="AN1340" s="17">
        <v>1.65659601485833E-2</v>
      </c>
      <c r="AO1340" s="17">
        <v>7.6839565462555798E-2</v>
      </c>
      <c r="AP1340" s="17">
        <v>0</v>
      </c>
      <c r="AQ1340" s="17">
        <v>5.2487198685784699E-2</v>
      </c>
      <c r="AR1340" s="17"/>
      <c r="AS1340" s="17">
        <v>3.10818520646923E-2</v>
      </c>
      <c r="AT1340" s="17">
        <v>2.6951059167390701E-2</v>
      </c>
      <c r="AU1340" s="17">
        <v>5.7553572441022501E-2</v>
      </c>
      <c r="AV1340" s="17">
        <v>7.3101622586299597E-2</v>
      </c>
      <c r="AW1340" s="17">
        <v>0</v>
      </c>
      <c r="AX1340" s="17"/>
      <c r="AY1340" s="17">
        <v>6.7553730110808494E-2</v>
      </c>
      <c r="AZ1340" s="17">
        <v>2.3678783870099699E-2</v>
      </c>
      <c r="BA1340" s="17">
        <v>2.3796226142618601E-2</v>
      </c>
      <c r="BB1340" s="17">
        <v>4.7806777621851898E-2</v>
      </c>
      <c r="BC1340" s="17">
        <v>4.48796236166751E-2</v>
      </c>
      <c r="BD1340" s="17"/>
      <c r="BE1340" s="17">
        <v>0.141767790138981</v>
      </c>
      <c r="BF1340" s="17">
        <v>4.7105968790971203E-2</v>
      </c>
      <c r="BG1340" s="17">
        <v>2.4005956093668099E-2</v>
      </c>
      <c r="BH1340" s="17">
        <v>4.4350899612995702E-2</v>
      </c>
      <c r="BI1340" s="17"/>
      <c r="BJ1340" s="17">
        <v>7.9014156780981198E-2</v>
      </c>
      <c r="BK1340" s="17">
        <v>2.3955867808622199E-2</v>
      </c>
      <c r="BL1340" s="17">
        <v>4.6110238121580903E-2</v>
      </c>
      <c r="BM1340" s="17">
        <v>2.8131065757805999E-2</v>
      </c>
      <c r="BN1340" s="17"/>
      <c r="BO1340" s="17">
        <v>2.3203489798562599E-2</v>
      </c>
      <c r="BP1340" s="17">
        <v>8.0600171393089795E-2</v>
      </c>
      <c r="BQ1340" s="17">
        <v>3.3196332152876297E-2</v>
      </c>
      <c r="BR1340" s="17"/>
      <c r="BS1340" s="17">
        <v>3.7929403749276502E-2</v>
      </c>
      <c r="BT1340" s="17">
        <v>4.0097104275767702E-2</v>
      </c>
      <c r="BU1340" s="17"/>
      <c r="BV1340" s="17">
        <v>2.52923050105157E-2</v>
      </c>
      <c r="BW1340" s="17">
        <v>2.0437857406571201E-2</v>
      </c>
      <c r="BX1340" s="17">
        <v>6.01815296473543E-2</v>
      </c>
      <c r="BY1340" s="17"/>
      <c r="BZ1340" s="17">
        <v>2.37557116605445E-2</v>
      </c>
      <c r="CA1340" s="17">
        <v>2.6879194826160399E-2</v>
      </c>
    </row>
    <row r="1341" spans="2:79" x14ac:dyDescent="0.3">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c r="BM1341" s="17"/>
      <c r="BN1341" s="17"/>
      <c r="BO1341" s="17"/>
      <c r="BP1341" s="17"/>
      <c r="BQ1341" s="17"/>
      <c r="BR1341" s="17"/>
      <c r="BS1341" s="17"/>
      <c r="BT1341" s="17"/>
      <c r="BU1341" s="17"/>
      <c r="BV1341" s="17"/>
      <c r="BW1341" s="17"/>
      <c r="BX1341" s="17"/>
      <c r="BY1341" s="17"/>
      <c r="BZ1341" s="17"/>
      <c r="CA1341" s="17"/>
    </row>
    <row r="1342" spans="2:79" x14ac:dyDescent="0.3">
      <c r="B1342" s="6" t="s">
        <v>390</v>
      </c>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c r="BM1342" s="17"/>
      <c r="BN1342" s="17"/>
      <c r="BO1342" s="17"/>
      <c r="BP1342" s="17"/>
      <c r="BQ1342" s="17"/>
      <c r="BR1342" s="17"/>
      <c r="BS1342" s="17"/>
      <c r="BT1342" s="17"/>
      <c r="BU1342" s="17"/>
      <c r="BV1342" s="17"/>
      <c r="BW1342" s="17"/>
      <c r="BX1342" s="17"/>
      <c r="BY1342" s="17"/>
      <c r="BZ1342" s="17"/>
      <c r="CA1342" s="17"/>
    </row>
    <row r="1343" spans="2:79" x14ac:dyDescent="0.3">
      <c r="B1343" s="24" t="s">
        <v>329</v>
      </c>
      <c r="C1343" s="17"/>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c r="AD1343" s="17"/>
      <c r="AE1343" s="17"/>
      <c r="AF1343" s="17"/>
      <c r="AG1343" s="17"/>
      <c r="AH1343" s="17"/>
      <c r="AI1343" s="17"/>
      <c r="AJ1343" s="17"/>
      <c r="AK1343" s="17"/>
      <c r="AL1343" s="17"/>
      <c r="AM1343" s="17"/>
      <c r="AN1343" s="17"/>
      <c r="AO1343" s="17"/>
      <c r="AP1343" s="17"/>
      <c r="AQ1343" s="17"/>
      <c r="AR1343" s="17"/>
      <c r="AS1343" s="17"/>
      <c r="AT1343" s="17"/>
      <c r="AU1343" s="17"/>
      <c r="AV1343" s="17"/>
      <c r="AW1343" s="17"/>
      <c r="AX1343" s="17"/>
      <c r="AY1343" s="17"/>
      <c r="AZ1343" s="17"/>
      <c r="BA1343" s="17"/>
      <c r="BB1343" s="17"/>
      <c r="BC1343" s="17"/>
      <c r="BD1343" s="17"/>
      <c r="BE1343" s="17"/>
      <c r="BF1343" s="17"/>
      <c r="BG1343" s="17"/>
      <c r="BH1343" s="17"/>
      <c r="BI1343" s="17"/>
      <c r="BJ1343" s="17"/>
      <c r="BK1343" s="17"/>
      <c r="BL1343" s="17"/>
      <c r="BM1343" s="17"/>
      <c r="BN1343" s="17"/>
      <c r="BO1343" s="17"/>
      <c r="BP1343" s="17"/>
      <c r="BQ1343" s="17"/>
      <c r="BR1343" s="17"/>
      <c r="BS1343" s="17"/>
      <c r="BT1343" s="17"/>
      <c r="BU1343" s="17"/>
      <c r="BV1343" s="17"/>
      <c r="BW1343" s="17"/>
      <c r="BX1343" s="17"/>
      <c r="BY1343" s="17"/>
      <c r="BZ1343" s="17"/>
      <c r="CA1343" s="17"/>
    </row>
    <row r="1344" spans="2:79" x14ac:dyDescent="0.3">
      <c r="B1344" t="s">
        <v>321</v>
      </c>
      <c r="C1344" s="17">
        <v>6.49592774633896E-2</v>
      </c>
      <c r="D1344" s="17">
        <v>7.8462477709755396E-2</v>
      </c>
      <c r="E1344" s="17">
        <v>5.1711912844070798E-2</v>
      </c>
      <c r="F1344" s="17"/>
      <c r="G1344" s="17">
        <v>8.9326530267161405E-2</v>
      </c>
      <c r="H1344" s="17">
        <v>9.5273745300694601E-2</v>
      </c>
      <c r="I1344" s="17">
        <v>0.112620607218791</v>
      </c>
      <c r="J1344" s="17">
        <v>2.1262435376851099E-2</v>
      </c>
      <c r="K1344" s="17">
        <v>5.4142295794538497E-2</v>
      </c>
      <c r="L1344" s="17">
        <v>3.5380186614195903E-2</v>
      </c>
      <c r="M1344" s="17"/>
      <c r="N1344" s="17">
        <v>8.3879474970950704E-2</v>
      </c>
      <c r="O1344" s="17">
        <v>4.3876477790431301E-2</v>
      </c>
      <c r="P1344" s="17">
        <v>7.6222415421361794E-2</v>
      </c>
      <c r="Q1344" s="17">
        <v>5.8350688278703697E-2</v>
      </c>
      <c r="R1344" s="17"/>
      <c r="S1344" s="17">
        <v>6.0127204735472499E-2</v>
      </c>
      <c r="T1344" s="17">
        <v>3.9663757963131901E-2</v>
      </c>
      <c r="U1344" s="17">
        <v>5.4041435743412199E-2</v>
      </c>
      <c r="V1344" s="17">
        <v>6.9985947049846703E-2</v>
      </c>
      <c r="W1344" s="17">
        <v>9.8634429818081598E-2</v>
      </c>
      <c r="X1344" s="17">
        <v>8.6958441033379796E-2</v>
      </c>
      <c r="Y1344" s="17">
        <v>3.7834834760137298E-2</v>
      </c>
      <c r="Z1344" s="17">
        <v>7.6755470833967596E-2</v>
      </c>
      <c r="AA1344" s="17">
        <v>5.9282988074437402E-2</v>
      </c>
      <c r="AB1344" s="17">
        <v>7.0376726682903901E-2</v>
      </c>
      <c r="AC1344" s="17">
        <v>8.7726155394049599E-2</v>
      </c>
      <c r="AD1344" s="17">
        <v>6.4237636814984206E-2</v>
      </c>
      <c r="AE1344" s="17"/>
      <c r="AF1344" s="17">
        <v>8.7786978088021203E-2</v>
      </c>
      <c r="AG1344" s="17">
        <v>8.6006960649090095E-2</v>
      </c>
      <c r="AH1344" s="17">
        <v>3.7891463366830101E-2</v>
      </c>
      <c r="AI1344" s="17">
        <v>3.7497741841829899E-2</v>
      </c>
      <c r="AJ1344" s="17">
        <v>4.8491302823853E-2</v>
      </c>
      <c r="AK1344" s="17"/>
      <c r="AL1344" s="17">
        <v>7.1465587001405997E-2</v>
      </c>
      <c r="AM1344" s="17">
        <v>6.60286131985479E-2</v>
      </c>
      <c r="AN1344" s="17">
        <v>3.4498922646362902E-2</v>
      </c>
      <c r="AO1344" s="17">
        <v>6.1468126750923502E-2</v>
      </c>
      <c r="AP1344" s="17">
        <v>3.3324380475302701E-2</v>
      </c>
      <c r="AQ1344" s="17">
        <v>0.10103771686242501</v>
      </c>
      <c r="AR1344" s="17"/>
      <c r="AS1344" s="17">
        <v>0.145984265179257</v>
      </c>
      <c r="AT1344" s="17">
        <v>4.7108515077537001E-2</v>
      </c>
      <c r="AU1344" s="17">
        <v>6.3138569387389196E-2</v>
      </c>
      <c r="AV1344" s="17">
        <v>0</v>
      </c>
      <c r="AW1344" s="17">
        <v>8.0437974039775706E-2</v>
      </c>
      <c r="AX1344" s="17"/>
      <c r="AY1344" s="17">
        <v>9.7594506070266804E-2</v>
      </c>
      <c r="AZ1344" s="17">
        <v>6.3874106062474303E-2</v>
      </c>
      <c r="BA1344" s="17">
        <v>2.86033069630575E-2</v>
      </c>
      <c r="BB1344" s="17">
        <v>5.9778739841079197E-2</v>
      </c>
      <c r="BC1344" s="17">
        <v>7.1554522923574296E-2</v>
      </c>
      <c r="BD1344" s="17"/>
      <c r="BE1344" s="17">
        <v>9.2166358276201302E-2</v>
      </c>
      <c r="BF1344" s="17">
        <v>7.2128958257596201E-2</v>
      </c>
      <c r="BG1344" s="17">
        <v>6.7546511039250495E-2</v>
      </c>
      <c r="BH1344" s="17">
        <v>5.3147419635100598E-2</v>
      </c>
      <c r="BI1344" s="17"/>
      <c r="BJ1344" s="17">
        <v>7.0493009413950494E-2</v>
      </c>
      <c r="BK1344" s="17">
        <v>0.14675767480917801</v>
      </c>
      <c r="BL1344" s="17">
        <v>4.7366896698252003E-2</v>
      </c>
      <c r="BM1344" s="17">
        <v>6.3133645981626393E-2</v>
      </c>
      <c r="BN1344" s="17"/>
      <c r="BO1344" s="17">
        <v>0.134271452800696</v>
      </c>
      <c r="BP1344" s="17">
        <v>4.0408052176874397E-2</v>
      </c>
      <c r="BQ1344" s="17">
        <v>5.7384072498290598E-2</v>
      </c>
      <c r="BR1344" s="17"/>
      <c r="BS1344" s="17">
        <v>8.1624092082435803E-2</v>
      </c>
      <c r="BT1344" s="17">
        <v>4.3984475213807397E-2</v>
      </c>
      <c r="BU1344" s="17"/>
      <c r="BV1344" s="17">
        <v>3.12089140542125E-2</v>
      </c>
      <c r="BW1344" s="17">
        <v>6.8810104935946095E-2</v>
      </c>
      <c r="BX1344" s="17">
        <v>8.7304589694066695E-2</v>
      </c>
      <c r="BY1344" s="17"/>
      <c r="BZ1344" s="17">
        <v>7.3581570619493095E-2</v>
      </c>
      <c r="CA1344" s="17">
        <v>0.12360270327063901</v>
      </c>
    </row>
    <row r="1345" spans="2:79" x14ac:dyDescent="0.3">
      <c r="B1345" t="s">
        <v>322</v>
      </c>
      <c r="C1345" s="17">
        <v>0.14860750358618</v>
      </c>
      <c r="D1345" s="17">
        <v>0.13975149899515299</v>
      </c>
      <c r="E1345" s="17">
        <v>0.15537387634475799</v>
      </c>
      <c r="F1345" s="17"/>
      <c r="G1345" s="17">
        <v>0.23813934542659901</v>
      </c>
      <c r="H1345" s="17">
        <v>0.194669710106981</v>
      </c>
      <c r="I1345" s="17">
        <v>0.20363543522507899</v>
      </c>
      <c r="J1345" s="17">
        <v>0.120933026830574</v>
      </c>
      <c r="K1345" s="17">
        <v>6.4164923226600404E-2</v>
      </c>
      <c r="L1345" s="17">
        <v>0.10433964412048601</v>
      </c>
      <c r="M1345" s="17"/>
      <c r="N1345" s="17">
        <v>0.19195132169811099</v>
      </c>
      <c r="O1345" s="17">
        <v>0.14281752187770799</v>
      </c>
      <c r="P1345" s="17">
        <v>0.112147111172591</v>
      </c>
      <c r="Q1345" s="17">
        <v>0.13692086607196999</v>
      </c>
      <c r="R1345" s="17"/>
      <c r="S1345" s="17">
        <v>0.16637271833151501</v>
      </c>
      <c r="T1345" s="17">
        <v>0.229862471971746</v>
      </c>
      <c r="U1345" s="17">
        <v>0.11761360301168799</v>
      </c>
      <c r="V1345" s="17">
        <v>0.142927352680909</v>
      </c>
      <c r="W1345" s="17">
        <v>7.9847861015727994E-2</v>
      </c>
      <c r="X1345" s="17">
        <v>0.13746031489493901</v>
      </c>
      <c r="Y1345" s="17">
        <v>0.15081358741444101</v>
      </c>
      <c r="Z1345" s="17">
        <v>7.3403865561368797E-2</v>
      </c>
      <c r="AA1345" s="17">
        <v>0.148515555783407</v>
      </c>
      <c r="AB1345" s="17">
        <v>0.14179611971202799</v>
      </c>
      <c r="AC1345" s="17">
        <v>0.16038257470202599</v>
      </c>
      <c r="AD1345" s="17">
        <v>0.131790134940106</v>
      </c>
      <c r="AE1345" s="17"/>
      <c r="AF1345" s="17">
        <v>0.122989994288384</v>
      </c>
      <c r="AG1345" s="17">
        <v>0.197336534884167</v>
      </c>
      <c r="AH1345" s="17">
        <v>0.15043535264128499</v>
      </c>
      <c r="AI1345" s="17">
        <v>8.6354074592946195E-2</v>
      </c>
      <c r="AJ1345" s="17">
        <v>0.116507205805074</v>
      </c>
      <c r="AK1345" s="17"/>
      <c r="AL1345" s="17">
        <v>0.21768668229124399</v>
      </c>
      <c r="AM1345" s="17">
        <v>0.154384478038987</v>
      </c>
      <c r="AN1345" s="17">
        <v>0.15551008073625899</v>
      </c>
      <c r="AO1345" s="17">
        <v>9.4850509740132205E-2</v>
      </c>
      <c r="AP1345" s="17">
        <v>0.174111876360621</v>
      </c>
      <c r="AQ1345" s="17">
        <v>0.105028790220726</v>
      </c>
      <c r="AR1345" s="17"/>
      <c r="AS1345" s="17">
        <v>0.21602044460365499</v>
      </c>
      <c r="AT1345" s="17">
        <v>0.15105298603093301</v>
      </c>
      <c r="AU1345" s="17">
        <v>0.11109442940516</v>
      </c>
      <c r="AV1345" s="17">
        <v>9.5258977301982406E-2</v>
      </c>
      <c r="AW1345" s="17">
        <v>0.146813184570661</v>
      </c>
      <c r="AX1345" s="17"/>
      <c r="AY1345" s="17">
        <v>0.164469666862539</v>
      </c>
      <c r="AZ1345" s="17">
        <v>0.15144398581482599</v>
      </c>
      <c r="BA1345" s="17">
        <v>0.128362921198621</v>
      </c>
      <c r="BB1345" s="17">
        <v>0.11895124666258</v>
      </c>
      <c r="BC1345" s="17">
        <v>0.22986929722583499</v>
      </c>
      <c r="BD1345" s="17"/>
      <c r="BE1345" s="17">
        <v>3.4568339283541701E-2</v>
      </c>
      <c r="BF1345" s="17">
        <v>0.13748187227656</v>
      </c>
      <c r="BG1345" s="17">
        <v>0.14711741200791001</v>
      </c>
      <c r="BH1345" s="17">
        <v>0.17499801626256301</v>
      </c>
      <c r="BI1345" s="17"/>
      <c r="BJ1345" s="17">
        <v>0.14465228042712</v>
      </c>
      <c r="BK1345" s="17">
        <v>0.13308794859464301</v>
      </c>
      <c r="BL1345" s="17">
        <v>0.16122352596862399</v>
      </c>
      <c r="BM1345" s="17">
        <v>0.143486557597753</v>
      </c>
      <c r="BN1345" s="17"/>
      <c r="BO1345" s="17">
        <v>0.22411437933255901</v>
      </c>
      <c r="BP1345" s="17">
        <v>0.14104347082983801</v>
      </c>
      <c r="BQ1345" s="17">
        <v>0.136862977501536</v>
      </c>
      <c r="BR1345" s="17"/>
      <c r="BS1345" s="17">
        <v>0.13690846208326601</v>
      </c>
      <c r="BT1345" s="17">
        <v>0.16538728483995799</v>
      </c>
      <c r="BU1345" s="17"/>
      <c r="BV1345" s="17">
        <v>0.14574015447772801</v>
      </c>
      <c r="BW1345" s="17">
        <v>0.16063899372669499</v>
      </c>
      <c r="BX1345" s="17">
        <v>0.14980014528002999</v>
      </c>
      <c r="BY1345" s="17"/>
      <c r="BZ1345" s="17">
        <v>0.32787170647764302</v>
      </c>
      <c r="CA1345" s="17">
        <v>0.30021888056736101</v>
      </c>
    </row>
    <row r="1346" spans="2:79" x14ac:dyDescent="0.3">
      <c r="B1346" t="s">
        <v>323</v>
      </c>
      <c r="C1346" s="17">
        <v>0.27498061368341697</v>
      </c>
      <c r="D1346" s="17">
        <v>0.25954252923063498</v>
      </c>
      <c r="E1346" s="17">
        <v>0.29206255491907201</v>
      </c>
      <c r="F1346" s="17"/>
      <c r="G1346" s="17">
        <v>0.28828635356222898</v>
      </c>
      <c r="H1346" s="17">
        <v>0.34235852514069198</v>
      </c>
      <c r="I1346" s="17">
        <v>0.221920626232711</v>
      </c>
      <c r="J1346" s="17">
        <v>0.30444227120888401</v>
      </c>
      <c r="K1346" s="17">
        <v>0.25170034076722803</v>
      </c>
      <c r="L1346" s="17">
        <v>0.25444440453790201</v>
      </c>
      <c r="M1346" s="17"/>
      <c r="N1346" s="17">
        <v>0.243328764718966</v>
      </c>
      <c r="O1346" s="17">
        <v>0.31612155485336801</v>
      </c>
      <c r="P1346" s="17">
        <v>0.296951536686207</v>
      </c>
      <c r="Q1346" s="17">
        <v>0.25017594464332699</v>
      </c>
      <c r="R1346" s="17"/>
      <c r="S1346" s="17">
        <v>0.266926500475619</v>
      </c>
      <c r="T1346" s="17">
        <v>0.25511457442229701</v>
      </c>
      <c r="U1346" s="17">
        <v>0.21582494119730999</v>
      </c>
      <c r="V1346" s="17">
        <v>0.27245166076854999</v>
      </c>
      <c r="W1346" s="17">
        <v>0.275148088197601</v>
      </c>
      <c r="X1346" s="17">
        <v>0.33733888820653701</v>
      </c>
      <c r="Y1346" s="17">
        <v>0.25116491022146797</v>
      </c>
      <c r="Z1346" s="17">
        <v>0.24230793757021801</v>
      </c>
      <c r="AA1346" s="17">
        <v>0.34070978159931697</v>
      </c>
      <c r="AB1346" s="17">
        <v>0.172985504503326</v>
      </c>
      <c r="AC1346" s="17">
        <v>0.39186194532690799</v>
      </c>
      <c r="AD1346" s="17">
        <v>0.32903110262808299</v>
      </c>
      <c r="AE1346" s="17"/>
      <c r="AF1346" s="17">
        <v>0.182649954039804</v>
      </c>
      <c r="AG1346" s="17">
        <v>0.29737698921467998</v>
      </c>
      <c r="AH1346" s="17">
        <v>0.35024079613509301</v>
      </c>
      <c r="AI1346" s="17">
        <v>0.19075514701156901</v>
      </c>
      <c r="AJ1346" s="17">
        <v>0.28233515359667799</v>
      </c>
      <c r="AK1346" s="17"/>
      <c r="AL1346" s="17">
        <v>0.323075166487725</v>
      </c>
      <c r="AM1346" s="17">
        <v>0.227749535881661</v>
      </c>
      <c r="AN1346" s="17">
        <v>0.38639853584275602</v>
      </c>
      <c r="AO1346" s="17">
        <v>0.165298245849061</v>
      </c>
      <c r="AP1346" s="17">
        <v>0.30206401230485003</v>
      </c>
      <c r="AQ1346" s="17">
        <v>0.283027137559486</v>
      </c>
      <c r="AR1346" s="17"/>
      <c r="AS1346" s="17">
        <v>0.213509470249718</v>
      </c>
      <c r="AT1346" s="17">
        <v>0.29998128592335499</v>
      </c>
      <c r="AU1346" s="17">
        <v>0.28114444749026501</v>
      </c>
      <c r="AV1346" s="17">
        <v>0.24238995956182799</v>
      </c>
      <c r="AW1346" s="17">
        <v>0.34832490461545701</v>
      </c>
      <c r="AX1346" s="17"/>
      <c r="AY1346" s="17">
        <v>0.21488676349892299</v>
      </c>
      <c r="AZ1346" s="17">
        <v>0.33084647700952502</v>
      </c>
      <c r="BA1346" s="17">
        <v>0.28851321766662102</v>
      </c>
      <c r="BB1346" s="17">
        <v>0.20064610208502101</v>
      </c>
      <c r="BC1346" s="17">
        <v>0.25206412010537599</v>
      </c>
      <c r="BD1346" s="17"/>
      <c r="BE1346" s="17">
        <v>0.36092768311609802</v>
      </c>
      <c r="BF1346" s="17">
        <v>0.25517515002505198</v>
      </c>
      <c r="BG1346" s="17">
        <v>0.26667916191132801</v>
      </c>
      <c r="BH1346" s="17">
        <v>0.2871621601164</v>
      </c>
      <c r="BI1346" s="17"/>
      <c r="BJ1346" s="17">
        <v>0.27755843622360199</v>
      </c>
      <c r="BK1346" s="17">
        <v>0.28164828154966198</v>
      </c>
      <c r="BL1346" s="17">
        <v>0.229752812924787</v>
      </c>
      <c r="BM1346" s="17">
        <v>0.29959269011796602</v>
      </c>
      <c r="BN1346" s="17"/>
      <c r="BO1346" s="17">
        <v>0.20460595057220701</v>
      </c>
      <c r="BP1346" s="17">
        <v>0.24705569361441401</v>
      </c>
      <c r="BQ1346" s="17">
        <v>0.29370076990023197</v>
      </c>
      <c r="BR1346" s="17"/>
      <c r="BS1346" s="17">
        <v>0.27434607658701299</v>
      </c>
      <c r="BT1346" s="17">
        <v>0.27871514588169199</v>
      </c>
      <c r="BU1346" s="17"/>
      <c r="BV1346" s="17">
        <v>0.35037062503821398</v>
      </c>
      <c r="BW1346" s="17">
        <v>0.27131238338261199</v>
      </c>
      <c r="BX1346" s="17">
        <v>0.205691933160325</v>
      </c>
      <c r="BY1346" s="17"/>
      <c r="BZ1346" s="17">
        <v>0.20128976725863601</v>
      </c>
      <c r="CA1346" s="17">
        <v>0.117112953902707</v>
      </c>
    </row>
    <row r="1347" spans="2:79" x14ac:dyDescent="0.3">
      <c r="B1347" t="s">
        <v>324</v>
      </c>
      <c r="C1347" s="17">
        <v>0.19635024767588399</v>
      </c>
      <c r="D1347" s="17">
        <v>0.16721856612140501</v>
      </c>
      <c r="E1347" s="17">
        <v>0.22679562408964599</v>
      </c>
      <c r="F1347" s="17"/>
      <c r="G1347" s="17">
        <v>0.19641266485379599</v>
      </c>
      <c r="H1347" s="17">
        <v>0.143264455637132</v>
      </c>
      <c r="I1347" s="17">
        <v>0.18152422537032301</v>
      </c>
      <c r="J1347" s="17">
        <v>0.19214765250313201</v>
      </c>
      <c r="K1347" s="17">
        <v>0.23798650052771</v>
      </c>
      <c r="L1347" s="17">
        <v>0.21801346298944299</v>
      </c>
      <c r="M1347" s="17"/>
      <c r="N1347" s="17">
        <v>0.17084039496735201</v>
      </c>
      <c r="O1347" s="17">
        <v>0.180202305618782</v>
      </c>
      <c r="P1347" s="17">
        <v>0.22878016588003</v>
      </c>
      <c r="Q1347" s="17">
        <v>0.20726587455534301</v>
      </c>
      <c r="R1347" s="17"/>
      <c r="S1347" s="17">
        <v>0.21451038148522</v>
      </c>
      <c r="T1347" s="17">
        <v>0.214727132871047</v>
      </c>
      <c r="U1347" s="17">
        <v>0.30123174263761099</v>
      </c>
      <c r="V1347" s="17">
        <v>0.138531110188163</v>
      </c>
      <c r="W1347" s="17">
        <v>0.214971331311931</v>
      </c>
      <c r="X1347" s="17">
        <v>0.12093442847069601</v>
      </c>
      <c r="Y1347" s="17">
        <v>0.1344899631616</v>
      </c>
      <c r="Z1347" s="17">
        <v>0.30232990874621801</v>
      </c>
      <c r="AA1347" s="17">
        <v>0.17867796691374099</v>
      </c>
      <c r="AB1347" s="17">
        <v>0.24373098719571001</v>
      </c>
      <c r="AC1347" s="17">
        <v>9.6932160938033599E-2</v>
      </c>
      <c r="AD1347" s="17">
        <v>0.22786635010940101</v>
      </c>
      <c r="AE1347" s="17"/>
      <c r="AF1347" s="17">
        <v>0.23988605183620301</v>
      </c>
      <c r="AG1347" s="17">
        <v>0.152975048106545</v>
      </c>
      <c r="AH1347" s="17">
        <v>0.143544107991254</v>
      </c>
      <c r="AI1347" s="17">
        <v>0.22972314337889299</v>
      </c>
      <c r="AJ1347" s="17">
        <v>0.23784523235163299</v>
      </c>
      <c r="AK1347" s="17"/>
      <c r="AL1347" s="17">
        <v>0.14374392384527199</v>
      </c>
      <c r="AM1347" s="17">
        <v>0.197793582550261</v>
      </c>
      <c r="AN1347" s="17">
        <v>0.167165215435157</v>
      </c>
      <c r="AO1347" s="17">
        <v>0.22996659234679401</v>
      </c>
      <c r="AP1347" s="17">
        <v>0.18190757059253401</v>
      </c>
      <c r="AQ1347" s="17">
        <v>0.27250900621192198</v>
      </c>
      <c r="AR1347" s="17"/>
      <c r="AS1347" s="17">
        <v>0.16790610822761201</v>
      </c>
      <c r="AT1347" s="17">
        <v>0.19371007083303099</v>
      </c>
      <c r="AU1347" s="17">
        <v>0.22222609187393</v>
      </c>
      <c r="AV1347" s="17">
        <v>0.21135652549416001</v>
      </c>
      <c r="AW1347" s="17">
        <v>0.16169123960193801</v>
      </c>
      <c r="AX1347" s="17"/>
      <c r="AY1347" s="17">
        <v>0.203108211555522</v>
      </c>
      <c r="AZ1347" s="17">
        <v>0.169738899385972</v>
      </c>
      <c r="BA1347" s="17">
        <v>0.223625111408048</v>
      </c>
      <c r="BB1347" s="17">
        <v>0.25126993458004798</v>
      </c>
      <c r="BC1347" s="17">
        <v>0.101811817250061</v>
      </c>
      <c r="BD1347" s="17"/>
      <c r="BE1347" s="17">
        <v>7.6294757462046697E-2</v>
      </c>
      <c r="BF1347" s="17">
        <v>0.16544835128879301</v>
      </c>
      <c r="BG1347" s="17">
        <v>0.21306143258954499</v>
      </c>
      <c r="BH1347" s="17">
        <v>0.20036565149160601</v>
      </c>
      <c r="BI1347" s="17"/>
      <c r="BJ1347" s="17">
        <v>8.8778219437068595E-2</v>
      </c>
      <c r="BK1347" s="17">
        <v>0.14272479672985899</v>
      </c>
      <c r="BL1347" s="17">
        <v>0.239718191496227</v>
      </c>
      <c r="BM1347" s="17">
        <v>0.20005768684631101</v>
      </c>
      <c r="BN1347" s="17"/>
      <c r="BO1347" s="17">
        <v>0.14879531094030399</v>
      </c>
      <c r="BP1347" s="17">
        <v>0.227895570851611</v>
      </c>
      <c r="BQ1347" s="17">
        <v>0.19590649836867699</v>
      </c>
      <c r="BR1347" s="17"/>
      <c r="BS1347" s="17">
        <v>0.18685481931118</v>
      </c>
      <c r="BT1347" s="17">
        <v>0.20735717022046099</v>
      </c>
      <c r="BU1347" s="17"/>
      <c r="BV1347" s="17">
        <v>0.190511132930654</v>
      </c>
      <c r="BW1347" s="17">
        <v>0.18862571661128999</v>
      </c>
      <c r="BX1347" s="17">
        <v>0.18469294534665401</v>
      </c>
      <c r="BY1347" s="17"/>
      <c r="BZ1347" s="17">
        <v>0.107742493000219</v>
      </c>
      <c r="CA1347" s="17">
        <v>0.13995363241474101</v>
      </c>
    </row>
    <row r="1348" spans="2:79" x14ac:dyDescent="0.3">
      <c r="B1348" t="s">
        <v>325</v>
      </c>
      <c r="C1348" s="17">
        <v>0.1828254301176</v>
      </c>
      <c r="D1348" s="17">
        <v>0.22050825502486701</v>
      </c>
      <c r="E1348" s="17">
        <v>0.14330276429835501</v>
      </c>
      <c r="F1348" s="17"/>
      <c r="G1348" s="17">
        <v>0.14143946326148599</v>
      </c>
      <c r="H1348" s="17">
        <v>0.12916316895885199</v>
      </c>
      <c r="I1348" s="17">
        <v>0.163252512573999</v>
      </c>
      <c r="J1348" s="17">
        <v>0.22512967471350101</v>
      </c>
      <c r="K1348" s="17">
        <v>0.24082159929869201</v>
      </c>
      <c r="L1348" s="17">
        <v>0.18972433988644499</v>
      </c>
      <c r="M1348" s="17"/>
      <c r="N1348" s="17">
        <v>0.19671269720362</v>
      </c>
      <c r="O1348" s="17">
        <v>0.165084127556544</v>
      </c>
      <c r="P1348" s="17">
        <v>0.19926325943189799</v>
      </c>
      <c r="Q1348" s="17">
        <v>0.17719020452956399</v>
      </c>
      <c r="R1348" s="17"/>
      <c r="S1348" s="17">
        <v>0.20495338464558499</v>
      </c>
      <c r="T1348" s="17">
        <v>0.15536612248016099</v>
      </c>
      <c r="U1348" s="17">
        <v>0.15991122638673999</v>
      </c>
      <c r="V1348" s="17">
        <v>0.19392965112095201</v>
      </c>
      <c r="W1348" s="17">
        <v>0.25132679090912602</v>
      </c>
      <c r="X1348" s="17">
        <v>0.21374629042939</v>
      </c>
      <c r="Y1348" s="17">
        <v>0.279674296412115</v>
      </c>
      <c r="Z1348" s="17">
        <v>9.7253068893556893E-2</v>
      </c>
      <c r="AA1348" s="17">
        <v>0.104101325804276</v>
      </c>
      <c r="AB1348" s="17">
        <v>0.214737594558989</v>
      </c>
      <c r="AC1348" s="17">
        <v>0.101621032214645</v>
      </c>
      <c r="AD1348" s="17">
        <v>0.24707477550742599</v>
      </c>
      <c r="AE1348" s="17"/>
      <c r="AF1348" s="17">
        <v>0.19677476063815</v>
      </c>
      <c r="AG1348" s="17">
        <v>0.14169348222349801</v>
      </c>
      <c r="AH1348" s="17">
        <v>0.253372140514807</v>
      </c>
      <c r="AI1348" s="17">
        <v>0.28619789863948703</v>
      </c>
      <c r="AJ1348" s="17">
        <v>0.12527603004796201</v>
      </c>
      <c r="AK1348" s="17"/>
      <c r="AL1348" s="17">
        <v>0.113750209942077</v>
      </c>
      <c r="AM1348" s="17">
        <v>0.200175199294057</v>
      </c>
      <c r="AN1348" s="17">
        <v>0.155443837531237</v>
      </c>
      <c r="AO1348" s="17">
        <v>0.298335773194569</v>
      </c>
      <c r="AP1348" s="17">
        <v>0.12914455911178799</v>
      </c>
      <c r="AQ1348" s="17">
        <v>0.170504481429573</v>
      </c>
      <c r="AR1348" s="17"/>
      <c r="AS1348" s="17">
        <v>0.136676363762786</v>
      </c>
      <c r="AT1348" s="17">
        <v>0.19893580616157699</v>
      </c>
      <c r="AU1348" s="17">
        <v>0.197849787637421</v>
      </c>
      <c r="AV1348" s="17">
        <v>0.142309126577991</v>
      </c>
      <c r="AW1348" s="17">
        <v>0.26273269717216902</v>
      </c>
      <c r="AX1348" s="17"/>
      <c r="AY1348" s="17">
        <v>0.15682566069135501</v>
      </c>
      <c r="AZ1348" s="17">
        <v>0.16762086815412</v>
      </c>
      <c r="BA1348" s="17">
        <v>0.21019762503671799</v>
      </c>
      <c r="BB1348" s="17">
        <v>0.26884653781496698</v>
      </c>
      <c r="BC1348" s="17">
        <v>8.7917747551908995E-2</v>
      </c>
      <c r="BD1348" s="17"/>
      <c r="BE1348" s="17">
        <v>0.26904461969993398</v>
      </c>
      <c r="BF1348" s="17">
        <v>0.23185144229111301</v>
      </c>
      <c r="BG1348" s="17">
        <v>0.18158488348190199</v>
      </c>
      <c r="BH1348" s="17">
        <v>0.145144127201523</v>
      </c>
      <c r="BI1348" s="17"/>
      <c r="BJ1348" s="17">
        <v>0.25518944341243799</v>
      </c>
      <c r="BK1348" s="17">
        <v>0.219338945688347</v>
      </c>
      <c r="BL1348" s="17">
        <v>0.192311397463092</v>
      </c>
      <c r="BM1348" s="17">
        <v>0.158719118744618</v>
      </c>
      <c r="BN1348" s="17"/>
      <c r="BO1348" s="17">
        <v>0.199370258027145</v>
      </c>
      <c r="BP1348" s="17">
        <v>0.19192513661994701</v>
      </c>
      <c r="BQ1348" s="17">
        <v>0.17892443914992201</v>
      </c>
      <c r="BR1348" s="17"/>
      <c r="BS1348" s="17">
        <v>0.18051877547490999</v>
      </c>
      <c r="BT1348" s="17">
        <v>0.18370738925015401</v>
      </c>
      <c r="BU1348" s="17"/>
      <c r="BV1348" s="17">
        <v>0.12716012319436501</v>
      </c>
      <c r="BW1348" s="17">
        <v>0.18925371446880901</v>
      </c>
      <c r="BX1348" s="17">
        <v>0.23321238407370901</v>
      </c>
      <c r="BY1348" s="17"/>
      <c r="BZ1348" s="17">
        <v>0.148729641532163</v>
      </c>
      <c r="CA1348" s="17">
        <v>0.216210471006238</v>
      </c>
    </row>
    <row r="1349" spans="2:79" x14ac:dyDescent="0.3">
      <c r="B1349" t="s">
        <v>326</v>
      </c>
      <c r="C1349" s="17">
        <v>9.0719572599799903E-2</v>
      </c>
      <c r="D1349" s="17">
        <v>8.9561912920002498E-2</v>
      </c>
      <c r="E1349" s="17">
        <v>9.2389156600222302E-2</v>
      </c>
      <c r="F1349" s="17"/>
      <c r="G1349" s="17">
        <v>3.5080818432508702E-2</v>
      </c>
      <c r="H1349" s="17">
        <v>9.5270394855648505E-2</v>
      </c>
      <c r="I1349" s="17">
        <v>8.7804249454355998E-2</v>
      </c>
      <c r="J1349" s="17">
        <v>8.3889280794391494E-2</v>
      </c>
      <c r="K1349" s="17">
        <v>9.5175110235213495E-2</v>
      </c>
      <c r="L1349" s="17">
        <v>0.12086779251754801</v>
      </c>
      <c r="M1349" s="17"/>
      <c r="N1349" s="17">
        <v>8.6259806146906995E-2</v>
      </c>
      <c r="O1349" s="17">
        <v>9.9682377725667001E-2</v>
      </c>
      <c r="P1349" s="17">
        <v>7.2664189110072802E-2</v>
      </c>
      <c r="Q1349" s="17">
        <v>9.8598909352329303E-2</v>
      </c>
      <c r="R1349" s="17"/>
      <c r="S1349" s="17">
        <v>6.8313100191549E-2</v>
      </c>
      <c r="T1349" s="17">
        <v>5.1087964822570803E-2</v>
      </c>
      <c r="U1349" s="17">
        <v>0.13313719163573201</v>
      </c>
      <c r="V1349" s="17">
        <v>9.0224713452996194E-2</v>
      </c>
      <c r="W1349" s="17">
        <v>8.0071498747532693E-2</v>
      </c>
      <c r="X1349" s="17">
        <v>8.7575396472302405E-2</v>
      </c>
      <c r="Y1349" s="17">
        <v>9.0245087058009502E-2</v>
      </c>
      <c r="Z1349" s="17">
        <v>0.17612812747428999</v>
      </c>
      <c r="AA1349" s="17">
        <v>0.14279915908669399</v>
      </c>
      <c r="AB1349" s="17">
        <v>9.2027918460373601E-2</v>
      </c>
      <c r="AC1349" s="17">
        <v>6.1861814885800802E-2</v>
      </c>
      <c r="AD1349" s="17">
        <v>0</v>
      </c>
      <c r="AE1349" s="17"/>
      <c r="AF1349" s="17">
        <v>0.10430388735009199</v>
      </c>
      <c r="AG1349" s="17">
        <v>8.8679195148369097E-2</v>
      </c>
      <c r="AH1349" s="17">
        <v>6.4516139350730098E-2</v>
      </c>
      <c r="AI1349" s="17">
        <v>0.104973210342184</v>
      </c>
      <c r="AJ1349" s="17">
        <v>0.153740960711375</v>
      </c>
      <c r="AK1349" s="17"/>
      <c r="AL1349" s="17">
        <v>9.3403671598583801E-2</v>
      </c>
      <c r="AM1349" s="17">
        <v>0.103468763749842</v>
      </c>
      <c r="AN1349" s="17">
        <v>8.5856011694966705E-2</v>
      </c>
      <c r="AO1349" s="17">
        <v>9.3269774150033305E-2</v>
      </c>
      <c r="AP1349" s="17">
        <v>0.13483458041646801</v>
      </c>
      <c r="AQ1349" s="17">
        <v>3.2673339458952101E-2</v>
      </c>
      <c r="AR1349" s="17"/>
      <c r="AS1349" s="17">
        <v>9.59853286742888E-2</v>
      </c>
      <c r="AT1349" s="17">
        <v>7.1130995083657694E-2</v>
      </c>
      <c r="AU1349" s="17">
        <v>7.3245207151462197E-2</v>
      </c>
      <c r="AV1349" s="17">
        <v>0.233821756814273</v>
      </c>
      <c r="AW1349" s="17">
        <v>0</v>
      </c>
      <c r="AX1349" s="17"/>
      <c r="AY1349" s="17">
        <v>8.8640046299507197E-2</v>
      </c>
      <c r="AZ1349" s="17">
        <v>8.33077214775272E-2</v>
      </c>
      <c r="BA1349" s="17">
        <v>8.9411346226841798E-2</v>
      </c>
      <c r="BB1349" s="17">
        <v>8.3597947556148494E-2</v>
      </c>
      <c r="BC1349" s="17">
        <v>0.21190287132656899</v>
      </c>
      <c r="BD1349" s="17"/>
      <c r="BE1349" s="17">
        <v>9.7347005241684798E-2</v>
      </c>
      <c r="BF1349" s="17">
        <v>0.10064864835383899</v>
      </c>
      <c r="BG1349" s="17">
        <v>8.1779180932507897E-2</v>
      </c>
      <c r="BH1349" s="17">
        <v>9.9663276598596806E-2</v>
      </c>
      <c r="BI1349" s="17"/>
      <c r="BJ1349" s="17">
        <v>0.100726001542988</v>
      </c>
      <c r="BK1349" s="17">
        <v>7.6442352628310895E-2</v>
      </c>
      <c r="BL1349" s="17">
        <v>7.9028307891085697E-2</v>
      </c>
      <c r="BM1349" s="17">
        <v>9.7229385779837196E-2</v>
      </c>
      <c r="BN1349" s="17"/>
      <c r="BO1349" s="17">
        <v>8.88426483270887E-2</v>
      </c>
      <c r="BP1349" s="17">
        <v>0.11241951056600601</v>
      </c>
      <c r="BQ1349" s="17">
        <v>8.7137015547967003E-2</v>
      </c>
      <c r="BR1349" s="17"/>
      <c r="BS1349" s="17">
        <v>9.1426613897716405E-2</v>
      </c>
      <c r="BT1349" s="17">
        <v>9.0760458713730299E-2</v>
      </c>
      <c r="BU1349" s="17"/>
      <c r="BV1349" s="17">
        <v>9.9254849636590106E-2</v>
      </c>
      <c r="BW1349" s="17">
        <v>8.9905502971372703E-2</v>
      </c>
      <c r="BX1349" s="17">
        <v>9.7830193279628705E-2</v>
      </c>
      <c r="BY1349" s="17"/>
      <c r="BZ1349" s="17">
        <v>0.14078482111184701</v>
      </c>
      <c r="CA1349" s="17">
        <v>0.102901358838315</v>
      </c>
    </row>
    <row r="1350" spans="2:79" x14ac:dyDescent="0.3">
      <c r="B1350" t="s">
        <v>327</v>
      </c>
      <c r="C1350" s="17">
        <v>4.1557354873729198E-2</v>
      </c>
      <c r="D1350" s="17">
        <v>4.49547599981822E-2</v>
      </c>
      <c r="E1350" s="17">
        <v>3.8364110903876703E-2</v>
      </c>
      <c r="F1350" s="17"/>
      <c r="G1350" s="17">
        <v>1.13148241962195E-2</v>
      </c>
      <c r="H1350" s="17">
        <v>0</v>
      </c>
      <c r="I1350" s="17">
        <v>2.9242343924741301E-2</v>
      </c>
      <c r="J1350" s="17">
        <v>5.2195658572667301E-2</v>
      </c>
      <c r="K1350" s="17">
        <v>5.6009230150018498E-2</v>
      </c>
      <c r="L1350" s="17">
        <v>7.7230169333979706E-2</v>
      </c>
      <c r="M1350" s="17"/>
      <c r="N1350" s="17">
        <v>2.7027540294092999E-2</v>
      </c>
      <c r="O1350" s="17">
        <v>5.2215634577500197E-2</v>
      </c>
      <c r="P1350" s="17">
        <v>1.39713222978396E-2</v>
      </c>
      <c r="Q1350" s="17">
        <v>7.1497512568763105E-2</v>
      </c>
      <c r="R1350" s="17"/>
      <c r="S1350" s="17">
        <v>1.87967101350398E-2</v>
      </c>
      <c r="T1350" s="17">
        <v>5.4177975469047103E-2</v>
      </c>
      <c r="U1350" s="17">
        <v>1.8239859387506899E-2</v>
      </c>
      <c r="V1350" s="17">
        <v>9.1949564738583706E-2</v>
      </c>
      <c r="W1350" s="17">
        <v>0</v>
      </c>
      <c r="X1350" s="17">
        <v>1.5986240492755901E-2</v>
      </c>
      <c r="Y1350" s="17">
        <v>5.5777320972229899E-2</v>
      </c>
      <c r="Z1350" s="17">
        <v>3.18216209203811E-2</v>
      </c>
      <c r="AA1350" s="17">
        <v>2.5913222738127201E-2</v>
      </c>
      <c r="AB1350" s="17">
        <v>6.4345148886670894E-2</v>
      </c>
      <c r="AC1350" s="17">
        <v>9.9614316538537404E-2</v>
      </c>
      <c r="AD1350" s="17">
        <v>0</v>
      </c>
      <c r="AE1350" s="17"/>
      <c r="AF1350" s="17">
        <v>6.5608373759344099E-2</v>
      </c>
      <c r="AG1350" s="17">
        <v>3.5931789773650302E-2</v>
      </c>
      <c r="AH1350" s="17">
        <v>0</v>
      </c>
      <c r="AI1350" s="17">
        <v>6.4498784193090297E-2</v>
      </c>
      <c r="AJ1350" s="17">
        <v>3.5804114663424397E-2</v>
      </c>
      <c r="AK1350" s="17"/>
      <c r="AL1350" s="17">
        <v>3.6874758833691602E-2</v>
      </c>
      <c r="AM1350" s="17">
        <v>5.03998272866443E-2</v>
      </c>
      <c r="AN1350" s="17">
        <v>1.5127396113262101E-2</v>
      </c>
      <c r="AO1350" s="17">
        <v>5.6810977968486699E-2</v>
      </c>
      <c r="AP1350" s="17">
        <v>4.46130207384349E-2</v>
      </c>
      <c r="AQ1350" s="17">
        <v>3.5219528256915003E-2</v>
      </c>
      <c r="AR1350" s="17"/>
      <c r="AS1350" s="17">
        <v>2.3918019302682499E-2</v>
      </c>
      <c r="AT1350" s="17">
        <v>3.80803408899104E-2</v>
      </c>
      <c r="AU1350" s="17">
        <v>5.1301467054372801E-2</v>
      </c>
      <c r="AV1350" s="17">
        <v>7.4863654249765793E-2</v>
      </c>
      <c r="AW1350" s="17">
        <v>0</v>
      </c>
      <c r="AX1350" s="17"/>
      <c r="AY1350" s="17">
        <v>7.4475145021886902E-2</v>
      </c>
      <c r="AZ1350" s="17">
        <v>3.3167942095555701E-2</v>
      </c>
      <c r="BA1350" s="17">
        <v>3.1286471500093699E-2</v>
      </c>
      <c r="BB1350" s="17">
        <v>1.6909491460155999E-2</v>
      </c>
      <c r="BC1350" s="17">
        <v>4.48796236166751E-2</v>
      </c>
      <c r="BD1350" s="17"/>
      <c r="BE1350" s="17">
        <v>6.9651236920493104E-2</v>
      </c>
      <c r="BF1350" s="17">
        <v>3.7265577507047398E-2</v>
      </c>
      <c r="BG1350" s="17">
        <v>4.2231418037556999E-2</v>
      </c>
      <c r="BH1350" s="17">
        <v>3.9519348694210303E-2</v>
      </c>
      <c r="BI1350" s="17"/>
      <c r="BJ1350" s="17">
        <v>6.2602609542833698E-2</v>
      </c>
      <c r="BK1350" s="17">
        <v>0</v>
      </c>
      <c r="BL1350" s="17">
        <v>5.0598867557932102E-2</v>
      </c>
      <c r="BM1350" s="17">
        <v>3.7780914931888503E-2</v>
      </c>
      <c r="BN1350" s="17"/>
      <c r="BO1350" s="17">
        <v>0</v>
      </c>
      <c r="BP1350" s="17">
        <v>3.92525653413099E-2</v>
      </c>
      <c r="BQ1350" s="17">
        <v>5.0084227033376498E-2</v>
      </c>
      <c r="BR1350" s="17"/>
      <c r="BS1350" s="17">
        <v>4.83211605634793E-2</v>
      </c>
      <c r="BT1350" s="17">
        <v>3.0088075880197199E-2</v>
      </c>
      <c r="BU1350" s="17"/>
      <c r="BV1350" s="17">
        <v>5.5754200668237101E-2</v>
      </c>
      <c r="BW1350" s="17">
        <v>3.14535839032749E-2</v>
      </c>
      <c r="BX1350" s="17">
        <v>4.1467809165586698E-2</v>
      </c>
      <c r="BY1350" s="17"/>
      <c r="BZ1350" s="17">
        <v>0</v>
      </c>
      <c r="CA1350" s="17">
        <v>0</v>
      </c>
    </row>
    <row r="1351" spans="2:79" x14ac:dyDescent="0.3">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c r="BA1351" s="17"/>
      <c r="BB1351" s="17"/>
      <c r="BC1351" s="17"/>
      <c r="BD1351" s="17"/>
      <c r="BE1351" s="17"/>
      <c r="BF1351" s="17"/>
      <c r="BG1351" s="17"/>
      <c r="BH1351" s="17"/>
      <c r="BI1351" s="17"/>
      <c r="BJ1351" s="17"/>
      <c r="BK1351" s="17"/>
      <c r="BL1351" s="17"/>
      <c r="BM1351" s="17"/>
      <c r="BN1351" s="17"/>
      <c r="BO1351" s="17"/>
      <c r="BP1351" s="17"/>
      <c r="BQ1351" s="17"/>
      <c r="BR1351" s="17"/>
      <c r="BS1351" s="17"/>
      <c r="BT1351" s="17"/>
      <c r="BU1351" s="17"/>
      <c r="BV1351" s="17"/>
      <c r="BW1351" s="17"/>
      <c r="BX1351" s="17"/>
      <c r="BY1351" s="17"/>
      <c r="BZ1351" s="17"/>
      <c r="CA1351" s="17"/>
    </row>
    <row r="1352" spans="2:79" x14ac:dyDescent="0.3">
      <c r="B1352" s="6" t="s">
        <v>394</v>
      </c>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c r="BE1352" s="17"/>
      <c r="BF1352" s="17"/>
      <c r="BG1352" s="17"/>
      <c r="BH1352" s="17"/>
      <c r="BI1352" s="17"/>
      <c r="BJ1352" s="17"/>
      <c r="BK1352" s="17"/>
      <c r="BL1352" s="17"/>
      <c r="BM1352" s="17"/>
      <c r="BN1352" s="17"/>
      <c r="BO1352" s="17"/>
      <c r="BP1352" s="17"/>
      <c r="BQ1352" s="17"/>
      <c r="BR1352" s="17"/>
      <c r="BS1352" s="17"/>
      <c r="BT1352" s="17"/>
      <c r="BU1352" s="17"/>
      <c r="BV1352" s="17"/>
      <c r="BW1352" s="17"/>
      <c r="BX1352" s="17"/>
      <c r="BY1352" s="17"/>
      <c r="BZ1352" s="17"/>
      <c r="CA1352" s="17"/>
    </row>
    <row r="1353" spans="2:79" x14ac:dyDescent="0.3">
      <c r="B1353" s="24" t="s">
        <v>329</v>
      </c>
      <c r="C1353" s="17"/>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c r="AD1353" s="17"/>
      <c r="AE1353" s="17"/>
      <c r="AF1353" s="17"/>
      <c r="AG1353" s="17"/>
      <c r="AH1353" s="17"/>
      <c r="AI1353" s="17"/>
      <c r="AJ1353" s="17"/>
      <c r="AK1353" s="17"/>
      <c r="AL1353" s="17"/>
      <c r="AM1353" s="17"/>
      <c r="AN1353" s="17"/>
      <c r="AO1353" s="17"/>
      <c r="AP1353" s="17"/>
      <c r="AQ1353" s="17"/>
      <c r="AR1353" s="17"/>
      <c r="AS1353" s="17"/>
      <c r="AT1353" s="17"/>
      <c r="AU1353" s="17"/>
      <c r="AV1353" s="17"/>
      <c r="AW1353" s="17"/>
      <c r="AX1353" s="17"/>
      <c r="AY1353" s="17"/>
      <c r="AZ1353" s="17"/>
      <c r="BA1353" s="17"/>
      <c r="BB1353" s="17"/>
      <c r="BC1353" s="17"/>
      <c r="BD1353" s="17"/>
      <c r="BE1353" s="17"/>
      <c r="BF1353" s="17"/>
      <c r="BG1353" s="17"/>
      <c r="BH1353" s="17"/>
      <c r="BI1353" s="17"/>
      <c r="BJ1353" s="17"/>
      <c r="BK1353" s="17"/>
      <c r="BL1353" s="17"/>
      <c r="BM1353" s="17"/>
      <c r="BN1353" s="17"/>
      <c r="BO1353" s="17"/>
      <c r="BP1353" s="17"/>
      <c r="BQ1353" s="17"/>
      <c r="BR1353" s="17"/>
      <c r="BS1353" s="17"/>
      <c r="BT1353" s="17"/>
      <c r="BU1353" s="17"/>
      <c r="BV1353" s="17"/>
      <c r="BW1353" s="17"/>
      <c r="BX1353" s="17"/>
      <c r="BY1353" s="17"/>
      <c r="BZ1353" s="17"/>
      <c r="CA1353" s="17"/>
    </row>
    <row r="1354" spans="2:79" x14ac:dyDescent="0.3">
      <c r="B1354" t="s">
        <v>321</v>
      </c>
      <c r="C1354" s="17">
        <v>1.8163164309205702E-2</v>
      </c>
      <c r="D1354" s="17">
        <v>2.27186527209697E-2</v>
      </c>
      <c r="E1354" s="17">
        <v>1.41055487082815E-2</v>
      </c>
      <c r="F1354" s="17"/>
      <c r="G1354" s="17">
        <v>2.1930468553752101E-2</v>
      </c>
      <c r="H1354" s="17">
        <v>3.5900133189889202E-2</v>
      </c>
      <c r="I1354" s="17">
        <v>3.610083791062E-2</v>
      </c>
      <c r="J1354" s="17">
        <v>9.1857884177360596E-3</v>
      </c>
      <c r="K1354" s="17">
        <v>9.3348875496609193E-3</v>
      </c>
      <c r="L1354" s="17">
        <v>0</v>
      </c>
      <c r="M1354" s="17"/>
      <c r="N1354" s="17">
        <v>2.534401759994E-2</v>
      </c>
      <c r="O1354" s="17">
        <v>6.5498876079171002E-3</v>
      </c>
      <c r="P1354" s="17">
        <v>0</v>
      </c>
      <c r="Q1354" s="17">
        <v>3.3542303141301598E-2</v>
      </c>
      <c r="R1354" s="17"/>
      <c r="S1354" s="17">
        <v>0</v>
      </c>
      <c r="T1354" s="17">
        <v>3.6329485804786801E-2</v>
      </c>
      <c r="U1354" s="17">
        <v>1.9461726889685699E-2</v>
      </c>
      <c r="V1354" s="17">
        <v>0</v>
      </c>
      <c r="W1354" s="17">
        <v>2.11489644139949E-2</v>
      </c>
      <c r="X1354" s="17">
        <v>4.6603067613418599E-2</v>
      </c>
      <c r="Y1354" s="17">
        <v>0</v>
      </c>
      <c r="Z1354" s="17">
        <v>0</v>
      </c>
      <c r="AA1354" s="17">
        <v>2.5620322047390301E-2</v>
      </c>
      <c r="AB1354" s="17">
        <v>1.7818593821756299E-2</v>
      </c>
      <c r="AC1354" s="17">
        <v>0</v>
      </c>
      <c r="AD1354" s="17">
        <v>6.9078283635879104E-2</v>
      </c>
      <c r="AE1354" s="17"/>
      <c r="AF1354" s="17">
        <v>0</v>
      </c>
      <c r="AG1354" s="17">
        <v>2.98109209469445E-2</v>
      </c>
      <c r="AH1354" s="17">
        <v>0</v>
      </c>
      <c r="AI1354" s="17">
        <v>2.99072886119972E-2</v>
      </c>
      <c r="AJ1354" s="17">
        <v>0</v>
      </c>
      <c r="AK1354" s="17"/>
      <c r="AL1354" s="17">
        <v>3.5835115668333598E-2</v>
      </c>
      <c r="AM1354" s="17">
        <v>0</v>
      </c>
      <c r="AN1354" s="17">
        <v>0</v>
      </c>
      <c r="AO1354" s="17">
        <v>1.48300837471598E-2</v>
      </c>
      <c r="AP1354" s="17">
        <v>0</v>
      </c>
      <c r="AQ1354" s="17">
        <v>2.9676043426741801E-2</v>
      </c>
      <c r="AR1354" s="17"/>
      <c r="AS1354" s="17">
        <v>1.02801274026506E-2</v>
      </c>
      <c r="AT1354" s="17">
        <v>1.54148137957531E-2</v>
      </c>
      <c r="AU1354" s="17">
        <v>2.0821910728346899E-2</v>
      </c>
      <c r="AV1354" s="17">
        <v>4.36843601171868E-2</v>
      </c>
      <c r="AW1354" s="17">
        <v>0</v>
      </c>
      <c r="AX1354" s="17"/>
      <c r="AY1354" s="17">
        <v>2.9428042744140799E-2</v>
      </c>
      <c r="AZ1354" s="17">
        <v>4.4833002906488799E-3</v>
      </c>
      <c r="BA1354" s="17">
        <v>2.1787035318412699E-2</v>
      </c>
      <c r="BB1354" s="17">
        <v>3.9474269785838803E-2</v>
      </c>
      <c r="BC1354" s="17">
        <v>0</v>
      </c>
      <c r="BD1354" s="17"/>
      <c r="BE1354" s="17">
        <v>0</v>
      </c>
      <c r="BF1354" s="17">
        <v>3.1913153146310998E-2</v>
      </c>
      <c r="BG1354" s="17">
        <v>1.6548850268154901E-2</v>
      </c>
      <c r="BH1354" s="17">
        <v>1.47144388326586E-2</v>
      </c>
      <c r="BI1354" s="17"/>
      <c r="BJ1354" s="17">
        <v>6.9173218145004906E-2</v>
      </c>
      <c r="BK1354" s="17">
        <v>1.9067510514621099E-2</v>
      </c>
      <c r="BL1354" s="17">
        <v>0</v>
      </c>
      <c r="BM1354" s="17">
        <v>1.72723799789067E-2</v>
      </c>
      <c r="BN1354" s="17"/>
      <c r="BO1354" s="17">
        <v>4.4588278125789797E-2</v>
      </c>
      <c r="BP1354" s="17">
        <v>1.0944478032508699E-2</v>
      </c>
      <c r="BQ1354" s="17">
        <v>1.5160481120594999E-2</v>
      </c>
      <c r="BR1354" s="17"/>
      <c r="BS1354" s="17">
        <v>2.34353894360682E-2</v>
      </c>
      <c r="BT1354" s="17">
        <v>1.0649750637583701E-2</v>
      </c>
      <c r="BU1354" s="17"/>
      <c r="BV1354" s="17">
        <v>1.96156576171247E-2</v>
      </c>
      <c r="BW1354" s="17">
        <v>1.51983063988678E-2</v>
      </c>
      <c r="BX1354" s="17">
        <v>1.9905841064936401E-2</v>
      </c>
      <c r="BY1354" s="17"/>
      <c r="BZ1354" s="17">
        <v>4.6393702555728902E-2</v>
      </c>
      <c r="CA1354" s="17">
        <v>2.81235501744896E-2</v>
      </c>
    </row>
    <row r="1355" spans="2:79" x14ac:dyDescent="0.3">
      <c r="B1355" t="s">
        <v>322</v>
      </c>
      <c r="C1355" s="17">
        <v>5.4733896503344898E-2</v>
      </c>
      <c r="D1355" s="17">
        <v>6.8117441276258794E-2</v>
      </c>
      <c r="E1355" s="17">
        <v>4.2813049569346201E-2</v>
      </c>
      <c r="F1355" s="17"/>
      <c r="G1355" s="17">
        <v>9.8245079264201299E-2</v>
      </c>
      <c r="H1355" s="17">
        <v>0.14234685825978799</v>
      </c>
      <c r="I1355" s="17">
        <v>7.117855260033E-2</v>
      </c>
      <c r="J1355" s="17">
        <v>2.0734874158519601E-2</v>
      </c>
      <c r="K1355" s="17">
        <v>0</v>
      </c>
      <c r="L1355" s="17">
        <v>6.1972398561170403E-3</v>
      </c>
      <c r="M1355" s="17"/>
      <c r="N1355" s="17">
        <v>4.8906633975300699E-2</v>
      </c>
      <c r="O1355" s="17">
        <v>2.1560541924570201E-2</v>
      </c>
      <c r="P1355" s="17">
        <v>0.118108582385878</v>
      </c>
      <c r="Q1355" s="17">
        <v>5.3921951368320398E-2</v>
      </c>
      <c r="R1355" s="17"/>
      <c r="S1355" s="17">
        <v>4.9734354780136297E-2</v>
      </c>
      <c r="T1355" s="17">
        <v>4.7590758120398799E-2</v>
      </c>
      <c r="U1355" s="17">
        <v>2.2491300394712001E-2</v>
      </c>
      <c r="V1355" s="17">
        <v>5.2292336530380797E-2</v>
      </c>
      <c r="W1355" s="17">
        <v>6.9248827549568195E-2</v>
      </c>
      <c r="X1355" s="17">
        <v>9.0101892353331201E-2</v>
      </c>
      <c r="Y1355" s="17">
        <v>7.1963207637203097E-2</v>
      </c>
      <c r="Z1355" s="17">
        <v>6.2663699859379696E-2</v>
      </c>
      <c r="AA1355" s="17">
        <v>6.4591307633085099E-2</v>
      </c>
      <c r="AB1355" s="17">
        <v>5.2304532926515102E-2</v>
      </c>
      <c r="AC1355" s="17">
        <v>0</v>
      </c>
      <c r="AD1355" s="17">
        <v>6.0737397164965998E-2</v>
      </c>
      <c r="AE1355" s="17"/>
      <c r="AF1355" s="17">
        <v>7.5349940635005594E-2</v>
      </c>
      <c r="AG1355" s="17">
        <v>8.1035061166523897E-2</v>
      </c>
      <c r="AH1355" s="17">
        <v>1.7874714805779401E-2</v>
      </c>
      <c r="AI1355" s="17">
        <v>0</v>
      </c>
      <c r="AJ1355" s="17">
        <v>8.60128092024115E-2</v>
      </c>
      <c r="AK1355" s="17"/>
      <c r="AL1355" s="17">
        <v>8.5543452470335402E-2</v>
      </c>
      <c r="AM1355" s="17">
        <v>7.76261087123854E-2</v>
      </c>
      <c r="AN1355" s="17">
        <v>6.2056444233578402E-2</v>
      </c>
      <c r="AO1355" s="17">
        <v>0</v>
      </c>
      <c r="AP1355" s="17">
        <v>0.102471712800385</v>
      </c>
      <c r="AQ1355" s="17">
        <v>0</v>
      </c>
      <c r="AR1355" s="17"/>
      <c r="AS1355" s="17">
        <v>8.0748406964525302E-2</v>
      </c>
      <c r="AT1355" s="17">
        <v>5.3108707174583998E-2</v>
      </c>
      <c r="AU1355" s="17">
        <v>3.6751065795859301E-2</v>
      </c>
      <c r="AV1355" s="17">
        <v>5.5657858386868597E-2</v>
      </c>
      <c r="AW1355" s="17">
        <v>8.8221535876034193E-2</v>
      </c>
      <c r="AX1355" s="17"/>
      <c r="AY1355" s="17">
        <v>5.39406479139223E-2</v>
      </c>
      <c r="AZ1355" s="17">
        <v>6.4444516601056601E-2</v>
      </c>
      <c r="BA1355" s="17">
        <v>6.4790321064404202E-2</v>
      </c>
      <c r="BB1355" s="17">
        <v>2.5728068634832499E-2</v>
      </c>
      <c r="BC1355" s="17">
        <v>0</v>
      </c>
      <c r="BD1355" s="17"/>
      <c r="BE1355" s="17">
        <v>4.7090952209444599E-2</v>
      </c>
      <c r="BF1355" s="17">
        <v>0.11521666194397701</v>
      </c>
      <c r="BG1355" s="17">
        <v>3.1578143965957803E-2</v>
      </c>
      <c r="BH1355" s="17">
        <v>5.7397110352904297E-2</v>
      </c>
      <c r="BI1355" s="17"/>
      <c r="BJ1355" s="17">
        <v>0.167106139209768</v>
      </c>
      <c r="BK1355" s="17">
        <v>0.12115432488882399</v>
      </c>
      <c r="BL1355" s="17">
        <v>2.0817252496192401E-2</v>
      </c>
      <c r="BM1355" s="17">
        <v>4.1792080907699501E-2</v>
      </c>
      <c r="BN1355" s="17"/>
      <c r="BO1355" s="17">
        <v>0.11114461520253199</v>
      </c>
      <c r="BP1355" s="17">
        <v>7.5092753449042204E-2</v>
      </c>
      <c r="BQ1355" s="17">
        <v>4.1687033848737398E-2</v>
      </c>
      <c r="BR1355" s="17"/>
      <c r="BS1355" s="17">
        <v>6.2060368367864799E-2</v>
      </c>
      <c r="BT1355" s="17">
        <v>4.4504205725011597E-2</v>
      </c>
      <c r="BU1355" s="17"/>
      <c r="BV1355" s="17">
        <v>2.5737266899590699E-2</v>
      </c>
      <c r="BW1355" s="17">
        <v>5.1792629170522797E-2</v>
      </c>
      <c r="BX1355" s="17">
        <v>8.7374013000069903E-2</v>
      </c>
      <c r="BY1355" s="17"/>
      <c r="BZ1355" s="17">
        <v>6.6925114703156E-2</v>
      </c>
      <c r="CA1355" s="17">
        <v>0.13750626999929799</v>
      </c>
    </row>
    <row r="1356" spans="2:79" x14ac:dyDescent="0.3">
      <c r="B1356" t="s">
        <v>323</v>
      </c>
      <c r="C1356" s="17">
        <v>5.9411460750847203E-2</v>
      </c>
      <c r="D1356" s="17">
        <v>5.9513537185865502E-2</v>
      </c>
      <c r="E1356" s="17">
        <v>5.9320540327441502E-2</v>
      </c>
      <c r="F1356" s="17"/>
      <c r="G1356" s="17">
        <v>9.5107977571239996E-2</v>
      </c>
      <c r="H1356" s="17">
        <v>8.6071075015980103E-2</v>
      </c>
      <c r="I1356" s="17">
        <v>9.0797666028374094E-2</v>
      </c>
      <c r="J1356" s="17">
        <v>4.7949889449543599E-2</v>
      </c>
      <c r="K1356" s="17">
        <v>4.0732574636531398E-2</v>
      </c>
      <c r="L1356" s="17">
        <v>1.256755003009E-2</v>
      </c>
      <c r="M1356" s="17"/>
      <c r="N1356" s="17">
        <v>5.7688865181866701E-2</v>
      </c>
      <c r="O1356" s="17">
        <v>6.00829676516621E-2</v>
      </c>
      <c r="P1356" s="17">
        <v>0.10242832675630099</v>
      </c>
      <c r="Q1356" s="17">
        <v>3.3878057214158097E-2</v>
      </c>
      <c r="R1356" s="17"/>
      <c r="S1356" s="17">
        <v>9.5151913967830903E-2</v>
      </c>
      <c r="T1356" s="17">
        <v>6.04538818827541E-2</v>
      </c>
      <c r="U1356" s="17">
        <v>6.0946429957294802E-2</v>
      </c>
      <c r="V1356" s="17">
        <v>1.6572986261090002E-2</v>
      </c>
      <c r="W1356" s="17">
        <v>8.1738235057995295E-2</v>
      </c>
      <c r="X1356" s="17">
        <v>8.5337136507092903E-2</v>
      </c>
      <c r="Y1356" s="17">
        <v>9.5849632876390201E-2</v>
      </c>
      <c r="Z1356" s="17">
        <v>0</v>
      </c>
      <c r="AA1356" s="17">
        <v>3.9947508985529102E-2</v>
      </c>
      <c r="AB1356" s="17">
        <v>6.8925591099427502E-2</v>
      </c>
      <c r="AC1356" s="17">
        <v>0</v>
      </c>
      <c r="AD1356" s="17">
        <v>0</v>
      </c>
      <c r="AE1356" s="17"/>
      <c r="AF1356" s="17">
        <v>5.78440100513095E-2</v>
      </c>
      <c r="AG1356" s="17">
        <v>6.9869845972092295E-2</v>
      </c>
      <c r="AH1356" s="17">
        <v>8.8971435799730395E-2</v>
      </c>
      <c r="AI1356" s="17">
        <v>3.35514887718351E-2</v>
      </c>
      <c r="AJ1356" s="17">
        <v>2.5903833362143702E-2</v>
      </c>
      <c r="AK1356" s="17"/>
      <c r="AL1356" s="17">
        <v>5.1051177615172499E-2</v>
      </c>
      <c r="AM1356" s="17">
        <v>0.10978399255445299</v>
      </c>
      <c r="AN1356" s="17">
        <v>5.7872858257087198E-2</v>
      </c>
      <c r="AO1356" s="17">
        <v>2.5093325840907701E-2</v>
      </c>
      <c r="AP1356" s="17">
        <v>4.4162491023544997E-2</v>
      </c>
      <c r="AQ1356" s="17">
        <v>6.3542443565782702E-2</v>
      </c>
      <c r="AR1356" s="17"/>
      <c r="AS1356" s="17">
        <v>4.9219760580155897E-2</v>
      </c>
      <c r="AT1356" s="17">
        <v>6.5401912158411402E-2</v>
      </c>
      <c r="AU1356" s="17">
        <v>6.8242309540052698E-2</v>
      </c>
      <c r="AV1356" s="17">
        <v>1.3611001656482E-2</v>
      </c>
      <c r="AW1356" s="17">
        <v>0.142360180173149</v>
      </c>
      <c r="AX1356" s="17"/>
      <c r="AY1356" s="17">
        <v>4.64600059217469E-2</v>
      </c>
      <c r="AZ1356" s="17">
        <v>7.4428471372918997E-2</v>
      </c>
      <c r="BA1356" s="17">
        <v>6.6041644434777502E-2</v>
      </c>
      <c r="BB1356" s="17">
        <v>3.3455945041984403E-2</v>
      </c>
      <c r="BC1356" s="17">
        <v>4.5320112699845497E-2</v>
      </c>
      <c r="BD1356" s="17"/>
      <c r="BE1356" s="17">
        <v>0</v>
      </c>
      <c r="BF1356" s="17">
        <v>5.8875162683276798E-2</v>
      </c>
      <c r="BG1356" s="17">
        <v>6.0050035024904198E-2</v>
      </c>
      <c r="BH1356" s="17">
        <v>6.7134886868126104E-2</v>
      </c>
      <c r="BI1356" s="17"/>
      <c r="BJ1356" s="17">
        <v>6.9918865532480404E-2</v>
      </c>
      <c r="BK1356" s="17">
        <v>7.1026437254598299E-2</v>
      </c>
      <c r="BL1356" s="17">
        <v>5.0335952982156901E-2</v>
      </c>
      <c r="BM1356" s="17">
        <v>5.8613526695553302E-2</v>
      </c>
      <c r="BN1356" s="17"/>
      <c r="BO1356" s="17">
        <v>5.5197821077955102E-2</v>
      </c>
      <c r="BP1356" s="17">
        <v>7.7079246304323903E-2</v>
      </c>
      <c r="BQ1356" s="17">
        <v>5.5694739729558303E-2</v>
      </c>
      <c r="BR1356" s="17"/>
      <c r="BS1356" s="17">
        <v>6.5801298020245494E-2</v>
      </c>
      <c r="BT1356" s="17">
        <v>4.71233192369446E-2</v>
      </c>
      <c r="BU1356" s="17"/>
      <c r="BV1356" s="17">
        <v>3.7023224101802997E-2</v>
      </c>
      <c r="BW1356" s="17">
        <v>4.99098937956872E-2</v>
      </c>
      <c r="BX1356" s="17">
        <v>8.7236704890019501E-2</v>
      </c>
      <c r="BY1356" s="17"/>
      <c r="BZ1356" s="17">
        <v>8.0050287479486004E-2</v>
      </c>
      <c r="CA1356" s="17">
        <v>9.8636526434929095E-2</v>
      </c>
    </row>
    <row r="1357" spans="2:79" x14ac:dyDescent="0.3">
      <c r="B1357" t="s">
        <v>324</v>
      </c>
      <c r="C1357" s="17">
        <v>8.8453328312378995E-2</v>
      </c>
      <c r="D1357" s="17">
        <v>8.5844712449914706E-2</v>
      </c>
      <c r="E1357" s="17">
        <v>9.0776846553149701E-2</v>
      </c>
      <c r="F1357" s="17"/>
      <c r="G1357" s="17">
        <v>0.14843242933294401</v>
      </c>
      <c r="H1357" s="17">
        <v>0.113871232398098</v>
      </c>
      <c r="I1357" s="17">
        <v>8.7563560741305196E-2</v>
      </c>
      <c r="J1357" s="17">
        <v>9.4335171432362003E-2</v>
      </c>
      <c r="K1357" s="17">
        <v>4.2428320128740003E-2</v>
      </c>
      <c r="L1357" s="17">
        <v>5.6616485669661501E-2</v>
      </c>
      <c r="M1357" s="17"/>
      <c r="N1357" s="17">
        <v>8.0780859534887395E-2</v>
      </c>
      <c r="O1357" s="17">
        <v>9.3875465109850204E-2</v>
      </c>
      <c r="P1357" s="17">
        <v>0.102299982087486</v>
      </c>
      <c r="Q1357" s="17">
        <v>8.4197856976799407E-2</v>
      </c>
      <c r="R1357" s="17"/>
      <c r="S1357" s="17">
        <v>0.160410603517463</v>
      </c>
      <c r="T1357" s="17">
        <v>1.1183639534365001E-2</v>
      </c>
      <c r="U1357" s="17">
        <v>0.15211844573612099</v>
      </c>
      <c r="V1357" s="17">
        <v>7.1072151433355907E-2</v>
      </c>
      <c r="W1357" s="17">
        <v>4.1309245667585502E-2</v>
      </c>
      <c r="X1357" s="17">
        <v>0.107977263071639</v>
      </c>
      <c r="Y1357" s="17">
        <v>5.8415351170708098E-2</v>
      </c>
      <c r="Z1357" s="17">
        <v>7.1877101766062795E-2</v>
      </c>
      <c r="AA1357" s="17">
        <v>7.4711730352969297E-2</v>
      </c>
      <c r="AB1357" s="17">
        <v>6.2788299065499001E-2</v>
      </c>
      <c r="AC1357" s="17">
        <v>0.11190674477299099</v>
      </c>
      <c r="AD1357" s="17">
        <v>0.13484032807527599</v>
      </c>
      <c r="AE1357" s="17"/>
      <c r="AF1357" s="17">
        <v>6.5174782230567996E-2</v>
      </c>
      <c r="AG1357" s="17">
        <v>0.10049965848718299</v>
      </c>
      <c r="AH1357" s="17">
        <v>3.9046361479337099E-2</v>
      </c>
      <c r="AI1357" s="17">
        <v>6.3986178936335597E-2</v>
      </c>
      <c r="AJ1357" s="17">
        <v>0.115375011851872</v>
      </c>
      <c r="AK1357" s="17"/>
      <c r="AL1357" s="17">
        <v>0.11171896734745899</v>
      </c>
      <c r="AM1357" s="17">
        <v>5.7432747291323097E-2</v>
      </c>
      <c r="AN1357" s="17">
        <v>5.02773840355384E-2</v>
      </c>
      <c r="AO1357" s="17">
        <v>7.4989445338674507E-2</v>
      </c>
      <c r="AP1357" s="17">
        <v>9.7636868783514102E-2</v>
      </c>
      <c r="AQ1357" s="17">
        <v>0.14060208956421599</v>
      </c>
      <c r="AR1357" s="17"/>
      <c r="AS1357" s="17">
        <v>6.1486480556787397E-2</v>
      </c>
      <c r="AT1357" s="17">
        <v>0.105091001260982</v>
      </c>
      <c r="AU1357" s="17">
        <v>7.7272825237326204E-2</v>
      </c>
      <c r="AV1357" s="17">
        <v>8.2275430660350798E-2</v>
      </c>
      <c r="AW1357" s="17">
        <v>0</v>
      </c>
      <c r="AX1357" s="17"/>
      <c r="AY1357" s="17">
        <v>4.2933886173865198E-2</v>
      </c>
      <c r="AZ1357" s="17">
        <v>9.6364473144007701E-2</v>
      </c>
      <c r="BA1357" s="17">
        <v>0.113627722453503</v>
      </c>
      <c r="BB1357" s="17">
        <v>9.0655161625531999E-2</v>
      </c>
      <c r="BC1357" s="17">
        <v>0.10307951368427901</v>
      </c>
      <c r="BD1357" s="17"/>
      <c r="BE1357" s="17">
        <v>0.25411349937161298</v>
      </c>
      <c r="BF1357" s="17">
        <v>7.3479461062205501E-2</v>
      </c>
      <c r="BG1357" s="17">
        <v>7.3066452885119704E-2</v>
      </c>
      <c r="BH1357" s="17">
        <v>9.1246205144238798E-2</v>
      </c>
      <c r="BI1357" s="17"/>
      <c r="BJ1357" s="17">
        <v>9.4019292163676493E-2</v>
      </c>
      <c r="BK1357" s="17">
        <v>0.154270379228441</v>
      </c>
      <c r="BL1357" s="17">
        <v>8.7651098505135E-2</v>
      </c>
      <c r="BM1357" s="17">
        <v>7.4618298819510001E-2</v>
      </c>
      <c r="BN1357" s="17"/>
      <c r="BO1357" s="17">
        <v>0.14104362649416699</v>
      </c>
      <c r="BP1357" s="17">
        <v>0.12895484204671401</v>
      </c>
      <c r="BQ1357" s="17">
        <v>6.4153181362383099E-2</v>
      </c>
      <c r="BR1357" s="17"/>
      <c r="BS1357" s="17">
        <v>7.7944458176733206E-2</v>
      </c>
      <c r="BT1357" s="17">
        <v>0.10061061171878</v>
      </c>
      <c r="BU1357" s="17"/>
      <c r="BV1357" s="17">
        <v>9.1796534426939094E-2</v>
      </c>
      <c r="BW1357" s="17">
        <v>0.116178182914056</v>
      </c>
      <c r="BX1357" s="17">
        <v>3.9028238957223002E-2</v>
      </c>
      <c r="BY1357" s="17"/>
      <c r="BZ1357" s="17">
        <v>0.15499293054205099</v>
      </c>
      <c r="CA1357" s="17">
        <v>0.106092663783453</v>
      </c>
    </row>
    <row r="1358" spans="2:79" x14ac:dyDescent="0.3">
      <c r="B1358" t="s">
        <v>325</v>
      </c>
      <c r="C1358" s="17">
        <v>0.12689830115134099</v>
      </c>
      <c r="D1358" s="17">
        <v>0.109451301272128</v>
      </c>
      <c r="E1358" s="17">
        <v>0.142438505076875</v>
      </c>
      <c r="F1358" s="17"/>
      <c r="G1358" s="17">
        <v>0.124901450147114</v>
      </c>
      <c r="H1358" s="17">
        <v>0.204938006014111</v>
      </c>
      <c r="I1358" s="17">
        <v>0.153788741676468</v>
      </c>
      <c r="J1358" s="17">
        <v>0.118101477107995</v>
      </c>
      <c r="K1358" s="17">
        <v>0.10842499474433399</v>
      </c>
      <c r="L1358" s="17">
        <v>6.2505878444225199E-2</v>
      </c>
      <c r="M1358" s="17"/>
      <c r="N1358" s="17">
        <v>0.13831894539475301</v>
      </c>
      <c r="O1358" s="17">
        <v>0.11267998389414099</v>
      </c>
      <c r="P1358" s="17">
        <v>0.11044957048038501</v>
      </c>
      <c r="Q1358" s="17">
        <v>0.140703761635564</v>
      </c>
      <c r="R1358" s="17"/>
      <c r="S1358" s="17">
        <v>0.15857413446527399</v>
      </c>
      <c r="T1358" s="17">
        <v>0.13678344176896001</v>
      </c>
      <c r="U1358" s="17">
        <v>9.8947983693614502E-2</v>
      </c>
      <c r="V1358" s="17">
        <v>0.14054236977911</v>
      </c>
      <c r="W1358" s="17">
        <v>0.14948090450241899</v>
      </c>
      <c r="X1358" s="17">
        <v>9.4526216808139094E-2</v>
      </c>
      <c r="Y1358" s="17">
        <v>0.111484048751871</v>
      </c>
      <c r="Z1358" s="17">
        <v>0.125810744277425</v>
      </c>
      <c r="AA1358" s="17">
        <v>8.1649174361319493E-2</v>
      </c>
      <c r="AB1358" s="17">
        <v>7.1880725402826501E-2</v>
      </c>
      <c r="AC1358" s="17">
        <v>0.27479475817127802</v>
      </c>
      <c r="AD1358" s="17">
        <v>0.136897959960495</v>
      </c>
      <c r="AE1358" s="17"/>
      <c r="AF1358" s="17">
        <v>0.12821193062875</v>
      </c>
      <c r="AG1358" s="17">
        <v>0.126203292704549</v>
      </c>
      <c r="AH1358" s="17">
        <v>0.119017571167847</v>
      </c>
      <c r="AI1358" s="17">
        <v>0.12680726090821601</v>
      </c>
      <c r="AJ1358" s="17">
        <v>0.106571669698574</v>
      </c>
      <c r="AK1358" s="17"/>
      <c r="AL1358" s="17">
        <v>0.166219516480998</v>
      </c>
      <c r="AM1358" s="17">
        <v>0.13628937585414899</v>
      </c>
      <c r="AN1358" s="17">
        <v>0.12902084017189</v>
      </c>
      <c r="AO1358" s="17">
        <v>7.4740639403100703E-2</v>
      </c>
      <c r="AP1358" s="17">
        <v>9.6945320744320607E-2</v>
      </c>
      <c r="AQ1358" s="17">
        <v>0.114956784302363</v>
      </c>
      <c r="AR1358" s="17"/>
      <c r="AS1358" s="17">
        <v>0.15001715858643999</v>
      </c>
      <c r="AT1358" s="17">
        <v>0.14853922010829201</v>
      </c>
      <c r="AU1358" s="17">
        <v>7.0303452967664798E-2</v>
      </c>
      <c r="AV1358" s="17">
        <v>0.14262331803230699</v>
      </c>
      <c r="AW1358" s="17">
        <v>0</v>
      </c>
      <c r="AX1358" s="17"/>
      <c r="AY1358" s="17">
        <v>0.122880179848643</v>
      </c>
      <c r="AZ1358" s="17">
        <v>0.103899566148822</v>
      </c>
      <c r="BA1358" s="17">
        <v>0.13337362358835</v>
      </c>
      <c r="BB1358" s="17">
        <v>0.216447135141074</v>
      </c>
      <c r="BC1358" s="17">
        <v>8.9719354786178193E-2</v>
      </c>
      <c r="BD1358" s="17"/>
      <c r="BE1358" s="17">
        <v>0.15094912010320699</v>
      </c>
      <c r="BF1358" s="17">
        <v>0.18055681859025999</v>
      </c>
      <c r="BG1358" s="17">
        <v>0.12210560296874701</v>
      </c>
      <c r="BH1358" s="17">
        <v>0.10236003044045799</v>
      </c>
      <c r="BI1358" s="17"/>
      <c r="BJ1358" s="17">
        <v>0.219187356107683</v>
      </c>
      <c r="BK1358" s="17">
        <v>0.27761743736382</v>
      </c>
      <c r="BL1358" s="17">
        <v>0.130576801675581</v>
      </c>
      <c r="BM1358" s="17">
        <v>8.98422731627323E-2</v>
      </c>
      <c r="BN1358" s="17"/>
      <c r="BO1358" s="17">
        <v>0.209940187878186</v>
      </c>
      <c r="BP1358" s="17">
        <v>0.181305415887767</v>
      </c>
      <c r="BQ1358" s="17">
        <v>0.10368090900494201</v>
      </c>
      <c r="BR1358" s="17"/>
      <c r="BS1358" s="17">
        <v>0.12714777961375801</v>
      </c>
      <c r="BT1358" s="17">
        <v>0.127445386501259</v>
      </c>
      <c r="BU1358" s="17"/>
      <c r="BV1358" s="17">
        <v>0.14233152014112399</v>
      </c>
      <c r="BW1358" s="17">
        <v>0.124948939626262</v>
      </c>
      <c r="BX1358" s="17">
        <v>0.111435046866505</v>
      </c>
      <c r="BY1358" s="17"/>
      <c r="BZ1358" s="17">
        <v>8.1603284842451204E-2</v>
      </c>
      <c r="CA1358" s="17">
        <v>0.186395507540214</v>
      </c>
    </row>
    <row r="1359" spans="2:79" x14ac:dyDescent="0.3">
      <c r="B1359" t="s">
        <v>326</v>
      </c>
      <c r="C1359" s="17">
        <v>0.36692455530656998</v>
      </c>
      <c r="D1359" s="17">
        <v>0.33808890250513701</v>
      </c>
      <c r="E1359" s="17">
        <v>0.39260873757071102</v>
      </c>
      <c r="F1359" s="17"/>
      <c r="G1359" s="17">
        <v>0.41010405568990499</v>
      </c>
      <c r="H1359" s="17">
        <v>0.32631235708533701</v>
      </c>
      <c r="I1359" s="17">
        <v>0.34792267248044201</v>
      </c>
      <c r="J1359" s="17">
        <v>0.40148864317232502</v>
      </c>
      <c r="K1359" s="17">
        <v>0.43300689941996601</v>
      </c>
      <c r="L1359" s="17">
        <v>0.32168840314221198</v>
      </c>
      <c r="M1359" s="17"/>
      <c r="N1359" s="17">
        <v>0.31524146690729599</v>
      </c>
      <c r="O1359" s="17">
        <v>0.414929588260256</v>
      </c>
      <c r="P1359" s="17">
        <v>0.35152077630712197</v>
      </c>
      <c r="Q1359" s="17">
        <v>0.38835469624343599</v>
      </c>
      <c r="R1359" s="17"/>
      <c r="S1359" s="17">
        <v>0.301754953879178</v>
      </c>
      <c r="T1359" s="17">
        <v>0.39180779999280502</v>
      </c>
      <c r="U1359" s="17">
        <v>0.29570494361445998</v>
      </c>
      <c r="V1359" s="17">
        <v>0.41019217507487998</v>
      </c>
      <c r="W1359" s="17">
        <v>0.35482222293395299</v>
      </c>
      <c r="X1359" s="17">
        <v>0.335008677929792</v>
      </c>
      <c r="Y1359" s="17">
        <v>0.35972869333334401</v>
      </c>
      <c r="Z1359" s="17">
        <v>0.36820318318561801</v>
      </c>
      <c r="AA1359" s="17">
        <v>0.40042651126002998</v>
      </c>
      <c r="AB1359" s="17">
        <v>0.44781305405163502</v>
      </c>
      <c r="AC1359" s="17">
        <v>0.390600147462912</v>
      </c>
      <c r="AD1359" s="17">
        <v>0.39471437778601498</v>
      </c>
      <c r="AE1359" s="17"/>
      <c r="AF1359" s="17">
        <v>0.32172170792765398</v>
      </c>
      <c r="AG1359" s="17">
        <v>0.39097159494806</v>
      </c>
      <c r="AH1359" s="17">
        <v>0.35194816981843502</v>
      </c>
      <c r="AI1359" s="17">
        <v>0.242785814021209</v>
      </c>
      <c r="AJ1359" s="17">
        <v>0.37436855490909798</v>
      </c>
      <c r="AK1359" s="17"/>
      <c r="AL1359" s="17">
        <v>0.38046035461656402</v>
      </c>
      <c r="AM1359" s="17">
        <v>0.33167756833089401</v>
      </c>
      <c r="AN1359" s="17">
        <v>0.40638051361093902</v>
      </c>
      <c r="AO1359" s="17">
        <v>0.36329147760107999</v>
      </c>
      <c r="AP1359" s="17">
        <v>0.40178126993303898</v>
      </c>
      <c r="AQ1359" s="17">
        <v>0.33300066374919302</v>
      </c>
      <c r="AR1359" s="17"/>
      <c r="AS1359" s="17">
        <v>0.42353652168494099</v>
      </c>
      <c r="AT1359" s="17">
        <v>0.36495687631936002</v>
      </c>
      <c r="AU1359" s="17">
        <v>0.345895683480893</v>
      </c>
      <c r="AV1359" s="17">
        <v>0.336566864975687</v>
      </c>
      <c r="AW1359" s="17">
        <v>0.32639829586852598</v>
      </c>
      <c r="AX1359" s="17"/>
      <c r="AY1359" s="17">
        <v>0.40178864054704699</v>
      </c>
      <c r="AZ1359" s="17">
        <v>0.34979461384201699</v>
      </c>
      <c r="BA1359" s="17">
        <v>0.34528645110234402</v>
      </c>
      <c r="BB1359" s="17">
        <v>0.32682270969050897</v>
      </c>
      <c r="BC1359" s="17">
        <v>0.59917231363408396</v>
      </c>
      <c r="BD1359" s="17"/>
      <c r="BE1359" s="17">
        <v>0.33590715708038299</v>
      </c>
      <c r="BF1359" s="17">
        <v>0.249166560267927</v>
      </c>
      <c r="BG1359" s="17">
        <v>0.38542620665365901</v>
      </c>
      <c r="BH1359" s="17">
        <v>0.415323950762361</v>
      </c>
      <c r="BI1359" s="17"/>
      <c r="BJ1359" s="17">
        <v>0.241230383216232</v>
      </c>
      <c r="BK1359" s="17">
        <v>0.27265909854591802</v>
      </c>
      <c r="BL1359" s="17">
        <v>0.34328624376617001</v>
      </c>
      <c r="BM1359" s="17">
        <v>0.41416775978089498</v>
      </c>
      <c r="BN1359" s="17"/>
      <c r="BO1359" s="17">
        <v>0.30783125646498199</v>
      </c>
      <c r="BP1359" s="17">
        <v>0.28369293258629802</v>
      </c>
      <c r="BQ1359" s="17">
        <v>0.39619076401050801</v>
      </c>
      <c r="BR1359" s="17"/>
      <c r="BS1359" s="17">
        <v>0.366003312835677</v>
      </c>
      <c r="BT1359" s="17">
        <v>0.37088783680875997</v>
      </c>
      <c r="BU1359" s="17"/>
      <c r="BV1359" s="17">
        <v>0.42619428024850298</v>
      </c>
      <c r="BW1359" s="17">
        <v>0.368260703116711</v>
      </c>
      <c r="BX1359" s="17">
        <v>0.32870826686021798</v>
      </c>
      <c r="BY1359" s="17"/>
      <c r="BZ1359" s="17">
        <v>0.34642254633441899</v>
      </c>
      <c r="CA1359" s="17">
        <v>0.27544405492039098</v>
      </c>
    </row>
    <row r="1360" spans="2:79" x14ac:dyDescent="0.3">
      <c r="B1360" t="s">
        <v>327</v>
      </c>
      <c r="C1360" s="17">
        <v>0.28541529366631202</v>
      </c>
      <c r="D1360" s="17">
        <v>0.31626545258972599</v>
      </c>
      <c r="E1360" s="17">
        <v>0.25793677219419497</v>
      </c>
      <c r="F1360" s="17"/>
      <c r="G1360" s="17">
        <v>0.101278539440843</v>
      </c>
      <c r="H1360" s="17">
        <v>9.0560338036795807E-2</v>
      </c>
      <c r="I1360" s="17">
        <v>0.21264796856246099</v>
      </c>
      <c r="J1360" s="17">
        <v>0.30820415626151798</v>
      </c>
      <c r="K1360" s="17">
        <v>0.36607232352076702</v>
      </c>
      <c r="L1360" s="17">
        <v>0.54042444285769398</v>
      </c>
      <c r="M1360" s="17"/>
      <c r="N1360" s="17">
        <v>0.33371921140595601</v>
      </c>
      <c r="O1360" s="17">
        <v>0.29032156555160399</v>
      </c>
      <c r="P1360" s="17">
        <v>0.215192761982828</v>
      </c>
      <c r="Q1360" s="17">
        <v>0.26540137342041997</v>
      </c>
      <c r="R1360" s="17"/>
      <c r="S1360" s="17">
        <v>0.234374039390118</v>
      </c>
      <c r="T1360" s="17">
        <v>0.31585099289592999</v>
      </c>
      <c r="U1360" s="17">
        <v>0.35032916971411299</v>
      </c>
      <c r="V1360" s="17">
        <v>0.30932798092118302</v>
      </c>
      <c r="W1360" s="17">
        <v>0.282251599874485</v>
      </c>
      <c r="X1360" s="17">
        <v>0.240445745716587</v>
      </c>
      <c r="Y1360" s="17">
        <v>0.30255906623048401</v>
      </c>
      <c r="Z1360" s="17">
        <v>0.37144527091151502</v>
      </c>
      <c r="AA1360" s="17">
        <v>0.313053445359676</v>
      </c>
      <c r="AB1360" s="17">
        <v>0.27846920363234101</v>
      </c>
      <c r="AC1360" s="17">
        <v>0.22269834959281901</v>
      </c>
      <c r="AD1360" s="17">
        <v>0.20373165337736801</v>
      </c>
      <c r="AE1360" s="17"/>
      <c r="AF1360" s="17">
        <v>0.35169762852671299</v>
      </c>
      <c r="AG1360" s="17">
        <v>0.201609625774647</v>
      </c>
      <c r="AH1360" s="17">
        <v>0.38314174692887099</v>
      </c>
      <c r="AI1360" s="17">
        <v>0.502961968750407</v>
      </c>
      <c r="AJ1360" s="17">
        <v>0.29176812097590099</v>
      </c>
      <c r="AK1360" s="17"/>
      <c r="AL1360" s="17">
        <v>0.16917141580113801</v>
      </c>
      <c r="AM1360" s="17">
        <v>0.287190207256797</v>
      </c>
      <c r="AN1360" s="17">
        <v>0.29439195969096699</v>
      </c>
      <c r="AO1360" s="17">
        <v>0.44705502806907799</v>
      </c>
      <c r="AP1360" s="17">
        <v>0.25700233671519601</v>
      </c>
      <c r="AQ1360" s="17">
        <v>0.31822197539170399</v>
      </c>
      <c r="AR1360" s="17"/>
      <c r="AS1360" s="17">
        <v>0.22471154422449999</v>
      </c>
      <c r="AT1360" s="17">
        <v>0.24748746918261699</v>
      </c>
      <c r="AU1360" s="17">
        <v>0.38071275224985801</v>
      </c>
      <c r="AV1360" s="17">
        <v>0.32558116617111799</v>
      </c>
      <c r="AW1360" s="17">
        <v>0.44301998808229098</v>
      </c>
      <c r="AX1360" s="17"/>
      <c r="AY1360" s="17">
        <v>0.30256859685063398</v>
      </c>
      <c r="AZ1360" s="17">
        <v>0.30658505860052798</v>
      </c>
      <c r="BA1360" s="17">
        <v>0.25509320203820801</v>
      </c>
      <c r="BB1360" s="17">
        <v>0.26741671008022899</v>
      </c>
      <c r="BC1360" s="17">
        <v>0.16270870519561301</v>
      </c>
      <c r="BD1360" s="17"/>
      <c r="BE1360" s="17">
        <v>0.211939271235353</v>
      </c>
      <c r="BF1360" s="17">
        <v>0.29079218230604398</v>
      </c>
      <c r="BG1360" s="17">
        <v>0.31122470823345699</v>
      </c>
      <c r="BH1360" s="17">
        <v>0.251823377599252</v>
      </c>
      <c r="BI1360" s="17"/>
      <c r="BJ1360" s="17">
        <v>0.139364745625155</v>
      </c>
      <c r="BK1360" s="17">
        <v>8.4204812203777901E-2</v>
      </c>
      <c r="BL1360" s="17">
        <v>0.367332650574765</v>
      </c>
      <c r="BM1360" s="17">
        <v>0.30369368065470398</v>
      </c>
      <c r="BN1360" s="17"/>
      <c r="BO1360" s="17">
        <v>0.13025421475638899</v>
      </c>
      <c r="BP1360" s="17">
        <v>0.24293033169334599</v>
      </c>
      <c r="BQ1360" s="17">
        <v>0.32343289092327598</v>
      </c>
      <c r="BR1360" s="17"/>
      <c r="BS1360" s="17">
        <v>0.27760739354965303</v>
      </c>
      <c r="BT1360" s="17">
        <v>0.29877888937165997</v>
      </c>
      <c r="BU1360" s="17"/>
      <c r="BV1360" s="17">
        <v>0.25730151656491501</v>
      </c>
      <c r="BW1360" s="17">
        <v>0.27371134497789301</v>
      </c>
      <c r="BX1360" s="17">
        <v>0.32631188836102798</v>
      </c>
      <c r="BY1360" s="17"/>
      <c r="BZ1360" s="17">
        <v>0.22361213354270901</v>
      </c>
      <c r="CA1360" s="17">
        <v>0.16780142714722501</v>
      </c>
    </row>
    <row r="1361" spans="2:79" x14ac:dyDescent="0.3">
      <c r="C1361" s="17"/>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c r="BL1361" s="17"/>
      <c r="BM1361" s="17"/>
      <c r="BN1361" s="17"/>
      <c r="BO1361" s="17"/>
      <c r="BP1361" s="17"/>
      <c r="BQ1361" s="17"/>
      <c r="BR1361" s="17"/>
      <c r="BS1361" s="17"/>
      <c r="BT1361" s="17"/>
      <c r="BU1361" s="17"/>
      <c r="BV1361" s="17"/>
      <c r="BW1361" s="17"/>
      <c r="BX1361" s="17"/>
      <c r="BY1361" s="17"/>
      <c r="BZ1361" s="17"/>
      <c r="CA1361" s="17"/>
    </row>
    <row r="1362" spans="2:79" x14ac:dyDescent="0.3">
      <c r="B1362" s="6" t="s">
        <v>395</v>
      </c>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7"/>
      <c r="BN1362" s="17"/>
      <c r="BO1362" s="17"/>
      <c r="BP1362" s="17"/>
      <c r="BQ1362" s="17"/>
      <c r="BR1362" s="17"/>
      <c r="BS1362" s="17"/>
      <c r="BT1362" s="17"/>
      <c r="BU1362" s="17"/>
      <c r="BV1362" s="17"/>
      <c r="BW1362" s="17"/>
      <c r="BX1362" s="17"/>
      <c r="BY1362" s="17"/>
      <c r="BZ1362" s="17"/>
      <c r="CA1362" s="17"/>
    </row>
    <row r="1363" spans="2:79" x14ac:dyDescent="0.3">
      <c r="B1363" s="24" t="s">
        <v>329</v>
      </c>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7"/>
      <c r="BN1363" s="17"/>
      <c r="BO1363" s="17"/>
      <c r="BP1363" s="17"/>
      <c r="BQ1363" s="17"/>
      <c r="BR1363" s="17"/>
      <c r="BS1363" s="17"/>
      <c r="BT1363" s="17"/>
      <c r="BU1363" s="17"/>
      <c r="BV1363" s="17"/>
      <c r="BW1363" s="17"/>
      <c r="BX1363" s="17"/>
      <c r="BY1363" s="17"/>
      <c r="BZ1363" s="17"/>
      <c r="CA1363" s="17"/>
    </row>
    <row r="1364" spans="2:79" x14ac:dyDescent="0.3">
      <c r="B1364" t="s">
        <v>321</v>
      </c>
      <c r="C1364" s="17">
        <v>0.17470270110038899</v>
      </c>
      <c r="D1364" s="17">
        <v>0.176582452501376</v>
      </c>
      <c r="E1364" s="17">
        <v>0.173028389166939</v>
      </c>
      <c r="F1364" s="17"/>
      <c r="G1364" s="17">
        <v>0.18462059040770001</v>
      </c>
      <c r="H1364" s="17">
        <v>0.22238089568545</v>
      </c>
      <c r="I1364" s="17">
        <v>0.14728203329043901</v>
      </c>
      <c r="J1364" s="17">
        <v>0.190723828004073</v>
      </c>
      <c r="K1364" s="17">
        <v>0.12685030065156699</v>
      </c>
      <c r="L1364" s="17">
        <v>0.16862990654649701</v>
      </c>
      <c r="M1364" s="17"/>
      <c r="N1364" s="17">
        <v>0.222279447102879</v>
      </c>
      <c r="O1364" s="17">
        <v>0.175059850027383</v>
      </c>
      <c r="P1364" s="17">
        <v>0.13072893540912001</v>
      </c>
      <c r="Q1364" s="17">
        <v>0.15209445890894599</v>
      </c>
      <c r="R1364" s="17"/>
      <c r="S1364" s="17">
        <v>0.12690301627101999</v>
      </c>
      <c r="T1364" s="17">
        <v>0.21370874083073099</v>
      </c>
      <c r="U1364" s="17">
        <v>0.23260745049912901</v>
      </c>
      <c r="V1364" s="17">
        <v>0.16898545921844099</v>
      </c>
      <c r="W1364" s="17">
        <v>0.16562875437173699</v>
      </c>
      <c r="X1364" s="17">
        <v>0.19739776491885999</v>
      </c>
      <c r="Y1364" s="17">
        <v>0.115442396859352</v>
      </c>
      <c r="Z1364" s="17">
        <v>0.20253541869605199</v>
      </c>
      <c r="AA1364" s="17">
        <v>0.234162661838029</v>
      </c>
      <c r="AB1364" s="17">
        <v>0.16141479487355601</v>
      </c>
      <c r="AC1364" s="17">
        <v>2.5799482080351599E-2</v>
      </c>
      <c r="AD1364" s="17">
        <v>0.266880237215599</v>
      </c>
      <c r="AE1364" s="17"/>
      <c r="AF1364" s="17">
        <v>0.11361491285120701</v>
      </c>
      <c r="AG1364" s="17">
        <v>0.18987194762462101</v>
      </c>
      <c r="AH1364" s="17">
        <v>0.27975086042519398</v>
      </c>
      <c r="AI1364" s="17">
        <v>0.102454776885971</v>
      </c>
      <c r="AJ1364" s="17">
        <v>0.21491712439577601</v>
      </c>
      <c r="AK1364" s="17"/>
      <c r="AL1364" s="17">
        <v>0.18962864030305801</v>
      </c>
      <c r="AM1364" s="17">
        <v>0.14982916109528099</v>
      </c>
      <c r="AN1364" s="17">
        <v>0.217218906928792</v>
      </c>
      <c r="AO1364" s="17">
        <v>0.11756354996004</v>
      </c>
      <c r="AP1364" s="17">
        <v>0.20150939846260901</v>
      </c>
      <c r="AQ1364" s="17">
        <v>0.19433364629251401</v>
      </c>
      <c r="AR1364" s="17"/>
      <c r="AS1364" s="17">
        <v>0.22833816166897</v>
      </c>
      <c r="AT1364" s="17">
        <v>0.157385438970919</v>
      </c>
      <c r="AU1364" s="17">
        <v>0.17383243698665099</v>
      </c>
      <c r="AV1364" s="17">
        <v>0.151752104507865</v>
      </c>
      <c r="AW1364" s="17">
        <v>0.31076252482651501</v>
      </c>
      <c r="AX1364" s="17"/>
      <c r="AY1364" s="17">
        <v>0.24007709039667799</v>
      </c>
      <c r="AZ1364" s="17">
        <v>0.14803541649125701</v>
      </c>
      <c r="BA1364" s="17">
        <v>0.13553235746987999</v>
      </c>
      <c r="BB1364" s="17">
        <v>0.20723211379655601</v>
      </c>
      <c r="BC1364" s="17">
        <v>0.10810516148327701</v>
      </c>
      <c r="BD1364" s="17"/>
      <c r="BE1364" s="17">
        <v>0.15749381480480701</v>
      </c>
      <c r="BF1364" s="17">
        <v>0.14201033124956899</v>
      </c>
      <c r="BG1364" s="17">
        <v>0.18093495441833399</v>
      </c>
      <c r="BH1364" s="17">
        <v>0.18783704094949999</v>
      </c>
      <c r="BI1364" s="17"/>
      <c r="BJ1364" s="17">
        <v>9.28004867582021E-2</v>
      </c>
      <c r="BK1364" s="17">
        <v>0.268604874659371</v>
      </c>
      <c r="BL1364" s="17">
        <v>0.18544573325070099</v>
      </c>
      <c r="BM1364" s="17">
        <v>0.17587713289377499</v>
      </c>
      <c r="BN1364" s="17"/>
      <c r="BO1364" s="17">
        <v>0.17729078969484799</v>
      </c>
      <c r="BP1364" s="17">
        <v>0.219643021027809</v>
      </c>
      <c r="BQ1364" s="17">
        <v>0.168191703463375</v>
      </c>
      <c r="BR1364" s="17"/>
      <c r="BS1364" s="17">
        <v>0.193775777140899</v>
      </c>
      <c r="BT1364" s="17">
        <v>0.148302340176098</v>
      </c>
      <c r="BU1364" s="17"/>
      <c r="BV1364" s="17">
        <v>0.18103616890869401</v>
      </c>
      <c r="BW1364" s="17">
        <v>0.17516142587061501</v>
      </c>
      <c r="BX1364" s="17">
        <v>0.17347863574001199</v>
      </c>
      <c r="BY1364" s="17"/>
      <c r="BZ1364" s="17">
        <v>0.166576271160642</v>
      </c>
      <c r="CA1364" s="17">
        <v>0.22308055355095999</v>
      </c>
    </row>
    <row r="1365" spans="2:79" x14ac:dyDescent="0.3">
      <c r="B1365" t="s">
        <v>322</v>
      </c>
      <c r="C1365" s="17">
        <v>0.25617812225372</v>
      </c>
      <c r="D1365" s="17">
        <v>0.22133277243455901</v>
      </c>
      <c r="E1365" s="17">
        <v>0.287215197154573</v>
      </c>
      <c r="F1365" s="17"/>
      <c r="G1365" s="17">
        <v>0.34968768239854198</v>
      </c>
      <c r="H1365" s="17">
        <v>0.30709684119407799</v>
      </c>
      <c r="I1365" s="17">
        <v>0.33410542147894001</v>
      </c>
      <c r="J1365" s="17">
        <v>0.15306946311863601</v>
      </c>
      <c r="K1365" s="17">
        <v>0.218364998632747</v>
      </c>
      <c r="L1365" s="17">
        <v>0.203625988910864</v>
      </c>
      <c r="M1365" s="17"/>
      <c r="N1365" s="17">
        <v>0.27047540100255402</v>
      </c>
      <c r="O1365" s="17">
        <v>0.26330967577657899</v>
      </c>
      <c r="P1365" s="17">
        <v>0.261757738120659</v>
      </c>
      <c r="Q1365" s="17">
        <v>0.228323325550084</v>
      </c>
      <c r="R1365" s="17"/>
      <c r="S1365" s="17">
        <v>0.23622428686618599</v>
      </c>
      <c r="T1365" s="17">
        <v>0.27269921842072298</v>
      </c>
      <c r="U1365" s="17">
        <v>0.17737365323593299</v>
      </c>
      <c r="V1365" s="17">
        <v>0.299043463320815</v>
      </c>
      <c r="W1365" s="17">
        <v>0.23936189388526199</v>
      </c>
      <c r="X1365" s="17">
        <v>0.22546356423624</v>
      </c>
      <c r="Y1365" s="17">
        <v>0.36888914260535799</v>
      </c>
      <c r="Z1365" s="17">
        <v>0.32359637372829297</v>
      </c>
      <c r="AA1365" s="17">
        <v>0.27234026792836402</v>
      </c>
      <c r="AB1365" s="17">
        <v>0.22701031971792099</v>
      </c>
      <c r="AC1365" s="17">
        <v>0.189576488557818</v>
      </c>
      <c r="AD1365" s="17">
        <v>0.34727315339064802</v>
      </c>
      <c r="AE1365" s="17"/>
      <c r="AF1365" s="17">
        <v>0.228786849334562</v>
      </c>
      <c r="AG1365" s="17">
        <v>0.33252528290348898</v>
      </c>
      <c r="AH1365" s="17">
        <v>0.147798839460177</v>
      </c>
      <c r="AI1365" s="17">
        <v>0.21324441214082701</v>
      </c>
      <c r="AJ1365" s="17">
        <v>0.27843221599728102</v>
      </c>
      <c r="AK1365" s="17"/>
      <c r="AL1365" s="17">
        <v>0.32342698035235901</v>
      </c>
      <c r="AM1365" s="17">
        <v>0.23254831778012899</v>
      </c>
      <c r="AN1365" s="17">
        <v>0.29965798411341199</v>
      </c>
      <c r="AO1365" s="17">
        <v>0.19810771720447801</v>
      </c>
      <c r="AP1365" s="17">
        <v>0.287615029495768</v>
      </c>
      <c r="AQ1365" s="17">
        <v>0.255183491523923</v>
      </c>
      <c r="AR1365" s="17"/>
      <c r="AS1365" s="17">
        <v>0.24279170154164201</v>
      </c>
      <c r="AT1365" s="17">
        <v>0.27145030134231601</v>
      </c>
      <c r="AU1365" s="17">
        <v>0.21060005785345601</v>
      </c>
      <c r="AV1365" s="17">
        <v>0.29627552742425201</v>
      </c>
      <c r="AW1365" s="17">
        <v>0.29738563956522102</v>
      </c>
      <c r="AX1365" s="17"/>
      <c r="AY1365" s="17">
        <v>0.21457729270548201</v>
      </c>
      <c r="AZ1365" s="17">
        <v>0.276150073175777</v>
      </c>
      <c r="BA1365" s="17">
        <v>0.27331288002665</v>
      </c>
      <c r="BB1365" s="17">
        <v>0.233063693762114</v>
      </c>
      <c r="BC1365" s="17">
        <v>0.29106845326081299</v>
      </c>
      <c r="BD1365" s="17"/>
      <c r="BE1365" s="17">
        <v>9.3822027920512099E-2</v>
      </c>
      <c r="BF1365" s="17">
        <v>0.31121088958300402</v>
      </c>
      <c r="BG1365" s="17">
        <v>0.26588253114545402</v>
      </c>
      <c r="BH1365" s="17">
        <v>0.22694574942625501</v>
      </c>
      <c r="BI1365" s="17"/>
      <c r="BJ1365" s="17">
        <v>0.29185256348744998</v>
      </c>
      <c r="BK1365" s="17">
        <v>0.23180099697449799</v>
      </c>
      <c r="BL1365" s="17">
        <v>0.246973046701807</v>
      </c>
      <c r="BM1365" s="17">
        <v>0.26058940070777298</v>
      </c>
      <c r="BN1365" s="17"/>
      <c r="BO1365" s="17">
        <v>0.38148541393823399</v>
      </c>
      <c r="BP1365" s="17">
        <v>0.18641625342228199</v>
      </c>
      <c r="BQ1365" s="17">
        <v>0.249288323889055</v>
      </c>
      <c r="BR1365" s="17"/>
      <c r="BS1365" s="17">
        <v>0.25051536452672502</v>
      </c>
      <c r="BT1365" s="17">
        <v>0.26622238627678901</v>
      </c>
      <c r="BU1365" s="17"/>
      <c r="BV1365" s="17">
        <v>0.28489139763125998</v>
      </c>
      <c r="BW1365" s="17">
        <v>0.27230707732710902</v>
      </c>
      <c r="BX1365" s="17">
        <v>0.22573850376018001</v>
      </c>
      <c r="BY1365" s="17"/>
      <c r="BZ1365" s="17">
        <v>0.33315609286214498</v>
      </c>
      <c r="CA1365" s="17">
        <v>0.281411526584953</v>
      </c>
    </row>
    <row r="1366" spans="2:79" x14ac:dyDescent="0.3">
      <c r="B1366" t="s">
        <v>323</v>
      </c>
      <c r="C1366" s="17">
        <v>0.24655487944823201</v>
      </c>
      <c r="D1366" s="17">
        <v>0.23206349108886001</v>
      </c>
      <c r="E1366" s="17">
        <v>0.259462492896263</v>
      </c>
      <c r="F1366" s="17"/>
      <c r="G1366" s="17">
        <v>0.21739656206322799</v>
      </c>
      <c r="H1366" s="17">
        <v>0.181497950188755</v>
      </c>
      <c r="I1366" s="17">
        <v>0.27475360450415398</v>
      </c>
      <c r="J1366" s="17">
        <v>0.18688665332530299</v>
      </c>
      <c r="K1366" s="17">
        <v>0.33492526257324701</v>
      </c>
      <c r="L1366" s="17">
        <v>0.28763556219418501</v>
      </c>
      <c r="M1366" s="17"/>
      <c r="N1366" s="17">
        <v>0.223745070603482</v>
      </c>
      <c r="O1366" s="17">
        <v>0.25142586296346298</v>
      </c>
      <c r="P1366" s="17">
        <v>0.23450470946726801</v>
      </c>
      <c r="Q1366" s="17">
        <v>0.27349950120146799</v>
      </c>
      <c r="R1366" s="17"/>
      <c r="S1366" s="17">
        <v>0.244537501835001</v>
      </c>
      <c r="T1366" s="17">
        <v>0.246695364048723</v>
      </c>
      <c r="U1366" s="17">
        <v>0.15498574344521501</v>
      </c>
      <c r="V1366" s="17">
        <v>0.16423399246137199</v>
      </c>
      <c r="W1366" s="17">
        <v>0.25809501230265502</v>
      </c>
      <c r="X1366" s="17">
        <v>0.298802871204153</v>
      </c>
      <c r="Y1366" s="17">
        <v>0.28225893273670999</v>
      </c>
      <c r="Z1366" s="17">
        <v>0.24278386262583801</v>
      </c>
      <c r="AA1366" s="17">
        <v>0.24152216402895299</v>
      </c>
      <c r="AB1366" s="17">
        <v>0.24470411101626999</v>
      </c>
      <c r="AC1366" s="17">
        <v>0.433527286844196</v>
      </c>
      <c r="AD1366" s="17">
        <v>0.13293512064104401</v>
      </c>
      <c r="AE1366" s="17"/>
      <c r="AF1366" s="17">
        <v>0.353502342466257</v>
      </c>
      <c r="AG1366" s="17">
        <v>0.22330795681307899</v>
      </c>
      <c r="AH1366" s="17">
        <v>0.21747145641482701</v>
      </c>
      <c r="AI1366" s="17">
        <v>0.24552251445363199</v>
      </c>
      <c r="AJ1366" s="17">
        <v>0.18300785556868901</v>
      </c>
      <c r="AK1366" s="17"/>
      <c r="AL1366" s="17">
        <v>0.225645251784519</v>
      </c>
      <c r="AM1366" s="17">
        <v>0.31730976585032999</v>
      </c>
      <c r="AN1366" s="17">
        <v>0.221020357748068</v>
      </c>
      <c r="AO1366" s="17">
        <v>0.24179568962914499</v>
      </c>
      <c r="AP1366" s="17">
        <v>0.185164949674229</v>
      </c>
      <c r="AQ1366" s="17">
        <v>0.258530675396759</v>
      </c>
      <c r="AR1366" s="17"/>
      <c r="AS1366" s="17">
        <v>0.22388169167651101</v>
      </c>
      <c r="AT1366" s="17">
        <v>0.25820352595176399</v>
      </c>
      <c r="AU1366" s="17">
        <v>0.279265693234035</v>
      </c>
      <c r="AV1366" s="17">
        <v>0.169592047577663</v>
      </c>
      <c r="AW1366" s="17">
        <v>0.22373504863786001</v>
      </c>
      <c r="AX1366" s="17"/>
      <c r="AY1366" s="17">
        <v>0.24557240407829201</v>
      </c>
      <c r="AZ1366" s="17">
        <v>0.264419248813137</v>
      </c>
      <c r="BA1366" s="17">
        <v>0.232185912897788</v>
      </c>
      <c r="BB1366" s="17">
        <v>0.25389030617492597</v>
      </c>
      <c r="BC1366" s="17">
        <v>0.147591469773975</v>
      </c>
      <c r="BD1366" s="17"/>
      <c r="BE1366" s="17">
        <v>0.33732238215782701</v>
      </c>
      <c r="BF1366" s="17">
        <v>0.21193232180713101</v>
      </c>
      <c r="BG1366" s="17">
        <v>0.24381185179304701</v>
      </c>
      <c r="BH1366" s="17">
        <v>0.26036395129760098</v>
      </c>
      <c r="BI1366" s="17"/>
      <c r="BJ1366" s="17">
        <v>0.16219751619223</v>
      </c>
      <c r="BK1366" s="17">
        <v>0.29480042627554898</v>
      </c>
      <c r="BL1366" s="17">
        <v>0.229400854928964</v>
      </c>
      <c r="BM1366" s="17">
        <v>0.26333702959889899</v>
      </c>
      <c r="BN1366" s="17"/>
      <c r="BO1366" s="17">
        <v>0.16527755254503701</v>
      </c>
      <c r="BP1366" s="17">
        <v>0.237411400595959</v>
      </c>
      <c r="BQ1366" s="17">
        <v>0.26025845992415703</v>
      </c>
      <c r="BR1366" s="17"/>
      <c r="BS1366" s="17">
        <v>0.26566275194484801</v>
      </c>
      <c r="BT1366" s="17">
        <v>0.21345722670845499</v>
      </c>
      <c r="BU1366" s="17"/>
      <c r="BV1366" s="17">
        <v>0.26376161450707297</v>
      </c>
      <c r="BW1366" s="17">
        <v>0.23154374227296201</v>
      </c>
      <c r="BX1366" s="17">
        <v>0.25044047460374802</v>
      </c>
      <c r="BY1366" s="17"/>
      <c r="BZ1366" s="17">
        <v>0.158640625849192</v>
      </c>
      <c r="CA1366" s="17">
        <v>0.17253093579163101</v>
      </c>
    </row>
    <row r="1367" spans="2:79" x14ac:dyDescent="0.3">
      <c r="B1367" t="s">
        <v>324</v>
      </c>
      <c r="C1367" s="17">
        <v>0.151787161386853</v>
      </c>
      <c r="D1367" s="17">
        <v>0.15225417887690501</v>
      </c>
      <c r="E1367" s="17">
        <v>0.15137118459528801</v>
      </c>
      <c r="F1367" s="17"/>
      <c r="G1367" s="17">
        <v>9.4974632772105494E-2</v>
      </c>
      <c r="H1367" s="17">
        <v>0.19634227227404399</v>
      </c>
      <c r="I1367" s="17">
        <v>0.120022319439283</v>
      </c>
      <c r="J1367" s="17">
        <v>0.20981201841779201</v>
      </c>
      <c r="K1367" s="17">
        <v>0.15975927873126899</v>
      </c>
      <c r="L1367" s="17">
        <v>0.12375284482120601</v>
      </c>
      <c r="M1367" s="17"/>
      <c r="N1367" s="17">
        <v>0.12985068419422099</v>
      </c>
      <c r="O1367" s="17">
        <v>0.142649640778576</v>
      </c>
      <c r="P1367" s="17">
        <v>0.13936287040405099</v>
      </c>
      <c r="Q1367" s="17">
        <v>0.19582606261892199</v>
      </c>
      <c r="R1367" s="17"/>
      <c r="S1367" s="17">
        <v>0.20451881676938399</v>
      </c>
      <c r="T1367" s="17">
        <v>0.122290524569294</v>
      </c>
      <c r="U1367" s="17">
        <v>0.196794983689838</v>
      </c>
      <c r="V1367" s="17">
        <v>0.17646989711584801</v>
      </c>
      <c r="W1367" s="17">
        <v>0.15956963705676599</v>
      </c>
      <c r="X1367" s="17">
        <v>0.14000081422827099</v>
      </c>
      <c r="Y1367" s="17">
        <v>9.7539973753506107E-2</v>
      </c>
      <c r="Z1367" s="17">
        <v>8.9242388355318197E-2</v>
      </c>
      <c r="AA1367" s="17">
        <v>0.107227953713598</v>
      </c>
      <c r="AB1367" s="17">
        <v>0.14446678131507401</v>
      </c>
      <c r="AC1367" s="17">
        <v>0.24427116980788399</v>
      </c>
      <c r="AD1367" s="17">
        <v>4.7860891269940399E-2</v>
      </c>
      <c r="AE1367" s="17"/>
      <c r="AF1367" s="17">
        <v>0.147094116303183</v>
      </c>
      <c r="AG1367" s="17">
        <v>0.13368773963316</v>
      </c>
      <c r="AH1367" s="17">
        <v>0.200011445721203</v>
      </c>
      <c r="AI1367" s="17">
        <v>0.11487502822135499</v>
      </c>
      <c r="AJ1367" s="17">
        <v>0.19778629608259601</v>
      </c>
      <c r="AK1367" s="17"/>
      <c r="AL1367" s="17">
        <v>0.12863641784038801</v>
      </c>
      <c r="AM1367" s="17">
        <v>0.114401512681701</v>
      </c>
      <c r="AN1367" s="17">
        <v>0.16802071335739399</v>
      </c>
      <c r="AO1367" s="17">
        <v>0.122268860344738</v>
      </c>
      <c r="AP1367" s="17">
        <v>0.16651613385074099</v>
      </c>
      <c r="AQ1367" s="17">
        <v>0.225335113152724</v>
      </c>
      <c r="AR1367" s="17"/>
      <c r="AS1367" s="17">
        <v>0.14808011869830801</v>
      </c>
      <c r="AT1367" s="17">
        <v>0.14850927369957201</v>
      </c>
      <c r="AU1367" s="17">
        <v>0.137363265258197</v>
      </c>
      <c r="AV1367" s="17">
        <v>0.19382387626654499</v>
      </c>
      <c r="AW1367" s="17">
        <v>0.168116786970404</v>
      </c>
      <c r="AX1367" s="17"/>
      <c r="AY1367" s="17">
        <v>9.5120051408560197E-2</v>
      </c>
      <c r="AZ1367" s="17">
        <v>0.15391123807590301</v>
      </c>
      <c r="BA1367" s="17">
        <v>0.21819856447492</v>
      </c>
      <c r="BB1367" s="17">
        <v>0.13124052575554301</v>
      </c>
      <c r="BC1367" s="17">
        <v>0.21420169223898999</v>
      </c>
      <c r="BD1367" s="17"/>
      <c r="BE1367" s="17">
        <v>0.232553159267542</v>
      </c>
      <c r="BF1367" s="17">
        <v>0.131794592897885</v>
      </c>
      <c r="BG1367" s="17">
        <v>0.14389581865491299</v>
      </c>
      <c r="BH1367" s="17">
        <v>0.16105909797411</v>
      </c>
      <c r="BI1367" s="17"/>
      <c r="BJ1367" s="17">
        <v>0.203542289558686</v>
      </c>
      <c r="BK1367" s="17">
        <v>0.14675105175053599</v>
      </c>
      <c r="BL1367" s="17">
        <v>0.13825678473712899</v>
      </c>
      <c r="BM1367" s="17">
        <v>0.14455212980774601</v>
      </c>
      <c r="BN1367" s="17"/>
      <c r="BO1367" s="17">
        <v>0.17349907432810599</v>
      </c>
      <c r="BP1367" s="17">
        <v>0.16824270808661501</v>
      </c>
      <c r="BQ1367" s="17">
        <v>0.141992668096316</v>
      </c>
      <c r="BR1367" s="17"/>
      <c r="BS1367" s="17">
        <v>0.13817132535427801</v>
      </c>
      <c r="BT1367" s="17">
        <v>0.17261393378746201</v>
      </c>
      <c r="BU1367" s="17"/>
      <c r="BV1367" s="17">
        <v>0.151751433512444</v>
      </c>
      <c r="BW1367" s="17">
        <v>0.179184670682495</v>
      </c>
      <c r="BX1367" s="17">
        <v>0.104909930703269</v>
      </c>
      <c r="BY1367" s="17"/>
      <c r="BZ1367" s="17">
        <v>0.19579131842584199</v>
      </c>
      <c r="CA1367" s="17">
        <v>0.14253449734753501</v>
      </c>
    </row>
    <row r="1368" spans="2:79" x14ac:dyDescent="0.3">
      <c r="B1368" t="s">
        <v>325</v>
      </c>
      <c r="C1368" s="17">
        <v>8.3194397755220403E-2</v>
      </c>
      <c r="D1368" s="17">
        <v>0.10738912182352101</v>
      </c>
      <c r="E1368" s="17">
        <v>6.1643933575337401E-2</v>
      </c>
      <c r="F1368" s="17"/>
      <c r="G1368" s="17">
        <v>7.7113659199469595E-2</v>
      </c>
      <c r="H1368" s="17">
        <v>6.5249852177368006E-2</v>
      </c>
      <c r="I1368" s="17">
        <v>4.4778412682403103E-2</v>
      </c>
      <c r="J1368" s="17">
        <v>0.126325559578818</v>
      </c>
      <c r="K1368" s="17">
        <v>6.5249122200723195E-2</v>
      </c>
      <c r="L1368" s="17">
        <v>0.10803488263330301</v>
      </c>
      <c r="M1368" s="17"/>
      <c r="N1368" s="17">
        <v>9.2013179410975907E-2</v>
      </c>
      <c r="O1368" s="17">
        <v>7.93042187562987E-2</v>
      </c>
      <c r="P1368" s="17">
        <v>0.133028028708885</v>
      </c>
      <c r="Q1368" s="17">
        <v>4.6301776248003898E-2</v>
      </c>
      <c r="R1368" s="17"/>
      <c r="S1368" s="17">
        <v>8.0919581037970603E-2</v>
      </c>
      <c r="T1368" s="17">
        <v>9.2950509578746801E-2</v>
      </c>
      <c r="U1368" s="17">
        <v>0.12172070739452701</v>
      </c>
      <c r="V1368" s="17">
        <v>0.105974051492097</v>
      </c>
      <c r="W1368" s="17">
        <v>7.0843928266466002E-2</v>
      </c>
      <c r="X1368" s="17">
        <v>8.5748731824815502E-2</v>
      </c>
      <c r="Y1368" s="17">
        <v>9.0071244632688896E-2</v>
      </c>
      <c r="Z1368" s="17">
        <v>8.8052192139162502E-2</v>
      </c>
      <c r="AA1368" s="17">
        <v>2.3414771482697602E-2</v>
      </c>
      <c r="AB1368" s="17">
        <v>0.11928468904322601</v>
      </c>
      <c r="AC1368" s="17">
        <v>3.3733276211154198E-2</v>
      </c>
      <c r="AD1368" s="17">
        <v>7.0285836183372793E-2</v>
      </c>
      <c r="AE1368" s="17"/>
      <c r="AF1368" s="17">
        <v>9.2003867429807207E-2</v>
      </c>
      <c r="AG1368" s="17">
        <v>5.9213812103082103E-2</v>
      </c>
      <c r="AH1368" s="17">
        <v>8.8779575945665004E-2</v>
      </c>
      <c r="AI1368" s="17">
        <v>0.150483931372764</v>
      </c>
      <c r="AJ1368" s="17">
        <v>9.9885245031335307E-2</v>
      </c>
      <c r="AK1368" s="17"/>
      <c r="AL1368" s="17">
        <v>7.9992746109917398E-2</v>
      </c>
      <c r="AM1368" s="17">
        <v>9.8700507445990501E-2</v>
      </c>
      <c r="AN1368" s="17">
        <v>5.10929481517318E-2</v>
      </c>
      <c r="AO1368" s="17">
        <v>0.16282937508761</v>
      </c>
      <c r="AP1368" s="17">
        <v>1.5178546379864899E-2</v>
      </c>
      <c r="AQ1368" s="17">
        <v>4.7675851715517102E-2</v>
      </c>
      <c r="AR1368" s="17"/>
      <c r="AS1368" s="17">
        <v>9.9336574967546901E-2</v>
      </c>
      <c r="AT1368" s="17">
        <v>8.3911266797556505E-2</v>
      </c>
      <c r="AU1368" s="17">
        <v>7.8340014293723295E-2</v>
      </c>
      <c r="AV1368" s="17">
        <v>8.3755920256427793E-2</v>
      </c>
      <c r="AW1368" s="17">
        <v>0</v>
      </c>
      <c r="AX1368" s="17"/>
      <c r="AY1368" s="17">
        <v>9.8440115016990196E-2</v>
      </c>
      <c r="AZ1368" s="17">
        <v>8.1968412023015205E-2</v>
      </c>
      <c r="BA1368" s="17">
        <v>6.3343819950132996E-2</v>
      </c>
      <c r="BB1368" s="17">
        <v>0.114479936936062</v>
      </c>
      <c r="BC1368" s="17">
        <v>0</v>
      </c>
      <c r="BD1368" s="17"/>
      <c r="BE1368" s="17">
        <v>0.136346868792599</v>
      </c>
      <c r="BF1368" s="17">
        <v>0.106602852696421</v>
      </c>
      <c r="BG1368" s="17">
        <v>7.9437508110113103E-2</v>
      </c>
      <c r="BH1368" s="17">
        <v>7.1475013272292207E-2</v>
      </c>
      <c r="BI1368" s="17"/>
      <c r="BJ1368" s="17">
        <v>0.13579085836823099</v>
      </c>
      <c r="BK1368" s="17">
        <v>4.3072450070792898E-2</v>
      </c>
      <c r="BL1368" s="17">
        <v>9.5854153145370199E-2</v>
      </c>
      <c r="BM1368" s="17">
        <v>7.3192070724263494E-2</v>
      </c>
      <c r="BN1368" s="17"/>
      <c r="BO1368" s="17">
        <v>5.13572594149578E-2</v>
      </c>
      <c r="BP1368" s="17">
        <v>0.10620023068292</v>
      </c>
      <c r="BQ1368" s="17">
        <v>8.5614567758607693E-2</v>
      </c>
      <c r="BR1368" s="17"/>
      <c r="BS1368" s="17">
        <v>8.8603344983467502E-2</v>
      </c>
      <c r="BT1368" s="17">
        <v>7.5948484353435305E-2</v>
      </c>
      <c r="BU1368" s="17"/>
      <c r="BV1368" s="17">
        <v>2.5491499833747999E-2</v>
      </c>
      <c r="BW1368" s="17">
        <v>7.42906979809351E-2</v>
      </c>
      <c r="BX1368" s="17">
        <v>0.14204359266627101</v>
      </c>
      <c r="BY1368" s="17"/>
      <c r="BZ1368" s="17">
        <v>8.6684477147376995E-2</v>
      </c>
      <c r="CA1368" s="17">
        <v>7.6758509956352805E-2</v>
      </c>
    </row>
    <row r="1369" spans="2:79" x14ac:dyDescent="0.3">
      <c r="B1369" t="s">
        <v>326</v>
      </c>
      <c r="C1369" s="17">
        <v>5.4870516484065997E-2</v>
      </c>
      <c r="D1369" s="17">
        <v>6.3227531282500096E-2</v>
      </c>
      <c r="E1369" s="17">
        <v>4.74268462212434E-2</v>
      </c>
      <c r="F1369" s="17"/>
      <c r="G1369" s="17">
        <v>6.4860418759375996E-2</v>
      </c>
      <c r="H1369" s="17">
        <v>1.9610518858774999E-2</v>
      </c>
      <c r="I1369" s="17">
        <v>4.1794005363675703E-2</v>
      </c>
      <c r="J1369" s="17">
        <v>8.5476229452250793E-2</v>
      </c>
      <c r="K1369" s="17">
        <v>7.5310180572768795E-2</v>
      </c>
      <c r="L1369" s="17">
        <v>5.0817210757707801E-2</v>
      </c>
      <c r="M1369" s="17"/>
      <c r="N1369" s="17">
        <v>3.8166693506021303E-2</v>
      </c>
      <c r="O1369" s="17">
        <v>4.2038486491422201E-2</v>
      </c>
      <c r="P1369" s="17">
        <v>8.3163640726507296E-2</v>
      </c>
      <c r="Q1369" s="17">
        <v>6.3799087093808104E-2</v>
      </c>
      <c r="R1369" s="17"/>
      <c r="S1369" s="17">
        <v>7.9022778727749807E-2</v>
      </c>
      <c r="T1369" s="17">
        <v>2.6370562862150601E-2</v>
      </c>
      <c r="U1369" s="17">
        <v>9.7773089936009402E-2</v>
      </c>
      <c r="V1369" s="17">
        <v>1.5724421352964601E-2</v>
      </c>
      <c r="W1369" s="17">
        <v>4.7041790973425202E-2</v>
      </c>
      <c r="X1369" s="17">
        <v>5.2586253587660697E-2</v>
      </c>
      <c r="Y1369" s="17">
        <v>0</v>
      </c>
      <c r="Z1369" s="17">
        <v>2.3729478126750799E-2</v>
      </c>
      <c r="AA1369" s="17">
        <v>7.9361156056230106E-2</v>
      </c>
      <c r="AB1369" s="17">
        <v>7.1019592413427299E-2</v>
      </c>
      <c r="AC1369" s="17">
        <v>3.73116332876774E-2</v>
      </c>
      <c r="AD1369" s="17">
        <v>0.13476476129939499</v>
      </c>
      <c r="AE1369" s="17"/>
      <c r="AF1369" s="17">
        <v>1.44089566011421E-2</v>
      </c>
      <c r="AG1369" s="17">
        <v>3.5856339212431199E-2</v>
      </c>
      <c r="AH1369" s="17">
        <v>6.6187822032933594E-2</v>
      </c>
      <c r="AI1369" s="17">
        <v>9.6865001799865999E-2</v>
      </c>
      <c r="AJ1369" s="17">
        <v>2.59712629243232E-2</v>
      </c>
      <c r="AK1369" s="17"/>
      <c r="AL1369" s="17">
        <v>4.2113421238288901E-2</v>
      </c>
      <c r="AM1369" s="17">
        <v>5.3018454997732598E-2</v>
      </c>
      <c r="AN1369" s="17">
        <v>2.7818209823715499E-2</v>
      </c>
      <c r="AO1369" s="17">
        <v>6.4125616129328794E-2</v>
      </c>
      <c r="AP1369" s="17">
        <v>0.144015942136789</v>
      </c>
      <c r="AQ1369" s="17">
        <v>0</v>
      </c>
      <c r="AR1369" s="17"/>
      <c r="AS1369" s="17">
        <v>5.7571751447021598E-2</v>
      </c>
      <c r="AT1369" s="17">
        <v>4.8352408213785399E-2</v>
      </c>
      <c r="AU1369" s="17">
        <v>8.2940644893296001E-2</v>
      </c>
      <c r="AV1369" s="17">
        <v>3.1156722260281201E-2</v>
      </c>
      <c r="AW1369" s="17">
        <v>0</v>
      </c>
      <c r="AX1369" s="17"/>
      <c r="AY1369" s="17">
        <v>6.5216204981014395E-2</v>
      </c>
      <c r="AZ1369" s="17">
        <v>4.83744786661926E-2</v>
      </c>
      <c r="BA1369" s="17">
        <v>5.6217414300828598E-2</v>
      </c>
      <c r="BB1369" s="17">
        <v>3.7411783460492301E-2</v>
      </c>
      <c r="BC1369" s="17">
        <v>0.12780354572299299</v>
      </c>
      <c r="BD1369" s="17"/>
      <c r="BE1369" s="17">
        <v>4.24617470567124E-2</v>
      </c>
      <c r="BF1369" s="17">
        <v>5.6768150151210103E-2</v>
      </c>
      <c r="BG1369" s="17">
        <v>5.4795336519629E-2</v>
      </c>
      <c r="BH1369" s="17">
        <v>5.6935915974116402E-2</v>
      </c>
      <c r="BI1369" s="17"/>
      <c r="BJ1369" s="17">
        <v>4.24256970020171E-2</v>
      </c>
      <c r="BK1369" s="17">
        <v>1.49702002692542E-2</v>
      </c>
      <c r="BL1369" s="17">
        <v>7.1509987197230895E-2</v>
      </c>
      <c r="BM1369" s="17">
        <v>5.2497922885773297E-2</v>
      </c>
      <c r="BN1369" s="17"/>
      <c r="BO1369" s="17">
        <v>5.1089910078816698E-2</v>
      </c>
      <c r="BP1369" s="17">
        <v>6.0896133411932798E-2</v>
      </c>
      <c r="BQ1369" s="17">
        <v>5.51894894491523E-2</v>
      </c>
      <c r="BR1369" s="17"/>
      <c r="BS1369" s="17">
        <v>3.7798777916157697E-2</v>
      </c>
      <c r="BT1369" s="17">
        <v>8.0013475823930605E-2</v>
      </c>
      <c r="BU1369" s="17"/>
      <c r="BV1369" s="17">
        <v>6.5876981028001505E-2</v>
      </c>
      <c r="BW1369" s="17">
        <v>5.0650961609579999E-2</v>
      </c>
      <c r="BX1369" s="17">
        <v>5.4090936116770801E-2</v>
      </c>
      <c r="BY1369" s="17"/>
      <c r="BZ1369" s="17">
        <v>3.8556773185176703E-2</v>
      </c>
      <c r="CA1369" s="17">
        <v>2.84254429777459E-2</v>
      </c>
    </row>
    <row r="1370" spans="2:79" x14ac:dyDescent="0.3">
      <c r="B1370" t="s">
        <v>327</v>
      </c>
      <c r="C1370" s="17">
        <v>3.2712221571520199E-2</v>
      </c>
      <c r="D1370" s="17">
        <v>4.7150451992278498E-2</v>
      </c>
      <c r="E1370" s="17">
        <v>1.9851956390355599E-2</v>
      </c>
      <c r="F1370" s="17"/>
      <c r="G1370" s="17">
        <v>1.13464543995789E-2</v>
      </c>
      <c r="H1370" s="17">
        <v>7.8216696215302004E-3</v>
      </c>
      <c r="I1370" s="17">
        <v>3.7264203241104001E-2</v>
      </c>
      <c r="J1370" s="17">
        <v>4.7706248103126798E-2</v>
      </c>
      <c r="K1370" s="17">
        <v>1.9540856637677899E-2</v>
      </c>
      <c r="L1370" s="17">
        <v>5.7503604136237299E-2</v>
      </c>
      <c r="M1370" s="17"/>
      <c r="N1370" s="17">
        <v>2.34695241798673E-2</v>
      </c>
      <c r="O1370" s="17">
        <v>4.6212265206277497E-2</v>
      </c>
      <c r="P1370" s="17">
        <v>1.7454077163510998E-2</v>
      </c>
      <c r="Q1370" s="17">
        <v>4.0155788378768299E-2</v>
      </c>
      <c r="R1370" s="17"/>
      <c r="S1370" s="17">
        <v>2.7874018492689001E-2</v>
      </c>
      <c r="T1370" s="17">
        <v>2.5285079689631E-2</v>
      </c>
      <c r="U1370" s="17">
        <v>1.87443717993496E-2</v>
      </c>
      <c r="V1370" s="17">
        <v>6.9568715038461806E-2</v>
      </c>
      <c r="W1370" s="17">
        <v>5.9458983143689297E-2</v>
      </c>
      <c r="X1370" s="17">
        <v>0</v>
      </c>
      <c r="Y1370" s="17">
        <v>4.57983094123844E-2</v>
      </c>
      <c r="Z1370" s="17">
        <v>3.0060286328586601E-2</v>
      </c>
      <c r="AA1370" s="17">
        <v>4.19710249521279E-2</v>
      </c>
      <c r="AB1370" s="17">
        <v>3.2099711620525703E-2</v>
      </c>
      <c r="AC1370" s="17">
        <v>3.5780663210919002E-2</v>
      </c>
      <c r="AD1370" s="17">
        <v>0</v>
      </c>
      <c r="AE1370" s="17"/>
      <c r="AF1370" s="17">
        <v>5.0588955013841697E-2</v>
      </c>
      <c r="AG1370" s="17">
        <v>2.5536921710137599E-2</v>
      </c>
      <c r="AH1370" s="17">
        <v>0</v>
      </c>
      <c r="AI1370" s="17">
        <v>7.6554335125586195E-2</v>
      </c>
      <c r="AJ1370" s="17">
        <v>0</v>
      </c>
      <c r="AK1370" s="17"/>
      <c r="AL1370" s="17">
        <v>1.0556542371468899E-2</v>
      </c>
      <c r="AM1370" s="17">
        <v>3.41922801488376E-2</v>
      </c>
      <c r="AN1370" s="17">
        <v>1.51708798768861E-2</v>
      </c>
      <c r="AO1370" s="17">
        <v>9.3309191644660602E-2</v>
      </c>
      <c r="AP1370" s="17">
        <v>0</v>
      </c>
      <c r="AQ1370" s="17">
        <v>1.8941221918563199E-2</v>
      </c>
      <c r="AR1370" s="17"/>
      <c r="AS1370" s="17">
        <v>0</v>
      </c>
      <c r="AT1370" s="17">
        <v>3.2187785024088103E-2</v>
      </c>
      <c r="AU1370" s="17">
        <v>3.7657887480641597E-2</v>
      </c>
      <c r="AV1370" s="17">
        <v>7.3643801706966106E-2</v>
      </c>
      <c r="AW1370" s="17">
        <v>0</v>
      </c>
      <c r="AX1370" s="17"/>
      <c r="AY1370" s="17">
        <v>4.09968414129828E-2</v>
      </c>
      <c r="AZ1370" s="17">
        <v>2.7141132754718099E-2</v>
      </c>
      <c r="BA1370" s="17">
        <v>2.1209050879800601E-2</v>
      </c>
      <c r="BB1370" s="17">
        <v>2.26816401143068E-2</v>
      </c>
      <c r="BC1370" s="17">
        <v>0.111229677519952</v>
      </c>
      <c r="BD1370" s="17"/>
      <c r="BE1370" s="17">
        <v>0</v>
      </c>
      <c r="BF1370" s="17">
        <v>3.96808616147791E-2</v>
      </c>
      <c r="BG1370" s="17">
        <v>3.12419993585101E-2</v>
      </c>
      <c r="BH1370" s="17">
        <v>3.5383231106126498E-2</v>
      </c>
      <c r="BI1370" s="17"/>
      <c r="BJ1370" s="17">
        <v>7.1390588633183899E-2</v>
      </c>
      <c r="BK1370" s="17">
        <v>0</v>
      </c>
      <c r="BL1370" s="17">
        <v>3.2559440038797897E-2</v>
      </c>
      <c r="BM1370" s="17">
        <v>2.9954313381770199E-2</v>
      </c>
      <c r="BN1370" s="17"/>
      <c r="BO1370" s="17">
        <v>0</v>
      </c>
      <c r="BP1370" s="17">
        <v>2.1190252772481901E-2</v>
      </c>
      <c r="BQ1370" s="17">
        <v>3.94647874193369E-2</v>
      </c>
      <c r="BR1370" s="17"/>
      <c r="BS1370" s="17">
        <v>2.5472658133625498E-2</v>
      </c>
      <c r="BT1370" s="17">
        <v>4.34421528738295E-2</v>
      </c>
      <c r="BU1370" s="17"/>
      <c r="BV1370" s="17">
        <v>2.71909045787803E-2</v>
      </c>
      <c r="BW1370" s="17">
        <v>1.6861424256303902E-2</v>
      </c>
      <c r="BX1370" s="17">
        <v>4.9297926409748997E-2</v>
      </c>
      <c r="BY1370" s="17"/>
      <c r="BZ1370" s="17">
        <v>2.0594441369624201E-2</v>
      </c>
      <c r="CA1370" s="17">
        <v>7.5258533790821897E-2</v>
      </c>
    </row>
    <row r="1371" spans="2:79" x14ac:dyDescent="0.3">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c r="AD1371" s="17"/>
      <c r="AE1371" s="17"/>
      <c r="AF1371" s="17"/>
      <c r="AG1371" s="17"/>
      <c r="AH1371" s="17"/>
      <c r="AI1371" s="17"/>
      <c r="AJ1371" s="17"/>
      <c r="AK1371" s="17"/>
      <c r="AL1371" s="17"/>
      <c r="AM1371" s="17"/>
      <c r="AN1371" s="17"/>
      <c r="AO1371" s="17"/>
      <c r="AP1371" s="17"/>
      <c r="AQ1371" s="17"/>
      <c r="AR1371" s="17"/>
      <c r="AS1371" s="17"/>
      <c r="AT1371" s="17"/>
      <c r="AU1371" s="17"/>
      <c r="AV1371" s="17"/>
      <c r="AW1371" s="17"/>
      <c r="AX1371" s="17"/>
      <c r="AY1371" s="17"/>
      <c r="AZ1371" s="17"/>
      <c r="BA1371" s="17"/>
      <c r="BB1371" s="17"/>
      <c r="BC1371" s="17"/>
      <c r="BD1371" s="17"/>
      <c r="BE1371" s="17"/>
      <c r="BF1371" s="17"/>
      <c r="BG1371" s="17"/>
      <c r="BH1371" s="17"/>
      <c r="BI1371" s="17"/>
      <c r="BJ1371" s="17"/>
      <c r="BK1371" s="17"/>
      <c r="BL1371" s="17"/>
      <c r="BM1371" s="17"/>
      <c r="BN1371" s="17"/>
      <c r="BO1371" s="17"/>
      <c r="BP1371" s="17"/>
      <c r="BQ1371" s="17"/>
      <c r="BR1371" s="17"/>
      <c r="BS1371" s="17"/>
      <c r="BT1371" s="17"/>
      <c r="BU1371" s="17"/>
      <c r="BV1371" s="17"/>
      <c r="BW1371" s="17"/>
      <c r="BX1371" s="17"/>
      <c r="BY1371" s="17"/>
      <c r="BZ1371" s="17"/>
      <c r="CA1371" s="17"/>
    </row>
    <row r="1372" spans="2:79" x14ac:dyDescent="0.3">
      <c r="B1372" s="6" t="s">
        <v>396</v>
      </c>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c r="BA1372" s="17"/>
      <c r="BB1372" s="17"/>
      <c r="BC1372" s="17"/>
      <c r="BD1372" s="17"/>
      <c r="BE1372" s="17"/>
      <c r="BF1372" s="17"/>
      <c r="BG1372" s="17"/>
      <c r="BH1372" s="17"/>
      <c r="BI1372" s="17"/>
      <c r="BJ1372" s="17"/>
      <c r="BK1372" s="17"/>
      <c r="BL1372" s="17"/>
      <c r="BM1372" s="17"/>
      <c r="BN1372" s="17"/>
      <c r="BO1372" s="17"/>
      <c r="BP1372" s="17"/>
      <c r="BQ1372" s="17"/>
      <c r="BR1372" s="17"/>
      <c r="BS1372" s="17"/>
      <c r="BT1372" s="17"/>
      <c r="BU1372" s="17"/>
      <c r="BV1372" s="17"/>
      <c r="BW1372" s="17"/>
      <c r="BX1372" s="17"/>
      <c r="BY1372" s="17"/>
      <c r="BZ1372" s="17"/>
      <c r="CA1372" s="17"/>
    </row>
    <row r="1373" spans="2:79" x14ac:dyDescent="0.3">
      <c r="B1373" s="24" t="s">
        <v>329</v>
      </c>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c r="AF1373" s="17"/>
      <c r="AG1373" s="17"/>
      <c r="AH1373" s="17"/>
      <c r="AI1373" s="17"/>
      <c r="AJ1373" s="17"/>
      <c r="AK1373" s="17"/>
      <c r="AL1373" s="17"/>
      <c r="AM1373" s="17"/>
      <c r="AN1373" s="17"/>
      <c r="AO1373" s="17"/>
      <c r="AP1373" s="17"/>
      <c r="AQ1373" s="17"/>
      <c r="AR1373" s="17"/>
      <c r="AS1373" s="17"/>
      <c r="AT1373" s="17"/>
      <c r="AU1373" s="17"/>
      <c r="AV1373" s="17"/>
      <c r="AW1373" s="17"/>
      <c r="AX1373" s="17"/>
      <c r="AY1373" s="17"/>
      <c r="AZ1373" s="17"/>
      <c r="BA1373" s="17"/>
      <c r="BB1373" s="17"/>
      <c r="BC1373" s="17"/>
      <c r="BD1373" s="17"/>
      <c r="BE1373" s="17"/>
      <c r="BF1373" s="17"/>
      <c r="BG1373" s="17"/>
      <c r="BH1373" s="17"/>
      <c r="BI1373" s="17"/>
      <c r="BJ1373" s="17"/>
      <c r="BK1373" s="17"/>
      <c r="BL1373" s="17"/>
      <c r="BM1373" s="17"/>
      <c r="BN1373" s="17"/>
      <c r="BO1373" s="17"/>
      <c r="BP1373" s="17"/>
      <c r="BQ1373" s="17"/>
      <c r="BR1373" s="17"/>
      <c r="BS1373" s="17"/>
      <c r="BT1373" s="17"/>
      <c r="BU1373" s="17"/>
      <c r="BV1373" s="17"/>
      <c r="BW1373" s="17"/>
      <c r="BX1373" s="17"/>
      <c r="BY1373" s="17"/>
      <c r="BZ1373" s="17"/>
      <c r="CA1373" s="17"/>
    </row>
    <row r="1374" spans="2:79" x14ac:dyDescent="0.3">
      <c r="B1374" t="s">
        <v>321</v>
      </c>
      <c r="C1374" s="17">
        <v>0.180774629132366</v>
      </c>
      <c r="D1374" s="17">
        <v>0.19267636029441501</v>
      </c>
      <c r="E1374" s="17">
        <v>0.17017364726696901</v>
      </c>
      <c r="F1374" s="17"/>
      <c r="G1374" s="17">
        <v>0.16909970011377601</v>
      </c>
      <c r="H1374" s="17">
        <v>0.208423053332143</v>
      </c>
      <c r="I1374" s="17">
        <v>0.18916833517972001</v>
      </c>
      <c r="J1374" s="17">
        <v>0.225779384176263</v>
      </c>
      <c r="K1374" s="17">
        <v>0.16767848463264801</v>
      </c>
      <c r="L1374" s="17">
        <v>0.13084950218906899</v>
      </c>
      <c r="M1374" s="17"/>
      <c r="N1374" s="17">
        <v>0.14898312593628099</v>
      </c>
      <c r="O1374" s="17">
        <v>0.22979842252705501</v>
      </c>
      <c r="P1374" s="17">
        <v>0.160222694105881</v>
      </c>
      <c r="Q1374" s="17">
        <v>0.17398925425165501</v>
      </c>
      <c r="R1374" s="17"/>
      <c r="S1374" s="17">
        <v>0.18849248267094601</v>
      </c>
      <c r="T1374" s="17">
        <v>0.15914520561075399</v>
      </c>
      <c r="U1374" s="17">
        <v>0.27446142538136797</v>
      </c>
      <c r="V1374" s="17">
        <v>0.193371086576997</v>
      </c>
      <c r="W1374" s="17">
        <v>0.102613004638734</v>
      </c>
      <c r="X1374" s="17">
        <v>0.131924058310669</v>
      </c>
      <c r="Y1374" s="17">
        <v>0.242117597779726</v>
      </c>
      <c r="Z1374" s="17">
        <v>0.14039362101049299</v>
      </c>
      <c r="AA1374" s="17">
        <v>0.20017114115871501</v>
      </c>
      <c r="AB1374" s="17">
        <v>0.184933989643187</v>
      </c>
      <c r="AC1374" s="17">
        <v>0.190769656882429</v>
      </c>
      <c r="AD1374" s="17">
        <v>0.13936411981925201</v>
      </c>
      <c r="AE1374" s="17"/>
      <c r="AF1374" s="17">
        <v>0.11437832572792</v>
      </c>
      <c r="AG1374" s="17">
        <v>0.19732614676781099</v>
      </c>
      <c r="AH1374" s="17">
        <v>0.150540879219874</v>
      </c>
      <c r="AI1374" s="17">
        <v>0.29749432065031201</v>
      </c>
      <c r="AJ1374" s="17">
        <v>4.6126557557812198E-2</v>
      </c>
      <c r="AK1374" s="17"/>
      <c r="AL1374" s="17">
        <v>0.188983586996259</v>
      </c>
      <c r="AM1374" s="17">
        <v>0.139807065334768</v>
      </c>
      <c r="AN1374" s="17">
        <v>0.11697113382727301</v>
      </c>
      <c r="AO1374" s="17">
        <v>0.26664605024270899</v>
      </c>
      <c r="AP1374" s="17">
        <v>0.205705091126757</v>
      </c>
      <c r="AQ1374" s="17">
        <v>0.13118715080029</v>
      </c>
      <c r="AR1374" s="17"/>
      <c r="AS1374" s="17">
        <v>0.24210831103571301</v>
      </c>
      <c r="AT1374" s="17">
        <v>0.16388101318987999</v>
      </c>
      <c r="AU1374" s="17">
        <v>0.15890882364366599</v>
      </c>
      <c r="AV1374" s="17">
        <v>0.18106351240054899</v>
      </c>
      <c r="AW1374" s="17">
        <v>0.29415241741603598</v>
      </c>
      <c r="AX1374" s="17"/>
      <c r="AY1374" s="17">
        <v>0.243173267966631</v>
      </c>
      <c r="AZ1374" s="17">
        <v>0.14380574170955901</v>
      </c>
      <c r="BA1374" s="17">
        <v>0.14091605569254401</v>
      </c>
      <c r="BB1374" s="17">
        <v>0.18422027848227601</v>
      </c>
      <c r="BC1374" s="17">
        <v>0.38904575740952901</v>
      </c>
      <c r="BD1374" s="17"/>
      <c r="BE1374" s="17">
        <v>0.17989987700205901</v>
      </c>
      <c r="BF1374" s="17">
        <v>0.10973819823042</v>
      </c>
      <c r="BG1374" s="17">
        <v>0.20873774411783499</v>
      </c>
      <c r="BH1374" s="17">
        <v>0.180616660161589</v>
      </c>
      <c r="BI1374" s="17"/>
      <c r="BJ1374" s="17">
        <v>0.240718593891009</v>
      </c>
      <c r="BK1374" s="17">
        <v>0.16148563951872699</v>
      </c>
      <c r="BL1374" s="17">
        <v>0.20212844279481401</v>
      </c>
      <c r="BM1374" s="17">
        <v>0.163880272514771</v>
      </c>
      <c r="BN1374" s="17"/>
      <c r="BO1374" s="17">
        <v>0.21226255524215601</v>
      </c>
      <c r="BP1374" s="17">
        <v>0.18967360959863</v>
      </c>
      <c r="BQ1374" s="17">
        <v>0.17419478870621499</v>
      </c>
      <c r="BR1374" s="17"/>
      <c r="BS1374" s="17">
        <v>0.19018728600431001</v>
      </c>
      <c r="BT1374" s="17">
        <v>0.16842308942825601</v>
      </c>
      <c r="BU1374" s="17"/>
      <c r="BV1374" s="17">
        <v>0.201364883051663</v>
      </c>
      <c r="BW1374" s="17">
        <v>0.16864213725059099</v>
      </c>
      <c r="BX1374" s="17">
        <v>0.169964752354549</v>
      </c>
      <c r="BY1374" s="17"/>
      <c r="BZ1374" s="17">
        <v>0.132817203807644</v>
      </c>
      <c r="CA1374" s="17">
        <v>0.16229582100201001</v>
      </c>
    </row>
    <row r="1375" spans="2:79" x14ac:dyDescent="0.3">
      <c r="B1375" t="s">
        <v>322</v>
      </c>
      <c r="C1375" s="17">
        <v>0.210073154339604</v>
      </c>
      <c r="D1375" s="17">
        <v>0.193580879684113</v>
      </c>
      <c r="E1375" s="17">
        <v>0.22476297569093001</v>
      </c>
      <c r="F1375" s="17"/>
      <c r="G1375" s="17">
        <v>0.27098296887654499</v>
      </c>
      <c r="H1375" s="17">
        <v>0.23128424581307599</v>
      </c>
      <c r="I1375" s="17">
        <v>0.28045728623202298</v>
      </c>
      <c r="J1375" s="17">
        <v>0.16853054236274401</v>
      </c>
      <c r="K1375" s="17">
        <v>0.123754826134962</v>
      </c>
      <c r="L1375" s="17">
        <v>0.186495532855361</v>
      </c>
      <c r="M1375" s="17"/>
      <c r="N1375" s="17">
        <v>0.23754028135604999</v>
      </c>
      <c r="O1375" s="17">
        <v>0.22216241479117699</v>
      </c>
      <c r="P1375" s="17">
        <v>0.20732778449773001</v>
      </c>
      <c r="Q1375" s="17">
        <v>0.17244987256597599</v>
      </c>
      <c r="R1375" s="17"/>
      <c r="S1375" s="17">
        <v>0.17604682768784</v>
      </c>
      <c r="T1375" s="17">
        <v>0.19885206623131199</v>
      </c>
      <c r="U1375" s="17">
        <v>0.15520614923743001</v>
      </c>
      <c r="V1375" s="17">
        <v>0.13272747175223901</v>
      </c>
      <c r="W1375" s="17">
        <v>0.26027869055530001</v>
      </c>
      <c r="X1375" s="17">
        <v>0.19813138303373501</v>
      </c>
      <c r="Y1375" s="17">
        <v>0.237968621095028</v>
      </c>
      <c r="Z1375" s="17">
        <v>0.29877786045930299</v>
      </c>
      <c r="AA1375" s="17">
        <v>0.24496384222068199</v>
      </c>
      <c r="AB1375" s="17">
        <v>0.26552182816735398</v>
      </c>
      <c r="AC1375" s="17">
        <v>8.9511138981755195E-2</v>
      </c>
      <c r="AD1375" s="17">
        <v>0.446438801610201</v>
      </c>
      <c r="AE1375" s="17"/>
      <c r="AF1375" s="17">
        <v>0.19923565324654499</v>
      </c>
      <c r="AG1375" s="17">
        <v>0.241885513964753</v>
      </c>
      <c r="AH1375" s="17">
        <v>7.5364162659481704E-2</v>
      </c>
      <c r="AI1375" s="17">
        <v>0.15046640030257499</v>
      </c>
      <c r="AJ1375" s="17">
        <v>0.28911307913707401</v>
      </c>
      <c r="AK1375" s="17"/>
      <c r="AL1375" s="17">
        <v>0.25561978925656398</v>
      </c>
      <c r="AM1375" s="17">
        <v>0.193445792598366</v>
      </c>
      <c r="AN1375" s="17">
        <v>0.14948068291935099</v>
      </c>
      <c r="AO1375" s="17">
        <v>0.15583058997618601</v>
      </c>
      <c r="AP1375" s="17">
        <v>0.23985469082881</v>
      </c>
      <c r="AQ1375" s="17">
        <v>0.132036363158755</v>
      </c>
      <c r="AR1375" s="17"/>
      <c r="AS1375" s="17">
        <v>0.281001911468299</v>
      </c>
      <c r="AT1375" s="17">
        <v>0.187349571046321</v>
      </c>
      <c r="AU1375" s="17">
        <v>0.19825989792766099</v>
      </c>
      <c r="AV1375" s="17">
        <v>0.23149827576856999</v>
      </c>
      <c r="AW1375" s="17">
        <v>0.24303358535074701</v>
      </c>
      <c r="AX1375" s="17"/>
      <c r="AY1375" s="17">
        <v>0.19822333153129501</v>
      </c>
      <c r="AZ1375" s="17">
        <v>0.20086487988444701</v>
      </c>
      <c r="BA1375" s="17">
        <v>0.184389958549417</v>
      </c>
      <c r="BB1375" s="17">
        <v>0.29541393169932001</v>
      </c>
      <c r="BC1375" s="17">
        <v>0.254476370115301</v>
      </c>
      <c r="BD1375" s="17"/>
      <c r="BE1375" s="17">
        <v>0.222488336051967</v>
      </c>
      <c r="BF1375" s="17">
        <v>0.27148453374133102</v>
      </c>
      <c r="BG1375" s="17">
        <v>0.188741908660265</v>
      </c>
      <c r="BH1375" s="17">
        <v>0.205624840938916</v>
      </c>
      <c r="BI1375" s="17"/>
      <c r="BJ1375" s="17">
        <v>0.27873190688935201</v>
      </c>
      <c r="BK1375" s="17">
        <v>0.22023782420371699</v>
      </c>
      <c r="BL1375" s="17">
        <v>0.23297480067595</v>
      </c>
      <c r="BM1375" s="17">
        <v>0.18402979340926401</v>
      </c>
      <c r="BN1375" s="17"/>
      <c r="BO1375" s="17">
        <v>0.34942045236123598</v>
      </c>
      <c r="BP1375" s="17">
        <v>0.22866917200817799</v>
      </c>
      <c r="BQ1375" s="17">
        <v>0.182479013486602</v>
      </c>
      <c r="BR1375" s="17"/>
      <c r="BS1375" s="17">
        <v>0.20159534836597401</v>
      </c>
      <c r="BT1375" s="17">
        <v>0.223868400323746</v>
      </c>
      <c r="BU1375" s="17"/>
      <c r="BV1375" s="17">
        <v>0.21600664293234301</v>
      </c>
      <c r="BW1375" s="17">
        <v>0.196937985643173</v>
      </c>
      <c r="BX1375" s="17">
        <v>0.24118232806097301</v>
      </c>
      <c r="BY1375" s="17"/>
      <c r="BZ1375" s="17">
        <v>0.21811114639607801</v>
      </c>
      <c r="CA1375" s="17">
        <v>0.21288347092589799</v>
      </c>
    </row>
    <row r="1376" spans="2:79" x14ac:dyDescent="0.3">
      <c r="B1376" t="s">
        <v>323</v>
      </c>
      <c r="C1376" s="17">
        <v>0.22802935624967499</v>
      </c>
      <c r="D1376" s="17">
        <v>0.22845104026723201</v>
      </c>
      <c r="E1376" s="17">
        <v>0.22765375840074101</v>
      </c>
      <c r="F1376" s="17"/>
      <c r="G1376" s="17">
        <v>0.21792571482803999</v>
      </c>
      <c r="H1376" s="17">
        <v>0.191450562904741</v>
      </c>
      <c r="I1376" s="17">
        <v>0.27559526486184499</v>
      </c>
      <c r="J1376" s="17">
        <v>0.210082259512262</v>
      </c>
      <c r="K1376" s="17">
        <v>0.20925769631164001</v>
      </c>
      <c r="L1376" s="17">
        <v>0.25099490580581202</v>
      </c>
      <c r="M1376" s="17"/>
      <c r="N1376" s="17">
        <v>0.231141792902504</v>
      </c>
      <c r="O1376" s="17">
        <v>0.24407709621610399</v>
      </c>
      <c r="P1376" s="17">
        <v>0.23006123201946499</v>
      </c>
      <c r="Q1376" s="17">
        <v>0.21104542523202499</v>
      </c>
      <c r="R1376" s="17"/>
      <c r="S1376" s="17">
        <v>0.247143996931038</v>
      </c>
      <c r="T1376" s="17">
        <v>0.285290539981642</v>
      </c>
      <c r="U1376" s="17">
        <v>0.17847350431641601</v>
      </c>
      <c r="V1376" s="17">
        <v>0.26414677887713101</v>
      </c>
      <c r="W1376" s="17">
        <v>0.190833358564103</v>
      </c>
      <c r="X1376" s="17">
        <v>0.238525731883272</v>
      </c>
      <c r="Y1376" s="17">
        <v>0.30126745290402701</v>
      </c>
      <c r="Z1376" s="17">
        <v>0.20897116346830899</v>
      </c>
      <c r="AA1376" s="17">
        <v>0.17930208978214399</v>
      </c>
      <c r="AB1376" s="17">
        <v>0.191684656664454</v>
      </c>
      <c r="AC1376" s="17">
        <v>0.231743018684996</v>
      </c>
      <c r="AD1376" s="17">
        <v>0.14035802927354801</v>
      </c>
      <c r="AE1376" s="17"/>
      <c r="AF1376" s="17">
        <v>0.25107338998610301</v>
      </c>
      <c r="AG1376" s="17">
        <v>0.172256381556154</v>
      </c>
      <c r="AH1376" s="17">
        <v>0.37190254499354702</v>
      </c>
      <c r="AI1376" s="17">
        <v>0.22433069549819501</v>
      </c>
      <c r="AJ1376" s="17">
        <v>0.27384889473680901</v>
      </c>
      <c r="AK1376" s="17"/>
      <c r="AL1376" s="17">
        <v>0.18838601886711401</v>
      </c>
      <c r="AM1376" s="17">
        <v>0.21927651482586</v>
      </c>
      <c r="AN1376" s="17">
        <v>0.33063056154012399</v>
      </c>
      <c r="AO1376" s="17">
        <v>0.204038727558529</v>
      </c>
      <c r="AP1376" s="17">
        <v>0.210759430590232</v>
      </c>
      <c r="AQ1376" s="17">
        <v>0.275980264830126</v>
      </c>
      <c r="AR1376" s="17"/>
      <c r="AS1376" s="17">
        <v>0.239987717113086</v>
      </c>
      <c r="AT1376" s="17">
        <v>0.23893509482320899</v>
      </c>
      <c r="AU1376" s="17">
        <v>0.23736146194013799</v>
      </c>
      <c r="AV1376" s="17">
        <v>0.13979233725325299</v>
      </c>
      <c r="AW1376" s="17">
        <v>0.15733601000335901</v>
      </c>
      <c r="AX1376" s="17"/>
      <c r="AY1376" s="17">
        <v>0.22835016687766899</v>
      </c>
      <c r="AZ1376" s="17">
        <v>0.26507566825078399</v>
      </c>
      <c r="BA1376" s="17">
        <v>0.21546312424692499</v>
      </c>
      <c r="BB1376" s="17">
        <v>0.16165060571384801</v>
      </c>
      <c r="BC1376" s="17">
        <v>0.10464005554422599</v>
      </c>
      <c r="BD1376" s="17"/>
      <c r="BE1376" s="17">
        <v>0.22843922258930399</v>
      </c>
      <c r="BF1376" s="17">
        <v>0.16202697899080001</v>
      </c>
      <c r="BG1376" s="17">
        <v>0.23463264448159801</v>
      </c>
      <c r="BH1376" s="17">
        <v>0.26104526274043799</v>
      </c>
      <c r="BI1376" s="17"/>
      <c r="BJ1376" s="17">
        <v>0.181523919457725</v>
      </c>
      <c r="BK1376" s="17">
        <v>0.26535058738272699</v>
      </c>
      <c r="BL1376" s="17">
        <v>0.22200382419919601</v>
      </c>
      <c r="BM1376" s="17">
        <v>0.233199085700035</v>
      </c>
      <c r="BN1376" s="17"/>
      <c r="BO1376" s="17">
        <v>0.194613511141116</v>
      </c>
      <c r="BP1376" s="17">
        <v>0.20844531961448801</v>
      </c>
      <c r="BQ1376" s="17">
        <v>0.23701828248744899</v>
      </c>
      <c r="BR1376" s="17"/>
      <c r="BS1376" s="17">
        <v>0.22315462648898901</v>
      </c>
      <c r="BT1376" s="17">
        <v>0.229568172219663</v>
      </c>
      <c r="BU1376" s="17"/>
      <c r="BV1376" s="17">
        <v>0.237347823024703</v>
      </c>
      <c r="BW1376" s="17">
        <v>0.23574613260155799</v>
      </c>
      <c r="BX1376" s="17">
        <v>0.222830852504591</v>
      </c>
      <c r="BY1376" s="17"/>
      <c r="BZ1376" s="17">
        <v>0.15866573770322701</v>
      </c>
      <c r="CA1376" s="17">
        <v>0.12630408230905299</v>
      </c>
    </row>
    <row r="1377" spans="2:79" x14ac:dyDescent="0.3">
      <c r="B1377" t="s">
        <v>324</v>
      </c>
      <c r="C1377" s="17">
        <v>0.16021981094211701</v>
      </c>
      <c r="D1377" s="17">
        <v>0.138617777741009</v>
      </c>
      <c r="E1377" s="17">
        <v>0.17946094142159399</v>
      </c>
      <c r="F1377" s="17"/>
      <c r="G1377" s="17">
        <v>0.114562791716247</v>
      </c>
      <c r="H1377" s="17">
        <v>0.175317738306244</v>
      </c>
      <c r="I1377" s="17">
        <v>0.129612188898271</v>
      </c>
      <c r="J1377" s="17">
        <v>0.16583509773196201</v>
      </c>
      <c r="K1377" s="17">
        <v>0.144800299287627</v>
      </c>
      <c r="L1377" s="17">
        <v>0.20415458260118099</v>
      </c>
      <c r="M1377" s="17"/>
      <c r="N1377" s="17">
        <v>0.17265983893783399</v>
      </c>
      <c r="O1377" s="17">
        <v>8.1176909532066799E-2</v>
      </c>
      <c r="P1377" s="17">
        <v>0.191416801401353</v>
      </c>
      <c r="Q1377" s="17">
        <v>0.20649705454588399</v>
      </c>
      <c r="R1377" s="17"/>
      <c r="S1377" s="17">
        <v>0.173510207503622</v>
      </c>
      <c r="T1377" s="17">
        <v>0.13357891736613201</v>
      </c>
      <c r="U1377" s="17">
        <v>0.21740973673494199</v>
      </c>
      <c r="V1377" s="17">
        <v>0.20596311287642699</v>
      </c>
      <c r="W1377" s="17">
        <v>0.188255050951293</v>
      </c>
      <c r="X1377" s="17">
        <v>0.19085669378789399</v>
      </c>
      <c r="Y1377" s="17">
        <v>0</v>
      </c>
      <c r="Z1377" s="17">
        <v>0.15798657354433199</v>
      </c>
      <c r="AA1377" s="17">
        <v>0.180254938037231</v>
      </c>
      <c r="AB1377" s="17">
        <v>8.2829633470642997E-2</v>
      </c>
      <c r="AC1377" s="17">
        <v>0.22982449605980201</v>
      </c>
      <c r="AD1377" s="17">
        <v>0.13694108933650301</v>
      </c>
      <c r="AE1377" s="17"/>
      <c r="AF1377" s="17">
        <v>0.222819770747198</v>
      </c>
      <c r="AG1377" s="17">
        <v>0.15813274549853901</v>
      </c>
      <c r="AH1377" s="17">
        <v>0.103633982208094</v>
      </c>
      <c r="AI1377" s="17">
        <v>0.13948682004200399</v>
      </c>
      <c r="AJ1377" s="17">
        <v>0.17342827690500201</v>
      </c>
      <c r="AK1377" s="17"/>
      <c r="AL1377" s="17">
        <v>0.159958927883841</v>
      </c>
      <c r="AM1377" s="17">
        <v>0.19680802053309099</v>
      </c>
      <c r="AN1377" s="17">
        <v>0.119949561126888</v>
      </c>
      <c r="AO1377" s="17">
        <v>0.13862800910308401</v>
      </c>
      <c r="AP1377" s="17">
        <v>0.1055891240866</v>
      </c>
      <c r="AQ1377" s="17">
        <v>0.24034228141188901</v>
      </c>
      <c r="AR1377" s="17"/>
      <c r="AS1377" s="17">
        <v>0.12796785581893999</v>
      </c>
      <c r="AT1377" s="17">
        <v>0.160973256000844</v>
      </c>
      <c r="AU1377" s="17">
        <v>0.17307756366261701</v>
      </c>
      <c r="AV1377" s="17">
        <v>0.159776341824237</v>
      </c>
      <c r="AW1377" s="17">
        <v>0.22275301687918</v>
      </c>
      <c r="AX1377" s="17"/>
      <c r="AY1377" s="17">
        <v>0.12753025334993501</v>
      </c>
      <c r="AZ1377" s="17">
        <v>0.149795420201631</v>
      </c>
      <c r="BA1377" s="17">
        <v>0.25093529745742199</v>
      </c>
      <c r="BB1377" s="17">
        <v>9.9526099831076506E-2</v>
      </c>
      <c r="BC1377" s="17">
        <v>0.15250163551760501</v>
      </c>
      <c r="BD1377" s="17"/>
      <c r="BE1377" s="17">
        <v>0.1723963742481</v>
      </c>
      <c r="BF1377" s="17">
        <v>0.17347910523903801</v>
      </c>
      <c r="BG1377" s="17">
        <v>0.16105722531884201</v>
      </c>
      <c r="BH1377" s="17">
        <v>0.14263104546233099</v>
      </c>
      <c r="BI1377" s="17"/>
      <c r="BJ1377" s="17">
        <v>8.4885774850416706E-2</v>
      </c>
      <c r="BK1377" s="17">
        <v>0.159856066285472</v>
      </c>
      <c r="BL1377" s="17">
        <v>0.121459787512307</v>
      </c>
      <c r="BM1377" s="17">
        <v>0.19275208455217299</v>
      </c>
      <c r="BN1377" s="17"/>
      <c r="BO1377" s="17">
        <v>7.8143016724513695E-2</v>
      </c>
      <c r="BP1377" s="17">
        <v>0.138610485169294</v>
      </c>
      <c r="BQ1377" s="17">
        <v>0.17672989312215401</v>
      </c>
      <c r="BR1377" s="17"/>
      <c r="BS1377" s="17">
        <v>0.16404386952806599</v>
      </c>
      <c r="BT1377" s="17">
        <v>0.15582322403603399</v>
      </c>
      <c r="BU1377" s="17"/>
      <c r="BV1377" s="17">
        <v>0.119261783771337</v>
      </c>
      <c r="BW1377" s="17">
        <v>0.18011517114662401</v>
      </c>
      <c r="BX1377" s="17">
        <v>0.13048430129430399</v>
      </c>
      <c r="BY1377" s="17"/>
      <c r="BZ1377" s="17">
        <v>0.154043512694225</v>
      </c>
      <c r="CA1377" s="17">
        <v>0.15438457167825301</v>
      </c>
    </row>
    <row r="1378" spans="2:79" x14ac:dyDescent="0.3">
      <c r="B1378" t="s">
        <v>325</v>
      </c>
      <c r="C1378" s="17">
        <v>0.117890103829539</v>
      </c>
      <c r="D1378" s="17">
        <v>0.130200903706363</v>
      </c>
      <c r="E1378" s="17">
        <v>0.106924760681906</v>
      </c>
      <c r="F1378" s="17"/>
      <c r="G1378" s="17">
        <v>0.116099561678387</v>
      </c>
      <c r="H1378" s="17">
        <v>0.122435330452199</v>
      </c>
      <c r="I1378" s="17">
        <v>7.2186081503722493E-2</v>
      </c>
      <c r="J1378" s="17">
        <v>0.139890227475095</v>
      </c>
      <c r="K1378" s="17">
        <v>0.19441519903000401</v>
      </c>
      <c r="L1378" s="17">
        <v>8.8001668148450493E-2</v>
      </c>
      <c r="M1378" s="17"/>
      <c r="N1378" s="17">
        <v>8.9104642066699893E-2</v>
      </c>
      <c r="O1378" s="17">
        <v>0.13803740774280901</v>
      </c>
      <c r="P1378" s="17">
        <v>0.15004417995584199</v>
      </c>
      <c r="Q1378" s="17">
        <v>0.111490195325359</v>
      </c>
      <c r="R1378" s="17"/>
      <c r="S1378" s="17">
        <v>0.110034692197545</v>
      </c>
      <c r="T1378" s="17">
        <v>0.127108022628249</v>
      </c>
      <c r="U1378" s="17">
        <v>5.6566548902744998E-2</v>
      </c>
      <c r="V1378" s="17">
        <v>8.7696391605758095E-2</v>
      </c>
      <c r="W1378" s="17">
        <v>0.15453015183896601</v>
      </c>
      <c r="X1378" s="17">
        <v>0.17184345404453699</v>
      </c>
      <c r="Y1378" s="17">
        <v>0.17740846126561499</v>
      </c>
      <c r="Z1378" s="17">
        <v>3.1825567065083799E-2</v>
      </c>
      <c r="AA1378" s="17">
        <v>7.7165883828205398E-2</v>
      </c>
      <c r="AB1378" s="17">
        <v>0.11899924228127</v>
      </c>
      <c r="AC1378" s="17">
        <v>0.188756776688425</v>
      </c>
      <c r="AD1378" s="17">
        <v>0.136897959960495</v>
      </c>
      <c r="AE1378" s="17"/>
      <c r="AF1378" s="17">
        <v>0.13113079583787299</v>
      </c>
      <c r="AG1378" s="17">
        <v>0.122735191594544</v>
      </c>
      <c r="AH1378" s="17">
        <v>0.116228733335405</v>
      </c>
      <c r="AI1378" s="17">
        <v>0.113297649764995</v>
      </c>
      <c r="AJ1378" s="17">
        <v>6.4463755620874294E-2</v>
      </c>
      <c r="AK1378" s="17"/>
      <c r="AL1378" s="17">
        <v>0.117735977663726</v>
      </c>
      <c r="AM1378" s="17">
        <v>0.134061806784428</v>
      </c>
      <c r="AN1378" s="17">
        <v>0.13329543356609799</v>
      </c>
      <c r="AO1378" s="17">
        <v>0.14491876538947199</v>
      </c>
      <c r="AP1378" s="17">
        <v>7.8024880370230407E-2</v>
      </c>
      <c r="AQ1378" s="17">
        <v>0.170396041105605</v>
      </c>
      <c r="AR1378" s="17"/>
      <c r="AS1378" s="17">
        <v>6.8558212287741199E-2</v>
      </c>
      <c r="AT1378" s="17">
        <v>0.13427487507963401</v>
      </c>
      <c r="AU1378" s="17">
        <v>0.135329662876158</v>
      </c>
      <c r="AV1378" s="17">
        <v>9.4672964701618095E-2</v>
      </c>
      <c r="AW1378" s="17">
        <v>8.2724970350678606E-2</v>
      </c>
      <c r="AX1378" s="17"/>
      <c r="AY1378" s="17">
        <v>0.102808613516485</v>
      </c>
      <c r="AZ1378" s="17">
        <v>0.12627482421466599</v>
      </c>
      <c r="BA1378" s="17">
        <v>9.6252435520902596E-2</v>
      </c>
      <c r="BB1378" s="17">
        <v>0.17951133511329501</v>
      </c>
      <c r="BC1378" s="17">
        <v>5.5516835081172299E-2</v>
      </c>
      <c r="BD1378" s="17"/>
      <c r="BE1378" s="17">
        <v>0.15431444305185699</v>
      </c>
      <c r="BF1378" s="17">
        <v>0.15558448406557901</v>
      </c>
      <c r="BG1378" s="17">
        <v>0.107096486426514</v>
      </c>
      <c r="BH1378" s="17">
        <v>0.107274468194028</v>
      </c>
      <c r="BI1378" s="17"/>
      <c r="BJ1378" s="17">
        <v>9.5918491412165102E-2</v>
      </c>
      <c r="BK1378" s="17">
        <v>0.13487532826413801</v>
      </c>
      <c r="BL1378" s="17">
        <v>0.108233684655877</v>
      </c>
      <c r="BM1378" s="17">
        <v>0.12638398959402999</v>
      </c>
      <c r="BN1378" s="17"/>
      <c r="BO1378" s="17">
        <v>8.9171574458643904E-2</v>
      </c>
      <c r="BP1378" s="17">
        <v>0.12809720815451001</v>
      </c>
      <c r="BQ1378" s="17">
        <v>0.12273209430167201</v>
      </c>
      <c r="BR1378" s="17"/>
      <c r="BS1378" s="17">
        <v>0.120165385413468</v>
      </c>
      <c r="BT1378" s="17">
        <v>0.115435739326761</v>
      </c>
      <c r="BU1378" s="17"/>
      <c r="BV1378" s="17">
        <v>0.101882956295889</v>
      </c>
      <c r="BW1378" s="17">
        <v>0.120761365577838</v>
      </c>
      <c r="BX1378" s="17">
        <v>0.13620737889391299</v>
      </c>
      <c r="BY1378" s="17"/>
      <c r="BZ1378" s="17">
        <v>0.17669619080045401</v>
      </c>
      <c r="CA1378" s="17">
        <v>0.178988008390221</v>
      </c>
    </row>
    <row r="1379" spans="2:79" x14ac:dyDescent="0.3">
      <c r="B1379" t="s">
        <v>326</v>
      </c>
      <c r="C1379" s="17">
        <v>6.8567112922547205E-2</v>
      </c>
      <c r="D1379" s="17">
        <v>8.6300552560611907E-2</v>
      </c>
      <c r="E1379" s="17">
        <v>5.27717744583679E-2</v>
      </c>
      <c r="F1379" s="17"/>
      <c r="G1379" s="17">
        <v>7.7267827654557003E-2</v>
      </c>
      <c r="H1379" s="17">
        <v>6.3633016711928503E-2</v>
      </c>
      <c r="I1379" s="17">
        <v>3.3194289741688802E-2</v>
      </c>
      <c r="J1379" s="17">
        <v>5.5234034748192898E-2</v>
      </c>
      <c r="K1379" s="17">
        <v>0.12860928599815999</v>
      </c>
      <c r="L1379" s="17">
        <v>6.9995347172926506E-2</v>
      </c>
      <c r="M1379" s="17"/>
      <c r="N1379" s="17">
        <v>8.0783920106384605E-2</v>
      </c>
      <c r="O1379" s="17">
        <v>4.9798479767426199E-2</v>
      </c>
      <c r="P1379" s="17">
        <v>2.5560023559335902E-2</v>
      </c>
      <c r="Q1379" s="17">
        <v>9.6619389338961706E-2</v>
      </c>
      <c r="R1379" s="17"/>
      <c r="S1379" s="17">
        <v>5.9715300579115803E-2</v>
      </c>
      <c r="T1379" s="17">
        <v>4.7546261885182899E-2</v>
      </c>
      <c r="U1379" s="17">
        <v>5.8856137296177898E-2</v>
      </c>
      <c r="V1379" s="17">
        <v>5.1786141743839401E-2</v>
      </c>
      <c r="W1379" s="17">
        <v>0.103489743451605</v>
      </c>
      <c r="X1379" s="17">
        <v>5.4497810702010201E-2</v>
      </c>
      <c r="Y1379" s="17">
        <v>1.99694895818004E-2</v>
      </c>
      <c r="Z1379" s="17">
        <v>0.102637777398112</v>
      </c>
      <c r="AA1379" s="17">
        <v>0.10692046231581701</v>
      </c>
      <c r="AB1379" s="17">
        <v>0.12464761216388</v>
      </c>
      <c r="AC1379" s="17">
        <v>3.3614249491674603E-2</v>
      </c>
      <c r="AD1379" s="17">
        <v>0</v>
      </c>
      <c r="AE1379" s="17"/>
      <c r="AF1379" s="17">
        <v>4.0268603946817597E-2</v>
      </c>
      <c r="AG1379" s="17">
        <v>8.3201920895287898E-2</v>
      </c>
      <c r="AH1379" s="17">
        <v>9.6863663299376401E-2</v>
      </c>
      <c r="AI1379" s="17">
        <v>4.4129492990423402E-2</v>
      </c>
      <c r="AJ1379" s="17">
        <v>7.9917794580908905E-2</v>
      </c>
      <c r="AK1379" s="17"/>
      <c r="AL1379" s="17">
        <v>7.3791666462616798E-2</v>
      </c>
      <c r="AM1379" s="17">
        <v>7.8098564451859503E-2</v>
      </c>
      <c r="AN1379" s="17">
        <v>7.6275196777751603E-2</v>
      </c>
      <c r="AO1379" s="17">
        <v>4.92690621792998E-2</v>
      </c>
      <c r="AP1379" s="17">
        <v>0.108707518694732</v>
      </c>
      <c r="AQ1379" s="17">
        <v>3.4642735454367503E-2</v>
      </c>
      <c r="AR1379" s="17"/>
      <c r="AS1379" s="17">
        <v>2.32590269101597E-2</v>
      </c>
      <c r="AT1379" s="17">
        <v>7.6105135807888705E-2</v>
      </c>
      <c r="AU1379" s="17">
        <v>6.6368087706796697E-2</v>
      </c>
      <c r="AV1379" s="17">
        <v>0.131569583859628</v>
      </c>
      <c r="AW1379" s="17">
        <v>0</v>
      </c>
      <c r="AX1379" s="17"/>
      <c r="AY1379" s="17">
        <v>6.5733656732542098E-2</v>
      </c>
      <c r="AZ1379" s="17">
        <v>7.8561036245342303E-2</v>
      </c>
      <c r="BA1379" s="17">
        <v>8.1382921536349698E-2</v>
      </c>
      <c r="BB1379" s="17">
        <v>3.1521960213186803E-2</v>
      </c>
      <c r="BC1379" s="17">
        <v>4.3819346332166401E-2</v>
      </c>
      <c r="BD1379" s="17"/>
      <c r="BE1379" s="17">
        <v>4.24617470567124E-2</v>
      </c>
      <c r="BF1379" s="17">
        <v>9.67072044544421E-2</v>
      </c>
      <c r="BG1379" s="17">
        <v>6.3365568654972795E-2</v>
      </c>
      <c r="BH1379" s="17">
        <v>6.4456294847118401E-2</v>
      </c>
      <c r="BI1379" s="17"/>
      <c r="BJ1379" s="17">
        <v>8.9663594927991405E-2</v>
      </c>
      <c r="BK1379" s="17">
        <v>5.81945543452188E-2</v>
      </c>
      <c r="BL1379" s="17">
        <v>6.9039752715318398E-2</v>
      </c>
      <c r="BM1379" s="17">
        <v>6.3993031336342501E-2</v>
      </c>
      <c r="BN1379" s="17"/>
      <c r="BO1379" s="17">
        <v>6.4940341175980298E-2</v>
      </c>
      <c r="BP1379" s="17">
        <v>5.3416523669380198E-2</v>
      </c>
      <c r="BQ1379" s="17">
        <v>7.1419540597894501E-2</v>
      </c>
      <c r="BR1379" s="17"/>
      <c r="BS1379" s="17">
        <v>6.5220779635683401E-2</v>
      </c>
      <c r="BT1379" s="17">
        <v>7.3909546888087096E-2</v>
      </c>
      <c r="BU1379" s="17"/>
      <c r="BV1379" s="17">
        <v>7.5067835017431306E-2</v>
      </c>
      <c r="BW1379" s="17">
        <v>6.5535600236517805E-2</v>
      </c>
      <c r="BX1379" s="17">
        <v>7.7039956435722201E-2</v>
      </c>
      <c r="BY1379" s="17"/>
      <c r="BZ1379" s="17">
        <v>0.13907176722874801</v>
      </c>
      <c r="CA1379" s="17">
        <v>8.9885511903744303E-2</v>
      </c>
    </row>
    <row r="1380" spans="2:79" x14ac:dyDescent="0.3">
      <c r="B1380" t="s">
        <v>327</v>
      </c>
      <c r="C1380" s="17">
        <v>3.4445832584152597E-2</v>
      </c>
      <c r="D1380" s="17">
        <v>3.0172485746256399E-2</v>
      </c>
      <c r="E1380" s="17">
        <v>3.8252142079492402E-2</v>
      </c>
      <c r="F1380" s="17"/>
      <c r="G1380" s="17">
        <v>3.4061435132448102E-2</v>
      </c>
      <c r="H1380" s="17">
        <v>7.4560524796685101E-3</v>
      </c>
      <c r="I1380" s="17">
        <v>1.9786553582730699E-2</v>
      </c>
      <c r="J1380" s="17">
        <v>3.4648453993481099E-2</v>
      </c>
      <c r="K1380" s="17">
        <v>3.1484208604960998E-2</v>
      </c>
      <c r="L1380" s="17">
        <v>6.9508461227199697E-2</v>
      </c>
      <c r="M1380" s="17"/>
      <c r="N1380" s="17">
        <v>3.9786398694246897E-2</v>
      </c>
      <c r="O1380" s="17">
        <v>3.4949269423361698E-2</v>
      </c>
      <c r="P1380" s="17">
        <v>3.5367284460393097E-2</v>
      </c>
      <c r="Q1380" s="17">
        <v>2.7908808740139401E-2</v>
      </c>
      <c r="R1380" s="17"/>
      <c r="S1380" s="17">
        <v>4.5056492429893798E-2</v>
      </c>
      <c r="T1380" s="17">
        <v>4.84789862967272E-2</v>
      </c>
      <c r="U1380" s="17">
        <v>5.9026498130921097E-2</v>
      </c>
      <c r="V1380" s="17">
        <v>6.4309016567609095E-2</v>
      </c>
      <c r="W1380" s="17">
        <v>0</v>
      </c>
      <c r="X1380" s="17">
        <v>1.4220868237882701E-2</v>
      </c>
      <c r="Y1380" s="17">
        <v>2.1268377373805099E-2</v>
      </c>
      <c r="Z1380" s="17">
        <v>5.9407437054367497E-2</v>
      </c>
      <c r="AA1380" s="17">
        <v>1.1221642657206101E-2</v>
      </c>
      <c r="AB1380" s="17">
        <v>3.1383037609211101E-2</v>
      </c>
      <c r="AC1380" s="17">
        <v>3.5780663210919002E-2</v>
      </c>
      <c r="AD1380" s="17">
        <v>0</v>
      </c>
      <c r="AE1380" s="17"/>
      <c r="AF1380" s="17">
        <v>4.1093460507543297E-2</v>
      </c>
      <c r="AG1380" s="17">
        <v>2.44620997229111E-2</v>
      </c>
      <c r="AH1380" s="17">
        <v>8.5466034284222406E-2</v>
      </c>
      <c r="AI1380" s="17">
        <v>3.0794620751495898E-2</v>
      </c>
      <c r="AJ1380" s="17">
        <v>7.3101641461520206E-2</v>
      </c>
      <c r="AK1380" s="17"/>
      <c r="AL1380" s="17">
        <v>1.5524032869879301E-2</v>
      </c>
      <c r="AM1380" s="17">
        <v>3.8502235471628003E-2</v>
      </c>
      <c r="AN1380" s="17">
        <v>7.33974302425143E-2</v>
      </c>
      <c r="AO1380" s="17">
        <v>4.06687955507197E-2</v>
      </c>
      <c r="AP1380" s="17">
        <v>5.1359264302638402E-2</v>
      </c>
      <c r="AQ1380" s="17">
        <v>1.5415163238967E-2</v>
      </c>
      <c r="AR1380" s="17"/>
      <c r="AS1380" s="17">
        <v>1.7116965366061599E-2</v>
      </c>
      <c r="AT1380" s="17">
        <v>3.8481054052222102E-2</v>
      </c>
      <c r="AU1380" s="17">
        <v>3.06945022429643E-2</v>
      </c>
      <c r="AV1380" s="17">
        <v>6.1626984192144602E-2</v>
      </c>
      <c r="AW1380" s="17">
        <v>0</v>
      </c>
      <c r="AX1380" s="17"/>
      <c r="AY1380" s="17">
        <v>3.4180710025443102E-2</v>
      </c>
      <c r="AZ1380" s="17">
        <v>3.56224294935715E-2</v>
      </c>
      <c r="BA1380" s="17">
        <v>3.0660206996439399E-2</v>
      </c>
      <c r="BB1380" s="17">
        <v>4.8155788946997603E-2</v>
      </c>
      <c r="BC1380" s="17">
        <v>0</v>
      </c>
      <c r="BD1380" s="17"/>
      <c r="BE1380" s="17">
        <v>0</v>
      </c>
      <c r="BF1380" s="17">
        <v>3.0979495278391299E-2</v>
      </c>
      <c r="BG1380" s="17">
        <v>3.63684223399744E-2</v>
      </c>
      <c r="BH1380" s="17">
        <v>3.83514276555788E-2</v>
      </c>
      <c r="BI1380" s="17"/>
      <c r="BJ1380" s="17">
        <v>2.85577185713418E-2</v>
      </c>
      <c r="BK1380" s="17">
        <v>0</v>
      </c>
      <c r="BL1380" s="17">
        <v>4.4159707446537702E-2</v>
      </c>
      <c r="BM1380" s="17">
        <v>3.5761742893385198E-2</v>
      </c>
      <c r="BN1380" s="17"/>
      <c r="BO1380" s="17">
        <v>1.14485488963541E-2</v>
      </c>
      <c r="BP1380" s="17">
        <v>5.3087681785520598E-2</v>
      </c>
      <c r="BQ1380" s="17">
        <v>3.5426387298013999E-2</v>
      </c>
      <c r="BR1380" s="17"/>
      <c r="BS1380" s="17">
        <v>3.5632704563509698E-2</v>
      </c>
      <c r="BT1380" s="17">
        <v>3.2971827777452403E-2</v>
      </c>
      <c r="BU1380" s="17"/>
      <c r="BV1380" s="17">
        <v>4.9068075906633299E-2</v>
      </c>
      <c r="BW1380" s="17">
        <v>3.2261607543698702E-2</v>
      </c>
      <c r="BX1380" s="17">
        <v>2.2290430455949001E-2</v>
      </c>
      <c r="BY1380" s="17"/>
      <c r="BZ1380" s="17">
        <v>2.0594441369624201E-2</v>
      </c>
      <c r="CA1380" s="17">
        <v>7.5258533790821897E-2</v>
      </c>
    </row>
    <row r="1381" spans="2:79" x14ac:dyDescent="0.3">
      <c r="C1381" s="17"/>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c r="AD1381" s="17"/>
      <c r="AE1381" s="17"/>
      <c r="AF1381" s="17"/>
      <c r="AG1381" s="17"/>
      <c r="AH1381" s="17"/>
      <c r="AI1381" s="17"/>
      <c r="AJ1381" s="17"/>
      <c r="AK1381" s="17"/>
      <c r="AL1381" s="17"/>
      <c r="AM1381" s="17"/>
      <c r="AN1381" s="17"/>
      <c r="AO1381" s="17"/>
      <c r="AP1381" s="17"/>
      <c r="AQ1381" s="17"/>
      <c r="AR1381" s="17"/>
      <c r="AS1381" s="17"/>
      <c r="AT1381" s="17"/>
      <c r="AU1381" s="17"/>
      <c r="AV1381" s="17"/>
      <c r="AW1381" s="17"/>
      <c r="AX1381" s="17"/>
      <c r="AY1381" s="17"/>
      <c r="AZ1381" s="17"/>
      <c r="BA1381" s="17"/>
      <c r="BB1381" s="17"/>
      <c r="BC1381" s="17"/>
      <c r="BD1381" s="17"/>
      <c r="BE1381" s="17"/>
      <c r="BF1381" s="17"/>
      <c r="BG1381" s="17"/>
      <c r="BH1381" s="17"/>
      <c r="BI1381" s="17"/>
      <c r="BJ1381" s="17"/>
      <c r="BK1381" s="17"/>
      <c r="BL1381" s="17"/>
      <c r="BM1381" s="17"/>
      <c r="BN1381" s="17"/>
      <c r="BO1381" s="17"/>
      <c r="BP1381" s="17"/>
      <c r="BQ1381" s="17"/>
      <c r="BR1381" s="17"/>
      <c r="BS1381" s="17"/>
      <c r="BT1381" s="17"/>
      <c r="BU1381" s="17"/>
      <c r="BV1381" s="17"/>
      <c r="BW1381" s="17"/>
      <c r="BX1381" s="17"/>
      <c r="BY1381" s="17"/>
      <c r="BZ1381" s="17"/>
      <c r="CA1381" s="17"/>
    </row>
    <row r="1382" spans="2:79" x14ac:dyDescent="0.3">
      <c r="B1382" s="6" t="s">
        <v>397</v>
      </c>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c r="BL1382" s="17"/>
      <c r="BM1382" s="17"/>
      <c r="BN1382" s="17"/>
      <c r="BO1382" s="17"/>
      <c r="BP1382" s="17"/>
      <c r="BQ1382" s="17"/>
      <c r="BR1382" s="17"/>
      <c r="BS1382" s="17"/>
      <c r="BT1382" s="17"/>
      <c r="BU1382" s="17"/>
      <c r="BV1382" s="17"/>
      <c r="BW1382" s="17"/>
      <c r="BX1382" s="17"/>
      <c r="BY1382" s="17"/>
      <c r="BZ1382" s="17"/>
      <c r="CA1382" s="17"/>
    </row>
    <row r="1383" spans="2:79" x14ac:dyDescent="0.3">
      <c r="B1383" s="24" t="s">
        <v>329</v>
      </c>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c r="BE1383" s="17"/>
      <c r="BF1383" s="17"/>
      <c r="BG1383" s="17"/>
      <c r="BH1383" s="17"/>
      <c r="BI1383" s="17"/>
      <c r="BJ1383" s="17"/>
      <c r="BK1383" s="17"/>
      <c r="BL1383" s="17"/>
      <c r="BM1383" s="17"/>
      <c r="BN1383" s="17"/>
      <c r="BO1383" s="17"/>
      <c r="BP1383" s="17"/>
      <c r="BQ1383" s="17"/>
      <c r="BR1383" s="17"/>
      <c r="BS1383" s="17"/>
      <c r="BT1383" s="17"/>
      <c r="BU1383" s="17"/>
      <c r="BV1383" s="17"/>
      <c r="BW1383" s="17"/>
      <c r="BX1383" s="17"/>
      <c r="BY1383" s="17"/>
      <c r="BZ1383" s="17"/>
      <c r="CA1383" s="17"/>
    </row>
    <row r="1384" spans="2:79" x14ac:dyDescent="0.3">
      <c r="B1384" t="s">
        <v>321</v>
      </c>
      <c r="C1384" s="17">
        <v>0.114590186445529</v>
      </c>
      <c r="D1384" s="17">
        <v>0.11943947639549</v>
      </c>
      <c r="E1384" s="17">
        <v>0.110270879101106</v>
      </c>
      <c r="F1384" s="17"/>
      <c r="G1384" s="17">
        <v>0.117981981662241</v>
      </c>
      <c r="H1384" s="17">
        <v>0.18460057341130601</v>
      </c>
      <c r="I1384" s="17">
        <v>0.111393481440182</v>
      </c>
      <c r="J1384" s="17">
        <v>7.8296486882631897E-2</v>
      </c>
      <c r="K1384" s="17">
        <v>0.105666339188301</v>
      </c>
      <c r="L1384" s="17">
        <v>9.3562045109947298E-2</v>
      </c>
      <c r="M1384" s="17"/>
      <c r="N1384" s="17">
        <v>0.10578826220201901</v>
      </c>
      <c r="O1384" s="17">
        <v>0.114145590524749</v>
      </c>
      <c r="P1384" s="17">
        <v>0.12556629243091499</v>
      </c>
      <c r="Q1384" s="17">
        <v>0.114573144987658</v>
      </c>
      <c r="R1384" s="17"/>
      <c r="S1384" s="17">
        <v>8.7423794519213199E-2</v>
      </c>
      <c r="T1384" s="17">
        <v>0.15721955852935901</v>
      </c>
      <c r="U1384" s="17">
        <v>0.11737939286249099</v>
      </c>
      <c r="V1384" s="17">
        <v>0.11759271956869199</v>
      </c>
      <c r="W1384" s="17">
        <v>0.109121963057767</v>
      </c>
      <c r="X1384" s="17">
        <v>0.119022340674758</v>
      </c>
      <c r="Y1384" s="17">
        <v>7.1249927198827903E-2</v>
      </c>
      <c r="Z1384" s="17">
        <v>0.1772140716077</v>
      </c>
      <c r="AA1384" s="17">
        <v>9.8881625551232893E-2</v>
      </c>
      <c r="AB1384" s="17">
        <v>0.111740990373822</v>
      </c>
      <c r="AC1384" s="17">
        <v>0.107409064588497</v>
      </c>
      <c r="AD1384" s="17">
        <v>0.142109968057473</v>
      </c>
      <c r="AE1384" s="17"/>
      <c r="AF1384" s="17">
        <v>8.8030737443650794E-2</v>
      </c>
      <c r="AG1384" s="17">
        <v>0.15248129037859701</v>
      </c>
      <c r="AH1384" s="17">
        <v>0.123326420828726</v>
      </c>
      <c r="AI1384" s="17">
        <v>8.69563498738498E-2</v>
      </c>
      <c r="AJ1384" s="17">
        <v>6.1642233493339103E-2</v>
      </c>
      <c r="AK1384" s="17"/>
      <c r="AL1384" s="17">
        <v>0.170798709605193</v>
      </c>
      <c r="AM1384" s="17">
        <v>8.44088830271124E-2</v>
      </c>
      <c r="AN1384" s="17">
        <v>0.13963306726803601</v>
      </c>
      <c r="AO1384" s="17">
        <v>6.4833269680540206E-2</v>
      </c>
      <c r="AP1384" s="17">
        <v>0.139563719654375</v>
      </c>
      <c r="AQ1384" s="17">
        <v>9.28922555312795E-2</v>
      </c>
      <c r="AR1384" s="17"/>
      <c r="AS1384" s="17">
        <v>0.190193790762575</v>
      </c>
      <c r="AT1384" s="17">
        <v>8.4571411730722801E-2</v>
      </c>
      <c r="AU1384" s="17">
        <v>0.12603534676085901</v>
      </c>
      <c r="AV1384" s="17">
        <v>0.107153246393313</v>
      </c>
      <c r="AW1384" s="17">
        <v>0.13841645207992001</v>
      </c>
      <c r="AX1384" s="17"/>
      <c r="AY1384" s="17">
        <v>0.167360791347199</v>
      </c>
      <c r="AZ1384" s="17">
        <v>7.8692643831231798E-2</v>
      </c>
      <c r="BA1384" s="17">
        <v>0.122860192520666</v>
      </c>
      <c r="BB1384" s="17">
        <v>0.146249651484882</v>
      </c>
      <c r="BC1384" s="17">
        <v>0</v>
      </c>
      <c r="BD1384" s="17"/>
      <c r="BE1384" s="17">
        <v>7.4584026395309505E-2</v>
      </c>
      <c r="BF1384" s="17">
        <v>5.1809332589501197E-2</v>
      </c>
      <c r="BG1384" s="17">
        <v>0.13651233561249401</v>
      </c>
      <c r="BH1384" s="17">
        <v>0.119793188669995</v>
      </c>
      <c r="BI1384" s="17"/>
      <c r="BJ1384" s="17">
        <v>1.1752048709024901E-2</v>
      </c>
      <c r="BK1384" s="17">
        <v>0.127649952739916</v>
      </c>
      <c r="BL1384" s="17">
        <v>0.117393971696354</v>
      </c>
      <c r="BM1384" s="17">
        <v>0.12975534814894399</v>
      </c>
      <c r="BN1384" s="17"/>
      <c r="BO1384" s="17">
        <v>8.4450588353237294E-2</v>
      </c>
      <c r="BP1384" s="17">
        <v>0.12221295225145699</v>
      </c>
      <c r="BQ1384" s="17">
        <v>0.117569540845536</v>
      </c>
      <c r="BR1384" s="17"/>
      <c r="BS1384" s="17">
        <v>0.10629570705365</v>
      </c>
      <c r="BT1384" s="17">
        <v>0.12743585948710401</v>
      </c>
      <c r="BU1384" s="17"/>
      <c r="BV1384" s="17">
        <v>0.141454610778394</v>
      </c>
      <c r="BW1384" s="17">
        <v>0.115889767838249</v>
      </c>
      <c r="BX1384" s="17">
        <v>9.8895342668643804E-2</v>
      </c>
      <c r="BY1384" s="17"/>
      <c r="BZ1384" s="17">
        <v>0.13045070182232599</v>
      </c>
      <c r="CA1384" s="17">
        <v>0.100416017206887</v>
      </c>
    </row>
    <row r="1385" spans="2:79" x14ac:dyDescent="0.3">
      <c r="B1385" t="s">
        <v>322</v>
      </c>
      <c r="C1385" s="17">
        <v>0.23199107954339199</v>
      </c>
      <c r="D1385" s="17">
        <v>0.204859017593405</v>
      </c>
      <c r="E1385" s="17">
        <v>0.25615785770250499</v>
      </c>
      <c r="F1385" s="17"/>
      <c r="G1385" s="17">
        <v>0.28187803446055598</v>
      </c>
      <c r="H1385" s="17">
        <v>0.34171778194178698</v>
      </c>
      <c r="I1385" s="17">
        <v>0.248897062765844</v>
      </c>
      <c r="J1385" s="17">
        <v>0.20976907156878999</v>
      </c>
      <c r="K1385" s="17">
        <v>0.15506100592073799</v>
      </c>
      <c r="L1385" s="17">
        <v>0.16564541595387799</v>
      </c>
      <c r="M1385" s="17"/>
      <c r="N1385" s="17">
        <v>0.287962953100658</v>
      </c>
      <c r="O1385" s="17">
        <v>0.25354853105938802</v>
      </c>
      <c r="P1385" s="17">
        <v>0.155606717942467</v>
      </c>
      <c r="Q1385" s="17">
        <v>0.19565027216942199</v>
      </c>
      <c r="R1385" s="17"/>
      <c r="S1385" s="17">
        <v>0.23634808652247399</v>
      </c>
      <c r="T1385" s="17">
        <v>0.22496796823971901</v>
      </c>
      <c r="U1385" s="17">
        <v>0.26300880217600803</v>
      </c>
      <c r="V1385" s="17">
        <v>0.17237189018774399</v>
      </c>
      <c r="W1385" s="17">
        <v>0.25175608550484402</v>
      </c>
      <c r="X1385" s="17">
        <v>0.25765453238653402</v>
      </c>
      <c r="Y1385" s="17">
        <v>0.170445224239756</v>
      </c>
      <c r="Z1385" s="17">
        <v>0.19008613172104899</v>
      </c>
      <c r="AA1385" s="17">
        <v>0.26810058607613202</v>
      </c>
      <c r="AB1385" s="17">
        <v>0.28172312217374601</v>
      </c>
      <c r="AC1385" s="17">
        <v>3.6670597194571303E-2</v>
      </c>
      <c r="AD1385" s="17">
        <v>0.47204342254877502</v>
      </c>
      <c r="AE1385" s="17"/>
      <c r="AF1385" s="17">
        <v>0.201340990317803</v>
      </c>
      <c r="AG1385" s="17">
        <v>0.27359826509260199</v>
      </c>
      <c r="AH1385" s="17">
        <v>0.20560232426346201</v>
      </c>
      <c r="AI1385" s="17">
        <v>0.15993319314989801</v>
      </c>
      <c r="AJ1385" s="17">
        <v>0.20711316490787701</v>
      </c>
      <c r="AK1385" s="17"/>
      <c r="AL1385" s="17">
        <v>0.26774079214993202</v>
      </c>
      <c r="AM1385" s="17">
        <v>0.27918405418550302</v>
      </c>
      <c r="AN1385" s="17">
        <v>0.232702384821212</v>
      </c>
      <c r="AO1385" s="17">
        <v>0.13164367200969099</v>
      </c>
      <c r="AP1385" s="17">
        <v>0.25489721571670398</v>
      </c>
      <c r="AQ1385" s="17">
        <v>0.23266634263473199</v>
      </c>
      <c r="AR1385" s="17"/>
      <c r="AS1385" s="17">
        <v>0.238506783823728</v>
      </c>
      <c r="AT1385" s="17">
        <v>0.24430795680322601</v>
      </c>
      <c r="AU1385" s="17">
        <v>0.17508440271853801</v>
      </c>
      <c r="AV1385" s="17">
        <v>0.26661835861077399</v>
      </c>
      <c r="AW1385" s="17">
        <v>0.32737153213866699</v>
      </c>
      <c r="AX1385" s="17"/>
      <c r="AY1385" s="17">
        <v>0.19828669278321501</v>
      </c>
      <c r="AZ1385" s="17">
        <v>0.22634183968059499</v>
      </c>
      <c r="BA1385" s="17">
        <v>0.24268113610109901</v>
      </c>
      <c r="BB1385" s="17">
        <v>0.28002045869659598</v>
      </c>
      <c r="BC1385" s="17">
        <v>0.24028934192554599</v>
      </c>
      <c r="BD1385" s="17"/>
      <c r="BE1385" s="17">
        <v>0.17732094860047501</v>
      </c>
      <c r="BF1385" s="17">
        <v>0.30638139802549302</v>
      </c>
      <c r="BG1385" s="17">
        <v>0.19973752446728599</v>
      </c>
      <c r="BH1385" s="17">
        <v>0.24735846993662</v>
      </c>
      <c r="BI1385" s="17"/>
      <c r="BJ1385" s="17">
        <v>0.32467330323827198</v>
      </c>
      <c r="BK1385" s="17">
        <v>0.28188950850794198</v>
      </c>
      <c r="BL1385" s="17">
        <v>0.20820306806191899</v>
      </c>
      <c r="BM1385" s="17">
        <v>0.22262242631901999</v>
      </c>
      <c r="BN1385" s="17"/>
      <c r="BO1385" s="17">
        <v>0.34508889680312599</v>
      </c>
      <c r="BP1385" s="17">
        <v>0.22302871872806501</v>
      </c>
      <c r="BQ1385" s="17">
        <v>0.21521422949972099</v>
      </c>
      <c r="BR1385" s="17"/>
      <c r="BS1385" s="17">
        <v>0.249118476540377</v>
      </c>
      <c r="BT1385" s="17">
        <v>0.208821761457192</v>
      </c>
      <c r="BU1385" s="17"/>
      <c r="BV1385" s="17">
        <v>0.29613080191869401</v>
      </c>
      <c r="BW1385" s="17">
        <v>0.20790335509793301</v>
      </c>
      <c r="BX1385" s="17">
        <v>0.22414102409690501</v>
      </c>
      <c r="BY1385" s="17"/>
      <c r="BZ1385" s="17">
        <v>0.24821534221438199</v>
      </c>
      <c r="CA1385" s="17">
        <v>0.30639877874706201</v>
      </c>
    </row>
    <row r="1386" spans="2:79" x14ac:dyDescent="0.3">
      <c r="B1386" t="s">
        <v>323</v>
      </c>
      <c r="C1386" s="17">
        <v>0.252399907879862</v>
      </c>
      <c r="D1386" s="17">
        <v>0.23355086485229601</v>
      </c>
      <c r="E1386" s="17">
        <v>0.269188924586311</v>
      </c>
      <c r="F1386" s="17"/>
      <c r="G1386" s="17">
        <v>0.31467628675804798</v>
      </c>
      <c r="H1386" s="17">
        <v>0.17452449623181501</v>
      </c>
      <c r="I1386" s="17">
        <v>0.26572899234345299</v>
      </c>
      <c r="J1386" s="17">
        <v>0.18958612543482301</v>
      </c>
      <c r="K1386" s="17">
        <v>0.319043433160562</v>
      </c>
      <c r="L1386" s="17">
        <v>0.27737250047853801</v>
      </c>
      <c r="M1386" s="17"/>
      <c r="N1386" s="17">
        <v>0.25322089816819998</v>
      </c>
      <c r="O1386" s="17">
        <v>0.25732174822180998</v>
      </c>
      <c r="P1386" s="17">
        <v>0.26556517831304299</v>
      </c>
      <c r="Q1386" s="17">
        <v>0.24214645844746499</v>
      </c>
      <c r="R1386" s="17"/>
      <c r="S1386" s="17">
        <v>0.21211008811287499</v>
      </c>
      <c r="T1386" s="17">
        <v>0.33205531715438202</v>
      </c>
      <c r="U1386" s="17">
        <v>0.15939635911278199</v>
      </c>
      <c r="V1386" s="17">
        <v>0.28213155278904001</v>
      </c>
      <c r="W1386" s="17">
        <v>0.12534981753636701</v>
      </c>
      <c r="X1386" s="17">
        <v>0.26875729004119803</v>
      </c>
      <c r="Y1386" s="17">
        <v>0.35975928309599298</v>
      </c>
      <c r="Z1386" s="17">
        <v>0.295045345383115</v>
      </c>
      <c r="AA1386" s="17">
        <v>0.23098982891962799</v>
      </c>
      <c r="AB1386" s="17">
        <v>0.22060925139764001</v>
      </c>
      <c r="AC1386" s="17">
        <v>0.421207651883034</v>
      </c>
      <c r="AD1386" s="17">
        <v>0.13831384774062</v>
      </c>
      <c r="AE1386" s="17"/>
      <c r="AF1386" s="17">
        <v>0.23925726857497001</v>
      </c>
      <c r="AG1386" s="17">
        <v>0.24719540769027701</v>
      </c>
      <c r="AH1386" s="17">
        <v>0.298003675851713</v>
      </c>
      <c r="AI1386" s="17">
        <v>0.197030883510214</v>
      </c>
      <c r="AJ1386" s="17">
        <v>0.27906440263708099</v>
      </c>
      <c r="AK1386" s="17"/>
      <c r="AL1386" s="17">
        <v>0.27395600092709199</v>
      </c>
      <c r="AM1386" s="17">
        <v>0.23854633076752599</v>
      </c>
      <c r="AN1386" s="17">
        <v>0.34346979478770001</v>
      </c>
      <c r="AO1386" s="17">
        <v>0.179764407815724</v>
      </c>
      <c r="AP1386" s="17">
        <v>0.27766762219047703</v>
      </c>
      <c r="AQ1386" s="17">
        <v>0.182637477258971</v>
      </c>
      <c r="AR1386" s="17"/>
      <c r="AS1386" s="17">
        <v>0.246302732665625</v>
      </c>
      <c r="AT1386" s="17">
        <v>0.27351282494524698</v>
      </c>
      <c r="AU1386" s="17">
        <v>0.25157947733247099</v>
      </c>
      <c r="AV1386" s="17">
        <v>0.193283808839053</v>
      </c>
      <c r="AW1386" s="17">
        <v>0.15212362017230499</v>
      </c>
      <c r="AX1386" s="17"/>
      <c r="AY1386" s="17">
        <v>0.22606202849604901</v>
      </c>
      <c r="AZ1386" s="17">
        <v>0.30228662016921798</v>
      </c>
      <c r="BA1386" s="17">
        <v>0.238113567245168</v>
      </c>
      <c r="BB1386" s="17">
        <v>0.19474433178186701</v>
      </c>
      <c r="BC1386" s="17">
        <v>0.20402772877952599</v>
      </c>
      <c r="BD1386" s="17"/>
      <c r="BE1386" s="17">
        <v>0.33109046709307</v>
      </c>
      <c r="BF1386" s="17">
        <v>0.20705679756918099</v>
      </c>
      <c r="BG1386" s="17">
        <v>0.239996924423897</v>
      </c>
      <c r="BH1386" s="17">
        <v>0.291210202244304</v>
      </c>
      <c r="BI1386" s="17"/>
      <c r="BJ1386" s="17">
        <v>0.15130735718355201</v>
      </c>
      <c r="BK1386" s="17">
        <v>0.220342059370121</v>
      </c>
      <c r="BL1386" s="17">
        <v>0.24528732525764499</v>
      </c>
      <c r="BM1386" s="17">
        <v>0.27787920059054</v>
      </c>
      <c r="BN1386" s="17"/>
      <c r="BO1386" s="17">
        <v>0.17006837491596799</v>
      </c>
      <c r="BP1386" s="17">
        <v>0.24854343787430699</v>
      </c>
      <c r="BQ1386" s="17">
        <v>0.26734914343249599</v>
      </c>
      <c r="BR1386" s="17"/>
      <c r="BS1386" s="17">
        <v>0.25755219079090602</v>
      </c>
      <c r="BT1386" s="17">
        <v>0.23957643921083899</v>
      </c>
      <c r="BU1386" s="17"/>
      <c r="BV1386" s="17">
        <v>0.29849627437109899</v>
      </c>
      <c r="BW1386" s="17">
        <v>0.24490520570423099</v>
      </c>
      <c r="BX1386" s="17">
        <v>0.22245729123278599</v>
      </c>
      <c r="BY1386" s="17"/>
      <c r="BZ1386" s="17">
        <v>0.23585404485245601</v>
      </c>
      <c r="CA1386" s="17">
        <v>0.164733952647721</v>
      </c>
    </row>
    <row r="1387" spans="2:79" x14ac:dyDescent="0.3">
      <c r="B1387" t="s">
        <v>324</v>
      </c>
      <c r="C1387" s="17">
        <v>0.168688336980898</v>
      </c>
      <c r="D1387" s="17">
        <v>0.164169769975301</v>
      </c>
      <c r="E1387" s="17">
        <v>0.17271306634435801</v>
      </c>
      <c r="F1387" s="17"/>
      <c r="G1387" s="17">
        <v>0.114688177905325</v>
      </c>
      <c r="H1387" s="17">
        <v>0.124752824378648</v>
      </c>
      <c r="I1387" s="17">
        <v>0.18897105632414801</v>
      </c>
      <c r="J1387" s="17">
        <v>0.21649717510711899</v>
      </c>
      <c r="K1387" s="17">
        <v>0.16228387917262699</v>
      </c>
      <c r="L1387" s="17">
        <v>0.18510571831251199</v>
      </c>
      <c r="M1387" s="17"/>
      <c r="N1387" s="17">
        <v>0.14373180147294901</v>
      </c>
      <c r="O1387" s="17">
        <v>0.17778936620681701</v>
      </c>
      <c r="P1387" s="17">
        <v>0.159440925645811</v>
      </c>
      <c r="Q1387" s="17">
        <v>0.196379314337679</v>
      </c>
      <c r="R1387" s="17"/>
      <c r="S1387" s="17">
        <v>0.18570683249584899</v>
      </c>
      <c r="T1387" s="17">
        <v>0.13398473462218599</v>
      </c>
      <c r="U1387" s="17">
        <v>0.25563617633355001</v>
      </c>
      <c r="V1387" s="17">
        <v>0.18450761252779299</v>
      </c>
      <c r="W1387" s="17">
        <v>0.21537712974881901</v>
      </c>
      <c r="X1387" s="17">
        <v>0.179366830245234</v>
      </c>
      <c r="Y1387" s="17">
        <v>8.8891876040756407E-2</v>
      </c>
      <c r="Z1387" s="17">
        <v>9.0333931836179104E-2</v>
      </c>
      <c r="AA1387" s="17">
        <v>0.14361270947565399</v>
      </c>
      <c r="AB1387" s="17">
        <v>0.165513112688254</v>
      </c>
      <c r="AC1387" s="17">
        <v>0.24002015209660801</v>
      </c>
      <c r="AD1387" s="17">
        <v>4.7860891269940399E-2</v>
      </c>
      <c r="AE1387" s="17"/>
      <c r="AF1387" s="17">
        <v>0.216487827267834</v>
      </c>
      <c r="AG1387" s="17">
        <v>0.13134720243477599</v>
      </c>
      <c r="AH1387" s="17">
        <v>0.171635346875085</v>
      </c>
      <c r="AI1387" s="17">
        <v>0.20256495251335799</v>
      </c>
      <c r="AJ1387" s="17">
        <v>0.26331052200487398</v>
      </c>
      <c r="AK1387" s="17"/>
      <c r="AL1387" s="17">
        <v>0.12817093156932899</v>
      </c>
      <c r="AM1387" s="17">
        <v>0.15586737397439501</v>
      </c>
      <c r="AN1387" s="17">
        <v>0.104129092345509</v>
      </c>
      <c r="AO1387" s="17">
        <v>0.19335142533439001</v>
      </c>
      <c r="AP1387" s="17">
        <v>0.17231987373638699</v>
      </c>
      <c r="AQ1387" s="17">
        <v>0.31824969072074799</v>
      </c>
      <c r="AR1387" s="17"/>
      <c r="AS1387" s="17">
        <v>0.15652497460186701</v>
      </c>
      <c r="AT1387" s="17">
        <v>0.166314434864511</v>
      </c>
      <c r="AU1387" s="17">
        <v>0.16838787584682799</v>
      </c>
      <c r="AV1387" s="17">
        <v>0.16440818124524101</v>
      </c>
      <c r="AW1387" s="17">
        <v>0.30959068076181601</v>
      </c>
      <c r="AX1387" s="17"/>
      <c r="AY1387" s="17">
        <v>0.14186032740177901</v>
      </c>
      <c r="AZ1387" s="17">
        <v>0.17145697442910199</v>
      </c>
      <c r="BA1387" s="17">
        <v>0.214330668298993</v>
      </c>
      <c r="BB1387" s="17">
        <v>0.125935271780452</v>
      </c>
      <c r="BC1387" s="17">
        <v>0.207303750609209</v>
      </c>
      <c r="BD1387" s="17"/>
      <c r="BE1387" s="17">
        <v>0.170894374571326</v>
      </c>
      <c r="BF1387" s="17">
        <v>0.17426278956483601</v>
      </c>
      <c r="BG1387" s="17">
        <v>0.181819998142042</v>
      </c>
      <c r="BH1387" s="17">
        <v>0.142499863472869</v>
      </c>
      <c r="BI1387" s="17"/>
      <c r="BJ1387" s="17">
        <v>0.15761350568030599</v>
      </c>
      <c r="BK1387" s="17">
        <v>0.16059122469415099</v>
      </c>
      <c r="BL1387" s="17">
        <v>0.1794374182014</v>
      </c>
      <c r="BM1387" s="17">
        <v>0.165816328178849</v>
      </c>
      <c r="BN1387" s="17"/>
      <c r="BO1387" s="17">
        <v>0.167463410304063</v>
      </c>
      <c r="BP1387" s="17">
        <v>0.210123101493429</v>
      </c>
      <c r="BQ1387" s="17">
        <v>0.15895857291711099</v>
      </c>
      <c r="BR1387" s="17"/>
      <c r="BS1387" s="17">
        <v>0.15610934061109699</v>
      </c>
      <c r="BT1387" s="17">
        <v>0.18813297173240101</v>
      </c>
      <c r="BU1387" s="17"/>
      <c r="BV1387" s="17">
        <v>0.123609204296773</v>
      </c>
      <c r="BW1387" s="17">
        <v>0.20381647039722101</v>
      </c>
      <c r="BX1387" s="17">
        <v>0.13752149802455099</v>
      </c>
      <c r="BY1387" s="17"/>
      <c r="BZ1387" s="17">
        <v>0.19278183118346401</v>
      </c>
      <c r="CA1387" s="17">
        <v>0.19270219545685599</v>
      </c>
    </row>
    <row r="1388" spans="2:79" x14ac:dyDescent="0.3">
      <c r="B1388" t="s">
        <v>325</v>
      </c>
      <c r="C1388" s="17">
        <v>0.134164928895704</v>
      </c>
      <c r="D1388" s="17">
        <v>0.15319806979301501</v>
      </c>
      <c r="E1388" s="17">
        <v>0.11721193451642201</v>
      </c>
      <c r="F1388" s="17"/>
      <c r="G1388" s="17">
        <v>0.10592533319352899</v>
      </c>
      <c r="H1388" s="17">
        <v>0.148061375695791</v>
      </c>
      <c r="I1388" s="17">
        <v>0.12698472543408901</v>
      </c>
      <c r="J1388" s="17">
        <v>0.17613414354847801</v>
      </c>
      <c r="K1388" s="17">
        <v>0.17092090575027299</v>
      </c>
      <c r="L1388" s="17">
        <v>8.9743456589471901E-2</v>
      </c>
      <c r="M1388" s="17"/>
      <c r="N1388" s="17">
        <v>0.110235098718548</v>
      </c>
      <c r="O1388" s="17">
        <v>0.12388333655223201</v>
      </c>
      <c r="P1388" s="17">
        <v>0.175256150818551</v>
      </c>
      <c r="Q1388" s="17">
        <v>0.14122134812371201</v>
      </c>
      <c r="R1388" s="17"/>
      <c r="S1388" s="17">
        <v>0.146988270655937</v>
      </c>
      <c r="T1388" s="17">
        <v>9.5780953336664004E-2</v>
      </c>
      <c r="U1388" s="17">
        <v>0.100031566849261</v>
      </c>
      <c r="V1388" s="17">
        <v>0.14142473904264299</v>
      </c>
      <c r="W1388" s="17">
        <v>0.21660879994142099</v>
      </c>
      <c r="X1388" s="17">
        <v>0.119379568344104</v>
      </c>
      <c r="Y1388" s="17">
        <v>0.13317318840140099</v>
      </c>
      <c r="Z1388" s="17">
        <v>0.16309843276573399</v>
      </c>
      <c r="AA1388" s="17">
        <v>0.12501059423956001</v>
      </c>
      <c r="AB1388" s="17">
        <v>0.117719313959306</v>
      </c>
      <c r="AC1388" s="17">
        <v>0.158911871026371</v>
      </c>
      <c r="AD1388" s="17">
        <v>0.130801921979944</v>
      </c>
      <c r="AE1388" s="17"/>
      <c r="AF1388" s="17">
        <v>0.14150620073194001</v>
      </c>
      <c r="AG1388" s="17">
        <v>0.120606541733724</v>
      </c>
      <c r="AH1388" s="17">
        <v>8.37876849923304E-2</v>
      </c>
      <c r="AI1388" s="17">
        <v>0.16708231259090101</v>
      </c>
      <c r="AJ1388" s="17">
        <v>0.118270651910948</v>
      </c>
      <c r="AK1388" s="17"/>
      <c r="AL1388" s="17">
        <v>0.112947486412504</v>
      </c>
      <c r="AM1388" s="17">
        <v>0.159006710808233</v>
      </c>
      <c r="AN1388" s="17">
        <v>9.4140178420179493E-2</v>
      </c>
      <c r="AO1388" s="17">
        <v>0.228834942580594</v>
      </c>
      <c r="AP1388" s="17">
        <v>6.2482681784995601E-2</v>
      </c>
      <c r="AQ1388" s="17">
        <v>7.9661586938190795E-2</v>
      </c>
      <c r="AR1388" s="17"/>
      <c r="AS1388" s="17">
        <v>0.10760550819675201</v>
      </c>
      <c r="AT1388" s="17">
        <v>0.13022006750575099</v>
      </c>
      <c r="AU1388" s="17">
        <v>0.158080972802464</v>
      </c>
      <c r="AV1388" s="17">
        <v>0.16315344046580399</v>
      </c>
      <c r="AW1388" s="17">
        <v>7.2497714847292602E-2</v>
      </c>
      <c r="AX1388" s="17"/>
      <c r="AY1388" s="17">
        <v>0.123304791452097</v>
      </c>
      <c r="AZ1388" s="17">
        <v>0.13921922157210201</v>
      </c>
      <c r="BA1388" s="17">
        <v>0.104724322705329</v>
      </c>
      <c r="BB1388" s="17">
        <v>0.180670239689841</v>
      </c>
      <c r="BC1388" s="17">
        <v>0.193330154833601</v>
      </c>
      <c r="BD1388" s="17"/>
      <c r="BE1388" s="17">
        <v>0.203648436283107</v>
      </c>
      <c r="BF1388" s="17">
        <v>0.14992181648772099</v>
      </c>
      <c r="BG1388" s="17">
        <v>0.13323666997137201</v>
      </c>
      <c r="BH1388" s="17">
        <v>0.116955754460686</v>
      </c>
      <c r="BI1388" s="17"/>
      <c r="BJ1388" s="17">
        <v>0.20253155518750299</v>
      </c>
      <c r="BK1388" s="17">
        <v>0.174482967750135</v>
      </c>
      <c r="BL1388" s="17">
        <v>0.154330527783894</v>
      </c>
      <c r="BM1388" s="17">
        <v>0.10792720832587201</v>
      </c>
      <c r="BN1388" s="17"/>
      <c r="BO1388" s="17">
        <v>0.16673964997206001</v>
      </c>
      <c r="BP1388" s="17">
        <v>0.10026623245446099</v>
      </c>
      <c r="BQ1388" s="17">
        <v>0.13691767605396901</v>
      </c>
      <c r="BR1388" s="17"/>
      <c r="BS1388" s="17">
        <v>0.146879862017014</v>
      </c>
      <c r="BT1388" s="17">
        <v>0.11669207356575199</v>
      </c>
      <c r="BU1388" s="17"/>
      <c r="BV1388" s="17">
        <v>7.0259271592878494E-2</v>
      </c>
      <c r="BW1388" s="17">
        <v>0.13040142253071699</v>
      </c>
      <c r="BX1388" s="17">
        <v>0.20082308340746799</v>
      </c>
      <c r="BY1388" s="17"/>
      <c r="BZ1388" s="17">
        <v>0.138945449408134</v>
      </c>
      <c r="CA1388" s="17">
        <v>0.14475460304403301</v>
      </c>
    </row>
    <row r="1389" spans="2:79" x14ac:dyDescent="0.3">
      <c r="B1389" t="s">
        <v>326</v>
      </c>
      <c r="C1389" s="17">
        <v>6.6933247760924894E-2</v>
      </c>
      <c r="D1389" s="17">
        <v>8.3573612754059001E-2</v>
      </c>
      <c r="E1389" s="17">
        <v>5.2111520978160797E-2</v>
      </c>
      <c r="F1389" s="17"/>
      <c r="G1389" s="17">
        <v>4.2538823104847898E-2</v>
      </c>
      <c r="H1389" s="17">
        <v>1.8441122434830901E-2</v>
      </c>
      <c r="I1389" s="17">
        <v>2.9521661570656599E-2</v>
      </c>
      <c r="J1389" s="17">
        <v>8.98670635533457E-2</v>
      </c>
      <c r="K1389" s="17">
        <v>7.7616481218639302E-2</v>
      </c>
      <c r="L1389" s="17">
        <v>0.12501992096869999</v>
      </c>
      <c r="M1389" s="17"/>
      <c r="N1389" s="17">
        <v>7.0909371069728805E-2</v>
      </c>
      <c r="O1389" s="17">
        <v>3.7413811684746598E-2</v>
      </c>
      <c r="P1389" s="17">
        <v>8.1661999291809201E-2</v>
      </c>
      <c r="Q1389" s="17">
        <v>8.3094856660905395E-2</v>
      </c>
      <c r="R1389" s="17"/>
      <c r="S1389" s="17">
        <v>8.60042445827323E-2</v>
      </c>
      <c r="T1389" s="17">
        <v>4.42412671358745E-2</v>
      </c>
      <c r="U1389" s="17">
        <v>8.5803330866559696E-2</v>
      </c>
      <c r="V1389" s="17">
        <v>4.8742767504038498E-2</v>
      </c>
      <c r="W1389" s="17">
        <v>6.2004523060975501E-2</v>
      </c>
      <c r="X1389" s="17">
        <v>4.3125703053488298E-2</v>
      </c>
      <c r="Y1389" s="17">
        <v>0.13068219161088099</v>
      </c>
      <c r="Z1389" s="17">
        <v>5.4161800357637097E-2</v>
      </c>
      <c r="AA1389" s="17">
        <v>0.106752147097992</v>
      </c>
      <c r="AB1389" s="17">
        <v>5.12480071044637E-2</v>
      </c>
      <c r="AC1389" s="17">
        <v>0</v>
      </c>
      <c r="AD1389" s="17">
        <v>6.8869948403247797E-2</v>
      </c>
      <c r="AE1389" s="17"/>
      <c r="AF1389" s="17">
        <v>6.9958391413491194E-2</v>
      </c>
      <c r="AG1389" s="17">
        <v>5.7396704919205399E-2</v>
      </c>
      <c r="AH1389" s="17">
        <v>9.1225901501707604E-2</v>
      </c>
      <c r="AI1389" s="17">
        <v>0.10929493075945799</v>
      </c>
      <c r="AJ1389" s="17">
        <v>4.4695191683737902E-2</v>
      </c>
      <c r="AK1389" s="17"/>
      <c r="AL1389" s="17">
        <v>4.0899581146370802E-2</v>
      </c>
      <c r="AM1389" s="17">
        <v>4.87943670883925E-2</v>
      </c>
      <c r="AN1389" s="17">
        <v>5.1717734307776299E-2</v>
      </c>
      <c r="AO1389" s="17">
        <v>0.141499800476313</v>
      </c>
      <c r="AP1389" s="17">
        <v>7.4869544227907397E-2</v>
      </c>
      <c r="AQ1389" s="17">
        <v>6.0399370073295197E-2</v>
      </c>
      <c r="AR1389" s="17"/>
      <c r="AS1389" s="17">
        <v>3.3309433364126298E-2</v>
      </c>
      <c r="AT1389" s="17">
        <v>6.94348751271643E-2</v>
      </c>
      <c r="AU1389" s="17">
        <v>0.10319848093433701</v>
      </c>
      <c r="AV1389" s="17">
        <v>4.5350164395330399E-2</v>
      </c>
      <c r="AW1389" s="17">
        <v>0</v>
      </c>
      <c r="AX1389" s="17"/>
      <c r="AY1389" s="17">
        <v>9.0640926106744998E-2</v>
      </c>
      <c r="AZ1389" s="17">
        <v>6.2087347733308901E-2</v>
      </c>
      <c r="BA1389" s="17">
        <v>6.2836288763783194E-2</v>
      </c>
      <c r="BB1389" s="17">
        <v>5.08751551031991E-2</v>
      </c>
      <c r="BC1389" s="17">
        <v>4.3819346332166401E-2</v>
      </c>
      <c r="BD1389" s="17"/>
      <c r="BE1389" s="17">
        <v>4.24617470567124E-2</v>
      </c>
      <c r="BF1389" s="17">
        <v>6.4201851767267906E-2</v>
      </c>
      <c r="BG1389" s="17">
        <v>8.03174089878467E-2</v>
      </c>
      <c r="BH1389" s="17">
        <v>5.1367523483718799E-2</v>
      </c>
      <c r="BI1389" s="17"/>
      <c r="BJ1389" s="17">
        <v>0.110203117095517</v>
      </c>
      <c r="BK1389" s="17">
        <v>1.49702002692542E-2</v>
      </c>
      <c r="BL1389" s="17">
        <v>5.0432203297103899E-2</v>
      </c>
      <c r="BM1389" s="17">
        <v>7.1610795718871398E-2</v>
      </c>
      <c r="BN1389" s="17"/>
      <c r="BO1389" s="17">
        <v>4.4340128730514301E-2</v>
      </c>
      <c r="BP1389" s="17">
        <v>8.5579782458308898E-2</v>
      </c>
      <c r="BQ1389" s="17">
        <v>6.8321437156230805E-2</v>
      </c>
      <c r="BR1389" s="17"/>
      <c r="BS1389" s="17">
        <v>6.1218033410247202E-2</v>
      </c>
      <c r="BT1389" s="17">
        <v>7.5698301824489805E-2</v>
      </c>
      <c r="BU1389" s="17"/>
      <c r="BV1389" s="17">
        <v>4.26625270868983E-2</v>
      </c>
      <c r="BW1389" s="17">
        <v>7.2234206071732004E-2</v>
      </c>
      <c r="BX1389" s="17">
        <v>7.7475425173471696E-2</v>
      </c>
      <c r="BY1389" s="17"/>
      <c r="BZ1389" s="17">
        <v>3.31581891496147E-2</v>
      </c>
      <c r="CA1389" s="17">
        <v>4.1859046099325101E-2</v>
      </c>
    </row>
    <row r="1390" spans="2:79" x14ac:dyDescent="0.3">
      <c r="B1390" t="s">
        <v>327</v>
      </c>
      <c r="C1390" s="17">
        <v>3.1232312493690399E-2</v>
      </c>
      <c r="D1390" s="17">
        <v>4.1209188636433101E-2</v>
      </c>
      <c r="E1390" s="17">
        <v>2.23458167711372E-2</v>
      </c>
      <c r="F1390" s="17"/>
      <c r="G1390" s="17">
        <v>2.2311362915452899E-2</v>
      </c>
      <c r="H1390" s="17">
        <v>7.90182590582293E-3</v>
      </c>
      <c r="I1390" s="17">
        <v>2.8503020121627899E-2</v>
      </c>
      <c r="J1390" s="17">
        <v>3.9849933904813402E-2</v>
      </c>
      <c r="K1390" s="17">
        <v>9.4079555888590995E-3</v>
      </c>
      <c r="L1390" s="17">
        <v>6.3550942586952694E-2</v>
      </c>
      <c r="M1390" s="17"/>
      <c r="N1390" s="17">
        <v>2.8151615267897299E-2</v>
      </c>
      <c r="O1390" s="17">
        <v>3.5897615750257801E-2</v>
      </c>
      <c r="P1390" s="17">
        <v>3.6902735557402297E-2</v>
      </c>
      <c r="Q1390" s="17">
        <v>2.6934605273158399E-2</v>
      </c>
      <c r="R1390" s="17"/>
      <c r="S1390" s="17">
        <v>4.5418683110919601E-2</v>
      </c>
      <c r="T1390" s="17">
        <v>1.17502009818151E-2</v>
      </c>
      <c r="U1390" s="17">
        <v>1.87443717993496E-2</v>
      </c>
      <c r="V1390" s="17">
        <v>5.3228718380050999E-2</v>
      </c>
      <c r="W1390" s="17">
        <v>1.9781681149806801E-2</v>
      </c>
      <c r="X1390" s="17">
        <v>1.26937352546845E-2</v>
      </c>
      <c r="Y1390" s="17">
        <v>4.57983094123844E-2</v>
      </c>
      <c r="Z1390" s="17">
        <v>3.0060286328586601E-2</v>
      </c>
      <c r="AA1390" s="17">
        <v>2.66525086398E-2</v>
      </c>
      <c r="AB1390" s="17">
        <v>5.1446202302768702E-2</v>
      </c>
      <c r="AC1390" s="17">
        <v>3.5780663210919002E-2</v>
      </c>
      <c r="AD1390" s="17">
        <v>0</v>
      </c>
      <c r="AE1390" s="17"/>
      <c r="AF1390" s="17">
        <v>4.3418584250309797E-2</v>
      </c>
      <c r="AG1390" s="17">
        <v>1.7374587750818699E-2</v>
      </c>
      <c r="AH1390" s="17">
        <v>2.6418645686976602E-2</v>
      </c>
      <c r="AI1390" s="17">
        <v>7.7137377602321103E-2</v>
      </c>
      <c r="AJ1390" s="17">
        <v>2.5903833362143702E-2</v>
      </c>
      <c r="AK1390" s="17"/>
      <c r="AL1390" s="17">
        <v>5.4864981895791998E-3</v>
      </c>
      <c r="AM1390" s="17">
        <v>3.41922801488376E-2</v>
      </c>
      <c r="AN1390" s="17">
        <v>3.4207748049586997E-2</v>
      </c>
      <c r="AO1390" s="17">
        <v>6.0072482102746801E-2</v>
      </c>
      <c r="AP1390" s="17">
        <v>1.8199342689153498E-2</v>
      </c>
      <c r="AQ1390" s="17">
        <v>3.3493276842782901E-2</v>
      </c>
      <c r="AR1390" s="17"/>
      <c r="AS1390" s="17">
        <v>2.7556776585326199E-2</v>
      </c>
      <c r="AT1390" s="17">
        <v>3.1638429023376602E-2</v>
      </c>
      <c r="AU1390" s="17">
        <v>1.76334436045038E-2</v>
      </c>
      <c r="AV1390" s="17">
        <v>6.00328000504841E-2</v>
      </c>
      <c r="AW1390" s="17">
        <v>0</v>
      </c>
      <c r="AX1390" s="17"/>
      <c r="AY1390" s="17">
        <v>5.2484442412916998E-2</v>
      </c>
      <c r="AZ1390" s="17">
        <v>1.9915352584442599E-2</v>
      </c>
      <c r="BA1390" s="17">
        <v>1.44538243649616E-2</v>
      </c>
      <c r="BB1390" s="17">
        <v>2.1504891463162899E-2</v>
      </c>
      <c r="BC1390" s="17">
        <v>0.111229677519952</v>
      </c>
      <c r="BD1390" s="17"/>
      <c r="BE1390" s="17">
        <v>0</v>
      </c>
      <c r="BF1390" s="17">
        <v>4.6366013995999697E-2</v>
      </c>
      <c r="BG1390" s="17">
        <v>2.8379138395061801E-2</v>
      </c>
      <c r="BH1390" s="17">
        <v>3.0814997731807001E-2</v>
      </c>
      <c r="BI1390" s="17"/>
      <c r="BJ1390" s="17">
        <v>4.1919112905824701E-2</v>
      </c>
      <c r="BK1390" s="17">
        <v>2.0074086668481501E-2</v>
      </c>
      <c r="BL1390" s="17">
        <v>4.49154857016845E-2</v>
      </c>
      <c r="BM1390" s="17">
        <v>2.4388692717903299E-2</v>
      </c>
      <c r="BN1390" s="17"/>
      <c r="BO1390" s="17">
        <v>2.1848950921030001E-2</v>
      </c>
      <c r="BP1390" s="17">
        <v>1.02457747399732E-2</v>
      </c>
      <c r="BQ1390" s="17">
        <v>3.5669400094935903E-2</v>
      </c>
      <c r="BR1390" s="17"/>
      <c r="BS1390" s="17">
        <v>2.2826389576708499E-2</v>
      </c>
      <c r="BT1390" s="17">
        <v>4.36425927222229E-2</v>
      </c>
      <c r="BU1390" s="17"/>
      <c r="BV1390" s="17">
        <v>2.73873099552625E-2</v>
      </c>
      <c r="BW1390" s="17">
        <v>2.4849572359918901E-2</v>
      </c>
      <c r="BX1390" s="17">
        <v>3.8686335396173603E-2</v>
      </c>
      <c r="BY1390" s="17"/>
      <c r="BZ1390" s="17">
        <v>2.0594441369624201E-2</v>
      </c>
      <c r="CA1390" s="17">
        <v>4.91354067981166E-2</v>
      </c>
    </row>
    <row r="1391" spans="2:79" x14ac:dyDescent="0.3">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c r="BM1391" s="17"/>
      <c r="BN1391" s="17"/>
      <c r="BO1391" s="17"/>
      <c r="BP1391" s="17"/>
      <c r="BQ1391" s="17"/>
      <c r="BR1391" s="17"/>
      <c r="BS1391" s="17"/>
      <c r="BT1391" s="17"/>
      <c r="BU1391" s="17"/>
      <c r="BV1391" s="17"/>
      <c r="BW1391" s="17"/>
      <c r="BX1391" s="17"/>
      <c r="BY1391" s="17"/>
      <c r="BZ1391" s="17"/>
      <c r="CA1391" s="17"/>
    </row>
    <row r="1392" spans="2:79" x14ac:dyDescent="0.3">
      <c r="B1392" s="6" t="s">
        <v>398</v>
      </c>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c r="BM1392" s="17"/>
      <c r="BN1392" s="17"/>
      <c r="BO1392" s="17"/>
      <c r="BP1392" s="17"/>
      <c r="BQ1392" s="17"/>
      <c r="BR1392" s="17"/>
      <c r="BS1392" s="17"/>
      <c r="BT1392" s="17"/>
      <c r="BU1392" s="17"/>
      <c r="BV1392" s="17"/>
      <c r="BW1392" s="17"/>
      <c r="BX1392" s="17"/>
      <c r="BY1392" s="17"/>
      <c r="BZ1392" s="17"/>
      <c r="CA1392" s="17"/>
    </row>
    <row r="1393" spans="2:79" x14ac:dyDescent="0.3">
      <c r="B1393" s="24" t="s">
        <v>329</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c r="BM1393" s="17"/>
      <c r="BN1393" s="17"/>
      <c r="BO1393" s="17"/>
      <c r="BP1393" s="17"/>
      <c r="BQ1393" s="17"/>
      <c r="BR1393" s="17"/>
      <c r="BS1393" s="17"/>
      <c r="BT1393" s="17"/>
      <c r="BU1393" s="17"/>
      <c r="BV1393" s="17"/>
      <c r="BW1393" s="17"/>
      <c r="BX1393" s="17"/>
      <c r="BY1393" s="17"/>
      <c r="BZ1393" s="17"/>
      <c r="CA1393" s="17"/>
    </row>
    <row r="1394" spans="2:79" x14ac:dyDescent="0.3">
      <c r="B1394" t="s">
        <v>321</v>
      </c>
      <c r="C1394" s="17">
        <v>0.14146689629518799</v>
      </c>
      <c r="D1394" s="17">
        <v>0.11718669819178799</v>
      </c>
      <c r="E1394" s="17">
        <v>0.163093492987537</v>
      </c>
      <c r="F1394" s="17"/>
      <c r="G1394" s="17">
        <v>9.6861837944401494E-2</v>
      </c>
      <c r="H1394" s="17">
        <v>0.121342192501256</v>
      </c>
      <c r="I1394" s="17">
        <v>0.14705323824547201</v>
      </c>
      <c r="J1394" s="17">
        <v>0.15323187940091099</v>
      </c>
      <c r="K1394" s="17">
        <v>0.219642695984924</v>
      </c>
      <c r="L1394" s="17">
        <v>0.12284943716916399</v>
      </c>
      <c r="M1394" s="17"/>
      <c r="N1394" s="17">
        <v>9.7588450253619896E-2</v>
      </c>
      <c r="O1394" s="17">
        <v>0.14436080320738401</v>
      </c>
      <c r="P1394" s="17">
        <v>0.13876570658739401</v>
      </c>
      <c r="Q1394" s="17">
        <v>0.19185016941944799</v>
      </c>
      <c r="R1394" s="17"/>
      <c r="S1394" s="17">
        <v>0.111997615980946</v>
      </c>
      <c r="T1394" s="17">
        <v>0.164313450419388</v>
      </c>
      <c r="U1394" s="17">
        <v>0.159053136301267</v>
      </c>
      <c r="V1394" s="17">
        <v>0.20141408563108101</v>
      </c>
      <c r="W1394" s="17">
        <v>0.107720045880922</v>
      </c>
      <c r="X1394" s="17">
        <v>0.175680500436762</v>
      </c>
      <c r="Y1394" s="17">
        <v>3.9623692077648397E-2</v>
      </c>
      <c r="Z1394" s="17">
        <v>0.131128121559971</v>
      </c>
      <c r="AA1394" s="17">
        <v>0.20129675360973401</v>
      </c>
      <c r="AB1394" s="17">
        <v>0.11554138098251</v>
      </c>
      <c r="AC1394" s="17">
        <v>2.5799482080351599E-2</v>
      </c>
      <c r="AD1394" s="17">
        <v>0.27522112368651303</v>
      </c>
      <c r="AE1394" s="17"/>
      <c r="AF1394" s="17">
        <v>0.11548740481613</v>
      </c>
      <c r="AG1394" s="17">
        <v>0.113782608007324</v>
      </c>
      <c r="AH1394" s="17">
        <v>0.12052391875506301</v>
      </c>
      <c r="AI1394" s="17">
        <v>0.25469162538010498</v>
      </c>
      <c r="AJ1394" s="17">
        <v>0.12868783346645801</v>
      </c>
      <c r="AK1394" s="17"/>
      <c r="AL1394" s="17">
        <v>0.105142559577005</v>
      </c>
      <c r="AM1394" s="17">
        <v>0.112641062057508</v>
      </c>
      <c r="AN1394" s="17">
        <v>0.14520559094379801</v>
      </c>
      <c r="AO1394" s="17">
        <v>0.220325627611374</v>
      </c>
      <c r="AP1394" s="17">
        <v>9.0040940725745797E-2</v>
      </c>
      <c r="AQ1394" s="17">
        <v>0.173261764827186</v>
      </c>
      <c r="AR1394" s="17"/>
      <c r="AS1394" s="17">
        <v>0.12774697880144101</v>
      </c>
      <c r="AT1394" s="17">
        <v>0.107188859078795</v>
      </c>
      <c r="AU1394" s="17">
        <v>0.165096797194101</v>
      </c>
      <c r="AV1394" s="17">
        <v>0.273670805739053</v>
      </c>
      <c r="AW1394" s="17">
        <v>0.20826485650954801</v>
      </c>
      <c r="AX1394" s="17"/>
      <c r="AY1394" s="17">
        <v>0.178796845904728</v>
      </c>
      <c r="AZ1394" s="17">
        <v>0.10808288927522</v>
      </c>
      <c r="BA1394" s="17">
        <v>0.13833502841672701</v>
      </c>
      <c r="BB1394" s="17">
        <v>0.17370946838839299</v>
      </c>
      <c r="BC1394" s="17">
        <v>0.195151549580345</v>
      </c>
      <c r="BD1394" s="17"/>
      <c r="BE1394" s="17">
        <v>0.11643877720847901</v>
      </c>
      <c r="BF1394" s="17">
        <v>0.109808281022772</v>
      </c>
      <c r="BG1394" s="17">
        <v>0.15068449370583301</v>
      </c>
      <c r="BH1394" s="17">
        <v>0.15358249867186199</v>
      </c>
      <c r="BI1394" s="17"/>
      <c r="BJ1394" s="17">
        <v>0.16612279525173199</v>
      </c>
      <c r="BK1394" s="17">
        <v>0.121924453450294</v>
      </c>
      <c r="BL1394" s="17">
        <v>0.16220815209530001</v>
      </c>
      <c r="BM1394" s="17">
        <v>0.131161040067651</v>
      </c>
      <c r="BN1394" s="17"/>
      <c r="BO1394" s="17">
        <v>0.135674810235064</v>
      </c>
      <c r="BP1394" s="17">
        <v>0.16017659355344399</v>
      </c>
      <c r="BQ1394" s="17">
        <v>0.13728232694418099</v>
      </c>
      <c r="BR1394" s="17"/>
      <c r="BS1394" s="17">
        <v>0.15978246357194301</v>
      </c>
      <c r="BT1394" s="17">
        <v>0.11592672991465799</v>
      </c>
      <c r="BU1394" s="17"/>
      <c r="BV1394" s="17">
        <v>0.154127256912553</v>
      </c>
      <c r="BW1394" s="17">
        <v>0.144435654206263</v>
      </c>
      <c r="BX1394" s="17">
        <v>0.14167178904109001</v>
      </c>
      <c r="BY1394" s="17"/>
      <c r="BZ1394" s="17">
        <v>5.78444307936542E-2</v>
      </c>
      <c r="CA1394" s="17">
        <v>0.14038141258005099</v>
      </c>
    </row>
    <row r="1395" spans="2:79" x14ac:dyDescent="0.3">
      <c r="B1395" t="s">
        <v>322</v>
      </c>
      <c r="C1395" s="17">
        <v>0.221640737566903</v>
      </c>
      <c r="D1395" s="17">
        <v>0.219478437983123</v>
      </c>
      <c r="E1395" s="17">
        <v>0.223566717776261</v>
      </c>
      <c r="F1395" s="17"/>
      <c r="G1395" s="17">
        <v>0.19414079720702601</v>
      </c>
      <c r="H1395" s="17">
        <v>0.26745756358483103</v>
      </c>
      <c r="I1395" s="17">
        <v>0.26873952878128698</v>
      </c>
      <c r="J1395" s="17">
        <v>0.249592485296698</v>
      </c>
      <c r="K1395" s="17">
        <v>0.137226165550731</v>
      </c>
      <c r="L1395" s="17">
        <v>0.19230169942002401</v>
      </c>
      <c r="M1395" s="17"/>
      <c r="N1395" s="17">
        <v>0.222636001542065</v>
      </c>
      <c r="O1395" s="17">
        <v>0.19913076788078199</v>
      </c>
      <c r="P1395" s="17">
        <v>0.22458047536709</v>
      </c>
      <c r="Q1395" s="17">
        <v>0.23905226203097599</v>
      </c>
      <c r="R1395" s="17"/>
      <c r="S1395" s="17">
        <v>0.19734931795357299</v>
      </c>
      <c r="T1395" s="17">
        <v>0.19522994680333</v>
      </c>
      <c r="U1395" s="17">
        <v>0.18557418663118599</v>
      </c>
      <c r="V1395" s="17">
        <v>0.29175120951401801</v>
      </c>
      <c r="W1395" s="17">
        <v>0.15702157869394701</v>
      </c>
      <c r="X1395" s="17">
        <v>0.29447654229117598</v>
      </c>
      <c r="Y1395" s="17">
        <v>0.18503055458293499</v>
      </c>
      <c r="Z1395" s="17">
        <v>0.28172511788960602</v>
      </c>
      <c r="AA1395" s="17">
        <v>0.17976064453504501</v>
      </c>
      <c r="AB1395" s="17">
        <v>0.28794347308881701</v>
      </c>
      <c r="AC1395" s="17">
        <v>0.218938298352301</v>
      </c>
      <c r="AD1395" s="17">
        <v>0.14071064646544101</v>
      </c>
      <c r="AE1395" s="17"/>
      <c r="AF1395" s="17">
        <v>0.25114830449673903</v>
      </c>
      <c r="AG1395" s="17">
        <v>0.25207797318278502</v>
      </c>
      <c r="AH1395" s="17">
        <v>0.17427057918094599</v>
      </c>
      <c r="AI1395" s="17">
        <v>0.18566846682414101</v>
      </c>
      <c r="AJ1395" s="17">
        <v>0.13420019164501401</v>
      </c>
      <c r="AK1395" s="17"/>
      <c r="AL1395" s="17">
        <v>0.23410963421317499</v>
      </c>
      <c r="AM1395" s="17">
        <v>0.20551665711535699</v>
      </c>
      <c r="AN1395" s="17">
        <v>0.234009270550706</v>
      </c>
      <c r="AO1395" s="17">
        <v>0.24747565128585</v>
      </c>
      <c r="AP1395" s="17">
        <v>0.20115494044751001</v>
      </c>
      <c r="AQ1395" s="17">
        <v>0.187148591853181</v>
      </c>
      <c r="AR1395" s="17"/>
      <c r="AS1395" s="17">
        <v>0.25018246465006699</v>
      </c>
      <c r="AT1395" s="17">
        <v>0.22546946441524399</v>
      </c>
      <c r="AU1395" s="17">
        <v>0.22961482380002099</v>
      </c>
      <c r="AV1395" s="17">
        <v>0.13758592615961199</v>
      </c>
      <c r="AW1395" s="17">
        <v>0.176158896057766</v>
      </c>
      <c r="AX1395" s="17"/>
      <c r="AY1395" s="17">
        <v>0.255573830932599</v>
      </c>
      <c r="AZ1395" s="17">
        <v>0.17864038037448501</v>
      </c>
      <c r="BA1395" s="17">
        <v>0.25777818903100902</v>
      </c>
      <c r="BB1395" s="17">
        <v>0.239116445872261</v>
      </c>
      <c r="BC1395" s="17">
        <v>0.20587752133409801</v>
      </c>
      <c r="BD1395" s="17"/>
      <c r="BE1395" s="17">
        <v>0.20980196305110899</v>
      </c>
      <c r="BF1395" s="17">
        <v>0.25592330389896201</v>
      </c>
      <c r="BG1395" s="17">
        <v>0.19801078897537799</v>
      </c>
      <c r="BH1395" s="17">
        <v>0.236735649193621</v>
      </c>
      <c r="BI1395" s="17"/>
      <c r="BJ1395" s="17">
        <v>0.29716662859926701</v>
      </c>
      <c r="BK1395" s="17">
        <v>0.29924822431127801</v>
      </c>
      <c r="BL1395" s="17">
        <v>0.20879359841255499</v>
      </c>
      <c r="BM1395" s="17">
        <v>0.20320838078653899</v>
      </c>
      <c r="BN1395" s="17"/>
      <c r="BO1395" s="17">
        <v>0.323870852440443</v>
      </c>
      <c r="BP1395" s="17">
        <v>0.210790269318616</v>
      </c>
      <c r="BQ1395" s="17">
        <v>0.20641785679500799</v>
      </c>
      <c r="BR1395" s="17"/>
      <c r="BS1395" s="17">
        <v>0.21437106563395</v>
      </c>
      <c r="BT1395" s="17">
        <v>0.233767313276455</v>
      </c>
      <c r="BU1395" s="17"/>
      <c r="BV1395" s="17">
        <v>0.21972328529180801</v>
      </c>
      <c r="BW1395" s="17">
        <v>0.229645737344157</v>
      </c>
      <c r="BX1395" s="17">
        <v>0.221726113257878</v>
      </c>
      <c r="BY1395" s="17"/>
      <c r="BZ1395" s="17">
        <v>0.32501539010004099</v>
      </c>
      <c r="CA1395" s="17">
        <v>0.21791785648891401</v>
      </c>
    </row>
    <row r="1396" spans="2:79" x14ac:dyDescent="0.3">
      <c r="B1396" t="s">
        <v>323</v>
      </c>
      <c r="C1396" s="17">
        <v>0.255304986761065</v>
      </c>
      <c r="D1396" s="17">
        <v>0.27091469434917098</v>
      </c>
      <c r="E1396" s="17">
        <v>0.241401276047675</v>
      </c>
      <c r="F1396" s="17"/>
      <c r="G1396" s="17">
        <v>0.33252711834725401</v>
      </c>
      <c r="H1396" s="17">
        <v>0.17809176452341999</v>
      </c>
      <c r="I1396" s="17">
        <v>0.262536272924624</v>
      </c>
      <c r="J1396" s="17">
        <v>0.202703833146927</v>
      </c>
      <c r="K1396" s="17">
        <v>0.279471773062965</v>
      </c>
      <c r="L1396" s="17">
        <v>0.29324324743802799</v>
      </c>
      <c r="M1396" s="17"/>
      <c r="N1396" s="17">
        <v>0.229281548009518</v>
      </c>
      <c r="O1396" s="17">
        <v>0.28568006330434798</v>
      </c>
      <c r="P1396" s="17">
        <v>0.26641583251977002</v>
      </c>
      <c r="Q1396" s="17">
        <v>0.25149096348970801</v>
      </c>
      <c r="R1396" s="17"/>
      <c r="S1396" s="17">
        <v>0.26075341818095998</v>
      </c>
      <c r="T1396" s="17">
        <v>0.297453166129034</v>
      </c>
      <c r="U1396" s="17">
        <v>0.20062596726884599</v>
      </c>
      <c r="V1396" s="17">
        <v>0.205799558634707</v>
      </c>
      <c r="W1396" s="17">
        <v>0.30096917241821303</v>
      </c>
      <c r="X1396" s="17">
        <v>0.303598726616984</v>
      </c>
      <c r="Y1396" s="17">
        <v>0.41361229623826601</v>
      </c>
      <c r="Z1396" s="17">
        <v>0.235802102983481</v>
      </c>
      <c r="AA1396" s="17">
        <v>0.17605056977921299</v>
      </c>
      <c r="AB1396" s="17">
        <v>0.241617228538063</v>
      </c>
      <c r="AC1396" s="17">
        <v>0.227425722456292</v>
      </c>
      <c r="AD1396" s="17">
        <v>0.13582803188762699</v>
      </c>
      <c r="AE1396" s="17"/>
      <c r="AF1396" s="17">
        <v>0.258463634767924</v>
      </c>
      <c r="AG1396" s="17">
        <v>0.24560606729159101</v>
      </c>
      <c r="AH1396" s="17">
        <v>0.27895360262618901</v>
      </c>
      <c r="AI1396" s="17">
        <v>0.24347347525212401</v>
      </c>
      <c r="AJ1396" s="17">
        <v>0.33593140870142701</v>
      </c>
      <c r="AK1396" s="17"/>
      <c r="AL1396" s="17">
        <v>0.249907183902458</v>
      </c>
      <c r="AM1396" s="17">
        <v>0.26199532477287202</v>
      </c>
      <c r="AN1396" s="17">
        <v>0.28512515028219299</v>
      </c>
      <c r="AO1396" s="17">
        <v>0.22738086076959699</v>
      </c>
      <c r="AP1396" s="17">
        <v>0.33441250541231998</v>
      </c>
      <c r="AQ1396" s="17">
        <v>0.289429079895964</v>
      </c>
      <c r="AR1396" s="17"/>
      <c r="AS1396" s="17">
        <v>0.23610103318565401</v>
      </c>
      <c r="AT1396" s="17">
        <v>0.267382356381552</v>
      </c>
      <c r="AU1396" s="17">
        <v>0.27876109879961403</v>
      </c>
      <c r="AV1396" s="17">
        <v>0.19134040873748501</v>
      </c>
      <c r="AW1396" s="17">
        <v>0.236248157042866</v>
      </c>
      <c r="AX1396" s="17"/>
      <c r="AY1396" s="17">
        <v>0.25964842917854303</v>
      </c>
      <c r="AZ1396" s="17">
        <v>0.28064259124259899</v>
      </c>
      <c r="BA1396" s="17">
        <v>0.23237465619700101</v>
      </c>
      <c r="BB1396" s="17">
        <v>0.208655946454015</v>
      </c>
      <c r="BC1396" s="17">
        <v>0.244043251173653</v>
      </c>
      <c r="BD1396" s="17"/>
      <c r="BE1396" s="17">
        <v>0.205351113115917</v>
      </c>
      <c r="BF1396" s="17">
        <v>0.25120246631585902</v>
      </c>
      <c r="BG1396" s="17">
        <v>0.24491299907143901</v>
      </c>
      <c r="BH1396" s="17">
        <v>0.28406606797301898</v>
      </c>
      <c r="BI1396" s="17"/>
      <c r="BJ1396" s="17">
        <v>0.200011594606259</v>
      </c>
      <c r="BK1396" s="17">
        <v>0.20546586936525801</v>
      </c>
      <c r="BL1396" s="17">
        <v>0.22256892755624499</v>
      </c>
      <c r="BM1396" s="17">
        <v>0.28944757460871801</v>
      </c>
      <c r="BN1396" s="17"/>
      <c r="BO1396" s="17">
        <v>0.18313754321928899</v>
      </c>
      <c r="BP1396" s="17">
        <v>0.17093006164145</v>
      </c>
      <c r="BQ1396" s="17">
        <v>0.28606580763170403</v>
      </c>
      <c r="BR1396" s="17"/>
      <c r="BS1396" s="17">
        <v>0.24436300287569601</v>
      </c>
      <c r="BT1396" s="17">
        <v>0.26954678651325897</v>
      </c>
      <c r="BU1396" s="17"/>
      <c r="BV1396" s="17">
        <v>0.247797062800302</v>
      </c>
      <c r="BW1396" s="17">
        <v>0.25722239170369798</v>
      </c>
      <c r="BX1396" s="17">
        <v>0.26039596697925399</v>
      </c>
      <c r="BY1396" s="17"/>
      <c r="BZ1396" s="17">
        <v>0.25242097705271999</v>
      </c>
      <c r="CA1396" s="17">
        <v>0.21985592604193399</v>
      </c>
    </row>
    <row r="1397" spans="2:79" x14ac:dyDescent="0.3">
      <c r="B1397" t="s">
        <v>324</v>
      </c>
      <c r="C1397" s="17">
        <v>0.177851768553353</v>
      </c>
      <c r="D1397" s="17">
        <v>0.15202194032863101</v>
      </c>
      <c r="E1397" s="17">
        <v>0.20085863510649299</v>
      </c>
      <c r="F1397" s="17"/>
      <c r="G1397" s="17">
        <v>9.5823545612991806E-2</v>
      </c>
      <c r="H1397" s="17">
        <v>0.24684580913550699</v>
      </c>
      <c r="I1397" s="17">
        <v>0.141787708098952</v>
      </c>
      <c r="J1397" s="17">
        <v>0.190450969276349</v>
      </c>
      <c r="K1397" s="17">
        <v>0.17176099500115499</v>
      </c>
      <c r="L1397" s="17">
        <v>0.193272112487966</v>
      </c>
      <c r="M1397" s="17"/>
      <c r="N1397" s="17">
        <v>0.21844881341857</v>
      </c>
      <c r="O1397" s="17">
        <v>0.19194756278239999</v>
      </c>
      <c r="P1397" s="17">
        <v>0.177852328801652</v>
      </c>
      <c r="Q1397" s="17">
        <v>0.121234639192557</v>
      </c>
      <c r="R1397" s="17"/>
      <c r="S1397" s="17">
        <v>0.22384500813784999</v>
      </c>
      <c r="T1397" s="17">
        <v>0.18084176234247501</v>
      </c>
      <c r="U1397" s="17">
        <v>0.346232015786825</v>
      </c>
      <c r="V1397" s="17">
        <v>0.15900660509196199</v>
      </c>
      <c r="W1397" s="17">
        <v>0.14136489435970401</v>
      </c>
      <c r="X1397" s="17">
        <v>8.9458469281473899E-2</v>
      </c>
      <c r="Y1397" s="17">
        <v>0.16947353034314599</v>
      </c>
      <c r="Z1397" s="17">
        <v>6.2274038666648698E-2</v>
      </c>
      <c r="AA1397" s="17">
        <v>0.20000141803028099</v>
      </c>
      <c r="AB1397" s="17">
        <v>8.1346345188308106E-2</v>
      </c>
      <c r="AC1397" s="17">
        <v>0.30038299093463</v>
      </c>
      <c r="AD1397" s="17">
        <v>0.18480198060644401</v>
      </c>
      <c r="AE1397" s="17"/>
      <c r="AF1397" s="17">
        <v>0.190895254747763</v>
      </c>
      <c r="AG1397" s="17">
        <v>0.16797780986833699</v>
      </c>
      <c r="AH1397" s="17">
        <v>0.15884522930766901</v>
      </c>
      <c r="AI1397" s="17">
        <v>0.16239029547167799</v>
      </c>
      <c r="AJ1397" s="17">
        <v>0.12387283856805099</v>
      </c>
      <c r="AK1397" s="17"/>
      <c r="AL1397" s="17">
        <v>0.15885533246669201</v>
      </c>
      <c r="AM1397" s="17">
        <v>0.211536807103439</v>
      </c>
      <c r="AN1397" s="17">
        <v>0.11537677875249</v>
      </c>
      <c r="AO1397" s="17">
        <v>0.14130145019603399</v>
      </c>
      <c r="AP1397" s="17">
        <v>0.12811012077369399</v>
      </c>
      <c r="AQ1397" s="17">
        <v>0.26149719257326198</v>
      </c>
      <c r="AR1397" s="17"/>
      <c r="AS1397" s="17">
        <v>0.17893816888533301</v>
      </c>
      <c r="AT1397" s="17">
        <v>0.16786322572800499</v>
      </c>
      <c r="AU1397" s="17">
        <v>0.17510324401649499</v>
      </c>
      <c r="AV1397" s="17">
        <v>0.19608767968767199</v>
      </c>
      <c r="AW1397" s="17">
        <v>0.310476967143553</v>
      </c>
      <c r="AX1397" s="17"/>
      <c r="AY1397" s="17">
        <v>0.144943247795595</v>
      </c>
      <c r="AZ1397" s="17">
        <v>0.19361642582856101</v>
      </c>
      <c r="BA1397" s="17">
        <v>0.199944002461826</v>
      </c>
      <c r="BB1397" s="17">
        <v>0.13368234240933999</v>
      </c>
      <c r="BC1397" s="17">
        <v>0.21409817028497999</v>
      </c>
      <c r="BD1397" s="17"/>
      <c r="BE1397" s="17">
        <v>0.281045746979182</v>
      </c>
      <c r="BF1397" s="17">
        <v>0.17805321214699199</v>
      </c>
      <c r="BG1397" s="17">
        <v>0.19583684974764201</v>
      </c>
      <c r="BH1397" s="17">
        <v>0.12556342608117499</v>
      </c>
      <c r="BI1397" s="17"/>
      <c r="BJ1397" s="17">
        <v>0.16969226203774601</v>
      </c>
      <c r="BK1397" s="17">
        <v>0.14087401777661901</v>
      </c>
      <c r="BL1397" s="17">
        <v>0.168972552770767</v>
      </c>
      <c r="BM1397" s="17">
        <v>0.185030806499969</v>
      </c>
      <c r="BN1397" s="17"/>
      <c r="BO1397" s="17">
        <v>0.173132834926429</v>
      </c>
      <c r="BP1397" s="17">
        <v>0.17850133908569599</v>
      </c>
      <c r="BQ1397" s="17">
        <v>0.17462017313028599</v>
      </c>
      <c r="BR1397" s="17"/>
      <c r="BS1397" s="17">
        <v>0.189244351005325</v>
      </c>
      <c r="BT1397" s="17">
        <v>0.158897311083288</v>
      </c>
      <c r="BU1397" s="17"/>
      <c r="BV1397" s="17">
        <v>0.13257256589838501</v>
      </c>
      <c r="BW1397" s="17">
        <v>0.21062619095927099</v>
      </c>
      <c r="BX1397" s="17">
        <v>0.141347677075565</v>
      </c>
      <c r="BY1397" s="17"/>
      <c r="BZ1397" s="17">
        <v>0.19022585826701699</v>
      </c>
      <c r="CA1397" s="17">
        <v>0.11659273277340799</v>
      </c>
    </row>
    <row r="1398" spans="2:79" x14ac:dyDescent="0.3">
      <c r="B1398" t="s">
        <v>325</v>
      </c>
      <c r="C1398" s="17">
        <v>0.10648170628299</v>
      </c>
      <c r="D1398" s="17">
        <v>0.118537196678801</v>
      </c>
      <c r="E1398" s="17">
        <v>9.5743769648026403E-2</v>
      </c>
      <c r="F1398" s="17"/>
      <c r="G1398" s="17">
        <v>0.19554117003525001</v>
      </c>
      <c r="H1398" s="17">
        <v>0.10820435179817101</v>
      </c>
      <c r="I1398" s="17">
        <v>8.4771273770838401E-2</v>
      </c>
      <c r="J1398" s="17">
        <v>7.9458850361320998E-2</v>
      </c>
      <c r="K1398" s="17">
        <v>9.8624391119451593E-2</v>
      </c>
      <c r="L1398" s="17">
        <v>9.6299354543660995E-2</v>
      </c>
      <c r="M1398" s="17"/>
      <c r="N1398" s="17">
        <v>0.127717077910495</v>
      </c>
      <c r="O1398" s="17">
        <v>0.110745602644924</v>
      </c>
      <c r="P1398" s="17">
        <v>0.109834858704527</v>
      </c>
      <c r="Q1398" s="17">
        <v>7.2906856931594405E-2</v>
      </c>
      <c r="R1398" s="17"/>
      <c r="S1398" s="17">
        <v>9.5522334798532199E-2</v>
      </c>
      <c r="T1398" s="17">
        <v>9.0708682600876805E-2</v>
      </c>
      <c r="U1398" s="17">
        <v>3.65561168012788E-2</v>
      </c>
      <c r="V1398" s="17">
        <v>5.1480780678457697E-2</v>
      </c>
      <c r="W1398" s="17">
        <v>0.22829614315570099</v>
      </c>
      <c r="X1398" s="17">
        <v>8.2819132441052101E-2</v>
      </c>
      <c r="Y1398" s="17">
        <v>0.14662905008565399</v>
      </c>
      <c r="Z1398" s="17">
        <v>9.5514990515291096E-2</v>
      </c>
      <c r="AA1398" s="17">
        <v>7.69292817647899E-2</v>
      </c>
      <c r="AB1398" s="17">
        <v>0.16064782024004001</v>
      </c>
      <c r="AC1398" s="17">
        <v>0.11981894802907</v>
      </c>
      <c r="AD1398" s="17">
        <v>0.20270082018900901</v>
      </c>
      <c r="AE1398" s="17"/>
      <c r="AF1398" s="17">
        <v>0.110861537854753</v>
      </c>
      <c r="AG1398" s="17">
        <v>0.12440831984778999</v>
      </c>
      <c r="AH1398" s="17">
        <v>7.8486870571414E-2</v>
      </c>
      <c r="AI1398" s="17">
        <v>6.69111321834613E-2</v>
      </c>
      <c r="AJ1398" s="17">
        <v>0.11633230141890701</v>
      </c>
      <c r="AK1398" s="17"/>
      <c r="AL1398" s="17">
        <v>0.13056545414864701</v>
      </c>
      <c r="AM1398" s="17">
        <v>0.12959011744240501</v>
      </c>
      <c r="AN1398" s="17">
        <v>6.6264516921002603E-2</v>
      </c>
      <c r="AO1398" s="17">
        <v>8.8416249590991106E-2</v>
      </c>
      <c r="AP1398" s="17">
        <v>0.115634068910957</v>
      </c>
      <c r="AQ1398" s="17">
        <v>5.8696152687221198E-2</v>
      </c>
      <c r="AR1398" s="17"/>
      <c r="AS1398" s="17">
        <v>0.109412301322837</v>
      </c>
      <c r="AT1398" s="17">
        <v>0.12902797773108399</v>
      </c>
      <c r="AU1398" s="17">
        <v>6.5556835698692598E-2</v>
      </c>
      <c r="AV1398" s="17">
        <v>0.111226975195999</v>
      </c>
      <c r="AW1398" s="17">
        <v>0</v>
      </c>
      <c r="AX1398" s="17"/>
      <c r="AY1398" s="17">
        <v>7.9759336977479306E-2</v>
      </c>
      <c r="AZ1398" s="17">
        <v>0.118816401028812</v>
      </c>
      <c r="BA1398" s="17">
        <v>0.118856052278665</v>
      </c>
      <c r="BB1398" s="17">
        <v>0.13439715429249199</v>
      </c>
      <c r="BC1398" s="17">
        <v>0</v>
      </c>
      <c r="BD1398" s="17"/>
      <c r="BE1398" s="17">
        <v>9.7809700379155998E-2</v>
      </c>
      <c r="BF1398" s="17">
        <v>0.115946733721334</v>
      </c>
      <c r="BG1398" s="17">
        <v>0.118602822317002</v>
      </c>
      <c r="BH1398" s="17">
        <v>8.4841031590357899E-2</v>
      </c>
      <c r="BI1398" s="17"/>
      <c r="BJ1398" s="17">
        <v>0.108025786652805</v>
      </c>
      <c r="BK1398" s="17">
        <v>0.13499583891338701</v>
      </c>
      <c r="BL1398" s="17">
        <v>0.121319167348026</v>
      </c>
      <c r="BM1398" s="17">
        <v>9.6873547465278001E-2</v>
      </c>
      <c r="BN1398" s="17"/>
      <c r="BO1398" s="17">
        <v>8.8624745270918195E-2</v>
      </c>
      <c r="BP1398" s="17">
        <v>0.173985546360472</v>
      </c>
      <c r="BQ1398" s="17">
        <v>9.8231685194271307E-2</v>
      </c>
      <c r="BR1398" s="17"/>
      <c r="BS1398" s="17">
        <v>0.104899432733458</v>
      </c>
      <c r="BT1398" s="17">
        <v>0.109538190038435</v>
      </c>
      <c r="BU1398" s="17"/>
      <c r="BV1398" s="17">
        <v>0.116430909423545</v>
      </c>
      <c r="BW1398" s="17">
        <v>8.4270200366869302E-2</v>
      </c>
      <c r="BX1398" s="17">
        <v>0.141490560101629</v>
      </c>
      <c r="BY1398" s="17"/>
      <c r="BZ1398" s="17">
        <v>7.7845316288834801E-2</v>
      </c>
      <c r="CA1398" s="17">
        <v>0.184435580543161</v>
      </c>
    </row>
    <row r="1399" spans="2:79" x14ac:dyDescent="0.3">
      <c r="B1399" t="s">
        <v>326</v>
      </c>
      <c r="C1399" s="17">
        <v>6.2086307456238499E-2</v>
      </c>
      <c r="D1399" s="17">
        <v>7.5037494791886594E-2</v>
      </c>
      <c r="E1399" s="17">
        <v>5.0550565284683199E-2</v>
      </c>
      <c r="F1399" s="17"/>
      <c r="G1399" s="17">
        <v>6.1459190159099397E-2</v>
      </c>
      <c r="H1399" s="17">
        <v>7.0156492550991295E-2</v>
      </c>
      <c r="I1399" s="17">
        <v>5.75693674388362E-2</v>
      </c>
      <c r="J1399" s="17">
        <v>7.8144975550187595E-2</v>
      </c>
      <c r="K1399" s="17">
        <v>6.35764381147855E-2</v>
      </c>
      <c r="L1399" s="17">
        <v>4.58861065171191E-2</v>
      </c>
      <c r="M1399" s="17"/>
      <c r="N1399" s="17">
        <v>7.7050187586212598E-2</v>
      </c>
      <c r="O1399" s="17">
        <v>2.6928858985005698E-2</v>
      </c>
      <c r="P1399" s="17">
        <v>6.4883852574778494E-2</v>
      </c>
      <c r="Q1399" s="17">
        <v>7.3541080936204303E-2</v>
      </c>
      <c r="R1399" s="17"/>
      <c r="S1399" s="17">
        <v>7.3078830901248296E-2</v>
      </c>
      <c r="T1399" s="17">
        <v>5.7403718177808503E-2</v>
      </c>
      <c r="U1399" s="17">
        <v>3.24266022088366E-2</v>
      </c>
      <c r="V1399" s="17">
        <v>3.1194212684430601E-2</v>
      </c>
      <c r="W1399" s="17">
        <v>4.48464843417061E-2</v>
      </c>
      <c r="X1399" s="17">
        <v>2.76069376613347E-2</v>
      </c>
      <c r="Y1399" s="17">
        <v>1.9872768009516099E-2</v>
      </c>
      <c r="Z1399" s="17">
        <v>0.13269489442759799</v>
      </c>
      <c r="AA1399" s="17">
        <v>0.110852082847807</v>
      </c>
      <c r="AB1399" s="17">
        <v>8.0992521188478606E-2</v>
      </c>
      <c r="AC1399" s="17">
        <v>7.1853894936436402E-2</v>
      </c>
      <c r="AD1399" s="17">
        <v>6.0737397164965998E-2</v>
      </c>
      <c r="AE1399" s="17"/>
      <c r="AF1399" s="17">
        <v>2.8523508388008299E-2</v>
      </c>
      <c r="AG1399" s="17">
        <v>7.5830737040889107E-2</v>
      </c>
      <c r="AH1399" s="17">
        <v>0.15011871407961899</v>
      </c>
      <c r="AI1399" s="17">
        <v>6.8627670760630005E-2</v>
      </c>
      <c r="AJ1399" s="17">
        <v>0.115526139758063</v>
      </c>
      <c r="AK1399" s="17"/>
      <c r="AL1399" s="17">
        <v>8.9139599127243299E-2</v>
      </c>
      <c r="AM1399" s="17">
        <v>4.4527751359582E-2</v>
      </c>
      <c r="AN1399" s="17">
        <v>0.12605922945032899</v>
      </c>
      <c r="AO1399" s="17">
        <v>4.0743835729495401E-2</v>
      </c>
      <c r="AP1399" s="17">
        <v>9.8715966814763204E-2</v>
      </c>
      <c r="AQ1399" s="17">
        <v>0</v>
      </c>
      <c r="AR1399" s="17"/>
      <c r="AS1399" s="17">
        <v>8.9450928747240199E-2</v>
      </c>
      <c r="AT1399" s="17">
        <v>6.5529696362964296E-2</v>
      </c>
      <c r="AU1399" s="17">
        <v>5.5149119884191501E-2</v>
      </c>
      <c r="AV1399" s="17">
        <v>2.9416524602839798E-2</v>
      </c>
      <c r="AW1399" s="17">
        <v>0</v>
      </c>
      <c r="AX1399" s="17"/>
      <c r="AY1399" s="17">
        <v>5.6891899540997201E-2</v>
      </c>
      <c r="AZ1399" s="17">
        <v>8.3230358804787893E-2</v>
      </c>
      <c r="BA1399" s="17">
        <v>3.1057901455719301E-2</v>
      </c>
      <c r="BB1399" s="17">
        <v>6.2705782724030601E-2</v>
      </c>
      <c r="BC1399" s="17">
        <v>4.3819346332166401E-2</v>
      </c>
      <c r="BD1399" s="17"/>
      <c r="BE1399" s="17">
        <v>8.9552699266156999E-2</v>
      </c>
      <c r="BF1399" s="17">
        <v>5.6547193941450198E-2</v>
      </c>
      <c r="BG1399" s="17">
        <v>6.1006784136096497E-2</v>
      </c>
      <c r="BH1399" s="17">
        <v>6.6383572263614798E-2</v>
      </c>
      <c r="BI1399" s="17"/>
      <c r="BJ1399" s="17">
        <v>1.5659885553253601E-2</v>
      </c>
      <c r="BK1399" s="17">
        <v>9.7491596183165094E-2</v>
      </c>
      <c r="BL1399" s="17">
        <v>5.6314056666398202E-2</v>
      </c>
      <c r="BM1399" s="17">
        <v>6.7677014478057407E-2</v>
      </c>
      <c r="BN1399" s="17"/>
      <c r="BO1399" s="17">
        <v>5.1221714338490702E-2</v>
      </c>
      <c r="BP1399" s="17">
        <v>5.13080022157021E-2</v>
      </c>
      <c r="BQ1399" s="17">
        <v>6.6989228369513099E-2</v>
      </c>
      <c r="BR1399" s="17"/>
      <c r="BS1399" s="17">
        <v>5.7454234033441999E-2</v>
      </c>
      <c r="BT1399" s="17">
        <v>6.9246350788007699E-2</v>
      </c>
      <c r="BU1399" s="17"/>
      <c r="BV1399" s="17">
        <v>7.9561069350623195E-2</v>
      </c>
      <c r="BW1399" s="17">
        <v>5.3091553371166202E-2</v>
      </c>
      <c r="BX1399" s="17">
        <v>6.3345457771000604E-2</v>
      </c>
      <c r="BY1399" s="17"/>
      <c r="BZ1399" s="17">
        <v>9.6648027497733005E-2</v>
      </c>
      <c r="CA1399" s="17">
        <v>9.4693364579826605E-2</v>
      </c>
    </row>
    <row r="1400" spans="2:79" x14ac:dyDescent="0.3">
      <c r="B1400" t="s">
        <v>327</v>
      </c>
      <c r="C1400" s="17">
        <v>3.5167597084262002E-2</v>
      </c>
      <c r="D1400" s="17">
        <v>4.6823537676599601E-2</v>
      </c>
      <c r="E1400" s="17">
        <v>2.4785543149324799E-2</v>
      </c>
      <c r="F1400" s="17"/>
      <c r="G1400" s="17">
        <v>2.36463406939771E-2</v>
      </c>
      <c r="H1400" s="17">
        <v>7.90182590582293E-3</v>
      </c>
      <c r="I1400" s="17">
        <v>3.7542610739991697E-2</v>
      </c>
      <c r="J1400" s="17">
        <v>4.6417006967606297E-2</v>
      </c>
      <c r="K1400" s="17">
        <v>2.96975411659877E-2</v>
      </c>
      <c r="L1400" s="17">
        <v>5.6148042424036898E-2</v>
      </c>
      <c r="M1400" s="17"/>
      <c r="N1400" s="17">
        <v>2.72779212795199E-2</v>
      </c>
      <c r="O1400" s="17">
        <v>4.1206341195157301E-2</v>
      </c>
      <c r="P1400" s="17">
        <v>1.7666945444789198E-2</v>
      </c>
      <c r="Q1400" s="17">
        <v>4.9924027999512101E-2</v>
      </c>
      <c r="R1400" s="17"/>
      <c r="S1400" s="17">
        <v>3.74534740468907E-2</v>
      </c>
      <c r="T1400" s="17">
        <v>1.4049273527088599E-2</v>
      </c>
      <c r="U1400" s="17">
        <v>3.9531975001759499E-2</v>
      </c>
      <c r="V1400" s="17">
        <v>5.9353547765343503E-2</v>
      </c>
      <c r="W1400" s="17">
        <v>1.9781681149806801E-2</v>
      </c>
      <c r="X1400" s="17">
        <v>2.6359691271218299E-2</v>
      </c>
      <c r="Y1400" s="17">
        <v>2.5758108662833699E-2</v>
      </c>
      <c r="Z1400" s="17">
        <v>6.0860733957403802E-2</v>
      </c>
      <c r="AA1400" s="17">
        <v>5.5109249433129399E-2</v>
      </c>
      <c r="AB1400" s="17">
        <v>3.1911230773782502E-2</v>
      </c>
      <c r="AC1400" s="17">
        <v>3.5780663210919002E-2</v>
      </c>
      <c r="AD1400" s="17">
        <v>0</v>
      </c>
      <c r="AE1400" s="17"/>
      <c r="AF1400" s="17">
        <v>4.4620354928682798E-2</v>
      </c>
      <c r="AG1400" s="17">
        <v>2.0316484761283601E-2</v>
      </c>
      <c r="AH1400" s="17">
        <v>3.8801085479099301E-2</v>
      </c>
      <c r="AI1400" s="17">
        <v>1.8237334127861101E-2</v>
      </c>
      <c r="AJ1400" s="17">
        <v>4.54492864420801E-2</v>
      </c>
      <c r="AK1400" s="17"/>
      <c r="AL1400" s="17">
        <v>3.2280236564779997E-2</v>
      </c>
      <c r="AM1400" s="17">
        <v>3.41922801488376E-2</v>
      </c>
      <c r="AN1400" s="17">
        <v>2.79594630994821E-2</v>
      </c>
      <c r="AO1400" s="17">
        <v>3.4356324816657298E-2</v>
      </c>
      <c r="AP1400" s="17">
        <v>3.1931456915011001E-2</v>
      </c>
      <c r="AQ1400" s="17">
        <v>2.9967218163186701E-2</v>
      </c>
      <c r="AR1400" s="17"/>
      <c r="AS1400" s="17">
        <v>8.1681244074296097E-3</v>
      </c>
      <c r="AT1400" s="17">
        <v>3.7538420302355401E-2</v>
      </c>
      <c r="AU1400" s="17">
        <v>3.0718080606883701E-2</v>
      </c>
      <c r="AV1400" s="17">
        <v>6.0671679877338597E-2</v>
      </c>
      <c r="AW1400" s="17">
        <v>6.8851123246267201E-2</v>
      </c>
      <c r="AX1400" s="17"/>
      <c r="AY1400" s="17">
        <v>2.43864096700585E-2</v>
      </c>
      <c r="AZ1400" s="17">
        <v>3.6970953445535901E-2</v>
      </c>
      <c r="BA1400" s="17">
        <v>2.16541701590529E-2</v>
      </c>
      <c r="BB1400" s="17">
        <v>4.77328598594682E-2</v>
      </c>
      <c r="BC1400" s="17">
        <v>9.7010161294757202E-2</v>
      </c>
      <c r="BD1400" s="17"/>
      <c r="BE1400" s="17">
        <v>0</v>
      </c>
      <c r="BF1400" s="17">
        <v>3.2518808952631803E-2</v>
      </c>
      <c r="BG1400" s="17">
        <v>3.0945262046609901E-2</v>
      </c>
      <c r="BH1400" s="17">
        <v>4.88277542263508E-2</v>
      </c>
      <c r="BI1400" s="17"/>
      <c r="BJ1400" s="17">
        <v>4.3321047298937002E-2</v>
      </c>
      <c r="BK1400" s="17">
        <v>0</v>
      </c>
      <c r="BL1400" s="17">
        <v>5.98235451507102E-2</v>
      </c>
      <c r="BM1400" s="17">
        <v>2.6601636093787798E-2</v>
      </c>
      <c r="BN1400" s="17"/>
      <c r="BO1400" s="17">
        <v>4.4337499569366397E-2</v>
      </c>
      <c r="BP1400" s="17">
        <v>5.4308187824618603E-2</v>
      </c>
      <c r="BQ1400" s="17">
        <v>3.03929219350355E-2</v>
      </c>
      <c r="BR1400" s="17"/>
      <c r="BS1400" s="17">
        <v>2.98854501461863E-2</v>
      </c>
      <c r="BT1400" s="17">
        <v>4.3077318385897102E-2</v>
      </c>
      <c r="BU1400" s="17"/>
      <c r="BV1400" s="17">
        <v>4.9787850322784599E-2</v>
      </c>
      <c r="BW1400" s="17">
        <v>2.0708272048575799E-2</v>
      </c>
      <c r="BX1400" s="17">
        <v>3.0022435773583898E-2</v>
      </c>
      <c r="BY1400" s="17"/>
      <c r="BZ1400" s="17">
        <v>0</v>
      </c>
      <c r="CA1400" s="17">
        <v>2.61231269927053E-2</v>
      </c>
    </row>
    <row r="1401" spans="2:79" x14ac:dyDescent="0.3">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c r="BL1401" s="17"/>
      <c r="BM1401" s="17"/>
      <c r="BN1401" s="17"/>
      <c r="BO1401" s="17"/>
      <c r="BP1401" s="17"/>
      <c r="BQ1401" s="17"/>
      <c r="BR1401" s="17"/>
      <c r="BS1401" s="17"/>
      <c r="BT1401" s="17"/>
      <c r="BU1401" s="17"/>
      <c r="BV1401" s="17"/>
      <c r="BW1401" s="17"/>
      <c r="BX1401" s="17"/>
      <c r="BY1401" s="17"/>
      <c r="BZ1401" s="17"/>
      <c r="CA1401" s="17"/>
    </row>
    <row r="1402" spans="2:79" x14ac:dyDescent="0.3">
      <c r="B1402" s="6" t="s">
        <v>399</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c r="BM1402" s="17"/>
      <c r="BN1402" s="17"/>
      <c r="BO1402" s="17"/>
      <c r="BP1402" s="17"/>
      <c r="BQ1402" s="17"/>
      <c r="BR1402" s="17"/>
      <c r="BS1402" s="17"/>
      <c r="BT1402" s="17"/>
      <c r="BU1402" s="17"/>
      <c r="BV1402" s="17"/>
      <c r="BW1402" s="17"/>
      <c r="BX1402" s="17"/>
      <c r="BY1402" s="17"/>
      <c r="BZ1402" s="17"/>
      <c r="CA1402" s="17"/>
    </row>
    <row r="1403" spans="2:79" x14ac:dyDescent="0.3">
      <c r="B1403" s="24" t="s">
        <v>329</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c r="BM1403" s="17"/>
      <c r="BN1403" s="17"/>
      <c r="BO1403" s="17"/>
      <c r="BP1403" s="17"/>
      <c r="BQ1403" s="17"/>
      <c r="BR1403" s="17"/>
      <c r="BS1403" s="17"/>
      <c r="BT1403" s="17"/>
      <c r="BU1403" s="17"/>
      <c r="BV1403" s="17"/>
      <c r="BW1403" s="17"/>
      <c r="BX1403" s="17"/>
      <c r="BY1403" s="17"/>
      <c r="BZ1403" s="17"/>
      <c r="CA1403" s="17"/>
    </row>
    <row r="1404" spans="2:79" x14ac:dyDescent="0.3">
      <c r="B1404" t="s">
        <v>321</v>
      </c>
      <c r="C1404" s="17">
        <v>6.8727263430521698E-2</v>
      </c>
      <c r="D1404" s="17">
        <v>8.8588037147446397E-2</v>
      </c>
      <c r="E1404" s="17">
        <v>5.1037088855143201E-2</v>
      </c>
      <c r="F1404" s="17"/>
      <c r="G1404" s="17">
        <v>7.5119339339170504E-2</v>
      </c>
      <c r="H1404" s="17">
        <v>7.4287546953325095E-2</v>
      </c>
      <c r="I1404" s="17">
        <v>5.8619593433187303E-2</v>
      </c>
      <c r="J1404" s="17">
        <v>7.5344720773928398E-2</v>
      </c>
      <c r="K1404" s="17">
        <v>6.1836544708752897E-2</v>
      </c>
      <c r="L1404" s="17">
        <v>6.7433627790728298E-2</v>
      </c>
      <c r="M1404" s="17"/>
      <c r="N1404" s="17">
        <v>9.0955388881701807E-2</v>
      </c>
      <c r="O1404" s="17">
        <v>4.19985657649549E-2</v>
      </c>
      <c r="P1404" s="17">
        <v>3.4628547865111603E-2</v>
      </c>
      <c r="Q1404" s="17">
        <v>8.8110731302039905E-2</v>
      </c>
      <c r="R1404" s="17"/>
      <c r="S1404" s="17">
        <v>7.6790889454907293E-2</v>
      </c>
      <c r="T1404" s="17">
        <v>4.3630263165543699E-2</v>
      </c>
      <c r="U1404" s="17">
        <v>7.6874609702298605E-2</v>
      </c>
      <c r="V1404" s="17">
        <v>5.3006443509811103E-2</v>
      </c>
      <c r="W1404" s="17">
        <v>5.85929899308315E-2</v>
      </c>
      <c r="X1404" s="17">
        <v>8.9267563315912804E-2</v>
      </c>
      <c r="Y1404" s="17">
        <v>8.8138570776567796E-2</v>
      </c>
      <c r="Z1404" s="17">
        <v>7.3089603025504199E-2</v>
      </c>
      <c r="AA1404" s="17">
        <v>6.5681918823406099E-2</v>
      </c>
      <c r="AB1404" s="17">
        <v>0.120451952253606</v>
      </c>
      <c r="AC1404" s="17">
        <v>0</v>
      </c>
      <c r="AD1404" s="17">
        <v>0</v>
      </c>
      <c r="AE1404" s="17"/>
      <c r="AF1404" s="17">
        <v>3.45122759883143E-2</v>
      </c>
      <c r="AG1404" s="17">
        <v>0.100383505091235</v>
      </c>
      <c r="AH1404" s="17">
        <v>0</v>
      </c>
      <c r="AI1404" s="17">
        <v>7.8456378010814704E-2</v>
      </c>
      <c r="AJ1404" s="17">
        <v>2.59712629243232E-2</v>
      </c>
      <c r="AK1404" s="17"/>
      <c r="AL1404" s="17">
        <v>8.8545871452727604E-2</v>
      </c>
      <c r="AM1404" s="17">
        <v>5.7021967935698699E-2</v>
      </c>
      <c r="AN1404" s="17">
        <v>3.9319977654130103E-2</v>
      </c>
      <c r="AO1404" s="17">
        <v>9.9469585544092895E-2</v>
      </c>
      <c r="AP1404" s="17">
        <v>3.5656654696973697E-2</v>
      </c>
      <c r="AQ1404" s="17">
        <v>3.3003936608357799E-2</v>
      </c>
      <c r="AR1404" s="17"/>
      <c r="AS1404" s="17">
        <v>9.1052846552028999E-2</v>
      </c>
      <c r="AT1404" s="17">
        <v>6.0035543842252702E-2</v>
      </c>
      <c r="AU1404" s="17">
        <v>6.0560458376300599E-2</v>
      </c>
      <c r="AV1404" s="17">
        <v>9.5369470761451594E-2</v>
      </c>
      <c r="AW1404" s="17">
        <v>6.9565328833653003E-2</v>
      </c>
      <c r="AX1404" s="17"/>
      <c r="AY1404" s="17">
        <v>8.7824648646373293E-2</v>
      </c>
      <c r="AZ1404" s="17">
        <v>5.6466044547309899E-2</v>
      </c>
      <c r="BA1404" s="17">
        <v>6.4741999065032696E-2</v>
      </c>
      <c r="BB1404" s="17">
        <v>5.7951886045653003E-2</v>
      </c>
      <c r="BC1404" s="17">
        <v>0.15609791083371399</v>
      </c>
      <c r="BD1404" s="17"/>
      <c r="BE1404" s="17">
        <v>4.2443883083634698E-2</v>
      </c>
      <c r="BF1404" s="17">
        <v>7.4566632095392493E-2</v>
      </c>
      <c r="BG1404" s="17">
        <v>7.6838811143538396E-2</v>
      </c>
      <c r="BH1404" s="17">
        <v>5.6720664770143203E-2</v>
      </c>
      <c r="BI1404" s="17"/>
      <c r="BJ1404" s="17">
        <v>8.3497102006719906E-2</v>
      </c>
      <c r="BK1404" s="17">
        <v>5.4701192164952603E-2</v>
      </c>
      <c r="BL1404" s="17">
        <v>7.2180672726833595E-2</v>
      </c>
      <c r="BM1404" s="17">
        <v>6.4396995618403105E-2</v>
      </c>
      <c r="BN1404" s="17"/>
      <c r="BO1404" s="17">
        <v>7.2755154336671901E-2</v>
      </c>
      <c r="BP1404" s="17">
        <v>0.107749324685429</v>
      </c>
      <c r="BQ1404" s="17">
        <v>6.1534553929315901E-2</v>
      </c>
      <c r="BR1404" s="17"/>
      <c r="BS1404" s="17">
        <v>7.08109986528066E-2</v>
      </c>
      <c r="BT1404" s="17">
        <v>6.6198520987119203E-2</v>
      </c>
      <c r="BU1404" s="17"/>
      <c r="BV1404" s="17">
        <v>7.9532030547540503E-2</v>
      </c>
      <c r="BW1404" s="17">
        <v>5.3367359737738401E-2</v>
      </c>
      <c r="BX1404" s="17">
        <v>8.0807432519725303E-2</v>
      </c>
      <c r="BY1404" s="17"/>
      <c r="BZ1404" s="17">
        <v>9.7214338705033099E-2</v>
      </c>
      <c r="CA1404" s="17">
        <v>0.16964283684388101</v>
      </c>
    </row>
    <row r="1405" spans="2:79" x14ac:dyDescent="0.3">
      <c r="B1405" t="s">
        <v>322</v>
      </c>
      <c r="C1405" s="17">
        <v>9.2005714795622806E-2</v>
      </c>
      <c r="D1405" s="17">
        <v>9.6487881199797398E-2</v>
      </c>
      <c r="E1405" s="17">
        <v>8.8013407784029593E-2</v>
      </c>
      <c r="F1405" s="17"/>
      <c r="G1405" s="17">
        <v>0.17902619443786699</v>
      </c>
      <c r="H1405" s="17">
        <v>0.111955121001278</v>
      </c>
      <c r="I1405" s="17">
        <v>0.13134967650505899</v>
      </c>
      <c r="J1405" s="17">
        <v>6.0662757493182798E-2</v>
      </c>
      <c r="K1405" s="17">
        <v>7.1559300269662202E-2</v>
      </c>
      <c r="L1405" s="17">
        <v>3.0945351972431701E-2</v>
      </c>
      <c r="M1405" s="17"/>
      <c r="N1405" s="17">
        <v>8.6826985914814497E-2</v>
      </c>
      <c r="O1405" s="17">
        <v>8.8115120123463703E-2</v>
      </c>
      <c r="P1405" s="17">
        <v>0.122925710695794</v>
      </c>
      <c r="Q1405" s="17">
        <v>8.3163167670951305E-2</v>
      </c>
      <c r="R1405" s="17"/>
      <c r="S1405" s="17">
        <v>6.9917971247151003E-2</v>
      </c>
      <c r="T1405" s="17">
        <v>0.121132827898368</v>
      </c>
      <c r="U1405" s="17">
        <v>2.3857166403582999E-2</v>
      </c>
      <c r="V1405" s="17">
        <v>0.106234897600267</v>
      </c>
      <c r="W1405" s="17">
        <v>0.108425097824945</v>
      </c>
      <c r="X1405" s="17">
        <v>0.1347637282859</v>
      </c>
      <c r="Y1405" s="17">
        <v>8.8971805682324795E-2</v>
      </c>
      <c r="Z1405" s="17">
        <v>0.178630422876562</v>
      </c>
      <c r="AA1405" s="17">
        <v>0.106677276862537</v>
      </c>
      <c r="AB1405" s="17">
        <v>4.94991625220099E-2</v>
      </c>
      <c r="AC1405" s="17">
        <v>4.4769442661439798E-2</v>
      </c>
      <c r="AD1405" s="17">
        <v>7.0285836183372793E-2</v>
      </c>
      <c r="AE1405" s="17"/>
      <c r="AF1405" s="17">
        <v>9.8866091856233004E-2</v>
      </c>
      <c r="AG1405" s="17">
        <v>0.109049765640654</v>
      </c>
      <c r="AH1405" s="17">
        <v>3.8332772120487198E-2</v>
      </c>
      <c r="AI1405" s="17">
        <v>9.7781690154805201E-2</v>
      </c>
      <c r="AJ1405" s="17">
        <v>0.158937848386871</v>
      </c>
      <c r="AK1405" s="17"/>
      <c r="AL1405" s="17">
        <v>0.10394352420653601</v>
      </c>
      <c r="AM1405" s="17">
        <v>0.116244908963636</v>
      </c>
      <c r="AN1405" s="17">
        <v>8.4710658460764504E-2</v>
      </c>
      <c r="AO1405" s="17">
        <v>8.3574219867537602E-2</v>
      </c>
      <c r="AP1405" s="17">
        <v>0.15947703360389101</v>
      </c>
      <c r="AQ1405" s="17">
        <v>4.3104664021755203E-2</v>
      </c>
      <c r="AR1405" s="17"/>
      <c r="AS1405" s="17">
        <v>0.101824281795299</v>
      </c>
      <c r="AT1405" s="17">
        <v>8.7269794699679798E-2</v>
      </c>
      <c r="AU1405" s="17">
        <v>7.9388627986400506E-2</v>
      </c>
      <c r="AV1405" s="17">
        <v>0.13460841922744601</v>
      </c>
      <c r="AW1405" s="17">
        <v>8.0392836706030799E-2</v>
      </c>
      <c r="AX1405" s="17"/>
      <c r="AY1405" s="17">
        <v>6.4801993187914506E-2</v>
      </c>
      <c r="AZ1405" s="17">
        <v>9.7907900582808002E-2</v>
      </c>
      <c r="BA1405" s="17">
        <v>9.7532487699915807E-2</v>
      </c>
      <c r="BB1405" s="17">
        <v>0.138083152051513</v>
      </c>
      <c r="BC1405" s="17">
        <v>4.0311446274042498E-2</v>
      </c>
      <c r="BD1405" s="17"/>
      <c r="BE1405" s="17">
        <v>9.7708754413461898E-2</v>
      </c>
      <c r="BF1405" s="17">
        <v>0.125686935981242</v>
      </c>
      <c r="BG1405" s="17">
        <v>7.3697496292624398E-2</v>
      </c>
      <c r="BH1405" s="17">
        <v>9.8892229834825901E-2</v>
      </c>
      <c r="BI1405" s="17"/>
      <c r="BJ1405" s="17">
        <v>0.22716978538709701</v>
      </c>
      <c r="BK1405" s="17">
        <v>0.17630121245991801</v>
      </c>
      <c r="BL1405" s="17">
        <v>5.63000226364044E-2</v>
      </c>
      <c r="BM1405" s="17">
        <v>7.3781689875657003E-2</v>
      </c>
      <c r="BN1405" s="17"/>
      <c r="BO1405" s="17">
        <v>0.150786777418183</v>
      </c>
      <c r="BP1405" s="17">
        <v>9.4673175470758E-2</v>
      </c>
      <c r="BQ1405" s="17">
        <v>8.2490688209535701E-2</v>
      </c>
      <c r="BR1405" s="17"/>
      <c r="BS1405" s="17">
        <v>9.4004770596926801E-2</v>
      </c>
      <c r="BT1405" s="17">
        <v>8.9766444098823006E-2</v>
      </c>
      <c r="BU1405" s="17"/>
      <c r="BV1405" s="17">
        <v>0.102376695501256</v>
      </c>
      <c r="BW1405" s="17">
        <v>7.2063616141180495E-2</v>
      </c>
      <c r="BX1405" s="17">
        <v>0.11639541756697599</v>
      </c>
      <c r="BY1405" s="17"/>
      <c r="BZ1405" s="17">
        <v>0.10385409213985899</v>
      </c>
      <c r="CA1405" s="17">
        <v>0.17839377439206799</v>
      </c>
    </row>
    <row r="1406" spans="2:79" x14ac:dyDescent="0.3">
      <c r="B1406" t="s">
        <v>323</v>
      </c>
      <c r="C1406" s="17">
        <v>0.15171634241059101</v>
      </c>
      <c r="D1406" s="17">
        <v>0.16158640578510999</v>
      </c>
      <c r="E1406" s="17">
        <v>0.142924985807172</v>
      </c>
      <c r="F1406" s="17"/>
      <c r="G1406" s="17">
        <v>0.20357908504748101</v>
      </c>
      <c r="H1406" s="17">
        <v>0.227666649654064</v>
      </c>
      <c r="I1406" s="17">
        <v>0.183635964508788</v>
      </c>
      <c r="J1406" s="17">
        <v>0.140102549613106</v>
      </c>
      <c r="K1406" s="17">
        <v>8.3243182908303404E-2</v>
      </c>
      <c r="L1406" s="17">
        <v>8.5687028593073505E-2</v>
      </c>
      <c r="M1406" s="17"/>
      <c r="N1406" s="17">
        <v>0.13930594981035399</v>
      </c>
      <c r="O1406" s="17">
        <v>0.17494371379472601</v>
      </c>
      <c r="P1406" s="17">
        <v>0.14805530169115899</v>
      </c>
      <c r="Q1406" s="17">
        <v>0.14754617180647001</v>
      </c>
      <c r="R1406" s="17"/>
      <c r="S1406" s="17">
        <v>0.22132690053978399</v>
      </c>
      <c r="T1406" s="17">
        <v>0.15764696567338901</v>
      </c>
      <c r="U1406" s="17">
        <v>7.8941477503297094E-2</v>
      </c>
      <c r="V1406" s="17">
        <v>0.11685703371841</v>
      </c>
      <c r="W1406" s="17">
        <v>0.118779328211401</v>
      </c>
      <c r="X1406" s="17">
        <v>0.22096749579220701</v>
      </c>
      <c r="Y1406" s="17">
        <v>0.17745422302042199</v>
      </c>
      <c r="Z1406" s="17">
        <v>3.2460236564762199E-2</v>
      </c>
      <c r="AA1406" s="17">
        <v>0.12815950735109999</v>
      </c>
      <c r="AB1406" s="17">
        <v>0.120621925236476</v>
      </c>
      <c r="AC1406" s="17">
        <v>0.19924002073970501</v>
      </c>
      <c r="AD1406" s="17">
        <v>0.142109968057473</v>
      </c>
      <c r="AE1406" s="17"/>
      <c r="AF1406" s="17">
        <v>0.148969280791655</v>
      </c>
      <c r="AG1406" s="17">
        <v>0.16283408889762099</v>
      </c>
      <c r="AH1406" s="17">
        <v>0.124398884508113</v>
      </c>
      <c r="AI1406" s="17">
        <v>9.1676439779490998E-2</v>
      </c>
      <c r="AJ1406" s="17">
        <v>0.112833412426777</v>
      </c>
      <c r="AK1406" s="17"/>
      <c r="AL1406" s="17">
        <v>0.14734585574099099</v>
      </c>
      <c r="AM1406" s="17">
        <v>0.19274900179735199</v>
      </c>
      <c r="AN1406" s="17">
        <v>0.148762818409404</v>
      </c>
      <c r="AO1406" s="17">
        <v>0.123929902018496</v>
      </c>
      <c r="AP1406" s="17">
        <v>0.16189337210330801</v>
      </c>
      <c r="AQ1406" s="17">
        <v>0.141685454852087</v>
      </c>
      <c r="AR1406" s="17"/>
      <c r="AS1406" s="17">
        <v>0.187778072371349</v>
      </c>
      <c r="AT1406" s="17">
        <v>0.152208447214467</v>
      </c>
      <c r="AU1406" s="17">
        <v>0.15967711347913999</v>
      </c>
      <c r="AV1406" s="17">
        <v>9.2146801908844E-2</v>
      </c>
      <c r="AW1406" s="17">
        <v>7.2497714847292602E-2</v>
      </c>
      <c r="AX1406" s="17"/>
      <c r="AY1406" s="17">
        <v>0.12965009339949801</v>
      </c>
      <c r="AZ1406" s="17">
        <v>0.172462178911828</v>
      </c>
      <c r="BA1406" s="17">
        <v>0.13383207530772301</v>
      </c>
      <c r="BB1406" s="17">
        <v>0.14645231319041699</v>
      </c>
      <c r="BC1406" s="17">
        <v>0.23426418928251999</v>
      </c>
      <c r="BD1406" s="17"/>
      <c r="BE1406" s="17">
        <v>4.02949306998528E-2</v>
      </c>
      <c r="BF1406" s="17">
        <v>0.22068017159325401</v>
      </c>
      <c r="BG1406" s="17">
        <v>0.126883308329722</v>
      </c>
      <c r="BH1406" s="17">
        <v>0.15996198588861699</v>
      </c>
      <c r="BI1406" s="17"/>
      <c r="BJ1406" s="17">
        <v>0.14369300910664701</v>
      </c>
      <c r="BK1406" s="17">
        <v>0.24680157014144999</v>
      </c>
      <c r="BL1406" s="17">
        <v>0.14913715425368401</v>
      </c>
      <c r="BM1406" s="17">
        <v>0.13865320185924601</v>
      </c>
      <c r="BN1406" s="17"/>
      <c r="BO1406" s="17">
        <v>0.16028202949752501</v>
      </c>
      <c r="BP1406" s="17">
        <v>0.153680552173216</v>
      </c>
      <c r="BQ1406" s="17">
        <v>0.147566528404072</v>
      </c>
      <c r="BR1406" s="17"/>
      <c r="BS1406" s="17">
        <v>0.134453643561804</v>
      </c>
      <c r="BT1406" s="17">
        <v>0.17437985300341499</v>
      </c>
      <c r="BU1406" s="17"/>
      <c r="BV1406" s="17">
        <v>0.113311990861772</v>
      </c>
      <c r="BW1406" s="17">
        <v>0.16071523349888001</v>
      </c>
      <c r="BX1406" s="17">
        <v>0.16800737676987099</v>
      </c>
      <c r="BY1406" s="17"/>
      <c r="BZ1406" s="17">
        <v>0.13072455782359299</v>
      </c>
      <c r="CA1406" s="17">
        <v>0.11219463103609099</v>
      </c>
    </row>
    <row r="1407" spans="2:79" x14ac:dyDescent="0.3">
      <c r="B1407" t="s">
        <v>324</v>
      </c>
      <c r="C1407" s="17">
        <v>0.20205288055182799</v>
      </c>
      <c r="D1407" s="17">
        <v>0.168236000916234</v>
      </c>
      <c r="E1407" s="17">
        <v>0.23217388756166199</v>
      </c>
      <c r="F1407" s="17"/>
      <c r="G1407" s="17">
        <v>0.117226322218152</v>
      </c>
      <c r="H1407" s="17">
        <v>0.174440486969523</v>
      </c>
      <c r="I1407" s="17">
        <v>0.208928715105658</v>
      </c>
      <c r="J1407" s="17">
        <v>0.18439886864901101</v>
      </c>
      <c r="K1407" s="17">
        <v>0.232940137884663</v>
      </c>
      <c r="L1407" s="17">
        <v>0.26400840135155301</v>
      </c>
      <c r="M1407" s="17"/>
      <c r="N1407" s="17">
        <v>0.16910928031075001</v>
      </c>
      <c r="O1407" s="17">
        <v>0.16320546452679899</v>
      </c>
      <c r="P1407" s="17">
        <v>0.25457953307838599</v>
      </c>
      <c r="Q1407" s="17">
        <v>0.24659561736910701</v>
      </c>
      <c r="R1407" s="17"/>
      <c r="S1407" s="17">
        <v>0.19961813505364101</v>
      </c>
      <c r="T1407" s="17">
        <v>0.13726515845737899</v>
      </c>
      <c r="U1407" s="17">
        <v>0.35432054004285501</v>
      </c>
      <c r="V1407" s="17">
        <v>0.27245407317690401</v>
      </c>
      <c r="W1407" s="17">
        <v>0.230507495818606</v>
      </c>
      <c r="X1407" s="17">
        <v>0.18901891727528</v>
      </c>
      <c r="Y1407" s="17">
        <v>0.18061741996087799</v>
      </c>
      <c r="Z1407" s="17">
        <v>0.141526373427111</v>
      </c>
      <c r="AA1407" s="17">
        <v>0.16949059014656601</v>
      </c>
      <c r="AB1407" s="17">
        <v>0.17584308415540001</v>
      </c>
      <c r="AC1407" s="17">
        <v>0.232197773492273</v>
      </c>
      <c r="AD1407" s="17">
        <v>0.13582803188762699</v>
      </c>
      <c r="AE1407" s="17"/>
      <c r="AF1407" s="17">
        <v>0.26028915100315902</v>
      </c>
      <c r="AG1407" s="17">
        <v>0.13575592751542101</v>
      </c>
      <c r="AH1407" s="17">
        <v>0.243911274354424</v>
      </c>
      <c r="AI1407" s="17">
        <v>0.25797965838679798</v>
      </c>
      <c r="AJ1407" s="17">
        <v>0.21533051917575499</v>
      </c>
      <c r="AK1407" s="17"/>
      <c r="AL1407" s="17">
        <v>0.13553783110637399</v>
      </c>
      <c r="AM1407" s="17">
        <v>0.232705213287838</v>
      </c>
      <c r="AN1407" s="17">
        <v>0.26095418732868297</v>
      </c>
      <c r="AO1407" s="17">
        <v>0.21486020908154199</v>
      </c>
      <c r="AP1407" s="17">
        <v>0.103690474011918</v>
      </c>
      <c r="AQ1407" s="17">
        <v>0.289078619814158</v>
      </c>
      <c r="AR1407" s="17"/>
      <c r="AS1407" s="17">
        <v>0.16244864710704299</v>
      </c>
      <c r="AT1407" s="17">
        <v>0.202820580370564</v>
      </c>
      <c r="AU1407" s="17">
        <v>0.21310041214355399</v>
      </c>
      <c r="AV1407" s="17">
        <v>0.22695953521951701</v>
      </c>
      <c r="AW1407" s="17">
        <v>0.15758641559023001</v>
      </c>
      <c r="AX1407" s="17"/>
      <c r="AY1407" s="17">
        <v>0.193578222735341</v>
      </c>
      <c r="AZ1407" s="17">
        <v>0.19701654606695199</v>
      </c>
      <c r="BA1407" s="17">
        <v>0.22414867691458901</v>
      </c>
      <c r="BB1407" s="17">
        <v>0.18451681365864001</v>
      </c>
      <c r="BC1407" s="17">
        <v>0.16253767742342601</v>
      </c>
      <c r="BD1407" s="17"/>
      <c r="BE1407" s="17">
        <v>0.31847093190567199</v>
      </c>
      <c r="BF1407" s="17">
        <v>0.15960752500897701</v>
      </c>
      <c r="BG1407" s="17">
        <v>0.21525082972429499</v>
      </c>
      <c r="BH1407" s="17">
        <v>0.18952525363442499</v>
      </c>
      <c r="BI1407" s="17"/>
      <c r="BJ1407" s="17">
        <v>0.23039001964970399</v>
      </c>
      <c r="BK1407" s="17">
        <v>0.16649649432675301</v>
      </c>
      <c r="BL1407" s="17">
        <v>0.18760792109695201</v>
      </c>
      <c r="BM1407" s="17">
        <v>0.205045359209721</v>
      </c>
      <c r="BN1407" s="17"/>
      <c r="BO1407" s="17">
        <v>0.175600884755305</v>
      </c>
      <c r="BP1407" s="17">
        <v>0.20290453926299901</v>
      </c>
      <c r="BQ1407" s="17">
        <v>0.20126022145599501</v>
      </c>
      <c r="BR1407" s="17"/>
      <c r="BS1407" s="17">
        <v>0.19116438541627301</v>
      </c>
      <c r="BT1407" s="17">
        <v>0.21557406372847099</v>
      </c>
      <c r="BU1407" s="17"/>
      <c r="BV1407" s="17">
        <v>0.139196385800158</v>
      </c>
      <c r="BW1407" s="17">
        <v>0.25864101427587899</v>
      </c>
      <c r="BX1407" s="17">
        <v>0.16051400286487</v>
      </c>
      <c r="BY1407" s="17"/>
      <c r="BZ1407" s="17">
        <v>0.190802527170162</v>
      </c>
      <c r="CA1407" s="17">
        <v>8.9210547794094097E-2</v>
      </c>
    </row>
    <row r="1408" spans="2:79" x14ac:dyDescent="0.3">
      <c r="B1408" t="s">
        <v>325</v>
      </c>
      <c r="C1408" s="17">
        <v>0.22335498765105799</v>
      </c>
      <c r="D1408" s="17">
        <v>0.22977269172252801</v>
      </c>
      <c r="E1408" s="17">
        <v>0.21763867936339701</v>
      </c>
      <c r="F1408" s="17"/>
      <c r="G1408" s="17">
        <v>0.272041719094544</v>
      </c>
      <c r="H1408" s="17">
        <v>0.21321964927266701</v>
      </c>
      <c r="I1408" s="17">
        <v>0.202108538833569</v>
      </c>
      <c r="J1408" s="17">
        <v>0.19135279411530401</v>
      </c>
      <c r="K1408" s="17">
        <v>0.23720734142299399</v>
      </c>
      <c r="L1408" s="17">
        <v>0.23691380414212701</v>
      </c>
      <c r="M1408" s="17"/>
      <c r="N1408" s="17">
        <v>0.22753176121825699</v>
      </c>
      <c r="O1408" s="17">
        <v>0.25197409871417997</v>
      </c>
      <c r="P1408" s="17">
        <v>0.21646780208050101</v>
      </c>
      <c r="Q1408" s="17">
        <v>0.19847888607280201</v>
      </c>
      <c r="R1408" s="17"/>
      <c r="S1408" s="17">
        <v>0.26650214938682298</v>
      </c>
      <c r="T1408" s="17">
        <v>0.190204071241449</v>
      </c>
      <c r="U1408" s="17">
        <v>0.21146228341579201</v>
      </c>
      <c r="V1408" s="17">
        <v>0.14952704211181</v>
      </c>
      <c r="W1408" s="17">
        <v>0.26509845173035401</v>
      </c>
      <c r="X1408" s="17">
        <v>0.193655402614588</v>
      </c>
      <c r="Y1408" s="17">
        <v>0.22096820346384399</v>
      </c>
      <c r="Z1408" s="17">
        <v>0.213164351617675</v>
      </c>
      <c r="AA1408" s="17">
        <v>0.18633014776506299</v>
      </c>
      <c r="AB1408" s="17">
        <v>0.218013076847514</v>
      </c>
      <c r="AC1408" s="17">
        <v>0.39332072384294398</v>
      </c>
      <c r="AD1408" s="17">
        <v>0.25206275903905301</v>
      </c>
      <c r="AE1408" s="17"/>
      <c r="AF1408" s="17">
        <v>0.19379250155577701</v>
      </c>
      <c r="AG1408" s="17">
        <v>0.224757026809767</v>
      </c>
      <c r="AH1408" s="17">
        <v>0.196181562289855</v>
      </c>
      <c r="AI1408" s="17">
        <v>0.28137546698979099</v>
      </c>
      <c r="AJ1408" s="17">
        <v>0.105162266997822</v>
      </c>
      <c r="AK1408" s="17"/>
      <c r="AL1408" s="17">
        <v>0.240015175613217</v>
      </c>
      <c r="AM1408" s="17">
        <v>0.171103396755166</v>
      </c>
      <c r="AN1408" s="17">
        <v>0.21284132252180901</v>
      </c>
      <c r="AO1408" s="17">
        <v>0.25798896220960599</v>
      </c>
      <c r="AP1408" s="17">
        <v>0.135121421410063</v>
      </c>
      <c r="AQ1408" s="17">
        <v>0.24077737107977101</v>
      </c>
      <c r="AR1408" s="17"/>
      <c r="AS1408" s="17">
        <v>0.225839182404171</v>
      </c>
      <c r="AT1408" s="17">
        <v>0.22747386675939199</v>
      </c>
      <c r="AU1408" s="17">
        <v>0.23444864479153499</v>
      </c>
      <c r="AV1408" s="17">
        <v>0.176737877644222</v>
      </c>
      <c r="AW1408" s="17">
        <v>0.172346072746595</v>
      </c>
      <c r="AX1408" s="17"/>
      <c r="AY1408" s="17">
        <v>0.21181590806601999</v>
      </c>
      <c r="AZ1408" s="17">
        <v>0.219552919343764</v>
      </c>
      <c r="BA1408" s="17">
        <v>0.237850055093076</v>
      </c>
      <c r="BB1408" s="17">
        <v>0.226857276347527</v>
      </c>
      <c r="BC1408" s="17">
        <v>0.26486594849037598</v>
      </c>
      <c r="BD1408" s="17"/>
      <c r="BE1408" s="17">
        <v>0.18631814552197001</v>
      </c>
      <c r="BF1408" s="17">
        <v>0.21194308276613699</v>
      </c>
      <c r="BG1408" s="17">
        <v>0.23362344959096501</v>
      </c>
      <c r="BH1408" s="17">
        <v>0.214581140980105</v>
      </c>
      <c r="BI1408" s="17"/>
      <c r="BJ1408" s="17">
        <v>0.15280397947225899</v>
      </c>
      <c r="BK1408" s="17">
        <v>0.18976475287474801</v>
      </c>
      <c r="BL1408" s="17">
        <v>0.25562507908853799</v>
      </c>
      <c r="BM1408" s="17">
        <v>0.22885436575913901</v>
      </c>
      <c r="BN1408" s="17"/>
      <c r="BO1408" s="17">
        <v>0.22278132712948401</v>
      </c>
      <c r="BP1408" s="17">
        <v>0.232969001014947</v>
      </c>
      <c r="BQ1408" s="17">
        <v>0.22291803773077801</v>
      </c>
      <c r="BR1408" s="17"/>
      <c r="BS1408" s="17">
        <v>0.24251646162179499</v>
      </c>
      <c r="BT1408" s="17">
        <v>0.197174889369468</v>
      </c>
      <c r="BU1408" s="17"/>
      <c r="BV1408" s="17">
        <v>0.251441072604699</v>
      </c>
      <c r="BW1408" s="17">
        <v>0.21466437956241399</v>
      </c>
      <c r="BX1408" s="17">
        <v>0.21561653727619501</v>
      </c>
      <c r="BY1408" s="17"/>
      <c r="BZ1408" s="17">
        <v>0.205033738313187</v>
      </c>
      <c r="CA1408" s="17">
        <v>0.19097373186466901</v>
      </c>
    </row>
    <row r="1409" spans="2:79" x14ac:dyDescent="0.3">
      <c r="B1409" t="s">
        <v>326</v>
      </c>
      <c r="C1409" s="17">
        <v>0.18439488974997001</v>
      </c>
      <c r="D1409" s="17">
        <v>0.184759937919171</v>
      </c>
      <c r="E1409" s="17">
        <v>0.18406973797423301</v>
      </c>
      <c r="F1409" s="17"/>
      <c r="G1409" s="17">
        <v>0.109637320533196</v>
      </c>
      <c r="H1409" s="17">
        <v>0.178581565050838</v>
      </c>
      <c r="I1409" s="17">
        <v>0.16281063819302499</v>
      </c>
      <c r="J1409" s="17">
        <v>0.24320317621829499</v>
      </c>
      <c r="K1409" s="17">
        <v>0.21979500679150499</v>
      </c>
      <c r="L1409" s="17">
        <v>0.18190165443967601</v>
      </c>
      <c r="M1409" s="17"/>
      <c r="N1409" s="17">
        <v>0.19610566197255599</v>
      </c>
      <c r="O1409" s="17">
        <v>0.200992496937097</v>
      </c>
      <c r="P1409" s="17">
        <v>0.149777377510698</v>
      </c>
      <c r="Q1409" s="17">
        <v>0.17462276240180599</v>
      </c>
      <c r="R1409" s="17"/>
      <c r="S1409" s="17">
        <v>9.3653850140334699E-2</v>
      </c>
      <c r="T1409" s="17">
        <v>0.25078924678688902</v>
      </c>
      <c r="U1409" s="17">
        <v>0.17446114661732601</v>
      </c>
      <c r="V1409" s="17">
        <v>0.221662273092883</v>
      </c>
      <c r="W1409" s="17">
        <v>0.15828494582646699</v>
      </c>
      <c r="X1409" s="17">
        <v>0.10580001111590601</v>
      </c>
      <c r="Y1409" s="17">
        <v>0.19821890042361401</v>
      </c>
      <c r="Z1409" s="17">
        <v>0.203069549603177</v>
      </c>
      <c r="AA1409" s="17">
        <v>0.268108732131286</v>
      </c>
      <c r="AB1409" s="17">
        <v>0.22864075442281101</v>
      </c>
      <c r="AC1409" s="17">
        <v>9.4691376052718795E-2</v>
      </c>
      <c r="AD1409" s="17">
        <v>0.32767942457976701</v>
      </c>
      <c r="AE1409" s="17"/>
      <c r="AF1409" s="17">
        <v>0.176070481642636</v>
      </c>
      <c r="AG1409" s="17">
        <v>0.19869336672673399</v>
      </c>
      <c r="AH1409" s="17">
        <v>0.24469758017413501</v>
      </c>
      <c r="AI1409" s="17">
        <v>0.11610495391303299</v>
      </c>
      <c r="AJ1409" s="17">
        <v>0.27580696952213701</v>
      </c>
      <c r="AK1409" s="17"/>
      <c r="AL1409" s="17">
        <v>0.226856030309457</v>
      </c>
      <c r="AM1409" s="17">
        <v>0.146868216248635</v>
      </c>
      <c r="AN1409" s="17">
        <v>0.13142545797448399</v>
      </c>
      <c r="AO1409" s="17">
        <v>0.15827364412766801</v>
      </c>
      <c r="AP1409" s="17">
        <v>0.28863375194950303</v>
      </c>
      <c r="AQ1409" s="17">
        <v>0.16967060883468801</v>
      </c>
      <c r="AR1409" s="17"/>
      <c r="AS1409" s="17">
        <v>0.150249649442943</v>
      </c>
      <c r="AT1409" s="17">
        <v>0.19905516651006</v>
      </c>
      <c r="AU1409" s="17">
        <v>0.165292648309394</v>
      </c>
      <c r="AV1409" s="17">
        <v>0.19969286971991901</v>
      </c>
      <c r="AW1409" s="17">
        <v>0.30936185820830597</v>
      </c>
      <c r="AX1409" s="17"/>
      <c r="AY1409" s="17">
        <v>0.21904808533647399</v>
      </c>
      <c r="AZ1409" s="17">
        <v>0.15364891724405799</v>
      </c>
      <c r="BA1409" s="17">
        <v>0.19304752263490699</v>
      </c>
      <c r="BB1409" s="17">
        <v>0.224177827211238</v>
      </c>
      <c r="BC1409" s="17">
        <v>8.8585419517948696E-2</v>
      </c>
      <c r="BD1409" s="17"/>
      <c r="BE1409" s="17">
        <v>0.27622993429911402</v>
      </c>
      <c r="BF1409" s="17">
        <v>0.15273577029905699</v>
      </c>
      <c r="BG1409" s="17">
        <v>0.18892241963444101</v>
      </c>
      <c r="BH1409" s="17">
        <v>0.19285792792696699</v>
      </c>
      <c r="BI1409" s="17"/>
      <c r="BJ1409" s="17">
        <v>0.133888385806231</v>
      </c>
      <c r="BK1409" s="17">
        <v>0.147420560342676</v>
      </c>
      <c r="BL1409" s="17">
        <v>0.18981636986966999</v>
      </c>
      <c r="BM1409" s="17">
        <v>0.198937772971364</v>
      </c>
      <c r="BN1409" s="17"/>
      <c r="BO1409" s="17">
        <v>0.19328470118822799</v>
      </c>
      <c r="BP1409" s="17">
        <v>0.151541215174754</v>
      </c>
      <c r="BQ1409" s="17">
        <v>0.19186354920614801</v>
      </c>
      <c r="BR1409" s="17"/>
      <c r="BS1409" s="17">
        <v>0.188351999378608</v>
      </c>
      <c r="BT1409" s="17">
        <v>0.17997853769807001</v>
      </c>
      <c r="BU1409" s="17"/>
      <c r="BV1409" s="17">
        <v>0.19942814094793199</v>
      </c>
      <c r="BW1409" s="17">
        <v>0.17544411172157101</v>
      </c>
      <c r="BX1409" s="17">
        <v>0.191385110660374</v>
      </c>
      <c r="BY1409" s="17"/>
      <c r="BZ1409" s="17">
        <v>0.19145827271860699</v>
      </c>
      <c r="CA1409" s="17">
        <v>0.161960309392882</v>
      </c>
    </row>
    <row r="1410" spans="2:79" x14ac:dyDescent="0.3">
      <c r="B1410" t="s">
        <v>327</v>
      </c>
      <c r="C1410" s="17">
        <v>7.7747921410408302E-2</v>
      </c>
      <c r="D1410" s="17">
        <v>7.05690453097126E-2</v>
      </c>
      <c r="E1410" s="17">
        <v>8.4142212654364099E-2</v>
      </c>
      <c r="F1410" s="17"/>
      <c r="G1410" s="17">
        <v>4.3370019329590101E-2</v>
      </c>
      <c r="H1410" s="17">
        <v>1.98489810983043E-2</v>
      </c>
      <c r="I1410" s="17">
        <v>5.2546873420713403E-2</v>
      </c>
      <c r="J1410" s="17">
        <v>0.104935133137173</v>
      </c>
      <c r="K1410" s="17">
        <v>9.3418486014119298E-2</v>
      </c>
      <c r="L1410" s="17">
        <v>0.13311013171041</v>
      </c>
      <c r="M1410" s="17"/>
      <c r="N1410" s="17">
        <v>9.01649718915669E-2</v>
      </c>
      <c r="O1410" s="17">
        <v>7.8770540138779002E-2</v>
      </c>
      <c r="P1410" s="17">
        <v>7.3565727078350907E-2</v>
      </c>
      <c r="Q1410" s="17">
        <v>6.1482663376822601E-2</v>
      </c>
      <c r="R1410" s="17"/>
      <c r="S1410" s="17">
        <v>7.2190104177358494E-2</v>
      </c>
      <c r="T1410" s="17">
        <v>9.9331466776983596E-2</v>
      </c>
      <c r="U1410" s="17">
        <v>8.0082776314847101E-2</v>
      </c>
      <c r="V1410" s="17">
        <v>8.0258236789915005E-2</v>
      </c>
      <c r="W1410" s="17">
        <v>6.03116906573955E-2</v>
      </c>
      <c r="X1410" s="17">
        <v>6.6526881600206395E-2</v>
      </c>
      <c r="Y1410" s="17">
        <v>4.5630876672349802E-2</v>
      </c>
      <c r="Z1410" s="17">
        <v>0.158059462885209</v>
      </c>
      <c r="AA1410" s="17">
        <v>7.5551826920042503E-2</v>
      </c>
      <c r="AB1410" s="17">
        <v>8.6930044562183506E-2</v>
      </c>
      <c r="AC1410" s="17">
        <v>3.5780663210919002E-2</v>
      </c>
      <c r="AD1410" s="17">
        <v>7.20339802527067E-2</v>
      </c>
      <c r="AE1410" s="17"/>
      <c r="AF1410" s="17">
        <v>8.7500217162224794E-2</v>
      </c>
      <c r="AG1410" s="17">
        <v>6.8526319318566897E-2</v>
      </c>
      <c r="AH1410" s="17">
        <v>0.152477926552985</v>
      </c>
      <c r="AI1410" s="17">
        <v>7.6625412765266104E-2</v>
      </c>
      <c r="AJ1410" s="17">
        <v>0.105957720566315</v>
      </c>
      <c r="AK1410" s="17"/>
      <c r="AL1410" s="17">
        <v>5.7755711570697803E-2</v>
      </c>
      <c r="AM1410" s="17">
        <v>8.3307295011674304E-2</v>
      </c>
      <c r="AN1410" s="17">
        <v>0.121985577650726</v>
      </c>
      <c r="AO1410" s="17">
        <v>6.1903477151057699E-2</v>
      </c>
      <c r="AP1410" s="17">
        <v>0.11552729222434301</v>
      </c>
      <c r="AQ1410" s="17">
        <v>8.2679344789182693E-2</v>
      </c>
      <c r="AR1410" s="17"/>
      <c r="AS1410" s="17">
        <v>8.0807320327164894E-2</v>
      </c>
      <c r="AT1410" s="17">
        <v>7.1136600603584704E-2</v>
      </c>
      <c r="AU1410" s="17">
        <v>8.7532094913677E-2</v>
      </c>
      <c r="AV1410" s="17">
        <v>7.4485025518599396E-2</v>
      </c>
      <c r="AW1410" s="17">
        <v>0.13824977306789399</v>
      </c>
      <c r="AX1410" s="17"/>
      <c r="AY1410" s="17">
        <v>9.3281048628379104E-2</v>
      </c>
      <c r="AZ1410" s="17">
        <v>0.102945493303279</v>
      </c>
      <c r="BA1410" s="17">
        <v>4.8847183284756797E-2</v>
      </c>
      <c r="BB1410" s="17">
        <v>2.1960731495012199E-2</v>
      </c>
      <c r="BC1410" s="17">
        <v>5.3337408177972702E-2</v>
      </c>
      <c r="BD1410" s="17"/>
      <c r="BE1410" s="17">
        <v>3.8533420076295101E-2</v>
      </c>
      <c r="BF1410" s="17">
        <v>5.4779882255940597E-2</v>
      </c>
      <c r="BG1410" s="17">
        <v>8.4783685284413504E-2</v>
      </c>
      <c r="BH1410" s="17">
        <v>8.7460796964917598E-2</v>
      </c>
      <c r="BI1410" s="17"/>
      <c r="BJ1410" s="17">
        <v>2.85577185713418E-2</v>
      </c>
      <c r="BK1410" s="17">
        <v>1.8514217689501501E-2</v>
      </c>
      <c r="BL1410" s="17">
        <v>8.9332780327919303E-2</v>
      </c>
      <c r="BM1410" s="17">
        <v>9.03306147064694E-2</v>
      </c>
      <c r="BN1410" s="17"/>
      <c r="BO1410" s="17">
        <v>2.45091256746045E-2</v>
      </c>
      <c r="BP1410" s="17">
        <v>5.64821922178977E-2</v>
      </c>
      <c r="BQ1410" s="17">
        <v>9.2366421064155602E-2</v>
      </c>
      <c r="BR1410" s="17"/>
      <c r="BS1410" s="17">
        <v>7.8697740771786304E-2</v>
      </c>
      <c r="BT1410" s="17">
        <v>7.6927691114633406E-2</v>
      </c>
      <c r="BU1410" s="17"/>
      <c r="BV1410" s="17">
        <v>0.11471368373664199</v>
      </c>
      <c r="BW1410" s="17">
        <v>6.5104285062336495E-2</v>
      </c>
      <c r="BX1410" s="17">
        <v>6.7274122341988901E-2</v>
      </c>
      <c r="BY1410" s="17"/>
      <c r="BZ1410" s="17">
        <v>8.0912473129557905E-2</v>
      </c>
      <c r="CA1410" s="17">
        <v>9.7624168676316E-2</v>
      </c>
    </row>
    <row r="1411" spans="2:79" x14ac:dyDescent="0.3">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c r="BM1411" s="17"/>
      <c r="BN1411" s="17"/>
      <c r="BO1411" s="17"/>
      <c r="BP1411" s="17"/>
      <c r="BQ1411" s="17"/>
      <c r="BR1411" s="17"/>
      <c r="BS1411" s="17"/>
      <c r="BT1411" s="17"/>
      <c r="BU1411" s="17"/>
      <c r="BV1411" s="17"/>
      <c r="BW1411" s="17"/>
      <c r="BX1411" s="17"/>
      <c r="BY1411" s="17"/>
      <c r="BZ1411" s="17"/>
      <c r="CA1411" s="17"/>
    </row>
    <row r="1412" spans="2:79" x14ac:dyDescent="0.3">
      <c r="B1412" s="6" t="s">
        <v>400</v>
      </c>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c r="BA1412" s="17"/>
      <c r="BB1412" s="17"/>
      <c r="BC1412" s="17"/>
      <c r="BD1412" s="17"/>
      <c r="BE1412" s="17"/>
      <c r="BF1412" s="17"/>
      <c r="BG1412" s="17"/>
      <c r="BH1412" s="17"/>
      <c r="BI1412" s="17"/>
      <c r="BJ1412" s="17"/>
      <c r="BK1412" s="17"/>
      <c r="BL1412" s="17"/>
      <c r="BM1412" s="17"/>
      <c r="BN1412" s="17"/>
      <c r="BO1412" s="17"/>
      <c r="BP1412" s="17"/>
      <c r="BQ1412" s="17"/>
      <c r="BR1412" s="17"/>
      <c r="BS1412" s="17"/>
      <c r="BT1412" s="17"/>
      <c r="BU1412" s="17"/>
      <c r="BV1412" s="17"/>
      <c r="BW1412" s="17"/>
      <c r="BX1412" s="17"/>
      <c r="BY1412" s="17"/>
      <c r="BZ1412" s="17"/>
      <c r="CA1412" s="17"/>
    </row>
    <row r="1413" spans="2:79" x14ac:dyDescent="0.3">
      <c r="B1413" s="24" t="s">
        <v>329</v>
      </c>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c r="BE1413" s="17"/>
      <c r="BF1413" s="17"/>
      <c r="BG1413" s="17"/>
      <c r="BH1413" s="17"/>
      <c r="BI1413" s="17"/>
      <c r="BJ1413" s="17"/>
      <c r="BK1413" s="17"/>
      <c r="BL1413" s="17"/>
      <c r="BM1413" s="17"/>
      <c r="BN1413" s="17"/>
      <c r="BO1413" s="17"/>
      <c r="BP1413" s="17"/>
      <c r="BQ1413" s="17"/>
      <c r="BR1413" s="17"/>
      <c r="BS1413" s="17"/>
      <c r="BT1413" s="17"/>
      <c r="BU1413" s="17"/>
      <c r="BV1413" s="17"/>
      <c r="BW1413" s="17"/>
      <c r="BX1413" s="17"/>
      <c r="BY1413" s="17"/>
      <c r="BZ1413" s="17"/>
      <c r="CA1413" s="17"/>
    </row>
    <row r="1414" spans="2:79" x14ac:dyDescent="0.3">
      <c r="B1414" t="s">
        <v>321</v>
      </c>
      <c r="C1414" s="17">
        <v>0.15509725437441499</v>
      </c>
      <c r="D1414" s="17">
        <v>0.142177376713649</v>
      </c>
      <c r="E1414" s="17">
        <v>0.16660510872938999</v>
      </c>
      <c r="F1414" s="17"/>
      <c r="G1414" s="17">
        <v>0.22543102948473201</v>
      </c>
      <c r="H1414" s="17">
        <v>0.180018548782789</v>
      </c>
      <c r="I1414" s="17">
        <v>0.13572699800068899</v>
      </c>
      <c r="J1414" s="17">
        <v>0.13605064074499901</v>
      </c>
      <c r="K1414" s="17">
        <v>0.185425714778538</v>
      </c>
      <c r="L1414" s="17">
        <v>0.10616887349471001</v>
      </c>
      <c r="M1414" s="17"/>
      <c r="N1414" s="17">
        <v>0.110120059034896</v>
      </c>
      <c r="O1414" s="17">
        <v>0.192051197373212</v>
      </c>
      <c r="P1414" s="17">
        <v>0.14875756413238</v>
      </c>
      <c r="Q1414" s="17">
        <v>0.17574411243167401</v>
      </c>
      <c r="R1414" s="17"/>
      <c r="S1414" s="17">
        <v>8.5891503201224406E-2</v>
      </c>
      <c r="T1414" s="17">
        <v>0.171787320651348</v>
      </c>
      <c r="U1414" s="17">
        <v>0.16026862180765999</v>
      </c>
      <c r="V1414" s="17">
        <v>0.116188817059662</v>
      </c>
      <c r="W1414" s="17">
        <v>0.121532884271015</v>
      </c>
      <c r="X1414" s="17">
        <v>0.154195634361638</v>
      </c>
      <c r="Y1414" s="17">
        <v>0.15798171868399</v>
      </c>
      <c r="Z1414" s="17">
        <v>0.10309420424219599</v>
      </c>
      <c r="AA1414" s="17">
        <v>0.207178446456531</v>
      </c>
      <c r="AB1414" s="17">
        <v>0.26432503420747</v>
      </c>
      <c r="AC1414" s="17">
        <v>0.107409064588497</v>
      </c>
      <c r="AD1414" s="17">
        <v>0.266880237215599</v>
      </c>
      <c r="AE1414" s="17"/>
      <c r="AF1414" s="17">
        <v>0.153632314666592</v>
      </c>
      <c r="AG1414" s="17">
        <v>0.124059495496502</v>
      </c>
      <c r="AH1414" s="17">
        <v>0.18296809712757101</v>
      </c>
      <c r="AI1414" s="17">
        <v>0.16935018883577899</v>
      </c>
      <c r="AJ1414" s="17">
        <v>0.12859431738607199</v>
      </c>
      <c r="AK1414" s="17"/>
      <c r="AL1414" s="17">
        <v>0.131951896628559</v>
      </c>
      <c r="AM1414" s="17">
        <v>0.16422771854004201</v>
      </c>
      <c r="AN1414" s="17">
        <v>0.152808274452125</v>
      </c>
      <c r="AO1414" s="17">
        <v>0.14817290500987701</v>
      </c>
      <c r="AP1414" s="17">
        <v>0.20755368906001201</v>
      </c>
      <c r="AQ1414" s="17">
        <v>0.15709858454008499</v>
      </c>
      <c r="AR1414" s="17"/>
      <c r="AS1414" s="17">
        <v>0.18339824847522501</v>
      </c>
      <c r="AT1414" s="17">
        <v>0.101069494255122</v>
      </c>
      <c r="AU1414" s="17">
        <v>0.198565872888019</v>
      </c>
      <c r="AV1414" s="17">
        <v>0.25047272441812202</v>
      </c>
      <c r="AW1414" s="17">
        <v>0.30653323905032398</v>
      </c>
      <c r="AX1414" s="17"/>
      <c r="AY1414" s="17">
        <v>0.166111521201977</v>
      </c>
      <c r="AZ1414" s="17">
        <v>0.11805011252404</v>
      </c>
      <c r="BA1414" s="17">
        <v>0.170607579691155</v>
      </c>
      <c r="BB1414" s="17">
        <v>0.23001155258946601</v>
      </c>
      <c r="BC1414" s="17">
        <v>0.13709444745264501</v>
      </c>
      <c r="BD1414" s="17"/>
      <c r="BE1414" s="17">
        <v>0.11563906399163799</v>
      </c>
      <c r="BF1414" s="17">
        <v>0.12571773144992299</v>
      </c>
      <c r="BG1414" s="17">
        <v>0.17060978549438399</v>
      </c>
      <c r="BH1414" s="17">
        <v>0.15257912167666501</v>
      </c>
      <c r="BI1414" s="17"/>
      <c r="BJ1414" s="17">
        <v>0.131295627798242</v>
      </c>
      <c r="BK1414" s="17">
        <v>0.17973510687206001</v>
      </c>
      <c r="BL1414" s="17">
        <v>0.178622446662173</v>
      </c>
      <c r="BM1414" s="17">
        <v>0.147371637659376</v>
      </c>
      <c r="BN1414" s="17"/>
      <c r="BO1414" s="17">
        <v>0.19640661171228699</v>
      </c>
      <c r="BP1414" s="17">
        <v>0.20962371590464701</v>
      </c>
      <c r="BQ1414" s="17">
        <v>0.13791901246083599</v>
      </c>
      <c r="BR1414" s="17"/>
      <c r="BS1414" s="17">
        <v>0.123758166179089</v>
      </c>
      <c r="BT1414" s="17">
        <v>0.201642282502975</v>
      </c>
      <c r="BU1414" s="17"/>
      <c r="BV1414" s="17">
        <v>0.19379765432833401</v>
      </c>
      <c r="BW1414" s="17">
        <v>0.15404295551691</v>
      </c>
      <c r="BX1414" s="17">
        <v>0.138389254370274</v>
      </c>
      <c r="BY1414" s="17"/>
      <c r="BZ1414" s="17">
        <v>6.1454755358904198E-2</v>
      </c>
      <c r="CA1414" s="17">
        <v>0.12029014277153501</v>
      </c>
    </row>
    <row r="1415" spans="2:79" x14ac:dyDescent="0.3">
      <c r="B1415" t="s">
        <v>322</v>
      </c>
      <c r="C1415" s="17">
        <v>0.238826531792034</v>
      </c>
      <c r="D1415" s="17">
        <v>0.232749386252637</v>
      </c>
      <c r="E1415" s="17">
        <v>0.24423950144992301</v>
      </c>
      <c r="F1415" s="17"/>
      <c r="G1415" s="17">
        <v>0.24642928348036</v>
      </c>
      <c r="H1415" s="17">
        <v>0.30701277478897598</v>
      </c>
      <c r="I1415" s="17">
        <v>0.27337659728158897</v>
      </c>
      <c r="J1415" s="17">
        <v>0.28104060852874002</v>
      </c>
      <c r="K1415" s="17">
        <v>0.15351813462018801</v>
      </c>
      <c r="L1415" s="17">
        <v>0.17011162290749501</v>
      </c>
      <c r="M1415" s="17"/>
      <c r="N1415" s="17">
        <v>0.25211090512893503</v>
      </c>
      <c r="O1415" s="17">
        <v>0.220186309897069</v>
      </c>
      <c r="P1415" s="17">
        <v>0.25473066533425798</v>
      </c>
      <c r="Q1415" s="17">
        <v>0.230546106724346</v>
      </c>
      <c r="R1415" s="17"/>
      <c r="S1415" s="17">
        <v>0.235814089032793</v>
      </c>
      <c r="T1415" s="17">
        <v>0.254196795607881</v>
      </c>
      <c r="U1415" s="17">
        <v>0.20702038334060399</v>
      </c>
      <c r="V1415" s="17">
        <v>0.22700862775229</v>
      </c>
      <c r="W1415" s="17">
        <v>0.220337542619362</v>
      </c>
      <c r="X1415" s="17">
        <v>0.20766371797081401</v>
      </c>
      <c r="Y1415" s="17">
        <v>0.248133673732857</v>
      </c>
      <c r="Z1415" s="17">
        <v>0.28196108585825302</v>
      </c>
      <c r="AA1415" s="17">
        <v>0.31622079422100102</v>
      </c>
      <c r="AB1415" s="17">
        <v>0.20750931305411299</v>
      </c>
      <c r="AC1415" s="17">
        <v>0.206273577934207</v>
      </c>
      <c r="AD1415" s="17">
        <v>0.25764982137126102</v>
      </c>
      <c r="AE1415" s="17"/>
      <c r="AF1415" s="17">
        <v>0.193512657111894</v>
      </c>
      <c r="AG1415" s="17">
        <v>0.27081323615476299</v>
      </c>
      <c r="AH1415" s="17">
        <v>0.15154104673503599</v>
      </c>
      <c r="AI1415" s="17">
        <v>0.243973353440712</v>
      </c>
      <c r="AJ1415" s="17">
        <v>0.233083786380924</v>
      </c>
      <c r="AK1415" s="17"/>
      <c r="AL1415" s="17">
        <v>0.27495161496924703</v>
      </c>
      <c r="AM1415" s="17">
        <v>0.20269947588946299</v>
      </c>
      <c r="AN1415" s="17">
        <v>0.19188910661177699</v>
      </c>
      <c r="AO1415" s="17">
        <v>0.249216887217967</v>
      </c>
      <c r="AP1415" s="17">
        <v>0.305210498665341</v>
      </c>
      <c r="AQ1415" s="17">
        <v>0.20216029144959699</v>
      </c>
      <c r="AR1415" s="17"/>
      <c r="AS1415" s="17">
        <v>0.28162497912708301</v>
      </c>
      <c r="AT1415" s="17">
        <v>0.22992559039990501</v>
      </c>
      <c r="AU1415" s="17">
        <v>0.21500995071390899</v>
      </c>
      <c r="AV1415" s="17">
        <v>0.25415031239274699</v>
      </c>
      <c r="AW1415" s="17">
        <v>0.26028343292832701</v>
      </c>
      <c r="AX1415" s="17"/>
      <c r="AY1415" s="17">
        <v>0.232144718263983</v>
      </c>
      <c r="AZ1415" s="17">
        <v>0.218729013106193</v>
      </c>
      <c r="BA1415" s="17">
        <v>0.245783043845235</v>
      </c>
      <c r="BB1415" s="17">
        <v>0.29181112525663899</v>
      </c>
      <c r="BC1415" s="17">
        <v>0.31011022078428901</v>
      </c>
      <c r="BD1415" s="17"/>
      <c r="BE1415" s="17">
        <v>0.138825415392658</v>
      </c>
      <c r="BF1415" s="17">
        <v>0.27044713466547698</v>
      </c>
      <c r="BG1415" s="17">
        <v>0.22776735008700399</v>
      </c>
      <c r="BH1415" s="17">
        <v>0.25137340662466701</v>
      </c>
      <c r="BI1415" s="17"/>
      <c r="BJ1415" s="17">
        <v>0.348403813360117</v>
      </c>
      <c r="BK1415" s="17">
        <v>0.192070029071401</v>
      </c>
      <c r="BL1415" s="17">
        <v>0.20738676309586501</v>
      </c>
      <c r="BM1415" s="17">
        <v>0.24235370678291601</v>
      </c>
      <c r="BN1415" s="17"/>
      <c r="BO1415" s="17">
        <v>0.31410370677514599</v>
      </c>
      <c r="BP1415" s="17">
        <v>0.163840595702611</v>
      </c>
      <c r="BQ1415" s="17">
        <v>0.241502967195621</v>
      </c>
      <c r="BR1415" s="17"/>
      <c r="BS1415" s="17">
        <v>0.23641295884383501</v>
      </c>
      <c r="BT1415" s="17">
        <v>0.24403597960360501</v>
      </c>
      <c r="BU1415" s="17"/>
      <c r="BV1415" s="17">
        <v>0.19627462498859799</v>
      </c>
      <c r="BW1415" s="17">
        <v>0.24524046566994001</v>
      </c>
      <c r="BX1415" s="17">
        <v>0.25078018789550899</v>
      </c>
      <c r="BY1415" s="17"/>
      <c r="BZ1415" s="17">
        <v>0.32979536874071302</v>
      </c>
      <c r="CA1415" s="17">
        <v>0.25306574235961599</v>
      </c>
    </row>
    <row r="1416" spans="2:79" x14ac:dyDescent="0.3">
      <c r="B1416" t="s">
        <v>323</v>
      </c>
      <c r="C1416" s="17">
        <v>0.24943943020692799</v>
      </c>
      <c r="D1416" s="17">
        <v>0.25754321102580402</v>
      </c>
      <c r="E1416" s="17">
        <v>0.24222131778846001</v>
      </c>
      <c r="F1416" s="17"/>
      <c r="G1416" s="17">
        <v>0.210600448550082</v>
      </c>
      <c r="H1416" s="17">
        <v>0.22744001562424401</v>
      </c>
      <c r="I1416" s="17">
        <v>0.231450380565665</v>
      </c>
      <c r="J1416" s="17">
        <v>0.278221932479009</v>
      </c>
      <c r="K1416" s="17">
        <v>0.24927905748878701</v>
      </c>
      <c r="L1416" s="17">
        <v>0.28127869582227299</v>
      </c>
      <c r="M1416" s="17"/>
      <c r="N1416" s="17">
        <v>0.266203574776533</v>
      </c>
      <c r="O1416" s="17">
        <v>0.20017900334858801</v>
      </c>
      <c r="P1416" s="17">
        <v>0.293507742323452</v>
      </c>
      <c r="Q1416" s="17">
        <v>0.254655442092524</v>
      </c>
      <c r="R1416" s="17"/>
      <c r="S1416" s="17">
        <v>0.19516913663301599</v>
      </c>
      <c r="T1416" s="17">
        <v>0.32052589134402798</v>
      </c>
      <c r="U1416" s="17">
        <v>0.22356598102890601</v>
      </c>
      <c r="V1416" s="17">
        <v>0.21579665029227299</v>
      </c>
      <c r="W1416" s="17">
        <v>0.25507866326314599</v>
      </c>
      <c r="X1416" s="17">
        <v>0.34576762764225999</v>
      </c>
      <c r="Y1416" s="17">
        <v>0.267011621830966</v>
      </c>
      <c r="Z1416" s="17">
        <v>0.34306480695734898</v>
      </c>
      <c r="AA1416" s="17">
        <v>0.14757478201101701</v>
      </c>
      <c r="AB1416" s="17">
        <v>0.17652570695981601</v>
      </c>
      <c r="AC1416" s="17">
        <v>0.34743279958921502</v>
      </c>
      <c r="AD1416" s="17">
        <v>0.338571981452645</v>
      </c>
      <c r="AE1416" s="17"/>
      <c r="AF1416" s="17">
        <v>0.28345460963525398</v>
      </c>
      <c r="AG1416" s="17">
        <v>0.27062574747513402</v>
      </c>
      <c r="AH1416" s="17">
        <v>0.220022175273935</v>
      </c>
      <c r="AI1416" s="17">
        <v>0.21072409033386</v>
      </c>
      <c r="AJ1416" s="17">
        <v>0.24251397152048501</v>
      </c>
      <c r="AK1416" s="17"/>
      <c r="AL1416" s="17">
        <v>0.28740405973301603</v>
      </c>
      <c r="AM1416" s="17">
        <v>0.29090997020008902</v>
      </c>
      <c r="AN1416" s="17">
        <v>0.24095038291812099</v>
      </c>
      <c r="AO1416" s="17">
        <v>0.20636739530189599</v>
      </c>
      <c r="AP1416" s="17">
        <v>0.137804744178118</v>
      </c>
      <c r="AQ1416" s="17">
        <v>0.16077789085703001</v>
      </c>
      <c r="AR1416" s="17"/>
      <c r="AS1416" s="17">
        <v>0.26771663376868698</v>
      </c>
      <c r="AT1416" s="17">
        <v>0.24433839289923101</v>
      </c>
      <c r="AU1416" s="17">
        <v>0.26687507913809</v>
      </c>
      <c r="AV1416" s="17">
        <v>0.19299969658444899</v>
      </c>
      <c r="AW1416" s="17">
        <v>0.36332086269549302</v>
      </c>
      <c r="AX1416" s="17"/>
      <c r="AY1416" s="17">
        <v>0.26404074785894299</v>
      </c>
      <c r="AZ1416" s="17">
        <v>0.283084246546778</v>
      </c>
      <c r="BA1416" s="17">
        <v>0.22279132373625399</v>
      </c>
      <c r="BB1416" s="17">
        <v>0.17185467562406101</v>
      </c>
      <c r="BC1416" s="17">
        <v>0.23658433559060499</v>
      </c>
      <c r="BD1416" s="17"/>
      <c r="BE1416" s="17">
        <v>0.28262115941433003</v>
      </c>
      <c r="BF1416" s="17">
        <v>0.19937066942284501</v>
      </c>
      <c r="BG1416" s="17">
        <v>0.24193269678608201</v>
      </c>
      <c r="BH1416" s="17">
        <v>0.28614239236682898</v>
      </c>
      <c r="BI1416" s="17"/>
      <c r="BJ1416" s="17">
        <v>0.22272718857021701</v>
      </c>
      <c r="BK1416" s="17">
        <v>0.22777784591318601</v>
      </c>
      <c r="BL1416" s="17">
        <v>0.25231760584927398</v>
      </c>
      <c r="BM1416" s="17">
        <v>0.25367184371308399</v>
      </c>
      <c r="BN1416" s="17"/>
      <c r="BO1416" s="17">
        <v>0.22908982680145401</v>
      </c>
      <c r="BP1416" s="17">
        <v>0.218988258824939</v>
      </c>
      <c r="BQ1416" s="17">
        <v>0.25805793447018199</v>
      </c>
      <c r="BR1416" s="17"/>
      <c r="BS1416" s="17">
        <v>0.280276703748017</v>
      </c>
      <c r="BT1416" s="17">
        <v>0.20306911886638401</v>
      </c>
      <c r="BU1416" s="17"/>
      <c r="BV1416" s="17">
        <v>0.26135170769066002</v>
      </c>
      <c r="BW1416" s="17">
        <v>0.222483917680841</v>
      </c>
      <c r="BX1416" s="17">
        <v>0.27034057065098499</v>
      </c>
      <c r="BY1416" s="17"/>
      <c r="BZ1416" s="17">
        <v>0.23094274048975899</v>
      </c>
      <c r="CA1416" s="17">
        <v>0.19576048794592801</v>
      </c>
    </row>
    <row r="1417" spans="2:79" x14ac:dyDescent="0.3">
      <c r="B1417" t="s">
        <v>324</v>
      </c>
      <c r="C1417" s="17">
        <v>0.15743578397139599</v>
      </c>
      <c r="D1417" s="17">
        <v>0.146933987880008</v>
      </c>
      <c r="E1417" s="17">
        <v>0.166789830740146</v>
      </c>
      <c r="F1417" s="17"/>
      <c r="G1417" s="17">
        <v>9.49599936339139E-2</v>
      </c>
      <c r="H1417" s="17">
        <v>0.13717369247420699</v>
      </c>
      <c r="I1417" s="17">
        <v>0.202388867786952</v>
      </c>
      <c r="J1417" s="17">
        <v>0.12651267226966301</v>
      </c>
      <c r="K1417" s="17">
        <v>0.16534945758141201</v>
      </c>
      <c r="L1417" s="17">
        <v>0.19452718646214701</v>
      </c>
      <c r="M1417" s="17"/>
      <c r="N1417" s="17">
        <v>0.137143318309769</v>
      </c>
      <c r="O1417" s="17">
        <v>0.17276816890739899</v>
      </c>
      <c r="P1417" s="17">
        <v>0.190181353149487</v>
      </c>
      <c r="Q1417" s="17">
        <v>0.146490726916676</v>
      </c>
      <c r="R1417" s="17"/>
      <c r="S1417" s="17">
        <v>0.15994485636744801</v>
      </c>
      <c r="T1417" s="17">
        <v>0.121065402806264</v>
      </c>
      <c r="U1417" s="17">
        <v>0.23736413204281501</v>
      </c>
      <c r="V1417" s="17">
        <v>0.19136391730814301</v>
      </c>
      <c r="W1417" s="17">
        <v>0.119904462683246</v>
      </c>
      <c r="X1417" s="17">
        <v>0.117735005983541</v>
      </c>
      <c r="Y1417" s="17">
        <v>0.16384449772828499</v>
      </c>
      <c r="Z1417" s="17">
        <v>0.178843328766214</v>
      </c>
      <c r="AA1417" s="17">
        <v>0.153589374261138</v>
      </c>
      <c r="AB1417" s="17">
        <v>0.204442581648519</v>
      </c>
      <c r="AC1417" s="17">
        <v>0.152746655761583</v>
      </c>
      <c r="AD1417" s="17">
        <v>0</v>
      </c>
      <c r="AE1417" s="17"/>
      <c r="AF1417" s="17">
        <v>0.16451059617038999</v>
      </c>
      <c r="AG1417" s="17">
        <v>0.15668849508715901</v>
      </c>
      <c r="AH1417" s="17">
        <v>0.18916331087819099</v>
      </c>
      <c r="AI1417" s="17">
        <v>0.162326214728399</v>
      </c>
      <c r="AJ1417" s="17">
        <v>0.15951944913112501</v>
      </c>
      <c r="AK1417" s="17"/>
      <c r="AL1417" s="17">
        <v>0.12813224504872001</v>
      </c>
      <c r="AM1417" s="17">
        <v>0.12276096145455399</v>
      </c>
      <c r="AN1417" s="17">
        <v>0.20659933358406599</v>
      </c>
      <c r="AO1417" s="17">
        <v>0.166003811256731</v>
      </c>
      <c r="AP1417" s="17">
        <v>0.13234468958908599</v>
      </c>
      <c r="AQ1417" s="17">
        <v>0.30749436074530601</v>
      </c>
      <c r="AR1417" s="17"/>
      <c r="AS1417" s="17">
        <v>9.3263508870705197E-2</v>
      </c>
      <c r="AT1417" s="17">
        <v>0.18793471360033501</v>
      </c>
      <c r="AU1417" s="17">
        <v>0.153676069220476</v>
      </c>
      <c r="AV1417" s="17">
        <v>0.13313709273976401</v>
      </c>
      <c r="AW1417" s="17">
        <v>6.9862465325856299E-2</v>
      </c>
      <c r="AX1417" s="17"/>
      <c r="AY1417" s="17">
        <v>0.124207143874148</v>
      </c>
      <c r="AZ1417" s="17">
        <v>0.154346777994253</v>
      </c>
      <c r="BA1417" s="17">
        <v>0.20567274001792399</v>
      </c>
      <c r="BB1417" s="17">
        <v>0.136214647279011</v>
      </c>
      <c r="BC1417" s="17">
        <v>0.17534635494699799</v>
      </c>
      <c r="BD1417" s="17"/>
      <c r="BE1417" s="17">
        <v>0.19058624846903399</v>
      </c>
      <c r="BF1417" s="17">
        <v>0.21889880585767099</v>
      </c>
      <c r="BG1417" s="17">
        <v>0.150726598222783</v>
      </c>
      <c r="BH1417" s="17">
        <v>0.11977858953609399</v>
      </c>
      <c r="BI1417" s="17"/>
      <c r="BJ1417" s="17">
        <v>0.14158340968008701</v>
      </c>
      <c r="BK1417" s="17">
        <v>0.23670571334776899</v>
      </c>
      <c r="BL1417" s="17">
        <v>0.13597349118105101</v>
      </c>
      <c r="BM1417" s="17">
        <v>0.15707890285489801</v>
      </c>
      <c r="BN1417" s="17"/>
      <c r="BO1417" s="17">
        <v>0.132827852508385</v>
      </c>
      <c r="BP1417" s="17">
        <v>0.20012410851380899</v>
      </c>
      <c r="BQ1417" s="17">
        <v>0.14933117225044401</v>
      </c>
      <c r="BR1417" s="17"/>
      <c r="BS1417" s="17">
        <v>0.16366160595452001</v>
      </c>
      <c r="BT1417" s="17">
        <v>0.145825707837378</v>
      </c>
      <c r="BU1417" s="17"/>
      <c r="BV1417" s="17">
        <v>0.147093788075538</v>
      </c>
      <c r="BW1417" s="17">
        <v>0.188490510644614</v>
      </c>
      <c r="BX1417" s="17">
        <v>0.115170057533668</v>
      </c>
      <c r="BY1417" s="17"/>
      <c r="BZ1417" s="17">
        <v>0.20955277464689501</v>
      </c>
      <c r="CA1417" s="17">
        <v>0.21289337816614701</v>
      </c>
    </row>
    <row r="1418" spans="2:79" x14ac:dyDescent="0.3">
      <c r="B1418" t="s">
        <v>325</v>
      </c>
      <c r="C1418" s="17">
        <v>0.109790209921779</v>
      </c>
      <c r="D1418" s="17">
        <v>0.130826419990723</v>
      </c>
      <c r="E1418" s="17">
        <v>9.1053063331822795E-2</v>
      </c>
      <c r="F1418" s="17"/>
      <c r="G1418" s="17">
        <v>0.127516563227179</v>
      </c>
      <c r="H1418" s="17">
        <v>6.7713391193172406E-2</v>
      </c>
      <c r="I1418" s="17">
        <v>0.106264054995135</v>
      </c>
      <c r="J1418" s="17">
        <v>6.8869693052297107E-2</v>
      </c>
      <c r="K1418" s="17">
        <v>0.182172742777228</v>
      </c>
      <c r="L1418" s="17">
        <v>0.124839391000205</v>
      </c>
      <c r="M1418" s="17"/>
      <c r="N1418" s="17">
        <v>0.12907140168765599</v>
      </c>
      <c r="O1418" s="17">
        <v>0.124302102495495</v>
      </c>
      <c r="P1418" s="17">
        <v>6.73235959402078E-2</v>
      </c>
      <c r="Q1418" s="17">
        <v>0.10299980970872499</v>
      </c>
      <c r="R1418" s="17"/>
      <c r="S1418" s="17">
        <v>0.18824743335451799</v>
      </c>
      <c r="T1418" s="17">
        <v>4.8122225563795001E-2</v>
      </c>
      <c r="U1418" s="17">
        <v>4.1811085146859897E-2</v>
      </c>
      <c r="V1418" s="17">
        <v>7.0133436355616197E-2</v>
      </c>
      <c r="W1418" s="17">
        <v>0.177146436832336</v>
      </c>
      <c r="X1418" s="17">
        <v>0.124500519442484</v>
      </c>
      <c r="Y1418" s="17">
        <v>9.7260689029716504E-2</v>
      </c>
      <c r="Z1418" s="17">
        <v>6.4518664143379506E-2</v>
      </c>
      <c r="AA1418" s="17">
        <v>0.105906865095366</v>
      </c>
      <c r="AB1418" s="17">
        <v>0.128040801381685</v>
      </c>
      <c r="AC1418" s="17">
        <v>7.0914070126678594E-2</v>
      </c>
      <c r="AD1418" s="17">
        <v>0.136897959960495</v>
      </c>
      <c r="AE1418" s="17"/>
      <c r="AF1418" s="17">
        <v>0.108316387628699</v>
      </c>
      <c r="AG1418" s="17">
        <v>0.102187801321022</v>
      </c>
      <c r="AH1418" s="17">
        <v>0.133478875854805</v>
      </c>
      <c r="AI1418" s="17">
        <v>0.114805844898326</v>
      </c>
      <c r="AJ1418" s="17">
        <v>8.1262573173354599E-2</v>
      </c>
      <c r="AK1418" s="17"/>
      <c r="AL1418" s="17">
        <v>0.112508071882902</v>
      </c>
      <c r="AM1418" s="17">
        <v>0.12512781059667899</v>
      </c>
      <c r="AN1418" s="17">
        <v>0.122149036056952</v>
      </c>
      <c r="AO1418" s="17">
        <v>0.11361928164216401</v>
      </c>
      <c r="AP1418" s="17">
        <v>5.3768230711146697E-2</v>
      </c>
      <c r="AQ1418" s="17">
        <v>0.10912387006624399</v>
      </c>
      <c r="AR1418" s="17"/>
      <c r="AS1418" s="17">
        <v>0.10532495266422499</v>
      </c>
      <c r="AT1418" s="17">
        <v>0.14049175825207899</v>
      </c>
      <c r="AU1418" s="17">
        <v>8.5589910460668994E-2</v>
      </c>
      <c r="AV1418" s="17">
        <v>4.9192992276528603E-2</v>
      </c>
      <c r="AW1418" s="17">
        <v>0</v>
      </c>
      <c r="AX1418" s="17"/>
      <c r="AY1418" s="17">
        <v>0.14063391224164101</v>
      </c>
      <c r="AZ1418" s="17">
        <v>0.10916184323597999</v>
      </c>
      <c r="BA1418" s="17">
        <v>8.7969757781261204E-2</v>
      </c>
      <c r="BB1418" s="17">
        <v>0.107746508899774</v>
      </c>
      <c r="BC1418" s="17">
        <v>4.3707886715323802E-2</v>
      </c>
      <c r="BD1418" s="17"/>
      <c r="BE1418" s="17">
        <v>0.22986636567562799</v>
      </c>
      <c r="BF1418" s="17">
        <v>0.12521312410456101</v>
      </c>
      <c r="BG1418" s="17">
        <v>0.10619213333348999</v>
      </c>
      <c r="BH1418" s="17">
        <v>9.6389744654258799E-2</v>
      </c>
      <c r="BI1418" s="17"/>
      <c r="BJ1418" s="17">
        <v>7.1193923173394902E-2</v>
      </c>
      <c r="BK1418" s="17">
        <v>9.5640752648007102E-2</v>
      </c>
      <c r="BL1418" s="17">
        <v>0.12915144540922499</v>
      </c>
      <c r="BM1418" s="17">
        <v>0.111248255357338</v>
      </c>
      <c r="BN1418" s="17"/>
      <c r="BO1418" s="17">
        <v>7.9367908524345707E-2</v>
      </c>
      <c r="BP1418" s="17">
        <v>8.1706772622146998E-2</v>
      </c>
      <c r="BQ1418" s="17">
        <v>0.122170036288284</v>
      </c>
      <c r="BR1418" s="17"/>
      <c r="BS1418" s="17">
        <v>0.106651308950112</v>
      </c>
      <c r="BT1418" s="17">
        <v>0.11512713118736401</v>
      </c>
      <c r="BU1418" s="17"/>
      <c r="BV1418" s="17">
        <v>0.10661452143767799</v>
      </c>
      <c r="BW1418" s="17">
        <v>0.10936678800767299</v>
      </c>
      <c r="BX1418" s="17">
        <v>0.130462682935999</v>
      </c>
      <c r="BY1418" s="17"/>
      <c r="BZ1418" s="17">
        <v>9.8163048666732394E-2</v>
      </c>
      <c r="CA1418" s="17">
        <v>0.117611734743771</v>
      </c>
    </row>
    <row r="1419" spans="2:79" x14ac:dyDescent="0.3">
      <c r="B1419" t="s">
        <v>326</v>
      </c>
      <c r="C1419" s="17">
        <v>5.7265307277225702E-2</v>
      </c>
      <c r="D1419" s="17">
        <v>5.3111908387103897E-2</v>
      </c>
      <c r="E1419" s="17">
        <v>6.0964778027694198E-2</v>
      </c>
      <c r="F1419" s="17"/>
      <c r="G1419" s="17">
        <v>7.1416340929755295E-2</v>
      </c>
      <c r="H1419" s="17">
        <v>7.0766304590127893E-2</v>
      </c>
      <c r="I1419" s="17">
        <v>3.1843802782382503E-2</v>
      </c>
      <c r="J1419" s="17">
        <v>6.5264617602480798E-2</v>
      </c>
      <c r="K1419" s="17">
        <v>4.2543191544056502E-2</v>
      </c>
      <c r="L1419" s="17">
        <v>6.0858301061092898E-2</v>
      </c>
      <c r="M1419" s="17"/>
      <c r="N1419" s="17">
        <v>6.4440883735563295E-2</v>
      </c>
      <c r="O1419" s="17">
        <v>5.5098839433977101E-2</v>
      </c>
      <c r="P1419" s="17">
        <v>1.9030431948150701E-2</v>
      </c>
      <c r="Q1419" s="17">
        <v>6.6300745599038494E-2</v>
      </c>
      <c r="R1419" s="17"/>
      <c r="S1419" s="17">
        <v>8.6074137203212706E-2</v>
      </c>
      <c r="T1419" s="17">
        <v>4.6046599910277201E-2</v>
      </c>
      <c r="U1419" s="17">
        <v>9.0437821631394799E-2</v>
      </c>
      <c r="V1419" s="17">
        <v>0.103759875684084</v>
      </c>
      <c r="W1419" s="17">
        <v>8.6218329181087003E-2</v>
      </c>
      <c r="X1419" s="17">
        <v>3.6331356312304698E-2</v>
      </c>
      <c r="Y1419" s="17">
        <v>1.99694895818004E-2</v>
      </c>
      <c r="Z1419" s="17">
        <v>2.85179100326086E-2</v>
      </c>
      <c r="AA1419" s="17">
        <v>5.6043260505661503E-2</v>
      </c>
      <c r="AB1419" s="17">
        <v>1.9156562748395702E-2</v>
      </c>
      <c r="AC1419" s="17">
        <v>4.5828919297226399E-2</v>
      </c>
      <c r="AD1419" s="17">
        <v>0</v>
      </c>
      <c r="AE1419" s="17"/>
      <c r="AF1419" s="17">
        <v>3.9128010157424203E-2</v>
      </c>
      <c r="AG1419" s="17">
        <v>5.9023496643886397E-2</v>
      </c>
      <c r="AH1419" s="17">
        <v>5.6183541809140598E-2</v>
      </c>
      <c r="AI1419" s="17">
        <v>6.6364666356154706E-2</v>
      </c>
      <c r="AJ1419" s="17">
        <v>5.7101731478213902E-2</v>
      </c>
      <c r="AK1419" s="17"/>
      <c r="AL1419" s="17">
        <v>4.2274029757385201E-2</v>
      </c>
      <c r="AM1419" s="17">
        <v>5.2228315608856102E-2</v>
      </c>
      <c r="AN1419" s="17">
        <v>5.4009569387328503E-2</v>
      </c>
      <c r="AO1419" s="17">
        <v>6.9961168348423405E-2</v>
      </c>
      <c r="AP1419" s="17">
        <v>0.112839320613664</v>
      </c>
      <c r="AQ1419" s="17">
        <v>4.8379398847411902E-2</v>
      </c>
      <c r="AR1419" s="17"/>
      <c r="AS1419" s="17">
        <v>5.8463599153821898E-2</v>
      </c>
      <c r="AT1419" s="17">
        <v>6.1903073023117802E-2</v>
      </c>
      <c r="AU1419" s="17">
        <v>4.5026789893106801E-2</v>
      </c>
      <c r="AV1419" s="17">
        <v>7.4841489419644303E-2</v>
      </c>
      <c r="AW1419" s="17">
        <v>0</v>
      </c>
      <c r="AX1419" s="17"/>
      <c r="AY1419" s="17">
        <v>4.4675794489793003E-2</v>
      </c>
      <c r="AZ1419" s="17">
        <v>7.6894336929378401E-2</v>
      </c>
      <c r="BA1419" s="17">
        <v>5.16127756284053E-2</v>
      </c>
      <c r="BB1419" s="17">
        <v>3.5215035512807802E-2</v>
      </c>
      <c r="BC1419" s="17">
        <v>4.3819346332166401E-2</v>
      </c>
      <c r="BD1419" s="17"/>
      <c r="BE1419" s="17">
        <v>4.24617470567124E-2</v>
      </c>
      <c r="BF1419" s="17">
        <v>4.6007801374797902E-2</v>
      </c>
      <c r="BG1419" s="17">
        <v>7.2231813260947894E-2</v>
      </c>
      <c r="BH1419" s="17">
        <v>4.3102569875577798E-2</v>
      </c>
      <c r="BI1419" s="17"/>
      <c r="BJ1419" s="17">
        <v>7.1396716006962305E-2</v>
      </c>
      <c r="BK1419" s="17">
        <v>4.78632858326744E-2</v>
      </c>
      <c r="BL1419" s="17">
        <v>5.1684175064767301E-2</v>
      </c>
      <c r="BM1419" s="17">
        <v>5.6695129490035502E-2</v>
      </c>
      <c r="BN1419" s="17"/>
      <c r="BO1419" s="17">
        <v>4.8204093678382798E-2</v>
      </c>
      <c r="BP1419" s="17">
        <v>9.25003035799251E-2</v>
      </c>
      <c r="BQ1419" s="17">
        <v>5.2938168939669197E-2</v>
      </c>
      <c r="BR1419" s="17"/>
      <c r="BS1419" s="17">
        <v>5.9783900900988202E-2</v>
      </c>
      <c r="BT1419" s="17">
        <v>5.4024038597004498E-2</v>
      </c>
      <c r="BU1419" s="17"/>
      <c r="BV1419" s="17">
        <v>6.4905541343612205E-2</v>
      </c>
      <c r="BW1419" s="17">
        <v>4.80881722294789E-2</v>
      </c>
      <c r="BX1419" s="17">
        <v>6.5463990782188605E-2</v>
      </c>
      <c r="BY1419" s="17"/>
      <c r="BZ1419" s="17">
        <v>7.0091312096996303E-2</v>
      </c>
      <c r="CA1419" s="17">
        <v>0.100378514013002</v>
      </c>
    </row>
    <row r="1420" spans="2:79" x14ac:dyDescent="0.3">
      <c r="B1420" t="s">
        <v>327</v>
      </c>
      <c r="C1420" s="17">
        <v>3.2145482456223298E-2</v>
      </c>
      <c r="D1420" s="17">
        <v>3.6657709750075602E-2</v>
      </c>
      <c r="E1420" s="17">
        <v>2.8126399932564501E-2</v>
      </c>
      <c r="F1420" s="17"/>
      <c r="G1420" s="17">
        <v>2.36463406939771E-2</v>
      </c>
      <c r="H1420" s="17">
        <v>9.8752725464831704E-3</v>
      </c>
      <c r="I1420" s="17">
        <v>1.8949298587588599E-2</v>
      </c>
      <c r="J1420" s="17">
        <v>4.4039835322811298E-2</v>
      </c>
      <c r="K1420" s="17">
        <v>2.1711701209791101E-2</v>
      </c>
      <c r="L1420" s="17">
        <v>6.22159292520768E-2</v>
      </c>
      <c r="M1420" s="17"/>
      <c r="N1420" s="17">
        <v>4.09098573266473E-2</v>
      </c>
      <c r="O1420" s="17">
        <v>3.54143785442603E-2</v>
      </c>
      <c r="P1420" s="17">
        <v>2.64686471720641E-2</v>
      </c>
      <c r="Q1420" s="17">
        <v>2.3263056527017E-2</v>
      </c>
      <c r="R1420" s="17"/>
      <c r="S1420" s="17">
        <v>4.8858844207788098E-2</v>
      </c>
      <c r="T1420" s="17">
        <v>3.8255764116405702E-2</v>
      </c>
      <c r="U1420" s="17">
        <v>3.9531975001759499E-2</v>
      </c>
      <c r="V1420" s="17">
        <v>7.5748675547931799E-2</v>
      </c>
      <c r="W1420" s="17">
        <v>1.9781681149806801E-2</v>
      </c>
      <c r="X1420" s="17">
        <v>1.38061382869575E-2</v>
      </c>
      <c r="Y1420" s="17">
        <v>4.57983094123844E-2</v>
      </c>
      <c r="Z1420" s="17">
        <v>0</v>
      </c>
      <c r="AA1420" s="17">
        <v>1.34864774492847E-2</v>
      </c>
      <c r="AB1420" s="17">
        <v>0</v>
      </c>
      <c r="AC1420" s="17">
        <v>6.9394912702593597E-2</v>
      </c>
      <c r="AD1420" s="17">
        <v>0</v>
      </c>
      <c r="AE1420" s="17"/>
      <c r="AF1420" s="17">
        <v>5.7445424629747797E-2</v>
      </c>
      <c r="AG1420" s="17">
        <v>1.6601727821532901E-2</v>
      </c>
      <c r="AH1420" s="17">
        <v>6.6642952321322099E-2</v>
      </c>
      <c r="AI1420" s="17">
        <v>3.2455641406767897E-2</v>
      </c>
      <c r="AJ1420" s="17">
        <v>9.7924170929824597E-2</v>
      </c>
      <c r="AK1420" s="17"/>
      <c r="AL1420" s="17">
        <v>2.2778081980172098E-2</v>
      </c>
      <c r="AM1420" s="17">
        <v>4.20457477103168E-2</v>
      </c>
      <c r="AN1420" s="17">
        <v>3.1594296989631301E-2</v>
      </c>
      <c r="AO1420" s="17">
        <v>4.66585512229412E-2</v>
      </c>
      <c r="AP1420" s="17">
        <v>5.0478827182631601E-2</v>
      </c>
      <c r="AQ1420" s="17">
        <v>1.49656034943256E-2</v>
      </c>
      <c r="AR1420" s="17"/>
      <c r="AS1420" s="17">
        <v>1.02080779402527E-2</v>
      </c>
      <c r="AT1420" s="17">
        <v>3.4336977570209599E-2</v>
      </c>
      <c r="AU1420" s="17">
        <v>3.5256327685729602E-2</v>
      </c>
      <c r="AV1420" s="17">
        <v>4.5205692168745197E-2</v>
      </c>
      <c r="AW1420" s="17">
        <v>0</v>
      </c>
      <c r="AX1420" s="17"/>
      <c r="AY1420" s="17">
        <v>2.8186162069515401E-2</v>
      </c>
      <c r="AZ1420" s="17">
        <v>3.9733669663378199E-2</v>
      </c>
      <c r="BA1420" s="17">
        <v>1.5562779299764601E-2</v>
      </c>
      <c r="BB1420" s="17">
        <v>2.71464548382419E-2</v>
      </c>
      <c r="BC1420" s="17">
        <v>5.3337408177972702E-2</v>
      </c>
      <c r="BD1420" s="17"/>
      <c r="BE1420" s="17">
        <v>0</v>
      </c>
      <c r="BF1420" s="17">
        <v>1.4344733124725499E-2</v>
      </c>
      <c r="BG1420" s="17">
        <v>3.0539622815309201E-2</v>
      </c>
      <c r="BH1420" s="17">
        <v>5.0634175265908E-2</v>
      </c>
      <c r="BI1420" s="17"/>
      <c r="BJ1420" s="17">
        <v>1.3399321410978901E-2</v>
      </c>
      <c r="BK1420" s="17">
        <v>2.02072663149028E-2</v>
      </c>
      <c r="BL1420" s="17">
        <v>4.4864072737646199E-2</v>
      </c>
      <c r="BM1420" s="17">
        <v>3.1580524142352101E-2</v>
      </c>
      <c r="BN1420" s="17"/>
      <c r="BO1420" s="17">
        <v>0</v>
      </c>
      <c r="BP1420" s="17">
        <v>3.3216244851921803E-2</v>
      </c>
      <c r="BQ1420" s="17">
        <v>3.8080708394963997E-2</v>
      </c>
      <c r="BR1420" s="17"/>
      <c r="BS1420" s="17">
        <v>2.94553554234381E-2</v>
      </c>
      <c r="BT1420" s="17">
        <v>3.6275741405289802E-2</v>
      </c>
      <c r="BU1420" s="17"/>
      <c r="BV1420" s="17">
        <v>2.9962162135580402E-2</v>
      </c>
      <c r="BW1420" s="17">
        <v>3.22871902505436E-2</v>
      </c>
      <c r="BX1420" s="17">
        <v>2.93932558313766E-2</v>
      </c>
      <c r="BY1420" s="17"/>
      <c r="BZ1420" s="17">
        <v>0</v>
      </c>
      <c r="CA1420" s="17">
        <v>0</v>
      </c>
    </row>
    <row r="1421" spans="2:79" x14ac:dyDescent="0.3">
      <c r="C1421" s="17"/>
      <c r="D1421" s="17"/>
      <c r="E1421" s="17"/>
      <c r="F1421" s="17"/>
      <c r="G1421" s="17"/>
      <c r="H1421" s="17"/>
      <c r="I1421" s="17"/>
      <c r="J1421" s="17"/>
      <c r="K1421" s="17"/>
      <c r="L1421" s="17"/>
      <c r="M1421" s="17"/>
      <c r="N1421" s="17"/>
      <c r="O1421" s="17"/>
      <c r="P1421" s="17"/>
      <c r="Q1421" s="17"/>
      <c r="R1421" s="17"/>
      <c r="S1421" s="17"/>
      <c r="T1421" s="17"/>
      <c r="U1421" s="17"/>
      <c r="V1421" s="17"/>
      <c r="W1421" s="17"/>
      <c r="X1421" s="17"/>
      <c r="Y1421" s="17"/>
      <c r="Z1421" s="17"/>
      <c r="AA1421" s="17"/>
      <c r="AB1421" s="17"/>
      <c r="AC1421" s="17"/>
      <c r="AD1421" s="17"/>
      <c r="AE1421" s="17"/>
      <c r="AF1421" s="17"/>
      <c r="AG1421" s="17"/>
      <c r="AH1421" s="17"/>
      <c r="AI1421" s="17"/>
      <c r="AJ1421" s="17"/>
      <c r="AK1421" s="17"/>
      <c r="AL1421" s="17"/>
      <c r="AM1421" s="17"/>
      <c r="AN1421" s="17"/>
      <c r="AO1421" s="17"/>
      <c r="AP1421" s="17"/>
      <c r="AQ1421" s="17"/>
      <c r="AR1421" s="17"/>
      <c r="AS1421" s="17"/>
      <c r="AT1421" s="17"/>
      <c r="AU1421" s="17"/>
      <c r="AV1421" s="17"/>
      <c r="AW1421" s="17"/>
      <c r="AX1421" s="17"/>
      <c r="AY1421" s="17"/>
      <c r="AZ1421" s="17"/>
      <c r="BA1421" s="17"/>
      <c r="BB1421" s="17"/>
      <c r="BC1421" s="17"/>
      <c r="BD1421" s="17"/>
      <c r="BE1421" s="17"/>
      <c r="BF1421" s="17"/>
      <c r="BG1421" s="17"/>
      <c r="BH1421" s="17"/>
      <c r="BI1421" s="17"/>
      <c r="BJ1421" s="17"/>
      <c r="BK1421" s="17"/>
      <c r="BL1421" s="17"/>
      <c r="BM1421" s="17"/>
      <c r="BN1421" s="17"/>
      <c r="BO1421" s="17"/>
      <c r="BP1421" s="17"/>
      <c r="BQ1421" s="17"/>
      <c r="BR1421" s="17"/>
      <c r="BS1421" s="17"/>
      <c r="BT1421" s="17"/>
      <c r="BU1421" s="17"/>
      <c r="BV1421" s="17"/>
      <c r="BW1421" s="17"/>
      <c r="BX1421" s="17"/>
      <c r="BY1421" s="17"/>
      <c r="BZ1421" s="17"/>
      <c r="CA1421" s="17"/>
    </row>
    <row r="1422" spans="2:79" x14ac:dyDescent="0.3">
      <c r="B1422" s="6" t="s">
        <v>401</v>
      </c>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c r="BE1422" s="17"/>
      <c r="BF1422" s="17"/>
      <c r="BG1422" s="17"/>
      <c r="BH1422" s="17"/>
      <c r="BI1422" s="17"/>
      <c r="BJ1422" s="17"/>
      <c r="BK1422" s="17"/>
      <c r="BL1422" s="17"/>
      <c r="BM1422" s="17"/>
      <c r="BN1422" s="17"/>
      <c r="BO1422" s="17"/>
      <c r="BP1422" s="17"/>
      <c r="BQ1422" s="17"/>
      <c r="BR1422" s="17"/>
      <c r="BS1422" s="17"/>
      <c r="BT1422" s="17"/>
      <c r="BU1422" s="17"/>
      <c r="BV1422" s="17"/>
      <c r="BW1422" s="17"/>
      <c r="BX1422" s="17"/>
      <c r="BY1422" s="17"/>
      <c r="BZ1422" s="17"/>
      <c r="CA1422" s="17"/>
    </row>
    <row r="1423" spans="2:79" x14ac:dyDescent="0.3">
      <c r="B1423" s="24" t="s">
        <v>329</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c r="BE1423" s="17"/>
      <c r="BF1423" s="17"/>
      <c r="BG1423" s="17"/>
      <c r="BH1423" s="17"/>
      <c r="BI1423" s="17"/>
      <c r="BJ1423" s="17"/>
      <c r="BK1423" s="17"/>
      <c r="BL1423" s="17"/>
      <c r="BM1423" s="17"/>
      <c r="BN1423" s="17"/>
      <c r="BO1423" s="17"/>
      <c r="BP1423" s="17"/>
      <c r="BQ1423" s="17"/>
      <c r="BR1423" s="17"/>
      <c r="BS1423" s="17"/>
      <c r="BT1423" s="17"/>
      <c r="BU1423" s="17"/>
      <c r="BV1423" s="17"/>
      <c r="BW1423" s="17"/>
      <c r="BX1423" s="17"/>
      <c r="BY1423" s="17"/>
      <c r="BZ1423" s="17"/>
      <c r="CA1423" s="17"/>
    </row>
    <row r="1424" spans="2:79" x14ac:dyDescent="0.3">
      <c r="B1424" t="s">
        <v>321</v>
      </c>
      <c r="C1424" s="17">
        <v>9.4092232737439593E-2</v>
      </c>
      <c r="D1424" s="17">
        <v>0.104369439316713</v>
      </c>
      <c r="E1424" s="17">
        <v>8.4938229921343394E-2</v>
      </c>
      <c r="F1424" s="17"/>
      <c r="G1424" s="17">
        <v>8.6770051762904199E-2</v>
      </c>
      <c r="H1424" s="17">
        <v>0.11918813220386</v>
      </c>
      <c r="I1424" s="17">
        <v>9.6399444378038907E-2</v>
      </c>
      <c r="J1424" s="17">
        <v>0.11530213673617699</v>
      </c>
      <c r="K1424" s="17">
        <v>7.9359905831417998E-2</v>
      </c>
      <c r="L1424" s="17">
        <v>6.8463806590867204E-2</v>
      </c>
      <c r="M1424" s="17"/>
      <c r="N1424" s="17">
        <v>0.107159538818203</v>
      </c>
      <c r="O1424" s="17">
        <v>7.5301217128993903E-2</v>
      </c>
      <c r="P1424" s="17">
        <v>9.3285198147733006E-2</v>
      </c>
      <c r="Q1424" s="17">
        <v>9.9941040844093901E-2</v>
      </c>
      <c r="R1424" s="17"/>
      <c r="S1424" s="17">
        <v>8.0504461027260499E-2</v>
      </c>
      <c r="T1424" s="17">
        <v>0.105003178179781</v>
      </c>
      <c r="U1424" s="17">
        <v>0.112072364562903</v>
      </c>
      <c r="V1424" s="17">
        <v>8.5789380428457102E-2</v>
      </c>
      <c r="W1424" s="17">
        <v>2.0562769197161702E-2</v>
      </c>
      <c r="X1424" s="17">
        <v>8.0068096604616196E-2</v>
      </c>
      <c r="Y1424" s="17">
        <v>4.9245871600590303E-2</v>
      </c>
      <c r="Z1424" s="17">
        <v>0.10713738877331599</v>
      </c>
      <c r="AA1424" s="17">
        <v>0.126314244337598</v>
      </c>
      <c r="AB1424" s="17">
        <v>0.103098314657199</v>
      </c>
      <c r="AC1424" s="17">
        <v>0.102008273662789</v>
      </c>
      <c r="AD1424" s="17">
        <v>0.266880237215599</v>
      </c>
      <c r="AE1424" s="17"/>
      <c r="AF1424" s="17">
        <v>7.7986407816047904E-2</v>
      </c>
      <c r="AG1424" s="17">
        <v>0.10924359134796</v>
      </c>
      <c r="AH1424" s="17">
        <v>0.121226482445303</v>
      </c>
      <c r="AI1424" s="17">
        <v>6.8641078800302804E-2</v>
      </c>
      <c r="AJ1424" s="17">
        <v>5.8900023714854997E-2</v>
      </c>
      <c r="AK1424" s="17"/>
      <c r="AL1424" s="17">
        <v>0.11836160341759699</v>
      </c>
      <c r="AM1424" s="17">
        <v>5.4059319927781999E-2</v>
      </c>
      <c r="AN1424" s="17">
        <v>0.105834943283993</v>
      </c>
      <c r="AO1424" s="17">
        <v>9.8530626455489101E-2</v>
      </c>
      <c r="AP1424" s="17">
        <v>7.9101860796411794E-2</v>
      </c>
      <c r="AQ1424" s="17">
        <v>9.3728227347867399E-2</v>
      </c>
      <c r="AR1424" s="17"/>
      <c r="AS1424" s="17">
        <v>0.14438182631465399</v>
      </c>
      <c r="AT1424" s="17">
        <v>7.6832586114694498E-2</v>
      </c>
      <c r="AU1424" s="17">
        <v>0.117639298312743</v>
      </c>
      <c r="AV1424" s="17">
        <v>3.4226755632805299E-2</v>
      </c>
      <c r="AW1424" s="17">
        <v>0.13841645207992001</v>
      </c>
      <c r="AX1424" s="17"/>
      <c r="AY1424" s="17">
        <v>0.14060397791476001</v>
      </c>
      <c r="AZ1424" s="17">
        <v>6.9411624674327196E-2</v>
      </c>
      <c r="BA1424" s="17">
        <v>8.5045362728327495E-2</v>
      </c>
      <c r="BB1424" s="17">
        <v>0.123705853891134</v>
      </c>
      <c r="BC1424" s="17">
        <v>0</v>
      </c>
      <c r="BD1424" s="17"/>
      <c r="BE1424" s="17">
        <v>0.11563906399163799</v>
      </c>
      <c r="BF1424" s="17">
        <v>5.8715894326896598E-2</v>
      </c>
      <c r="BG1424" s="17">
        <v>0.10464026429288099</v>
      </c>
      <c r="BH1424" s="17">
        <v>9.4917390433687104E-2</v>
      </c>
      <c r="BI1424" s="17"/>
      <c r="BJ1424" s="17">
        <v>3.65242822204703E-2</v>
      </c>
      <c r="BK1424" s="17">
        <v>0.16031662284585599</v>
      </c>
      <c r="BL1424" s="17">
        <v>0.12149693162863399</v>
      </c>
      <c r="BM1424" s="17">
        <v>8.4816451637044196E-2</v>
      </c>
      <c r="BN1424" s="17"/>
      <c r="BO1424" s="17">
        <v>0.11968257389865</v>
      </c>
      <c r="BP1424" s="17">
        <v>7.4979542260435794E-2</v>
      </c>
      <c r="BQ1424" s="17">
        <v>9.46433302697164E-2</v>
      </c>
      <c r="BR1424" s="17"/>
      <c r="BS1424" s="17">
        <v>0.101357186989014</v>
      </c>
      <c r="BT1424" s="17">
        <v>8.4233589141248705E-2</v>
      </c>
      <c r="BU1424" s="17"/>
      <c r="BV1424" s="17">
        <v>0.106493802881319</v>
      </c>
      <c r="BW1424" s="17">
        <v>9.3823831703761601E-2</v>
      </c>
      <c r="BX1424" s="17">
        <v>9.2683391245691304E-2</v>
      </c>
      <c r="BY1424" s="17"/>
      <c r="BZ1424" s="17">
        <v>0.12508834268628799</v>
      </c>
      <c r="CA1424" s="17">
        <v>0.13283018749571901</v>
      </c>
    </row>
    <row r="1425" spans="2:79" x14ac:dyDescent="0.3">
      <c r="B1425" t="s">
        <v>322</v>
      </c>
      <c r="C1425" s="17">
        <v>0.24221396366581199</v>
      </c>
      <c r="D1425" s="17">
        <v>0.24366361733168601</v>
      </c>
      <c r="E1425" s="17">
        <v>0.24092274375723099</v>
      </c>
      <c r="F1425" s="17"/>
      <c r="G1425" s="17">
        <v>0.303056994868251</v>
      </c>
      <c r="H1425" s="17">
        <v>0.33475528255514297</v>
      </c>
      <c r="I1425" s="17">
        <v>0.24527510847157399</v>
      </c>
      <c r="J1425" s="17">
        <v>0.206928685013158</v>
      </c>
      <c r="K1425" s="17">
        <v>0.208301236501237</v>
      </c>
      <c r="L1425" s="17">
        <v>0.17867631169487599</v>
      </c>
      <c r="M1425" s="17"/>
      <c r="N1425" s="17">
        <v>0.23659006310233999</v>
      </c>
      <c r="O1425" s="17">
        <v>0.245660445654344</v>
      </c>
      <c r="P1425" s="17">
        <v>0.20616377663205299</v>
      </c>
      <c r="Q1425" s="17">
        <v>0.26190521156270402</v>
      </c>
      <c r="R1425" s="17"/>
      <c r="S1425" s="17">
        <v>0.25264078016686098</v>
      </c>
      <c r="T1425" s="17">
        <v>0.26803745044143901</v>
      </c>
      <c r="U1425" s="17">
        <v>0.22037090218865099</v>
      </c>
      <c r="V1425" s="17">
        <v>0.25452684575724699</v>
      </c>
      <c r="W1425" s="17">
        <v>0.150474266054865</v>
      </c>
      <c r="X1425" s="17">
        <v>0.32571339929341497</v>
      </c>
      <c r="Y1425" s="17">
        <v>0.255721634102416</v>
      </c>
      <c r="Z1425" s="17">
        <v>0.232130190614244</v>
      </c>
      <c r="AA1425" s="17">
        <v>0.23065116365316601</v>
      </c>
      <c r="AB1425" s="17">
        <v>0.20372092658288399</v>
      </c>
      <c r="AC1425" s="17">
        <v>0.167642069515586</v>
      </c>
      <c r="AD1425" s="17">
        <v>0.34857265860577502</v>
      </c>
      <c r="AE1425" s="17"/>
      <c r="AF1425" s="17">
        <v>0.222784837527924</v>
      </c>
      <c r="AG1425" s="17">
        <v>0.27998427377797402</v>
      </c>
      <c r="AH1425" s="17">
        <v>0.21775069414533199</v>
      </c>
      <c r="AI1425" s="17">
        <v>0.14587219242930399</v>
      </c>
      <c r="AJ1425" s="17">
        <v>0.30775618695381601</v>
      </c>
      <c r="AK1425" s="17"/>
      <c r="AL1425" s="17">
        <v>0.31191329389602801</v>
      </c>
      <c r="AM1425" s="17">
        <v>0.27710238657555802</v>
      </c>
      <c r="AN1425" s="17">
        <v>0.203773788947988</v>
      </c>
      <c r="AO1425" s="17">
        <v>0.139289808038809</v>
      </c>
      <c r="AP1425" s="17">
        <v>0.29656709077090299</v>
      </c>
      <c r="AQ1425" s="17">
        <v>0.22106287981346201</v>
      </c>
      <c r="AR1425" s="17"/>
      <c r="AS1425" s="17">
        <v>0.28145021117360602</v>
      </c>
      <c r="AT1425" s="17">
        <v>0.249415622152665</v>
      </c>
      <c r="AU1425" s="17">
        <v>0.17295854269508601</v>
      </c>
      <c r="AV1425" s="17">
        <v>0.307516257339427</v>
      </c>
      <c r="AW1425" s="17">
        <v>0.172061897052292</v>
      </c>
      <c r="AX1425" s="17"/>
      <c r="AY1425" s="17">
        <v>0.26589582886206597</v>
      </c>
      <c r="AZ1425" s="17">
        <v>0.20777571305782</v>
      </c>
      <c r="BA1425" s="17">
        <v>0.26919636837148703</v>
      </c>
      <c r="BB1425" s="17">
        <v>0.27376372812434302</v>
      </c>
      <c r="BC1425" s="17">
        <v>0.210655951887397</v>
      </c>
      <c r="BD1425" s="17"/>
      <c r="BE1425" s="17">
        <v>0.234703568740183</v>
      </c>
      <c r="BF1425" s="17">
        <v>0.29010293768904899</v>
      </c>
      <c r="BG1425" s="17">
        <v>0.218878321848161</v>
      </c>
      <c r="BH1425" s="17">
        <v>0.24840551939775701</v>
      </c>
      <c r="BI1425" s="17"/>
      <c r="BJ1425" s="17">
        <v>0.25601576183555502</v>
      </c>
      <c r="BK1425" s="17">
        <v>0.21358782075196001</v>
      </c>
      <c r="BL1425" s="17">
        <v>0.25252835460767498</v>
      </c>
      <c r="BM1425" s="17">
        <v>0.238331521887616</v>
      </c>
      <c r="BN1425" s="17"/>
      <c r="BO1425" s="17">
        <v>0.27520616275954801</v>
      </c>
      <c r="BP1425" s="17">
        <v>0.220704303011031</v>
      </c>
      <c r="BQ1425" s="17">
        <v>0.24154742597810899</v>
      </c>
      <c r="BR1425" s="17"/>
      <c r="BS1425" s="17">
        <v>0.23852863098826901</v>
      </c>
      <c r="BT1425" s="17">
        <v>0.24929142301207999</v>
      </c>
      <c r="BU1425" s="17"/>
      <c r="BV1425" s="17">
        <v>0.27954484511271499</v>
      </c>
      <c r="BW1425" s="17">
        <v>0.23664899579367299</v>
      </c>
      <c r="BX1425" s="17">
        <v>0.22451817904167301</v>
      </c>
      <c r="BY1425" s="17"/>
      <c r="BZ1425" s="17">
        <v>0.23255325372109201</v>
      </c>
      <c r="CA1425" s="17">
        <v>0.26480737048075798</v>
      </c>
    </row>
    <row r="1426" spans="2:79" x14ac:dyDescent="0.3">
      <c r="B1426" t="s">
        <v>323</v>
      </c>
      <c r="C1426" s="17">
        <v>0.272799047202884</v>
      </c>
      <c r="D1426" s="17">
        <v>0.25318736238925299</v>
      </c>
      <c r="E1426" s="17">
        <v>0.29026735599161901</v>
      </c>
      <c r="F1426" s="17"/>
      <c r="G1426" s="17">
        <v>0.37752658726435401</v>
      </c>
      <c r="H1426" s="17">
        <v>0.17997876951816899</v>
      </c>
      <c r="I1426" s="17">
        <v>0.33998904675959202</v>
      </c>
      <c r="J1426" s="17">
        <v>0.24164658066269601</v>
      </c>
      <c r="K1426" s="17">
        <v>0.26798085444386499</v>
      </c>
      <c r="L1426" s="17">
        <v>0.25968921473452899</v>
      </c>
      <c r="M1426" s="17"/>
      <c r="N1426" s="17">
        <v>0.26637296602742999</v>
      </c>
      <c r="O1426" s="17">
        <v>0.31024534221313899</v>
      </c>
      <c r="P1426" s="17">
        <v>0.25796152168477898</v>
      </c>
      <c r="Q1426" s="17">
        <v>0.25704513769998399</v>
      </c>
      <c r="R1426" s="17"/>
      <c r="S1426" s="17">
        <v>0.16426832186892301</v>
      </c>
      <c r="T1426" s="17">
        <v>0.31424452537859499</v>
      </c>
      <c r="U1426" s="17">
        <v>0.218083076496562</v>
      </c>
      <c r="V1426" s="17">
        <v>0.29955134200747002</v>
      </c>
      <c r="W1426" s="17">
        <v>0.35081109676364702</v>
      </c>
      <c r="X1426" s="17">
        <v>0.342546480010822</v>
      </c>
      <c r="Y1426" s="17">
        <v>0.29865239230968199</v>
      </c>
      <c r="Z1426" s="17">
        <v>0.27658690778393002</v>
      </c>
      <c r="AA1426" s="17">
        <v>0.29762309533924602</v>
      </c>
      <c r="AB1426" s="17">
        <v>0.25244656398313597</v>
      </c>
      <c r="AC1426" s="17">
        <v>0.35021707276489999</v>
      </c>
      <c r="AD1426" s="17">
        <v>6.5802860228514101E-2</v>
      </c>
      <c r="AE1426" s="17"/>
      <c r="AF1426" s="17">
        <v>0.258439743867308</v>
      </c>
      <c r="AG1426" s="17">
        <v>0.28500567426708601</v>
      </c>
      <c r="AH1426" s="17">
        <v>0.26874739728254499</v>
      </c>
      <c r="AI1426" s="17">
        <v>0.24273730123742701</v>
      </c>
      <c r="AJ1426" s="17">
        <v>0.24439184889345</v>
      </c>
      <c r="AK1426" s="17"/>
      <c r="AL1426" s="17">
        <v>0.27880180512054997</v>
      </c>
      <c r="AM1426" s="17">
        <v>0.29149563752577601</v>
      </c>
      <c r="AN1426" s="17">
        <v>0.29399297419356402</v>
      </c>
      <c r="AO1426" s="17">
        <v>0.187675535344759</v>
      </c>
      <c r="AP1426" s="17">
        <v>0.25747988420116003</v>
      </c>
      <c r="AQ1426" s="17">
        <v>0.26768772423751402</v>
      </c>
      <c r="AR1426" s="17"/>
      <c r="AS1426" s="17">
        <v>0.23237192540576401</v>
      </c>
      <c r="AT1426" s="17">
        <v>0.27901571561190702</v>
      </c>
      <c r="AU1426" s="17">
        <v>0.31245565864080799</v>
      </c>
      <c r="AV1426" s="17">
        <v>0.21192009709234499</v>
      </c>
      <c r="AW1426" s="17">
        <v>0.38445429936118702</v>
      </c>
      <c r="AX1426" s="17"/>
      <c r="AY1426" s="17">
        <v>0.210584804257131</v>
      </c>
      <c r="AZ1426" s="17">
        <v>0.30390663298924397</v>
      </c>
      <c r="BA1426" s="17">
        <v>0.28201661705235997</v>
      </c>
      <c r="BB1426" s="17">
        <v>0.28875816840977903</v>
      </c>
      <c r="BC1426" s="17">
        <v>0.31750692454159402</v>
      </c>
      <c r="BD1426" s="17"/>
      <c r="BE1426" s="17">
        <v>0.15594241071558401</v>
      </c>
      <c r="BF1426" s="17">
        <v>0.224491804088262</v>
      </c>
      <c r="BG1426" s="17">
        <v>0.26840455856772999</v>
      </c>
      <c r="BH1426" s="17">
        <v>0.32712461552458999</v>
      </c>
      <c r="BI1426" s="17"/>
      <c r="BJ1426" s="17">
        <v>0.19159523059762301</v>
      </c>
      <c r="BK1426" s="17">
        <v>0.20878528493988499</v>
      </c>
      <c r="BL1426" s="17">
        <v>0.241703305837388</v>
      </c>
      <c r="BM1426" s="17">
        <v>0.310470984073136</v>
      </c>
      <c r="BN1426" s="17"/>
      <c r="BO1426" s="17">
        <v>0.19059167463348101</v>
      </c>
      <c r="BP1426" s="17">
        <v>0.26747291035781601</v>
      </c>
      <c r="BQ1426" s="17">
        <v>0.28632067806171102</v>
      </c>
      <c r="BR1426" s="17"/>
      <c r="BS1426" s="17">
        <v>0.27584056847991301</v>
      </c>
      <c r="BT1426" s="17">
        <v>0.26318177344695698</v>
      </c>
      <c r="BU1426" s="17"/>
      <c r="BV1426" s="17">
        <v>0.29242941226336799</v>
      </c>
      <c r="BW1426" s="17">
        <v>0.27128071397238201</v>
      </c>
      <c r="BX1426" s="17">
        <v>0.25099199199651001</v>
      </c>
      <c r="BY1426" s="17"/>
      <c r="BZ1426" s="17">
        <v>0.25267227725240798</v>
      </c>
      <c r="CA1426" s="17">
        <v>0.16233637291461001</v>
      </c>
    </row>
    <row r="1427" spans="2:79" x14ac:dyDescent="0.3">
      <c r="B1427" t="s">
        <v>324</v>
      </c>
      <c r="C1427" s="17">
        <v>0.17109341098974001</v>
      </c>
      <c r="D1427" s="17">
        <v>0.15563451625987201</v>
      </c>
      <c r="E1427" s="17">
        <v>0.18486279129745301</v>
      </c>
      <c r="F1427" s="17"/>
      <c r="G1427" s="17">
        <v>5.2297683295772397E-2</v>
      </c>
      <c r="H1427" s="17">
        <v>0.183106983764386</v>
      </c>
      <c r="I1427" s="17">
        <v>0.140425778585097</v>
      </c>
      <c r="J1427" s="17">
        <v>0.19283741810003999</v>
      </c>
      <c r="K1427" s="17">
        <v>0.14491838881225899</v>
      </c>
      <c r="L1427" s="17">
        <v>0.25415430694226099</v>
      </c>
      <c r="M1427" s="17"/>
      <c r="N1427" s="17">
        <v>0.15156269747192999</v>
      </c>
      <c r="O1427" s="17">
        <v>0.163620155680613</v>
      </c>
      <c r="P1427" s="17">
        <v>0.203499263741103</v>
      </c>
      <c r="Q1427" s="17">
        <v>0.18218205554980901</v>
      </c>
      <c r="R1427" s="17"/>
      <c r="S1427" s="17">
        <v>0.22555910409661001</v>
      </c>
      <c r="T1427" s="17">
        <v>0.131620103258801</v>
      </c>
      <c r="U1427" s="17">
        <v>0.32937703108802902</v>
      </c>
      <c r="V1427" s="17">
        <v>0.21451373934227899</v>
      </c>
      <c r="W1427" s="17">
        <v>0.20475172875907399</v>
      </c>
      <c r="X1427" s="17">
        <v>0.10957991311948199</v>
      </c>
      <c r="Y1427" s="17">
        <v>0.16120213419811599</v>
      </c>
      <c r="Z1427" s="17">
        <v>0.15272416626247501</v>
      </c>
      <c r="AA1427" s="17">
        <v>0.13054513620171199</v>
      </c>
      <c r="AB1427" s="17">
        <v>0.142302341497448</v>
      </c>
      <c r="AC1427" s="17">
        <v>8.4598201637563999E-2</v>
      </c>
      <c r="AD1427" s="17">
        <v>6.4907109083796599E-2</v>
      </c>
      <c r="AE1427" s="17"/>
      <c r="AF1427" s="17">
        <v>0.17966209601147001</v>
      </c>
      <c r="AG1427" s="17">
        <v>0.15459465677413201</v>
      </c>
      <c r="AH1427" s="17">
        <v>0.163238852128021</v>
      </c>
      <c r="AI1427" s="17">
        <v>0.21522378368172801</v>
      </c>
      <c r="AJ1427" s="17">
        <v>0.18242178501797199</v>
      </c>
      <c r="AK1427" s="17"/>
      <c r="AL1427" s="17">
        <v>0.13994932974013299</v>
      </c>
      <c r="AM1427" s="17">
        <v>0.126070202996482</v>
      </c>
      <c r="AN1427" s="17">
        <v>0.13351437263765201</v>
      </c>
      <c r="AO1427" s="17">
        <v>0.25248294416676598</v>
      </c>
      <c r="AP1427" s="17">
        <v>8.8199041613362797E-2</v>
      </c>
      <c r="AQ1427" s="17">
        <v>0.26995822519935497</v>
      </c>
      <c r="AR1427" s="17"/>
      <c r="AS1427" s="17">
        <v>0.16282472362519801</v>
      </c>
      <c r="AT1427" s="17">
        <v>0.14942512171669001</v>
      </c>
      <c r="AU1427" s="17">
        <v>0.18968277634610201</v>
      </c>
      <c r="AV1427" s="17">
        <v>0.226438488023262</v>
      </c>
      <c r="AW1427" s="17">
        <v>0.23797925229625999</v>
      </c>
      <c r="AX1427" s="17"/>
      <c r="AY1427" s="17">
        <v>0.16067008967369401</v>
      </c>
      <c r="AZ1427" s="17">
        <v>0.161708277669359</v>
      </c>
      <c r="BA1427" s="17">
        <v>0.17779336169012</v>
      </c>
      <c r="BB1427" s="17">
        <v>0.14469812636002</v>
      </c>
      <c r="BC1427" s="17">
        <v>0.37468036906086999</v>
      </c>
      <c r="BD1427" s="17"/>
      <c r="BE1427" s="17">
        <v>0.34703340265147897</v>
      </c>
      <c r="BF1427" s="17">
        <v>0.13316819214148101</v>
      </c>
      <c r="BG1427" s="17">
        <v>0.19349169277883799</v>
      </c>
      <c r="BH1427" s="17">
        <v>0.13261620258897899</v>
      </c>
      <c r="BI1427" s="17"/>
      <c r="BJ1427" s="17">
        <v>0.18948531968548399</v>
      </c>
      <c r="BK1427" s="17">
        <v>0.160471698250684</v>
      </c>
      <c r="BL1427" s="17">
        <v>0.17590875350328899</v>
      </c>
      <c r="BM1427" s="17">
        <v>0.165761431620811</v>
      </c>
      <c r="BN1427" s="17"/>
      <c r="BO1427" s="17">
        <v>0.20202704733973101</v>
      </c>
      <c r="BP1427" s="17">
        <v>0.178987278443411</v>
      </c>
      <c r="BQ1427" s="17">
        <v>0.164164519770442</v>
      </c>
      <c r="BR1427" s="17"/>
      <c r="BS1427" s="17">
        <v>0.16940453792330901</v>
      </c>
      <c r="BT1427" s="17">
        <v>0.17476714976631699</v>
      </c>
      <c r="BU1427" s="17"/>
      <c r="BV1427" s="17">
        <v>0.14047492881930901</v>
      </c>
      <c r="BW1427" s="17">
        <v>0.17755293617385601</v>
      </c>
      <c r="BX1427" s="17">
        <v>0.18023829505806599</v>
      </c>
      <c r="BY1427" s="17"/>
      <c r="BZ1427" s="17">
        <v>0.15355952435293899</v>
      </c>
      <c r="CA1427" s="17">
        <v>0.14646735293350399</v>
      </c>
    </row>
    <row r="1428" spans="2:79" x14ac:dyDescent="0.3">
      <c r="B1428" t="s">
        <v>325</v>
      </c>
      <c r="C1428" s="17">
        <v>0.11811061373260801</v>
      </c>
      <c r="D1428" s="17">
        <v>0.123714868702314</v>
      </c>
      <c r="E1428" s="17">
        <v>0.11311885207256001</v>
      </c>
      <c r="F1428" s="17"/>
      <c r="G1428" s="17">
        <v>0.115440322238268</v>
      </c>
      <c r="H1428" s="17">
        <v>0.118192961412814</v>
      </c>
      <c r="I1428" s="17">
        <v>9.9919489207492801E-2</v>
      </c>
      <c r="J1428" s="17">
        <v>0.120961247589272</v>
      </c>
      <c r="K1428" s="17">
        <v>0.15720433393671601</v>
      </c>
      <c r="L1428" s="17">
        <v>0.10825720678017001</v>
      </c>
      <c r="M1428" s="17"/>
      <c r="N1428" s="17">
        <v>0.127337194929941</v>
      </c>
      <c r="O1428" s="17">
        <v>0.106003764479333</v>
      </c>
      <c r="P1428" s="17">
        <v>0.150621603227861</v>
      </c>
      <c r="Q1428" s="17">
        <v>0.10057817707359</v>
      </c>
      <c r="R1428" s="17"/>
      <c r="S1428" s="17">
        <v>0.153393822962408</v>
      </c>
      <c r="T1428" s="17">
        <v>9.7448418020592897E-2</v>
      </c>
      <c r="U1428" s="17">
        <v>4.19530272843976E-2</v>
      </c>
      <c r="V1428" s="17">
        <v>6.9589502728866104E-2</v>
      </c>
      <c r="W1428" s="17">
        <v>0.12138932438972</v>
      </c>
      <c r="X1428" s="17">
        <v>9.9193051330973794E-2</v>
      </c>
      <c r="Y1428" s="17">
        <v>0.12550628506631101</v>
      </c>
      <c r="Z1428" s="17">
        <v>0.12046539511469501</v>
      </c>
      <c r="AA1428" s="17">
        <v>6.5591914069571794E-2</v>
      </c>
      <c r="AB1428" s="17">
        <v>0.18684721125675199</v>
      </c>
      <c r="AC1428" s="17">
        <v>0.183207005794154</v>
      </c>
      <c r="AD1428" s="17">
        <v>0.25383713486631498</v>
      </c>
      <c r="AE1428" s="17"/>
      <c r="AF1428" s="17">
        <v>0.147542106136764</v>
      </c>
      <c r="AG1428" s="17">
        <v>7.4426132647239601E-2</v>
      </c>
      <c r="AH1428" s="17">
        <v>0.127369558450809</v>
      </c>
      <c r="AI1428" s="17">
        <v>0.209278665851027</v>
      </c>
      <c r="AJ1428" s="17">
        <v>2.4969631726842301E-2</v>
      </c>
      <c r="AK1428" s="17"/>
      <c r="AL1428" s="17">
        <v>8.7279307143033405E-2</v>
      </c>
      <c r="AM1428" s="17">
        <v>0.13927157922383801</v>
      </c>
      <c r="AN1428" s="17">
        <v>0.13888147448473401</v>
      </c>
      <c r="AO1428" s="17">
        <v>0.165705489974554</v>
      </c>
      <c r="AP1428" s="17">
        <v>0.12185994853285601</v>
      </c>
      <c r="AQ1428" s="17">
        <v>0.10417003433274299</v>
      </c>
      <c r="AR1428" s="17"/>
      <c r="AS1428" s="17">
        <v>0.114375912773883</v>
      </c>
      <c r="AT1428" s="17">
        <v>0.12531547644287599</v>
      </c>
      <c r="AU1428" s="17">
        <v>0.12800957239458999</v>
      </c>
      <c r="AV1428" s="17">
        <v>8.2212375123592293E-2</v>
      </c>
      <c r="AW1428" s="17">
        <v>6.7088099210339702E-2</v>
      </c>
      <c r="AX1428" s="17"/>
      <c r="AY1428" s="17">
        <v>0.124830538434179</v>
      </c>
      <c r="AZ1428" s="17">
        <v>0.13643606179363399</v>
      </c>
      <c r="BA1428" s="17">
        <v>9.4883269082360902E-2</v>
      </c>
      <c r="BB1428" s="17">
        <v>0.119737528973218</v>
      </c>
      <c r="BC1428" s="17">
        <v>0</v>
      </c>
      <c r="BD1428" s="17"/>
      <c r="BE1428" s="17">
        <v>0.104219806844402</v>
      </c>
      <c r="BF1428" s="17">
        <v>0.13919937249234801</v>
      </c>
      <c r="BG1428" s="17">
        <v>0.119298910910786</v>
      </c>
      <c r="BH1428" s="17">
        <v>0.108157133673262</v>
      </c>
      <c r="BI1428" s="17"/>
      <c r="BJ1428" s="17">
        <v>0.18818311955443201</v>
      </c>
      <c r="BK1428" s="17">
        <v>0.21196631338248501</v>
      </c>
      <c r="BL1428" s="17">
        <v>0.117889494911251</v>
      </c>
      <c r="BM1428" s="17">
        <v>9.4386023407316305E-2</v>
      </c>
      <c r="BN1428" s="17"/>
      <c r="BO1428" s="17">
        <v>0.14699672462420799</v>
      </c>
      <c r="BP1428" s="17">
        <v>0.15482997731474701</v>
      </c>
      <c r="BQ1428" s="17">
        <v>0.10571856375512299</v>
      </c>
      <c r="BR1428" s="17"/>
      <c r="BS1428" s="17">
        <v>0.119633235930397</v>
      </c>
      <c r="BT1428" s="17">
        <v>0.116749007631666</v>
      </c>
      <c r="BU1428" s="17"/>
      <c r="BV1428" s="17">
        <v>8.8643523006444097E-2</v>
      </c>
      <c r="BW1428" s="17">
        <v>0.128868777639638</v>
      </c>
      <c r="BX1428" s="17">
        <v>0.129492213189982</v>
      </c>
      <c r="BY1428" s="17"/>
      <c r="BZ1428" s="17">
        <v>7.5479817198657706E-2</v>
      </c>
      <c r="CA1428" s="17">
        <v>7.2230500387708799E-2</v>
      </c>
    </row>
    <row r="1429" spans="2:79" x14ac:dyDescent="0.3">
      <c r="B1429" t="s">
        <v>326</v>
      </c>
      <c r="C1429" s="17">
        <v>6.6643849736045493E-2</v>
      </c>
      <c r="D1429" s="17">
        <v>8.2800000961053694E-2</v>
      </c>
      <c r="E1429" s="17">
        <v>5.2253416628544998E-2</v>
      </c>
      <c r="F1429" s="17"/>
      <c r="G1429" s="17">
        <v>5.35619061708709E-2</v>
      </c>
      <c r="H1429" s="17">
        <v>5.6876044639804599E-2</v>
      </c>
      <c r="I1429" s="17">
        <v>3.24123381208977E-2</v>
      </c>
      <c r="J1429" s="17">
        <v>6.9562219384634999E-2</v>
      </c>
      <c r="K1429" s="17">
        <v>0.10812324502706799</v>
      </c>
      <c r="L1429" s="17">
        <v>8.20447615821156E-2</v>
      </c>
      <c r="M1429" s="17"/>
      <c r="N1429" s="17">
        <v>6.5457289206760194E-2</v>
      </c>
      <c r="O1429" s="17">
        <v>5.8003559860326001E-2</v>
      </c>
      <c r="P1429" s="17">
        <v>7.0696587595367094E-2</v>
      </c>
      <c r="Q1429" s="17">
        <v>6.9380084924602695E-2</v>
      </c>
      <c r="R1429" s="17"/>
      <c r="S1429" s="17">
        <v>6.8149689780388295E-2</v>
      </c>
      <c r="T1429" s="17">
        <v>4.58181182693208E-2</v>
      </c>
      <c r="U1429" s="17">
        <v>5.9399226580108003E-2</v>
      </c>
      <c r="V1429" s="17">
        <v>3.1909537438537298E-2</v>
      </c>
      <c r="W1429" s="17">
        <v>0.132229133685726</v>
      </c>
      <c r="X1429" s="17">
        <v>4.2899059640690601E-2</v>
      </c>
      <c r="Y1429" s="17">
        <v>6.3873373310499901E-2</v>
      </c>
      <c r="Z1429" s="17">
        <v>5.2831438002418303E-2</v>
      </c>
      <c r="AA1429" s="17">
        <v>0.121114968841302</v>
      </c>
      <c r="AB1429" s="17">
        <v>6.2339366346681802E-2</v>
      </c>
      <c r="AC1429" s="17">
        <v>7.6546713414087905E-2</v>
      </c>
      <c r="AD1429" s="17">
        <v>0</v>
      </c>
      <c r="AE1429" s="17"/>
      <c r="AF1429" s="17">
        <v>6.2995853626644505E-2</v>
      </c>
      <c r="AG1429" s="17">
        <v>7.1745137225467506E-2</v>
      </c>
      <c r="AH1429" s="17">
        <v>7.9510278679576704E-2</v>
      </c>
      <c r="AI1429" s="17">
        <v>7.0366569923165506E-2</v>
      </c>
      <c r="AJ1429" s="17">
        <v>0.14139951023453001</v>
      </c>
      <c r="AK1429" s="17"/>
      <c r="AL1429" s="17">
        <v>4.6767089353348799E-2</v>
      </c>
      <c r="AM1429" s="17">
        <v>7.7808593601725803E-2</v>
      </c>
      <c r="AN1429" s="17">
        <v>9.4407126045208206E-2</v>
      </c>
      <c r="AO1429" s="17">
        <v>9.4304060130392997E-2</v>
      </c>
      <c r="AP1429" s="17">
        <v>0.12857611677605399</v>
      </c>
      <c r="AQ1429" s="17">
        <v>2.8840854144838501E-2</v>
      </c>
      <c r="AR1429" s="17"/>
      <c r="AS1429" s="17">
        <v>4.7017638957092101E-2</v>
      </c>
      <c r="AT1429" s="17">
        <v>8.5718384315808194E-2</v>
      </c>
      <c r="AU1429" s="17">
        <v>3.6850479305223303E-2</v>
      </c>
      <c r="AV1429" s="17">
        <v>9.17541199071394E-2</v>
      </c>
      <c r="AW1429" s="17">
        <v>0</v>
      </c>
      <c r="AX1429" s="17"/>
      <c r="AY1429" s="17">
        <v>6.3195454436288406E-2</v>
      </c>
      <c r="AZ1429" s="17">
        <v>9.1788711459155806E-2</v>
      </c>
      <c r="BA1429" s="17">
        <v>3.70700996702392E-2</v>
      </c>
      <c r="BB1429" s="17">
        <v>3.8005605228025E-2</v>
      </c>
      <c r="BC1429" s="17">
        <v>4.3819346332166401E-2</v>
      </c>
      <c r="BD1429" s="17"/>
      <c r="BE1429" s="17">
        <v>4.24617470567124E-2</v>
      </c>
      <c r="BF1429" s="17">
        <v>0.122881251929829</v>
      </c>
      <c r="BG1429" s="17">
        <v>5.6239136035476603E-2</v>
      </c>
      <c r="BH1429" s="17">
        <v>5.3091011188328499E-2</v>
      </c>
      <c r="BI1429" s="17"/>
      <c r="BJ1429" s="17">
        <v>7.9346278493390002E-2</v>
      </c>
      <c r="BK1429" s="17">
        <v>4.48722598291302E-2</v>
      </c>
      <c r="BL1429" s="17">
        <v>5.7042147296396499E-2</v>
      </c>
      <c r="BM1429" s="17">
        <v>7.0021866998961804E-2</v>
      </c>
      <c r="BN1429" s="17"/>
      <c r="BO1429" s="17">
        <v>5.4688281996956897E-2</v>
      </c>
      <c r="BP1429" s="17">
        <v>5.8009398015642102E-2</v>
      </c>
      <c r="BQ1429" s="17">
        <v>6.9683969778532001E-2</v>
      </c>
      <c r="BR1429" s="17"/>
      <c r="BS1429" s="17">
        <v>6.3002816872857803E-2</v>
      </c>
      <c r="BT1429" s="17">
        <v>7.2399755562865195E-2</v>
      </c>
      <c r="BU1429" s="17"/>
      <c r="BV1429" s="17">
        <v>3.7493804333767602E-2</v>
      </c>
      <c r="BW1429" s="17">
        <v>7.37676501526391E-2</v>
      </c>
      <c r="BX1429" s="17">
        <v>8.2516456151819101E-2</v>
      </c>
      <c r="BY1429" s="17"/>
      <c r="BZ1429" s="17">
        <v>0.140052343418991</v>
      </c>
      <c r="CA1429" s="17">
        <v>0.170928578040662</v>
      </c>
    </row>
    <row r="1430" spans="2:79" x14ac:dyDescent="0.3">
      <c r="B1430" t="s">
        <v>327</v>
      </c>
      <c r="C1430" s="17">
        <v>3.5046881935470203E-2</v>
      </c>
      <c r="D1430" s="17">
        <v>3.6630195039108797E-2</v>
      </c>
      <c r="E1430" s="17">
        <v>3.3636610331248602E-2</v>
      </c>
      <c r="F1430" s="17"/>
      <c r="G1430" s="17">
        <v>1.13464543995789E-2</v>
      </c>
      <c r="H1430" s="17">
        <v>7.90182590582293E-3</v>
      </c>
      <c r="I1430" s="17">
        <v>4.5578794477307998E-2</v>
      </c>
      <c r="J1430" s="17">
        <v>5.2761712514020502E-2</v>
      </c>
      <c r="K1430" s="17">
        <v>3.41120354474376E-2</v>
      </c>
      <c r="L1430" s="17">
        <v>4.8714391675181802E-2</v>
      </c>
      <c r="M1430" s="17"/>
      <c r="N1430" s="17">
        <v>4.5520250443396297E-2</v>
      </c>
      <c r="O1430" s="17">
        <v>4.11655149832508E-2</v>
      </c>
      <c r="P1430" s="17">
        <v>1.7772048971103599E-2</v>
      </c>
      <c r="Q1430" s="17">
        <v>2.8968292345216001E-2</v>
      </c>
      <c r="R1430" s="17"/>
      <c r="S1430" s="17">
        <v>5.5483820097550103E-2</v>
      </c>
      <c r="T1430" s="17">
        <v>3.7828206451470101E-2</v>
      </c>
      <c r="U1430" s="17">
        <v>1.87443717993496E-2</v>
      </c>
      <c r="V1430" s="17">
        <v>4.41196522971442E-2</v>
      </c>
      <c r="W1430" s="17">
        <v>1.9781681149806801E-2</v>
      </c>
      <c r="X1430" s="17">
        <v>0</v>
      </c>
      <c r="Y1430" s="17">
        <v>4.57983094123844E-2</v>
      </c>
      <c r="Z1430" s="17">
        <v>5.8124513448922499E-2</v>
      </c>
      <c r="AA1430" s="17">
        <v>2.8159477557403698E-2</v>
      </c>
      <c r="AB1430" s="17">
        <v>4.9245275675898502E-2</v>
      </c>
      <c r="AC1430" s="17">
        <v>3.5780663210919002E-2</v>
      </c>
      <c r="AD1430" s="17">
        <v>0</v>
      </c>
      <c r="AE1430" s="17"/>
      <c r="AF1430" s="17">
        <v>5.0588955013841697E-2</v>
      </c>
      <c r="AG1430" s="17">
        <v>2.5000533960140899E-2</v>
      </c>
      <c r="AH1430" s="17">
        <v>2.2156736868413001E-2</v>
      </c>
      <c r="AI1430" s="17">
        <v>4.7880408077045397E-2</v>
      </c>
      <c r="AJ1430" s="17">
        <v>4.0161013458534602E-2</v>
      </c>
      <c r="AK1430" s="17"/>
      <c r="AL1430" s="17">
        <v>1.6927571329311199E-2</v>
      </c>
      <c r="AM1430" s="17">
        <v>3.41922801488376E-2</v>
      </c>
      <c r="AN1430" s="17">
        <v>2.9595320406860401E-2</v>
      </c>
      <c r="AO1430" s="17">
        <v>6.20115358892298E-2</v>
      </c>
      <c r="AP1430" s="17">
        <v>2.8216057309252699E-2</v>
      </c>
      <c r="AQ1430" s="17">
        <v>1.45520549242196E-2</v>
      </c>
      <c r="AR1430" s="17"/>
      <c r="AS1430" s="17">
        <v>1.75777617498028E-2</v>
      </c>
      <c r="AT1430" s="17">
        <v>3.42770936453589E-2</v>
      </c>
      <c r="AU1430" s="17">
        <v>4.2403672305446199E-2</v>
      </c>
      <c r="AV1430" s="17">
        <v>4.5931906881429299E-2</v>
      </c>
      <c r="AW1430" s="17">
        <v>0</v>
      </c>
      <c r="AX1430" s="17"/>
      <c r="AY1430" s="17">
        <v>3.4219306421881097E-2</v>
      </c>
      <c r="AZ1430" s="17">
        <v>2.8972978356460899E-2</v>
      </c>
      <c r="BA1430" s="17">
        <v>5.3994921405105298E-2</v>
      </c>
      <c r="BB1430" s="17">
        <v>1.13309890134811E-2</v>
      </c>
      <c r="BC1430" s="17">
        <v>5.3337408177972702E-2</v>
      </c>
      <c r="BD1430" s="17"/>
      <c r="BE1430" s="17">
        <v>0</v>
      </c>
      <c r="BF1430" s="17">
        <v>3.1440547332134403E-2</v>
      </c>
      <c r="BG1430" s="17">
        <v>3.9047115566127701E-2</v>
      </c>
      <c r="BH1430" s="17">
        <v>3.5688127193396001E-2</v>
      </c>
      <c r="BI1430" s="17"/>
      <c r="BJ1430" s="17">
        <v>5.8850007613046602E-2</v>
      </c>
      <c r="BK1430" s="17">
        <v>0</v>
      </c>
      <c r="BL1430" s="17">
        <v>3.3431012215365902E-2</v>
      </c>
      <c r="BM1430" s="17">
        <v>3.6211720375114401E-2</v>
      </c>
      <c r="BN1430" s="17"/>
      <c r="BO1430" s="17">
        <v>1.0807534747424701E-2</v>
      </c>
      <c r="BP1430" s="17">
        <v>4.50165905969174E-2</v>
      </c>
      <c r="BQ1430" s="17">
        <v>3.7921512386365701E-2</v>
      </c>
      <c r="BR1430" s="17"/>
      <c r="BS1430" s="17">
        <v>3.2233022816239999E-2</v>
      </c>
      <c r="BT1430" s="17">
        <v>3.9377301438866898E-2</v>
      </c>
      <c r="BU1430" s="17"/>
      <c r="BV1430" s="17">
        <v>5.4919683583077097E-2</v>
      </c>
      <c r="BW1430" s="17">
        <v>1.8057094564050701E-2</v>
      </c>
      <c r="BX1430" s="17">
        <v>3.9559473316259197E-2</v>
      </c>
      <c r="BY1430" s="17"/>
      <c r="BZ1430" s="17">
        <v>2.0594441369624201E-2</v>
      </c>
      <c r="CA1430" s="17">
        <v>5.0399637747038102E-2</v>
      </c>
    </row>
    <row r="1431" spans="2:79" x14ac:dyDescent="0.3">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c r="AC1431" s="17"/>
      <c r="AD1431" s="17"/>
      <c r="AE1431" s="17"/>
      <c r="AF1431" s="17"/>
      <c r="AG1431" s="17"/>
      <c r="AH1431" s="17"/>
      <c r="AI1431" s="17"/>
      <c r="AJ1431" s="17"/>
      <c r="AK1431" s="17"/>
      <c r="AL1431" s="17"/>
      <c r="AM1431" s="17"/>
      <c r="AN1431" s="17"/>
      <c r="AO1431" s="17"/>
      <c r="AP1431" s="17"/>
      <c r="AQ1431" s="17"/>
      <c r="AR1431" s="17"/>
      <c r="AS1431" s="17"/>
      <c r="AT1431" s="17"/>
      <c r="AU1431" s="17"/>
      <c r="AV1431" s="17"/>
      <c r="AW1431" s="17"/>
      <c r="AX1431" s="17"/>
      <c r="AY1431" s="17"/>
      <c r="AZ1431" s="17"/>
      <c r="BA1431" s="17"/>
      <c r="BB1431" s="17"/>
      <c r="BC1431" s="17"/>
      <c r="BD1431" s="17"/>
      <c r="BE1431" s="17"/>
      <c r="BF1431" s="17"/>
      <c r="BG1431" s="17"/>
      <c r="BH1431" s="17"/>
      <c r="BI1431" s="17"/>
      <c r="BJ1431" s="17"/>
      <c r="BK1431" s="17"/>
      <c r="BL1431" s="17"/>
      <c r="BM1431" s="17"/>
      <c r="BN1431" s="17"/>
      <c r="BO1431" s="17"/>
      <c r="BP1431" s="17"/>
      <c r="BQ1431" s="17"/>
      <c r="BR1431" s="17"/>
      <c r="BS1431" s="17"/>
      <c r="BT1431" s="17"/>
      <c r="BU1431" s="17"/>
      <c r="BV1431" s="17"/>
      <c r="BW1431" s="17"/>
      <c r="BX1431" s="17"/>
      <c r="BY1431" s="17"/>
      <c r="BZ1431" s="17"/>
      <c r="CA1431" s="17"/>
    </row>
    <row r="1432" spans="2:79" x14ac:dyDescent="0.3">
      <c r="B1432" s="6" t="s">
        <v>402</v>
      </c>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c r="AF1432" s="17"/>
      <c r="AG1432" s="17"/>
      <c r="AH1432" s="17"/>
      <c r="AI1432" s="17"/>
      <c r="AJ1432" s="17"/>
      <c r="AK1432" s="17"/>
      <c r="AL1432" s="17"/>
      <c r="AM1432" s="17"/>
      <c r="AN1432" s="17"/>
      <c r="AO1432" s="17"/>
      <c r="AP1432" s="17"/>
      <c r="AQ1432" s="17"/>
      <c r="AR1432" s="17"/>
      <c r="AS1432" s="17"/>
      <c r="AT1432" s="17"/>
      <c r="AU1432" s="17"/>
      <c r="AV1432" s="17"/>
      <c r="AW1432" s="17"/>
      <c r="AX1432" s="17"/>
      <c r="AY1432" s="17"/>
      <c r="AZ1432" s="17"/>
      <c r="BA1432" s="17"/>
      <c r="BB1432" s="17"/>
      <c r="BC1432" s="17"/>
      <c r="BD1432" s="17"/>
      <c r="BE1432" s="17"/>
      <c r="BF1432" s="17"/>
      <c r="BG1432" s="17"/>
      <c r="BH1432" s="17"/>
      <c r="BI1432" s="17"/>
      <c r="BJ1432" s="17"/>
      <c r="BK1432" s="17"/>
      <c r="BL1432" s="17"/>
      <c r="BM1432" s="17"/>
      <c r="BN1432" s="17"/>
      <c r="BO1432" s="17"/>
      <c r="BP1432" s="17"/>
      <c r="BQ1432" s="17"/>
      <c r="BR1432" s="17"/>
      <c r="BS1432" s="17"/>
      <c r="BT1432" s="17"/>
      <c r="BU1432" s="17"/>
      <c r="BV1432" s="17"/>
      <c r="BW1432" s="17"/>
      <c r="BX1432" s="17"/>
      <c r="BY1432" s="17"/>
      <c r="BZ1432" s="17"/>
      <c r="CA1432" s="17"/>
    </row>
    <row r="1433" spans="2:79" x14ac:dyDescent="0.3">
      <c r="B1433" s="24" t="s">
        <v>329</v>
      </c>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c r="AX1433" s="17"/>
      <c r="AY1433" s="17"/>
      <c r="AZ1433" s="17"/>
      <c r="BA1433" s="17"/>
      <c r="BB1433" s="17"/>
      <c r="BC1433" s="17"/>
      <c r="BD1433" s="17"/>
      <c r="BE1433" s="17"/>
      <c r="BF1433" s="17"/>
      <c r="BG1433" s="17"/>
      <c r="BH1433" s="17"/>
      <c r="BI1433" s="17"/>
      <c r="BJ1433" s="17"/>
      <c r="BK1433" s="17"/>
      <c r="BL1433" s="17"/>
      <c r="BM1433" s="17"/>
      <c r="BN1433" s="17"/>
      <c r="BO1433" s="17"/>
      <c r="BP1433" s="17"/>
      <c r="BQ1433" s="17"/>
      <c r="BR1433" s="17"/>
      <c r="BS1433" s="17"/>
      <c r="BT1433" s="17"/>
      <c r="BU1433" s="17"/>
      <c r="BV1433" s="17"/>
      <c r="BW1433" s="17"/>
      <c r="BX1433" s="17"/>
      <c r="BY1433" s="17"/>
      <c r="BZ1433" s="17"/>
      <c r="CA1433" s="17"/>
    </row>
    <row r="1434" spans="2:79" x14ac:dyDescent="0.3">
      <c r="B1434" t="s">
        <v>321</v>
      </c>
      <c r="C1434" s="17">
        <v>0.16389134079534301</v>
      </c>
      <c r="D1434" s="17">
        <v>0.16749763490231401</v>
      </c>
      <c r="E1434" s="17">
        <v>0.160679181328055</v>
      </c>
      <c r="F1434" s="17"/>
      <c r="G1434" s="17">
        <v>0.11971774264754401</v>
      </c>
      <c r="H1434" s="17">
        <v>0.18090453746589399</v>
      </c>
      <c r="I1434" s="17">
        <v>0.15773602162007899</v>
      </c>
      <c r="J1434" s="17">
        <v>0.21136909098616699</v>
      </c>
      <c r="K1434" s="17">
        <v>0.16010022250051001</v>
      </c>
      <c r="L1434" s="17">
        <v>0.145562390884937</v>
      </c>
      <c r="M1434" s="17"/>
      <c r="N1434" s="17">
        <v>0.18195380268709199</v>
      </c>
      <c r="O1434" s="17">
        <v>0.16213943924131699</v>
      </c>
      <c r="P1434" s="17">
        <v>0.15532240840085201</v>
      </c>
      <c r="Q1434" s="17">
        <v>0.153473413174289</v>
      </c>
      <c r="R1434" s="17"/>
      <c r="S1434" s="17">
        <v>0.12117911888534399</v>
      </c>
      <c r="T1434" s="17">
        <v>0.208825058832739</v>
      </c>
      <c r="U1434" s="17">
        <v>0.19770266659985899</v>
      </c>
      <c r="V1434" s="17">
        <v>0.120371088875056</v>
      </c>
      <c r="W1434" s="17">
        <v>0.12047643014133801</v>
      </c>
      <c r="X1434" s="17">
        <v>0.19266435639365501</v>
      </c>
      <c r="Y1434" s="17">
        <v>9.8715646572444304E-2</v>
      </c>
      <c r="Z1434" s="17">
        <v>0.26242179515162101</v>
      </c>
      <c r="AA1434" s="17">
        <v>0.20706277186740801</v>
      </c>
      <c r="AB1434" s="17">
        <v>0.212502730352265</v>
      </c>
      <c r="AC1434" s="17">
        <v>6.1580145291270601E-2</v>
      </c>
      <c r="AD1434" s="17">
        <v>7.3031684421593801E-2</v>
      </c>
      <c r="AE1434" s="17"/>
      <c r="AF1434" s="17">
        <v>0.11594532755801901</v>
      </c>
      <c r="AG1434" s="17">
        <v>0.19460970576630299</v>
      </c>
      <c r="AH1434" s="17">
        <v>0.25368450259492198</v>
      </c>
      <c r="AI1434" s="17">
        <v>0.10931951922319</v>
      </c>
      <c r="AJ1434" s="17">
        <v>0.10745831330295801</v>
      </c>
      <c r="AK1434" s="17"/>
      <c r="AL1434" s="17">
        <v>0.19109524453638099</v>
      </c>
      <c r="AM1434" s="17">
        <v>0.124954521679778</v>
      </c>
      <c r="AN1434" s="17">
        <v>0.21337313363244501</v>
      </c>
      <c r="AO1434" s="17">
        <v>0.11830783526252001</v>
      </c>
      <c r="AP1434" s="17">
        <v>0.16721452486060401</v>
      </c>
      <c r="AQ1434" s="17">
        <v>0.18748508625698501</v>
      </c>
      <c r="AR1434" s="17"/>
      <c r="AS1434" s="17">
        <v>0.192157197140816</v>
      </c>
      <c r="AT1434" s="17">
        <v>0.151717127229865</v>
      </c>
      <c r="AU1434" s="17">
        <v>0.184924092272399</v>
      </c>
      <c r="AV1434" s="17">
        <v>0.12265242213201</v>
      </c>
      <c r="AW1434" s="17">
        <v>0.22635381226165199</v>
      </c>
      <c r="AX1434" s="17"/>
      <c r="AY1434" s="17">
        <v>0.16904574385794599</v>
      </c>
      <c r="AZ1434" s="17">
        <v>0.14812686878398901</v>
      </c>
      <c r="BA1434" s="17">
        <v>0.171197915294373</v>
      </c>
      <c r="BB1434" s="17">
        <v>0.195788985351668</v>
      </c>
      <c r="BC1434" s="17">
        <v>0.10172007815431</v>
      </c>
      <c r="BD1434" s="17"/>
      <c r="BE1434" s="17">
        <v>0.15965555582646401</v>
      </c>
      <c r="BF1434" s="17">
        <v>0.152097494666593</v>
      </c>
      <c r="BG1434" s="17">
        <v>0.1723719223687</v>
      </c>
      <c r="BH1434" s="17">
        <v>0.163105755400237</v>
      </c>
      <c r="BI1434" s="17"/>
      <c r="BJ1434" s="17">
        <v>0.113581349307647</v>
      </c>
      <c r="BK1434" s="17">
        <v>0.19750545671460801</v>
      </c>
      <c r="BL1434" s="17">
        <v>0.19614751547703399</v>
      </c>
      <c r="BM1434" s="17">
        <v>0.156031558132568</v>
      </c>
      <c r="BN1434" s="17"/>
      <c r="BO1434" s="17">
        <v>0.215279939420644</v>
      </c>
      <c r="BP1434" s="17">
        <v>0.17136677163900799</v>
      </c>
      <c r="BQ1434" s="17">
        <v>0.15581718246531401</v>
      </c>
      <c r="BR1434" s="17"/>
      <c r="BS1434" s="17">
        <v>0.16468762540573101</v>
      </c>
      <c r="BT1434" s="17">
        <v>0.163910607972031</v>
      </c>
      <c r="BU1434" s="17"/>
      <c r="BV1434" s="17">
        <v>0.15829631692455701</v>
      </c>
      <c r="BW1434" s="17">
        <v>0.17350661182729801</v>
      </c>
      <c r="BX1434" s="17">
        <v>0.17368738205119599</v>
      </c>
      <c r="BY1434" s="17"/>
      <c r="BZ1434" s="17">
        <v>0.27766898261276401</v>
      </c>
      <c r="CA1434" s="17">
        <v>0.273927542606133</v>
      </c>
    </row>
    <row r="1435" spans="2:79" x14ac:dyDescent="0.3">
      <c r="B1435" t="s">
        <v>322</v>
      </c>
      <c r="C1435" s="17">
        <v>0.27258437891120801</v>
      </c>
      <c r="D1435" s="17">
        <v>0.25900667793634602</v>
      </c>
      <c r="E1435" s="17">
        <v>0.28467816256742701</v>
      </c>
      <c r="F1435" s="17"/>
      <c r="G1435" s="17">
        <v>0.31795079989402097</v>
      </c>
      <c r="H1435" s="17">
        <v>0.29038033103571897</v>
      </c>
      <c r="I1435" s="17">
        <v>0.30768392343717699</v>
      </c>
      <c r="J1435" s="17">
        <v>0.249352485778783</v>
      </c>
      <c r="K1435" s="17">
        <v>0.21422813153907</v>
      </c>
      <c r="L1435" s="17">
        <v>0.25747510745035901</v>
      </c>
      <c r="M1435" s="17"/>
      <c r="N1435" s="17">
        <v>0.26028940055946198</v>
      </c>
      <c r="O1435" s="17">
        <v>0.29525149099185899</v>
      </c>
      <c r="P1435" s="17">
        <v>0.26229517268864</v>
      </c>
      <c r="Q1435" s="17">
        <v>0.26977561051980198</v>
      </c>
      <c r="R1435" s="17"/>
      <c r="S1435" s="17">
        <v>0.29992063726422302</v>
      </c>
      <c r="T1435" s="17">
        <v>0.31778347832382903</v>
      </c>
      <c r="U1435" s="17">
        <v>0.24608619153563899</v>
      </c>
      <c r="V1435" s="17">
        <v>0.28820074639140802</v>
      </c>
      <c r="W1435" s="17">
        <v>0.23622457144259101</v>
      </c>
      <c r="X1435" s="17">
        <v>0.26533523221546002</v>
      </c>
      <c r="Y1435" s="17">
        <v>0.26830474569984902</v>
      </c>
      <c r="Z1435" s="17">
        <v>0.30629911942582899</v>
      </c>
      <c r="AA1435" s="17">
        <v>0.27304522204014497</v>
      </c>
      <c r="AB1435" s="17">
        <v>0.21410075115279101</v>
      </c>
      <c r="AC1435" s="17">
        <v>0.18894899385712199</v>
      </c>
      <c r="AD1435" s="17">
        <v>0.40397214446028201</v>
      </c>
      <c r="AE1435" s="17"/>
      <c r="AF1435" s="17">
        <v>0.29175459389688102</v>
      </c>
      <c r="AG1435" s="17">
        <v>0.32028403524411703</v>
      </c>
      <c r="AH1435" s="17">
        <v>0.18213361413774401</v>
      </c>
      <c r="AI1435" s="17">
        <v>0.22213106670233601</v>
      </c>
      <c r="AJ1435" s="17">
        <v>0.38935681709659697</v>
      </c>
      <c r="AK1435" s="17"/>
      <c r="AL1435" s="17">
        <v>0.31729871850209901</v>
      </c>
      <c r="AM1435" s="17">
        <v>0.28809869167286001</v>
      </c>
      <c r="AN1435" s="17">
        <v>0.23838465872112399</v>
      </c>
      <c r="AO1435" s="17">
        <v>0.20328837636764899</v>
      </c>
      <c r="AP1435" s="17">
        <v>0.41213758271436901</v>
      </c>
      <c r="AQ1435" s="17">
        <v>0.23259043554155401</v>
      </c>
      <c r="AR1435" s="17"/>
      <c r="AS1435" s="17">
        <v>0.35024402354720602</v>
      </c>
      <c r="AT1435" s="17">
        <v>0.270787536237167</v>
      </c>
      <c r="AU1435" s="17">
        <v>0.188440747191991</v>
      </c>
      <c r="AV1435" s="17">
        <v>0.34210145728978503</v>
      </c>
      <c r="AW1435" s="17">
        <v>0.252738909452625</v>
      </c>
      <c r="AX1435" s="17"/>
      <c r="AY1435" s="17">
        <v>0.33831456989131098</v>
      </c>
      <c r="AZ1435" s="17">
        <v>0.269322583166062</v>
      </c>
      <c r="BA1435" s="17">
        <v>0.21984148786202101</v>
      </c>
      <c r="BB1435" s="17">
        <v>0.24671283791455501</v>
      </c>
      <c r="BC1435" s="17">
        <v>0.246637257602876</v>
      </c>
      <c r="BD1435" s="17"/>
      <c r="BE1435" s="17">
        <v>0.25503200619307098</v>
      </c>
      <c r="BF1435" s="17">
        <v>0.25203022907274503</v>
      </c>
      <c r="BG1435" s="17">
        <v>0.28332311452236097</v>
      </c>
      <c r="BH1435" s="17">
        <v>0.26778229586734698</v>
      </c>
      <c r="BI1435" s="17"/>
      <c r="BJ1435" s="17">
        <v>0.32020222494538902</v>
      </c>
      <c r="BK1435" s="17">
        <v>0.244138521562173</v>
      </c>
      <c r="BL1435" s="17">
        <v>0.18847679684197699</v>
      </c>
      <c r="BM1435" s="17">
        <v>0.30849635904982597</v>
      </c>
      <c r="BN1435" s="17"/>
      <c r="BO1435" s="17">
        <v>0.27232420982629202</v>
      </c>
      <c r="BP1435" s="17">
        <v>0.21325028221398001</v>
      </c>
      <c r="BQ1435" s="17">
        <v>0.28350591845111101</v>
      </c>
      <c r="BR1435" s="17"/>
      <c r="BS1435" s="17">
        <v>0.28388383284184099</v>
      </c>
      <c r="BT1435" s="17">
        <v>0.25815491392169398</v>
      </c>
      <c r="BU1435" s="17"/>
      <c r="BV1435" s="17">
        <v>0.36284521849169099</v>
      </c>
      <c r="BW1435" s="17">
        <v>0.28054700038277097</v>
      </c>
      <c r="BX1435" s="17">
        <v>0.19644332681979099</v>
      </c>
      <c r="BY1435" s="17"/>
      <c r="BZ1435" s="17">
        <v>0.252203882344333</v>
      </c>
      <c r="CA1435" s="17">
        <v>0.268557967341922</v>
      </c>
    </row>
    <row r="1436" spans="2:79" x14ac:dyDescent="0.3">
      <c r="B1436" t="s">
        <v>323</v>
      </c>
      <c r="C1436" s="17">
        <v>0.26094050640203698</v>
      </c>
      <c r="D1436" s="17">
        <v>0.24231703102653701</v>
      </c>
      <c r="E1436" s="17">
        <v>0.27752860791754402</v>
      </c>
      <c r="F1436" s="17"/>
      <c r="G1436" s="17">
        <v>0.29901644686106899</v>
      </c>
      <c r="H1436" s="17">
        <v>0.230057746241324</v>
      </c>
      <c r="I1436" s="17">
        <v>0.252121218618794</v>
      </c>
      <c r="J1436" s="17">
        <v>0.208888368808029</v>
      </c>
      <c r="K1436" s="17">
        <v>0.29374732355076399</v>
      </c>
      <c r="L1436" s="17">
        <v>0.29201436522961799</v>
      </c>
      <c r="M1436" s="17"/>
      <c r="N1436" s="17">
        <v>0.244469749467942</v>
      </c>
      <c r="O1436" s="17">
        <v>0.299069543478716</v>
      </c>
      <c r="P1436" s="17">
        <v>0.25250628373100498</v>
      </c>
      <c r="Q1436" s="17">
        <v>0.24592328815647099</v>
      </c>
      <c r="R1436" s="17"/>
      <c r="S1436" s="17">
        <v>0.22599480872987199</v>
      </c>
      <c r="T1436" s="17">
        <v>0.25976610740595801</v>
      </c>
      <c r="U1436" s="17">
        <v>0.17848467429482101</v>
      </c>
      <c r="V1436" s="17">
        <v>0.27917777903276098</v>
      </c>
      <c r="W1436" s="17">
        <v>0.28649182423020803</v>
      </c>
      <c r="X1436" s="17">
        <v>0.256566347230891</v>
      </c>
      <c r="Y1436" s="17">
        <v>0.31771607160842102</v>
      </c>
      <c r="Z1436" s="17">
        <v>0.13839053408903401</v>
      </c>
      <c r="AA1436" s="17">
        <v>0.221081842221379</v>
      </c>
      <c r="AB1436" s="17">
        <v>0.28673335562414498</v>
      </c>
      <c r="AC1436" s="17">
        <v>0.54535207402282604</v>
      </c>
      <c r="AD1436" s="17">
        <v>0.20199410254188799</v>
      </c>
      <c r="AE1436" s="17"/>
      <c r="AF1436" s="17">
        <v>0.25476756296591202</v>
      </c>
      <c r="AG1436" s="17">
        <v>0.25124130832469799</v>
      </c>
      <c r="AH1436" s="17">
        <v>0.26180662805079502</v>
      </c>
      <c r="AI1436" s="17">
        <v>0.239605566220081</v>
      </c>
      <c r="AJ1436" s="17">
        <v>0.16501476670219101</v>
      </c>
      <c r="AK1436" s="17"/>
      <c r="AL1436" s="17">
        <v>0.269520230888524</v>
      </c>
      <c r="AM1436" s="17">
        <v>0.24612021772395401</v>
      </c>
      <c r="AN1436" s="17">
        <v>0.29134882648400301</v>
      </c>
      <c r="AO1436" s="17">
        <v>0.20385796405027101</v>
      </c>
      <c r="AP1436" s="17">
        <v>0.17556600470017</v>
      </c>
      <c r="AQ1436" s="17">
        <v>0.31464669507273502</v>
      </c>
      <c r="AR1436" s="17"/>
      <c r="AS1436" s="17">
        <v>0.19515847084534799</v>
      </c>
      <c r="AT1436" s="17">
        <v>0.276920077249105</v>
      </c>
      <c r="AU1436" s="17">
        <v>0.29031378911637101</v>
      </c>
      <c r="AV1436" s="17">
        <v>0.22108335204208099</v>
      </c>
      <c r="AW1436" s="17">
        <v>0.36068561317405601</v>
      </c>
      <c r="AX1436" s="17"/>
      <c r="AY1436" s="17">
        <v>0.24673248949434801</v>
      </c>
      <c r="AZ1436" s="17">
        <v>0.27219659039184602</v>
      </c>
      <c r="BA1436" s="17">
        <v>0.27815500160732998</v>
      </c>
      <c r="BB1436" s="17">
        <v>0.27165146513036798</v>
      </c>
      <c r="BC1436" s="17">
        <v>0.14124355409664599</v>
      </c>
      <c r="BD1436" s="17"/>
      <c r="BE1436" s="17">
        <v>0.32477040163990101</v>
      </c>
      <c r="BF1436" s="17">
        <v>0.21404377284298301</v>
      </c>
      <c r="BG1436" s="17">
        <v>0.25701899597493999</v>
      </c>
      <c r="BH1436" s="17">
        <v>0.29858319026552899</v>
      </c>
      <c r="BI1436" s="17"/>
      <c r="BJ1436" s="17">
        <v>0.170886493963538</v>
      </c>
      <c r="BK1436" s="17">
        <v>0.20728944229719001</v>
      </c>
      <c r="BL1436" s="17">
        <v>0.29711217912058202</v>
      </c>
      <c r="BM1436" s="17">
        <v>0.26886745913281201</v>
      </c>
      <c r="BN1436" s="17"/>
      <c r="BO1436" s="17">
        <v>0.22265869984664899</v>
      </c>
      <c r="BP1436" s="17">
        <v>0.27472631092504701</v>
      </c>
      <c r="BQ1436" s="17">
        <v>0.26695100717771902</v>
      </c>
      <c r="BR1436" s="17"/>
      <c r="BS1436" s="17">
        <v>0.25120609066029398</v>
      </c>
      <c r="BT1436" s="17">
        <v>0.27347197437042597</v>
      </c>
      <c r="BU1436" s="17"/>
      <c r="BV1436" s="17">
        <v>0.26885508769783101</v>
      </c>
      <c r="BW1436" s="17">
        <v>0.26598504857281802</v>
      </c>
      <c r="BX1436" s="17">
        <v>0.22951688767799799</v>
      </c>
      <c r="BY1436" s="17"/>
      <c r="BZ1436" s="17">
        <v>0.182947959768757</v>
      </c>
      <c r="CA1436" s="17">
        <v>0.17162440909488999</v>
      </c>
    </row>
    <row r="1437" spans="2:79" x14ac:dyDescent="0.3">
      <c r="B1437" t="s">
        <v>324</v>
      </c>
      <c r="C1437" s="17">
        <v>0.13260128305806099</v>
      </c>
      <c r="D1437" s="17">
        <v>0.118393797458968</v>
      </c>
      <c r="E1437" s="17">
        <v>0.145256021695508</v>
      </c>
      <c r="F1437" s="17"/>
      <c r="G1437" s="17">
        <v>0.11464882190235</v>
      </c>
      <c r="H1437" s="17">
        <v>0.14714797283467199</v>
      </c>
      <c r="I1437" s="17">
        <v>9.2155769107039903E-2</v>
      </c>
      <c r="J1437" s="17">
        <v>0.139513407356326</v>
      </c>
      <c r="K1437" s="17">
        <v>0.18363658148683101</v>
      </c>
      <c r="L1437" s="17">
        <v>0.127443413874226</v>
      </c>
      <c r="M1437" s="17"/>
      <c r="N1437" s="17">
        <v>0.106735620726011</v>
      </c>
      <c r="O1437" s="17">
        <v>0.10570917732893199</v>
      </c>
      <c r="P1437" s="17">
        <v>0.12634818794727301</v>
      </c>
      <c r="Q1437" s="17">
        <v>0.18917279162106501</v>
      </c>
      <c r="R1437" s="17"/>
      <c r="S1437" s="17">
        <v>0.105865563641417</v>
      </c>
      <c r="T1437" s="17">
        <v>0.110648031979939</v>
      </c>
      <c r="U1437" s="17">
        <v>0.28812023584241198</v>
      </c>
      <c r="V1437" s="17">
        <v>0.14196034303382701</v>
      </c>
      <c r="W1437" s="17">
        <v>0.17402174104363599</v>
      </c>
      <c r="X1437" s="17">
        <v>0.17183164622694</v>
      </c>
      <c r="Y1437" s="17">
        <v>9.1511519169707803E-2</v>
      </c>
      <c r="Z1437" s="17">
        <v>8.9100689276506301E-2</v>
      </c>
      <c r="AA1437" s="17">
        <v>0.104671481993809</v>
      </c>
      <c r="AB1437" s="17">
        <v>8.2154818956604897E-2</v>
      </c>
      <c r="AC1437" s="17">
        <v>0.16833812361786199</v>
      </c>
      <c r="AD1437" s="17">
        <v>4.7860891269940399E-2</v>
      </c>
      <c r="AE1437" s="17"/>
      <c r="AF1437" s="17">
        <v>0.14838738240782601</v>
      </c>
      <c r="AG1437" s="17">
        <v>8.8356385792369693E-2</v>
      </c>
      <c r="AH1437" s="17">
        <v>0.147949398906498</v>
      </c>
      <c r="AI1437" s="17">
        <v>0.185662901309706</v>
      </c>
      <c r="AJ1437" s="17">
        <v>0.16384722937159299</v>
      </c>
      <c r="AK1437" s="17"/>
      <c r="AL1437" s="17">
        <v>0.102098306665828</v>
      </c>
      <c r="AM1437" s="17">
        <v>0.15533573077465801</v>
      </c>
      <c r="AN1437" s="17">
        <v>0.101833735860452</v>
      </c>
      <c r="AO1437" s="17">
        <v>0.18767420758144801</v>
      </c>
      <c r="AP1437" s="17">
        <v>0.102169723530113</v>
      </c>
      <c r="AQ1437" s="17">
        <v>0.151561434627806</v>
      </c>
      <c r="AR1437" s="17"/>
      <c r="AS1437" s="17">
        <v>0.15495221763735201</v>
      </c>
      <c r="AT1437" s="17">
        <v>0.118671376914883</v>
      </c>
      <c r="AU1437" s="17">
        <v>0.14398987794375701</v>
      </c>
      <c r="AV1437" s="17">
        <v>0.13679450127711201</v>
      </c>
      <c r="AW1437" s="17">
        <v>7.2497714847292602E-2</v>
      </c>
      <c r="AX1437" s="17"/>
      <c r="AY1437" s="17">
        <v>0.13249306411768699</v>
      </c>
      <c r="AZ1437" s="17">
        <v>0.120478131193724</v>
      </c>
      <c r="BA1437" s="17">
        <v>0.177495927626073</v>
      </c>
      <c r="BB1437" s="17">
        <v>8.9426583985669994E-2</v>
      </c>
      <c r="BC1437" s="17">
        <v>0.14503831954138199</v>
      </c>
      <c r="BD1437" s="17"/>
      <c r="BE1437" s="17">
        <v>0.12909375253830199</v>
      </c>
      <c r="BF1437" s="17">
        <v>0.15293999937932401</v>
      </c>
      <c r="BG1437" s="17">
        <v>0.121659973584976</v>
      </c>
      <c r="BH1437" s="17">
        <v>0.13118220504811501</v>
      </c>
      <c r="BI1437" s="17"/>
      <c r="BJ1437" s="17">
        <v>0.128890862436846</v>
      </c>
      <c r="BK1437" s="17">
        <v>0.13931030554233001</v>
      </c>
      <c r="BL1437" s="17">
        <v>0.124015136957892</v>
      </c>
      <c r="BM1437" s="17">
        <v>0.13253878134984801</v>
      </c>
      <c r="BN1437" s="17"/>
      <c r="BO1437" s="17">
        <v>8.1995261933639804E-2</v>
      </c>
      <c r="BP1437" s="17">
        <v>0.116447204029448</v>
      </c>
      <c r="BQ1437" s="17">
        <v>0.14001852095051401</v>
      </c>
      <c r="BR1437" s="17"/>
      <c r="BS1437" s="17">
        <v>0.12955221154149299</v>
      </c>
      <c r="BT1437" s="17">
        <v>0.13425977297602601</v>
      </c>
      <c r="BU1437" s="17"/>
      <c r="BV1437" s="17">
        <v>8.1619551407820998E-2</v>
      </c>
      <c r="BW1437" s="17">
        <v>0.14244659780291899</v>
      </c>
      <c r="BX1437" s="17">
        <v>0.14971440156562599</v>
      </c>
      <c r="BY1437" s="17"/>
      <c r="BZ1437" s="17">
        <v>0.14907244526944</v>
      </c>
      <c r="CA1437" s="17">
        <v>7.0637840350212103E-2</v>
      </c>
    </row>
    <row r="1438" spans="2:79" x14ac:dyDescent="0.3">
      <c r="B1438" t="s">
        <v>325</v>
      </c>
      <c r="C1438" s="17">
        <v>0.108274543282587</v>
      </c>
      <c r="D1438" s="17">
        <v>0.13961273659840601</v>
      </c>
      <c r="E1438" s="17">
        <v>8.0361325069876297E-2</v>
      </c>
      <c r="F1438" s="17"/>
      <c r="G1438" s="17">
        <v>9.49069899580266E-2</v>
      </c>
      <c r="H1438" s="17">
        <v>0.13559390256856199</v>
      </c>
      <c r="I1438" s="17">
        <v>0.11760347269829299</v>
      </c>
      <c r="J1438" s="17">
        <v>0.10537776836862001</v>
      </c>
      <c r="K1438" s="17">
        <v>0.108415585345798</v>
      </c>
      <c r="L1438" s="17">
        <v>8.91235745444664E-2</v>
      </c>
      <c r="M1438" s="17"/>
      <c r="N1438" s="17">
        <v>0.14575348732204901</v>
      </c>
      <c r="O1438" s="17">
        <v>7.60753236438729E-2</v>
      </c>
      <c r="P1438" s="17">
        <v>0.14872531802460701</v>
      </c>
      <c r="Q1438" s="17">
        <v>7.3538233567388506E-2</v>
      </c>
      <c r="R1438" s="17"/>
      <c r="S1438" s="17">
        <v>0.16617029758539301</v>
      </c>
      <c r="T1438" s="17">
        <v>7.9198390533152502E-2</v>
      </c>
      <c r="U1438" s="17">
        <v>5.2512081729425897E-2</v>
      </c>
      <c r="V1438" s="17">
        <v>0.100721327628487</v>
      </c>
      <c r="W1438" s="17">
        <v>0.14185478757842501</v>
      </c>
      <c r="X1438" s="17">
        <v>0.10086373466709</v>
      </c>
      <c r="Y1438" s="17">
        <v>0.13833001545954501</v>
      </c>
      <c r="Z1438" s="17">
        <v>8.8052192139162502E-2</v>
      </c>
      <c r="AA1438" s="17">
        <v>9.8686494447473502E-2</v>
      </c>
      <c r="AB1438" s="17">
        <v>0.11809651436528699</v>
      </c>
      <c r="AC1438" s="17">
        <v>0</v>
      </c>
      <c r="AD1438" s="17">
        <v>0.202855341122923</v>
      </c>
      <c r="AE1438" s="17"/>
      <c r="AF1438" s="17">
        <v>0.13979721686829499</v>
      </c>
      <c r="AG1438" s="17">
        <v>9.6052115433660601E-2</v>
      </c>
      <c r="AH1438" s="17">
        <v>0.11693735916938899</v>
      </c>
      <c r="AI1438" s="17">
        <v>0.115808431958211</v>
      </c>
      <c r="AJ1438" s="17">
        <v>9.9356801863560704E-2</v>
      </c>
      <c r="AK1438" s="17"/>
      <c r="AL1438" s="17">
        <v>8.6959264045109702E-2</v>
      </c>
      <c r="AM1438" s="17">
        <v>0.13765731362254499</v>
      </c>
      <c r="AN1438" s="17">
        <v>0.11378656519932701</v>
      </c>
      <c r="AO1438" s="17">
        <v>0.163888592573178</v>
      </c>
      <c r="AP1438" s="17">
        <v>6.4292464522113998E-2</v>
      </c>
      <c r="AQ1438" s="17">
        <v>7.9994044221664201E-2</v>
      </c>
      <c r="AR1438" s="17"/>
      <c r="AS1438" s="17">
        <v>0.107488090829278</v>
      </c>
      <c r="AT1438" s="17">
        <v>0.116193258793653</v>
      </c>
      <c r="AU1438" s="17">
        <v>0.100932482559971</v>
      </c>
      <c r="AV1438" s="17">
        <v>9.7094138018772105E-2</v>
      </c>
      <c r="AW1438" s="17">
        <v>8.7723950264373393E-2</v>
      </c>
      <c r="AX1438" s="17"/>
      <c r="AY1438" s="17">
        <v>6.9698999152550997E-2</v>
      </c>
      <c r="AZ1438" s="17">
        <v>0.126403610998577</v>
      </c>
      <c r="BA1438" s="17">
        <v>8.3828640313646605E-2</v>
      </c>
      <c r="BB1438" s="17">
        <v>0.14825969293777999</v>
      </c>
      <c r="BC1438" s="17">
        <v>0.21031176675266899</v>
      </c>
      <c r="BD1438" s="17"/>
      <c r="BE1438" s="17">
        <v>8.8986536745549905E-2</v>
      </c>
      <c r="BF1438" s="17">
        <v>0.17474582563919</v>
      </c>
      <c r="BG1438" s="17">
        <v>9.4820619644027299E-2</v>
      </c>
      <c r="BH1438" s="17">
        <v>8.8591833128896194E-2</v>
      </c>
      <c r="BI1438" s="17"/>
      <c r="BJ1438" s="17">
        <v>0.162652755380118</v>
      </c>
      <c r="BK1438" s="17">
        <v>0.19168218721521799</v>
      </c>
      <c r="BL1438" s="17">
        <v>0.11231034317161299</v>
      </c>
      <c r="BM1438" s="17">
        <v>8.6708649664082801E-2</v>
      </c>
      <c r="BN1438" s="17"/>
      <c r="BO1438" s="17">
        <v>0.16342560132192599</v>
      </c>
      <c r="BP1438" s="17">
        <v>0.14716092389051</v>
      </c>
      <c r="BQ1438" s="17">
        <v>9.2680537712209299E-2</v>
      </c>
      <c r="BR1438" s="17"/>
      <c r="BS1438" s="17">
        <v>0.119110121130868</v>
      </c>
      <c r="BT1438" s="17">
        <v>9.3340899852094206E-2</v>
      </c>
      <c r="BU1438" s="17"/>
      <c r="BV1438" s="17">
        <v>5.9312701432028603E-2</v>
      </c>
      <c r="BW1438" s="17">
        <v>8.7185420665946797E-2</v>
      </c>
      <c r="BX1438" s="17">
        <v>0.187406924286914</v>
      </c>
      <c r="BY1438" s="17"/>
      <c r="BZ1438" s="17">
        <v>9.9524409134712402E-2</v>
      </c>
      <c r="CA1438" s="17">
        <v>0.16611683380872599</v>
      </c>
    </row>
    <row r="1439" spans="2:79" x14ac:dyDescent="0.3">
      <c r="B1439" t="s">
        <v>326</v>
      </c>
      <c r="C1439" s="17">
        <v>3.37864278836267E-2</v>
      </c>
      <c r="D1439" s="17">
        <v>3.0275833454512499E-2</v>
      </c>
      <c r="E1439" s="17">
        <v>3.6913346764005497E-2</v>
      </c>
      <c r="F1439" s="17"/>
      <c r="G1439" s="17">
        <v>4.2412744337410997E-2</v>
      </c>
      <c r="H1439" s="17">
        <v>1.5915509853829599E-2</v>
      </c>
      <c r="I1439" s="17">
        <v>3.5435391277512399E-2</v>
      </c>
      <c r="J1439" s="17">
        <v>5.6687376019756902E-2</v>
      </c>
      <c r="K1439" s="17">
        <v>3.0464199988167701E-2</v>
      </c>
      <c r="L1439" s="17">
        <v>2.5398910492298098E-2</v>
      </c>
      <c r="M1439" s="17"/>
      <c r="N1439" s="17">
        <v>3.2940877789191303E-2</v>
      </c>
      <c r="O1439" s="17">
        <v>2.0770256962944399E-2</v>
      </c>
      <c r="P1439" s="17">
        <v>3.7450049368516702E-2</v>
      </c>
      <c r="Q1439" s="17">
        <v>4.5723110352323702E-2</v>
      </c>
      <c r="R1439" s="17"/>
      <c r="S1439" s="17">
        <v>4.4466639830971801E-2</v>
      </c>
      <c r="T1439" s="17">
        <v>1.2543126761839199E-2</v>
      </c>
      <c r="U1439" s="17">
        <v>3.7094149997842898E-2</v>
      </c>
      <c r="V1439" s="17">
        <v>0</v>
      </c>
      <c r="W1439" s="17">
        <v>0</v>
      </c>
      <c r="X1439" s="17">
        <v>0</v>
      </c>
      <c r="Y1439" s="17">
        <v>3.9623692077648397E-2</v>
      </c>
      <c r="Z1439" s="17">
        <v>5.5243061358373799E-2</v>
      </c>
      <c r="AA1439" s="17">
        <v>8.1965709980500498E-2</v>
      </c>
      <c r="AB1439" s="17">
        <v>6.9729742482849105E-2</v>
      </c>
      <c r="AC1439" s="17">
        <v>0</v>
      </c>
      <c r="AD1439" s="17">
        <v>7.0285836183372793E-2</v>
      </c>
      <c r="AE1439" s="17"/>
      <c r="AF1439" s="17">
        <v>6.0549702890309804E-3</v>
      </c>
      <c r="AG1439" s="17">
        <v>3.27068613322107E-2</v>
      </c>
      <c r="AH1439" s="17">
        <v>1.9222943115692299E-2</v>
      </c>
      <c r="AI1439" s="17">
        <v>4.9245381814778999E-2</v>
      </c>
      <c r="AJ1439" s="17">
        <v>7.4966071663100403E-2</v>
      </c>
      <c r="AK1439" s="17"/>
      <c r="AL1439" s="17">
        <v>2.75417371724795E-2</v>
      </c>
      <c r="AM1439" s="17">
        <v>2.1998164661138901E-2</v>
      </c>
      <c r="AN1439" s="17">
        <v>1.51708798768861E-2</v>
      </c>
      <c r="AO1439" s="17">
        <v>4.6620805026534699E-2</v>
      </c>
      <c r="AP1439" s="17">
        <v>7.86196996726298E-2</v>
      </c>
      <c r="AQ1439" s="17">
        <v>1.4781082360691899E-2</v>
      </c>
      <c r="AR1439" s="17"/>
      <c r="AS1439" s="17">
        <v>0</v>
      </c>
      <c r="AT1439" s="17">
        <v>3.7109391300789003E-2</v>
      </c>
      <c r="AU1439" s="17">
        <v>5.5081619717169697E-2</v>
      </c>
      <c r="AV1439" s="17">
        <v>3.47856179365926E-2</v>
      </c>
      <c r="AW1439" s="17">
        <v>0</v>
      </c>
      <c r="AX1439" s="17"/>
      <c r="AY1439" s="17">
        <v>1.5234508741608E-2</v>
      </c>
      <c r="AZ1439" s="17">
        <v>3.7228862516689401E-2</v>
      </c>
      <c r="BA1439" s="17">
        <v>5.5027202931594202E-2</v>
      </c>
      <c r="BB1439" s="17">
        <v>2.5478794565652899E-2</v>
      </c>
      <c r="BC1439" s="17">
        <v>4.3819346332166401E-2</v>
      </c>
      <c r="BD1439" s="17"/>
      <c r="BE1439" s="17">
        <v>4.24617470567124E-2</v>
      </c>
      <c r="BF1439" s="17">
        <v>1.44618167843849E-2</v>
      </c>
      <c r="BG1439" s="17">
        <v>4.9676240044129301E-2</v>
      </c>
      <c r="BH1439" s="17">
        <v>1.50665699755463E-2</v>
      </c>
      <c r="BI1439" s="17"/>
      <c r="BJ1439" s="17">
        <v>6.0953443904620798E-2</v>
      </c>
      <c r="BK1439" s="17">
        <v>2.0074086668481501E-2</v>
      </c>
      <c r="BL1439" s="17">
        <v>4.8810980126849902E-2</v>
      </c>
      <c r="BM1439" s="17">
        <v>2.08810495819713E-2</v>
      </c>
      <c r="BN1439" s="17"/>
      <c r="BO1439" s="17">
        <v>4.43162876508503E-2</v>
      </c>
      <c r="BP1439" s="17">
        <v>5.51992126782027E-2</v>
      </c>
      <c r="BQ1439" s="17">
        <v>2.8315059177025301E-2</v>
      </c>
      <c r="BR1439" s="17"/>
      <c r="BS1439" s="17">
        <v>2.91332859102626E-2</v>
      </c>
      <c r="BT1439" s="17">
        <v>4.07743486819684E-2</v>
      </c>
      <c r="BU1439" s="17"/>
      <c r="BV1439" s="17">
        <v>4.7648298140997802E-2</v>
      </c>
      <c r="BW1439" s="17">
        <v>3.4014132662634901E-2</v>
      </c>
      <c r="BX1439" s="17">
        <v>1.91821384811083E-2</v>
      </c>
      <c r="BY1439" s="17"/>
      <c r="BZ1439" s="17">
        <v>0</v>
      </c>
      <c r="CA1439" s="17">
        <v>2.4858896043783701E-2</v>
      </c>
    </row>
    <row r="1440" spans="2:79" x14ac:dyDescent="0.3">
      <c r="B1440" t="s">
        <v>327</v>
      </c>
      <c r="C1440" s="17">
        <v>2.7921519667136799E-2</v>
      </c>
      <c r="D1440" s="17">
        <v>4.2896288622916903E-2</v>
      </c>
      <c r="E1440" s="17">
        <v>1.4583354657585101E-2</v>
      </c>
      <c r="F1440" s="17"/>
      <c r="G1440" s="17">
        <v>1.13464543995789E-2</v>
      </c>
      <c r="H1440" s="17">
        <v>0</v>
      </c>
      <c r="I1440" s="17">
        <v>3.7264203241104001E-2</v>
      </c>
      <c r="J1440" s="17">
        <v>2.8811502682319301E-2</v>
      </c>
      <c r="K1440" s="17">
        <v>9.4079555888590995E-3</v>
      </c>
      <c r="L1440" s="17">
        <v>6.2982237524096402E-2</v>
      </c>
      <c r="M1440" s="17"/>
      <c r="N1440" s="17">
        <v>2.7857061448252899E-2</v>
      </c>
      <c r="O1440" s="17">
        <v>4.0984768352358897E-2</v>
      </c>
      <c r="P1440" s="17">
        <v>1.7352579839106701E-2</v>
      </c>
      <c r="Q1440" s="17">
        <v>2.2393552608661601E-2</v>
      </c>
      <c r="R1440" s="17"/>
      <c r="S1440" s="17">
        <v>3.6402934062779599E-2</v>
      </c>
      <c r="T1440" s="17">
        <v>1.1235806162542401E-2</v>
      </c>
      <c r="U1440" s="17">
        <v>0</v>
      </c>
      <c r="V1440" s="17">
        <v>6.9568715038461806E-2</v>
      </c>
      <c r="W1440" s="17">
        <v>4.0930645563801597E-2</v>
      </c>
      <c r="X1440" s="17">
        <v>1.27386832659641E-2</v>
      </c>
      <c r="Y1440" s="17">
        <v>4.57983094123844E-2</v>
      </c>
      <c r="Z1440" s="17">
        <v>6.0492608559472999E-2</v>
      </c>
      <c r="AA1440" s="17">
        <v>1.34864774492847E-2</v>
      </c>
      <c r="AB1440" s="17">
        <v>1.6682087066057699E-2</v>
      </c>
      <c r="AC1440" s="17">
        <v>3.5780663210919002E-2</v>
      </c>
      <c r="AD1440" s="17">
        <v>0</v>
      </c>
      <c r="AE1440" s="17"/>
      <c r="AF1440" s="17">
        <v>4.32929460140365E-2</v>
      </c>
      <c r="AG1440" s="17">
        <v>1.67495881066409E-2</v>
      </c>
      <c r="AH1440" s="17">
        <v>1.8265554024959298E-2</v>
      </c>
      <c r="AI1440" s="17">
        <v>7.8227132771697003E-2</v>
      </c>
      <c r="AJ1440" s="17">
        <v>0</v>
      </c>
      <c r="AK1440" s="17"/>
      <c r="AL1440" s="17">
        <v>5.4864981895791998E-3</v>
      </c>
      <c r="AM1440" s="17">
        <v>2.58353598650659E-2</v>
      </c>
      <c r="AN1440" s="17">
        <v>2.6102200225763199E-2</v>
      </c>
      <c r="AO1440" s="17">
        <v>7.6362219138399301E-2</v>
      </c>
      <c r="AP1440" s="17">
        <v>0</v>
      </c>
      <c r="AQ1440" s="17">
        <v>1.8941221918563199E-2</v>
      </c>
      <c r="AR1440" s="17"/>
      <c r="AS1440" s="17">
        <v>0</v>
      </c>
      <c r="AT1440" s="17">
        <v>2.8601232274538899E-2</v>
      </c>
      <c r="AU1440" s="17">
        <v>3.6317391198342701E-2</v>
      </c>
      <c r="AV1440" s="17">
        <v>4.5488511303647103E-2</v>
      </c>
      <c r="AW1440" s="17">
        <v>0</v>
      </c>
      <c r="AX1440" s="17"/>
      <c r="AY1440" s="17">
        <v>2.8480624744547899E-2</v>
      </c>
      <c r="AZ1440" s="17">
        <v>2.62433529491123E-2</v>
      </c>
      <c r="BA1440" s="17">
        <v>1.44538243649616E-2</v>
      </c>
      <c r="BB1440" s="17">
        <v>2.26816401143068E-2</v>
      </c>
      <c r="BC1440" s="17">
        <v>0.111229677519952</v>
      </c>
      <c r="BD1440" s="17"/>
      <c r="BE1440" s="17">
        <v>0</v>
      </c>
      <c r="BF1440" s="17">
        <v>3.96808616147791E-2</v>
      </c>
      <c r="BG1440" s="17">
        <v>2.11291338608647E-2</v>
      </c>
      <c r="BH1440" s="17">
        <v>3.5688150314328801E-2</v>
      </c>
      <c r="BI1440" s="17"/>
      <c r="BJ1440" s="17">
        <v>4.2832870061842103E-2</v>
      </c>
      <c r="BK1440" s="17">
        <v>0</v>
      </c>
      <c r="BL1440" s="17">
        <v>3.3127048304053199E-2</v>
      </c>
      <c r="BM1440" s="17">
        <v>2.64761430888916E-2</v>
      </c>
      <c r="BN1440" s="17"/>
      <c r="BO1440" s="17">
        <v>0</v>
      </c>
      <c r="BP1440" s="17">
        <v>2.1849294623803601E-2</v>
      </c>
      <c r="BQ1440" s="17">
        <v>3.2711774066108201E-2</v>
      </c>
      <c r="BR1440" s="17"/>
      <c r="BS1440" s="17">
        <v>2.2426832509509501E-2</v>
      </c>
      <c r="BT1440" s="17">
        <v>3.6087482225760699E-2</v>
      </c>
      <c r="BU1440" s="17"/>
      <c r="BV1440" s="17">
        <v>2.14228259050737E-2</v>
      </c>
      <c r="BW1440" s="17">
        <v>1.6315188085612699E-2</v>
      </c>
      <c r="BX1440" s="17">
        <v>4.4048939117366202E-2</v>
      </c>
      <c r="BY1440" s="17"/>
      <c r="BZ1440" s="17">
        <v>3.8582320869993601E-2</v>
      </c>
      <c r="CA1440" s="17">
        <v>2.4276510754332799E-2</v>
      </c>
    </row>
    <row r="1441" spans="2:79" x14ac:dyDescent="0.3">
      <c r="C1441" s="17"/>
      <c r="D1441" s="17"/>
      <c r="E1441" s="17"/>
      <c r="F1441" s="17"/>
      <c r="G1441" s="17"/>
      <c r="H1441" s="17"/>
      <c r="I1441" s="17"/>
      <c r="J1441" s="17"/>
      <c r="K1441" s="17"/>
      <c r="L1441" s="17"/>
      <c r="M1441" s="17"/>
      <c r="N1441" s="17"/>
      <c r="O1441" s="17"/>
      <c r="P1441" s="17"/>
      <c r="Q1441" s="17"/>
      <c r="R1441" s="17"/>
      <c r="S1441" s="17"/>
      <c r="T1441" s="17"/>
      <c r="U1441" s="17"/>
      <c r="V1441" s="17"/>
      <c r="W1441" s="17"/>
      <c r="X1441" s="17"/>
      <c r="Y1441" s="17"/>
      <c r="Z1441" s="17"/>
      <c r="AA1441" s="17"/>
      <c r="AB1441" s="17"/>
      <c r="AC1441" s="17"/>
      <c r="AD1441" s="17"/>
      <c r="AE1441" s="17"/>
      <c r="AF1441" s="17"/>
      <c r="AG1441" s="17"/>
      <c r="AH1441" s="17"/>
      <c r="AI1441" s="17"/>
      <c r="AJ1441" s="17"/>
      <c r="AK1441" s="17"/>
      <c r="AL1441" s="17"/>
      <c r="AM1441" s="17"/>
      <c r="AN1441" s="17"/>
      <c r="AO1441" s="17"/>
      <c r="AP1441" s="17"/>
      <c r="AQ1441" s="17"/>
      <c r="AR1441" s="17"/>
      <c r="AS1441" s="17"/>
      <c r="AT1441" s="17"/>
      <c r="AU1441" s="17"/>
      <c r="AV1441" s="17"/>
      <c r="AW1441" s="17"/>
      <c r="AX1441" s="17"/>
      <c r="AY1441" s="17"/>
      <c r="AZ1441" s="17"/>
      <c r="BA1441" s="17"/>
      <c r="BB1441" s="17"/>
      <c r="BC1441" s="17"/>
      <c r="BD1441" s="17"/>
      <c r="BE1441" s="17"/>
      <c r="BF1441" s="17"/>
      <c r="BG1441" s="17"/>
      <c r="BH1441" s="17"/>
      <c r="BI1441" s="17"/>
      <c r="BJ1441" s="17"/>
      <c r="BK1441" s="17"/>
      <c r="BL1441" s="17"/>
      <c r="BM1441" s="17"/>
      <c r="BN1441" s="17"/>
      <c r="BO1441" s="17"/>
      <c r="BP1441" s="17"/>
      <c r="BQ1441" s="17"/>
      <c r="BR1441" s="17"/>
      <c r="BS1441" s="17"/>
      <c r="BT1441" s="17"/>
      <c r="BU1441" s="17"/>
      <c r="BV1441" s="17"/>
      <c r="BW1441" s="17"/>
      <c r="BX1441" s="17"/>
      <c r="BY1441" s="17"/>
      <c r="BZ1441" s="17"/>
      <c r="CA1441" s="17"/>
    </row>
    <row r="1442" spans="2:79" x14ac:dyDescent="0.3">
      <c r="B1442" s="6" t="s">
        <v>404</v>
      </c>
      <c r="C1442" s="17"/>
      <c r="D1442" s="17"/>
      <c r="E1442" s="17"/>
      <c r="F1442" s="17"/>
      <c r="G1442" s="17"/>
      <c r="H1442" s="17"/>
      <c r="I1442" s="17"/>
      <c r="J1442" s="17"/>
      <c r="K1442" s="17"/>
      <c r="L1442" s="17"/>
      <c r="M1442" s="17"/>
      <c r="N1442" s="17"/>
      <c r="O1442" s="17"/>
      <c r="P1442" s="17"/>
      <c r="Q1442" s="17"/>
      <c r="R1442" s="17"/>
      <c r="S1442" s="17"/>
      <c r="T1442" s="17"/>
      <c r="U1442" s="17"/>
      <c r="V1442" s="17"/>
      <c r="W1442" s="17"/>
      <c r="X1442" s="17"/>
      <c r="Y1442" s="17"/>
      <c r="Z1442" s="17"/>
      <c r="AA1442" s="17"/>
      <c r="AB1442" s="17"/>
      <c r="AC1442" s="17"/>
      <c r="AD1442" s="17"/>
      <c r="AE1442" s="17"/>
      <c r="AF1442" s="17"/>
      <c r="AG1442" s="17"/>
      <c r="AH1442" s="17"/>
      <c r="AI1442" s="17"/>
      <c r="AJ1442" s="17"/>
      <c r="AK1442" s="17"/>
      <c r="AL1442" s="17"/>
      <c r="AM1442" s="17"/>
      <c r="AN1442" s="17"/>
      <c r="AO1442" s="17"/>
      <c r="AP1442" s="17"/>
      <c r="AQ1442" s="17"/>
      <c r="AR1442" s="17"/>
      <c r="AS1442" s="17"/>
      <c r="AT1442" s="17"/>
      <c r="AU1442" s="17"/>
      <c r="AV1442" s="17"/>
      <c r="AW1442" s="17"/>
      <c r="AX1442" s="17"/>
      <c r="AY1442" s="17"/>
      <c r="AZ1442" s="17"/>
      <c r="BA1442" s="17"/>
      <c r="BB1442" s="17"/>
      <c r="BC1442" s="17"/>
      <c r="BD1442" s="17"/>
      <c r="BE1442" s="17"/>
      <c r="BF1442" s="17"/>
      <c r="BG1442" s="17"/>
      <c r="BH1442" s="17"/>
      <c r="BI1442" s="17"/>
      <c r="BJ1442" s="17"/>
      <c r="BK1442" s="17"/>
      <c r="BL1442" s="17"/>
      <c r="BM1442" s="17"/>
      <c r="BN1442" s="17"/>
      <c r="BO1442" s="17"/>
      <c r="BP1442" s="17"/>
      <c r="BQ1442" s="17"/>
      <c r="BR1442" s="17"/>
      <c r="BS1442" s="17"/>
      <c r="BT1442" s="17"/>
      <c r="BU1442" s="17"/>
      <c r="BV1442" s="17"/>
      <c r="BW1442" s="17"/>
      <c r="BX1442" s="17"/>
      <c r="BY1442" s="17"/>
      <c r="BZ1442" s="17"/>
      <c r="CA1442" s="17"/>
    </row>
    <row r="1443" spans="2:79" x14ac:dyDescent="0.3">
      <c r="B1443" s="24" t="s">
        <v>329</v>
      </c>
      <c r="C1443" s="17"/>
      <c r="D1443" s="17"/>
      <c r="E1443" s="17"/>
      <c r="F1443" s="17"/>
      <c r="G1443" s="17"/>
      <c r="H1443" s="17"/>
      <c r="I1443" s="17"/>
      <c r="J1443" s="17"/>
      <c r="K1443" s="17"/>
      <c r="L1443" s="17"/>
      <c r="M1443" s="17"/>
      <c r="N1443" s="17"/>
      <c r="O1443" s="17"/>
      <c r="P1443" s="17"/>
      <c r="Q1443" s="17"/>
      <c r="R1443" s="17"/>
      <c r="S1443" s="17"/>
      <c r="T1443" s="17"/>
      <c r="U1443" s="17"/>
      <c r="V1443" s="17"/>
      <c r="W1443" s="17"/>
      <c r="X1443" s="17"/>
      <c r="Y1443" s="17"/>
      <c r="Z1443" s="17"/>
      <c r="AA1443" s="17"/>
      <c r="AB1443" s="17"/>
      <c r="AC1443" s="17"/>
      <c r="AD1443" s="17"/>
      <c r="AE1443" s="17"/>
      <c r="AF1443" s="17"/>
      <c r="AG1443" s="17"/>
      <c r="AH1443" s="17"/>
      <c r="AI1443" s="17"/>
      <c r="AJ1443" s="17"/>
      <c r="AK1443" s="17"/>
      <c r="AL1443" s="17"/>
      <c r="AM1443" s="17"/>
      <c r="AN1443" s="17"/>
      <c r="AO1443" s="17"/>
      <c r="AP1443" s="17"/>
      <c r="AQ1443" s="17"/>
      <c r="AR1443" s="17"/>
      <c r="AS1443" s="17"/>
      <c r="AT1443" s="17"/>
      <c r="AU1443" s="17"/>
      <c r="AV1443" s="17"/>
      <c r="AW1443" s="17"/>
      <c r="AX1443" s="17"/>
      <c r="AY1443" s="17"/>
      <c r="AZ1443" s="17"/>
      <c r="BA1443" s="17"/>
      <c r="BB1443" s="17"/>
      <c r="BC1443" s="17"/>
      <c r="BD1443" s="17"/>
      <c r="BE1443" s="17"/>
      <c r="BF1443" s="17"/>
      <c r="BG1443" s="17"/>
      <c r="BH1443" s="17"/>
      <c r="BI1443" s="17"/>
      <c r="BJ1443" s="17"/>
      <c r="BK1443" s="17"/>
      <c r="BL1443" s="17"/>
      <c r="BM1443" s="17"/>
      <c r="BN1443" s="17"/>
      <c r="BO1443" s="17"/>
      <c r="BP1443" s="17"/>
      <c r="BQ1443" s="17"/>
      <c r="BR1443" s="17"/>
      <c r="BS1443" s="17"/>
      <c r="BT1443" s="17"/>
      <c r="BU1443" s="17"/>
      <c r="BV1443" s="17"/>
      <c r="BW1443" s="17"/>
      <c r="BX1443" s="17"/>
      <c r="BY1443" s="17"/>
      <c r="BZ1443" s="17"/>
      <c r="CA1443" s="17"/>
    </row>
    <row r="1444" spans="2:79" x14ac:dyDescent="0.3">
      <c r="B1444" t="s">
        <v>321</v>
      </c>
      <c r="C1444" s="17">
        <v>0.11207973865767</v>
      </c>
      <c r="D1444" s="17">
        <v>0.102905681278861</v>
      </c>
      <c r="E1444" s="17">
        <v>0.12045965461466999</v>
      </c>
      <c r="F1444" s="17"/>
      <c r="G1444" s="17">
        <v>0.17711558840990699</v>
      </c>
      <c r="H1444" s="17">
        <v>0.149792519642759</v>
      </c>
      <c r="I1444" s="17">
        <v>0.14528222339611799</v>
      </c>
      <c r="J1444" s="17">
        <v>7.8468563614134498E-2</v>
      </c>
      <c r="K1444" s="17">
        <v>4.3579222141816198E-2</v>
      </c>
      <c r="L1444" s="17">
        <v>8.0775366471737706E-2</v>
      </c>
      <c r="M1444" s="17"/>
      <c r="N1444" s="17">
        <v>0.122067568388829</v>
      </c>
      <c r="O1444" s="17">
        <v>8.3409752647343502E-2</v>
      </c>
      <c r="P1444" s="17">
        <v>9.8674006892887203E-2</v>
      </c>
      <c r="Q1444" s="17">
        <v>0.135887999281887</v>
      </c>
      <c r="R1444" s="17"/>
      <c r="S1444" s="17">
        <v>0.21303504087434699</v>
      </c>
      <c r="T1444" s="17">
        <v>8.6038869700683002E-2</v>
      </c>
      <c r="U1444" s="17">
        <v>9.5453867328658598E-2</v>
      </c>
      <c r="V1444" s="17">
        <v>0.131664158820642</v>
      </c>
      <c r="W1444" s="17">
        <v>7.4242987656332193E-2</v>
      </c>
      <c r="X1444" s="17">
        <v>7.8956023818971793E-2</v>
      </c>
      <c r="Y1444" s="17">
        <v>0.110883221173951</v>
      </c>
      <c r="Z1444" s="17">
        <v>0.22104834811780799</v>
      </c>
      <c r="AA1444" s="17">
        <v>0.104804090481257</v>
      </c>
      <c r="AB1444" s="17">
        <v>5.0144259985479001E-2</v>
      </c>
      <c r="AC1444" s="17">
        <v>7.5297253316065793E-2</v>
      </c>
      <c r="AD1444" s="17">
        <v>7.34657421695631E-2</v>
      </c>
      <c r="AE1444" s="17"/>
      <c r="AF1444" s="17">
        <v>0.10604597848819</v>
      </c>
      <c r="AG1444" s="17">
        <v>0.12716352984410001</v>
      </c>
      <c r="AH1444" s="17">
        <v>9.9665789427082305E-2</v>
      </c>
      <c r="AI1444" s="17">
        <v>7.3254994313531593E-2</v>
      </c>
      <c r="AJ1444" s="17">
        <v>8.7380579411505094E-2</v>
      </c>
      <c r="AK1444" s="17"/>
      <c r="AL1444" s="17">
        <v>0.11489979543602701</v>
      </c>
      <c r="AM1444" s="17">
        <v>0.11686415007437401</v>
      </c>
      <c r="AN1444" s="17">
        <v>0.13098506109242</v>
      </c>
      <c r="AO1444" s="17">
        <v>8.5702322852066304E-2</v>
      </c>
      <c r="AP1444" s="17">
        <v>0.18635395510658001</v>
      </c>
      <c r="AQ1444" s="17">
        <v>7.2922269613594604E-2</v>
      </c>
      <c r="AR1444" s="17"/>
      <c r="AS1444" s="17">
        <v>0.187437312769384</v>
      </c>
      <c r="AT1444" s="17">
        <v>0.115559682358039</v>
      </c>
      <c r="AU1444" s="17">
        <v>4.5883143592546603E-2</v>
      </c>
      <c r="AV1444" s="17">
        <v>9.4240967457965494E-2</v>
      </c>
      <c r="AW1444" s="17">
        <v>0.177344506848228</v>
      </c>
      <c r="AX1444" s="17"/>
      <c r="AY1444" s="17">
        <v>0.132233590889623</v>
      </c>
      <c r="AZ1444" s="17">
        <v>0.111721581930145</v>
      </c>
      <c r="BA1444" s="17">
        <v>8.6956000401452696E-2</v>
      </c>
      <c r="BB1444" s="17">
        <v>0.10322529523818599</v>
      </c>
      <c r="BC1444" s="17">
        <v>0.20859466536860699</v>
      </c>
      <c r="BD1444" s="17"/>
      <c r="BE1444" s="17">
        <v>0.15568345747670001</v>
      </c>
      <c r="BF1444" s="17">
        <v>6.8001678505769006E-2</v>
      </c>
      <c r="BG1444" s="17">
        <v>0.13003948483553701</v>
      </c>
      <c r="BH1444" s="17">
        <v>9.79672218798983E-2</v>
      </c>
      <c r="BI1444" s="17"/>
      <c r="BJ1444" s="17">
        <v>0.12531774784517399</v>
      </c>
      <c r="BK1444" s="17">
        <v>0.15145268064458001</v>
      </c>
      <c r="BL1444" s="17">
        <v>0.113016343671433</v>
      </c>
      <c r="BM1444" s="17">
        <v>0.104063544402622</v>
      </c>
      <c r="BN1444" s="17"/>
      <c r="BO1444" s="17">
        <v>0.11255958415994</v>
      </c>
      <c r="BP1444" s="17">
        <v>0.10531590756353799</v>
      </c>
      <c r="BQ1444" s="17">
        <v>0.11389279292566599</v>
      </c>
      <c r="BR1444" s="17"/>
      <c r="BS1444" s="17">
        <v>0.10419312402063501</v>
      </c>
      <c r="BT1444" s="17">
        <v>0.121047038300795</v>
      </c>
      <c r="BU1444" s="17"/>
      <c r="BV1444" s="17">
        <v>0.10166463788565699</v>
      </c>
      <c r="BW1444" s="17">
        <v>0.106354880924995</v>
      </c>
      <c r="BX1444" s="17">
        <v>0.12983692320465001</v>
      </c>
      <c r="BY1444" s="17"/>
      <c r="BZ1444" s="17">
        <v>0</v>
      </c>
      <c r="CA1444" s="17">
        <v>0.13179361667255199</v>
      </c>
    </row>
    <row r="1445" spans="2:79" x14ac:dyDescent="0.3">
      <c r="B1445" t="s">
        <v>322</v>
      </c>
      <c r="C1445" s="17">
        <v>0.190212779571586</v>
      </c>
      <c r="D1445" s="17">
        <v>0.17959632666363601</v>
      </c>
      <c r="E1445" s="17">
        <v>0.201862345576486</v>
      </c>
      <c r="F1445" s="17"/>
      <c r="G1445" s="17">
        <v>0.28758947249418698</v>
      </c>
      <c r="H1445" s="17">
        <v>0.209715734030434</v>
      </c>
      <c r="I1445" s="17">
        <v>0.216534973001975</v>
      </c>
      <c r="J1445" s="17">
        <v>0.17100554115980299</v>
      </c>
      <c r="K1445" s="17">
        <v>0.125999526206172</v>
      </c>
      <c r="L1445" s="17">
        <v>0.14158286067112899</v>
      </c>
      <c r="M1445" s="17"/>
      <c r="N1445" s="17">
        <v>0.23667075759169701</v>
      </c>
      <c r="O1445" s="17">
        <v>0.246777123250664</v>
      </c>
      <c r="P1445" s="17">
        <v>0.133902011074822</v>
      </c>
      <c r="Q1445" s="17">
        <v>0.13671856467780399</v>
      </c>
      <c r="R1445" s="17"/>
      <c r="S1445" s="17">
        <v>0.21984133724316399</v>
      </c>
      <c r="T1445" s="17">
        <v>0.17799270649232199</v>
      </c>
      <c r="U1445" s="17">
        <v>0.230334670320228</v>
      </c>
      <c r="V1445" s="17">
        <v>0.152988939547584</v>
      </c>
      <c r="W1445" s="17">
        <v>0.20039394332353599</v>
      </c>
      <c r="X1445" s="17">
        <v>0.17330999107543399</v>
      </c>
      <c r="Y1445" s="17">
        <v>0.105902539828324</v>
      </c>
      <c r="Z1445" s="17">
        <v>0.16367980351973899</v>
      </c>
      <c r="AA1445" s="17">
        <v>0.23705621035260799</v>
      </c>
      <c r="AB1445" s="17">
        <v>0.228285660971528</v>
      </c>
      <c r="AC1445" s="17">
        <v>0.24048574255864399</v>
      </c>
      <c r="AD1445" s="17">
        <v>6.1975020574420302E-2</v>
      </c>
      <c r="AE1445" s="17"/>
      <c r="AF1445" s="17">
        <v>0.15364229095212301</v>
      </c>
      <c r="AG1445" s="17">
        <v>0.225079419185584</v>
      </c>
      <c r="AH1445" s="17">
        <v>0.183736024890192</v>
      </c>
      <c r="AI1445" s="17">
        <v>0.123386166669016</v>
      </c>
      <c r="AJ1445" s="17">
        <v>0.25435126832197702</v>
      </c>
      <c r="AK1445" s="17"/>
      <c r="AL1445" s="17">
        <v>0.22701457789855101</v>
      </c>
      <c r="AM1445" s="17">
        <v>0.18327363881654499</v>
      </c>
      <c r="AN1445" s="17">
        <v>0.175044904034828</v>
      </c>
      <c r="AO1445" s="17">
        <v>0.14264390180977601</v>
      </c>
      <c r="AP1445" s="17">
        <v>0.25300681344953502</v>
      </c>
      <c r="AQ1445" s="17">
        <v>0.17304588261824999</v>
      </c>
      <c r="AR1445" s="17"/>
      <c r="AS1445" s="17">
        <v>0.259626711487776</v>
      </c>
      <c r="AT1445" s="17">
        <v>0.20648497558304699</v>
      </c>
      <c r="AU1445" s="17">
        <v>0.14253251301210901</v>
      </c>
      <c r="AV1445" s="17">
        <v>0.13300003155591</v>
      </c>
      <c r="AW1445" s="17">
        <v>6.49027649027379E-2</v>
      </c>
      <c r="AX1445" s="17"/>
      <c r="AY1445" s="17">
        <v>0.20445376090996201</v>
      </c>
      <c r="AZ1445" s="17">
        <v>0.192296256450633</v>
      </c>
      <c r="BA1445" s="17">
        <v>0.16215123144676</v>
      </c>
      <c r="BB1445" s="17">
        <v>0.22415341709449699</v>
      </c>
      <c r="BC1445" s="17">
        <v>0.10694631020076199</v>
      </c>
      <c r="BD1445" s="17"/>
      <c r="BE1445" s="17">
        <v>7.3580057055638998E-2</v>
      </c>
      <c r="BF1445" s="17">
        <v>0.18731923173275</v>
      </c>
      <c r="BG1445" s="17">
        <v>0.18426688664827701</v>
      </c>
      <c r="BH1445" s="17">
        <v>0.21800376144063599</v>
      </c>
      <c r="BI1445" s="17"/>
      <c r="BJ1445" s="17">
        <v>9.5623812915968803E-2</v>
      </c>
      <c r="BK1445" s="17">
        <v>0.24269492528337999</v>
      </c>
      <c r="BL1445" s="17">
        <v>0.16361531441020999</v>
      </c>
      <c r="BM1445" s="17">
        <v>0.21769321300674699</v>
      </c>
      <c r="BN1445" s="17"/>
      <c r="BO1445" s="17">
        <v>0.21470422237806</v>
      </c>
      <c r="BP1445" s="17">
        <v>0.161309075250467</v>
      </c>
      <c r="BQ1445" s="17">
        <v>0.19136387871802599</v>
      </c>
      <c r="BR1445" s="17"/>
      <c r="BS1445" s="17">
        <v>0.19431374491705899</v>
      </c>
      <c r="BT1445" s="17">
        <v>0.18708973203006199</v>
      </c>
      <c r="BU1445" s="17"/>
      <c r="BV1445" s="17">
        <v>0.16047696953318699</v>
      </c>
      <c r="BW1445" s="17">
        <v>0.193618055276365</v>
      </c>
      <c r="BX1445" s="17">
        <v>0.196354283399716</v>
      </c>
      <c r="BY1445" s="17"/>
      <c r="BZ1445" s="17">
        <v>0.30197023009319701</v>
      </c>
      <c r="CA1445" s="17">
        <v>0.26855738568520399</v>
      </c>
    </row>
    <row r="1446" spans="2:79" x14ac:dyDescent="0.3">
      <c r="B1446" t="s">
        <v>323</v>
      </c>
      <c r="C1446" s="17">
        <v>0.28509834176931698</v>
      </c>
      <c r="D1446" s="17">
        <v>0.29804852642394702</v>
      </c>
      <c r="E1446" s="17">
        <v>0.27149406005100701</v>
      </c>
      <c r="F1446" s="17"/>
      <c r="G1446" s="17">
        <v>0.33715901303901702</v>
      </c>
      <c r="H1446" s="17">
        <v>0.28287802065214601</v>
      </c>
      <c r="I1446" s="17">
        <v>0.27196253756460997</v>
      </c>
      <c r="J1446" s="17">
        <v>0.24284842142881</v>
      </c>
      <c r="K1446" s="17">
        <v>0.27548128268694899</v>
      </c>
      <c r="L1446" s="17">
        <v>0.29674446289823098</v>
      </c>
      <c r="M1446" s="17"/>
      <c r="N1446" s="17">
        <v>0.30586990638665701</v>
      </c>
      <c r="O1446" s="17">
        <v>0.28028448752995699</v>
      </c>
      <c r="P1446" s="17">
        <v>0.30305036277227099</v>
      </c>
      <c r="Q1446" s="17">
        <v>0.266076222192002</v>
      </c>
      <c r="R1446" s="17"/>
      <c r="S1446" s="17">
        <v>0.27359417617362197</v>
      </c>
      <c r="T1446" s="17">
        <v>0.38658722402537599</v>
      </c>
      <c r="U1446" s="17">
        <v>0.26992928977804798</v>
      </c>
      <c r="V1446" s="17">
        <v>0.21647736560266601</v>
      </c>
      <c r="W1446" s="17">
        <v>0.35919157703383198</v>
      </c>
      <c r="X1446" s="17">
        <v>0.31786605972438398</v>
      </c>
      <c r="Y1446" s="17">
        <v>0.26424011511640699</v>
      </c>
      <c r="Z1446" s="17">
        <v>0.32058273817572702</v>
      </c>
      <c r="AA1446" s="17">
        <v>0.208518339930579</v>
      </c>
      <c r="AB1446" s="17">
        <v>0.27668488396755903</v>
      </c>
      <c r="AC1446" s="17">
        <v>0.15116626867167299</v>
      </c>
      <c r="AD1446" s="17">
        <v>0.50163697275951102</v>
      </c>
      <c r="AE1446" s="17"/>
      <c r="AF1446" s="17">
        <v>0.273082772517664</v>
      </c>
      <c r="AG1446" s="17">
        <v>0.30179609650001099</v>
      </c>
      <c r="AH1446" s="17">
        <v>0.33718829712766701</v>
      </c>
      <c r="AI1446" s="17">
        <v>0.25500569204956802</v>
      </c>
      <c r="AJ1446" s="17">
        <v>0.26313083847623803</v>
      </c>
      <c r="AK1446" s="17"/>
      <c r="AL1446" s="17">
        <v>0.34582996498910501</v>
      </c>
      <c r="AM1446" s="17">
        <v>0.29200550729396901</v>
      </c>
      <c r="AN1446" s="17">
        <v>0.37045105198017098</v>
      </c>
      <c r="AO1446" s="17">
        <v>0.22264898217130799</v>
      </c>
      <c r="AP1446" s="17">
        <v>0.20477925514642101</v>
      </c>
      <c r="AQ1446" s="17">
        <v>0.22388606739969</v>
      </c>
      <c r="AR1446" s="17"/>
      <c r="AS1446" s="17">
        <v>0.185256040374459</v>
      </c>
      <c r="AT1446" s="17">
        <v>0.28282266090028002</v>
      </c>
      <c r="AU1446" s="17">
        <v>0.38039241525553202</v>
      </c>
      <c r="AV1446" s="17">
        <v>0.28825993455013299</v>
      </c>
      <c r="AW1446" s="17">
        <v>0.17289036104455299</v>
      </c>
      <c r="AX1446" s="17"/>
      <c r="AY1446" s="17">
        <v>0.25726368126576799</v>
      </c>
      <c r="AZ1446" s="17">
        <v>0.312142715708351</v>
      </c>
      <c r="BA1446" s="17">
        <v>0.28320543114264302</v>
      </c>
      <c r="BB1446" s="17">
        <v>0.25895944324077602</v>
      </c>
      <c r="BC1446" s="17">
        <v>0.25342001106858902</v>
      </c>
      <c r="BD1446" s="17"/>
      <c r="BE1446" s="17">
        <v>0.278381964313132</v>
      </c>
      <c r="BF1446" s="17">
        <v>0.26603177201384198</v>
      </c>
      <c r="BG1446" s="17">
        <v>0.28892060347757897</v>
      </c>
      <c r="BH1446" s="17">
        <v>0.29650973282513299</v>
      </c>
      <c r="BI1446" s="17"/>
      <c r="BJ1446" s="17">
        <v>0.22301612022565001</v>
      </c>
      <c r="BK1446" s="17">
        <v>0.28073710960086501</v>
      </c>
      <c r="BL1446" s="17">
        <v>0.32107639905083901</v>
      </c>
      <c r="BM1446" s="17">
        <v>0.28232324042344498</v>
      </c>
      <c r="BN1446" s="17"/>
      <c r="BO1446" s="17">
        <v>0.207946089842585</v>
      </c>
      <c r="BP1446" s="17">
        <v>0.305097652718959</v>
      </c>
      <c r="BQ1446" s="17">
        <v>0.29759219919393998</v>
      </c>
      <c r="BR1446" s="17"/>
      <c r="BS1446" s="17">
        <v>0.29679137016364099</v>
      </c>
      <c r="BT1446" s="17">
        <v>0.27146135705639302</v>
      </c>
      <c r="BU1446" s="17"/>
      <c r="BV1446" s="17">
        <v>0.38373948561009402</v>
      </c>
      <c r="BW1446" s="17">
        <v>0.260403010999951</v>
      </c>
      <c r="BX1446" s="17">
        <v>0.24466607972777099</v>
      </c>
      <c r="BY1446" s="17"/>
      <c r="BZ1446" s="17">
        <v>0.234086712974959</v>
      </c>
      <c r="CA1446" s="17">
        <v>0.20178134017391</v>
      </c>
    </row>
    <row r="1447" spans="2:79" x14ac:dyDescent="0.3">
      <c r="B1447" t="s">
        <v>324</v>
      </c>
      <c r="C1447" s="17">
        <v>0.15261309737318199</v>
      </c>
      <c r="D1447" s="17">
        <v>0.143829259310265</v>
      </c>
      <c r="E1447" s="17">
        <v>0.16462176171276399</v>
      </c>
      <c r="F1447" s="17"/>
      <c r="G1447" s="17">
        <v>6.6239665332821704E-2</v>
      </c>
      <c r="H1447" s="17">
        <v>0.123031790603002</v>
      </c>
      <c r="I1447" s="17">
        <v>0.178986078064238</v>
      </c>
      <c r="J1447" s="17">
        <v>0.23097286328010899</v>
      </c>
      <c r="K1447" s="17">
        <v>0.16799174266045</v>
      </c>
      <c r="L1447" s="17">
        <v>0.15034071469315599</v>
      </c>
      <c r="M1447" s="17"/>
      <c r="N1447" s="17">
        <v>0.15586310855677499</v>
      </c>
      <c r="O1447" s="17">
        <v>0.13155432145985599</v>
      </c>
      <c r="P1447" s="17">
        <v>0.18476757782848499</v>
      </c>
      <c r="Q1447" s="17">
        <v>0.14345428370369301</v>
      </c>
      <c r="R1447" s="17"/>
      <c r="S1447" s="17">
        <v>0.124982980878416</v>
      </c>
      <c r="T1447" s="17">
        <v>0.14434958372499701</v>
      </c>
      <c r="U1447" s="17">
        <v>0.11977669627165299</v>
      </c>
      <c r="V1447" s="17">
        <v>0.21459324134844501</v>
      </c>
      <c r="W1447" s="17">
        <v>0.125799159911959</v>
      </c>
      <c r="X1447" s="17">
        <v>0.121353535459321</v>
      </c>
      <c r="Y1447" s="17">
        <v>0.23681818962319601</v>
      </c>
      <c r="Z1447" s="17">
        <v>5.4876164858793E-2</v>
      </c>
      <c r="AA1447" s="17">
        <v>0.185532905932633</v>
      </c>
      <c r="AB1447" s="17">
        <v>0.13138178584263099</v>
      </c>
      <c r="AC1447" s="17">
        <v>0.19753000442579499</v>
      </c>
      <c r="AD1447" s="17">
        <v>0</v>
      </c>
      <c r="AE1447" s="17"/>
      <c r="AF1447" s="17">
        <v>0.16495388217106999</v>
      </c>
      <c r="AG1447" s="17">
        <v>0.14600067894254901</v>
      </c>
      <c r="AH1447" s="17">
        <v>0.15454773812637601</v>
      </c>
      <c r="AI1447" s="17">
        <v>0.151030534755177</v>
      </c>
      <c r="AJ1447" s="17">
        <v>0.14450768825201701</v>
      </c>
      <c r="AK1447" s="17"/>
      <c r="AL1447" s="17">
        <v>0.107406543929445</v>
      </c>
      <c r="AM1447" s="17">
        <v>0.12757914594667499</v>
      </c>
      <c r="AN1447" s="17">
        <v>0.137863272176594</v>
      </c>
      <c r="AO1447" s="17">
        <v>0.18340950363172301</v>
      </c>
      <c r="AP1447" s="17">
        <v>0.16563893940631599</v>
      </c>
      <c r="AQ1447" s="17">
        <v>0.26616784082749001</v>
      </c>
      <c r="AR1447" s="17"/>
      <c r="AS1447" s="17">
        <v>9.1262391722531006E-2</v>
      </c>
      <c r="AT1447" s="17">
        <v>0.156927204994422</v>
      </c>
      <c r="AU1447" s="17">
        <v>0.230858818634328</v>
      </c>
      <c r="AV1447" s="17">
        <v>9.1212251482451795E-2</v>
      </c>
      <c r="AW1447" s="17">
        <v>6.3456429365049805E-2</v>
      </c>
      <c r="AX1447" s="17"/>
      <c r="AY1447" s="17">
        <v>0.128828362991038</v>
      </c>
      <c r="AZ1447" s="17">
        <v>0.13418900550038801</v>
      </c>
      <c r="BA1447" s="17">
        <v>0.22860503026326701</v>
      </c>
      <c r="BB1447" s="17">
        <v>0.13612058632926199</v>
      </c>
      <c r="BC1447" s="17">
        <v>4.7907501550105501E-2</v>
      </c>
      <c r="BD1447" s="17"/>
      <c r="BE1447" s="17">
        <v>9.6252497189595901E-2</v>
      </c>
      <c r="BF1447" s="17">
        <v>0.14684225274443999</v>
      </c>
      <c r="BG1447" s="17">
        <v>0.15530531089013999</v>
      </c>
      <c r="BH1447" s="17">
        <v>0.153634189633792</v>
      </c>
      <c r="BI1447" s="17"/>
      <c r="BJ1447" s="17">
        <v>0.118864040955588</v>
      </c>
      <c r="BK1447" s="17">
        <v>0.134571254450193</v>
      </c>
      <c r="BL1447" s="17">
        <v>0.154738853193638</v>
      </c>
      <c r="BM1447" s="17">
        <v>0.156067286603497</v>
      </c>
      <c r="BN1447" s="17"/>
      <c r="BO1447" s="17">
        <v>0.15877442157403199</v>
      </c>
      <c r="BP1447" s="17">
        <v>0.142465322414118</v>
      </c>
      <c r="BQ1447" s="17">
        <v>0.149597285101429</v>
      </c>
      <c r="BR1447" s="17"/>
      <c r="BS1447" s="17">
        <v>0.161341175493557</v>
      </c>
      <c r="BT1447" s="17">
        <v>0.14440338394225199</v>
      </c>
      <c r="BU1447" s="17"/>
      <c r="BV1447" s="17">
        <v>0.14103312410022301</v>
      </c>
      <c r="BW1447" s="17">
        <v>0.153396881680186</v>
      </c>
      <c r="BX1447" s="17">
        <v>0.14485484180563399</v>
      </c>
      <c r="BY1447" s="17"/>
      <c r="BZ1447" s="17">
        <v>0.248726293116282</v>
      </c>
      <c r="CA1447" s="17">
        <v>0.215560392448778</v>
      </c>
    </row>
    <row r="1448" spans="2:79" x14ac:dyDescent="0.3">
      <c r="B1448" t="s">
        <v>325</v>
      </c>
      <c r="C1448" s="17">
        <v>0.13089157432283499</v>
      </c>
      <c r="D1448" s="17">
        <v>0.14424532915970001</v>
      </c>
      <c r="E1448" s="17">
        <v>0.115979870448277</v>
      </c>
      <c r="F1448" s="17"/>
      <c r="G1448" s="17">
        <v>7.9923408539207402E-2</v>
      </c>
      <c r="H1448" s="17">
        <v>0.111122051501994</v>
      </c>
      <c r="I1448" s="17">
        <v>8.0815081625471699E-2</v>
      </c>
      <c r="J1448" s="17">
        <v>0.18619094782929499</v>
      </c>
      <c r="K1448" s="17">
        <v>0.19046658784881201</v>
      </c>
      <c r="L1448" s="17">
        <v>0.140109054293894</v>
      </c>
      <c r="M1448" s="17"/>
      <c r="N1448" s="17">
        <v>7.3309641131388298E-2</v>
      </c>
      <c r="O1448" s="17">
        <v>0.130722427851168</v>
      </c>
      <c r="P1448" s="17">
        <v>0.13711898134026099</v>
      </c>
      <c r="Q1448" s="17">
        <v>0.18028502043713601</v>
      </c>
      <c r="R1448" s="17"/>
      <c r="S1448" s="17">
        <v>0.107492195288159</v>
      </c>
      <c r="T1448" s="17">
        <v>7.3541896773277396E-2</v>
      </c>
      <c r="U1448" s="17">
        <v>0.128218218738924</v>
      </c>
      <c r="V1448" s="17">
        <v>0.156636545743186</v>
      </c>
      <c r="W1448" s="17">
        <v>0.10525001020857</v>
      </c>
      <c r="X1448" s="17">
        <v>0.13131367108342001</v>
      </c>
      <c r="Y1448" s="17">
        <v>0.19583292054344201</v>
      </c>
      <c r="Z1448" s="17">
        <v>0.23981294532793199</v>
      </c>
      <c r="AA1448" s="17">
        <v>0.11632286452051201</v>
      </c>
      <c r="AB1448" s="17">
        <v>0.111242956940357</v>
      </c>
      <c r="AC1448" s="17">
        <v>0.16348007374038101</v>
      </c>
      <c r="AD1448" s="17">
        <v>0.225760814455537</v>
      </c>
      <c r="AE1448" s="17"/>
      <c r="AF1448" s="17">
        <v>0.11909624791502001</v>
      </c>
      <c r="AG1448" s="17">
        <v>0.113487994663192</v>
      </c>
      <c r="AH1448" s="17">
        <v>0.12751212587635799</v>
      </c>
      <c r="AI1448" s="17">
        <v>0.22500585893386199</v>
      </c>
      <c r="AJ1448" s="17">
        <v>0.126978184505805</v>
      </c>
      <c r="AK1448" s="17"/>
      <c r="AL1448" s="17">
        <v>0.116977215327436</v>
      </c>
      <c r="AM1448" s="17">
        <v>0.11299698413506</v>
      </c>
      <c r="AN1448" s="17">
        <v>8.19191561270457E-2</v>
      </c>
      <c r="AO1448" s="17">
        <v>0.18562197510352599</v>
      </c>
      <c r="AP1448" s="17">
        <v>0.108841911265027</v>
      </c>
      <c r="AQ1448" s="17">
        <v>0.13140442707517799</v>
      </c>
      <c r="AR1448" s="17"/>
      <c r="AS1448" s="17">
        <v>0.10935304021997801</v>
      </c>
      <c r="AT1448" s="17">
        <v>0.10607682242597501</v>
      </c>
      <c r="AU1448" s="17">
        <v>0.12612826831374199</v>
      </c>
      <c r="AV1448" s="17">
        <v>0.234826830863962</v>
      </c>
      <c r="AW1448" s="17">
        <v>0.34871321378123499</v>
      </c>
      <c r="AX1448" s="17"/>
      <c r="AY1448" s="17">
        <v>0.10732737310440101</v>
      </c>
      <c r="AZ1448" s="17">
        <v>0.11309701231585299</v>
      </c>
      <c r="BA1448" s="17">
        <v>0.14404920667666499</v>
      </c>
      <c r="BB1448" s="17">
        <v>0.196279674650637</v>
      </c>
      <c r="BC1448" s="17">
        <v>0.17158032895757799</v>
      </c>
      <c r="BD1448" s="17"/>
      <c r="BE1448" s="17">
        <v>0.20807599940144</v>
      </c>
      <c r="BF1448" s="17">
        <v>0.18678212800559499</v>
      </c>
      <c r="BG1448" s="17">
        <v>0.115770902766635</v>
      </c>
      <c r="BH1448" s="17">
        <v>0.11468560574968401</v>
      </c>
      <c r="BI1448" s="17"/>
      <c r="BJ1448" s="17">
        <v>0.265748816445394</v>
      </c>
      <c r="BK1448" s="17">
        <v>8.2271116109208106E-2</v>
      </c>
      <c r="BL1448" s="17">
        <v>0.141691206189513</v>
      </c>
      <c r="BM1448" s="17">
        <v>0.104290957121252</v>
      </c>
      <c r="BN1448" s="17"/>
      <c r="BO1448" s="17">
        <v>0.18392662532982099</v>
      </c>
      <c r="BP1448" s="17">
        <v>0.15961243387247701</v>
      </c>
      <c r="BQ1448" s="17">
        <v>0.115626242835302</v>
      </c>
      <c r="BR1448" s="17"/>
      <c r="BS1448" s="17">
        <v>0.11440257570913601</v>
      </c>
      <c r="BT1448" s="17">
        <v>0.14594035555513399</v>
      </c>
      <c r="BU1448" s="17"/>
      <c r="BV1448" s="17">
        <v>0.111569668675633</v>
      </c>
      <c r="BW1448" s="17">
        <v>0.137099157459424</v>
      </c>
      <c r="BX1448" s="17">
        <v>0.143428029104925</v>
      </c>
      <c r="BY1448" s="17"/>
      <c r="BZ1448" s="17">
        <v>9.6674899453581098E-2</v>
      </c>
      <c r="CA1448" s="17">
        <v>0.134076950451403</v>
      </c>
    </row>
    <row r="1449" spans="2:79" x14ac:dyDescent="0.3">
      <c r="B1449" t="s">
        <v>326</v>
      </c>
      <c r="C1449" s="17">
        <v>9.32457942423464E-2</v>
      </c>
      <c r="D1449" s="17">
        <v>9.2834802876886099E-2</v>
      </c>
      <c r="E1449" s="17">
        <v>9.1727422074379394E-2</v>
      </c>
      <c r="F1449" s="17"/>
      <c r="G1449" s="17">
        <v>4.1352372487472498E-2</v>
      </c>
      <c r="H1449" s="17">
        <v>0.123459883569665</v>
      </c>
      <c r="I1449" s="17">
        <v>5.0562763389027703E-2</v>
      </c>
      <c r="J1449" s="17">
        <v>5.4462663507234797E-2</v>
      </c>
      <c r="K1449" s="17">
        <v>0.16359863573686301</v>
      </c>
      <c r="L1449" s="17">
        <v>0.121166306989084</v>
      </c>
      <c r="M1449" s="17"/>
      <c r="N1449" s="17">
        <v>7.5342274870120698E-2</v>
      </c>
      <c r="O1449" s="17">
        <v>7.8018320758742599E-2</v>
      </c>
      <c r="P1449" s="17">
        <v>0.12610553344117301</v>
      </c>
      <c r="Q1449" s="17">
        <v>9.4382144684251906E-2</v>
      </c>
      <c r="R1449" s="17"/>
      <c r="S1449" s="17">
        <v>5.3275116033154303E-2</v>
      </c>
      <c r="T1449" s="17">
        <v>9.8416939475271997E-2</v>
      </c>
      <c r="U1449" s="17">
        <v>9.3090799448735995E-2</v>
      </c>
      <c r="V1449" s="17">
        <v>6.4280075264205899E-2</v>
      </c>
      <c r="W1449" s="17">
        <v>8.3051710680047297E-2</v>
      </c>
      <c r="X1449" s="17">
        <v>0.14222740144343499</v>
      </c>
      <c r="Y1449" s="17">
        <v>5.7563217592107002E-2</v>
      </c>
      <c r="Z1449" s="17">
        <v>0</v>
      </c>
      <c r="AA1449" s="17">
        <v>0.123575811307494</v>
      </c>
      <c r="AB1449" s="17">
        <v>0.15183515422939101</v>
      </c>
      <c r="AC1449" s="17">
        <v>0.11085077075862</v>
      </c>
      <c r="AD1449" s="17">
        <v>0.137161450040969</v>
      </c>
      <c r="AE1449" s="17"/>
      <c r="AF1449" s="17">
        <v>0.120867908767677</v>
      </c>
      <c r="AG1449" s="17">
        <v>7.2295860128432199E-2</v>
      </c>
      <c r="AH1449" s="17">
        <v>8.3631824518346803E-2</v>
      </c>
      <c r="AI1449" s="17">
        <v>7.6167808978776494E-2</v>
      </c>
      <c r="AJ1449" s="17">
        <v>8.3641234052625302E-2</v>
      </c>
      <c r="AK1449" s="17"/>
      <c r="AL1449" s="17">
        <v>6.2322279680173398E-2</v>
      </c>
      <c r="AM1449" s="17">
        <v>0.121821290027344</v>
      </c>
      <c r="AN1449" s="17">
        <v>5.4687206196342403E-2</v>
      </c>
      <c r="AO1449" s="17">
        <v>0.118715543039318</v>
      </c>
      <c r="AP1449" s="17">
        <v>8.1379125626120194E-2</v>
      </c>
      <c r="AQ1449" s="17">
        <v>0.114979596795993</v>
      </c>
      <c r="AR1449" s="17"/>
      <c r="AS1449" s="17">
        <v>0.115388614708407</v>
      </c>
      <c r="AT1449" s="17">
        <v>9.7781123756714203E-2</v>
      </c>
      <c r="AU1449" s="17">
        <v>5.9779851494315903E-2</v>
      </c>
      <c r="AV1449" s="17">
        <v>0.102355731989826</v>
      </c>
      <c r="AW1449" s="17">
        <v>0.113386152524768</v>
      </c>
      <c r="AX1449" s="17"/>
      <c r="AY1449" s="17">
        <v>0.106322763963683</v>
      </c>
      <c r="AZ1449" s="17">
        <v>0.119286442544521</v>
      </c>
      <c r="BA1449" s="17">
        <v>6.9811781309970594E-2</v>
      </c>
      <c r="BB1449" s="17">
        <v>4.3793208453737097E-2</v>
      </c>
      <c r="BC1449" s="17">
        <v>0.10858622752109599</v>
      </c>
      <c r="BD1449" s="17"/>
      <c r="BE1449" s="17">
        <v>0.123809687587703</v>
      </c>
      <c r="BF1449" s="17">
        <v>0.110540539857251</v>
      </c>
      <c r="BG1449" s="17">
        <v>8.9609417493835594E-2</v>
      </c>
      <c r="BH1449" s="17">
        <v>8.6643062969226706E-2</v>
      </c>
      <c r="BI1449" s="17"/>
      <c r="BJ1449" s="17">
        <v>9.78101242145199E-2</v>
      </c>
      <c r="BK1449" s="17">
        <v>8.5954135381477698E-2</v>
      </c>
      <c r="BL1449" s="17">
        <v>9.4911406841599405E-2</v>
      </c>
      <c r="BM1449" s="17">
        <v>9.2996253995510897E-2</v>
      </c>
      <c r="BN1449" s="17"/>
      <c r="BO1449" s="17">
        <v>0.111169497202835</v>
      </c>
      <c r="BP1449" s="17">
        <v>8.29635153594174E-2</v>
      </c>
      <c r="BQ1449" s="17">
        <v>9.1892160984221302E-2</v>
      </c>
      <c r="BR1449" s="17"/>
      <c r="BS1449" s="17">
        <v>9.4455201133800695E-2</v>
      </c>
      <c r="BT1449" s="17">
        <v>9.2554997715625795E-2</v>
      </c>
      <c r="BU1449" s="17"/>
      <c r="BV1449" s="17">
        <v>7.5841314255540804E-2</v>
      </c>
      <c r="BW1449" s="17">
        <v>0.108375624988541</v>
      </c>
      <c r="BX1449" s="17">
        <v>9.5976422813126294E-2</v>
      </c>
      <c r="BY1449" s="17"/>
      <c r="BZ1449" s="17">
        <v>9.0828847333803503E-2</v>
      </c>
      <c r="CA1449" s="17">
        <v>4.8230314568151897E-2</v>
      </c>
    </row>
    <row r="1450" spans="2:79" x14ac:dyDescent="0.3">
      <c r="B1450" t="s">
        <v>327</v>
      </c>
      <c r="C1450" s="17">
        <v>3.5858674063063797E-2</v>
      </c>
      <c r="D1450" s="17">
        <v>3.85400742867043E-2</v>
      </c>
      <c r="E1450" s="17">
        <v>3.3854885522416098E-2</v>
      </c>
      <c r="F1450" s="17"/>
      <c r="G1450" s="17">
        <v>1.0620479697387501E-2</v>
      </c>
      <c r="H1450" s="17">
        <v>0</v>
      </c>
      <c r="I1450" s="17">
        <v>5.58563429585597E-2</v>
      </c>
      <c r="J1450" s="17">
        <v>3.6050999180613302E-2</v>
      </c>
      <c r="K1450" s="17">
        <v>3.2883002718937702E-2</v>
      </c>
      <c r="L1450" s="17">
        <v>6.9281233982767795E-2</v>
      </c>
      <c r="M1450" s="17"/>
      <c r="N1450" s="17">
        <v>3.0876743074533398E-2</v>
      </c>
      <c r="O1450" s="17">
        <v>4.9233566502269101E-2</v>
      </c>
      <c r="P1450" s="17">
        <v>1.6381526650101098E-2</v>
      </c>
      <c r="Q1450" s="17">
        <v>4.3195765023226099E-2</v>
      </c>
      <c r="R1450" s="17"/>
      <c r="S1450" s="17">
        <v>7.7791535091383196E-3</v>
      </c>
      <c r="T1450" s="17">
        <v>3.3072779808072598E-2</v>
      </c>
      <c r="U1450" s="17">
        <v>6.3196458113752005E-2</v>
      </c>
      <c r="V1450" s="17">
        <v>6.3359673673270403E-2</v>
      </c>
      <c r="W1450" s="17">
        <v>5.2070611185723099E-2</v>
      </c>
      <c r="X1450" s="17">
        <v>3.4973317395033503E-2</v>
      </c>
      <c r="Y1450" s="17">
        <v>2.87597961225728E-2</v>
      </c>
      <c r="Z1450" s="17">
        <v>0</v>
      </c>
      <c r="AA1450" s="17">
        <v>2.41897774749169E-2</v>
      </c>
      <c r="AB1450" s="17">
        <v>5.0425298063056297E-2</v>
      </c>
      <c r="AC1450" s="17">
        <v>6.11898865288205E-2</v>
      </c>
      <c r="AD1450" s="17">
        <v>0</v>
      </c>
      <c r="AE1450" s="17"/>
      <c r="AF1450" s="17">
        <v>6.2310919188255501E-2</v>
      </c>
      <c r="AG1450" s="17">
        <v>1.41764207361321E-2</v>
      </c>
      <c r="AH1450" s="17">
        <v>1.3718200033977499E-2</v>
      </c>
      <c r="AI1450" s="17">
        <v>9.6148944300068706E-2</v>
      </c>
      <c r="AJ1450" s="17">
        <v>4.0010206979831903E-2</v>
      </c>
      <c r="AK1450" s="17"/>
      <c r="AL1450" s="17">
        <v>2.5549622739262701E-2</v>
      </c>
      <c r="AM1450" s="17">
        <v>4.54592837060337E-2</v>
      </c>
      <c r="AN1450" s="17">
        <v>4.90493483925993E-2</v>
      </c>
      <c r="AO1450" s="17">
        <v>6.12577713922835E-2</v>
      </c>
      <c r="AP1450" s="17">
        <v>0</v>
      </c>
      <c r="AQ1450" s="17">
        <v>1.7593915669805501E-2</v>
      </c>
      <c r="AR1450" s="17"/>
      <c r="AS1450" s="17">
        <v>5.1675888717463897E-2</v>
      </c>
      <c r="AT1450" s="17">
        <v>3.4347529981523101E-2</v>
      </c>
      <c r="AU1450" s="17">
        <v>1.44249896974263E-2</v>
      </c>
      <c r="AV1450" s="17">
        <v>5.6104252099752297E-2</v>
      </c>
      <c r="AW1450" s="17">
        <v>5.9306571533427499E-2</v>
      </c>
      <c r="AX1450" s="17"/>
      <c r="AY1450" s="17">
        <v>6.3570466875525394E-2</v>
      </c>
      <c r="AZ1450" s="17">
        <v>1.7266985550107999E-2</v>
      </c>
      <c r="BA1450" s="17">
        <v>2.52213187592428E-2</v>
      </c>
      <c r="BB1450" s="17">
        <v>3.7468374992904702E-2</v>
      </c>
      <c r="BC1450" s="17">
        <v>0.102964955333262</v>
      </c>
      <c r="BD1450" s="17"/>
      <c r="BE1450" s="17">
        <v>6.4216336975790794E-2</v>
      </c>
      <c r="BF1450" s="17">
        <v>3.44823971403527E-2</v>
      </c>
      <c r="BG1450" s="17">
        <v>3.6087393887996103E-2</v>
      </c>
      <c r="BH1450" s="17">
        <v>3.25564255016303E-2</v>
      </c>
      <c r="BI1450" s="17"/>
      <c r="BJ1450" s="17">
        <v>7.3619337397704598E-2</v>
      </c>
      <c r="BK1450" s="17">
        <v>2.23187785302961E-2</v>
      </c>
      <c r="BL1450" s="17">
        <v>1.09504766427678E-2</v>
      </c>
      <c r="BM1450" s="17">
        <v>4.2565504446927402E-2</v>
      </c>
      <c r="BN1450" s="17"/>
      <c r="BO1450" s="17">
        <v>1.0919559512726299E-2</v>
      </c>
      <c r="BP1450" s="17">
        <v>4.3236092821024003E-2</v>
      </c>
      <c r="BQ1450" s="17">
        <v>4.0035440241416302E-2</v>
      </c>
      <c r="BR1450" s="17"/>
      <c r="BS1450" s="17">
        <v>3.4502808562170598E-2</v>
      </c>
      <c r="BT1450" s="17">
        <v>3.7503135399736903E-2</v>
      </c>
      <c r="BU1450" s="17"/>
      <c r="BV1450" s="17">
        <v>2.5674799939665101E-2</v>
      </c>
      <c r="BW1450" s="17">
        <v>4.0752388670538001E-2</v>
      </c>
      <c r="BX1450" s="17">
        <v>4.4883419944178299E-2</v>
      </c>
      <c r="BY1450" s="17"/>
      <c r="BZ1450" s="17">
        <v>2.7713017028177401E-2</v>
      </c>
      <c r="CA1450" s="17">
        <v>0</v>
      </c>
    </row>
    <row r="1451" spans="2:79" x14ac:dyDescent="0.3">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c r="BH1451" s="17"/>
      <c r="BI1451" s="17"/>
      <c r="BJ1451" s="17"/>
      <c r="BK1451" s="17"/>
      <c r="BL1451" s="17"/>
      <c r="BM1451" s="17"/>
      <c r="BN1451" s="17"/>
      <c r="BO1451" s="17"/>
      <c r="BP1451" s="17"/>
      <c r="BQ1451" s="17"/>
      <c r="BR1451" s="17"/>
      <c r="BS1451" s="17"/>
      <c r="BT1451" s="17"/>
      <c r="BU1451" s="17"/>
      <c r="BV1451" s="17"/>
      <c r="BW1451" s="17"/>
      <c r="BX1451" s="17"/>
      <c r="BY1451" s="17"/>
      <c r="BZ1451" s="17"/>
      <c r="CA1451" s="17"/>
    </row>
    <row r="1452" spans="2:79" x14ac:dyDescent="0.3">
      <c r="B1452" s="6" t="s">
        <v>405</v>
      </c>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c r="AB1452" s="17"/>
      <c r="AC1452" s="17"/>
      <c r="AD1452" s="17"/>
      <c r="AE1452" s="17"/>
      <c r="AF1452" s="17"/>
      <c r="AG1452" s="17"/>
      <c r="AH1452" s="17"/>
      <c r="AI1452" s="17"/>
      <c r="AJ1452" s="17"/>
      <c r="AK1452" s="17"/>
      <c r="AL1452" s="17"/>
      <c r="AM1452" s="17"/>
      <c r="AN1452" s="17"/>
      <c r="AO1452" s="17"/>
      <c r="AP1452" s="17"/>
      <c r="AQ1452" s="17"/>
      <c r="AR1452" s="17"/>
      <c r="AS1452" s="17"/>
      <c r="AT1452" s="17"/>
      <c r="AU1452" s="17"/>
      <c r="AV1452" s="17"/>
      <c r="AW1452" s="17"/>
      <c r="AX1452" s="17"/>
      <c r="AY1452" s="17"/>
      <c r="AZ1452" s="17"/>
      <c r="BA1452" s="17"/>
      <c r="BB1452" s="17"/>
      <c r="BC1452" s="17"/>
      <c r="BD1452" s="17"/>
      <c r="BE1452" s="17"/>
      <c r="BF1452" s="17"/>
      <c r="BG1452" s="17"/>
      <c r="BH1452" s="17"/>
      <c r="BI1452" s="17"/>
      <c r="BJ1452" s="17"/>
      <c r="BK1452" s="17"/>
      <c r="BL1452" s="17"/>
      <c r="BM1452" s="17"/>
      <c r="BN1452" s="17"/>
      <c r="BO1452" s="17"/>
      <c r="BP1452" s="17"/>
      <c r="BQ1452" s="17"/>
      <c r="BR1452" s="17"/>
      <c r="BS1452" s="17"/>
      <c r="BT1452" s="17"/>
      <c r="BU1452" s="17"/>
      <c r="BV1452" s="17"/>
      <c r="BW1452" s="17"/>
      <c r="BX1452" s="17"/>
      <c r="BY1452" s="17"/>
      <c r="BZ1452" s="17"/>
      <c r="CA1452" s="17"/>
    </row>
    <row r="1453" spans="2:79" x14ac:dyDescent="0.3">
      <c r="B1453" s="24" t="s">
        <v>329</v>
      </c>
      <c r="C1453" s="17"/>
      <c r="D1453" s="17"/>
      <c r="E1453" s="17"/>
      <c r="F1453" s="17"/>
      <c r="G1453" s="17"/>
      <c r="H1453" s="17"/>
      <c r="I1453" s="17"/>
      <c r="J1453" s="17"/>
      <c r="K1453" s="17"/>
      <c r="L1453" s="17"/>
      <c r="M1453" s="17"/>
      <c r="N1453" s="17"/>
      <c r="O1453" s="17"/>
      <c r="P1453" s="17"/>
      <c r="Q1453" s="17"/>
      <c r="R1453" s="17"/>
      <c r="S1453" s="17"/>
      <c r="T1453" s="17"/>
      <c r="U1453" s="17"/>
      <c r="V1453" s="17"/>
      <c r="W1453" s="17"/>
      <c r="X1453" s="17"/>
      <c r="Y1453" s="17"/>
      <c r="Z1453" s="17"/>
      <c r="AA1453" s="17"/>
      <c r="AB1453" s="17"/>
      <c r="AC1453" s="17"/>
      <c r="AD1453" s="17"/>
      <c r="AE1453" s="17"/>
      <c r="AF1453" s="17"/>
      <c r="AG1453" s="17"/>
      <c r="AH1453" s="17"/>
      <c r="AI1453" s="17"/>
      <c r="AJ1453" s="17"/>
      <c r="AK1453" s="17"/>
      <c r="AL1453" s="17"/>
      <c r="AM1453" s="17"/>
      <c r="AN1453" s="17"/>
      <c r="AO1453" s="17"/>
      <c r="AP1453" s="17"/>
      <c r="AQ1453" s="17"/>
      <c r="AR1453" s="17"/>
      <c r="AS1453" s="17"/>
      <c r="AT1453" s="17"/>
      <c r="AU1453" s="17"/>
      <c r="AV1453" s="17"/>
      <c r="AW1453" s="17"/>
      <c r="AX1453" s="17"/>
      <c r="AY1453" s="17"/>
      <c r="AZ1453" s="17"/>
      <c r="BA1453" s="17"/>
      <c r="BB1453" s="17"/>
      <c r="BC1453" s="17"/>
      <c r="BD1453" s="17"/>
      <c r="BE1453" s="17"/>
      <c r="BF1453" s="17"/>
      <c r="BG1453" s="17"/>
      <c r="BH1453" s="17"/>
      <c r="BI1453" s="17"/>
      <c r="BJ1453" s="17"/>
      <c r="BK1453" s="17"/>
      <c r="BL1453" s="17"/>
      <c r="BM1453" s="17"/>
      <c r="BN1453" s="17"/>
      <c r="BO1453" s="17"/>
      <c r="BP1453" s="17"/>
      <c r="BQ1453" s="17"/>
      <c r="BR1453" s="17"/>
      <c r="BS1453" s="17"/>
      <c r="BT1453" s="17"/>
      <c r="BU1453" s="17"/>
      <c r="BV1453" s="17"/>
      <c r="BW1453" s="17"/>
      <c r="BX1453" s="17"/>
      <c r="BY1453" s="17"/>
      <c r="BZ1453" s="17"/>
      <c r="CA1453" s="17"/>
    </row>
    <row r="1454" spans="2:79" x14ac:dyDescent="0.3">
      <c r="B1454" t="s">
        <v>321</v>
      </c>
      <c r="C1454" s="17">
        <v>0.10126591302511501</v>
      </c>
      <c r="D1454" s="17">
        <v>0.10165519575696901</v>
      </c>
      <c r="E1454" s="17">
        <v>9.89403165537657E-2</v>
      </c>
      <c r="F1454" s="17"/>
      <c r="G1454" s="17">
        <v>0.15455726403095801</v>
      </c>
      <c r="H1454" s="17">
        <v>4.5398709867625099E-2</v>
      </c>
      <c r="I1454" s="17">
        <v>0.125797822566354</v>
      </c>
      <c r="J1454" s="17">
        <v>0.12123148487199099</v>
      </c>
      <c r="K1454" s="17">
        <v>8.4305932177976703E-2</v>
      </c>
      <c r="L1454" s="17">
        <v>8.5093009510823103E-2</v>
      </c>
      <c r="M1454" s="17"/>
      <c r="N1454" s="17">
        <v>0.10044017516027499</v>
      </c>
      <c r="O1454" s="17">
        <v>6.6012603178869395E-2</v>
      </c>
      <c r="P1454" s="17">
        <v>0.123234746893292</v>
      </c>
      <c r="Q1454" s="17">
        <v>0.11792103571987</v>
      </c>
      <c r="R1454" s="17"/>
      <c r="S1454" s="17">
        <v>0.114552530204829</v>
      </c>
      <c r="T1454" s="17">
        <v>6.4417801452520601E-2</v>
      </c>
      <c r="U1454" s="17">
        <v>8.10982085208653E-2</v>
      </c>
      <c r="V1454" s="17">
        <v>0.13069629226697799</v>
      </c>
      <c r="W1454" s="17">
        <v>0.109550982154882</v>
      </c>
      <c r="X1454" s="17">
        <v>0.150560175163482</v>
      </c>
      <c r="Y1454" s="17">
        <v>4.32935125039417E-2</v>
      </c>
      <c r="Z1454" s="17">
        <v>0</v>
      </c>
      <c r="AA1454" s="17">
        <v>0.105979731706334</v>
      </c>
      <c r="AB1454" s="17">
        <v>9.1045542721258102E-2</v>
      </c>
      <c r="AC1454" s="17">
        <v>0.19757091873638299</v>
      </c>
      <c r="AD1454" s="17">
        <v>0.14178808037965501</v>
      </c>
      <c r="AE1454" s="17"/>
      <c r="AF1454" s="17">
        <v>0.113910695619466</v>
      </c>
      <c r="AG1454" s="17">
        <v>9.0470654256300798E-2</v>
      </c>
      <c r="AH1454" s="17">
        <v>2.8878342769897002E-2</v>
      </c>
      <c r="AI1454" s="17">
        <v>0.103648731758696</v>
      </c>
      <c r="AJ1454" s="17">
        <v>8.5110928442338002E-2</v>
      </c>
      <c r="AK1454" s="17"/>
      <c r="AL1454" s="17">
        <v>9.7872999549406495E-2</v>
      </c>
      <c r="AM1454" s="17">
        <v>0.116457809410883</v>
      </c>
      <c r="AN1454" s="17">
        <v>8.8117285494632394E-2</v>
      </c>
      <c r="AO1454" s="17">
        <v>0.11398807898174999</v>
      </c>
      <c r="AP1454" s="17">
        <v>1.8626734704486898E-2</v>
      </c>
      <c r="AQ1454" s="17">
        <v>9.5509769187132706E-2</v>
      </c>
      <c r="AR1454" s="17"/>
      <c r="AS1454" s="17">
        <v>0.127506350022938</v>
      </c>
      <c r="AT1454" s="17">
        <v>0.10478809249606599</v>
      </c>
      <c r="AU1454" s="17">
        <v>7.2424708975335594E-2</v>
      </c>
      <c r="AV1454" s="17">
        <v>9.8681054418767303E-2</v>
      </c>
      <c r="AW1454" s="17">
        <v>0.118202964526469</v>
      </c>
      <c r="AX1454" s="17"/>
      <c r="AY1454" s="17">
        <v>8.9763663450743506E-2</v>
      </c>
      <c r="AZ1454" s="17">
        <v>0.12536228470434699</v>
      </c>
      <c r="BA1454" s="17">
        <v>0.103839692684966</v>
      </c>
      <c r="BB1454" s="17">
        <v>4.8494710387820598E-2</v>
      </c>
      <c r="BC1454" s="17">
        <v>0.16261702206881601</v>
      </c>
      <c r="BD1454" s="17"/>
      <c r="BE1454" s="17">
        <v>0.16934119306224099</v>
      </c>
      <c r="BF1454" s="17">
        <v>8.8466167750511193E-2</v>
      </c>
      <c r="BG1454" s="17">
        <v>9.8168630657389705E-2</v>
      </c>
      <c r="BH1454" s="17">
        <v>9.9222684045935303E-2</v>
      </c>
      <c r="BI1454" s="17"/>
      <c r="BJ1454" s="17">
        <v>0.222417521310912</v>
      </c>
      <c r="BK1454" s="17">
        <v>9.0988420083491006E-2</v>
      </c>
      <c r="BL1454" s="17">
        <v>4.5354255589724002E-2</v>
      </c>
      <c r="BM1454" s="17">
        <v>0.10596762721445201</v>
      </c>
      <c r="BN1454" s="17"/>
      <c r="BO1454" s="17">
        <v>9.3312488212566394E-2</v>
      </c>
      <c r="BP1454" s="17">
        <v>0.12398544463689901</v>
      </c>
      <c r="BQ1454" s="17">
        <v>9.9636679821327803E-2</v>
      </c>
      <c r="BR1454" s="17"/>
      <c r="BS1454" s="17">
        <v>8.4575372722884998E-2</v>
      </c>
      <c r="BT1454" s="17">
        <v>0.119401189768459</v>
      </c>
      <c r="BU1454" s="17"/>
      <c r="BV1454" s="17">
        <v>9.0897673197189097E-2</v>
      </c>
      <c r="BW1454" s="17">
        <v>9.6726881297464096E-2</v>
      </c>
      <c r="BX1454" s="17">
        <v>0.113371615349722</v>
      </c>
      <c r="BY1454" s="17"/>
      <c r="BZ1454" s="17">
        <v>6.3885075240545403E-2</v>
      </c>
      <c r="CA1454" s="17">
        <v>6.9423797119236796E-2</v>
      </c>
    </row>
    <row r="1455" spans="2:79" x14ac:dyDescent="0.3">
      <c r="B1455" t="s">
        <v>322</v>
      </c>
      <c r="C1455" s="17">
        <v>0.113273662295932</v>
      </c>
      <c r="D1455" s="17">
        <v>9.8204279330358898E-2</v>
      </c>
      <c r="E1455" s="17">
        <v>0.13088093477142701</v>
      </c>
      <c r="F1455" s="17"/>
      <c r="G1455" s="17">
        <v>7.7391234431728101E-2</v>
      </c>
      <c r="H1455" s="17">
        <v>0.13071882513248401</v>
      </c>
      <c r="I1455" s="17">
        <v>0.11365381392877701</v>
      </c>
      <c r="J1455" s="17">
        <v>9.0542382153585094E-2</v>
      </c>
      <c r="K1455" s="17">
        <v>0.10821852987444899</v>
      </c>
      <c r="L1455" s="17">
        <v>0.14521804013155001</v>
      </c>
      <c r="M1455" s="17"/>
      <c r="N1455" s="17">
        <v>0.12060675722457199</v>
      </c>
      <c r="O1455" s="17">
        <v>0.113053383737338</v>
      </c>
      <c r="P1455" s="17">
        <v>0.11571323732833701</v>
      </c>
      <c r="Q1455" s="17">
        <v>0.10207671753509399</v>
      </c>
      <c r="R1455" s="17"/>
      <c r="S1455" s="17">
        <v>0.116741685138637</v>
      </c>
      <c r="T1455" s="17">
        <v>9.3453322947735395E-2</v>
      </c>
      <c r="U1455" s="17">
        <v>6.0849817822040297E-2</v>
      </c>
      <c r="V1455" s="17">
        <v>9.1361571434661795E-2</v>
      </c>
      <c r="W1455" s="17">
        <v>0.14009402508309499</v>
      </c>
      <c r="X1455" s="17">
        <v>0.12910014826602201</v>
      </c>
      <c r="Y1455" s="17">
        <v>0.109864612964858</v>
      </c>
      <c r="Z1455" s="17">
        <v>0</v>
      </c>
      <c r="AA1455" s="17">
        <v>0.13819807022186101</v>
      </c>
      <c r="AB1455" s="17">
        <v>0.188480399808614</v>
      </c>
      <c r="AC1455" s="17">
        <v>0.114528508395821</v>
      </c>
      <c r="AD1455" s="17">
        <v>0.14209642192916</v>
      </c>
      <c r="AE1455" s="17"/>
      <c r="AF1455" s="17">
        <v>0.11034219948276799</v>
      </c>
      <c r="AG1455" s="17">
        <v>9.7036603313546702E-2</v>
      </c>
      <c r="AH1455" s="17">
        <v>0.14677895479237699</v>
      </c>
      <c r="AI1455" s="17">
        <v>0.14134930132797699</v>
      </c>
      <c r="AJ1455" s="17">
        <v>4.3519146440062002E-2</v>
      </c>
      <c r="AK1455" s="17"/>
      <c r="AL1455" s="17">
        <v>9.5920086621434406E-2</v>
      </c>
      <c r="AM1455" s="17">
        <v>0.110029556168261</v>
      </c>
      <c r="AN1455" s="17">
        <v>0.12532543944403099</v>
      </c>
      <c r="AO1455" s="17">
        <v>0.134273550600018</v>
      </c>
      <c r="AP1455" s="17">
        <v>5.16271680910503E-2</v>
      </c>
      <c r="AQ1455" s="17">
        <v>9.7867171717614193E-2</v>
      </c>
      <c r="AR1455" s="17"/>
      <c r="AS1455" s="17">
        <v>9.9359739336748396E-2</v>
      </c>
      <c r="AT1455" s="17">
        <v>0.111749364246745</v>
      </c>
      <c r="AU1455" s="17">
        <v>0.11211454174967</v>
      </c>
      <c r="AV1455" s="17">
        <v>0.12468041036649399</v>
      </c>
      <c r="AW1455" s="17">
        <v>0.19962620455536401</v>
      </c>
      <c r="AX1455" s="17"/>
      <c r="AY1455" s="17">
        <v>0.114326242715634</v>
      </c>
      <c r="AZ1455" s="17">
        <v>0.102688584160069</v>
      </c>
      <c r="BA1455" s="17">
        <v>0.123030676950927</v>
      </c>
      <c r="BB1455" s="17">
        <v>0.14088621230113299</v>
      </c>
      <c r="BC1455" s="17">
        <v>5.6805328542134298E-2</v>
      </c>
      <c r="BD1455" s="17"/>
      <c r="BE1455" s="17">
        <v>9.3312982473271203E-2</v>
      </c>
      <c r="BF1455" s="17">
        <v>7.8189863244764596E-2</v>
      </c>
      <c r="BG1455" s="17">
        <v>0.11108527184087399</v>
      </c>
      <c r="BH1455" s="17">
        <v>0.14140058664820301</v>
      </c>
      <c r="BI1455" s="17"/>
      <c r="BJ1455" s="17">
        <v>8.4314778908636798E-2</v>
      </c>
      <c r="BK1455" s="17">
        <v>0.108593041246854</v>
      </c>
      <c r="BL1455" s="17">
        <v>0.100796172583767</v>
      </c>
      <c r="BM1455" s="17">
        <v>0.12706768633815799</v>
      </c>
      <c r="BN1455" s="17"/>
      <c r="BO1455" s="17">
        <v>0.13693611249127</v>
      </c>
      <c r="BP1455" s="17">
        <v>8.3619813849616503E-2</v>
      </c>
      <c r="BQ1455" s="17">
        <v>0.114224971685535</v>
      </c>
      <c r="BR1455" s="17"/>
      <c r="BS1455" s="17">
        <v>0.141879084099307</v>
      </c>
      <c r="BT1455" s="17">
        <v>8.3969581045954797E-2</v>
      </c>
      <c r="BU1455" s="17"/>
      <c r="BV1455" s="17">
        <v>7.1089872238945001E-2</v>
      </c>
      <c r="BW1455" s="17">
        <v>0.125726614547536</v>
      </c>
      <c r="BX1455" s="17">
        <v>0.12632229425930599</v>
      </c>
      <c r="BY1455" s="17"/>
      <c r="BZ1455" s="17">
        <v>0.120190708103322</v>
      </c>
      <c r="CA1455" s="17">
        <v>7.2136689865439405E-2</v>
      </c>
    </row>
    <row r="1456" spans="2:79" x14ac:dyDescent="0.3">
      <c r="B1456" t="s">
        <v>323</v>
      </c>
      <c r="C1456" s="17">
        <v>0.181836290757529</v>
      </c>
      <c r="D1456" s="17">
        <v>0.180720668935892</v>
      </c>
      <c r="E1456" s="17">
        <v>0.18663639966645201</v>
      </c>
      <c r="F1456" s="17"/>
      <c r="G1456" s="17">
        <v>0.198684473817129</v>
      </c>
      <c r="H1456" s="17">
        <v>0.26040935594377401</v>
      </c>
      <c r="I1456" s="17">
        <v>0.20279870548404899</v>
      </c>
      <c r="J1456" s="17">
        <v>0.17185324115624001</v>
      </c>
      <c r="K1456" s="17">
        <v>0.13003264321170199</v>
      </c>
      <c r="L1456" s="17">
        <v>0.13359905010074499</v>
      </c>
      <c r="M1456" s="17"/>
      <c r="N1456" s="17">
        <v>0.17360789882856301</v>
      </c>
      <c r="O1456" s="17">
        <v>0.17616329884536699</v>
      </c>
      <c r="P1456" s="17">
        <v>0.148334695224943</v>
      </c>
      <c r="Q1456" s="17">
        <v>0.220980525892295</v>
      </c>
      <c r="R1456" s="17"/>
      <c r="S1456" s="17">
        <v>0.233515042221796</v>
      </c>
      <c r="T1456" s="17">
        <v>8.9057662966915502E-2</v>
      </c>
      <c r="U1456" s="17">
        <v>0.249218822167871</v>
      </c>
      <c r="V1456" s="17">
        <v>0.20738637586474901</v>
      </c>
      <c r="W1456" s="17">
        <v>0.24071995833523899</v>
      </c>
      <c r="X1456" s="17">
        <v>0.12905096174408701</v>
      </c>
      <c r="Y1456" s="17">
        <v>0.18695453697582801</v>
      </c>
      <c r="Z1456" s="17">
        <v>0.34044336696222899</v>
      </c>
      <c r="AA1456" s="17">
        <v>0.124890975336092</v>
      </c>
      <c r="AB1456" s="17">
        <v>0.16146345734914699</v>
      </c>
      <c r="AC1456" s="17">
        <v>0.20755870204419299</v>
      </c>
      <c r="AD1456" s="17">
        <v>0.21183441239068401</v>
      </c>
      <c r="AE1456" s="17"/>
      <c r="AF1456" s="17">
        <v>0.17773111450017001</v>
      </c>
      <c r="AG1456" s="17">
        <v>0.21701586760739699</v>
      </c>
      <c r="AH1456" s="17">
        <v>0.155251617095337</v>
      </c>
      <c r="AI1456" s="17">
        <v>0.154848833566161</v>
      </c>
      <c r="AJ1456" s="17">
        <v>0.20219012488516599</v>
      </c>
      <c r="AK1456" s="17"/>
      <c r="AL1456" s="17">
        <v>0.21342440341647301</v>
      </c>
      <c r="AM1456" s="17">
        <v>0.17182617276915699</v>
      </c>
      <c r="AN1456" s="17">
        <v>0.22462749621921899</v>
      </c>
      <c r="AO1456" s="17">
        <v>0.13901438899760901</v>
      </c>
      <c r="AP1456" s="17">
        <v>0.139418097517541</v>
      </c>
      <c r="AQ1456" s="17">
        <v>0.15010294075307801</v>
      </c>
      <c r="AR1456" s="17"/>
      <c r="AS1456" s="17">
        <v>0.147353082606347</v>
      </c>
      <c r="AT1456" s="17">
        <v>0.19151152395021601</v>
      </c>
      <c r="AU1456" s="17">
        <v>0.186750404528086</v>
      </c>
      <c r="AV1456" s="17">
        <v>0.20361369500471699</v>
      </c>
      <c r="AW1456" s="17">
        <v>0.11527593924556299</v>
      </c>
      <c r="AX1456" s="17"/>
      <c r="AY1456" s="17">
        <v>0.140900256509399</v>
      </c>
      <c r="AZ1456" s="17">
        <v>0.201997442106188</v>
      </c>
      <c r="BA1456" s="17">
        <v>0.196819083435569</v>
      </c>
      <c r="BB1456" s="17">
        <v>0.187505123220186</v>
      </c>
      <c r="BC1456" s="17">
        <v>0.147403140648217</v>
      </c>
      <c r="BD1456" s="17"/>
      <c r="BE1456" s="17">
        <v>0.21881429987277901</v>
      </c>
      <c r="BF1456" s="17">
        <v>0.169964567266262</v>
      </c>
      <c r="BG1456" s="17">
        <v>0.16340135884568399</v>
      </c>
      <c r="BH1456" s="17">
        <v>0.20490871573847699</v>
      </c>
      <c r="BI1456" s="17"/>
      <c r="BJ1456" s="17">
        <v>0.19439705699493101</v>
      </c>
      <c r="BK1456" s="17">
        <v>0.364630015770738</v>
      </c>
      <c r="BL1456" s="17">
        <v>0.166559651796128</v>
      </c>
      <c r="BM1456" s="17">
        <v>0.16015805421506901</v>
      </c>
      <c r="BN1456" s="17"/>
      <c r="BO1456" s="17">
        <v>0.20396196850201401</v>
      </c>
      <c r="BP1456" s="17">
        <v>0.23572877589525701</v>
      </c>
      <c r="BQ1456" s="17">
        <v>0.16694612839199599</v>
      </c>
      <c r="BR1456" s="17"/>
      <c r="BS1456" s="17">
        <v>0.18885245656515701</v>
      </c>
      <c r="BT1456" s="17">
        <v>0.16940659465642599</v>
      </c>
      <c r="BU1456" s="17"/>
      <c r="BV1456" s="17">
        <v>0.151994446356713</v>
      </c>
      <c r="BW1456" s="17">
        <v>0.20793400234849399</v>
      </c>
      <c r="BX1456" s="17">
        <v>0.17506158217487799</v>
      </c>
      <c r="BY1456" s="17"/>
      <c r="BZ1456" s="17">
        <v>0.196137068599185</v>
      </c>
      <c r="CA1456" s="17">
        <v>0.19315820598706299</v>
      </c>
    </row>
    <row r="1457" spans="2:79" x14ac:dyDescent="0.3">
      <c r="B1457" t="s">
        <v>324</v>
      </c>
      <c r="C1457" s="17">
        <v>0.19882765901455399</v>
      </c>
      <c r="D1457" s="17">
        <v>0.19906311828216799</v>
      </c>
      <c r="E1457" s="17">
        <v>0.19974221270984199</v>
      </c>
      <c r="F1457" s="17"/>
      <c r="G1457" s="17">
        <v>0.17265992162043201</v>
      </c>
      <c r="H1457" s="17">
        <v>0.119232586787428</v>
      </c>
      <c r="I1457" s="17">
        <v>0.27226776389544999</v>
      </c>
      <c r="J1457" s="17">
        <v>0.25653797119084099</v>
      </c>
      <c r="K1457" s="17">
        <v>0.205744632306434</v>
      </c>
      <c r="L1457" s="17">
        <v>0.178819587968187</v>
      </c>
      <c r="M1457" s="17"/>
      <c r="N1457" s="17">
        <v>0.19927202061688501</v>
      </c>
      <c r="O1457" s="17">
        <v>0.20715588569658799</v>
      </c>
      <c r="P1457" s="17">
        <v>0.23401891075143</v>
      </c>
      <c r="Q1457" s="17">
        <v>0.16716647255079001</v>
      </c>
      <c r="R1457" s="17"/>
      <c r="S1457" s="17">
        <v>0.18095071324394399</v>
      </c>
      <c r="T1457" s="17">
        <v>0.244910069451653</v>
      </c>
      <c r="U1457" s="17">
        <v>0.158444568395743</v>
      </c>
      <c r="V1457" s="17">
        <v>0.25270509061357799</v>
      </c>
      <c r="W1457" s="17">
        <v>0.185840962897873</v>
      </c>
      <c r="X1457" s="17">
        <v>0.198503165206565</v>
      </c>
      <c r="Y1457" s="17">
        <v>0.27502911256550799</v>
      </c>
      <c r="Z1457" s="17">
        <v>0.122103205817502</v>
      </c>
      <c r="AA1457" s="17">
        <v>0.16643072564323999</v>
      </c>
      <c r="AB1457" s="17">
        <v>0.137890243216788</v>
      </c>
      <c r="AC1457" s="17">
        <v>0.11508005900919401</v>
      </c>
      <c r="AD1457" s="17">
        <v>0.30128383289427002</v>
      </c>
      <c r="AE1457" s="17"/>
      <c r="AF1457" s="17">
        <v>0.234274838661475</v>
      </c>
      <c r="AG1457" s="17">
        <v>0.17008564880159699</v>
      </c>
      <c r="AH1457" s="17">
        <v>0.28517482439935599</v>
      </c>
      <c r="AI1457" s="17">
        <v>0.17143016285177301</v>
      </c>
      <c r="AJ1457" s="17">
        <v>0.205971373434613</v>
      </c>
      <c r="AK1457" s="17"/>
      <c r="AL1457" s="17">
        <v>0.15663824455401601</v>
      </c>
      <c r="AM1457" s="17">
        <v>0.21091094819143499</v>
      </c>
      <c r="AN1457" s="17">
        <v>0.29669419844501399</v>
      </c>
      <c r="AO1457" s="17">
        <v>0.17120725682746099</v>
      </c>
      <c r="AP1457" s="17">
        <v>0.19409870989067299</v>
      </c>
      <c r="AQ1457" s="17">
        <v>0.27304639098112599</v>
      </c>
      <c r="AR1457" s="17"/>
      <c r="AS1457" s="17">
        <v>0.12326715487784801</v>
      </c>
      <c r="AT1457" s="17">
        <v>0.22264737783973901</v>
      </c>
      <c r="AU1457" s="17">
        <v>0.22355485249879201</v>
      </c>
      <c r="AV1457" s="17">
        <v>0.18070074766574301</v>
      </c>
      <c r="AW1457" s="17">
        <v>0.14686923895120399</v>
      </c>
      <c r="AX1457" s="17"/>
      <c r="AY1457" s="17">
        <v>0.14786848788240101</v>
      </c>
      <c r="AZ1457" s="17">
        <v>0.21571888350448501</v>
      </c>
      <c r="BA1457" s="17">
        <v>0.23121466514963099</v>
      </c>
      <c r="BB1457" s="17">
        <v>0.21567675935346201</v>
      </c>
      <c r="BC1457" s="17">
        <v>5.1689530446478497E-2</v>
      </c>
      <c r="BD1457" s="17"/>
      <c r="BE1457" s="17">
        <v>0.18095374689073099</v>
      </c>
      <c r="BF1457" s="17">
        <v>0.145025659836854</v>
      </c>
      <c r="BG1457" s="17">
        <v>0.21945595187254899</v>
      </c>
      <c r="BH1457" s="17">
        <v>0.20280092153200299</v>
      </c>
      <c r="BI1457" s="17"/>
      <c r="BJ1457" s="17">
        <v>0.15179042661961301</v>
      </c>
      <c r="BK1457" s="17">
        <v>0.12959319204813299</v>
      </c>
      <c r="BL1457" s="17">
        <v>0.20139031181765299</v>
      </c>
      <c r="BM1457" s="17">
        <v>0.21493520710980299</v>
      </c>
      <c r="BN1457" s="17"/>
      <c r="BO1457" s="17">
        <v>0.16098854395034301</v>
      </c>
      <c r="BP1457" s="17">
        <v>0.17983976837072899</v>
      </c>
      <c r="BQ1457" s="17">
        <v>0.20686791384275699</v>
      </c>
      <c r="BR1457" s="17"/>
      <c r="BS1457" s="17">
        <v>0.18704210965298901</v>
      </c>
      <c r="BT1457" s="17">
        <v>0.212422355094191</v>
      </c>
      <c r="BU1457" s="17"/>
      <c r="BV1457" s="17">
        <v>0.19071288207552201</v>
      </c>
      <c r="BW1457" s="17">
        <v>0.202921873552557</v>
      </c>
      <c r="BX1457" s="17">
        <v>0.18298502869948399</v>
      </c>
      <c r="BY1457" s="17"/>
      <c r="BZ1457" s="17">
        <v>0.30088139392660002</v>
      </c>
      <c r="CA1457" s="17">
        <v>0.18811796615171</v>
      </c>
    </row>
    <row r="1458" spans="2:79" x14ac:dyDescent="0.3">
      <c r="B1458" t="s">
        <v>325</v>
      </c>
      <c r="C1458" s="17">
        <v>0.159303918169383</v>
      </c>
      <c r="D1458" s="17">
        <v>0.15379242751873201</v>
      </c>
      <c r="E1458" s="17">
        <v>0.16811987333667</v>
      </c>
      <c r="F1458" s="17"/>
      <c r="G1458" s="17">
        <v>0.17323256653601499</v>
      </c>
      <c r="H1458" s="17">
        <v>0.21070339380630901</v>
      </c>
      <c r="I1458" s="17">
        <v>0.101353786288683</v>
      </c>
      <c r="J1458" s="17">
        <v>0.102862575978294</v>
      </c>
      <c r="K1458" s="17">
        <v>0.22273235136050401</v>
      </c>
      <c r="L1458" s="17">
        <v>0.152117548517926</v>
      </c>
      <c r="M1458" s="17"/>
      <c r="N1458" s="17">
        <v>0.124338751726171</v>
      </c>
      <c r="O1458" s="17">
        <v>0.17877504073414399</v>
      </c>
      <c r="P1458" s="17">
        <v>0.15467570180847301</v>
      </c>
      <c r="Q1458" s="17">
        <v>0.17263254129295999</v>
      </c>
      <c r="R1458" s="17"/>
      <c r="S1458" s="17">
        <v>0.18023312526323801</v>
      </c>
      <c r="T1458" s="17">
        <v>0.17627044333372099</v>
      </c>
      <c r="U1458" s="17">
        <v>0.22635034612684801</v>
      </c>
      <c r="V1458" s="17">
        <v>0.108543176038499</v>
      </c>
      <c r="W1458" s="17">
        <v>8.4166398860644101E-2</v>
      </c>
      <c r="X1458" s="17">
        <v>0.12832487651288299</v>
      </c>
      <c r="Y1458" s="17">
        <v>0.164493244868928</v>
      </c>
      <c r="Z1458" s="17">
        <v>0.16180829319328499</v>
      </c>
      <c r="AA1458" s="17">
        <v>0.198494245565419</v>
      </c>
      <c r="AB1458" s="17">
        <v>0.12091552139711</v>
      </c>
      <c r="AC1458" s="17">
        <v>0.223352243654731</v>
      </c>
      <c r="AD1458" s="17">
        <v>0</v>
      </c>
      <c r="AE1458" s="17"/>
      <c r="AF1458" s="17">
        <v>0.114587953989692</v>
      </c>
      <c r="AG1458" s="17">
        <v>0.188578957498091</v>
      </c>
      <c r="AH1458" s="17">
        <v>9.5326920767740006E-2</v>
      </c>
      <c r="AI1458" s="17">
        <v>0.20236570009138999</v>
      </c>
      <c r="AJ1458" s="17">
        <v>0.21325203781691801</v>
      </c>
      <c r="AK1458" s="17"/>
      <c r="AL1458" s="17">
        <v>0.20558907997065401</v>
      </c>
      <c r="AM1458" s="17">
        <v>0.124440249415694</v>
      </c>
      <c r="AN1458" s="17">
        <v>5.58617205679698E-2</v>
      </c>
      <c r="AO1458" s="17">
        <v>0.18632383021486401</v>
      </c>
      <c r="AP1458" s="17">
        <v>0.244366518785777</v>
      </c>
      <c r="AQ1458" s="17">
        <v>0.178850634631393</v>
      </c>
      <c r="AR1458" s="17"/>
      <c r="AS1458" s="17">
        <v>0.17634248672750599</v>
      </c>
      <c r="AT1458" s="17">
        <v>0.139755253372251</v>
      </c>
      <c r="AU1458" s="17">
        <v>0.21857830011127599</v>
      </c>
      <c r="AV1458" s="17">
        <v>0.114147036350213</v>
      </c>
      <c r="AW1458" s="17">
        <v>6.1761871072676798E-2</v>
      </c>
      <c r="AX1458" s="17"/>
      <c r="AY1458" s="17">
        <v>0.167023481513076</v>
      </c>
      <c r="AZ1458" s="17">
        <v>0.17868811657091499</v>
      </c>
      <c r="BA1458" s="17">
        <v>0.13420199599320501</v>
      </c>
      <c r="BB1458" s="17">
        <v>0.122982917022146</v>
      </c>
      <c r="BC1458" s="17">
        <v>0.16475161125822299</v>
      </c>
      <c r="BD1458" s="17"/>
      <c r="BE1458" s="17">
        <v>2.8078994223134299E-2</v>
      </c>
      <c r="BF1458" s="17">
        <v>0.18119050076983101</v>
      </c>
      <c r="BG1458" s="17">
        <v>0.17809041049928601</v>
      </c>
      <c r="BH1458" s="17">
        <v>0.13662027031860399</v>
      </c>
      <c r="BI1458" s="17"/>
      <c r="BJ1458" s="17">
        <v>0.150602855534544</v>
      </c>
      <c r="BK1458" s="17">
        <v>0.15528930513931199</v>
      </c>
      <c r="BL1458" s="17">
        <v>0.20958017749663799</v>
      </c>
      <c r="BM1458" s="17">
        <v>0.13715370523074499</v>
      </c>
      <c r="BN1458" s="17"/>
      <c r="BO1458" s="17">
        <v>0.197981816134676</v>
      </c>
      <c r="BP1458" s="17">
        <v>0.14242902117313899</v>
      </c>
      <c r="BQ1458" s="17">
        <v>0.155181990357734</v>
      </c>
      <c r="BR1458" s="17"/>
      <c r="BS1458" s="17">
        <v>0.176215718451951</v>
      </c>
      <c r="BT1458" s="17">
        <v>0.14255124842599101</v>
      </c>
      <c r="BU1458" s="17"/>
      <c r="BV1458" s="17">
        <v>0.187315697179296</v>
      </c>
      <c r="BW1458" s="17">
        <v>0.13372750765678099</v>
      </c>
      <c r="BX1458" s="17">
        <v>0.14953982020180101</v>
      </c>
      <c r="BY1458" s="17"/>
      <c r="BZ1458" s="17">
        <v>0.16142751364389199</v>
      </c>
      <c r="CA1458" s="17">
        <v>0.222239344965347</v>
      </c>
    </row>
    <row r="1459" spans="2:79" x14ac:dyDescent="0.3">
      <c r="B1459" t="s">
        <v>326</v>
      </c>
      <c r="C1459" s="17">
        <v>0.15946941491640801</v>
      </c>
      <c r="D1459" s="17">
        <v>0.16402432924083399</v>
      </c>
      <c r="E1459" s="17">
        <v>0.15125568614916701</v>
      </c>
      <c r="F1459" s="17"/>
      <c r="G1459" s="17">
        <v>0.18606761101939301</v>
      </c>
      <c r="H1459" s="17">
        <v>0.173674974101619</v>
      </c>
      <c r="I1459" s="17">
        <v>8.3733249432681706E-2</v>
      </c>
      <c r="J1459" s="17">
        <v>0.19544862724707401</v>
      </c>
      <c r="K1459" s="17">
        <v>0.15627613999627199</v>
      </c>
      <c r="L1459" s="17">
        <v>0.16034475058460901</v>
      </c>
      <c r="M1459" s="17"/>
      <c r="N1459" s="17">
        <v>0.18331596859160401</v>
      </c>
      <c r="O1459" s="17">
        <v>0.147518483870968</v>
      </c>
      <c r="P1459" s="17">
        <v>0.164772432867832</v>
      </c>
      <c r="Q1459" s="17">
        <v>0.146017061962711</v>
      </c>
      <c r="R1459" s="17"/>
      <c r="S1459" s="17">
        <v>0.130192458204893</v>
      </c>
      <c r="T1459" s="17">
        <v>0.21652388992566099</v>
      </c>
      <c r="U1459" s="17">
        <v>0.14556763415895799</v>
      </c>
      <c r="V1459" s="17">
        <v>0.116997524173805</v>
      </c>
      <c r="W1459" s="17">
        <v>0.160593568155805</v>
      </c>
      <c r="X1459" s="17">
        <v>0.179122062159602</v>
      </c>
      <c r="Y1459" s="17">
        <v>0.13118934201640101</v>
      </c>
      <c r="Z1459" s="17">
        <v>0.167600939326017</v>
      </c>
      <c r="AA1459" s="17">
        <v>0.17581384763910701</v>
      </c>
      <c r="AB1459" s="17">
        <v>0.20578645235759199</v>
      </c>
      <c r="AC1459" s="17">
        <v>7.1021734034695694E-2</v>
      </c>
      <c r="AD1459" s="17">
        <v>0.20299725240623101</v>
      </c>
      <c r="AE1459" s="17"/>
      <c r="AF1459" s="17">
        <v>0.13539092637644201</v>
      </c>
      <c r="AG1459" s="17">
        <v>0.157932616980794</v>
      </c>
      <c r="AH1459" s="17">
        <v>0.18322876075462799</v>
      </c>
      <c r="AI1459" s="17">
        <v>0.15169410550915499</v>
      </c>
      <c r="AJ1459" s="17">
        <v>8.9580425289962504E-2</v>
      </c>
      <c r="AK1459" s="17"/>
      <c r="AL1459" s="17">
        <v>0.136297889118802</v>
      </c>
      <c r="AM1459" s="17">
        <v>0.16573536496961</v>
      </c>
      <c r="AN1459" s="17">
        <v>0.13600485426831099</v>
      </c>
      <c r="AO1459" s="17">
        <v>0.180110987474216</v>
      </c>
      <c r="AP1459" s="17">
        <v>0.20693479516031801</v>
      </c>
      <c r="AQ1459" s="17">
        <v>0.117792570975934</v>
      </c>
      <c r="AR1459" s="17"/>
      <c r="AS1459" s="17">
        <v>0.20964453376976899</v>
      </c>
      <c r="AT1459" s="17">
        <v>0.13575744264437301</v>
      </c>
      <c r="AU1459" s="17">
        <v>0.13818581378129099</v>
      </c>
      <c r="AV1459" s="17">
        <v>0.19105150635909901</v>
      </c>
      <c r="AW1459" s="17">
        <v>0.29895721011529502</v>
      </c>
      <c r="AX1459" s="17"/>
      <c r="AY1459" s="17">
        <v>0.20508514155461499</v>
      </c>
      <c r="AZ1459" s="17">
        <v>0.13358587362899499</v>
      </c>
      <c r="BA1459" s="17">
        <v>0.14758395262615701</v>
      </c>
      <c r="BB1459" s="17">
        <v>0.15788824260440401</v>
      </c>
      <c r="BC1459" s="17">
        <v>0.21701654050703201</v>
      </c>
      <c r="BD1459" s="17"/>
      <c r="BE1459" s="17">
        <v>0.15238493220055499</v>
      </c>
      <c r="BF1459" s="17">
        <v>0.19743605869910599</v>
      </c>
      <c r="BG1459" s="17">
        <v>0.161157127308484</v>
      </c>
      <c r="BH1459" s="17">
        <v>0.14045785658075299</v>
      </c>
      <c r="BI1459" s="17"/>
      <c r="BJ1459" s="17">
        <v>0.10676050663354</v>
      </c>
      <c r="BK1459" s="17">
        <v>0.12945496989482699</v>
      </c>
      <c r="BL1459" s="17">
        <v>0.18085307030204201</v>
      </c>
      <c r="BM1459" s="17">
        <v>0.16487912571915</v>
      </c>
      <c r="BN1459" s="17"/>
      <c r="BO1459" s="17">
        <v>0.196643859409139</v>
      </c>
      <c r="BP1459" s="17">
        <v>0.13885272163153201</v>
      </c>
      <c r="BQ1459" s="17">
        <v>0.156315942965017</v>
      </c>
      <c r="BR1459" s="17"/>
      <c r="BS1459" s="17">
        <v>0.16099993809787599</v>
      </c>
      <c r="BT1459" s="17">
        <v>0.15885215429247701</v>
      </c>
      <c r="BU1459" s="17"/>
      <c r="BV1459" s="17">
        <v>0.172409385467168</v>
      </c>
      <c r="BW1459" s="17">
        <v>0.16959689117853</v>
      </c>
      <c r="BX1459" s="17">
        <v>0.15840786022051001</v>
      </c>
      <c r="BY1459" s="17"/>
      <c r="BZ1459" s="17">
        <v>0.101394520812643</v>
      </c>
      <c r="CA1459" s="17">
        <v>0.18530894650881599</v>
      </c>
    </row>
    <row r="1460" spans="2:79" x14ac:dyDescent="0.3">
      <c r="B1460" t="s">
        <v>327</v>
      </c>
      <c r="C1460" s="17">
        <v>8.60231418210783E-2</v>
      </c>
      <c r="D1460" s="17">
        <v>0.102539980935045</v>
      </c>
      <c r="E1460" s="17">
        <v>6.4424576812675702E-2</v>
      </c>
      <c r="F1460" s="17"/>
      <c r="G1460" s="17">
        <v>3.74069285443452E-2</v>
      </c>
      <c r="H1460" s="17">
        <v>5.98621543607602E-2</v>
      </c>
      <c r="I1460" s="17">
        <v>0.100394858404005</v>
      </c>
      <c r="J1460" s="17">
        <v>6.15237174019755E-2</v>
      </c>
      <c r="K1460" s="17">
        <v>9.2689771072662894E-2</v>
      </c>
      <c r="L1460" s="17">
        <v>0.14480801318615999</v>
      </c>
      <c r="M1460" s="17"/>
      <c r="N1460" s="17">
        <v>9.8418427851929502E-2</v>
      </c>
      <c r="O1460" s="17">
        <v>0.111321303936726</v>
      </c>
      <c r="P1460" s="17">
        <v>5.9250275125693502E-2</v>
      </c>
      <c r="Q1460" s="17">
        <v>7.3205645046280396E-2</v>
      </c>
      <c r="R1460" s="17"/>
      <c r="S1460" s="17">
        <v>4.3814445722663298E-2</v>
      </c>
      <c r="T1460" s="17">
        <v>0.115366809921793</v>
      </c>
      <c r="U1460" s="17">
        <v>7.8470602807674705E-2</v>
      </c>
      <c r="V1460" s="17">
        <v>9.2309969607729705E-2</v>
      </c>
      <c r="W1460" s="17">
        <v>7.9034104512461997E-2</v>
      </c>
      <c r="X1460" s="17">
        <v>8.5338610947358395E-2</v>
      </c>
      <c r="Y1460" s="17">
        <v>8.9175638104536104E-2</v>
      </c>
      <c r="Z1460" s="17">
        <v>0.20804419470096799</v>
      </c>
      <c r="AA1460" s="17">
        <v>9.0192403887948094E-2</v>
      </c>
      <c r="AB1460" s="17">
        <v>9.4418383149490998E-2</v>
      </c>
      <c r="AC1460" s="17">
        <v>7.0887834124982493E-2</v>
      </c>
      <c r="AD1460" s="17">
        <v>0</v>
      </c>
      <c r="AE1460" s="17"/>
      <c r="AF1460" s="17">
        <v>0.113762271369986</v>
      </c>
      <c r="AG1460" s="17">
        <v>7.8879651542274401E-2</v>
      </c>
      <c r="AH1460" s="17">
        <v>0.105360579420665</v>
      </c>
      <c r="AI1460" s="17">
        <v>7.4663164894847395E-2</v>
      </c>
      <c r="AJ1460" s="17">
        <v>0.16037596369094101</v>
      </c>
      <c r="AK1460" s="17"/>
      <c r="AL1460" s="17">
        <v>9.4257296769214405E-2</v>
      </c>
      <c r="AM1460" s="17">
        <v>0.100599899074959</v>
      </c>
      <c r="AN1460" s="17">
        <v>7.3369005560822806E-2</v>
      </c>
      <c r="AO1460" s="17">
        <v>7.5081906904082896E-2</v>
      </c>
      <c r="AP1460" s="17">
        <v>0.14492797585015499</v>
      </c>
      <c r="AQ1460" s="17">
        <v>8.6830521753721995E-2</v>
      </c>
      <c r="AR1460" s="17"/>
      <c r="AS1460" s="17">
        <v>0.116526652658844</v>
      </c>
      <c r="AT1460" s="17">
        <v>9.37909454506098E-2</v>
      </c>
      <c r="AU1460" s="17">
        <v>4.8391378355548499E-2</v>
      </c>
      <c r="AV1460" s="17">
        <v>8.7125549834966204E-2</v>
      </c>
      <c r="AW1460" s="17">
        <v>5.9306571533427499E-2</v>
      </c>
      <c r="AX1460" s="17"/>
      <c r="AY1460" s="17">
        <v>0.13503272637413199</v>
      </c>
      <c r="AZ1460" s="17">
        <v>4.1958815325002001E-2</v>
      </c>
      <c r="BA1460" s="17">
        <v>6.3309933159544807E-2</v>
      </c>
      <c r="BB1460" s="17">
        <v>0.12656603511084799</v>
      </c>
      <c r="BC1460" s="17">
        <v>0.199716826529099</v>
      </c>
      <c r="BD1460" s="17"/>
      <c r="BE1460" s="17">
        <v>0.157113851277289</v>
      </c>
      <c r="BF1460" s="17">
        <v>0.13972718243266999</v>
      </c>
      <c r="BG1460" s="17">
        <v>6.8641248975732094E-2</v>
      </c>
      <c r="BH1460" s="17">
        <v>7.4588965136023894E-2</v>
      </c>
      <c r="BI1460" s="17"/>
      <c r="BJ1460" s="17">
        <v>8.9716853997822602E-2</v>
      </c>
      <c r="BK1460" s="17">
        <v>2.1451055816644901E-2</v>
      </c>
      <c r="BL1460" s="17">
        <v>9.5466360414047699E-2</v>
      </c>
      <c r="BM1460" s="17">
        <v>8.9838594172622702E-2</v>
      </c>
      <c r="BN1460" s="17"/>
      <c r="BO1460" s="17">
        <v>1.01752112999925E-2</v>
      </c>
      <c r="BP1460" s="17">
        <v>9.5544454442827303E-2</v>
      </c>
      <c r="BQ1460" s="17">
        <v>0.100826372935633</v>
      </c>
      <c r="BR1460" s="17"/>
      <c r="BS1460" s="17">
        <v>6.0435320409834702E-2</v>
      </c>
      <c r="BT1460" s="17">
        <v>0.11339687671650001</v>
      </c>
      <c r="BU1460" s="17"/>
      <c r="BV1460" s="17">
        <v>0.135580043485167</v>
      </c>
      <c r="BW1460" s="17">
        <v>6.3366229418636802E-2</v>
      </c>
      <c r="BX1460" s="17">
        <v>9.4311799094298501E-2</v>
      </c>
      <c r="BY1460" s="17"/>
      <c r="BZ1460" s="17">
        <v>5.6083719673812003E-2</v>
      </c>
      <c r="CA1460" s="17">
        <v>6.9615049402387802E-2</v>
      </c>
    </row>
    <row r="1461" spans="2:79" x14ac:dyDescent="0.3">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c r="BE1461" s="17"/>
      <c r="BF1461" s="17"/>
      <c r="BG1461" s="17"/>
      <c r="BH1461" s="17"/>
      <c r="BI1461" s="17"/>
      <c r="BJ1461" s="17"/>
      <c r="BK1461" s="17"/>
      <c r="BL1461" s="17"/>
      <c r="BM1461" s="17"/>
      <c r="BN1461" s="17"/>
      <c r="BO1461" s="17"/>
      <c r="BP1461" s="17"/>
      <c r="BQ1461" s="17"/>
      <c r="BR1461" s="17"/>
      <c r="BS1461" s="17"/>
      <c r="BT1461" s="17"/>
      <c r="BU1461" s="17"/>
      <c r="BV1461" s="17"/>
      <c r="BW1461" s="17"/>
      <c r="BX1461" s="17"/>
      <c r="BY1461" s="17"/>
      <c r="BZ1461" s="17"/>
      <c r="CA1461" s="17"/>
    </row>
    <row r="1462" spans="2:79" x14ac:dyDescent="0.3">
      <c r="B1462" s="6" t="s">
        <v>406</v>
      </c>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c r="BM1462" s="17"/>
      <c r="BN1462" s="17"/>
      <c r="BO1462" s="17"/>
      <c r="BP1462" s="17"/>
      <c r="BQ1462" s="17"/>
      <c r="BR1462" s="17"/>
      <c r="BS1462" s="17"/>
      <c r="BT1462" s="17"/>
      <c r="BU1462" s="17"/>
      <c r="BV1462" s="17"/>
      <c r="BW1462" s="17"/>
      <c r="BX1462" s="17"/>
      <c r="BY1462" s="17"/>
      <c r="BZ1462" s="17"/>
      <c r="CA1462" s="17"/>
    </row>
    <row r="1463" spans="2:79" x14ac:dyDescent="0.3">
      <c r="B1463" s="24" t="s">
        <v>329</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c r="BN1463" s="17"/>
      <c r="BO1463" s="17"/>
      <c r="BP1463" s="17"/>
      <c r="BQ1463" s="17"/>
      <c r="BR1463" s="17"/>
      <c r="BS1463" s="17"/>
      <c r="BT1463" s="17"/>
      <c r="BU1463" s="17"/>
      <c r="BV1463" s="17"/>
      <c r="BW1463" s="17"/>
      <c r="BX1463" s="17"/>
      <c r="BY1463" s="17"/>
      <c r="BZ1463" s="17"/>
      <c r="CA1463" s="17"/>
    </row>
    <row r="1464" spans="2:79" x14ac:dyDescent="0.3">
      <c r="B1464" t="s">
        <v>321</v>
      </c>
      <c r="C1464" s="17">
        <v>5.5540293504338499E-2</v>
      </c>
      <c r="D1464" s="17">
        <v>4.6234685244329901E-2</v>
      </c>
      <c r="E1464" s="17">
        <v>6.6122637304526402E-2</v>
      </c>
      <c r="F1464" s="17"/>
      <c r="G1464" s="17">
        <v>0.108656175245014</v>
      </c>
      <c r="H1464" s="17">
        <v>4.4484188047891997E-2</v>
      </c>
      <c r="I1464" s="17">
        <v>6.57129712177974E-2</v>
      </c>
      <c r="J1464" s="17">
        <v>2.19934224120658E-2</v>
      </c>
      <c r="K1464" s="17">
        <v>4.3195167689326498E-2</v>
      </c>
      <c r="L1464" s="17">
        <v>5.1525051039801803E-2</v>
      </c>
      <c r="M1464" s="17"/>
      <c r="N1464" s="17">
        <v>4.62987149648455E-2</v>
      </c>
      <c r="O1464" s="17">
        <v>6.1591895081904498E-2</v>
      </c>
      <c r="P1464" s="17">
        <v>6.0593693736740797E-2</v>
      </c>
      <c r="Q1464" s="17">
        <v>4.8790956987830203E-2</v>
      </c>
      <c r="R1464" s="17"/>
      <c r="S1464" s="17">
        <v>9.5578137932533905E-2</v>
      </c>
      <c r="T1464" s="17">
        <v>3.4062960428833097E-2</v>
      </c>
      <c r="U1464" s="17">
        <v>2.09881168549917E-2</v>
      </c>
      <c r="V1464" s="17">
        <v>7.8641515354559002E-2</v>
      </c>
      <c r="W1464" s="17">
        <v>2.6439137618233299E-2</v>
      </c>
      <c r="X1464" s="17">
        <v>1.75727911257119E-2</v>
      </c>
      <c r="Y1464" s="17">
        <v>4.8427570404639499E-2</v>
      </c>
      <c r="Z1464" s="17">
        <v>0.110686760396818</v>
      </c>
      <c r="AA1464" s="17">
        <v>5.7957297553321102E-2</v>
      </c>
      <c r="AB1464" s="17">
        <v>2.3615655995481499E-2</v>
      </c>
      <c r="AC1464" s="17">
        <v>0.16543811459216601</v>
      </c>
      <c r="AD1464" s="17">
        <v>0</v>
      </c>
      <c r="AE1464" s="17"/>
      <c r="AF1464" s="17">
        <v>7.5696428790660505E-2</v>
      </c>
      <c r="AG1464" s="17">
        <v>4.8017675313396603E-2</v>
      </c>
      <c r="AH1464" s="17">
        <v>1.37293544831251E-2</v>
      </c>
      <c r="AI1464" s="17">
        <v>6.45576035585613E-2</v>
      </c>
      <c r="AJ1464" s="17">
        <v>0</v>
      </c>
      <c r="AK1464" s="17"/>
      <c r="AL1464" s="17">
        <v>6.3218249112247799E-2</v>
      </c>
      <c r="AM1464" s="17">
        <v>7.9052035062347398E-2</v>
      </c>
      <c r="AN1464" s="17">
        <v>4.6165513462149699E-2</v>
      </c>
      <c r="AO1464" s="17">
        <v>5.49792835324555E-2</v>
      </c>
      <c r="AP1464" s="17">
        <v>2.1912986810439201E-2</v>
      </c>
      <c r="AQ1464" s="17">
        <v>5.6316162023416702E-2</v>
      </c>
      <c r="AR1464" s="17"/>
      <c r="AS1464" s="17">
        <v>0.10654369029536299</v>
      </c>
      <c r="AT1464" s="17">
        <v>4.4529494133801598E-2</v>
      </c>
      <c r="AU1464" s="17">
        <v>2.04841504258996E-2</v>
      </c>
      <c r="AV1464" s="17">
        <v>6.1407270207316102E-2</v>
      </c>
      <c r="AW1464" s="17">
        <v>0.183105729429207</v>
      </c>
      <c r="AX1464" s="17"/>
      <c r="AY1464" s="17">
        <v>7.7947855954739395E-2</v>
      </c>
      <c r="AZ1464" s="17">
        <v>5.3608046583089798E-2</v>
      </c>
      <c r="BA1464" s="17">
        <v>1.88247634295555E-2</v>
      </c>
      <c r="BB1464" s="17">
        <v>7.2077403262631096E-2</v>
      </c>
      <c r="BC1464" s="17">
        <v>0.11104067765390099</v>
      </c>
      <c r="BD1464" s="17"/>
      <c r="BE1464" s="17">
        <v>2.19893491784337E-2</v>
      </c>
      <c r="BF1464" s="17">
        <v>4.6141109653067003E-2</v>
      </c>
      <c r="BG1464" s="17">
        <v>5.4569391128679701E-2</v>
      </c>
      <c r="BH1464" s="17">
        <v>6.86215062891945E-2</v>
      </c>
      <c r="BI1464" s="17"/>
      <c r="BJ1464" s="17">
        <v>5.6044618001584202E-2</v>
      </c>
      <c r="BK1464" s="17">
        <v>6.8865417337843599E-2</v>
      </c>
      <c r="BL1464" s="17">
        <v>2.2220157731351099E-2</v>
      </c>
      <c r="BM1464" s="17">
        <v>7.0840436885306904E-2</v>
      </c>
      <c r="BN1464" s="17"/>
      <c r="BO1464" s="17">
        <v>5.66591661815255E-2</v>
      </c>
      <c r="BP1464" s="17">
        <v>3.4118502965126897E-2</v>
      </c>
      <c r="BQ1464" s="17">
        <v>5.9403782708651501E-2</v>
      </c>
      <c r="BR1464" s="17"/>
      <c r="BS1464" s="17">
        <v>5.2298816686613299E-2</v>
      </c>
      <c r="BT1464" s="17">
        <v>5.9284653643891003E-2</v>
      </c>
      <c r="BU1464" s="17"/>
      <c r="BV1464" s="17">
        <v>4.2807332458522897E-2</v>
      </c>
      <c r="BW1464" s="17">
        <v>6.6046459496265295E-2</v>
      </c>
      <c r="BX1464" s="17">
        <v>5.8490222644967102E-2</v>
      </c>
      <c r="BY1464" s="17"/>
      <c r="BZ1464" s="17">
        <v>2.9292912585421702E-2</v>
      </c>
      <c r="CA1464" s="17">
        <v>1.6634744781344302E-2</v>
      </c>
    </row>
    <row r="1465" spans="2:79" x14ac:dyDescent="0.3">
      <c r="B1465" t="s">
        <v>322</v>
      </c>
      <c r="C1465" s="17">
        <v>0.12551776449909799</v>
      </c>
      <c r="D1465" s="17">
        <v>0.140952582574878</v>
      </c>
      <c r="E1465" s="17">
        <v>0.10949850873214299</v>
      </c>
      <c r="F1465" s="17"/>
      <c r="G1465" s="17">
        <v>0.17797053912473401</v>
      </c>
      <c r="H1465" s="17">
        <v>0.24192850875960001</v>
      </c>
      <c r="I1465" s="17">
        <v>0.13583159299047801</v>
      </c>
      <c r="J1465" s="17">
        <v>6.9900553432782495E-2</v>
      </c>
      <c r="K1465" s="17">
        <v>7.3524368361764403E-2</v>
      </c>
      <c r="L1465" s="17">
        <v>6.3761446005625902E-2</v>
      </c>
      <c r="M1465" s="17"/>
      <c r="N1465" s="17">
        <v>0.16783628312651799</v>
      </c>
      <c r="O1465" s="17">
        <v>0.12996807525656601</v>
      </c>
      <c r="P1465" s="17">
        <v>9.6805545554339997E-2</v>
      </c>
      <c r="Q1465" s="17">
        <v>9.8817201306749203E-2</v>
      </c>
      <c r="R1465" s="17"/>
      <c r="S1465" s="17">
        <v>0.16338449491037099</v>
      </c>
      <c r="T1465" s="17">
        <v>0.133135487001004</v>
      </c>
      <c r="U1465" s="17">
        <v>0.119315997934916</v>
      </c>
      <c r="V1465" s="17">
        <v>0.119693462786389</v>
      </c>
      <c r="W1465" s="17">
        <v>5.9828248150651402E-2</v>
      </c>
      <c r="X1465" s="17">
        <v>0.14824032083324501</v>
      </c>
      <c r="Y1465" s="17">
        <v>0.106812641577373</v>
      </c>
      <c r="Z1465" s="17">
        <v>5.9519675968158499E-2</v>
      </c>
      <c r="AA1465" s="17">
        <v>0.12984895080282899</v>
      </c>
      <c r="AB1465" s="17">
        <v>0.124461152718656</v>
      </c>
      <c r="AC1465" s="17">
        <v>0.19388933858412699</v>
      </c>
      <c r="AD1465" s="17">
        <v>0</v>
      </c>
      <c r="AE1465" s="17"/>
      <c r="AF1465" s="17">
        <v>0.109427087485958</v>
      </c>
      <c r="AG1465" s="17">
        <v>0.158158566062259</v>
      </c>
      <c r="AH1465" s="17">
        <v>0.11985067689187499</v>
      </c>
      <c r="AI1465" s="17">
        <v>0.104377523298674</v>
      </c>
      <c r="AJ1465" s="17">
        <v>0.19746418737644</v>
      </c>
      <c r="AK1465" s="17"/>
      <c r="AL1465" s="17">
        <v>0.15685652377895801</v>
      </c>
      <c r="AM1465" s="17">
        <v>0.10171013962657401</v>
      </c>
      <c r="AN1465" s="17">
        <v>0.177141485581682</v>
      </c>
      <c r="AO1465" s="17">
        <v>0.102351177050472</v>
      </c>
      <c r="AP1465" s="17">
        <v>0.151974852939011</v>
      </c>
      <c r="AQ1465" s="17">
        <v>5.3596790640350202E-2</v>
      </c>
      <c r="AR1465" s="17"/>
      <c r="AS1465" s="17">
        <v>0.19034191899559799</v>
      </c>
      <c r="AT1465" s="17">
        <v>0.13194918121882901</v>
      </c>
      <c r="AU1465" s="17">
        <v>9.0748335572767597E-2</v>
      </c>
      <c r="AV1465" s="17">
        <v>5.8443725607943697E-2</v>
      </c>
      <c r="AW1465" s="17">
        <v>0.13472343965262601</v>
      </c>
      <c r="AX1465" s="17"/>
      <c r="AY1465" s="17">
        <v>0.124605776170597</v>
      </c>
      <c r="AZ1465" s="17">
        <v>0.140993288865817</v>
      </c>
      <c r="BA1465" s="17">
        <v>0.115342281497073</v>
      </c>
      <c r="BB1465" s="17">
        <v>0.13964274265882201</v>
      </c>
      <c r="BC1465" s="17">
        <v>0</v>
      </c>
      <c r="BD1465" s="17"/>
      <c r="BE1465" s="17">
        <v>6.2994148823498394E-2</v>
      </c>
      <c r="BF1465" s="17">
        <v>6.3575090990883598E-2</v>
      </c>
      <c r="BG1465" s="17">
        <v>0.15749432413439299</v>
      </c>
      <c r="BH1465" s="17">
        <v>0.121585189036921</v>
      </c>
      <c r="BI1465" s="17"/>
      <c r="BJ1465" s="17">
        <v>6.3357416454528595E-2</v>
      </c>
      <c r="BK1465" s="17">
        <v>0.194463612960948</v>
      </c>
      <c r="BL1465" s="17">
        <v>0.14096364011655099</v>
      </c>
      <c r="BM1465" s="17">
        <v>0.122143335573778</v>
      </c>
      <c r="BN1465" s="17"/>
      <c r="BO1465" s="17">
        <v>0.123309502824466</v>
      </c>
      <c r="BP1465" s="17">
        <v>0.156682483745618</v>
      </c>
      <c r="BQ1465" s="17">
        <v>0.121371156232033</v>
      </c>
      <c r="BR1465" s="17"/>
      <c r="BS1465" s="17">
        <v>0.13100767138286501</v>
      </c>
      <c r="BT1465" s="17">
        <v>0.12053686691448399</v>
      </c>
      <c r="BU1465" s="17"/>
      <c r="BV1465" s="17">
        <v>0.13140578661861199</v>
      </c>
      <c r="BW1465" s="17">
        <v>0.12026337730754801</v>
      </c>
      <c r="BX1465" s="17">
        <v>0.116005233394687</v>
      </c>
      <c r="BY1465" s="17"/>
      <c r="BZ1465" s="17">
        <v>0.12248577212395299</v>
      </c>
      <c r="CA1465" s="17">
        <v>0.193885968252963</v>
      </c>
    </row>
    <row r="1466" spans="2:79" x14ac:dyDescent="0.3">
      <c r="B1466" t="s">
        <v>323</v>
      </c>
      <c r="C1466" s="17">
        <v>0.24980112065864499</v>
      </c>
      <c r="D1466" s="17">
        <v>0.24361014754062901</v>
      </c>
      <c r="E1466" s="17">
        <v>0.26113237002834999</v>
      </c>
      <c r="F1466" s="17"/>
      <c r="G1466" s="17">
        <v>0.293538077909479</v>
      </c>
      <c r="H1466" s="17">
        <v>0.22752867592745901</v>
      </c>
      <c r="I1466" s="17">
        <v>0.221869045389575</v>
      </c>
      <c r="J1466" s="17">
        <v>0.25749717693624102</v>
      </c>
      <c r="K1466" s="17">
        <v>0.23384022232243201</v>
      </c>
      <c r="L1466" s="17">
        <v>0.26116548712797399</v>
      </c>
      <c r="M1466" s="17"/>
      <c r="N1466" s="17">
        <v>0.16348665093920001</v>
      </c>
      <c r="O1466" s="17">
        <v>0.27019448537164098</v>
      </c>
      <c r="P1466" s="17">
        <v>0.27299993765894398</v>
      </c>
      <c r="Q1466" s="17">
        <v>0.29263257781188401</v>
      </c>
      <c r="R1466" s="17"/>
      <c r="S1466" s="17">
        <v>0.26545503241126001</v>
      </c>
      <c r="T1466" s="17">
        <v>0.22933702181028601</v>
      </c>
      <c r="U1466" s="17">
        <v>0.18486733107492601</v>
      </c>
      <c r="V1466" s="17">
        <v>0.223182392872569</v>
      </c>
      <c r="W1466" s="17">
        <v>0.43601402667817102</v>
      </c>
      <c r="X1466" s="17">
        <v>0.25338032122920301</v>
      </c>
      <c r="Y1466" s="17">
        <v>0.21106711891381899</v>
      </c>
      <c r="Z1466" s="17">
        <v>0.112637116138866</v>
      </c>
      <c r="AA1466" s="17">
        <v>0.26152660765823799</v>
      </c>
      <c r="AB1466" s="17">
        <v>0.27431020536510198</v>
      </c>
      <c r="AC1466" s="17">
        <v>0.11944181017625401</v>
      </c>
      <c r="AD1466" s="17">
        <v>0.56771503984262695</v>
      </c>
      <c r="AE1466" s="17"/>
      <c r="AF1466" s="17">
        <v>0.184317327886386</v>
      </c>
      <c r="AG1466" s="17">
        <v>0.234826304040189</v>
      </c>
      <c r="AH1466" s="17">
        <v>0.380980774603561</v>
      </c>
      <c r="AI1466" s="17">
        <v>0.23167680431272999</v>
      </c>
      <c r="AJ1466" s="17">
        <v>0.216909866866974</v>
      </c>
      <c r="AK1466" s="17"/>
      <c r="AL1466" s="17">
        <v>0.231261226480141</v>
      </c>
      <c r="AM1466" s="17">
        <v>0.26770121699482102</v>
      </c>
      <c r="AN1466" s="17">
        <v>0.30682425512341699</v>
      </c>
      <c r="AO1466" s="17">
        <v>0.19949436198013101</v>
      </c>
      <c r="AP1466" s="17">
        <v>0.19388935319346201</v>
      </c>
      <c r="AQ1466" s="17">
        <v>0.18569241611937601</v>
      </c>
      <c r="AR1466" s="17"/>
      <c r="AS1466" s="17">
        <v>0.13298772185686</v>
      </c>
      <c r="AT1466" s="17">
        <v>0.27730002841046397</v>
      </c>
      <c r="AU1466" s="17">
        <v>0.26654277013143501</v>
      </c>
      <c r="AV1466" s="17">
        <v>0.273390598369119</v>
      </c>
      <c r="AW1466" s="17">
        <v>0.31575106083872101</v>
      </c>
      <c r="AX1466" s="17"/>
      <c r="AY1466" s="17">
        <v>0.18662134056438601</v>
      </c>
      <c r="AZ1466" s="17">
        <v>0.30210722353627301</v>
      </c>
      <c r="BA1466" s="17">
        <v>0.28142728152858698</v>
      </c>
      <c r="BB1466" s="17">
        <v>0.181693799052178</v>
      </c>
      <c r="BC1466" s="17">
        <v>0.24894975931650901</v>
      </c>
      <c r="BD1466" s="17"/>
      <c r="BE1466" s="17">
        <v>0.32069802495959399</v>
      </c>
      <c r="BF1466" s="17">
        <v>0.28517385037023002</v>
      </c>
      <c r="BG1466" s="17">
        <v>0.21564596565861499</v>
      </c>
      <c r="BH1466" s="17">
        <v>0.26731224459914998</v>
      </c>
      <c r="BI1466" s="17"/>
      <c r="BJ1466" s="17">
        <v>0.27384208706462398</v>
      </c>
      <c r="BK1466" s="17">
        <v>0.267515165919262</v>
      </c>
      <c r="BL1466" s="17">
        <v>0.25270188529149001</v>
      </c>
      <c r="BM1466" s="17">
        <v>0.242302923107831</v>
      </c>
      <c r="BN1466" s="17"/>
      <c r="BO1466" s="17">
        <v>0.25300634145824402</v>
      </c>
      <c r="BP1466" s="17">
        <v>0.312687568947841</v>
      </c>
      <c r="BQ1466" s="17">
        <v>0.23980507607097801</v>
      </c>
      <c r="BR1466" s="17"/>
      <c r="BS1466" s="17">
        <v>0.259100644933904</v>
      </c>
      <c r="BT1466" s="17">
        <v>0.23845610212100599</v>
      </c>
      <c r="BU1466" s="17"/>
      <c r="BV1466" s="17">
        <v>0.22159122344247101</v>
      </c>
      <c r="BW1466" s="17">
        <v>0.26460415364141598</v>
      </c>
      <c r="BX1466" s="17">
        <v>0.23739275901554399</v>
      </c>
      <c r="BY1466" s="17"/>
      <c r="BZ1466" s="17">
        <v>0.29608122588822899</v>
      </c>
      <c r="CA1466" s="17">
        <v>0.37266687498967199</v>
      </c>
    </row>
    <row r="1467" spans="2:79" x14ac:dyDescent="0.3">
      <c r="B1467" t="s">
        <v>324</v>
      </c>
      <c r="C1467" s="17">
        <v>0.202352859589917</v>
      </c>
      <c r="D1467" s="17">
        <v>0.18818358830206999</v>
      </c>
      <c r="E1467" s="17">
        <v>0.22084058029044301</v>
      </c>
      <c r="F1467" s="17"/>
      <c r="G1467" s="17">
        <v>0.137186181069504</v>
      </c>
      <c r="H1467" s="17">
        <v>0.15630011468001301</v>
      </c>
      <c r="I1467" s="17">
        <v>0.263170138336631</v>
      </c>
      <c r="J1467" s="17">
        <v>0.20898238339404099</v>
      </c>
      <c r="K1467" s="17">
        <v>0.212627311475968</v>
      </c>
      <c r="L1467" s="17">
        <v>0.229006067794328</v>
      </c>
      <c r="M1467" s="17"/>
      <c r="N1467" s="17">
        <v>0.22178195681553201</v>
      </c>
      <c r="O1467" s="17">
        <v>0.203491302840245</v>
      </c>
      <c r="P1467" s="17">
        <v>0.21303648558992999</v>
      </c>
      <c r="Q1467" s="17">
        <v>0.18167817673206699</v>
      </c>
      <c r="R1467" s="17"/>
      <c r="S1467" s="17">
        <v>0.15091324293835401</v>
      </c>
      <c r="T1467" s="17">
        <v>0.189557008954409</v>
      </c>
      <c r="U1467" s="17">
        <v>0.241113173870216</v>
      </c>
      <c r="V1467" s="17">
        <v>0.24967085078328199</v>
      </c>
      <c r="W1467" s="17">
        <v>0.18476898972016301</v>
      </c>
      <c r="X1467" s="17">
        <v>0.269861505628405</v>
      </c>
      <c r="Y1467" s="17">
        <v>0.22977525602541499</v>
      </c>
      <c r="Z1467" s="17">
        <v>0.27423823231633898</v>
      </c>
      <c r="AA1467" s="17">
        <v>0.15792799404058</v>
      </c>
      <c r="AB1467" s="17">
        <v>0.22063236688212801</v>
      </c>
      <c r="AC1467" s="17">
        <v>0.114619787830138</v>
      </c>
      <c r="AD1467" s="17">
        <v>0.20423346389969599</v>
      </c>
      <c r="AE1467" s="17"/>
      <c r="AF1467" s="17">
        <v>0.25938390561597302</v>
      </c>
      <c r="AG1467" s="17">
        <v>0.191360104376818</v>
      </c>
      <c r="AH1467" s="17">
        <v>0.16974103934589899</v>
      </c>
      <c r="AI1467" s="17">
        <v>0.115193604930881</v>
      </c>
      <c r="AJ1467" s="17">
        <v>0.140725760642681</v>
      </c>
      <c r="AK1467" s="17"/>
      <c r="AL1467" s="17">
        <v>0.16176184545189601</v>
      </c>
      <c r="AM1467" s="17">
        <v>0.205222848529556</v>
      </c>
      <c r="AN1467" s="17">
        <v>0.13419962728181001</v>
      </c>
      <c r="AO1467" s="17">
        <v>0.16590745064826101</v>
      </c>
      <c r="AP1467" s="17">
        <v>0.22627693697545201</v>
      </c>
      <c r="AQ1467" s="17">
        <v>0.42445286407689198</v>
      </c>
      <c r="AR1467" s="17"/>
      <c r="AS1467" s="17">
        <v>0.119395937795232</v>
      </c>
      <c r="AT1467" s="17">
        <v>0.19825534701946701</v>
      </c>
      <c r="AU1467" s="17">
        <v>0.29046510277577697</v>
      </c>
      <c r="AV1467" s="17">
        <v>0.189952279920094</v>
      </c>
      <c r="AW1467" s="17">
        <v>0.13115890265458999</v>
      </c>
      <c r="AX1467" s="17"/>
      <c r="AY1467" s="17">
        <v>0.173920459617081</v>
      </c>
      <c r="AZ1467" s="17">
        <v>0.18072142192475499</v>
      </c>
      <c r="BA1467" s="17">
        <v>0.25514071842678998</v>
      </c>
      <c r="BB1467" s="17">
        <v>0.20693324724221901</v>
      </c>
      <c r="BC1467" s="17">
        <v>0.114409789507755</v>
      </c>
      <c r="BD1467" s="17"/>
      <c r="BE1467" s="17">
        <v>6.9164206831487399E-2</v>
      </c>
      <c r="BF1467" s="17">
        <v>0.20003255365848199</v>
      </c>
      <c r="BG1467" s="17">
        <v>0.22978652290243201</v>
      </c>
      <c r="BH1467" s="17">
        <v>0.17567585912293601</v>
      </c>
      <c r="BI1467" s="17"/>
      <c r="BJ1467" s="17">
        <v>0.175090294621538</v>
      </c>
      <c r="BK1467" s="17">
        <v>0.195691811942762</v>
      </c>
      <c r="BL1467" s="17">
        <v>0.190173021419313</v>
      </c>
      <c r="BM1467" s="17">
        <v>0.21042504673781501</v>
      </c>
      <c r="BN1467" s="17"/>
      <c r="BO1467" s="17">
        <v>0.17142423264551099</v>
      </c>
      <c r="BP1467" s="17">
        <v>0.19901101504016999</v>
      </c>
      <c r="BQ1467" s="17">
        <v>0.204190157196244</v>
      </c>
      <c r="BR1467" s="17"/>
      <c r="BS1467" s="17">
        <v>0.20118602453503701</v>
      </c>
      <c r="BT1467" s="17">
        <v>0.204830767069729</v>
      </c>
      <c r="BU1467" s="17"/>
      <c r="BV1467" s="17">
        <v>0.23065943085092599</v>
      </c>
      <c r="BW1467" s="17">
        <v>0.207629749733828</v>
      </c>
      <c r="BX1467" s="17">
        <v>0.165811902845309</v>
      </c>
      <c r="BY1467" s="17"/>
      <c r="BZ1467" s="17">
        <v>0.26564423325197301</v>
      </c>
      <c r="CA1467" s="17">
        <v>0.15911395127373301</v>
      </c>
    </row>
    <row r="1468" spans="2:79" x14ac:dyDescent="0.3">
      <c r="B1468" t="s">
        <v>325</v>
      </c>
      <c r="C1468" s="17">
        <v>0.16996473213878199</v>
      </c>
      <c r="D1468" s="17">
        <v>0.18449941857678301</v>
      </c>
      <c r="E1468" s="17">
        <v>0.15463983977672999</v>
      </c>
      <c r="F1468" s="17"/>
      <c r="G1468" s="17">
        <v>0.17555687684409699</v>
      </c>
      <c r="H1468" s="17">
        <v>0.18263379873850499</v>
      </c>
      <c r="I1468" s="17">
        <v>0.12634120222999601</v>
      </c>
      <c r="J1468" s="17">
        <v>0.209842094791649</v>
      </c>
      <c r="K1468" s="17">
        <v>0.17506846632227299</v>
      </c>
      <c r="L1468" s="17">
        <v>0.15518527684153599</v>
      </c>
      <c r="M1468" s="17"/>
      <c r="N1468" s="17">
        <v>0.19730340557684301</v>
      </c>
      <c r="O1468" s="17">
        <v>0.153850685096593</v>
      </c>
      <c r="P1468" s="17">
        <v>0.161310308034085</v>
      </c>
      <c r="Q1468" s="17">
        <v>0.175150677693927</v>
      </c>
      <c r="R1468" s="17"/>
      <c r="S1468" s="17">
        <v>0.15915390969731799</v>
      </c>
      <c r="T1468" s="17">
        <v>0.17480569117515499</v>
      </c>
      <c r="U1468" s="17">
        <v>0.18362700562964401</v>
      </c>
      <c r="V1468" s="17">
        <v>0.14200467136047101</v>
      </c>
      <c r="W1468" s="17">
        <v>0.13232699654504301</v>
      </c>
      <c r="X1468" s="17">
        <v>0.15451739251793101</v>
      </c>
      <c r="Y1468" s="17">
        <v>0.202430656562189</v>
      </c>
      <c r="Z1468" s="17">
        <v>0.26758073653452602</v>
      </c>
      <c r="AA1468" s="17">
        <v>0.174435207730195</v>
      </c>
      <c r="AB1468" s="17">
        <v>0.12837077288850701</v>
      </c>
      <c r="AC1468" s="17">
        <v>0.227642284055668</v>
      </c>
      <c r="AD1468" s="17">
        <v>0.152646390035794</v>
      </c>
      <c r="AE1468" s="17"/>
      <c r="AF1468" s="17">
        <v>0.19950019798318899</v>
      </c>
      <c r="AG1468" s="17">
        <v>0.17504462547225799</v>
      </c>
      <c r="AH1468" s="17">
        <v>7.3973658876465995E-2</v>
      </c>
      <c r="AI1468" s="17">
        <v>0.26348760863467202</v>
      </c>
      <c r="AJ1468" s="17">
        <v>0.23159487916152399</v>
      </c>
      <c r="AK1468" s="17"/>
      <c r="AL1468" s="17">
        <v>0.21678952753577599</v>
      </c>
      <c r="AM1468" s="17">
        <v>0.18494697137314101</v>
      </c>
      <c r="AN1468" s="17">
        <v>0.10302215458594199</v>
      </c>
      <c r="AO1468" s="17">
        <v>0.22221452171429501</v>
      </c>
      <c r="AP1468" s="17">
        <v>0.16011781809745501</v>
      </c>
      <c r="AQ1468" s="17">
        <v>6.7824974370510105E-2</v>
      </c>
      <c r="AR1468" s="17"/>
      <c r="AS1468" s="17">
        <v>0.21890496972488699</v>
      </c>
      <c r="AT1468" s="17">
        <v>0.14594066278861301</v>
      </c>
      <c r="AU1468" s="17">
        <v>0.17521599851804101</v>
      </c>
      <c r="AV1468" s="17">
        <v>0.19543405538797901</v>
      </c>
      <c r="AW1468" s="17">
        <v>0.11995311840598701</v>
      </c>
      <c r="AX1468" s="17"/>
      <c r="AY1468" s="17">
        <v>0.18829667596754601</v>
      </c>
      <c r="AZ1468" s="17">
        <v>0.17181781040350599</v>
      </c>
      <c r="BA1468" s="17">
        <v>0.13673686178014699</v>
      </c>
      <c r="BB1468" s="17">
        <v>0.186354727324544</v>
      </c>
      <c r="BC1468" s="17">
        <v>0.21890385904846499</v>
      </c>
      <c r="BD1468" s="17"/>
      <c r="BE1468" s="17">
        <v>0.19954449926582099</v>
      </c>
      <c r="BF1468" s="17">
        <v>0.21992508789078499</v>
      </c>
      <c r="BG1468" s="17">
        <v>0.149618127701097</v>
      </c>
      <c r="BH1468" s="17">
        <v>0.17348594012310101</v>
      </c>
      <c r="BI1468" s="17"/>
      <c r="BJ1468" s="17">
        <v>0.226230763738417</v>
      </c>
      <c r="BK1468" s="17">
        <v>0.12914264180762</v>
      </c>
      <c r="BL1468" s="17">
        <v>0.19735306294687799</v>
      </c>
      <c r="BM1468" s="17">
        <v>0.150773679321133</v>
      </c>
      <c r="BN1468" s="17"/>
      <c r="BO1468" s="17">
        <v>0.21646710500121399</v>
      </c>
      <c r="BP1468" s="17">
        <v>0.15616818909365199</v>
      </c>
      <c r="BQ1468" s="17">
        <v>0.163735962267159</v>
      </c>
      <c r="BR1468" s="17"/>
      <c r="BS1468" s="17">
        <v>0.17372711223026799</v>
      </c>
      <c r="BT1468" s="17">
        <v>0.16707137464536401</v>
      </c>
      <c r="BU1468" s="17"/>
      <c r="BV1468" s="17">
        <v>0.17160401358090399</v>
      </c>
      <c r="BW1468" s="17">
        <v>0.13759239666136899</v>
      </c>
      <c r="BX1468" s="17">
        <v>0.218636891239301</v>
      </c>
      <c r="BY1468" s="17"/>
      <c r="BZ1468" s="17">
        <v>0.12496564238425301</v>
      </c>
      <c r="CA1468" s="17">
        <v>0.130910537093404</v>
      </c>
    </row>
    <row r="1469" spans="2:79" x14ac:dyDescent="0.3">
      <c r="B1469" t="s">
        <v>326</v>
      </c>
      <c r="C1469" s="17">
        <v>0.116990074907347</v>
      </c>
      <c r="D1469" s="17">
        <v>0.104839623084787</v>
      </c>
      <c r="E1469" s="17">
        <v>0.12169894184770599</v>
      </c>
      <c r="F1469" s="17"/>
      <c r="G1469" s="17">
        <v>8.7455811269008504E-2</v>
      </c>
      <c r="H1469" s="17">
        <v>9.29144266089975E-2</v>
      </c>
      <c r="I1469" s="17">
        <v>0.116479475972151</v>
      </c>
      <c r="J1469" s="17">
        <v>0.17074233719847901</v>
      </c>
      <c r="K1469" s="17">
        <v>0.145282378066697</v>
      </c>
      <c r="L1469" s="17">
        <v>9.9202099606432004E-2</v>
      </c>
      <c r="M1469" s="17"/>
      <c r="N1469" s="17">
        <v>0.14233601896592599</v>
      </c>
      <c r="O1469" s="17">
        <v>9.70368818809723E-2</v>
      </c>
      <c r="P1469" s="17">
        <v>0.105191123180482</v>
      </c>
      <c r="Q1469" s="17">
        <v>0.123209358912655</v>
      </c>
      <c r="R1469" s="17"/>
      <c r="S1469" s="17">
        <v>0.120607003877046</v>
      </c>
      <c r="T1469" s="17">
        <v>0.14236252088038601</v>
      </c>
      <c r="U1469" s="17">
        <v>0.19059677243287301</v>
      </c>
      <c r="V1469" s="17">
        <v>9.4142502504882597E-2</v>
      </c>
      <c r="W1469" s="17">
        <v>8.5184181228109002E-2</v>
      </c>
      <c r="X1469" s="17">
        <v>0.123347280053818</v>
      </c>
      <c r="Y1469" s="17">
        <v>0.13975664007431199</v>
      </c>
      <c r="Z1469" s="17">
        <v>0</v>
      </c>
      <c r="AA1469" s="17">
        <v>0.141483470993052</v>
      </c>
      <c r="AB1469" s="17">
        <v>8.2535662944222599E-2</v>
      </c>
      <c r="AC1469" s="17">
        <v>3.5459513194019798E-2</v>
      </c>
      <c r="AD1469" s="17">
        <v>7.5405106221882595E-2</v>
      </c>
      <c r="AE1469" s="17"/>
      <c r="AF1469" s="17">
        <v>8.9555883649803297E-2</v>
      </c>
      <c r="AG1469" s="17">
        <v>0.11932091372791601</v>
      </c>
      <c r="AH1469" s="17">
        <v>0.12431188090468399</v>
      </c>
      <c r="AI1469" s="17">
        <v>9.51597571672744E-2</v>
      </c>
      <c r="AJ1469" s="17">
        <v>0.116835662207464</v>
      </c>
      <c r="AK1469" s="17"/>
      <c r="AL1469" s="17">
        <v>9.2556591759877405E-2</v>
      </c>
      <c r="AM1469" s="17">
        <v>0.105741103211591</v>
      </c>
      <c r="AN1469" s="17">
        <v>0.112812848579589</v>
      </c>
      <c r="AO1469" s="17">
        <v>0.14132224150099101</v>
      </c>
      <c r="AP1469" s="17">
        <v>0.14286738472469701</v>
      </c>
      <c r="AQ1469" s="17">
        <v>0.14967078753218599</v>
      </c>
      <c r="AR1469" s="17"/>
      <c r="AS1469" s="17">
        <v>0.12866876589613499</v>
      </c>
      <c r="AT1469" s="17">
        <v>0.116744014667144</v>
      </c>
      <c r="AU1469" s="17">
        <v>0.101256017260359</v>
      </c>
      <c r="AV1469" s="17">
        <v>0.14763550419347099</v>
      </c>
      <c r="AW1469" s="17">
        <v>5.6001177485442498E-2</v>
      </c>
      <c r="AX1469" s="17"/>
      <c r="AY1469" s="17">
        <v>0.12723041685842901</v>
      </c>
      <c r="AZ1469" s="17">
        <v>0.10947906344330401</v>
      </c>
      <c r="BA1469" s="17">
        <v>0.11223771891807501</v>
      </c>
      <c r="BB1469" s="17">
        <v>0.123098921247445</v>
      </c>
      <c r="BC1469" s="17">
        <v>0.15712006960289801</v>
      </c>
      <c r="BD1469" s="17"/>
      <c r="BE1469" s="17">
        <v>0.20013033238034</v>
      </c>
      <c r="BF1469" s="17">
        <v>9.7626026034038194E-2</v>
      </c>
      <c r="BG1469" s="17">
        <v>0.117393574221603</v>
      </c>
      <c r="BH1469" s="17">
        <v>0.116366449892764</v>
      </c>
      <c r="BI1469" s="17"/>
      <c r="BJ1469" s="17">
        <v>0.116116594507916</v>
      </c>
      <c r="BK1469" s="17">
        <v>9.8024843488800598E-2</v>
      </c>
      <c r="BL1469" s="17">
        <v>0.13248648519981199</v>
      </c>
      <c r="BM1469" s="17">
        <v>0.11262364495925201</v>
      </c>
      <c r="BN1469" s="17"/>
      <c r="BO1469" s="17">
        <v>0.15648288461076701</v>
      </c>
      <c r="BP1469" s="17">
        <v>6.9526093111263398E-2</v>
      </c>
      <c r="BQ1469" s="17">
        <v>0.11775186803348001</v>
      </c>
      <c r="BR1469" s="17"/>
      <c r="BS1469" s="17">
        <v>0.11079826149986501</v>
      </c>
      <c r="BT1469" s="17">
        <v>0.12421001993620399</v>
      </c>
      <c r="BU1469" s="17"/>
      <c r="BV1469" s="17">
        <v>0.114242614862342</v>
      </c>
      <c r="BW1469" s="17">
        <v>0.12481366217737</v>
      </c>
      <c r="BX1469" s="17">
        <v>0.117810422587162</v>
      </c>
      <c r="BY1469" s="17"/>
      <c r="BZ1469" s="17">
        <v>6.8710072968420105E-2</v>
      </c>
      <c r="CA1469" s="17">
        <v>7.6569332550038199E-2</v>
      </c>
    </row>
    <row r="1470" spans="2:79" x14ac:dyDescent="0.3">
      <c r="B1470" t="s">
        <v>327</v>
      </c>
      <c r="C1470" s="17">
        <v>7.9833154701872397E-2</v>
      </c>
      <c r="D1470" s="17">
        <v>9.1679954676523998E-2</v>
      </c>
      <c r="E1470" s="17">
        <v>6.6067122020101801E-2</v>
      </c>
      <c r="F1470" s="17"/>
      <c r="G1470" s="17">
        <v>1.9636338538162101E-2</v>
      </c>
      <c r="H1470" s="17">
        <v>5.4210287237535099E-2</v>
      </c>
      <c r="I1470" s="17">
        <v>7.0595573863371702E-2</v>
      </c>
      <c r="J1470" s="17">
        <v>6.1042031834741599E-2</v>
      </c>
      <c r="K1470" s="17">
        <v>0.11646208576153901</v>
      </c>
      <c r="L1470" s="17">
        <v>0.140154571584302</v>
      </c>
      <c r="M1470" s="17"/>
      <c r="N1470" s="17">
        <v>6.0956969611134497E-2</v>
      </c>
      <c r="O1470" s="17">
        <v>8.3866674472077393E-2</v>
      </c>
      <c r="P1470" s="17">
        <v>9.0062906245478899E-2</v>
      </c>
      <c r="Q1470" s="17">
        <v>7.9721050554887304E-2</v>
      </c>
      <c r="R1470" s="17"/>
      <c r="S1470" s="17">
        <v>4.4908178233117199E-2</v>
      </c>
      <c r="T1470" s="17">
        <v>9.6739309749925798E-2</v>
      </c>
      <c r="U1470" s="17">
        <v>5.9491602202433803E-2</v>
      </c>
      <c r="V1470" s="17">
        <v>9.2664604337847706E-2</v>
      </c>
      <c r="W1470" s="17">
        <v>7.5438420059629599E-2</v>
      </c>
      <c r="X1470" s="17">
        <v>3.3080388611685503E-2</v>
      </c>
      <c r="Y1470" s="17">
        <v>6.17301164422513E-2</v>
      </c>
      <c r="Z1470" s="17">
        <v>0.175337478645293</v>
      </c>
      <c r="AA1470" s="17">
        <v>7.6820471221784994E-2</v>
      </c>
      <c r="AB1470" s="17">
        <v>0.14607418320590199</v>
      </c>
      <c r="AC1470" s="17">
        <v>0.143509151567627</v>
      </c>
      <c r="AD1470" s="17">
        <v>0</v>
      </c>
      <c r="AE1470" s="17"/>
      <c r="AF1470" s="17">
        <v>8.2119168588030006E-2</v>
      </c>
      <c r="AG1470" s="17">
        <v>7.3271811007163595E-2</v>
      </c>
      <c r="AH1470" s="17">
        <v>0.11741261489439</v>
      </c>
      <c r="AI1470" s="17">
        <v>0.12554709809720799</v>
      </c>
      <c r="AJ1470" s="17">
        <v>9.6469643744916594E-2</v>
      </c>
      <c r="AK1470" s="17"/>
      <c r="AL1470" s="17">
        <v>7.7556035881103796E-2</v>
      </c>
      <c r="AM1470" s="17">
        <v>5.5625685201968797E-2</v>
      </c>
      <c r="AN1470" s="17">
        <v>0.119834115385409</v>
      </c>
      <c r="AO1470" s="17">
        <v>0.113730963573395</v>
      </c>
      <c r="AP1470" s="17">
        <v>0.10296066725948499</v>
      </c>
      <c r="AQ1470" s="17">
        <v>6.2446005237268697E-2</v>
      </c>
      <c r="AR1470" s="17"/>
      <c r="AS1470" s="17">
        <v>0.10315699543592501</v>
      </c>
      <c r="AT1470" s="17">
        <v>8.5281271761681904E-2</v>
      </c>
      <c r="AU1470" s="17">
        <v>5.5287625315720998E-2</v>
      </c>
      <c r="AV1470" s="17">
        <v>7.3736566314078197E-2</v>
      </c>
      <c r="AW1470" s="17">
        <v>5.9306571533427499E-2</v>
      </c>
      <c r="AX1470" s="17"/>
      <c r="AY1470" s="17">
        <v>0.121377474867221</v>
      </c>
      <c r="AZ1470" s="17">
        <v>4.1273145243255198E-2</v>
      </c>
      <c r="BA1470" s="17">
        <v>8.0290374419773297E-2</v>
      </c>
      <c r="BB1470" s="17">
        <v>9.0199159212159902E-2</v>
      </c>
      <c r="BC1470" s="17">
        <v>0.14957584487047099</v>
      </c>
      <c r="BD1470" s="17"/>
      <c r="BE1470" s="17">
        <v>0.125479438560826</v>
      </c>
      <c r="BF1470" s="17">
        <v>8.7526281402514103E-2</v>
      </c>
      <c r="BG1470" s="17">
        <v>7.5492094253180597E-2</v>
      </c>
      <c r="BH1470" s="17">
        <v>7.69528109359333E-2</v>
      </c>
      <c r="BI1470" s="17"/>
      <c r="BJ1470" s="17">
        <v>8.9318225611392202E-2</v>
      </c>
      <c r="BK1470" s="17">
        <v>4.62965065427638E-2</v>
      </c>
      <c r="BL1470" s="17">
        <v>6.4101747294605493E-2</v>
      </c>
      <c r="BM1470" s="17">
        <v>9.0890933414884606E-2</v>
      </c>
      <c r="BN1470" s="17"/>
      <c r="BO1470" s="17">
        <v>2.2650767278272099E-2</v>
      </c>
      <c r="BP1470" s="17">
        <v>7.1806147096327599E-2</v>
      </c>
      <c r="BQ1470" s="17">
        <v>9.3741997491454204E-2</v>
      </c>
      <c r="BR1470" s="17"/>
      <c r="BS1470" s="17">
        <v>7.1881468731447698E-2</v>
      </c>
      <c r="BT1470" s="17">
        <v>8.5610215669322406E-2</v>
      </c>
      <c r="BU1470" s="17"/>
      <c r="BV1470" s="17">
        <v>8.7689598186221698E-2</v>
      </c>
      <c r="BW1470" s="17">
        <v>7.9050200982203805E-2</v>
      </c>
      <c r="BX1470" s="17">
        <v>8.5852568273030894E-2</v>
      </c>
      <c r="BY1470" s="17"/>
      <c r="BZ1470" s="17">
        <v>9.282014079775E-2</v>
      </c>
      <c r="CA1470" s="17">
        <v>5.0218591058845401E-2</v>
      </c>
    </row>
    <row r="1471" spans="2:79" x14ac:dyDescent="0.3">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c r="BE1471" s="17"/>
      <c r="BF1471" s="17"/>
      <c r="BG1471" s="17"/>
      <c r="BH1471" s="17"/>
      <c r="BI1471" s="17"/>
      <c r="BJ1471" s="17"/>
      <c r="BK1471" s="17"/>
      <c r="BL1471" s="17"/>
      <c r="BM1471" s="17"/>
      <c r="BN1471" s="17"/>
      <c r="BO1471" s="17"/>
      <c r="BP1471" s="17"/>
      <c r="BQ1471" s="17"/>
      <c r="BR1471" s="17"/>
      <c r="BS1471" s="17"/>
      <c r="BT1471" s="17"/>
      <c r="BU1471" s="17"/>
      <c r="BV1471" s="17"/>
      <c r="BW1471" s="17"/>
      <c r="BX1471" s="17"/>
      <c r="BY1471" s="17"/>
      <c r="BZ1471" s="17"/>
      <c r="CA1471" s="17"/>
    </row>
    <row r="1472" spans="2:79" x14ac:dyDescent="0.3">
      <c r="B1472" s="6" t="s">
        <v>407</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c r="BA1472" s="17"/>
      <c r="BB1472" s="17"/>
      <c r="BC1472" s="17"/>
      <c r="BD1472" s="17"/>
      <c r="BE1472" s="17"/>
      <c r="BF1472" s="17"/>
      <c r="BG1472" s="17"/>
      <c r="BH1472" s="17"/>
      <c r="BI1472" s="17"/>
      <c r="BJ1472" s="17"/>
      <c r="BK1472" s="17"/>
      <c r="BL1472" s="17"/>
      <c r="BM1472" s="17"/>
      <c r="BN1472" s="17"/>
      <c r="BO1472" s="17"/>
      <c r="BP1472" s="17"/>
      <c r="BQ1472" s="17"/>
      <c r="BR1472" s="17"/>
      <c r="BS1472" s="17"/>
      <c r="BT1472" s="17"/>
      <c r="BU1472" s="17"/>
      <c r="BV1472" s="17"/>
      <c r="BW1472" s="17"/>
      <c r="BX1472" s="17"/>
      <c r="BY1472" s="17"/>
      <c r="BZ1472" s="17"/>
      <c r="CA1472" s="17"/>
    </row>
    <row r="1473" spans="2:79" x14ac:dyDescent="0.3">
      <c r="B1473" s="24" t="s">
        <v>329</v>
      </c>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c r="BM1473" s="17"/>
      <c r="BN1473" s="17"/>
      <c r="BO1473" s="17"/>
      <c r="BP1473" s="17"/>
      <c r="BQ1473" s="17"/>
      <c r="BR1473" s="17"/>
      <c r="BS1473" s="17"/>
      <c r="BT1473" s="17"/>
      <c r="BU1473" s="17"/>
      <c r="BV1473" s="17"/>
      <c r="BW1473" s="17"/>
      <c r="BX1473" s="17"/>
      <c r="BY1473" s="17"/>
      <c r="BZ1473" s="17"/>
      <c r="CA1473" s="17"/>
    </row>
    <row r="1474" spans="2:79" x14ac:dyDescent="0.3">
      <c r="B1474" t="s">
        <v>321</v>
      </c>
      <c r="C1474" s="17">
        <v>0.11961874261661901</v>
      </c>
      <c r="D1474" s="17">
        <v>9.8665587981705105E-2</v>
      </c>
      <c r="E1474" s="17">
        <v>0.14333702551184399</v>
      </c>
      <c r="F1474" s="17"/>
      <c r="G1474" s="17">
        <v>0.182090937457836</v>
      </c>
      <c r="H1474" s="17">
        <v>8.6875880846959602E-2</v>
      </c>
      <c r="I1474" s="17">
        <v>0.16835057842128101</v>
      </c>
      <c r="J1474" s="17">
        <v>0.10408159531714301</v>
      </c>
      <c r="K1474" s="17">
        <v>7.4885792960045397E-2</v>
      </c>
      <c r="L1474" s="17">
        <v>0.105267774361075</v>
      </c>
      <c r="M1474" s="17"/>
      <c r="N1474" s="17">
        <v>0.15376227563995001</v>
      </c>
      <c r="O1474" s="17">
        <v>0.11587809908133501</v>
      </c>
      <c r="P1474" s="17">
        <v>9.9330081389965297E-2</v>
      </c>
      <c r="Q1474" s="17">
        <v>0.107791936982019</v>
      </c>
      <c r="R1474" s="17"/>
      <c r="S1474" s="17">
        <v>0.140103282422499</v>
      </c>
      <c r="T1474" s="17">
        <v>0.10853568498953101</v>
      </c>
      <c r="U1474" s="17">
        <v>9.2496074868477898E-2</v>
      </c>
      <c r="V1474" s="17">
        <v>9.5515869011451301E-2</v>
      </c>
      <c r="W1474" s="17">
        <v>7.4510894863272795E-2</v>
      </c>
      <c r="X1474" s="17">
        <v>0.16203535487617801</v>
      </c>
      <c r="Y1474" s="17">
        <v>0.16034109604806801</v>
      </c>
      <c r="Z1474" s="17">
        <v>0.163327955381151</v>
      </c>
      <c r="AA1474" s="17">
        <v>0.12499428475007</v>
      </c>
      <c r="AB1474" s="17">
        <v>9.73675080287245E-2</v>
      </c>
      <c r="AC1474" s="17">
        <v>0.110788366874789</v>
      </c>
      <c r="AD1474" s="17">
        <v>7.34657421695631E-2</v>
      </c>
      <c r="AE1474" s="17"/>
      <c r="AF1474" s="17">
        <v>0.145447068997759</v>
      </c>
      <c r="AG1474" s="17">
        <v>0.13452467665699</v>
      </c>
      <c r="AH1474" s="17">
        <v>0.10258727126650501</v>
      </c>
      <c r="AI1474" s="17">
        <v>6.5165252260077702E-2</v>
      </c>
      <c r="AJ1474" s="17">
        <v>0.11987721158535899</v>
      </c>
      <c r="AK1474" s="17"/>
      <c r="AL1474" s="17">
        <v>0.17100911985290601</v>
      </c>
      <c r="AM1474" s="17">
        <v>0.147573103959067</v>
      </c>
      <c r="AN1474" s="17">
        <v>9.7356196071246306E-2</v>
      </c>
      <c r="AO1474" s="17">
        <v>8.0333724743028703E-2</v>
      </c>
      <c r="AP1474" s="17">
        <v>0.104136479603781</v>
      </c>
      <c r="AQ1474" s="17">
        <v>9.0669639032350799E-2</v>
      </c>
      <c r="AR1474" s="17"/>
      <c r="AS1474" s="17">
        <v>0.16021081436944801</v>
      </c>
      <c r="AT1474" s="17">
        <v>0.124699195727455</v>
      </c>
      <c r="AU1474" s="17">
        <v>8.2103163452986405E-2</v>
      </c>
      <c r="AV1474" s="17">
        <v>0.108187993768405</v>
      </c>
      <c r="AW1474" s="17">
        <v>0.120850318565542</v>
      </c>
      <c r="AX1474" s="17"/>
      <c r="AY1474" s="17">
        <v>0.160642444153554</v>
      </c>
      <c r="AZ1474" s="17">
        <v>0.108717051318235</v>
      </c>
      <c r="BA1474" s="17">
        <v>0.118443649301593</v>
      </c>
      <c r="BB1474" s="17">
        <v>7.1167153217434595E-2</v>
      </c>
      <c r="BC1474" s="17">
        <v>0.161449426161828</v>
      </c>
      <c r="BD1474" s="17"/>
      <c r="BE1474" s="17">
        <v>8.4889706797405901E-2</v>
      </c>
      <c r="BF1474" s="17">
        <v>0.138053764106192</v>
      </c>
      <c r="BG1474" s="17">
        <v>0.128749084092079</v>
      </c>
      <c r="BH1474" s="17">
        <v>9.7746726528971997E-2</v>
      </c>
      <c r="BI1474" s="17"/>
      <c r="BJ1474" s="17">
        <v>3.4449468970866003E-2</v>
      </c>
      <c r="BK1474" s="17">
        <v>3.6000366581830097E-2</v>
      </c>
      <c r="BL1474" s="17">
        <v>0.118865473301643</v>
      </c>
      <c r="BM1474" s="17">
        <v>0.15026467337714799</v>
      </c>
      <c r="BN1474" s="17"/>
      <c r="BO1474" s="17">
        <v>9.7841453387493699E-2</v>
      </c>
      <c r="BP1474" s="17">
        <v>5.2752375376852498E-2</v>
      </c>
      <c r="BQ1474" s="17">
        <v>0.13662298606279499</v>
      </c>
      <c r="BR1474" s="17"/>
      <c r="BS1474" s="17">
        <v>0.116904800002274</v>
      </c>
      <c r="BT1474" s="17">
        <v>0.123206820789435</v>
      </c>
      <c r="BU1474" s="17"/>
      <c r="BV1474" s="17">
        <v>0.118086652901449</v>
      </c>
      <c r="BW1474" s="17">
        <v>0.13297233043429299</v>
      </c>
      <c r="BX1474" s="17">
        <v>0.111798046489229</v>
      </c>
      <c r="BY1474" s="17"/>
      <c r="BZ1474" s="17">
        <v>8.6437555987290193E-2</v>
      </c>
      <c r="CA1474" s="17">
        <v>0.218337523684935</v>
      </c>
    </row>
    <row r="1475" spans="2:79" x14ac:dyDescent="0.3">
      <c r="B1475" t="s">
        <v>322</v>
      </c>
      <c r="C1475" s="17">
        <v>0.210786637523798</v>
      </c>
      <c r="D1475" s="17">
        <v>0.220596775707399</v>
      </c>
      <c r="E1475" s="17">
        <v>0.19887735532401801</v>
      </c>
      <c r="F1475" s="17"/>
      <c r="G1475" s="17">
        <v>0.239830471543339</v>
      </c>
      <c r="H1475" s="17">
        <v>0.239299276301912</v>
      </c>
      <c r="I1475" s="17">
        <v>0.230300825480073</v>
      </c>
      <c r="J1475" s="17">
        <v>0.23399960736067099</v>
      </c>
      <c r="K1475" s="17">
        <v>0.17972161319665</v>
      </c>
      <c r="L1475" s="17">
        <v>0.15609877998566099</v>
      </c>
      <c r="M1475" s="17"/>
      <c r="N1475" s="17">
        <v>0.26372584283412398</v>
      </c>
      <c r="O1475" s="17">
        <v>0.230057444440041</v>
      </c>
      <c r="P1475" s="17">
        <v>0.17116284308277499</v>
      </c>
      <c r="Q1475" s="17">
        <v>0.177615794378713</v>
      </c>
      <c r="R1475" s="17"/>
      <c r="S1475" s="17">
        <v>0.25204210625627899</v>
      </c>
      <c r="T1475" s="17">
        <v>0.269180601210676</v>
      </c>
      <c r="U1475" s="17">
        <v>0.227930305436741</v>
      </c>
      <c r="V1475" s="17">
        <v>0.127394360840687</v>
      </c>
      <c r="W1475" s="17">
        <v>0.212096643256204</v>
      </c>
      <c r="X1475" s="17">
        <v>0.14029769501456901</v>
      </c>
      <c r="Y1475" s="17">
        <v>0.18285966989175301</v>
      </c>
      <c r="Z1475" s="17">
        <v>0.33711248023983598</v>
      </c>
      <c r="AA1475" s="17">
        <v>0.182705266036576</v>
      </c>
      <c r="AB1475" s="17">
        <v>0.34331548728442701</v>
      </c>
      <c r="AC1475" s="17">
        <v>0.12068961212278501</v>
      </c>
      <c r="AD1475" s="17">
        <v>6.1975020574420302E-2</v>
      </c>
      <c r="AE1475" s="17"/>
      <c r="AF1475" s="17">
        <v>0.19752135807162</v>
      </c>
      <c r="AG1475" s="17">
        <v>0.22485826017295099</v>
      </c>
      <c r="AH1475" s="17">
        <v>0.23169456106129299</v>
      </c>
      <c r="AI1475" s="17">
        <v>0.172001265247052</v>
      </c>
      <c r="AJ1475" s="17">
        <v>0.29870585136754002</v>
      </c>
      <c r="AK1475" s="17"/>
      <c r="AL1475" s="17">
        <v>0.21955868176284599</v>
      </c>
      <c r="AM1475" s="17">
        <v>0.204693908356441</v>
      </c>
      <c r="AN1475" s="17">
        <v>0.218424743350281</v>
      </c>
      <c r="AO1475" s="17">
        <v>0.160354279391037</v>
      </c>
      <c r="AP1475" s="17">
        <v>0.30260968873692301</v>
      </c>
      <c r="AQ1475" s="17">
        <v>0.25836210399598603</v>
      </c>
      <c r="AR1475" s="17"/>
      <c r="AS1475" s="17">
        <v>0.24216139633605799</v>
      </c>
      <c r="AT1475" s="17">
        <v>0.22375654197297901</v>
      </c>
      <c r="AU1475" s="17">
        <v>0.18590991965294301</v>
      </c>
      <c r="AV1475" s="17">
        <v>0.16028396578499901</v>
      </c>
      <c r="AW1475" s="17">
        <v>0.180123995164652</v>
      </c>
      <c r="AX1475" s="17"/>
      <c r="AY1475" s="17">
        <v>0.20326481976326</v>
      </c>
      <c r="AZ1475" s="17">
        <v>0.23317351279783699</v>
      </c>
      <c r="BA1475" s="17">
        <v>0.14902633676805599</v>
      </c>
      <c r="BB1475" s="17">
        <v>0.26194228986577101</v>
      </c>
      <c r="BC1475" s="17">
        <v>0.20524673018445</v>
      </c>
      <c r="BD1475" s="17"/>
      <c r="BE1475" s="17">
        <v>9.7505062106481202E-2</v>
      </c>
      <c r="BF1475" s="17">
        <v>0.16541490310656801</v>
      </c>
      <c r="BG1475" s="17">
        <v>0.22510797050715101</v>
      </c>
      <c r="BH1475" s="17">
        <v>0.235248059964388</v>
      </c>
      <c r="BI1475" s="17"/>
      <c r="BJ1475" s="17">
        <v>0.109936639181372</v>
      </c>
      <c r="BK1475" s="17">
        <v>0.23177317930093</v>
      </c>
      <c r="BL1475" s="17">
        <v>0.20417597697034301</v>
      </c>
      <c r="BM1475" s="17">
        <v>0.23063300479847501</v>
      </c>
      <c r="BN1475" s="17"/>
      <c r="BO1475" s="17">
        <v>0.18259605210066299</v>
      </c>
      <c r="BP1475" s="17">
        <v>0.19877227744437401</v>
      </c>
      <c r="BQ1475" s="17">
        <v>0.21772852753872299</v>
      </c>
      <c r="BR1475" s="17"/>
      <c r="BS1475" s="17">
        <v>0.21759076989090201</v>
      </c>
      <c r="BT1475" s="17">
        <v>0.20495556121033101</v>
      </c>
      <c r="BU1475" s="17"/>
      <c r="BV1475" s="17">
        <v>0.220985037854392</v>
      </c>
      <c r="BW1475" s="17">
        <v>0.19671340783779401</v>
      </c>
      <c r="BX1475" s="17">
        <v>0.21255177672026801</v>
      </c>
      <c r="BY1475" s="17"/>
      <c r="BZ1475" s="17">
        <v>0.18742268204773399</v>
      </c>
      <c r="CA1475" s="17">
        <v>0.198766906454936</v>
      </c>
    </row>
    <row r="1476" spans="2:79" x14ac:dyDescent="0.3">
      <c r="B1476" t="s">
        <v>323</v>
      </c>
      <c r="C1476" s="17">
        <v>0.23999238834669101</v>
      </c>
      <c r="D1476" s="17">
        <v>0.25336900316950101</v>
      </c>
      <c r="E1476" s="17">
        <v>0.22801954193275001</v>
      </c>
      <c r="F1476" s="17"/>
      <c r="G1476" s="17">
        <v>0.27326834787981602</v>
      </c>
      <c r="H1476" s="17">
        <v>0.248905823003158</v>
      </c>
      <c r="I1476" s="17">
        <v>0.22313647162626499</v>
      </c>
      <c r="J1476" s="17">
        <v>0.17071188841083601</v>
      </c>
      <c r="K1476" s="17">
        <v>0.25276460481216401</v>
      </c>
      <c r="L1476" s="17">
        <v>0.26459764393898799</v>
      </c>
      <c r="M1476" s="17"/>
      <c r="N1476" s="17">
        <v>0.24783979861869801</v>
      </c>
      <c r="O1476" s="17">
        <v>0.24730482610236201</v>
      </c>
      <c r="P1476" s="17">
        <v>0.23617828053178599</v>
      </c>
      <c r="Q1476" s="17">
        <v>0.23593817513319301</v>
      </c>
      <c r="R1476" s="17"/>
      <c r="S1476" s="17">
        <v>0.21934420954738801</v>
      </c>
      <c r="T1476" s="17">
        <v>0.24369558737286001</v>
      </c>
      <c r="U1476" s="17">
        <v>0.22549596351936901</v>
      </c>
      <c r="V1476" s="17">
        <v>0.308165097839186</v>
      </c>
      <c r="W1476" s="17">
        <v>0.24642101707988501</v>
      </c>
      <c r="X1476" s="17">
        <v>0.31493370546080901</v>
      </c>
      <c r="Y1476" s="17">
        <v>0.183291065306394</v>
      </c>
      <c r="Z1476" s="17">
        <v>0.28270442129632001</v>
      </c>
      <c r="AA1476" s="17">
        <v>0.23652882465693401</v>
      </c>
      <c r="AB1476" s="17">
        <v>0.13201106198645901</v>
      </c>
      <c r="AC1476" s="17">
        <v>0.18827885509964201</v>
      </c>
      <c r="AD1476" s="17">
        <v>0.44005927933595501</v>
      </c>
      <c r="AE1476" s="17"/>
      <c r="AF1476" s="17">
        <v>0.23774658822448999</v>
      </c>
      <c r="AG1476" s="17">
        <v>0.25415102679660601</v>
      </c>
      <c r="AH1476" s="17">
        <v>0.194233769774558</v>
      </c>
      <c r="AI1476" s="17">
        <v>0.26803332791152101</v>
      </c>
      <c r="AJ1476" s="17">
        <v>0.24032995432208001</v>
      </c>
      <c r="AK1476" s="17"/>
      <c r="AL1476" s="17">
        <v>0.26298355155862702</v>
      </c>
      <c r="AM1476" s="17">
        <v>0.25425930999492902</v>
      </c>
      <c r="AN1476" s="17">
        <v>0.24413309068724701</v>
      </c>
      <c r="AO1476" s="17">
        <v>0.20103130495445601</v>
      </c>
      <c r="AP1476" s="17">
        <v>0.29127401733332098</v>
      </c>
      <c r="AQ1476" s="17">
        <v>0.12174157966255</v>
      </c>
      <c r="AR1476" s="17"/>
      <c r="AS1476" s="17">
        <v>0.157403699060604</v>
      </c>
      <c r="AT1476" s="17">
        <v>0.272027689357345</v>
      </c>
      <c r="AU1476" s="17">
        <v>0.231504972467833</v>
      </c>
      <c r="AV1476" s="17">
        <v>0.225698499097544</v>
      </c>
      <c r="AW1476" s="17">
        <v>0.35920388580017698</v>
      </c>
      <c r="AX1476" s="17"/>
      <c r="AY1476" s="17">
        <v>0.193446568824652</v>
      </c>
      <c r="AZ1476" s="17">
        <v>0.268798094109854</v>
      </c>
      <c r="BA1476" s="17">
        <v>0.258788428770102</v>
      </c>
      <c r="BB1476" s="17">
        <v>0.253146884592308</v>
      </c>
      <c r="BC1476" s="17">
        <v>5.4235349111766903E-2</v>
      </c>
      <c r="BD1476" s="17"/>
      <c r="BE1476" s="17">
        <v>0.26671629278958597</v>
      </c>
      <c r="BF1476" s="17">
        <v>0.241497888604013</v>
      </c>
      <c r="BG1476" s="17">
        <v>0.247652796249445</v>
      </c>
      <c r="BH1476" s="17">
        <v>0.21802600293682001</v>
      </c>
      <c r="BI1476" s="17"/>
      <c r="BJ1476" s="17">
        <v>0.242168802355929</v>
      </c>
      <c r="BK1476" s="17">
        <v>0.30405953667989299</v>
      </c>
      <c r="BL1476" s="17">
        <v>0.26648097622942102</v>
      </c>
      <c r="BM1476" s="17">
        <v>0.21598937715404001</v>
      </c>
      <c r="BN1476" s="17"/>
      <c r="BO1476" s="17">
        <v>0.28209258625412997</v>
      </c>
      <c r="BP1476" s="17">
        <v>0.20212643629083299</v>
      </c>
      <c r="BQ1476" s="17">
        <v>0.23522930283201299</v>
      </c>
      <c r="BR1476" s="17"/>
      <c r="BS1476" s="17">
        <v>0.26147206276081297</v>
      </c>
      <c r="BT1476" s="17">
        <v>0.215889530171121</v>
      </c>
      <c r="BU1476" s="17"/>
      <c r="BV1476" s="17">
        <v>0.26843299077050498</v>
      </c>
      <c r="BW1476" s="17">
        <v>0.21637123996607599</v>
      </c>
      <c r="BX1476" s="17">
        <v>0.24124984267994201</v>
      </c>
      <c r="BY1476" s="17"/>
      <c r="BZ1476" s="17">
        <v>0.28459476500007103</v>
      </c>
      <c r="CA1476" s="17">
        <v>0.15283949232420299</v>
      </c>
    </row>
    <row r="1477" spans="2:79" x14ac:dyDescent="0.3">
      <c r="B1477" t="s">
        <v>324</v>
      </c>
      <c r="C1477" s="17">
        <v>0.14989581153182399</v>
      </c>
      <c r="D1477" s="17">
        <v>0.13233774358995501</v>
      </c>
      <c r="E1477" s="17">
        <v>0.17077205115529101</v>
      </c>
      <c r="F1477" s="17"/>
      <c r="G1477" s="17">
        <v>0.102412543201315</v>
      </c>
      <c r="H1477" s="17">
        <v>0.149086403000702</v>
      </c>
      <c r="I1477" s="17">
        <v>0.149994106817642</v>
      </c>
      <c r="J1477" s="17">
        <v>0.226785234847659</v>
      </c>
      <c r="K1477" s="17">
        <v>0.108441207297565</v>
      </c>
      <c r="L1477" s="17">
        <v>0.15450506152982499</v>
      </c>
      <c r="M1477" s="17"/>
      <c r="N1477" s="17">
        <v>8.2148287317436605E-2</v>
      </c>
      <c r="O1477" s="17">
        <v>0.1408411451679</v>
      </c>
      <c r="P1477" s="17">
        <v>0.20947190612573199</v>
      </c>
      <c r="Q1477" s="17">
        <v>0.167801227678186</v>
      </c>
      <c r="R1477" s="17"/>
      <c r="S1477" s="17">
        <v>0.13412928831915799</v>
      </c>
      <c r="T1477" s="17">
        <v>0.121102323686648</v>
      </c>
      <c r="U1477" s="17">
        <v>0.19149771878719901</v>
      </c>
      <c r="V1477" s="17">
        <v>0.19515978982981</v>
      </c>
      <c r="W1477" s="17">
        <v>0.110235563965755</v>
      </c>
      <c r="X1477" s="17">
        <v>0.131902382245566</v>
      </c>
      <c r="Y1477" s="17">
        <v>0.21687714347562601</v>
      </c>
      <c r="Z1477" s="17">
        <v>0.10615952814004</v>
      </c>
      <c r="AA1477" s="17">
        <v>0.131913922758879</v>
      </c>
      <c r="AB1477" s="17">
        <v>0.11446009430802299</v>
      </c>
      <c r="AC1477" s="17">
        <v>0.19814727988031</v>
      </c>
      <c r="AD1477" s="17">
        <v>0.13251291099493501</v>
      </c>
      <c r="AE1477" s="17"/>
      <c r="AF1477" s="17">
        <v>0.125214759854852</v>
      </c>
      <c r="AG1477" s="17">
        <v>0.13665551574200299</v>
      </c>
      <c r="AH1477" s="17">
        <v>0.137848582893976</v>
      </c>
      <c r="AI1477" s="17">
        <v>0.16357300064017299</v>
      </c>
      <c r="AJ1477" s="17">
        <v>8.3587390011030799E-2</v>
      </c>
      <c r="AK1477" s="17"/>
      <c r="AL1477" s="17">
        <v>0.11291012046365401</v>
      </c>
      <c r="AM1477" s="17">
        <v>0.11661738264996099</v>
      </c>
      <c r="AN1477" s="17">
        <v>0.128345632764956</v>
      </c>
      <c r="AO1477" s="17">
        <v>0.195255439429973</v>
      </c>
      <c r="AP1477" s="17">
        <v>0.103653034573986</v>
      </c>
      <c r="AQ1477" s="17">
        <v>0.21331071245229899</v>
      </c>
      <c r="AR1477" s="17"/>
      <c r="AS1477" s="17">
        <v>0.13599675562244801</v>
      </c>
      <c r="AT1477" s="17">
        <v>0.13700261003314201</v>
      </c>
      <c r="AU1477" s="17">
        <v>0.213004847254261</v>
      </c>
      <c r="AV1477" s="17">
        <v>0.116723458502957</v>
      </c>
      <c r="AW1477" s="17">
        <v>6.3456429365049805E-2</v>
      </c>
      <c r="AX1477" s="17"/>
      <c r="AY1477" s="17">
        <v>0.16590520639369699</v>
      </c>
      <c r="AZ1477" s="17">
        <v>0.118624894411934</v>
      </c>
      <c r="BA1477" s="17">
        <v>0.20027324695028001</v>
      </c>
      <c r="BB1477" s="17">
        <v>0.13653887492313299</v>
      </c>
      <c r="BC1477" s="17">
        <v>9.1772991491928302E-2</v>
      </c>
      <c r="BD1477" s="17"/>
      <c r="BE1477" s="17">
        <v>0.15423105531749501</v>
      </c>
      <c r="BF1477" s="17">
        <v>0.13433789503865301</v>
      </c>
      <c r="BG1477" s="17">
        <v>0.13577407422284399</v>
      </c>
      <c r="BH1477" s="17">
        <v>0.17751803767045701</v>
      </c>
      <c r="BI1477" s="17"/>
      <c r="BJ1477" s="17">
        <v>0.16518432248404799</v>
      </c>
      <c r="BK1477" s="17">
        <v>0.14242406717424899</v>
      </c>
      <c r="BL1477" s="17">
        <v>0.129853444356856</v>
      </c>
      <c r="BM1477" s="17">
        <v>0.158751032969809</v>
      </c>
      <c r="BN1477" s="17"/>
      <c r="BO1477" s="17">
        <v>0.117104882447856</v>
      </c>
      <c r="BP1477" s="17">
        <v>0.28356317038978701</v>
      </c>
      <c r="BQ1477" s="17">
        <v>0.13445269358364301</v>
      </c>
      <c r="BR1477" s="17"/>
      <c r="BS1477" s="17">
        <v>0.15013323964474701</v>
      </c>
      <c r="BT1477" s="17">
        <v>0.14743749872595499</v>
      </c>
      <c r="BU1477" s="17"/>
      <c r="BV1477" s="17">
        <v>0.12526734537361001</v>
      </c>
      <c r="BW1477" s="17">
        <v>0.16685093942121201</v>
      </c>
      <c r="BX1477" s="17">
        <v>0.12902807248034801</v>
      </c>
      <c r="BY1477" s="17"/>
      <c r="BZ1477" s="17">
        <v>0.13474818383921799</v>
      </c>
      <c r="CA1477" s="17">
        <v>0.18331651098764701</v>
      </c>
    </row>
    <row r="1478" spans="2:79" x14ac:dyDescent="0.3">
      <c r="B1478" t="s">
        <v>325</v>
      </c>
      <c r="C1478" s="17">
        <v>0.15222390949296799</v>
      </c>
      <c r="D1478" s="17">
        <v>0.15556185746588999</v>
      </c>
      <c r="E1478" s="17">
        <v>0.14891768049235801</v>
      </c>
      <c r="F1478" s="17"/>
      <c r="G1478" s="17">
        <v>0.14923331655427799</v>
      </c>
      <c r="H1478" s="17">
        <v>0.175997855519821</v>
      </c>
      <c r="I1478" s="17">
        <v>0.111317317215173</v>
      </c>
      <c r="J1478" s="17">
        <v>0.121538227619018</v>
      </c>
      <c r="K1478" s="17">
        <v>0.18864024156637399</v>
      </c>
      <c r="L1478" s="17">
        <v>0.164858285974715</v>
      </c>
      <c r="M1478" s="17"/>
      <c r="N1478" s="17">
        <v>0.135428013203999</v>
      </c>
      <c r="O1478" s="17">
        <v>0.115179401605826</v>
      </c>
      <c r="P1478" s="17">
        <v>0.17168739697316701</v>
      </c>
      <c r="Q1478" s="17">
        <v>0.18222282556886299</v>
      </c>
      <c r="R1478" s="17"/>
      <c r="S1478" s="17">
        <v>0.15736385782387499</v>
      </c>
      <c r="T1478" s="17">
        <v>0.104674669654477</v>
      </c>
      <c r="U1478" s="17">
        <v>0.182251727572667</v>
      </c>
      <c r="V1478" s="17">
        <v>0.178220069694012</v>
      </c>
      <c r="W1478" s="17">
        <v>0.198457015510175</v>
      </c>
      <c r="X1478" s="17">
        <v>0.14167635523981201</v>
      </c>
      <c r="Y1478" s="17">
        <v>0.170037416875886</v>
      </c>
      <c r="Z1478" s="17">
        <v>0.110695614942653</v>
      </c>
      <c r="AA1478" s="17">
        <v>0.11832643935706399</v>
      </c>
      <c r="AB1478" s="17">
        <v>0.15977635544390101</v>
      </c>
      <c r="AC1478" s="17">
        <v>0.20202188594828699</v>
      </c>
      <c r="AD1478" s="17">
        <v>0.133079569572984</v>
      </c>
      <c r="AE1478" s="17"/>
      <c r="AF1478" s="17">
        <v>0.112459995882976</v>
      </c>
      <c r="AG1478" s="17">
        <v>0.17219835954804499</v>
      </c>
      <c r="AH1478" s="17">
        <v>0.19573197457384101</v>
      </c>
      <c r="AI1478" s="17">
        <v>0.15992074500933401</v>
      </c>
      <c r="AJ1478" s="17">
        <v>0.19160921945109</v>
      </c>
      <c r="AK1478" s="17"/>
      <c r="AL1478" s="17">
        <v>0.160261314062664</v>
      </c>
      <c r="AM1478" s="17">
        <v>0.105166297366577</v>
      </c>
      <c r="AN1478" s="17">
        <v>0.152969556989832</v>
      </c>
      <c r="AO1478" s="17">
        <v>0.183034383631791</v>
      </c>
      <c r="AP1478" s="17">
        <v>0.15852003329158201</v>
      </c>
      <c r="AQ1478" s="17">
        <v>0.20020339512123</v>
      </c>
      <c r="AR1478" s="17"/>
      <c r="AS1478" s="17">
        <v>0.11417494206232399</v>
      </c>
      <c r="AT1478" s="17">
        <v>0.135667719986554</v>
      </c>
      <c r="AU1478" s="17">
        <v>0.191314867621833</v>
      </c>
      <c r="AV1478" s="17">
        <v>0.226111559590882</v>
      </c>
      <c r="AW1478" s="17">
        <v>7.7644812499554697E-2</v>
      </c>
      <c r="AX1478" s="17"/>
      <c r="AY1478" s="17">
        <v>0.108436712848271</v>
      </c>
      <c r="AZ1478" s="17">
        <v>0.171684790105645</v>
      </c>
      <c r="BA1478" s="17">
        <v>0.14673377963811601</v>
      </c>
      <c r="BB1478" s="17">
        <v>0.18747843829303101</v>
      </c>
      <c r="BC1478" s="17">
        <v>0.16218609152226299</v>
      </c>
      <c r="BD1478" s="17"/>
      <c r="BE1478" s="17">
        <v>9.8424825223125803E-2</v>
      </c>
      <c r="BF1478" s="17">
        <v>0.206047127821197</v>
      </c>
      <c r="BG1478" s="17">
        <v>0.13780329603160299</v>
      </c>
      <c r="BH1478" s="17">
        <v>0.15700991779187301</v>
      </c>
      <c r="BI1478" s="17"/>
      <c r="BJ1478" s="17">
        <v>0.24449292303485401</v>
      </c>
      <c r="BK1478" s="17">
        <v>0.14899172925535101</v>
      </c>
      <c r="BL1478" s="17">
        <v>0.169888295712424</v>
      </c>
      <c r="BM1478" s="17">
        <v>0.12506215170544899</v>
      </c>
      <c r="BN1478" s="17"/>
      <c r="BO1478" s="17">
        <v>0.20816015728061099</v>
      </c>
      <c r="BP1478" s="17">
        <v>0.12952161587767899</v>
      </c>
      <c r="BQ1478" s="17">
        <v>0.14545369001327699</v>
      </c>
      <c r="BR1478" s="17"/>
      <c r="BS1478" s="17">
        <v>0.123718486748627</v>
      </c>
      <c r="BT1478" s="17">
        <v>0.183068332155019</v>
      </c>
      <c r="BU1478" s="17"/>
      <c r="BV1478" s="17">
        <v>0.184107977249065</v>
      </c>
      <c r="BW1478" s="17">
        <v>0.15151835676271899</v>
      </c>
      <c r="BX1478" s="17">
        <v>0.14346226944187901</v>
      </c>
      <c r="BY1478" s="17"/>
      <c r="BZ1478" s="17">
        <v>0.279083796097509</v>
      </c>
      <c r="CA1478" s="17">
        <v>0.191464103659574</v>
      </c>
    </row>
    <row r="1479" spans="2:79" x14ac:dyDescent="0.3">
      <c r="B1479" t="s">
        <v>326</v>
      </c>
      <c r="C1479" s="17">
        <v>8.6480729947480003E-2</v>
      </c>
      <c r="D1479" s="17">
        <v>9.6427322057033693E-2</v>
      </c>
      <c r="E1479" s="17">
        <v>7.0322373439199698E-2</v>
      </c>
      <c r="F1479" s="17"/>
      <c r="G1479" s="17">
        <v>3.2461121083459998E-2</v>
      </c>
      <c r="H1479" s="17">
        <v>9.9834761327448895E-2</v>
      </c>
      <c r="I1479" s="17">
        <v>7.1701860249629601E-2</v>
      </c>
      <c r="J1479" s="17">
        <v>0.10683244726405799</v>
      </c>
      <c r="K1479" s="17">
        <v>0.12210061470181</v>
      </c>
      <c r="L1479" s="17">
        <v>8.7364285039725695E-2</v>
      </c>
      <c r="M1479" s="17"/>
      <c r="N1479" s="17">
        <v>8.8095859961799E-2</v>
      </c>
      <c r="O1479" s="17">
        <v>0.112295665170852</v>
      </c>
      <c r="P1479" s="17">
        <v>6.9929887481166006E-2</v>
      </c>
      <c r="Q1479" s="17">
        <v>7.42306158600715E-2</v>
      </c>
      <c r="R1479" s="17"/>
      <c r="S1479" s="17">
        <v>7.8813740398424897E-2</v>
      </c>
      <c r="T1479" s="17">
        <v>7.8511468258664396E-2</v>
      </c>
      <c r="U1479" s="17">
        <v>3.8003711570681997E-2</v>
      </c>
      <c r="V1479" s="17">
        <v>1.71680054046804E-2</v>
      </c>
      <c r="W1479" s="17">
        <v>0.10620825413898601</v>
      </c>
      <c r="X1479" s="17">
        <v>7.35730495232646E-2</v>
      </c>
      <c r="Y1479" s="17">
        <v>5.7657635030494897E-2</v>
      </c>
      <c r="Z1479" s="17">
        <v>0</v>
      </c>
      <c r="AA1479" s="17">
        <v>0.17016238291580801</v>
      </c>
      <c r="AB1479" s="17">
        <v>0.102644194885409</v>
      </c>
      <c r="AC1479" s="17">
        <v>0.180074000074187</v>
      </c>
      <c r="AD1479" s="17">
        <v>0.158907477352143</v>
      </c>
      <c r="AE1479" s="17"/>
      <c r="AF1479" s="17">
        <v>0.112347630174488</v>
      </c>
      <c r="AG1479" s="17">
        <v>6.7777869511220001E-2</v>
      </c>
      <c r="AH1479" s="17">
        <v>8.4586524436589705E-2</v>
      </c>
      <c r="AI1479" s="17">
        <v>6.6533932969874504E-2</v>
      </c>
      <c r="AJ1479" s="17">
        <v>2.58801662830682E-2</v>
      </c>
      <c r="AK1479" s="17"/>
      <c r="AL1479" s="17">
        <v>5.3586308632286299E-2</v>
      </c>
      <c r="AM1479" s="17">
        <v>0.119577848041018</v>
      </c>
      <c r="AN1479" s="17">
        <v>8.3019186222553096E-2</v>
      </c>
      <c r="AO1479" s="17">
        <v>0.113601748175675</v>
      </c>
      <c r="AP1479" s="17">
        <v>3.9806746460406398E-2</v>
      </c>
      <c r="AQ1479" s="17">
        <v>6.3529196589818496E-2</v>
      </c>
      <c r="AR1479" s="17"/>
      <c r="AS1479" s="17">
        <v>0.115241769550072</v>
      </c>
      <c r="AT1479" s="17">
        <v>6.3870541172515893E-2</v>
      </c>
      <c r="AU1479" s="17">
        <v>8.2355362370350405E-2</v>
      </c>
      <c r="AV1479" s="17">
        <v>0.13451116124403201</v>
      </c>
      <c r="AW1479" s="17">
        <v>0.139413987071597</v>
      </c>
      <c r="AX1479" s="17"/>
      <c r="AY1479" s="17">
        <v>7.8981213831037303E-2</v>
      </c>
      <c r="AZ1479" s="17">
        <v>8.6080197174295894E-2</v>
      </c>
      <c r="BA1479" s="17">
        <v>0.100859016739286</v>
      </c>
      <c r="BB1479" s="17">
        <v>5.1871698651050298E-2</v>
      </c>
      <c r="BC1479" s="17">
        <v>0.22214445619450099</v>
      </c>
      <c r="BD1479" s="17"/>
      <c r="BE1479" s="17">
        <v>0.202996286416467</v>
      </c>
      <c r="BF1479" s="17">
        <v>7.9638799185508993E-2</v>
      </c>
      <c r="BG1479" s="17">
        <v>8.4470124243595193E-2</v>
      </c>
      <c r="BH1479" s="17">
        <v>7.6933179075808197E-2</v>
      </c>
      <c r="BI1479" s="17"/>
      <c r="BJ1479" s="17">
        <v>0.103650646489078</v>
      </c>
      <c r="BK1479" s="17">
        <v>0.114432342477452</v>
      </c>
      <c r="BL1479" s="17">
        <v>7.8798528378937305E-2</v>
      </c>
      <c r="BM1479" s="17">
        <v>8.3418356829347604E-2</v>
      </c>
      <c r="BN1479" s="17"/>
      <c r="BO1479" s="17">
        <v>0.10128530901652</v>
      </c>
      <c r="BP1479" s="17">
        <v>7.75613073590906E-2</v>
      </c>
      <c r="BQ1479" s="17">
        <v>8.5499018764100501E-2</v>
      </c>
      <c r="BR1479" s="17"/>
      <c r="BS1479" s="17">
        <v>9.0964125901758605E-2</v>
      </c>
      <c r="BT1479" s="17">
        <v>8.2313719737939994E-2</v>
      </c>
      <c r="BU1479" s="17"/>
      <c r="BV1479" s="17">
        <v>7.0110922644205001E-2</v>
      </c>
      <c r="BW1479" s="17">
        <v>8.4635360505455504E-2</v>
      </c>
      <c r="BX1479" s="17">
        <v>0.10848312752316699</v>
      </c>
      <c r="BY1479" s="17"/>
      <c r="BZ1479" s="17">
        <v>2.7713017028177401E-2</v>
      </c>
      <c r="CA1479" s="17">
        <v>5.5275462888704698E-2</v>
      </c>
    </row>
    <row r="1480" spans="2:79" x14ac:dyDescent="0.3">
      <c r="B1480" t="s">
        <v>327</v>
      </c>
      <c r="C1480" s="17">
        <v>4.1001780540619502E-2</v>
      </c>
      <c r="D1480" s="17">
        <v>4.3041710028515499E-2</v>
      </c>
      <c r="E1480" s="17">
        <v>3.9753972144540101E-2</v>
      </c>
      <c r="F1480" s="17"/>
      <c r="G1480" s="17">
        <v>2.0703262279956801E-2</v>
      </c>
      <c r="H1480" s="17">
        <v>0</v>
      </c>
      <c r="I1480" s="17">
        <v>4.5198840189936501E-2</v>
      </c>
      <c r="J1480" s="17">
        <v>3.6050999180613302E-2</v>
      </c>
      <c r="K1480" s="17">
        <v>7.3445925465391207E-2</v>
      </c>
      <c r="L1480" s="17">
        <v>6.7308169170009396E-2</v>
      </c>
      <c r="M1480" s="17"/>
      <c r="N1480" s="17">
        <v>2.8999922423994001E-2</v>
      </c>
      <c r="O1480" s="17">
        <v>3.8443418431684098E-2</v>
      </c>
      <c r="P1480" s="17">
        <v>4.2239604415408499E-2</v>
      </c>
      <c r="Q1480" s="17">
        <v>5.4399424398955003E-2</v>
      </c>
      <c r="R1480" s="17"/>
      <c r="S1480" s="17">
        <v>1.8203515232375501E-2</v>
      </c>
      <c r="T1480" s="17">
        <v>7.4299664827144493E-2</v>
      </c>
      <c r="U1480" s="17">
        <v>4.2324498244863902E-2</v>
      </c>
      <c r="V1480" s="17">
        <v>7.8376807380172706E-2</v>
      </c>
      <c r="W1480" s="17">
        <v>5.2070611185723099E-2</v>
      </c>
      <c r="X1480" s="17">
        <v>3.55814576398015E-2</v>
      </c>
      <c r="Y1480" s="17">
        <v>2.89359733717779E-2</v>
      </c>
      <c r="Z1480" s="17">
        <v>0</v>
      </c>
      <c r="AA1480" s="17">
        <v>3.5368879524669203E-2</v>
      </c>
      <c r="AB1480" s="17">
        <v>5.0425298063056297E-2</v>
      </c>
      <c r="AC1480" s="17">
        <v>0</v>
      </c>
      <c r="AD1480" s="17">
        <v>0</v>
      </c>
      <c r="AE1480" s="17"/>
      <c r="AF1480" s="17">
        <v>6.9262598793815799E-2</v>
      </c>
      <c r="AG1480" s="17">
        <v>9.8342915721845291E-3</v>
      </c>
      <c r="AH1480" s="17">
        <v>5.3317315993236698E-2</v>
      </c>
      <c r="AI1480" s="17">
        <v>0.104772475961967</v>
      </c>
      <c r="AJ1480" s="17">
        <v>4.0010206979831903E-2</v>
      </c>
      <c r="AK1480" s="17"/>
      <c r="AL1480" s="17">
        <v>1.9690903667017399E-2</v>
      </c>
      <c r="AM1480" s="17">
        <v>5.2112149632006402E-2</v>
      </c>
      <c r="AN1480" s="17">
        <v>7.5751593913885806E-2</v>
      </c>
      <c r="AO1480" s="17">
        <v>6.6389119674038793E-2</v>
      </c>
      <c r="AP1480" s="17">
        <v>0</v>
      </c>
      <c r="AQ1480" s="17">
        <v>5.2183373145766397E-2</v>
      </c>
      <c r="AR1480" s="17"/>
      <c r="AS1480" s="17">
        <v>7.4810622999047199E-2</v>
      </c>
      <c r="AT1480" s="17">
        <v>4.2975701750010399E-2</v>
      </c>
      <c r="AU1480" s="17">
        <v>1.38068671797926E-2</v>
      </c>
      <c r="AV1480" s="17">
        <v>2.8483362011182199E-2</v>
      </c>
      <c r="AW1480" s="17">
        <v>5.9306571533427499E-2</v>
      </c>
      <c r="AX1480" s="17"/>
      <c r="AY1480" s="17">
        <v>8.9323034185527506E-2</v>
      </c>
      <c r="AZ1480" s="17">
        <v>1.2921460082199E-2</v>
      </c>
      <c r="BA1480" s="17">
        <v>2.5875541832567E-2</v>
      </c>
      <c r="BB1480" s="17">
        <v>3.7854660457271802E-2</v>
      </c>
      <c r="BC1480" s="17">
        <v>0.102964955333262</v>
      </c>
      <c r="BD1480" s="17"/>
      <c r="BE1480" s="17">
        <v>9.5236771349438795E-2</v>
      </c>
      <c r="BF1480" s="17">
        <v>3.5009622137867798E-2</v>
      </c>
      <c r="BG1480" s="17">
        <v>4.04426546532832E-2</v>
      </c>
      <c r="BH1480" s="17">
        <v>3.7518076031682099E-2</v>
      </c>
      <c r="BI1480" s="17"/>
      <c r="BJ1480" s="17">
        <v>0.10011719748385201</v>
      </c>
      <c r="BK1480" s="17">
        <v>2.23187785302961E-2</v>
      </c>
      <c r="BL1480" s="17">
        <v>3.1937305050374003E-2</v>
      </c>
      <c r="BM1480" s="17">
        <v>3.5881403165732302E-2</v>
      </c>
      <c r="BN1480" s="17"/>
      <c r="BO1480" s="17">
        <v>1.0919559512726299E-2</v>
      </c>
      <c r="BP1480" s="17">
        <v>5.5702817261383999E-2</v>
      </c>
      <c r="BQ1480" s="17">
        <v>4.5013781205448702E-2</v>
      </c>
      <c r="BR1480" s="17"/>
      <c r="BS1480" s="17">
        <v>3.9216515050878101E-2</v>
      </c>
      <c r="BT1480" s="17">
        <v>4.3128537210199401E-2</v>
      </c>
      <c r="BU1480" s="17"/>
      <c r="BV1480" s="17">
        <v>1.30090732067739E-2</v>
      </c>
      <c r="BW1480" s="17">
        <v>5.09383650724494E-2</v>
      </c>
      <c r="BX1480" s="17">
        <v>5.3426864665167197E-2</v>
      </c>
      <c r="BY1480" s="17"/>
      <c r="BZ1480" s="17">
        <v>0</v>
      </c>
      <c r="CA1480" s="17">
        <v>0</v>
      </c>
    </row>
    <row r="1481" spans="2:79" x14ac:dyDescent="0.3">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c r="BI1481" s="17"/>
      <c r="BJ1481" s="17"/>
      <c r="BK1481" s="17"/>
      <c r="BL1481" s="17"/>
      <c r="BM1481" s="17"/>
      <c r="BN1481" s="17"/>
      <c r="BO1481" s="17"/>
      <c r="BP1481" s="17"/>
      <c r="BQ1481" s="17"/>
      <c r="BR1481" s="17"/>
      <c r="BS1481" s="17"/>
      <c r="BT1481" s="17"/>
      <c r="BU1481" s="17"/>
      <c r="BV1481" s="17"/>
      <c r="BW1481" s="17"/>
      <c r="BX1481" s="17"/>
      <c r="BY1481" s="17"/>
      <c r="BZ1481" s="17"/>
      <c r="CA1481" s="17"/>
    </row>
    <row r="1482" spans="2:79" x14ac:dyDescent="0.3">
      <c r="B1482" s="6" t="s">
        <v>408</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c r="BN1482" s="17"/>
      <c r="BO1482" s="17"/>
      <c r="BP1482" s="17"/>
      <c r="BQ1482" s="17"/>
      <c r="BR1482" s="17"/>
      <c r="BS1482" s="17"/>
      <c r="BT1482" s="17"/>
      <c r="BU1482" s="17"/>
      <c r="BV1482" s="17"/>
      <c r="BW1482" s="17"/>
      <c r="BX1482" s="17"/>
      <c r="BY1482" s="17"/>
      <c r="BZ1482" s="17"/>
      <c r="CA1482" s="17"/>
    </row>
    <row r="1483" spans="2:79" x14ac:dyDescent="0.3">
      <c r="B1483" s="24" t="s">
        <v>329</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c r="BL1483" s="17"/>
      <c r="BM1483" s="17"/>
      <c r="BN1483" s="17"/>
      <c r="BO1483" s="17"/>
      <c r="BP1483" s="17"/>
      <c r="BQ1483" s="17"/>
      <c r="BR1483" s="17"/>
      <c r="BS1483" s="17"/>
      <c r="BT1483" s="17"/>
      <c r="BU1483" s="17"/>
      <c r="BV1483" s="17"/>
      <c r="BW1483" s="17"/>
      <c r="BX1483" s="17"/>
      <c r="BY1483" s="17"/>
      <c r="BZ1483" s="17"/>
      <c r="CA1483" s="17"/>
    </row>
    <row r="1484" spans="2:79" x14ac:dyDescent="0.3">
      <c r="B1484" t="s">
        <v>321</v>
      </c>
      <c r="C1484" s="17">
        <v>0.112003980478174</v>
      </c>
      <c r="D1484" s="17">
        <v>0.108991599383764</v>
      </c>
      <c r="E1484" s="17">
        <v>0.113996510705361</v>
      </c>
      <c r="F1484" s="17"/>
      <c r="G1484" s="17">
        <v>0.150563707790632</v>
      </c>
      <c r="H1484" s="17">
        <v>0.12303292024522</v>
      </c>
      <c r="I1484" s="17">
        <v>8.6342766190810202E-2</v>
      </c>
      <c r="J1484" s="17">
        <v>9.9153039254812003E-2</v>
      </c>
      <c r="K1484" s="17">
        <v>5.3813724969276597E-2</v>
      </c>
      <c r="L1484" s="17">
        <v>0.141969665676835</v>
      </c>
      <c r="M1484" s="17"/>
      <c r="N1484" s="17">
        <v>0.14657820101045901</v>
      </c>
      <c r="O1484" s="17">
        <v>0.107858105759449</v>
      </c>
      <c r="P1484" s="17">
        <v>8.2750951691561797E-2</v>
      </c>
      <c r="Q1484" s="17">
        <v>0.107289559930486</v>
      </c>
      <c r="R1484" s="17"/>
      <c r="S1484" s="17">
        <v>0.14280572072582001</v>
      </c>
      <c r="T1484" s="17">
        <v>0.12086971441307399</v>
      </c>
      <c r="U1484" s="17">
        <v>5.8515358837458002E-2</v>
      </c>
      <c r="V1484" s="17">
        <v>0.11265834137257</v>
      </c>
      <c r="W1484" s="17">
        <v>7.8466916259733593E-2</v>
      </c>
      <c r="X1484" s="17">
        <v>5.6487068187989299E-2</v>
      </c>
      <c r="Y1484" s="17">
        <v>0.11101290647306999</v>
      </c>
      <c r="Z1484" s="17">
        <v>5.3781436013453997E-2</v>
      </c>
      <c r="AA1484" s="17">
        <v>0.12500013843653199</v>
      </c>
      <c r="AB1484" s="17">
        <v>0.175652268405493</v>
      </c>
      <c r="AC1484" s="17">
        <v>0.15493711467865001</v>
      </c>
      <c r="AD1484" s="17">
        <v>7.34657421695631E-2</v>
      </c>
      <c r="AE1484" s="17"/>
      <c r="AF1484" s="17">
        <v>0.13901139893495201</v>
      </c>
      <c r="AG1484" s="17">
        <v>0.13769085423524</v>
      </c>
      <c r="AH1484" s="17">
        <v>5.9966272753754303E-2</v>
      </c>
      <c r="AI1484" s="17">
        <v>5.3169201427022299E-2</v>
      </c>
      <c r="AJ1484" s="17">
        <v>0.139450396720116</v>
      </c>
      <c r="AK1484" s="17"/>
      <c r="AL1484" s="17">
        <v>0.15766323063173701</v>
      </c>
      <c r="AM1484" s="17">
        <v>0.13364325629999901</v>
      </c>
      <c r="AN1484" s="17">
        <v>0.10849763323712799</v>
      </c>
      <c r="AO1484" s="17">
        <v>6.5961678514703304E-2</v>
      </c>
      <c r="AP1484" s="17">
        <v>0.127731513829167</v>
      </c>
      <c r="AQ1484" s="17">
        <v>7.9106562142398695E-2</v>
      </c>
      <c r="AR1484" s="17"/>
      <c r="AS1484" s="17">
        <v>0.160336619434019</v>
      </c>
      <c r="AT1484" s="17">
        <v>0.13813069424445801</v>
      </c>
      <c r="AU1484" s="17">
        <v>3.4333241646318E-2</v>
      </c>
      <c r="AV1484" s="17">
        <v>7.8396544129983994E-2</v>
      </c>
      <c r="AW1484" s="17">
        <v>0.118202964526469</v>
      </c>
      <c r="AX1484" s="17"/>
      <c r="AY1484" s="17">
        <v>0.17587691302394201</v>
      </c>
      <c r="AZ1484" s="17">
        <v>0.105505948423097</v>
      </c>
      <c r="BA1484" s="17">
        <v>8.7950381906738706E-2</v>
      </c>
      <c r="BB1484" s="17">
        <v>8.2370336678574699E-2</v>
      </c>
      <c r="BC1484" s="17">
        <v>0</v>
      </c>
      <c r="BD1484" s="17"/>
      <c r="BE1484" s="17">
        <v>9.1916220947703894E-2</v>
      </c>
      <c r="BF1484" s="17">
        <v>4.8252531519846001E-2</v>
      </c>
      <c r="BG1484" s="17">
        <v>0.125566308072176</v>
      </c>
      <c r="BH1484" s="17">
        <v>0.131068722940271</v>
      </c>
      <c r="BI1484" s="17"/>
      <c r="BJ1484" s="17">
        <v>3.4288220127863901E-2</v>
      </c>
      <c r="BK1484" s="17">
        <v>9.0845071509356098E-2</v>
      </c>
      <c r="BL1484" s="17">
        <v>9.9700083525310804E-2</v>
      </c>
      <c r="BM1484" s="17">
        <v>0.13830257905943799</v>
      </c>
      <c r="BN1484" s="17"/>
      <c r="BO1484" s="17">
        <v>5.1995322803761602E-2</v>
      </c>
      <c r="BP1484" s="17">
        <v>5.4436704815814099E-2</v>
      </c>
      <c r="BQ1484" s="17">
        <v>0.13535135205009599</v>
      </c>
      <c r="BR1484" s="17"/>
      <c r="BS1484" s="17">
        <v>0.10743306070148</v>
      </c>
      <c r="BT1484" s="17">
        <v>0.117492770944551</v>
      </c>
      <c r="BU1484" s="17"/>
      <c r="BV1484" s="17">
        <v>8.4713043506710606E-2</v>
      </c>
      <c r="BW1484" s="17">
        <v>0.13742695123804899</v>
      </c>
      <c r="BX1484" s="17">
        <v>0.10663794157042</v>
      </c>
      <c r="BY1484" s="17"/>
      <c r="BZ1484" s="17">
        <v>0.122326630648551</v>
      </c>
      <c r="CA1484" s="17">
        <v>0.117035522869759</v>
      </c>
    </row>
    <row r="1485" spans="2:79" x14ac:dyDescent="0.3">
      <c r="B1485" t="s">
        <v>322</v>
      </c>
      <c r="C1485" s="17">
        <v>0.16699628920634399</v>
      </c>
      <c r="D1485" s="17">
        <v>0.16925367033598199</v>
      </c>
      <c r="E1485" s="17">
        <v>0.16521309633370801</v>
      </c>
      <c r="F1485" s="17"/>
      <c r="G1485" s="17">
        <v>0.220361652608283</v>
      </c>
      <c r="H1485" s="17">
        <v>0.17822049299640699</v>
      </c>
      <c r="I1485" s="17">
        <v>0.14963523666943901</v>
      </c>
      <c r="J1485" s="17">
        <v>0.14169728969004</v>
      </c>
      <c r="K1485" s="17">
        <v>0.15423480632892</v>
      </c>
      <c r="L1485" s="17">
        <v>0.15969963113425001</v>
      </c>
      <c r="M1485" s="17"/>
      <c r="N1485" s="17">
        <v>0.192234362557161</v>
      </c>
      <c r="O1485" s="17">
        <v>0.17357834440080999</v>
      </c>
      <c r="P1485" s="17">
        <v>0.182147487427649</v>
      </c>
      <c r="Q1485" s="17">
        <v>0.125337121155359</v>
      </c>
      <c r="R1485" s="17"/>
      <c r="S1485" s="17">
        <v>0.18847221637830999</v>
      </c>
      <c r="T1485" s="17">
        <v>0.211025333683413</v>
      </c>
      <c r="U1485" s="17">
        <v>0.18100072916493501</v>
      </c>
      <c r="V1485" s="17">
        <v>0.105849989186205</v>
      </c>
      <c r="W1485" s="17">
        <v>0.15603983729236701</v>
      </c>
      <c r="X1485" s="17">
        <v>0.144117388493058</v>
      </c>
      <c r="Y1485" s="17">
        <v>0.17700249124301201</v>
      </c>
      <c r="Z1485" s="17">
        <v>0.27416578828851601</v>
      </c>
      <c r="AA1485" s="17">
        <v>0.194582766360856</v>
      </c>
      <c r="AB1485" s="17">
        <v>0.147878567009043</v>
      </c>
      <c r="AC1485" s="17">
        <v>7.2387968079464696E-2</v>
      </c>
      <c r="AD1485" s="17">
        <v>6.6382974157772695E-2</v>
      </c>
      <c r="AE1485" s="17"/>
      <c r="AF1485" s="17">
        <v>0.16262060521005101</v>
      </c>
      <c r="AG1485" s="17">
        <v>0.196556211736376</v>
      </c>
      <c r="AH1485" s="17">
        <v>0.15120327470404099</v>
      </c>
      <c r="AI1485" s="17">
        <v>0.14637868834686699</v>
      </c>
      <c r="AJ1485" s="17">
        <v>9.1361780337578399E-2</v>
      </c>
      <c r="AK1485" s="17"/>
      <c r="AL1485" s="17">
        <v>0.22541426530245101</v>
      </c>
      <c r="AM1485" s="17">
        <v>0.17818906969587101</v>
      </c>
      <c r="AN1485" s="17">
        <v>0.13532956383596501</v>
      </c>
      <c r="AO1485" s="17">
        <v>0.15190616253807501</v>
      </c>
      <c r="AP1485" s="17">
        <v>0.14383562398180599</v>
      </c>
      <c r="AQ1485" s="17">
        <v>8.9546287744165898E-2</v>
      </c>
      <c r="AR1485" s="17"/>
      <c r="AS1485" s="17">
        <v>0.19590171273977</v>
      </c>
      <c r="AT1485" s="17">
        <v>0.15173080351596199</v>
      </c>
      <c r="AU1485" s="17">
        <v>0.18379324094883501</v>
      </c>
      <c r="AV1485" s="17">
        <v>0.16055827348557</v>
      </c>
      <c r="AW1485" s="17">
        <v>0.124044307224497</v>
      </c>
      <c r="AX1485" s="17"/>
      <c r="AY1485" s="17">
        <v>0.151055073865144</v>
      </c>
      <c r="AZ1485" s="17">
        <v>0.195028547996002</v>
      </c>
      <c r="BA1485" s="17">
        <v>0.14532913495730801</v>
      </c>
      <c r="BB1485" s="17">
        <v>0.138775857444042</v>
      </c>
      <c r="BC1485" s="17">
        <v>0.311189353199398</v>
      </c>
      <c r="BD1485" s="17"/>
      <c r="BE1485" s="17">
        <v>9.7371582667453896E-2</v>
      </c>
      <c r="BF1485" s="17">
        <v>0.20572542016166001</v>
      </c>
      <c r="BG1485" s="17">
        <v>0.16368101944062699</v>
      </c>
      <c r="BH1485" s="17">
        <v>0.16538124156631401</v>
      </c>
      <c r="BI1485" s="17"/>
      <c r="BJ1485" s="17">
        <v>0.115452817323137</v>
      </c>
      <c r="BK1485" s="17">
        <v>0.141474518688361</v>
      </c>
      <c r="BL1485" s="17">
        <v>0.18552461574234799</v>
      </c>
      <c r="BM1485" s="17">
        <v>0.17303552593729901</v>
      </c>
      <c r="BN1485" s="17"/>
      <c r="BO1485" s="17">
        <v>0.18684501876280599</v>
      </c>
      <c r="BP1485" s="17">
        <v>0.16520271605088799</v>
      </c>
      <c r="BQ1485" s="17">
        <v>0.16218163331265001</v>
      </c>
      <c r="BR1485" s="17"/>
      <c r="BS1485" s="17">
        <v>0.183078708560898</v>
      </c>
      <c r="BT1485" s="17">
        <v>0.151161277114989</v>
      </c>
      <c r="BU1485" s="17"/>
      <c r="BV1485" s="17">
        <v>0.188811355761213</v>
      </c>
      <c r="BW1485" s="17">
        <v>0.153504725307124</v>
      </c>
      <c r="BX1485" s="17">
        <v>0.17146039536788901</v>
      </c>
      <c r="BY1485" s="17"/>
      <c r="BZ1485" s="17">
        <v>0.16469311179346999</v>
      </c>
      <c r="CA1485" s="17">
        <v>0.147295350313385</v>
      </c>
    </row>
    <row r="1486" spans="2:79" x14ac:dyDescent="0.3">
      <c r="B1486" t="s">
        <v>323</v>
      </c>
      <c r="C1486" s="17">
        <v>0.25393551789586699</v>
      </c>
      <c r="D1486" s="17">
        <v>0.27025827060746199</v>
      </c>
      <c r="E1486" s="17">
        <v>0.23924787870671399</v>
      </c>
      <c r="F1486" s="17"/>
      <c r="G1486" s="17">
        <v>0.29485726438321103</v>
      </c>
      <c r="H1486" s="17">
        <v>0.242258386439099</v>
      </c>
      <c r="I1486" s="17">
        <v>0.26338142582312901</v>
      </c>
      <c r="J1486" s="17">
        <v>0.227567589600187</v>
      </c>
      <c r="K1486" s="17">
        <v>0.261849968154927</v>
      </c>
      <c r="L1486" s="17">
        <v>0.24117947118254199</v>
      </c>
      <c r="M1486" s="17"/>
      <c r="N1486" s="17">
        <v>0.26687331419259103</v>
      </c>
      <c r="O1486" s="17">
        <v>0.28073406712794102</v>
      </c>
      <c r="P1486" s="17">
        <v>0.177438380312578</v>
      </c>
      <c r="Q1486" s="17">
        <v>0.27902888605846099</v>
      </c>
      <c r="R1486" s="17"/>
      <c r="S1486" s="17">
        <v>0.21019166190695801</v>
      </c>
      <c r="T1486" s="17">
        <v>0.26271708718123699</v>
      </c>
      <c r="U1486" s="17">
        <v>0.34073420277580002</v>
      </c>
      <c r="V1486" s="17">
        <v>0.19660230569663401</v>
      </c>
      <c r="W1486" s="17">
        <v>0.184686362351345</v>
      </c>
      <c r="X1486" s="17">
        <v>0.35188391461516799</v>
      </c>
      <c r="Y1486" s="17">
        <v>0.25057610423974003</v>
      </c>
      <c r="Z1486" s="17">
        <v>0.37209631231454698</v>
      </c>
      <c r="AA1486" s="17">
        <v>0.20488383135281099</v>
      </c>
      <c r="AB1486" s="17">
        <v>0.27991319531939302</v>
      </c>
      <c r="AC1486" s="17">
        <v>0.16432190688586501</v>
      </c>
      <c r="AD1486" s="17">
        <v>0.42565138722460499</v>
      </c>
      <c r="AE1486" s="17"/>
      <c r="AF1486" s="17">
        <v>0.243921007927518</v>
      </c>
      <c r="AG1486" s="17">
        <v>0.25161711846592499</v>
      </c>
      <c r="AH1486" s="17">
        <v>0.26321860526218199</v>
      </c>
      <c r="AI1486" s="17">
        <v>0.20577487959035601</v>
      </c>
      <c r="AJ1486" s="17">
        <v>0.35934861308448801</v>
      </c>
      <c r="AK1486" s="17"/>
      <c r="AL1486" s="17">
        <v>0.261401793519148</v>
      </c>
      <c r="AM1486" s="17">
        <v>0.27609156285654601</v>
      </c>
      <c r="AN1486" s="17">
        <v>0.27438688377877601</v>
      </c>
      <c r="AO1486" s="17">
        <v>0.171258070227645</v>
      </c>
      <c r="AP1486" s="17">
        <v>0.30186222090689302</v>
      </c>
      <c r="AQ1486" s="17">
        <v>0.244783487595123</v>
      </c>
      <c r="AR1486" s="17"/>
      <c r="AS1486" s="17">
        <v>0.19720326651584699</v>
      </c>
      <c r="AT1486" s="17">
        <v>0.28578955139336298</v>
      </c>
      <c r="AU1486" s="17">
        <v>0.23468162031641099</v>
      </c>
      <c r="AV1486" s="17">
        <v>0.23742597395586801</v>
      </c>
      <c r="AW1486" s="17">
        <v>0.30211919388792302</v>
      </c>
      <c r="AX1486" s="17"/>
      <c r="AY1486" s="17">
        <v>0.219609684983297</v>
      </c>
      <c r="AZ1486" s="17">
        <v>0.27896051240806402</v>
      </c>
      <c r="BA1486" s="17">
        <v>0.26158791594340702</v>
      </c>
      <c r="BB1486" s="17">
        <v>0.24193981582467999</v>
      </c>
      <c r="BC1486" s="17">
        <v>0.109865498268055</v>
      </c>
      <c r="BD1486" s="17"/>
      <c r="BE1486" s="17">
        <v>0.19626263024328</v>
      </c>
      <c r="BF1486" s="17">
        <v>0.31834848000136201</v>
      </c>
      <c r="BG1486" s="17">
        <v>0.235721976907522</v>
      </c>
      <c r="BH1486" s="17">
        <v>0.24586314220069</v>
      </c>
      <c r="BI1486" s="17"/>
      <c r="BJ1486" s="17">
        <v>0.30570197535710503</v>
      </c>
      <c r="BK1486" s="17">
        <v>0.25068643545451202</v>
      </c>
      <c r="BL1486" s="17">
        <v>0.19731145596826499</v>
      </c>
      <c r="BM1486" s="17">
        <v>0.27091500259968199</v>
      </c>
      <c r="BN1486" s="17"/>
      <c r="BO1486" s="17">
        <v>0.20762841292570799</v>
      </c>
      <c r="BP1486" s="17">
        <v>0.31270674290588801</v>
      </c>
      <c r="BQ1486" s="17">
        <v>0.253012212692523</v>
      </c>
      <c r="BR1486" s="17"/>
      <c r="BS1486" s="17">
        <v>0.269040396538403</v>
      </c>
      <c r="BT1486" s="17">
        <v>0.239664654844081</v>
      </c>
      <c r="BU1486" s="17"/>
      <c r="BV1486" s="17">
        <v>0.22643556268637299</v>
      </c>
      <c r="BW1486" s="17">
        <v>0.25180775441367997</v>
      </c>
      <c r="BX1486" s="17">
        <v>0.26500109590345</v>
      </c>
      <c r="BY1486" s="17"/>
      <c r="BZ1486" s="17">
        <v>0.22027414914942001</v>
      </c>
      <c r="CA1486" s="17">
        <v>0.34357316349855299</v>
      </c>
    </row>
    <row r="1487" spans="2:79" x14ac:dyDescent="0.3">
      <c r="B1487" t="s">
        <v>324</v>
      </c>
      <c r="C1487" s="17">
        <v>0.175773331170367</v>
      </c>
      <c r="D1487" s="17">
        <v>0.16238579782598001</v>
      </c>
      <c r="E1487" s="17">
        <v>0.192930297888359</v>
      </c>
      <c r="F1487" s="17"/>
      <c r="G1487" s="17">
        <v>9.7449035059065894E-2</v>
      </c>
      <c r="H1487" s="17">
        <v>0.13092605858602399</v>
      </c>
      <c r="I1487" s="17">
        <v>0.243258992900861</v>
      </c>
      <c r="J1487" s="17">
        <v>0.24607931361129501</v>
      </c>
      <c r="K1487" s="17">
        <v>0.161556516367481</v>
      </c>
      <c r="L1487" s="17">
        <v>0.174700355889572</v>
      </c>
      <c r="M1487" s="17"/>
      <c r="N1487" s="17">
        <v>0.13778698101478301</v>
      </c>
      <c r="O1487" s="17">
        <v>0.186130165151113</v>
      </c>
      <c r="P1487" s="17">
        <v>0.20455929427557801</v>
      </c>
      <c r="Q1487" s="17">
        <v>0.18006784330527301</v>
      </c>
      <c r="R1487" s="17"/>
      <c r="S1487" s="17">
        <v>0.148224954753299</v>
      </c>
      <c r="T1487" s="17">
        <v>0.149498526816638</v>
      </c>
      <c r="U1487" s="17">
        <v>0.20524930875052599</v>
      </c>
      <c r="V1487" s="17">
        <v>0.29212168922395298</v>
      </c>
      <c r="W1487" s="17">
        <v>0.224202255972274</v>
      </c>
      <c r="X1487" s="17">
        <v>0.16430303751679501</v>
      </c>
      <c r="Y1487" s="17">
        <v>0.17304198075647301</v>
      </c>
      <c r="Z1487" s="17">
        <v>0.181732179800459</v>
      </c>
      <c r="AA1487" s="17">
        <v>0.12625166625263001</v>
      </c>
      <c r="AB1487" s="17">
        <v>0.176073342986344</v>
      </c>
      <c r="AC1487" s="17">
        <v>0.14896484748952299</v>
      </c>
      <c r="AD1487" s="17">
        <v>0.139352798369136</v>
      </c>
      <c r="AE1487" s="17"/>
      <c r="AF1487" s="17">
        <v>0.15962346470328101</v>
      </c>
      <c r="AG1487" s="17">
        <v>0.16308709806990199</v>
      </c>
      <c r="AH1487" s="17">
        <v>0.21948113018335599</v>
      </c>
      <c r="AI1487" s="17">
        <v>0.153042667664816</v>
      </c>
      <c r="AJ1487" s="17">
        <v>0.204495240826437</v>
      </c>
      <c r="AK1487" s="17"/>
      <c r="AL1487" s="17">
        <v>0.12597093998037701</v>
      </c>
      <c r="AM1487" s="17">
        <v>0.13446929976528499</v>
      </c>
      <c r="AN1487" s="17">
        <v>0.176872705967829</v>
      </c>
      <c r="AO1487" s="17">
        <v>0.20229974563325001</v>
      </c>
      <c r="AP1487" s="17">
        <v>0.21072902011655001</v>
      </c>
      <c r="AQ1487" s="17">
        <v>0.272134990792607</v>
      </c>
      <c r="AR1487" s="17"/>
      <c r="AS1487" s="17">
        <v>0.14173687221761799</v>
      </c>
      <c r="AT1487" s="17">
        <v>0.14485752209324701</v>
      </c>
      <c r="AU1487" s="17">
        <v>0.281246913299463</v>
      </c>
      <c r="AV1487" s="17">
        <v>0.17292950633845999</v>
      </c>
      <c r="AW1487" s="17">
        <v>6.3456429365049805E-2</v>
      </c>
      <c r="AX1487" s="17"/>
      <c r="AY1487" s="17">
        <v>0.17746801259494199</v>
      </c>
      <c r="AZ1487" s="17">
        <v>0.13142507526629699</v>
      </c>
      <c r="BA1487" s="17">
        <v>0.227464840279752</v>
      </c>
      <c r="BB1487" s="17">
        <v>0.20414109189453999</v>
      </c>
      <c r="BC1487" s="17">
        <v>0.14283061613269099</v>
      </c>
      <c r="BD1487" s="17"/>
      <c r="BE1487" s="17">
        <v>0.107946819272108</v>
      </c>
      <c r="BF1487" s="17">
        <v>0.18165009210293001</v>
      </c>
      <c r="BG1487" s="17">
        <v>0.19551622776624</v>
      </c>
      <c r="BH1487" s="17">
        <v>0.15581183722713901</v>
      </c>
      <c r="BI1487" s="17"/>
      <c r="BJ1487" s="17">
        <v>0.13849502767567301</v>
      </c>
      <c r="BK1487" s="17">
        <v>0.19897620722572401</v>
      </c>
      <c r="BL1487" s="17">
        <v>0.178401693264369</v>
      </c>
      <c r="BM1487" s="17">
        <v>0.17694032949067701</v>
      </c>
      <c r="BN1487" s="17"/>
      <c r="BO1487" s="17">
        <v>0.16355642025543099</v>
      </c>
      <c r="BP1487" s="17">
        <v>0.159454231871965</v>
      </c>
      <c r="BQ1487" s="17">
        <v>0.17988771346497201</v>
      </c>
      <c r="BR1487" s="17"/>
      <c r="BS1487" s="17">
        <v>0.176930865062084</v>
      </c>
      <c r="BT1487" s="17">
        <v>0.17251021980840001</v>
      </c>
      <c r="BU1487" s="17"/>
      <c r="BV1487" s="17">
        <v>0.18178970476738801</v>
      </c>
      <c r="BW1487" s="17">
        <v>0.194459217990163</v>
      </c>
      <c r="BX1487" s="17">
        <v>0.13912541085583299</v>
      </c>
      <c r="BY1487" s="17"/>
      <c r="BZ1487" s="17">
        <v>0.244128987023362</v>
      </c>
      <c r="CA1487" s="17">
        <v>0.211179564338664</v>
      </c>
    </row>
    <row r="1488" spans="2:79" x14ac:dyDescent="0.3">
      <c r="B1488" t="s">
        <v>325</v>
      </c>
      <c r="C1488" s="17">
        <v>0.13892920485183199</v>
      </c>
      <c r="D1488" s="17">
        <v>0.13654583520032201</v>
      </c>
      <c r="E1488" s="17">
        <v>0.141172869606289</v>
      </c>
      <c r="F1488" s="17"/>
      <c r="G1488" s="17">
        <v>0.146020228539851</v>
      </c>
      <c r="H1488" s="17">
        <v>0.20993474453371699</v>
      </c>
      <c r="I1488" s="17">
        <v>0.15382720075015999</v>
      </c>
      <c r="J1488" s="17">
        <v>9.0672452131902004E-2</v>
      </c>
      <c r="K1488" s="17">
        <v>0.149923343206075</v>
      </c>
      <c r="L1488" s="17">
        <v>9.5633125371039698E-2</v>
      </c>
      <c r="M1488" s="17"/>
      <c r="N1488" s="17">
        <v>0.107926604142029</v>
      </c>
      <c r="O1488" s="17">
        <v>0.15892563797558101</v>
      </c>
      <c r="P1488" s="17">
        <v>0.14439726059982899</v>
      </c>
      <c r="Q1488" s="17">
        <v>0.13812437656145199</v>
      </c>
      <c r="R1488" s="17"/>
      <c r="S1488" s="17">
        <v>0.18097435672746701</v>
      </c>
      <c r="T1488" s="17">
        <v>8.8152002017272399E-2</v>
      </c>
      <c r="U1488" s="17">
        <v>5.7597470247997697E-2</v>
      </c>
      <c r="V1488" s="17">
        <v>0.13708112052322199</v>
      </c>
      <c r="W1488" s="17">
        <v>0.19293180025753001</v>
      </c>
      <c r="X1488" s="17">
        <v>0.17533928439658999</v>
      </c>
      <c r="Y1488" s="17">
        <v>0.13913137951007101</v>
      </c>
      <c r="Z1488" s="17">
        <v>0.118224283583024</v>
      </c>
      <c r="AA1488" s="17">
        <v>0.14038705368043899</v>
      </c>
      <c r="AB1488" s="17">
        <v>0.118614728097615</v>
      </c>
      <c r="AC1488" s="17">
        <v>0.24201217886461099</v>
      </c>
      <c r="AD1488" s="17">
        <v>7.4483276907693893E-2</v>
      </c>
      <c r="AE1488" s="17"/>
      <c r="AF1488" s="17">
        <v>0.112651418107219</v>
      </c>
      <c r="AG1488" s="17">
        <v>0.14178167531472699</v>
      </c>
      <c r="AH1488" s="17">
        <v>0.15868908594291001</v>
      </c>
      <c r="AI1488" s="17">
        <v>0.15052043571245699</v>
      </c>
      <c r="AJ1488" s="17">
        <v>0.110599100986061</v>
      </c>
      <c r="AK1488" s="17"/>
      <c r="AL1488" s="17">
        <v>0.14824010682337799</v>
      </c>
      <c r="AM1488" s="17">
        <v>0.12164927609795501</v>
      </c>
      <c r="AN1488" s="17">
        <v>0.12878090408726001</v>
      </c>
      <c r="AO1488" s="17">
        <v>0.170255933533213</v>
      </c>
      <c r="AP1488" s="17">
        <v>0.11845316509727</v>
      </c>
      <c r="AQ1488" s="17">
        <v>0.13101359400544399</v>
      </c>
      <c r="AR1488" s="17"/>
      <c r="AS1488" s="17">
        <v>0.16556862703784</v>
      </c>
      <c r="AT1488" s="17">
        <v>0.11858820298641699</v>
      </c>
      <c r="AU1488" s="17">
        <v>0.13720491547487301</v>
      </c>
      <c r="AV1488" s="17">
        <v>0.20407038404789599</v>
      </c>
      <c r="AW1488" s="17">
        <v>7.7644812499554697E-2</v>
      </c>
      <c r="AX1488" s="17"/>
      <c r="AY1488" s="17">
        <v>0.115862844265869</v>
      </c>
      <c r="AZ1488" s="17">
        <v>0.14070230860892</v>
      </c>
      <c r="BA1488" s="17">
        <v>0.13037494914009101</v>
      </c>
      <c r="BB1488" s="17">
        <v>0.20498646537186099</v>
      </c>
      <c r="BC1488" s="17">
        <v>0.113844716398819</v>
      </c>
      <c r="BD1488" s="17"/>
      <c r="BE1488" s="17">
        <v>0.17958792684385</v>
      </c>
      <c r="BF1488" s="17">
        <v>0.124846008259828</v>
      </c>
      <c r="BG1488" s="17">
        <v>0.125507736050531</v>
      </c>
      <c r="BH1488" s="17">
        <v>0.15920011547080301</v>
      </c>
      <c r="BI1488" s="17"/>
      <c r="BJ1488" s="17">
        <v>0.189088140575911</v>
      </c>
      <c r="BK1488" s="17">
        <v>0.18126664611429799</v>
      </c>
      <c r="BL1488" s="17">
        <v>0.14677571354743801</v>
      </c>
      <c r="BM1488" s="17">
        <v>0.119334740738734</v>
      </c>
      <c r="BN1488" s="17"/>
      <c r="BO1488" s="17">
        <v>0.18601057100957499</v>
      </c>
      <c r="BP1488" s="17">
        <v>0.143276842927339</v>
      </c>
      <c r="BQ1488" s="17">
        <v>0.129212977665317</v>
      </c>
      <c r="BR1488" s="17"/>
      <c r="BS1488" s="17">
        <v>0.11729198738046499</v>
      </c>
      <c r="BT1488" s="17">
        <v>0.15942808246666301</v>
      </c>
      <c r="BU1488" s="17"/>
      <c r="BV1488" s="17">
        <v>0.193181205274706</v>
      </c>
      <c r="BW1488" s="17">
        <v>0.13601621055745</v>
      </c>
      <c r="BX1488" s="17">
        <v>0.110159259713899</v>
      </c>
      <c r="BY1488" s="17"/>
      <c r="BZ1488" s="17">
        <v>0.123914414001882</v>
      </c>
      <c r="CA1488" s="17">
        <v>0.101221622713284</v>
      </c>
    </row>
    <row r="1489" spans="2:79" x14ac:dyDescent="0.3">
      <c r="B1489" t="s">
        <v>326</v>
      </c>
      <c r="C1489" s="17">
        <v>0.104791745892032</v>
      </c>
      <c r="D1489" s="17">
        <v>9.7841214192678105E-2</v>
      </c>
      <c r="E1489" s="17">
        <v>0.106184897743198</v>
      </c>
      <c r="F1489" s="17"/>
      <c r="G1489" s="17">
        <v>6.09655313646447E-2</v>
      </c>
      <c r="H1489" s="17">
        <v>0.11562739719953299</v>
      </c>
      <c r="I1489" s="17">
        <v>5.8201816316421497E-2</v>
      </c>
      <c r="J1489" s="17">
        <v>0.13311022202126099</v>
      </c>
      <c r="K1489" s="17">
        <v>0.14764938494788701</v>
      </c>
      <c r="L1489" s="17">
        <v>0.113140679623911</v>
      </c>
      <c r="M1489" s="17"/>
      <c r="N1489" s="17">
        <v>0.101610775062666</v>
      </c>
      <c r="O1489" s="17">
        <v>4.0568530885935698E-2</v>
      </c>
      <c r="P1489" s="17">
        <v>0.15852199343127801</v>
      </c>
      <c r="Q1489" s="17">
        <v>0.12759132362088699</v>
      </c>
      <c r="R1489" s="17"/>
      <c r="S1489" s="17">
        <v>9.9961058080566406E-2</v>
      </c>
      <c r="T1489" s="17">
        <v>9.3079607145824E-2</v>
      </c>
      <c r="U1489" s="17">
        <v>0.11542716835377299</v>
      </c>
      <c r="V1489" s="17">
        <v>9.4001919168288706E-2</v>
      </c>
      <c r="W1489" s="17">
        <v>0.111602216681027</v>
      </c>
      <c r="X1489" s="17">
        <v>9.0468780521078304E-2</v>
      </c>
      <c r="Y1489" s="17">
        <v>8.8925780103707205E-2</v>
      </c>
      <c r="Z1489" s="17">
        <v>0</v>
      </c>
      <c r="AA1489" s="17">
        <v>0.149296109501139</v>
      </c>
      <c r="AB1489" s="17">
        <v>5.14426001190555E-2</v>
      </c>
      <c r="AC1489" s="17">
        <v>0.17211581556504801</v>
      </c>
      <c r="AD1489" s="17">
        <v>0.22066382117122901</v>
      </c>
      <c r="AE1489" s="17"/>
      <c r="AF1489" s="17">
        <v>0.105446914281958</v>
      </c>
      <c r="AG1489" s="17">
        <v>9.1906788718755406E-2</v>
      </c>
      <c r="AH1489" s="17">
        <v>8.0228292168406296E-2</v>
      </c>
      <c r="AI1489" s="17">
        <v>0.186341651296515</v>
      </c>
      <c r="AJ1489" s="17">
        <v>5.4734661065487702E-2</v>
      </c>
      <c r="AK1489" s="17"/>
      <c r="AL1489" s="17">
        <v>5.7811390902153099E-2</v>
      </c>
      <c r="AM1489" s="17">
        <v>9.65926340095771E-2</v>
      </c>
      <c r="AN1489" s="17">
        <v>8.6567949107491604E-2</v>
      </c>
      <c r="AO1489" s="17">
        <v>0.15797966137740799</v>
      </c>
      <c r="AP1489" s="17">
        <v>9.7388456068314394E-2</v>
      </c>
      <c r="AQ1489" s="17">
        <v>0.13236092591608301</v>
      </c>
      <c r="AR1489" s="17"/>
      <c r="AS1489" s="17">
        <v>5.6574545720707102E-2</v>
      </c>
      <c r="AT1489" s="17">
        <v>0.11561679607851</v>
      </c>
      <c r="AU1489" s="17">
        <v>8.9964034755201303E-2</v>
      </c>
      <c r="AV1489" s="17">
        <v>0.132896466970467</v>
      </c>
      <c r="AW1489" s="17">
        <v>0.255225720963078</v>
      </c>
      <c r="AX1489" s="17"/>
      <c r="AY1489" s="17">
        <v>7.13456395764865E-2</v>
      </c>
      <c r="AZ1489" s="17">
        <v>0.127048197326281</v>
      </c>
      <c r="BA1489" s="17">
        <v>0.10840694011031</v>
      </c>
      <c r="BB1489" s="17">
        <v>8.3811001735717802E-2</v>
      </c>
      <c r="BC1489" s="17">
        <v>0.220221503649909</v>
      </c>
      <c r="BD1489" s="17"/>
      <c r="BE1489" s="17">
        <v>0.20004363595970301</v>
      </c>
      <c r="BF1489" s="17">
        <v>7.6915009992209002E-2</v>
      </c>
      <c r="BG1489" s="17">
        <v>9.9836841082581701E-2</v>
      </c>
      <c r="BH1489" s="17">
        <v>0.11509753326071499</v>
      </c>
      <c r="BI1489" s="17"/>
      <c r="BJ1489" s="17">
        <v>0.14408102448980201</v>
      </c>
      <c r="BK1489" s="17">
        <v>0.114432342477452</v>
      </c>
      <c r="BL1489" s="17">
        <v>0.149131423519579</v>
      </c>
      <c r="BM1489" s="17">
        <v>7.3275116746619406E-2</v>
      </c>
      <c r="BN1489" s="17"/>
      <c r="BO1489" s="17">
        <v>0.182728552015441</v>
      </c>
      <c r="BP1489" s="17">
        <v>0.12168666860708099</v>
      </c>
      <c r="BQ1489" s="17">
        <v>8.6196854662353703E-2</v>
      </c>
      <c r="BR1489" s="17"/>
      <c r="BS1489" s="17">
        <v>9.55740060154706E-2</v>
      </c>
      <c r="BT1489" s="17">
        <v>0.115110183783711</v>
      </c>
      <c r="BU1489" s="17"/>
      <c r="BV1489" s="17">
        <v>9.58749551679101E-2</v>
      </c>
      <c r="BW1489" s="17">
        <v>7.6210016650629597E-2</v>
      </c>
      <c r="BX1489" s="17">
        <v>0.13936349682516599</v>
      </c>
      <c r="BY1489" s="17"/>
      <c r="BZ1489" s="17">
        <v>0.124662707383315</v>
      </c>
      <c r="CA1489" s="17">
        <v>5.4937244027650899E-2</v>
      </c>
    </row>
    <row r="1490" spans="2:79" x14ac:dyDescent="0.3">
      <c r="B1490" t="s">
        <v>327</v>
      </c>
      <c r="C1490" s="17">
        <v>4.7569930505384501E-2</v>
      </c>
      <c r="D1490" s="17">
        <v>5.4723612453812E-2</v>
      </c>
      <c r="E1490" s="17">
        <v>4.1254449016370501E-2</v>
      </c>
      <c r="F1490" s="17"/>
      <c r="G1490" s="17">
        <v>2.9782580254312501E-2</v>
      </c>
      <c r="H1490" s="17">
        <v>0</v>
      </c>
      <c r="I1490" s="17">
        <v>4.5352561349179997E-2</v>
      </c>
      <c r="J1490" s="17">
        <v>6.1720093690502999E-2</v>
      </c>
      <c r="K1490" s="17">
        <v>7.0972256025433195E-2</v>
      </c>
      <c r="L1490" s="17">
        <v>7.3677071121850096E-2</v>
      </c>
      <c r="M1490" s="17"/>
      <c r="N1490" s="17">
        <v>4.6989762020310903E-2</v>
      </c>
      <c r="O1490" s="17">
        <v>5.2205148699169299E-2</v>
      </c>
      <c r="P1490" s="17">
        <v>5.0184632261526502E-2</v>
      </c>
      <c r="Q1490" s="17">
        <v>4.2560889368081202E-2</v>
      </c>
      <c r="R1490" s="17"/>
      <c r="S1490" s="17">
        <v>2.9370031427580202E-2</v>
      </c>
      <c r="T1490" s="17">
        <v>7.4657728742542104E-2</v>
      </c>
      <c r="U1490" s="17">
        <v>4.1475761869509999E-2</v>
      </c>
      <c r="V1490" s="17">
        <v>6.1684634829126499E-2</v>
      </c>
      <c r="W1490" s="17">
        <v>5.2070611185723099E-2</v>
      </c>
      <c r="X1490" s="17">
        <v>1.7400526269321599E-2</v>
      </c>
      <c r="Y1490" s="17">
        <v>6.0309357673927401E-2</v>
      </c>
      <c r="Z1490" s="17">
        <v>0</v>
      </c>
      <c r="AA1490" s="17">
        <v>5.95984344155936E-2</v>
      </c>
      <c r="AB1490" s="17">
        <v>5.0425298063056297E-2</v>
      </c>
      <c r="AC1490" s="17">
        <v>4.5260168436837799E-2</v>
      </c>
      <c r="AD1490" s="17">
        <v>0</v>
      </c>
      <c r="AE1490" s="17"/>
      <c r="AF1490" s="17">
        <v>7.6725190835020898E-2</v>
      </c>
      <c r="AG1490" s="17">
        <v>1.7360253459074999E-2</v>
      </c>
      <c r="AH1490" s="17">
        <v>6.7213338985350396E-2</v>
      </c>
      <c r="AI1490" s="17">
        <v>0.104772475961967</v>
      </c>
      <c r="AJ1490" s="17">
        <v>4.0010206979831903E-2</v>
      </c>
      <c r="AK1490" s="17"/>
      <c r="AL1490" s="17">
        <v>2.3498272840754598E-2</v>
      </c>
      <c r="AM1490" s="17">
        <v>5.9364901274766298E-2</v>
      </c>
      <c r="AN1490" s="17">
        <v>8.9564359985550096E-2</v>
      </c>
      <c r="AO1490" s="17">
        <v>8.0338748175706798E-2</v>
      </c>
      <c r="AP1490" s="17">
        <v>0</v>
      </c>
      <c r="AQ1490" s="17">
        <v>5.10541518041795E-2</v>
      </c>
      <c r="AR1490" s="17"/>
      <c r="AS1490" s="17">
        <v>8.2678356334198996E-2</v>
      </c>
      <c r="AT1490" s="17">
        <v>4.5286429688043597E-2</v>
      </c>
      <c r="AU1490" s="17">
        <v>3.8776033558899303E-2</v>
      </c>
      <c r="AV1490" s="17">
        <v>1.37228510717555E-2</v>
      </c>
      <c r="AW1490" s="17">
        <v>5.9306571533427499E-2</v>
      </c>
      <c r="AX1490" s="17"/>
      <c r="AY1490" s="17">
        <v>8.8781831690319196E-2</v>
      </c>
      <c r="AZ1490" s="17">
        <v>2.1329409971338399E-2</v>
      </c>
      <c r="BA1490" s="17">
        <v>3.8885837662392599E-2</v>
      </c>
      <c r="BB1490" s="17">
        <v>4.3975431050584303E-2</v>
      </c>
      <c r="BC1490" s="17">
        <v>0.102048312351127</v>
      </c>
      <c r="BD1490" s="17"/>
      <c r="BE1490" s="17">
        <v>0.126871184065902</v>
      </c>
      <c r="BF1490" s="17">
        <v>4.4262457962164797E-2</v>
      </c>
      <c r="BG1490" s="17">
        <v>5.4169890680321901E-2</v>
      </c>
      <c r="BH1490" s="17">
        <v>2.7577407334068101E-2</v>
      </c>
      <c r="BI1490" s="17"/>
      <c r="BJ1490" s="17">
        <v>7.2892794450507795E-2</v>
      </c>
      <c r="BK1490" s="17">
        <v>2.23187785302961E-2</v>
      </c>
      <c r="BL1490" s="17">
        <v>4.3155014432689702E-2</v>
      </c>
      <c r="BM1490" s="17">
        <v>4.8196705427551403E-2</v>
      </c>
      <c r="BN1490" s="17"/>
      <c r="BO1490" s="17">
        <v>2.1235702227277602E-2</v>
      </c>
      <c r="BP1490" s="17">
        <v>4.3236092821024003E-2</v>
      </c>
      <c r="BQ1490" s="17">
        <v>5.4157256152088197E-2</v>
      </c>
      <c r="BR1490" s="17"/>
      <c r="BS1490" s="17">
        <v>5.0650975741199498E-2</v>
      </c>
      <c r="BT1490" s="17">
        <v>4.4632811037604699E-2</v>
      </c>
      <c r="BU1490" s="17"/>
      <c r="BV1490" s="17">
        <v>2.9194172835699202E-2</v>
      </c>
      <c r="BW1490" s="17">
        <v>5.0575123842903698E-2</v>
      </c>
      <c r="BX1490" s="17">
        <v>6.8252399763343102E-2</v>
      </c>
      <c r="BY1490" s="17"/>
      <c r="BZ1490" s="17">
        <v>0</v>
      </c>
      <c r="CA1490" s="17">
        <v>2.4757532238704302E-2</v>
      </c>
    </row>
    <row r="1491" spans="2:79" x14ac:dyDescent="0.3">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c r="BM1491" s="17"/>
      <c r="BN1491" s="17"/>
      <c r="BO1491" s="17"/>
      <c r="BP1491" s="17"/>
      <c r="BQ1491" s="17"/>
      <c r="BR1491" s="17"/>
      <c r="BS1491" s="17"/>
      <c r="BT1491" s="17"/>
      <c r="BU1491" s="17"/>
      <c r="BV1491" s="17"/>
      <c r="BW1491" s="17"/>
      <c r="BX1491" s="17"/>
      <c r="BY1491" s="17"/>
      <c r="BZ1491" s="17"/>
      <c r="CA1491" s="17"/>
    </row>
    <row r="1492" spans="2:79" x14ac:dyDescent="0.3">
      <c r="B1492" s="6" t="s">
        <v>409</v>
      </c>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c r="BM1492" s="17"/>
      <c r="BN1492" s="17"/>
      <c r="BO1492" s="17"/>
      <c r="BP1492" s="17"/>
      <c r="BQ1492" s="17"/>
      <c r="BR1492" s="17"/>
      <c r="BS1492" s="17"/>
      <c r="BT1492" s="17"/>
      <c r="BU1492" s="17"/>
      <c r="BV1492" s="17"/>
      <c r="BW1492" s="17"/>
      <c r="BX1492" s="17"/>
      <c r="BY1492" s="17"/>
      <c r="BZ1492" s="17"/>
      <c r="CA1492" s="17"/>
    </row>
    <row r="1493" spans="2:79" x14ac:dyDescent="0.3">
      <c r="B1493" s="24" t="s">
        <v>329</v>
      </c>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c r="BM1493" s="17"/>
      <c r="BN1493" s="17"/>
      <c r="BO1493" s="17"/>
      <c r="BP1493" s="17"/>
      <c r="BQ1493" s="17"/>
      <c r="BR1493" s="17"/>
      <c r="BS1493" s="17"/>
      <c r="BT1493" s="17"/>
      <c r="BU1493" s="17"/>
      <c r="BV1493" s="17"/>
      <c r="BW1493" s="17"/>
      <c r="BX1493" s="17"/>
      <c r="BY1493" s="17"/>
      <c r="BZ1493" s="17"/>
      <c r="CA1493" s="17"/>
    </row>
    <row r="1494" spans="2:79" x14ac:dyDescent="0.3">
      <c r="B1494" t="s">
        <v>321</v>
      </c>
      <c r="C1494" s="17">
        <v>0.18402470194221601</v>
      </c>
      <c r="D1494" s="17">
        <v>0.16866002208056199</v>
      </c>
      <c r="E1494" s="17">
        <v>0.203358532755953</v>
      </c>
      <c r="F1494" s="17"/>
      <c r="G1494" s="17">
        <v>0.19805827609318</v>
      </c>
      <c r="H1494" s="17">
        <v>0.19835512383876</v>
      </c>
      <c r="I1494" s="17">
        <v>0.185866388001975</v>
      </c>
      <c r="J1494" s="17">
        <v>0.19847942257719101</v>
      </c>
      <c r="K1494" s="17">
        <v>0.13083189955560701</v>
      </c>
      <c r="L1494" s="17">
        <v>0.18522505603693901</v>
      </c>
      <c r="M1494" s="17"/>
      <c r="N1494" s="17">
        <v>0.13290775441932701</v>
      </c>
      <c r="O1494" s="17">
        <v>0.18808585509492201</v>
      </c>
      <c r="P1494" s="17">
        <v>0.16415294635069499</v>
      </c>
      <c r="Q1494" s="17">
        <v>0.24056733313598999</v>
      </c>
      <c r="R1494" s="17"/>
      <c r="S1494" s="17">
        <v>0.19187060749396201</v>
      </c>
      <c r="T1494" s="17">
        <v>0.15341503955185601</v>
      </c>
      <c r="U1494" s="17">
        <v>0.20922320195580901</v>
      </c>
      <c r="V1494" s="17">
        <v>0.222775882307751</v>
      </c>
      <c r="W1494" s="17">
        <v>0.277395878604215</v>
      </c>
      <c r="X1494" s="17">
        <v>0.183598728117917</v>
      </c>
      <c r="Y1494" s="17">
        <v>0.14007187496066201</v>
      </c>
      <c r="Z1494" s="17">
        <v>5.2261773825587401E-2</v>
      </c>
      <c r="AA1494" s="17">
        <v>0.218419617114052</v>
      </c>
      <c r="AB1494" s="17">
        <v>0.195207307945194</v>
      </c>
      <c r="AC1494" s="17">
        <v>0.111223753125827</v>
      </c>
      <c r="AD1494" s="17">
        <v>0.13522208598864899</v>
      </c>
      <c r="AE1494" s="17"/>
      <c r="AF1494" s="17">
        <v>0.17997413984751101</v>
      </c>
      <c r="AG1494" s="17">
        <v>0.146460099306226</v>
      </c>
      <c r="AH1494" s="17">
        <v>0.22818534297868301</v>
      </c>
      <c r="AI1494" s="17">
        <v>0.18248280472896</v>
      </c>
      <c r="AJ1494" s="17">
        <v>0.19117711709756699</v>
      </c>
      <c r="AK1494" s="17"/>
      <c r="AL1494" s="17">
        <v>0.147547832949838</v>
      </c>
      <c r="AM1494" s="17">
        <v>0.20538144592551</v>
      </c>
      <c r="AN1494" s="17">
        <v>0.26408433733255698</v>
      </c>
      <c r="AO1494" s="17">
        <v>0.20102853260679701</v>
      </c>
      <c r="AP1494" s="17">
        <v>0.18722842294831299</v>
      </c>
      <c r="AQ1494" s="17">
        <v>5.3667090015787698E-2</v>
      </c>
      <c r="AR1494" s="17"/>
      <c r="AS1494" s="17">
        <v>0.17510960269276499</v>
      </c>
      <c r="AT1494" s="17">
        <v>0.18696732167709901</v>
      </c>
      <c r="AU1494" s="17">
        <v>0.16072798236824601</v>
      </c>
      <c r="AV1494" s="17">
        <v>0.22345995905155999</v>
      </c>
      <c r="AW1494" s="17">
        <v>0.23607154882745701</v>
      </c>
      <c r="AX1494" s="17"/>
      <c r="AY1494" s="17">
        <v>0.17630122574995999</v>
      </c>
      <c r="AZ1494" s="17">
        <v>0.15391542740477701</v>
      </c>
      <c r="BA1494" s="17">
        <v>0.205622745792789</v>
      </c>
      <c r="BB1494" s="17">
        <v>0.223522184024917</v>
      </c>
      <c r="BC1494" s="17">
        <v>0.25077483296174502</v>
      </c>
      <c r="BD1494" s="17"/>
      <c r="BE1494" s="17">
        <v>0.26263192632804799</v>
      </c>
      <c r="BF1494" s="17">
        <v>0.17542149076993399</v>
      </c>
      <c r="BG1494" s="17">
        <v>0.192265040863771</v>
      </c>
      <c r="BH1494" s="17">
        <v>0.156417324840122</v>
      </c>
      <c r="BI1494" s="17"/>
      <c r="BJ1494" s="17">
        <v>0.26439065555748698</v>
      </c>
      <c r="BK1494" s="17">
        <v>0.177499075551866</v>
      </c>
      <c r="BL1494" s="17">
        <v>0.20323565041505101</v>
      </c>
      <c r="BM1494" s="17">
        <v>0.15924570060314799</v>
      </c>
      <c r="BN1494" s="17"/>
      <c r="BO1494" s="17">
        <v>0.221228918973363</v>
      </c>
      <c r="BP1494" s="17">
        <v>0.29216298454835499</v>
      </c>
      <c r="BQ1494" s="17">
        <v>0.15858302853707101</v>
      </c>
      <c r="BR1494" s="17"/>
      <c r="BS1494" s="17">
        <v>0.16547480726712799</v>
      </c>
      <c r="BT1494" s="17">
        <v>0.20462321185666599</v>
      </c>
      <c r="BU1494" s="17"/>
      <c r="BV1494" s="17">
        <v>0.17484503083195499</v>
      </c>
      <c r="BW1494" s="17">
        <v>0.19736515837916499</v>
      </c>
      <c r="BX1494" s="17">
        <v>0.16161359166652001</v>
      </c>
      <c r="BY1494" s="17"/>
      <c r="BZ1494" s="17">
        <v>0.128898953737449</v>
      </c>
      <c r="CA1494" s="17">
        <v>0.17829085852558199</v>
      </c>
    </row>
    <row r="1495" spans="2:79" x14ac:dyDescent="0.3">
      <c r="B1495" t="s">
        <v>322</v>
      </c>
      <c r="C1495" s="17">
        <v>0.23872348558051601</v>
      </c>
      <c r="D1495" s="17">
        <v>0.22091025440888301</v>
      </c>
      <c r="E1495" s="17">
        <v>0.25152460025066498</v>
      </c>
      <c r="F1495" s="17"/>
      <c r="G1495" s="17">
        <v>0.24814030685650901</v>
      </c>
      <c r="H1495" s="17">
        <v>0.197573500499202</v>
      </c>
      <c r="I1495" s="17">
        <v>0.25040505965478899</v>
      </c>
      <c r="J1495" s="17">
        <v>0.285003885714122</v>
      </c>
      <c r="K1495" s="17">
        <v>0.25476415231796701</v>
      </c>
      <c r="L1495" s="17">
        <v>0.21092892134531799</v>
      </c>
      <c r="M1495" s="17"/>
      <c r="N1495" s="17">
        <v>0.25541748178477403</v>
      </c>
      <c r="O1495" s="17">
        <v>0.219524222610949</v>
      </c>
      <c r="P1495" s="17">
        <v>0.2404407223034</v>
      </c>
      <c r="Q1495" s="17">
        <v>0.25008369670719299</v>
      </c>
      <c r="R1495" s="17"/>
      <c r="S1495" s="17">
        <v>0.20317249370019799</v>
      </c>
      <c r="T1495" s="17">
        <v>0.29108113067503499</v>
      </c>
      <c r="U1495" s="17">
        <v>0.25068445237308901</v>
      </c>
      <c r="V1495" s="17">
        <v>0.171689911614893</v>
      </c>
      <c r="W1495" s="17">
        <v>0.14669513895855599</v>
      </c>
      <c r="X1495" s="17">
        <v>0.28299941796932998</v>
      </c>
      <c r="Y1495" s="17">
        <v>0.213920920356202</v>
      </c>
      <c r="Z1495" s="17">
        <v>0.281703311474721</v>
      </c>
      <c r="AA1495" s="17">
        <v>0.23827791109149701</v>
      </c>
      <c r="AB1495" s="17">
        <v>0.213967961187078</v>
      </c>
      <c r="AC1495" s="17">
        <v>0.357561057977485</v>
      </c>
      <c r="AD1495" s="17">
        <v>0.29800672340654899</v>
      </c>
      <c r="AE1495" s="17"/>
      <c r="AF1495" s="17">
        <v>0.21376448901769801</v>
      </c>
      <c r="AG1495" s="17">
        <v>0.25453809926983401</v>
      </c>
      <c r="AH1495" s="17">
        <v>0.23537383213695401</v>
      </c>
      <c r="AI1495" s="17">
        <v>0.218928162654832</v>
      </c>
      <c r="AJ1495" s="17">
        <v>0.212091179662387</v>
      </c>
      <c r="AK1495" s="17"/>
      <c r="AL1495" s="17">
        <v>0.225000654032422</v>
      </c>
      <c r="AM1495" s="17">
        <v>0.234331840729464</v>
      </c>
      <c r="AN1495" s="17">
        <v>0.24434230873337001</v>
      </c>
      <c r="AO1495" s="17">
        <v>0.22385527247369799</v>
      </c>
      <c r="AP1495" s="17">
        <v>0.25275930793832702</v>
      </c>
      <c r="AQ1495" s="17">
        <v>0.30263473208365499</v>
      </c>
      <c r="AR1495" s="17"/>
      <c r="AS1495" s="17">
        <v>0.23294253679562801</v>
      </c>
      <c r="AT1495" s="17">
        <v>0.246998519862308</v>
      </c>
      <c r="AU1495" s="17">
        <v>0.25162929598112299</v>
      </c>
      <c r="AV1495" s="17">
        <v>0.20302046922161601</v>
      </c>
      <c r="AW1495" s="17">
        <v>0.16105762208570901</v>
      </c>
      <c r="AX1495" s="17"/>
      <c r="AY1495" s="17">
        <v>0.23908568296722699</v>
      </c>
      <c r="AZ1495" s="17">
        <v>0.23461855478664201</v>
      </c>
      <c r="BA1495" s="17">
        <v>0.22001667413720599</v>
      </c>
      <c r="BB1495" s="17">
        <v>0.27704627282983302</v>
      </c>
      <c r="BC1495" s="17">
        <v>0.31433690349888699</v>
      </c>
      <c r="BD1495" s="17"/>
      <c r="BE1495" s="17">
        <v>0.21108337185324499</v>
      </c>
      <c r="BF1495" s="17">
        <v>0.227560560597104</v>
      </c>
      <c r="BG1495" s="17">
        <v>0.25311908017319801</v>
      </c>
      <c r="BH1495" s="17">
        <v>0.231506947040338</v>
      </c>
      <c r="BI1495" s="17"/>
      <c r="BJ1495" s="17">
        <v>0.29077786236108699</v>
      </c>
      <c r="BK1495" s="17">
        <v>0.183637939604541</v>
      </c>
      <c r="BL1495" s="17">
        <v>0.28105986837121799</v>
      </c>
      <c r="BM1495" s="17">
        <v>0.21521559061318199</v>
      </c>
      <c r="BN1495" s="17"/>
      <c r="BO1495" s="17">
        <v>0.30391928446153399</v>
      </c>
      <c r="BP1495" s="17">
        <v>0.234390396550757</v>
      </c>
      <c r="BQ1495" s="17">
        <v>0.227377406661014</v>
      </c>
      <c r="BR1495" s="17"/>
      <c r="BS1495" s="17">
        <v>0.241517129964119</v>
      </c>
      <c r="BT1495" s="17">
        <v>0.23727238014726201</v>
      </c>
      <c r="BU1495" s="17"/>
      <c r="BV1495" s="17">
        <v>0.21531445994019599</v>
      </c>
      <c r="BW1495" s="17">
        <v>0.23966658348979999</v>
      </c>
      <c r="BX1495" s="17">
        <v>0.248213055916223</v>
      </c>
      <c r="BY1495" s="17"/>
      <c r="BZ1495" s="17">
        <v>0.248884722995663</v>
      </c>
      <c r="CA1495" s="17">
        <v>0.21995279978757501</v>
      </c>
    </row>
    <row r="1496" spans="2:79" x14ac:dyDescent="0.3">
      <c r="B1496" t="s">
        <v>323</v>
      </c>
      <c r="C1496" s="17">
        <v>0.22767644315017499</v>
      </c>
      <c r="D1496" s="17">
        <v>0.24085215722990599</v>
      </c>
      <c r="E1496" s="17">
        <v>0.21886805055275299</v>
      </c>
      <c r="F1496" s="17"/>
      <c r="G1496" s="17">
        <v>0.248896559160977</v>
      </c>
      <c r="H1496" s="17">
        <v>0.23428926212548701</v>
      </c>
      <c r="I1496" s="17">
        <v>0.141641290628125</v>
      </c>
      <c r="J1496" s="17">
        <v>0.27439858204673401</v>
      </c>
      <c r="K1496" s="17">
        <v>0.24190945485544699</v>
      </c>
      <c r="L1496" s="17">
        <v>0.22665273426562699</v>
      </c>
      <c r="M1496" s="17"/>
      <c r="N1496" s="17">
        <v>0.23635141214580299</v>
      </c>
      <c r="O1496" s="17">
        <v>0.23163703469729199</v>
      </c>
      <c r="P1496" s="17">
        <v>0.268468027361152</v>
      </c>
      <c r="Q1496" s="17">
        <v>0.18291651235675599</v>
      </c>
      <c r="R1496" s="17"/>
      <c r="S1496" s="17">
        <v>0.22755683119168199</v>
      </c>
      <c r="T1496" s="17">
        <v>0.213329381640781</v>
      </c>
      <c r="U1496" s="17">
        <v>0.216247186306227</v>
      </c>
      <c r="V1496" s="17">
        <v>0.26579137150197801</v>
      </c>
      <c r="W1496" s="17">
        <v>8.8025437326362893E-2</v>
      </c>
      <c r="X1496" s="17">
        <v>0.24227394503810301</v>
      </c>
      <c r="Y1496" s="17">
        <v>0.17424472807913699</v>
      </c>
      <c r="Z1496" s="17">
        <v>0.33716339879429402</v>
      </c>
      <c r="AA1496" s="17">
        <v>0.23348788218059399</v>
      </c>
      <c r="AB1496" s="17">
        <v>0.28769282377005601</v>
      </c>
      <c r="AC1496" s="17">
        <v>0.18534294728947601</v>
      </c>
      <c r="AD1496" s="17">
        <v>0.43425827960986702</v>
      </c>
      <c r="AE1496" s="17"/>
      <c r="AF1496" s="17">
        <v>0.27237739283657397</v>
      </c>
      <c r="AG1496" s="17">
        <v>0.23349999798215601</v>
      </c>
      <c r="AH1496" s="17">
        <v>0.213172508641603</v>
      </c>
      <c r="AI1496" s="17">
        <v>0.20476197649438699</v>
      </c>
      <c r="AJ1496" s="17">
        <v>0.294822524860677</v>
      </c>
      <c r="AK1496" s="17"/>
      <c r="AL1496" s="17">
        <v>0.27609226700319101</v>
      </c>
      <c r="AM1496" s="17">
        <v>0.25711460432042799</v>
      </c>
      <c r="AN1496" s="17">
        <v>0.17433965153620701</v>
      </c>
      <c r="AO1496" s="17">
        <v>0.194760504034454</v>
      </c>
      <c r="AP1496" s="17">
        <v>0.224540002319046</v>
      </c>
      <c r="AQ1496" s="17">
        <v>0.248442177221608</v>
      </c>
      <c r="AR1496" s="17"/>
      <c r="AS1496" s="17">
        <v>0.249486890783852</v>
      </c>
      <c r="AT1496" s="17">
        <v>0.24795517878300499</v>
      </c>
      <c r="AU1496" s="17">
        <v>0.19093090575628899</v>
      </c>
      <c r="AV1496" s="17">
        <v>0.20470521749624601</v>
      </c>
      <c r="AW1496" s="17">
        <v>0.124781100442611</v>
      </c>
      <c r="AX1496" s="17"/>
      <c r="AY1496" s="17">
        <v>0.22649931202349199</v>
      </c>
      <c r="AZ1496" s="17">
        <v>0.25780194083400798</v>
      </c>
      <c r="BA1496" s="17">
        <v>0.197075007049825</v>
      </c>
      <c r="BB1496" s="17">
        <v>0.21022022541355301</v>
      </c>
      <c r="BC1496" s="17">
        <v>0.15817864011567401</v>
      </c>
      <c r="BD1496" s="17"/>
      <c r="BE1496" s="17">
        <v>0.13060763214999399</v>
      </c>
      <c r="BF1496" s="17">
        <v>0.235472853064676</v>
      </c>
      <c r="BG1496" s="17">
        <v>0.24223370671981101</v>
      </c>
      <c r="BH1496" s="17">
        <v>0.21561160817153599</v>
      </c>
      <c r="BI1496" s="17"/>
      <c r="BJ1496" s="17">
        <v>0.12798272227332799</v>
      </c>
      <c r="BK1496" s="17">
        <v>0.25518570143899499</v>
      </c>
      <c r="BL1496" s="17">
        <v>0.25216587429612097</v>
      </c>
      <c r="BM1496" s="17">
        <v>0.23123235428223399</v>
      </c>
      <c r="BN1496" s="17"/>
      <c r="BO1496" s="17">
        <v>0.204544572171904</v>
      </c>
      <c r="BP1496" s="17">
        <v>0.18532084559957099</v>
      </c>
      <c r="BQ1496" s="17">
        <v>0.23728894819823901</v>
      </c>
      <c r="BR1496" s="17"/>
      <c r="BS1496" s="17">
        <v>0.226404219494448</v>
      </c>
      <c r="BT1496" s="17">
        <v>0.230421824634055</v>
      </c>
      <c r="BU1496" s="17"/>
      <c r="BV1496" s="17">
        <v>0.242004680238355</v>
      </c>
      <c r="BW1496" s="17">
        <v>0.208042109571312</v>
      </c>
      <c r="BX1496" s="17">
        <v>0.24853855517265999</v>
      </c>
      <c r="BY1496" s="17"/>
      <c r="BZ1496" s="17">
        <v>0.27131826531407299</v>
      </c>
      <c r="CA1496" s="17">
        <v>0.209022691316578</v>
      </c>
    </row>
    <row r="1497" spans="2:79" x14ac:dyDescent="0.3">
      <c r="B1497" t="s">
        <v>324</v>
      </c>
      <c r="C1497" s="17">
        <v>0.16730529322059301</v>
      </c>
      <c r="D1497" s="17">
        <v>0.17626335178534699</v>
      </c>
      <c r="E1497" s="17">
        <v>0.15871453371526201</v>
      </c>
      <c r="F1497" s="17"/>
      <c r="G1497" s="17">
        <v>0.121145203237254</v>
      </c>
      <c r="H1497" s="17">
        <v>0.222549086019145</v>
      </c>
      <c r="I1497" s="17">
        <v>0.232891281797242</v>
      </c>
      <c r="J1497" s="17">
        <v>0.12916042932399199</v>
      </c>
      <c r="K1497" s="17">
        <v>0.113826711426253</v>
      </c>
      <c r="L1497" s="17">
        <v>0.17183044729445801</v>
      </c>
      <c r="M1497" s="17"/>
      <c r="N1497" s="17">
        <v>0.15107137765631001</v>
      </c>
      <c r="O1497" s="17">
        <v>0.17610556901528601</v>
      </c>
      <c r="P1497" s="17">
        <v>0.15517125969192699</v>
      </c>
      <c r="Q1497" s="17">
        <v>0.17470246457300101</v>
      </c>
      <c r="R1497" s="17"/>
      <c r="S1497" s="17">
        <v>0.17380386965373801</v>
      </c>
      <c r="T1497" s="17">
        <v>0.159508010789501</v>
      </c>
      <c r="U1497" s="17">
        <v>0.18194046304407499</v>
      </c>
      <c r="V1497" s="17">
        <v>0.18679468501243501</v>
      </c>
      <c r="W1497" s="17">
        <v>0.20680696895138201</v>
      </c>
      <c r="X1497" s="17">
        <v>0.167237720787245</v>
      </c>
      <c r="Y1497" s="17">
        <v>0.15445707728615199</v>
      </c>
      <c r="Z1497" s="17">
        <v>0.12784144577220599</v>
      </c>
      <c r="AA1497" s="17">
        <v>0.177060523051327</v>
      </c>
      <c r="AB1497" s="17">
        <v>0.15663987793120801</v>
      </c>
      <c r="AC1497" s="17">
        <v>0.122792100395355</v>
      </c>
      <c r="AD1497" s="17">
        <v>0.13251291099493501</v>
      </c>
      <c r="AE1497" s="17"/>
      <c r="AF1497" s="17">
        <v>0.144050058327828</v>
      </c>
      <c r="AG1497" s="17">
        <v>0.151628590333485</v>
      </c>
      <c r="AH1497" s="17">
        <v>0.144203086576353</v>
      </c>
      <c r="AI1497" s="17">
        <v>0.227052910364231</v>
      </c>
      <c r="AJ1497" s="17">
        <v>0.177484364557325</v>
      </c>
      <c r="AK1497" s="17"/>
      <c r="AL1497" s="17">
        <v>0.134638881289186</v>
      </c>
      <c r="AM1497" s="17">
        <v>0.129256225994722</v>
      </c>
      <c r="AN1497" s="17">
        <v>8.6989675310200396E-2</v>
      </c>
      <c r="AO1497" s="17">
        <v>0.201710887565102</v>
      </c>
      <c r="AP1497" s="17">
        <v>0.16536427213785199</v>
      </c>
      <c r="AQ1497" s="17">
        <v>0.28212456502392802</v>
      </c>
      <c r="AR1497" s="17"/>
      <c r="AS1497" s="17">
        <v>0.117945514437356</v>
      </c>
      <c r="AT1497" s="17">
        <v>0.171759845934499</v>
      </c>
      <c r="AU1497" s="17">
        <v>0.227083452198551</v>
      </c>
      <c r="AV1497" s="17">
        <v>0.11206924074541399</v>
      </c>
      <c r="AW1497" s="17">
        <v>0.128359194267788</v>
      </c>
      <c r="AX1497" s="17"/>
      <c r="AY1497" s="17">
        <v>0.13073561908145701</v>
      </c>
      <c r="AZ1497" s="17">
        <v>0.18825118015664299</v>
      </c>
      <c r="BA1497" s="17">
        <v>0.21905926659144401</v>
      </c>
      <c r="BB1497" s="17">
        <v>9.3834291307494794E-2</v>
      </c>
      <c r="BC1497" s="17">
        <v>0.10471283009224</v>
      </c>
      <c r="BD1497" s="17"/>
      <c r="BE1497" s="17">
        <v>0.13417334714158599</v>
      </c>
      <c r="BF1497" s="17">
        <v>0.12590828400985299</v>
      </c>
      <c r="BG1497" s="17">
        <v>0.154334675019692</v>
      </c>
      <c r="BH1497" s="17">
        <v>0.213968916662303</v>
      </c>
      <c r="BI1497" s="17"/>
      <c r="BJ1497" s="17">
        <v>0.15146177295652999</v>
      </c>
      <c r="BK1497" s="17">
        <v>0.125409495919411</v>
      </c>
      <c r="BL1497" s="17">
        <v>0.143738146926078</v>
      </c>
      <c r="BM1497" s="17">
        <v>0.18610985402969099</v>
      </c>
      <c r="BN1497" s="17"/>
      <c r="BO1497" s="17">
        <v>0.12387174891938001</v>
      </c>
      <c r="BP1497" s="17">
        <v>0.16290780782700801</v>
      </c>
      <c r="BQ1497" s="17">
        <v>0.17582967952496001</v>
      </c>
      <c r="BR1497" s="17"/>
      <c r="BS1497" s="17">
        <v>0.167253480699318</v>
      </c>
      <c r="BT1497" s="17">
        <v>0.165337730617231</v>
      </c>
      <c r="BU1497" s="17"/>
      <c r="BV1497" s="17">
        <v>0.145144118136317</v>
      </c>
      <c r="BW1497" s="17">
        <v>0.19473100316601</v>
      </c>
      <c r="BX1497" s="17">
        <v>0.15128275642155201</v>
      </c>
      <c r="BY1497" s="17"/>
      <c r="BZ1497" s="17">
        <v>0.169742041256499</v>
      </c>
      <c r="CA1497" s="17">
        <v>0.29557048910279599</v>
      </c>
    </row>
    <row r="1498" spans="2:79" x14ac:dyDescent="0.3">
      <c r="B1498" t="s">
        <v>325</v>
      </c>
      <c r="C1498" s="17">
        <v>8.5128889204665797E-2</v>
      </c>
      <c r="D1498" s="17">
        <v>9.4267505747187799E-2</v>
      </c>
      <c r="E1498" s="17">
        <v>7.4343678726657203E-2</v>
      </c>
      <c r="F1498" s="17"/>
      <c r="G1498" s="17">
        <v>0.105956254393047</v>
      </c>
      <c r="H1498" s="17">
        <v>0.10236424183559099</v>
      </c>
      <c r="I1498" s="17">
        <v>0.106796248319494</v>
      </c>
      <c r="J1498" s="17">
        <v>3.4438203410794697E-2</v>
      </c>
      <c r="K1498" s="17">
        <v>7.0637164726358406E-2</v>
      </c>
      <c r="L1498" s="17">
        <v>8.7706120319600706E-2</v>
      </c>
      <c r="M1498" s="17"/>
      <c r="N1498" s="17">
        <v>9.1043909898547604E-2</v>
      </c>
      <c r="O1498" s="17">
        <v>8.2372219282270107E-2</v>
      </c>
      <c r="P1498" s="17">
        <v>7.4944603459510997E-2</v>
      </c>
      <c r="Q1498" s="17">
        <v>9.3732429926930594E-2</v>
      </c>
      <c r="R1498" s="17"/>
      <c r="S1498" s="17">
        <v>0.114622814155729</v>
      </c>
      <c r="T1498" s="17">
        <v>5.45556885618938E-2</v>
      </c>
      <c r="U1498" s="17">
        <v>0.10748267394866</v>
      </c>
      <c r="V1498" s="17">
        <v>0.10774485234497</v>
      </c>
      <c r="W1498" s="17">
        <v>0.179428710171636</v>
      </c>
      <c r="X1498" s="17">
        <v>5.4919423176502398E-2</v>
      </c>
      <c r="Y1498" s="17">
        <v>0.128120515427361</v>
      </c>
      <c r="Z1498" s="17">
        <v>5.3781436013453997E-2</v>
      </c>
      <c r="AA1498" s="17">
        <v>4.7947040160052599E-2</v>
      </c>
      <c r="AB1498" s="17">
        <v>7.3225303985271106E-2</v>
      </c>
      <c r="AC1498" s="17">
        <v>3.8565510325811597E-2</v>
      </c>
      <c r="AD1498" s="17">
        <v>0</v>
      </c>
      <c r="AE1498" s="17"/>
      <c r="AF1498" s="17">
        <v>7.4007838772310999E-2</v>
      </c>
      <c r="AG1498" s="17">
        <v>0.10776234520999201</v>
      </c>
      <c r="AH1498" s="17">
        <v>7.0072694176291694E-2</v>
      </c>
      <c r="AI1498" s="17">
        <v>8.1898950975582196E-2</v>
      </c>
      <c r="AJ1498" s="17">
        <v>7.2141689142246904E-2</v>
      </c>
      <c r="AK1498" s="17"/>
      <c r="AL1498" s="17">
        <v>0.114124014193331</v>
      </c>
      <c r="AM1498" s="17">
        <v>4.7144118254133997E-2</v>
      </c>
      <c r="AN1498" s="17">
        <v>8.7234236823178699E-2</v>
      </c>
      <c r="AO1498" s="17">
        <v>9.59612391055914E-2</v>
      </c>
      <c r="AP1498" s="17">
        <v>7.4422758222270194E-2</v>
      </c>
      <c r="AQ1498" s="17">
        <v>9.64832140192977E-2</v>
      </c>
      <c r="AR1498" s="17"/>
      <c r="AS1498" s="17">
        <v>7.2771674121662897E-2</v>
      </c>
      <c r="AT1498" s="17">
        <v>7.1198119095222098E-2</v>
      </c>
      <c r="AU1498" s="17">
        <v>9.3056519464743498E-2</v>
      </c>
      <c r="AV1498" s="17">
        <v>0.12861080331702901</v>
      </c>
      <c r="AW1498" s="17">
        <v>0.17703781031824001</v>
      </c>
      <c r="AX1498" s="17"/>
      <c r="AY1498" s="17">
        <v>8.5743472921681399E-2</v>
      </c>
      <c r="AZ1498" s="17">
        <v>7.32832153863677E-2</v>
      </c>
      <c r="BA1498" s="17">
        <v>9.8609297887641598E-2</v>
      </c>
      <c r="BB1498" s="17">
        <v>0.103035899592035</v>
      </c>
      <c r="BC1498" s="17">
        <v>5.5065076047352599E-2</v>
      </c>
      <c r="BD1498" s="17"/>
      <c r="BE1498" s="17">
        <v>7.0024638562310101E-2</v>
      </c>
      <c r="BF1498" s="17">
        <v>0.108994599591931</v>
      </c>
      <c r="BG1498" s="17">
        <v>8.8088572245419203E-2</v>
      </c>
      <c r="BH1498" s="17">
        <v>7.1548741757781198E-2</v>
      </c>
      <c r="BI1498" s="17"/>
      <c r="BJ1498" s="17">
        <v>9.4635773295192002E-2</v>
      </c>
      <c r="BK1498" s="17">
        <v>0.175056709219548</v>
      </c>
      <c r="BL1498" s="17">
        <v>5.89459551423945E-2</v>
      </c>
      <c r="BM1498" s="17">
        <v>8.4553777980917497E-2</v>
      </c>
      <c r="BN1498" s="17"/>
      <c r="BO1498" s="17">
        <v>7.9155397234647096E-2</v>
      </c>
      <c r="BP1498" s="17">
        <v>0.101370898701864</v>
      </c>
      <c r="BQ1498" s="17">
        <v>8.4107933162525197E-2</v>
      </c>
      <c r="BR1498" s="17"/>
      <c r="BS1498" s="17">
        <v>8.8631927051394596E-2</v>
      </c>
      <c r="BT1498" s="17">
        <v>7.8843726114588203E-2</v>
      </c>
      <c r="BU1498" s="17"/>
      <c r="BV1498" s="17">
        <v>9.4295744540425094E-2</v>
      </c>
      <c r="BW1498" s="17">
        <v>8.8497149839157005E-2</v>
      </c>
      <c r="BX1498" s="17">
        <v>7.9869274596714807E-2</v>
      </c>
      <c r="BY1498" s="17"/>
      <c r="BZ1498" s="17">
        <v>9.1440199583223206E-2</v>
      </c>
      <c r="CA1498" s="17">
        <v>7.3352160076967196E-2</v>
      </c>
    </row>
    <row r="1499" spans="2:79" x14ac:dyDescent="0.3">
      <c r="B1499" t="s">
        <v>326</v>
      </c>
      <c r="C1499" s="17">
        <v>6.4450636770547701E-2</v>
      </c>
      <c r="D1499" s="17">
        <v>6.7035938411279902E-2</v>
      </c>
      <c r="E1499" s="17">
        <v>5.91497866380397E-2</v>
      </c>
      <c r="F1499" s="17"/>
      <c r="G1499" s="17">
        <v>5.86878934067478E-2</v>
      </c>
      <c r="H1499" s="17">
        <v>3.4296767367319202E-2</v>
      </c>
      <c r="I1499" s="17">
        <v>4.6207504858092503E-2</v>
      </c>
      <c r="J1499" s="17">
        <v>6.3587099340248504E-2</v>
      </c>
      <c r="K1499" s="17">
        <v>0.116137228259379</v>
      </c>
      <c r="L1499" s="17">
        <v>7.2736554219627894E-2</v>
      </c>
      <c r="M1499" s="17"/>
      <c r="N1499" s="17">
        <v>9.1479298062830797E-2</v>
      </c>
      <c r="O1499" s="17">
        <v>5.7231571408321198E-2</v>
      </c>
      <c r="P1499" s="17">
        <v>7.6976413946977004E-2</v>
      </c>
      <c r="Q1499" s="17">
        <v>3.4643777187595703E-2</v>
      </c>
      <c r="R1499" s="17"/>
      <c r="S1499" s="17">
        <v>4.8079844877241901E-2</v>
      </c>
      <c r="T1499" s="17">
        <v>8.5121853558250304E-2</v>
      </c>
      <c r="U1499" s="17">
        <v>3.4422022372139399E-2</v>
      </c>
      <c r="V1499" s="17">
        <v>1.5071580915548799E-2</v>
      </c>
      <c r="W1499" s="17">
        <v>5.1410171518246298E-2</v>
      </c>
      <c r="X1499" s="17">
        <v>5.2901839534077497E-2</v>
      </c>
      <c r="Y1499" s="17">
        <v>0.14681235781244201</v>
      </c>
      <c r="Z1499" s="17">
        <v>0.109410875783745</v>
      </c>
      <c r="AA1499" s="17">
        <v>5.81070443385392E-2</v>
      </c>
      <c r="AB1499" s="17">
        <v>5.1458292031375398E-2</v>
      </c>
      <c r="AC1499" s="17">
        <v>0.11362679676106301</v>
      </c>
      <c r="AD1499" s="17">
        <v>0</v>
      </c>
      <c r="AE1499" s="17"/>
      <c r="AF1499" s="17">
        <v>8.5915417875011002E-2</v>
      </c>
      <c r="AG1499" s="17">
        <v>5.8577594644845903E-2</v>
      </c>
      <c r="AH1499" s="17">
        <v>6.8660853545987499E-2</v>
      </c>
      <c r="AI1499" s="17">
        <v>5.9945774101026902E-2</v>
      </c>
      <c r="AJ1499" s="17">
        <v>0</v>
      </c>
      <c r="AK1499" s="17"/>
      <c r="AL1499" s="17">
        <v>4.4808196695539898E-2</v>
      </c>
      <c r="AM1499" s="17">
        <v>0.10408146545436001</v>
      </c>
      <c r="AN1499" s="17">
        <v>8.7618224562653502E-2</v>
      </c>
      <c r="AO1499" s="17">
        <v>5.9529512457595198E-2</v>
      </c>
      <c r="AP1499" s="17">
        <v>3.9816945217116297E-2</v>
      </c>
      <c r="AQ1499" s="17">
        <v>1.66482216357242E-2</v>
      </c>
      <c r="AR1499" s="17"/>
      <c r="AS1499" s="17">
        <v>0.11273419053</v>
      </c>
      <c r="AT1499" s="17">
        <v>4.61621584324899E-2</v>
      </c>
      <c r="AU1499" s="17">
        <v>4.8140090893892699E-2</v>
      </c>
      <c r="AV1499" s="17">
        <v>8.6973672772610103E-2</v>
      </c>
      <c r="AW1499" s="17">
        <v>0.113386152524768</v>
      </c>
      <c r="AX1499" s="17"/>
      <c r="AY1499" s="17">
        <v>0.100732886894394</v>
      </c>
      <c r="AZ1499" s="17">
        <v>6.4100372901472899E-2</v>
      </c>
      <c r="BA1499" s="17">
        <v>4.6942539106204502E-2</v>
      </c>
      <c r="BB1499" s="17">
        <v>3.1381598747132901E-2</v>
      </c>
      <c r="BC1499" s="17">
        <v>6.5024386591603395E-2</v>
      </c>
      <c r="BD1499" s="17"/>
      <c r="BE1499" s="17">
        <v>0.15721093213724899</v>
      </c>
      <c r="BF1499" s="17">
        <v>8.4619529891746301E-2</v>
      </c>
      <c r="BG1499" s="17">
        <v>4.8903802976142399E-2</v>
      </c>
      <c r="BH1499" s="17">
        <v>6.46489829271574E-2</v>
      </c>
      <c r="BI1499" s="17"/>
      <c r="BJ1499" s="17">
        <v>7.0751213556376397E-2</v>
      </c>
      <c r="BK1499" s="17">
        <v>8.3211078265638297E-2</v>
      </c>
      <c r="BL1499" s="17">
        <v>3.93033981939915E-2</v>
      </c>
      <c r="BM1499" s="17">
        <v>7.3682745505298297E-2</v>
      </c>
      <c r="BN1499" s="17"/>
      <c r="BO1499" s="17">
        <v>6.7280078239171801E-2</v>
      </c>
      <c r="BP1499" s="17">
        <v>2.3847066772445202E-2</v>
      </c>
      <c r="BQ1499" s="17">
        <v>7.1357488432678404E-2</v>
      </c>
      <c r="BR1499" s="17"/>
      <c r="BS1499" s="17">
        <v>9.3335524155745905E-2</v>
      </c>
      <c r="BT1499" s="17">
        <v>3.4550859824174801E-2</v>
      </c>
      <c r="BU1499" s="17"/>
      <c r="BV1499" s="17">
        <v>6.6910553219787103E-2</v>
      </c>
      <c r="BW1499" s="17">
        <v>5.3591977680140901E-2</v>
      </c>
      <c r="BX1499" s="17">
        <v>7.9384718068657906E-2</v>
      </c>
      <c r="BY1499" s="17"/>
      <c r="BZ1499" s="17">
        <v>3.0615578102603701E-2</v>
      </c>
      <c r="CA1499" s="17">
        <v>2.3811001190501401E-2</v>
      </c>
    </row>
    <row r="1500" spans="2:79" x14ac:dyDescent="0.3">
      <c r="B1500" t="s">
        <v>327</v>
      </c>
      <c r="C1500" s="17">
        <v>3.2690550131287202E-2</v>
      </c>
      <c r="D1500" s="17">
        <v>3.2010770336834499E-2</v>
      </c>
      <c r="E1500" s="17">
        <v>3.4040817360670099E-2</v>
      </c>
      <c r="F1500" s="17"/>
      <c r="G1500" s="17">
        <v>1.91155068522843E-2</v>
      </c>
      <c r="H1500" s="17">
        <v>1.0572018314495699E-2</v>
      </c>
      <c r="I1500" s="17">
        <v>3.6192226740282399E-2</v>
      </c>
      <c r="J1500" s="17">
        <v>1.49323775869182E-2</v>
      </c>
      <c r="K1500" s="17">
        <v>7.1893388858988896E-2</v>
      </c>
      <c r="L1500" s="17">
        <v>4.4920166518429602E-2</v>
      </c>
      <c r="M1500" s="17"/>
      <c r="N1500" s="17">
        <v>4.1728766032407799E-2</v>
      </c>
      <c r="O1500" s="17">
        <v>4.5043527890959299E-2</v>
      </c>
      <c r="P1500" s="17">
        <v>1.9846026886337999E-2</v>
      </c>
      <c r="Q1500" s="17">
        <v>2.33537861125338E-2</v>
      </c>
      <c r="R1500" s="17"/>
      <c r="S1500" s="17">
        <v>4.0893538927449499E-2</v>
      </c>
      <c r="T1500" s="17">
        <v>4.2988895222682698E-2</v>
      </c>
      <c r="U1500" s="17">
        <v>0</v>
      </c>
      <c r="V1500" s="17">
        <v>3.0131716302424501E-2</v>
      </c>
      <c r="W1500" s="17">
        <v>5.0237694469602003E-2</v>
      </c>
      <c r="X1500" s="17">
        <v>1.60689253768245E-2</v>
      </c>
      <c r="Y1500" s="17">
        <v>4.2372526078043801E-2</v>
      </c>
      <c r="Z1500" s="17">
        <v>3.7837758335991699E-2</v>
      </c>
      <c r="AA1500" s="17">
        <v>2.6699982063939001E-2</v>
      </c>
      <c r="AB1500" s="17">
        <v>2.1808433149817799E-2</v>
      </c>
      <c r="AC1500" s="17">
        <v>7.0887834124982493E-2</v>
      </c>
      <c r="AD1500" s="17">
        <v>0</v>
      </c>
      <c r="AE1500" s="17"/>
      <c r="AF1500" s="17">
        <v>2.9910663323067101E-2</v>
      </c>
      <c r="AG1500" s="17">
        <v>4.7533273253461003E-2</v>
      </c>
      <c r="AH1500" s="17">
        <v>4.0331681944128402E-2</v>
      </c>
      <c r="AI1500" s="17">
        <v>2.4929420680980401E-2</v>
      </c>
      <c r="AJ1500" s="17">
        <v>5.22831246797976E-2</v>
      </c>
      <c r="AK1500" s="17"/>
      <c r="AL1500" s="17">
        <v>5.7788153836492002E-2</v>
      </c>
      <c r="AM1500" s="17">
        <v>2.2690299321382799E-2</v>
      </c>
      <c r="AN1500" s="17">
        <v>5.5391565701832297E-2</v>
      </c>
      <c r="AO1500" s="17">
        <v>2.3154051756762901E-2</v>
      </c>
      <c r="AP1500" s="17">
        <v>5.5868291217075199E-2</v>
      </c>
      <c r="AQ1500" s="17">
        <v>0</v>
      </c>
      <c r="AR1500" s="17"/>
      <c r="AS1500" s="17">
        <v>3.90095906387362E-2</v>
      </c>
      <c r="AT1500" s="17">
        <v>2.89588562153772E-2</v>
      </c>
      <c r="AU1500" s="17">
        <v>2.8431753337154302E-2</v>
      </c>
      <c r="AV1500" s="17">
        <v>4.1160637395525099E-2</v>
      </c>
      <c r="AW1500" s="17">
        <v>5.9306571533427499E-2</v>
      </c>
      <c r="AX1500" s="17"/>
      <c r="AY1500" s="17">
        <v>4.0901800361788997E-2</v>
      </c>
      <c r="AZ1500" s="17">
        <v>2.80293085300896E-2</v>
      </c>
      <c r="BA1500" s="17">
        <v>1.2674469434890199E-2</v>
      </c>
      <c r="BB1500" s="17">
        <v>6.0959528085033098E-2</v>
      </c>
      <c r="BC1500" s="17">
        <v>5.1907330692498997E-2</v>
      </c>
      <c r="BD1500" s="17"/>
      <c r="BE1500" s="17">
        <v>3.4268151827568101E-2</v>
      </c>
      <c r="BF1500" s="17">
        <v>4.2022682074756103E-2</v>
      </c>
      <c r="BG1500" s="17">
        <v>2.1055122001966801E-2</v>
      </c>
      <c r="BH1500" s="17">
        <v>4.6297478600762998E-2</v>
      </c>
      <c r="BI1500" s="17"/>
      <c r="BJ1500" s="17">
        <v>0</v>
      </c>
      <c r="BK1500" s="17">
        <v>0</v>
      </c>
      <c r="BL1500" s="17">
        <v>2.1551106655145601E-2</v>
      </c>
      <c r="BM1500" s="17">
        <v>4.99599769855298E-2</v>
      </c>
      <c r="BN1500" s="17"/>
      <c r="BO1500" s="17">
        <v>0</v>
      </c>
      <c r="BP1500" s="17">
        <v>0</v>
      </c>
      <c r="BQ1500" s="17">
        <v>4.54555154835131E-2</v>
      </c>
      <c r="BR1500" s="17"/>
      <c r="BS1500" s="17">
        <v>1.73829113678458E-2</v>
      </c>
      <c r="BT1500" s="17">
        <v>4.8950266806024101E-2</v>
      </c>
      <c r="BU1500" s="17"/>
      <c r="BV1500" s="17">
        <v>6.1485413092964798E-2</v>
      </c>
      <c r="BW1500" s="17">
        <v>1.81060178744154E-2</v>
      </c>
      <c r="BX1500" s="17">
        <v>3.1098048157671501E-2</v>
      </c>
      <c r="BY1500" s="17"/>
      <c r="BZ1500" s="17">
        <v>5.91002390104894E-2</v>
      </c>
      <c r="CA1500" s="17">
        <v>0</v>
      </c>
    </row>
    <row r="1501" spans="2:79" x14ac:dyDescent="0.3">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c r="BI1501" s="17"/>
      <c r="BJ1501" s="17"/>
      <c r="BK1501" s="17"/>
      <c r="BL1501" s="17"/>
      <c r="BM1501" s="17"/>
      <c r="BN1501" s="17"/>
      <c r="BO1501" s="17"/>
      <c r="BP1501" s="17"/>
      <c r="BQ1501" s="17"/>
      <c r="BR1501" s="17"/>
      <c r="BS1501" s="17"/>
      <c r="BT1501" s="17"/>
      <c r="BU1501" s="17"/>
      <c r="BV1501" s="17"/>
      <c r="BW1501" s="17"/>
      <c r="BX1501" s="17"/>
      <c r="BY1501" s="17"/>
      <c r="BZ1501" s="17"/>
      <c r="CA1501" s="17"/>
    </row>
    <row r="1502" spans="2:79" x14ac:dyDescent="0.3">
      <c r="B1502" s="6" t="s">
        <v>410</v>
      </c>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c r="BM1502" s="17"/>
      <c r="BN1502" s="17"/>
      <c r="BO1502" s="17"/>
      <c r="BP1502" s="17"/>
      <c r="BQ1502" s="17"/>
      <c r="BR1502" s="17"/>
      <c r="BS1502" s="17"/>
      <c r="BT1502" s="17"/>
      <c r="BU1502" s="17"/>
      <c r="BV1502" s="17"/>
      <c r="BW1502" s="17"/>
      <c r="BX1502" s="17"/>
      <c r="BY1502" s="17"/>
      <c r="BZ1502" s="17"/>
      <c r="CA1502" s="17"/>
    </row>
    <row r="1503" spans="2:79" x14ac:dyDescent="0.3">
      <c r="B1503" s="24" t="s">
        <v>329</v>
      </c>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17"/>
      <c r="AH1503" s="17"/>
      <c r="AI1503" s="17"/>
      <c r="AJ1503" s="17"/>
      <c r="AK1503" s="17"/>
      <c r="AL1503" s="17"/>
      <c r="AM1503" s="17"/>
      <c r="AN1503" s="17"/>
      <c r="AO1503" s="17"/>
      <c r="AP1503" s="17"/>
      <c r="AQ1503" s="17"/>
      <c r="AR1503" s="17"/>
      <c r="AS1503" s="17"/>
      <c r="AT1503" s="17"/>
      <c r="AU1503" s="17"/>
      <c r="AV1503" s="17"/>
      <c r="AW1503" s="17"/>
      <c r="AX1503" s="17"/>
      <c r="AY1503" s="17"/>
      <c r="AZ1503" s="17"/>
      <c r="BA1503" s="17"/>
      <c r="BB1503" s="17"/>
      <c r="BC1503" s="17"/>
      <c r="BD1503" s="17"/>
      <c r="BE1503" s="17"/>
      <c r="BF1503" s="17"/>
      <c r="BG1503" s="17"/>
      <c r="BH1503" s="17"/>
      <c r="BI1503" s="17"/>
      <c r="BJ1503" s="17"/>
      <c r="BK1503" s="17"/>
      <c r="BL1503" s="17"/>
      <c r="BM1503" s="17"/>
      <c r="BN1503" s="17"/>
      <c r="BO1503" s="17"/>
      <c r="BP1503" s="17"/>
      <c r="BQ1503" s="17"/>
      <c r="BR1503" s="17"/>
      <c r="BS1503" s="17"/>
      <c r="BT1503" s="17"/>
      <c r="BU1503" s="17"/>
      <c r="BV1503" s="17"/>
      <c r="BW1503" s="17"/>
      <c r="BX1503" s="17"/>
      <c r="BY1503" s="17"/>
      <c r="BZ1503" s="17"/>
      <c r="CA1503" s="17"/>
    </row>
    <row r="1504" spans="2:79" x14ac:dyDescent="0.3">
      <c r="B1504" t="s">
        <v>321</v>
      </c>
      <c r="C1504" s="17">
        <v>6.2447475368054499E-2</v>
      </c>
      <c r="D1504" s="17">
        <v>8.1437339093660202E-2</v>
      </c>
      <c r="E1504" s="17">
        <v>4.43959156382479E-2</v>
      </c>
      <c r="F1504" s="17"/>
      <c r="G1504" s="17">
        <v>6.8291572107808104E-2</v>
      </c>
      <c r="H1504" s="17">
        <v>6.5406086213833106E-2</v>
      </c>
      <c r="I1504" s="17">
        <v>6.7376208081983704E-2</v>
      </c>
      <c r="J1504" s="17">
        <v>6.1057750936915497E-2</v>
      </c>
      <c r="K1504" s="17">
        <v>5.2161863797711802E-2</v>
      </c>
      <c r="L1504" s="17">
        <v>6.0020020355478099E-2</v>
      </c>
      <c r="M1504" s="17"/>
      <c r="N1504" s="17">
        <v>6.5498462737251795E-2</v>
      </c>
      <c r="O1504" s="17">
        <v>5.3640235679101797E-2</v>
      </c>
      <c r="P1504" s="17">
        <v>8.8332236611423101E-2</v>
      </c>
      <c r="Q1504" s="17">
        <v>4.9813275956652803E-2</v>
      </c>
      <c r="R1504" s="17"/>
      <c r="S1504" s="17">
        <v>7.6829722192603894E-2</v>
      </c>
      <c r="T1504" s="17">
        <v>4.3816484747982602E-2</v>
      </c>
      <c r="U1504" s="17">
        <v>2.33993214523536E-2</v>
      </c>
      <c r="V1504" s="17">
        <v>9.4347134443726693E-2</v>
      </c>
      <c r="W1504" s="17">
        <v>5.53573205189909E-2</v>
      </c>
      <c r="X1504" s="17">
        <v>9.7905766309446099E-2</v>
      </c>
      <c r="Y1504" s="17">
        <v>4.5770916610019703E-2</v>
      </c>
      <c r="Z1504" s="17">
        <v>0</v>
      </c>
      <c r="AA1504" s="17">
        <v>0.10437309612812901</v>
      </c>
      <c r="AB1504" s="17">
        <v>0</v>
      </c>
      <c r="AC1504" s="17">
        <v>4.8313663301952803E-2</v>
      </c>
      <c r="AD1504" s="17">
        <v>0.137161450040969</v>
      </c>
      <c r="AE1504" s="17"/>
      <c r="AF1504" s="17">
        <v>8.7898231324681497E-2</v>
      </c>
      <c r="AG1504" s="17">
        <v>5.4436481947119697E-2</v>
      </c>
      <c r="AH1504" s="17">
        <v>3.7778677102924603E-2</v>
      </c>
      <c r="AI1504" s="17">
        <v>9.6008460354950101E-2</v>
      </c>
      <c r="AJ1504" s="17">
        <v>0</v>
      </c>
      <c r="AK1504" s="17"/>
      <c r="AL1504" s="17">
        <v>6.9544619587933801E-2</v>
      </c>
      <c r="AM1504" s="17">
        <v>8.4078760109013606E-2</v>
      </c>
      <c r="AN1504" s="17">
        <v>5.4307103749881597E-2</v>
      </c>
      <c r="AO1504" s="17">
        <v>9.2370809164099205E-2</v>
      </c>
      <c r="AP1504" s="17">
        <v>0</v>
      </c>
      <c r="AQ1504" s="17">
        <v>4.1632628974844703E-2</v>
      </c>
      <c r="AR1504" s="17"/>
      <c r="AS1504" s="17">
        <v>9.0013248678781896E-2</v>
      </c>
      <c r="AT1504" s="17">
        <v>5.8788621557983901E-2</v>
      </c>
      <c r="AU1504" s="17">
        <v>2.7577464130772899E-2</v>
      </c>
      <c r="AV1504" s="17">
        <v>9.3189603598157603E-2</v>
      </c>
      <c r="AW1504" s="17">
        <v>0.118202964526469</v>
      </c>
      <c r="AX1504" s="17"/>
      <c r="AY1504" s="17">
        <v>8.6338348885163799E-2</v>
      </c>
      <c r="AZ1504" s="17">
        <v>5.4179865459233902E-2</v>
      </c>
      <c r="BA1504" s="17">
        <v>5.5257479396333201E-2</v>
      </c>
      <c r="BB1504" s="17">
        <v>6.9000133192407706E-2</v>
      </c>
      <c r="BC1504" s="17">
        <v>0</v>
      </c>
      <c r="BD1504" s="17"/>
      <c r="BE1504" s="17">
        <v>0.15973376989921501</v>
      </c>
      <c r="BF1504" s="17">
        <v>5.3836349804340003E-2</v>
      </c>
      <c r="BG1504" s="17">
        <v>6.6119875129264996E-2</v>
      </c>
      <c r="BH1504" s="17">
        <v>4.7450843379399803E-2</v>
      </c>
      <c r="BI1504" s="17"/>
      <c r="BJ1504" s="17">
        <v>0.18756661479285899</v>
      </c>
      <c r="BK1504" s="17">
        <v>0.14980231011357001</v>
      </c>
      <c r="BL1504" s="17">
        <v>3.5847718281909899E-2</v>
      </c>
      <c r="BM1504" s="17">
        <v>3.7791112986623597E-2</v>
      </c>
      <c r="BN1504" s="17"/>
      <c r="BO1504" s="17">
        <v>8.8811531753449302E-2</v>
      </c>
      <c r="BP1504" s="17">
        <v>9.7872993984135195E-2</v>
      </c>
      <c r="BQ1504" s="17">
        <v>5.1155530363334097E-2</v>
      </c>
      <c r="BR1504" s="17"/>
      <c r="BS1504" s="17">
        <v>5.0125765084542903E-2</v>
      </c>
      <c r="BT1504" s="17">
        <v>7.5759462769249705E-2</v>
      </c>
      <c r="BU1504" s="17"/>
      <c r="BV1504" s="17">
        <v>5.71878907597477E-2</v>
      </c>
      <c r="BW1504" s="17">
        <v>5.4798458586808499E-2</v>
      </c>
      <c r="BX1504" s="17">
        <v>8.4753469381407404E-2</v>
      </c>
      <c r="BY1504" s="17"/>
      <c r="BZ1504" s="17">
        <v>2.9292912585421702E-2</v>
      </c>
      <c r="CA1504" s="17">
        <v>4.7152675431344701E-2</v>
      </c>
    </row>
    <row r="1505" spans="2:79" x14ac:dyDescent="0.3">
      <c r="B1505" t="s">
        <v>322</v>
      </c>
      <c r="C1505" s="17">
        <v>0.104150122922312</v>
      </c>
      <c r="D1505" s="17">
        <v>0.101259324876148</v>
      </c>
      <c r="E1505" s="17">
        <v>0.101402071617826</v>
      </c>
      <c r="F1505" s="17"/>
      <c r="G1505" s="17">
        <v>9.0885790645075806E-2</v>
      </c>
      <c r="H1505" s="17">
        <v>0.15642985048795999</v>
      </c>
      <c r="I1505" s="17">
        <v>8.4755633025197299E-2</v>
      </c>
      <c r="J1505" s="17">
        <v>0.10568642235223399</v>
      </c>
      <c r="K1505" s="17">
        <v>0.12231883041533199</v>
      </c>
      <c r="L1505" s="17">
        <v>7.3846138222484106E-2</v>
      </c>
      <c r="M1505" s="17"/>
      <c r="N1505" s="17">
        <v>8.2722728181984895E-2</v>
      </c>
      <c r="O1505" s="17">
        <v>9.13485804715157E-2</v>
      </c>
      <c r="P1505" s="17">
        <v>0.11074191643383</v>
      </c>
      <c r="Q1505" s="17">
        <v>0.13404494715544901</v>
      </c>
      <c r="R1505" s="17"/>
      <c r="S1505" s="17">
        <v>0.132470070086807</v>
      </c>
      <c r="T1505" s="17">
        <v>8.8147224185816206E-2</v>
      </c>
      <c r="U1505" s="17">
        <v>0.14414553896396501</v>
      </c>
      <c r="V1505" s="17">
        <v>3.5582630488940697E-2</v>
      </c>
      <c r="W1505" s="17">
        <v>0.132824920751383</v>
      </c>
      <c r="X1505" s="17">
        <v>0.123051077262239</v>
      </c>
      <c r="Y1505" s="17">
        <v>7.5270308666026395E-2</v>
      </c>
      <c r="Z1505" s="17">
        <v>0</v>
      </c>
      <c r="AA1505" s="17">
        <v>0.114300215832447</v>
      </c>
      <c r="AB1505" s="17">
        <v>9.4987488470055503E-2</v>
      </c>
      <c r="AC1505" s="17">
        <v>0.228774493755103</v>
      </c>
      <c r="AD1505" s="17">
        <v>0</v>
      </c>
      <c r="AE1505" s="17"/>
      <c r="AF1505" s="17">
        <v>6.9073665310558793E-2</v>
      </c>
      <c r="AG1505" s="17">
        <v>8.8954500475037501E-2</v>
      </c>
      <c r="AH1505" s="17">
        <v>0.104389539781695</v>
      </c>
      <c r="AI1505" s="17">
        <v>0.15937556488830701</v>
      </c>
      <c r="AJ1505" s="17">
        <v>0.14608723507573501</v>
      </c>
      <c r="AK1505" s="17"/>
      <c r="AL1505" s="17">
        <v>8.1971519795940598E-2</v>
      </c>
      <c r="AM1505" s="17">
        <v>6.8020366811173905E-2</v>
      </c>
      <c r="AN1505" s="17">
        <v>0.14429640401909799</v>
      </c>
      <c r="AO1505" s="17">
        <v>0.14660881648120899</v>
      </c>
      <c r="AP1505" s="17">
        <v>7.9480373476296606E-2</v>
      </c>
      <c r="AQ1505" s="17">
        <v>5.49700507294427E-2</v>
      </c>
      <c r="AR1505" s="17"/>
      <c r="AS1505" s="17">
        <v>4.4463405149699299E-2</v>
      </c>
      <c r="AT1505" s="17">
        <v>0.106714153243701</v>
      </c>
      <c r="AU1505" s="17">
        <v>0.115248798262948</v>
      </c>
      <c r="AV1505" s="17">
        <v>0.163202470150909</v>
      </c>
      <c r="AW1505" s="17">
        <v>0.13472343965262601</v>
      </c>
      <c r="AX1505" s="17"/>
      <c r="AY1505" s="17">
        <v>6.3225473688352601E-2</v>
      </c>
      <c r="AZ1505" s="17">
        <v>0.13265283144375301</v>
      </c>
      <c r="BA1505" s="17">
        <v>8.0977254344654706E-2</v>
      </c>
      <c r="BB1505" s="17">
        <v>0.125402121144536</v>
      </c>
      <c r="BC1505" s="17">
        <v>0.223751595771328</v>
      </c>
      <c r="BD1505" s="17"/>
      <c r="BE1505" s="17">
        <v>0.2768385730945</v>
      </c>
      <c r="BF1505" s="17">
        <v>0.101334418080159</v>
      </c>
      <c r="BG1505" s="17">
        <v>0.110919695536136</v>
      </c>
      <c r="BH1505" s="17">
        <v>7.0170427769760194E-2</v>
      </c>
      <c r="BI1505" s="17"/>
      <c r="BJ1505" s="17">
        <v>0.212684121982365</v>
      </c>
      <c r="BK1505" s="17">
        <v>0.103593192017413</v>
      </c>
      <c r="BL1505" s="17">
        <v>0.15035977065629</v>
      </c>
      <c r="BM1505" s="17">
        <v>5.84021806821685E-2</v>
      </c>
      <c r="BN1505" s="17"/>
      <c r="BO1505" s="17">
        <v>0.18605164232077401</v>
      </c>
      <c r="BP1505" s="17">
        <v>0.19534272010446499</v>
      </c>
      <c r="BQ1505" s="17">
        <v>7.1769338654736795E-2</v>
      </c>
      <c r="BR1505" s="17"/>
      <c r="BS1505" s="17">
        <v>9.1374456953996194E-2</v>
      </c>
      <c r="BT1505" s="17">
        <v>0.118196716008555</v>
      </c>
      <c r="BU1505" s="17"/>
      <c r="BV1505" s="17">
        <v>0.100188942650744</v>
      </c>
      <c r="BW1505" s="17">
        <v>9.4102826280469398E-2</v>
      </c>
      <c r="BX1505" s="17">
        <v>0.110045464699526</v>
      </c>
      <c r="BY1505" s="17"/>
      <c r="BZ1505" s="17">
        <v>0.167619283145023</v>
      </c>
      <c r="CA1505" s="17">
        <v>7.9850149318974495E-2</v>
      </c>
    </row>
    <row r="1506" spans="2:79" x14ac:dyDescent="0.3">
      <c r="B1506" t="s">
        <v>323</v>
      </c>
      <c r="C1506" s="17">
        <v>0.187542753675945</v>
      </c>
      <c r="D1506" s="17">
        <v>0.20974099367589999</v>
      </c>
      <c r="E1506" s="17">
        <v>0.16875046157991599</v>
      </c>
      <c r="F1506" s="17"/>
      <c r="G1506" s="17">
        <v>0.226485734835501</v>
      </c>
      <c r="H1506" s="17">
        <v>0.19680696904051601</v>
      </c>
      <c r="I1506" s="17">
        <v>0.155235016302535</v>
      </c>
      <c r="J1506" s="17">
        <v>0.18197513078724101</v>
      </c>
      <c r="K1506" s="17">
        <v>0.208888140876447</v>
      </c>
      <c r="L1506" s="17">
        <v>0.16629746255172101</v>
      </c>
      <c r="M1506" s="17"/>
      <c r="N1506" s="17">
        <v>0.16931545559438599</v>
      </c>
      <c r="O1506" s="17">
        <v>0.17086176527324201</v>
      </c>
      <c r="P1506" s="17">
        <v>0.19393474863753099</v>
      </c>
      <c r="Q1506" s="17">
        <v>0.22140307512486501</v>
      </c>
      <c r="R1506" s="17"/>
      <c r="S1506" s="17">
        <v>0.145916041860152</v>
      </c>
      <c r="T1506" s="17">
        <v>0.23471307414234899</v>
      </c>
      <c r="U1506" s="17">
        <v>0.181015237098999</v>
      </c>
      <c r="V1506" s="17">
        <v>0.17743845597813501</v>
      </c>
      <c r="W1506" s="17">
        <v>0.192832985591914</v>
      </c>
      <c r="X1506" s="17">
        <v>0.19791779629036399</v>
      </c>
      <c r="Y1506" s="17">
        <v>0.15224603222459099</v>
      </c>
      <c r="Z1506" s="17">
        <v>0.113410409996412</v>
      </c>
      <c r="AA1506" s="17">
        <v>0.16589072341493399</v>
      </c>
      <c r="AB1506" s="17">
        <v>0.28171793273975998</v>
      </c>
      <c r="AC1506" s="17">
        <v>0.11658267291288101</v>
      </c>
      <c r="AD1506" s="17">
        <v>0.346439148313333</v>
      </c>
      <c r="AE1506" s="17"/>
      <c r="AF1506" s="17">
        <v>0.24124846385523699</v>
      </c>
      <c r="AG1506" s="17">
        <v>0.145468599806064</v>
      </c>
      <c r="AH1506" s="17">
        <v>0.19421811106671499</v>
      </c>
      <c r="AI1506" s="17">
        <v>0.23770499616947399</v>
      </c>
      <c r="AJ1506" s="17">
        <v>0.30930596776410302</v>
      </c>
      <c r="AK1506" s="17"/>
      <c r="AL1506" s="17">
        <v>0.16901288458105501</v>
      </c>
      <c r="AM1506" s="17">
        <v>0.230484735954464</v>
      </c>
      <c r="AN1506" s="17">
        <v>0.13572750091592101</v>
      </c>
      <c r="AO1506" s="17">
        <v>0.21209502435539701</v>
      </c>
      <c r="AP1506" s="17">
        <v>0.23458308137240599</v>
      </c>
      <c r="AQ1506" s="17">
        <v>0.14364438342021199</v>
      </c>
      <c r="AR1506" s="17"/>
      <c r="AS1506" s="17">
        <v>0.17983322187728801</v>
      </c>
      <c r="AT1506" s="17">
        <v>0.178323121703934</v>
      </c>
      <c r="AU1506" s="17">
        <v>0.24291105031442101</v>
      </c>
      <c r="AV1506" s="17">
        <v>0.139514789279268</v>
      </c>
      <c r="AW1506" s="17">
        <v>0.11884656298493</v>
      </c>
      <c r="AX1506" s="17"/>
      <c r="AY1506" s="17">
        <v>0.20591499200004801</v>
      </c>
      <c r="AZ1506" s="17">
        <v>0.16595296697451001</v>
      </c>
      <c r="BA1506" s="17">
        <v>0.237818861503692</v>
      </c>
      <c r="BB1506" s="17">
        <v>0.143920702529581</v>
      </c>
      <c r="BC1506" s="17">
        <v>9.5356356260444905E-2</v>
      </c>
      <c r="BD1506" s="17"/>
      <c r="BE1506" s="17">
        <v>0.13228291535124101</v>
      </c>
      <c r="BF1506" s="17">
        <v>0.22821028063580001</v>
      </c>
      <c r="BG1506" s="17">
        <v>0.151631714634788</v>
      </c>
      <c r="BH1506" s="17">
        <v>0.22404270325154599</v>
      </c>
      <c r="BI1506" s="17"/>
      <c r="BJ1506" s="17">
        <v>0.26066628155097199</v>
      </c>
      <c r="BK1506" s="17">
        <v>0.22685837555239399</v>
      </c>
      <c r="BL1506" s="17">
        <v>0.21998794404321101</v>
      </c>
      <c r="BM1506" s="17">
        <v>0.14856201235618</v>
      </c>
      <c r="BN1506" s="17"/>
      <c r="BO1506" s="17">
        <v>0.27825824210017802</v>
      </c>
      <c r="BP1506" s="17">
        <v>0.18914621429911099</v>
      </c>
      <c r="BQ1506" s="17">
        <v>0.16742676675089799</v>
      </c>
      <c r="BR1506" s="17"/>
      <c r="BS1506" s="17">
        <v>0.208026037288016</v>
      </c>
      <c r="BT1506" s="17">
        <v>0.167218722247927</v>
      </c>
      <c r="BU1506" s="17"/>
      <c r="BV1506" s="17">
        <v>0.10326882758685201</v>
      </c>
      <c r="BW1506" s="17">
        <v>0.18929336854838399</v>
      </c>
      <c r="BX1506" s="17">
        <v>0.25256104946112101</v>
      </c>
      <c r="BY1506" s="17"/>
      <c r="BZ1506" s="17">
        <v>9.0863825424110006E-2</v>
      </c>
      <c r="CA1506" s="17">
        <v>0.133442498462193</v>
      </c>
    </row>
    <row r="1507" spans="2:79" x14ac:dyDescent="0.3">
      <c r="B1507" t="s">
        <v>324</v>
      </c>
      <c r="C1507" s="17">
        <v>0.18924132756332801</v>
      </c>
      <c r="D1507" s="17">
        <v>0.165323129231053</v>
      </c>
      <c r="E1507" s="17">
        <v>0.21452404056706001</v>
      </c>
      <c r="F1507" s="17"/>
      <c r="G1507" s="17">
        <v>0.168729776039966</v>
      </c>
      <c r="H1507" s="17">
        <v>0.158222600457149</v>
      </c>
      <c r="I1507" s="17">
        <v>0.24083845572696699</v>
      </c>
      <c r="J1507" s="17">
        <v>0.22707292851871499</v>
      </c>
      <c r="K1507" s="17">
        <v>0.181143944103628</v>
      </c>
      <c r="L1507" s="17">
        <v>0.16756783897442601</v>
      </c>
      <c r="M1507" s="17"/>
      <c r="N1507" s="17">
        <v>0.14468270532418601</v>
      </c>
      <c r="O1507" s="17">
        <v>0.182324723666759</v>
      </c>
      <c r="P1507" s="17">
        <v>0.195889077649123</v>
      </c>
      <c r="Q1507" s="17">
        <v>0.22400452066080301</v>
      </c>
      <c r="R1507" s="17"/>
      <c r="S1507" s="17">
        <v>0.20702782911029399</v>
      </c>
      <c r="T1507" s="17">
        <v>0.17308332737007001</v>
      </c>
      <c r="U1507" s="17">
        <v>0.20224360626589499</v>
      </c>
      <c r="V1507" s="17">
        <v>0.23706671795571699</v>
      </c>
      <c r="W1507" s="17">
        <v>0.16671331749353399</v>
      </c>
      <c r="X1507" s="17">
        <v>0.224652899272236</v>
      </c>
      <c r="Y1507" s="17">
        <v>0.19982904637127499</v>
      </c>
      <c r="Z1507" s="17">
        <v>0.18010321959779399</v>
      </c>
      <c r="AA1507" s="17">
        <v>0.14783016193475601</v>
      </c>
      <c r="AB1507" s="17">
        <v>0.17821934843686099</v>
      </c>
      <c r="AC1507" s="17">
        <v>0.15925513355860699</v>
      </c>
      <c r="AD1507" s="17">
        <v>0.15621864302689401</v>
      </c>
      <c r="AE1507" s="17"/>
      <c r="AF1507" s="17">
        <v>0.18368151583018799</v>
      </c>
      <c r="AG1507" s="17">
        <v>0.167848233806561</v>
      </c>
      <c r="AH1507" s="17">
        <v>0.12744387711243099</v>
      </c>
      <c r="AI1507" s="17">
        <v>0.18058050037746101</v>
      </c>
      <c r="AJ1507" s="17">
        <v>0.16411286941323899</v>
      </c>
      <c r="AK1507" s="17"/>
      <c r="AL1507" s="17">
        <v>0.116797893832678</v>
      </c>
      <c r="AM1507" s="17">
        <v>0.194145705932709</v>
      </c>
      <c r="AN1507" s="17">
        <v>9.4913791155966001E-2</v>
      </c>
      <c r="AO1507" s="17">
        <v>0.20958805250652901</v>
      </c>
      <c r="AP1507" s="17">
        <v>0.229367828433657</v>
      </c>
      <c r="AQ1507" s="17">
        <v>0.30714855483398801</v>
      </c>
      <c r="AR1507" s="17"/>
      <c r="AS1507" s="17">
        <v>0.15100490479550199</v>
      </c>
      <c r="AT1507" s="17">
        <v>0.182541347258693</v>
      </c>
      <c r="AU1507" s="17">
        <v>0.263907183211743</v>
      </c>
      <c r="AV1507" s="17">
        <v>0.133709730282037</v>
      </c>
      <c r="AW1507" s="17">
        <v>0.14686923895120399</v>
      </c>
      <c r="AX1507" s="17"/>
      <c r="AY1507" s="17">
        <v>0.13528091231338099</v>
      </c>
      <c r="AZ1507" s="17">
        <v>0.203967942824093</v>
      </c>
      <c r="BA1507" s="17">
        <v>0.24119278067899799</v>
      </c>
      <c r="BB1507" s="17">
        <v>0.18101557284770101</v>
      </c>
      <c r="BC1507" s="17">
        <v>0.10353765070639399</v>
      </c>
      <c r="BD1507" s="17"/>
      <c r="BE1507" s="17">
        <v>6.3166659759527205E-2</v>
      </c>
      <c r="BF1507" s="17">
        <v>0.16280336373770199</v>
      </c>
      <c r="BG1507" s="17">
        <v>0.22683911113102301</v>
      </c>
      <c r="BH1507" s="17">
        <v>0.168318131092308</v>
      </c>
      <c r="BI1507" s="17"/>
      <c r="BJ1507" s="17">
        <v>9.1064741400522203E-2</v>
      </c>
      <c r="BK1507" s="17">
        <v>0.16888773064642101</v>
      </c>
      <c r="BL1507" s="17">
        <v>0.185925954726327</v>
      </c>
      <c r="BM1507" s="17">
        <v>0.212399070665684</v>
      </c>
      <c r="BN1507" s="17"/>
      <c r="BO1507" s="17">
        <v>0.153201930681994</v>
      </c>
      <c r="BP1507" s="17">
        <v>0.22059765649639701</v>
      </c>
      <c r="BQ1507" s="17">
        <v>0.19012741515700701</v>
      </c>
      <c r="BR1507" s="17"/>
      <c r="BS1507" s="17">
        <v>0.17541874013103501</v>
      </c>
      <c r="BT1507" s="17">
        <v>0.20177526093234699</v>
      </c>
      <c r="BU1507" s="17"/>
      <c r="BV1507" s="17">
        <v>0.15928739116947899</v>
      </c>
      <c r="BW1507" s="17">
        <v>0.22155623232403701</v>
      </c>
      <c r="BX1507" s="17">
        <v>0.12679755472832899</v>
      </c>
      <c r="BY1507" s="17"/>
      <c r="BZ1507" s="17">
        <v>0.23862279722917701</v>
      </c>
      <c r="CA1507" s="17">
        <v>0.28683685924082802</v>
      </c>
    </row>
    <row r="1508" spans="2:79" x14ac:dyDescent="0.3">
      <c r="B1508" t="s">
        <v>325</v>
      </c>
      <c r="C1508" s="17">
        <v>0.20489814488642599</v>
      </c>
      <c r="D1508" s="17">
        <v>0.21187192602195901</v>
      </c>
      <c r="E1508" s="17">
        <v>0.19872875460633699</v>
      </c>
      <c r="F1508" s="17"/>
      <c r="G1508" s="17">
        <v>0.23406823748424299</v>
      </c>
      <c r="H1508" s="17">
        <v>0.21768587538689199</v>
      </c>
      <c r="I1508" s="17">
        <v>0.24103666078722999</v>
      </c>
      <c r="J1508" s="17">
        <v>0.212208355036795</v>
      </c>
      <c r="K1508" s="17">
        <v>0.13612532493086499</v>
      </c>
      <c r="L1508" s="17">
        <v>0.186619517487705</v>
      </c>
      <c r="M1508" s="17"/>
      <c r="N1508" s="17">
        <v>0.22360339206367799</v>
      </c>
      <c r="O1508" s="17">
        <v>0.24246879739077501</v>
      </c>
      <c r="P1508" s="17">
        <v>0.18602872943127</v>
      </c>
      <c r="Q1508" s="17">
        <v>0.152152518674464</v>
      </c>
      <c r="R1508" s="17"/>
      <c r="S1508" s="17">
        <v>0.192763159873445</v>
      </c>
      <c r="T1508" s="17">
        <v>0.16706726819863399</v>
      </c>
      <c r="U1508" s="17">
        <v>0.20481782527711001</v>
      </c>
      <c r="V1508" s="17">
        <v>0.22666210818577501</v>
      </c>
      <c r="W1508" s="17">
        <v>0.184058495838619</v>
      </c>
      <c r="X1508" s="17">
        <v>0.16976240839408899</v>
      </c>
      <c r="Y1508" s="17">
        <v>0.19609842936855601</v>
      </c>
      <c r="Z1508" s="17">
        <v>0.38984636827437502</v>
      </c>
      <c r="AA1508" s="17">
        <v>0.28478968540850602</v>
      </c>
      <c r="AB1508" s="17">
        <v>0.17114384234896499</v>
      </c>
      <c r="AC1508" s="17">
        <v>0.144662284788144</v>
      </c>
      <c r="AD1508" s="17">
        <v>0.22473999587482099</v>
      </c>
      <c r="AE1508" s="17"/>
      <c r="AF1508" s="17">
        <v>0.18328155845572899</v>
      </c>
      <c r="AG1508" s="17">
        <v>0.259332575637579</v>
      </c>
      <c r="AH1508" s="17">
        <v>0.16243001040212099</v>
      </c>
      <c r="AI1508" s="17">
        <v>0.183075358551087</v>
      </c>
      <c r="AJ1508" s="17">
        <v>0.18559063267123199</v>
      </c>
      <c r="AK1508" s="17"/>
      <c r="AL1508" s="17">
        <v>0.285225553510354</v>
      </c>
      <c r="AM1508" s="17">
        <v>0.17276672516803501</v>
      </c>
      <c r="AN1508" s="17">
        <v>0.167442079389438</v>
      </c>
      <c r="AO1508" s="17">
        <v>0.19228485646603299</v>
      </c>
      <c r="AP1508" s="17">
        <v>0.214732599302184</v>
      </c>
      <c r="AQ1508" s="17">
        <v>0.108834878053922</v>
      </c>
      <c r="AR1508" s="17"/>
      <c r="AS1508" s="17">
        <v>0.21391553942233399</v>
      </c>
      <c r="AT1508" s="17">
        <v>0.22713113404476401</v>
      </c>
      <c r="AU1508" s="17">
        <v>0.15389554986880299</v>
      </c>
      <c r="AV1508" s="17">
        <v>0.205114660847737</v>
      </c>
      <c r="AW1508" s="17">
        <v>0.18462076260207799</v>
      </c>
      <c r="AX1508" s="17"/>
      <c r="AY1508" s="17">
        <v>0.200922644871179</v>
      </c>
      <c r="AZ1508" s="17">
        <v>0.22359703975696699</v>
      </c>
      <c r="BA1508" s="17">
        <v>0.182000031582841</v>
      </c>
      <c r="BB1508" s="17">
        <v>0.21300666115897601</v>
      </c>
      <c r="BC1508" s="17">
        <v>0.160207320018523</v>
      </c>
      <c r="BD1508" s="17"/>
      <c r="BE1508" s="17">
        <v>0.17922033998732001</v>
      </c>
      <c r="BF1508" s="17">
        <v>0.223580784882908</v>
      </c>
      <c r="BG1508" s="17">
        <v>0.20490589905680701</v>
      </c>
      <c r="BH1508" s="17">
        <v>0.19236934396804001</v>
      </c>
      <c r="BI1508" s="17"/>
      <c r="BJ1508" s="17">
        <v>0.18756047024509101</v>
      </c>
      <c r="BK1508" s="17">
        <v>0.242154424058209</v>
      </c>
      <c r="BL1508" s="17">
        <v>0.221756286998086</v>
      </c>
      <c r="BM1508" s="17">
        <v>0.19613643383212101</v>
      </c>
      <c r="BN1508" s="17"/>
      <c r="BO1508" s="17">
        <v>0.20529589400071999</v>
      </c>
      <c r="BP1508" s="17">
        <v>0.220461223138254</v>
      </c>
      <c r="BQ1508" s="17">
        <v>0.2013837905908</v>
      </c>
      <c r="BR1508" s="17"/>
      <c r="BS1508" s="17">
        <v>0.22348536155215501</v>
      </c>
      <c r="BT1508" s="17">
        <v>0.18361189436775399</v>
      </c>
      <c r="BU1508" s="17"/>
      <c r="BV1508" s="17">
        <v>0.255626448470329</v>
      </c>
      <c r="BW1508" s="17">
        <v>0.18607314950906001</v>
      </c>
      <c r="BX1508" s="17">
        <v>0.196684664762245</v>
      </c>
      <c r="BY1508" s="17"/>
      <c r="BZ1508" s="17">
        <v>0.26708059755450703</v>
      </c>
      <c r="CA1508" s="17">
        <v>0.33310891195854497</v>
      </c>
    </row>
    <row r="1509" spans="2:79" x14ac:dyDescent="0.3">
      <c r="B1509" t="s">
        <v>326</v>
      </c>
      <c r="C1509" s="17">
        <v>0.16244088153391001</v>
      </c>
      <c r="D1509" s="17">
        <v>0.138665572220664</v>
      </c>
      <c r="E1509" s="17">
        <v>0.18691159094280299</v>
      </c>
      <c r="F1509" s="17"/>
      <c r="G1509" s="17">
        <v>0.155085124263313</v>
      </c>
      <c r="H1509" s="17">
        <v>0.187257983335154</v>
      </c>
      <c r="I1509" s="17">
        <v>0.132348550868916</v>
      </c>
      <c r="J1509" s="17">
        <v>0.140138186536892</v>
      </c>
      <c r="K1509" s="17">
        <v>0.15067128144848599</v>
      </c>
      <c r="L1509" s="17">
        <v>0.194590811803104</v>
      </c>
      <c r="M1509" s="17"/>
      <c r="N1509" s="17">
        <v>0.20992059557665399</v>
      </c>
      <c r="O1509" s="17">
        <v>0.14313144267398401</v>
      </c>
      <c r="P1509" s="17">
        <v>0.15299489285748399</v>
      </c>
      <c r="Q1509" s="17">
        <v>0.15378781868729699</v>
      </c>
      <c r="R1509" s="17"/>
      <c r="S1509" s="17">
        <v>0.166942795816023</v>
      </c>
      <c r="T1509" s="17">
        <v>0.17317068683621101</v>
      </c>
      <c r="U1509" s="17">
        <v>0.17683825818611601</v>
      </c>
      <c r="V1509" s="17">
        <v>7.6825111273779903E-2</v>
      </c>
      <c r="W1509" s="17">
        <v>0.19460745646204999</v>
      </c>
      <c r="X1509" s="17">
        <v>0.17030519280196699</v>
      </c>
      <c r="Y1509" s="17">
        <v>0.24051514205848601</v>
      </c>
      <c r="Z1509" s="17">
        <v>0.16811548339860999</v>
      </c>
      <c r="AA1509" s="17">
        <v>9.8376911077602394E-2</v>
      </c>
      <c r="AB1509" s="17">
        <v>0.17876536619577599</v>
      </c>
      <c r="AC1509" s="17">
        <v>0.23152391755832999</v>
      </c>
      <c r="AD1509" s="17">
        <v>7.34657421695631E-2</v>
      </c>
      <c r="AE1509" s="17"/>
      <c r="AF1509" s="17">
        <v>0.14534884495785599</v>
      </c>
      <c r="AG1509" s="17">
        <v>0.202001749151832</v>
      </c>
      <c r="AH1509" s="17">
        <v>0.22441061831765999</v>
      </c>
      <c r="AI1509" s="17">
        <v>8.2536044844787798E-2</v>
      </c>
      <c r="AJ1509" s="17">
        <v>0.12429676850233599</v>
      </c>
      <c r="AK1509" s="17"/>
      <c r="AL1509" s="17">
        <v>0.19121777668727999</v>
      </c>
      <c r="AM1509" s="17">
        <v>0.15748110019666101</v>
      </c>
      <c r="AN1509" s="17">
        <v>0.24417141534332701</v>
      </c>
      <c r="AO1509" s="17">
        <v>8.7844177629028505E-2</v>
      </c>
      <c r="AP1509" s="17">
        <v>0.163844913257922</v>
      </c>
      <c r="AQ1509" s="17">
        <v>0.226633863864103</v>
      </c>
      <c r="AR1509" s="17"/>
      <c r="AS1509" s="17">
        <v>0.23002247420729399</v>
      </c>
      <c r="AT1509" s="17">
        <v>0.14732552958169401</v>
      </c>
      <c r="AU1509" s="17">
        <v>0.12968249458405701</v>
      </c>
      <c r="AV1509" s="17">
        <v>0.16666123573688099</v>
      </c>
      <c r="AW1509" s="17">
        <v>0.23743045974926499</v>
      </c>
      <c r="AX1509" s="17"/>
      <c r="AY1509" s="17">
        <v>0.19508235892113099</v>
      </c>
      <c r="AZ1509" s="17">
        <v>0.15286512910109001</v>
      </c>
      <c r="BA1509" s="17">
        <v>0.129919100213745</v>
      </c>
      <c r="BB1509" s="17">
        <v>0.156493751031546</v>
      </c>
      <c r="BC1509" s="17">
        <v>0.26757123237283897</v>
      </c>
      <c r="BD1509" s="17"/>
      <c r="BE1509" s="17">
        <v>0.12424692286924199</v>
      </c>
      <c r="BF1509" s="17">
        <v>0.10899599211781801</v>
      </c>
      <c r="BG1509" s="17">
        <v>0.161872330763942</v>
      </c>
      <c r="BH1509" s="17">
        <v>0.20195246322111499</v>
      </c>
      <c r="BI1509" s="17"/>
      <c r="BJ1509" s="17">
        <v>4.1682986801634701E-2</v>
      </c>
      <c r="BK1509" s="17">
        <v>8.8853541100965203E-2</v>
      </c>
      <c r="BL1509" s="17">
        <v>0.111009707013595</v>
      </c>
      <c r="BM1509" s="17">
        <v>0.22522027536109199</v>
      </c>
      <c r="BN1509" s="17"/>
      <c r="BO1509" s="17">
        <v>7.8668851596243899E-2</v>
      </c>
      <c r="BP1509" s="17">
        <v>5.9533564330012202E-2</v>
      </c>
      <c r="BQ1509" s="17">
        <v>0.19900315119814299</v>
      </c>
      <c r="BR1509" s="17"/>
      <c r="BS1509" s="17">
        <v>0.178101745692715</v>
      </c>
      <c r="BT1509" s="17">
        <v>0.14701983608038299</v>
      </c>
      <c r="BU1509" s="17"/>
      <c r="BV1509" s="17">
        <v>0.205498467675227</v>
      </c>
      <c r="BW1509" s="17">
        <v>0.17313351839404101</v>
      </c>
      <c r="BX1509" s="17">
        <v>0.13436968818928199</v>
      </c>
      <c r="BY1509" s="17"/>
      <c r="BZ1509" s="17">
        <v>0.11904964240563699</v>
      </c>
      <c r="CA1509" s="17">
        <v>9.7543836876800794E-2</v>
      </c>
    </row>
    <row r="1510" spans="2:79" x14ac:dyDescent="0.3">
      <c r="B1510" t="s">
        <v>327</v>
      </c>
      <c r="C1510" s="17">
        <v>8.9279294050026298E-2</v>
      </c>
      <c r="D1510" s="17">
        <v>9.1701714880616403E-2</v>
      </c>
      <c r="E1510" s="17">
        <v>8.5287165047810698E-2</v>
      </c>
      <c r="F1510" s="17"/>
      <c r="G1510" s="17">
        <v>5.6453764624093301E-2</v>
      </c>
      <c r="H1510" s="17">
        <v>1.81906350784964E-2</v>
      </c>
      <c r="I1510" s="17">
        <v>7.8409475207172105E-2</v>
      </c>
      <c r="J1510" s="17">
        <v>7.1861225831207895E-2</v>
      </c>
      <c r="K1510" s="17">
        <v>0.14869061442753101</v>
      </c>
      <c r="L1510" s="17">
        <v>0.15105821060508201</v>
      </c>
      <c r="M1510" s="17"/>
      <c r="N1510" s="17">
        <v>0.10425666052186</v>
      </c>
      <c r="O1510" s="17">
        <v>0.116224454844623</v>
      </c>
      <c r="P1510" s="17">
        <v>7.2078398379338299E-2</v>
      </c>
      <c r="Q1510" s="17">
        <v>6.4793843740468898E-2</v>
      </c>
      <c r="R1510" s="17"/>
      <c r="S1510" s="17">
        <v>7.8050381060675106E-2</v>
      </c>
      <c r="T1510" s="17">
        <v>0.12000193451893799</v>
      </c>
      <c r="U1510" s="17">
        <v>6.7540212755561602E-2</v>
      </c>
      <c r="V1510" s="17">
        <v>0.15207784167392599</v>
      </c>
      <c r="W1510" s="17">
        <v>7.3605503343508405E-2</v>
      </c>
      <c r="X1510" s="17">
        <v>1.6404859669659402E-2</v>
      </c>
      <c r="Y1510" s="17">
        <v>9.0270124701044896E-2</v>
      </c>
      <c r="Z1510" s="17">
        <v>0.14852451873281</v>
      </c>
      <c r="AA1510" s="17">
        <v>8.4439206203625106E-2</v>
      </c>
      <c r="AB1510" s="17">
        <v>9.5166021808582496E-2</v>
      </c>
      <c r="AC1510" s="17">
        <v>7.0887834124982493E-2</v>
      </c>
      <c r="AD1510" s="17">
        <v>6.1975020574420302E-2</v>
      </c>
      <c r="AE1510" s="17"/>
      <c r="AF1510" s="17">
        <v>8.9467720265749007E-2</v>
      </c>
      <c r="AG1510" s="17">
        <v>8.19578591758061E-2</v>
      </c>
      <c r="AH1510" s="17">
        <v>0.14932916621645301</v>
      </c>
      <c r="AI1510" s="17">
        <v>6.0719074813933301E-2</v>
      </c>
      <c r="AJ1510" s="17">
        <v>7.06065265733547E-2</v>
      </c>
      <c r="AK1510" s="17"/>
      <c r="AL1510" s="17">
        <v>8.62297520047592E-2</v>
      </c>
      <c r="AM1510" s="17">
        <v>9.3022605827943097E-2</v>
      </c>
      <c r="AN1510" s="17">
        <v>0.15914170542636899</v>
      </c>
      <c r="AO1510" s="17">
        <v>5.9208263397703798E-2</v>
      </c>
      <c r="AP1510" s="17">
        <v>7.7991204157534896E-2</v>
      </c>
      <c r="AQ1510" s="17">
        <v>0.117135640123488</v>
      </c>
      <c r="AR1510" s="17"/>
      <c r="AS1510" s="17">
        <v>9.0747205869099998E-2</v>
      </c>
      <c r="AT1510" s="17">
        <v>9.9176092609228897E-2</v>
      </c>
      <c r="AU1510" s="17">
        <v>6.6777459627254995E-2</v>
      </c>
      <c r="AV1510" s="17">
        <v>9.8607510105010093E-2</v>
      </c>
      <c r="AW1510" s="17">
        <v>5.9306571533427499E-2</v>
      </c>
      <c r="AX1510" s="17"/>
      <c r="AY1510" s="17">
        <v>0.113235269320744</v>
      </c>
      <c r="AZ1510" s="17">
        <v>6.6784224440352605E-2</v>
      </c>
      <c r="BA1510" s="17">
        <v>7.2834492279736707E-2</v>
      </c>
      <c r="BB1510" s="17">
        <v>0.11116105809525299</v>
      </c>
      <c r="BC1510" s="17">
        <v>0.14957584487047099</v>
      </c>
      <c r="BD1510" s="17"/>
      <c r="BE1510" s="17">
        <v>6.45108190389551E-2</v>
      </c>
      <c r="BF1510" s="17">
        <v>0.121238810741273</v>
      </c>
      <c r="BG1510" s="17">
        <v>7.7711373748038395E-2</v>
      </c>
      <c r="BH1510" s="17">
        <v>9.5696087317830497E-2</v>
      </c>
      <c r="BI1510" s="17"/>
      <c r="BJ1510" s="17">
        <v>1.8774783226556301E-2</v>
      </c>
      <c r="BK1510" s="17">
        <v>1.9850426511027499E-2</v>
      </c>
      <c r="BL1510" s="17">
        <v>7.5112618280580606E-2</v>
      </c>
      <c r="BM1510" s="17">
        <v>0.121488914116131</v>
      </c>
      <c r="BN1510" s="17"/>
      <c r="BO1510" s="17">
        <v>9.7119075466397808E-3</v>
      </c>
      <c r="BP1510" s="17">
        <v>1.7045627647624701E-2</v>
      </c>
      <c r="BQ1510" s="17">
        <v>0.11913400728508</v>
      </c>
      <c r="BR1510" s="17"/>
      <c r="BS1510" s="17">
        <v>7.3467893297539E-2</v>
      </c>
      <c r="BT1510" s="17">
        <v>0.10641810759378401</v>
      </c>
      <c r="BU1510" s="17"/>
      <c r="BV1510" s="17">
        <v>0.118942031687622</v>
      </c>
      <c r="BW1510" s="17">
        <v>8.1042446357200801E-2</v>
      </c>
      <c r="BX1510" s="17">
        <v>9.4788108778090893E-2</v>
      </c>
      <c r="BY1510" s="17"/>
      <c r="BZ1510" s="17">
        <v>8.7470941656123999E-2</v>
      </c>
      <c r="CA1510" s="17">
        <v>2.2065068711314501E-2</v>
      </c>
    </row>
    <row r="1511" spans="2:79" x14ac:dyDescent="0.3">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c r="BM1511" s="17"/>
      <c r="BN1511" s="17"/>
      <c r="BO1511" s="17"/>
      <c r="BP1511" s="17"/>
      <c r="BQ1511" s="17"/>
      <c r="BR1511" s="17"/>
      <c r="BS1511" s="17"/>
      <c r="BT1511" s="17"/>
      <c r="BU1511" s="17"/>
      <c r="BV1511" s="17"/>
      <c r="BW1511" s="17"/>
      <c r="BX1511" s="17"/>
      <c r="BY1511" s="17"/>
      <c r="BZ1511" s="17"/>
      <c r="CA1511" s="17"/>
    </row>
    <row r="1512" spans="2:79" x14ac:dyDescent="0.3">
      <c r="B1512" s="6" t="s">
        <v>411</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c r="BH1512" s="17"/>
      <c r="BI1512" s="17"/>
      <c r="BJ1512" s="17"/>
      <c r="BK1512" s="17"/>
      <c r="BL1512" s="17"/>
      <c r="BM1512" s="17"/>
      <c r="BN1512" s="17"/>
      <c r="BO1512" s="17"/>
      <c r="BP1512" s="17"/>
      <c r="BQ1512" s="17"/>
      <c r="BR1512" s="17"/>
      <c r="BS1512" s="17"/>
      <c r="BT1512" s="17"/>
      <c r="BU1512" s="17"/>
      <c r="BV1512" s="17"/>
      <c r="BW1512" s="17"/>
      <c r="BX1512" s="17"/>
      <c r="BY1512" s="17"/>
      <c r="BZ1512" s="17"/>
      <c r="CA1512" s="17"/>
    </row>
    <row r="1513" spans="2:79" x14ac:dyDescent="0.3">
      <c r="B1513" s="24" t="s">
        <v>329</v>
      </c>
      <c r="C1513" s="17"/>
      <c r="D1513" s="17"/>
      <c r="E1513" s="17"/>
      <c r="F1513" s="17"/>
      <c r="G1513" s="17"/>
      <c r="H1513" s="17"/>
      <c r="I1513" s="17"/>
      <c r="J1513" s="17"/>
      <c r="K1513" s="17"/>
      <c r="L1513" s="17"/>
      <c r="M1513" s="17"/>
      <c r="N1513" s="17"/>
      <c r="O1513" s="17"/>
      <c r="P1513" s="17"/>
      <c r="Q1513" s="17"/>
      <c r="R1513" s="17"/>
      <c r="S1513" s="17"/>
      <c r="T1513" s="17"/>
      <c r="U1513" s="17"/>
      <c r="V1513" s="17"/>
      <c r="W1513" s="17"/>
      <c r="X1513" s="17"/>
      <c r="Y1513" s="17"/>
      <c r="Z1513" s="17"/>
      <c r="AA1513" s="17"/>
      <c r="AB1513" s="17"/>
      <c r="AC1513" s="17"/>
      <c r="AD1513" s="17"/>
      <c r="AE1513" s="17"/>
      <c r="AF1513" s="17"/>
      <c r="AG1513" s="17"/>
      <c r="AH1513" s="17"/>
      <c r="AI1513" s="17"/>
      <c r="AJ1513" s="17"/>
      <c r="AK1513" s="17"/>
      <c r="AL1513" s="17"/>
      <c r="AM1513" s="17"/>
      <c r="AN1513" s="17"/>
      <c r="AO1513" s="17"/>
      <c r="AP1513" s="17"/>
      <c r="AQ1513" s="17"/>
      <c r="AR1513" s="17"/>
      <c r="AS1513" s="17"/>
      <c r="AT1513" s="17"/>
      <c r="AU1513" s="17"/>
      <c r="AV1513" s="17"/>
      <c r="AW1513" s="17"/>
      <c r="AX1513" s="17"/>
      <c r="AY1513" s="17"/>
      <c r="AZ1513" s="17"/>
      <c r="BA1513" s="17"/>
      <c r="BB1513" s="17"/>
      <c r="BC1513" s="17"/>
      <c r="BD1513" s="17"/>
      <c r="BE1513" s="17"/>
      <c r="BF1513" s="17"/>
      <c r="BG1513" s="17"/>
      <c r="BH1513" s="17"/>
      <c r="BI1513" s="17"/>
      <c r="BJ1513" s="17"/>
      <c r="BK1513" s="17"/>
      <c r="BL1513" s="17"/>
      <c r="BM1513" s="17"/>
      <c r="BN1513" s="17"/>
      <c r="BO1513" s="17"/>
      <c r="BP1513" s="17"/>
      <c r="BQ1513" s="17"/>
      <c r="BR1513" s="17"/>
      <c r="BS1513" s="17"/>
      <c r="BT1513" s="17"/>
      <c r="BU1513" s="17"/>
      <c r="BV1513" s="17"/>
      <c r="BW1513" s="17"/>
      <c r="BX1513" s="17"/>
      <c r="BY1513" s="17"/>
      <c r="BZ1513" s="17"/>
      <c r="CA1513" s="17"/>
    </row>
    <row r="1514" spans="2:79" x14ac:dyDescent="0.3">
      <c r="B1514" t="s">
        <v>321</v>
      </c>
      <c r="C1514" s="17">
        <v>6.9295664287187697E-2</v>
      </c>
      <c r="D1514" s="17">
        <v>8.0838856800767703E-2</v>
      </c>
      <c r="E1514" s="17">
        <v>5.89545410399323E-2</v>
      </c>
      <c r="F1514" s="17"/>
      <c r="G1514" s="17">
        <v>0.10363196793474599</v>
      </c>
      <c r="H1514" s="17">
        <v>0.103995934436221</v>
      </c>
      <c r="I1514" s="17">
        <v>8.42857934252806E-2</v>
      </c>
      <c r="J1514" s="17">
        <v>4.7503803686419002E-2</v>
      </c>
      <c r="K1514" s="17">
        <v>5.1350400054219897E-2</v>
      </c>
      <c r="L1514" s="17">
        <v>3.41330135910448E-2</v>
      </c>
      <c r="M1514" s="17"/>
      <c r="N1514" s="17">
        <v>8.30345450504512E-2</v>
      </c>
      <c r="O1514" s="17">
        <v>5.5992553440415399E-2</v>
      </c>
      <c r="P1514" s="17">
        <v>8.89306517648496E-2</v>
      </c>
      <c r="Q1514" s="17">
        <v>5.1234906089630099E-2</v>
      </c>
      <c r="R1514" s="17"/>
      <c r="S1514" s="17">
        <v>8.0337640327568002E-2</v>
      </c>
      <c r="T1514" s="17">
        <v>3.1498474554270302E-2</v>
      </c>
      <c r="U1514" s="17">
        <v>2.33993214523536E-2</v>
      </c>
      <c r="V1514" s="17">
        <v>0.11328433314329101</v>
      </c>
      <c r="W1514" s="17">
        <v>0.12771638948522099</v>
      </c>
      <c r="X1514" s="17">
        <v>7.8719416704761694E-2</v>
      </c>
      <c r="Y1514" s="17">
        <v>1.5753833439948899E-2</v>
      </c>
      <c r="Z1514" s="17">
        <v>0</v>
      </c>
      <c r="AA1514" s="17">
        <v>9.4401740496155198E-2</v>
      </c>
      <c r="AB1514" s="17">
        <v>0.12881531456284601</v>
      </c>
      <c r="AC1514" s="17">
        <v>3.9900144005877602E-2</v>
      </c>
      <c r="AD1514" s="17">
        <v>7.34657421695631E-2</v>
      </c>
      <c r="AE1514" s="17"/>
      <c r="AF1514" s="17">
        <v>6.8626849417154898E-2</v>
      </c>
      <c r="AG1514" s="17">
        <v>6.8944181908596205E-2</v>
      </c>
      <c r="AH1514" s="17">
        <v>4.6697029169914299E-2</v>
      </c>
      <c r="AI1514" s="17">
        <v>8.0741240084659396E-2</v>
      </c>
      <c r="AJ1514" s="17">
        <v>3.5840506327837598E-2</v>
      </c>
      <c r="AK1514" s="17"/>
      <c r="AL1514" s="17">
        <v>7.4820493378710606E-2</v>
      </c>
      <c r="AM1514" s="17">
        <v>6.6817604886163506E-2</v>
      </c>
      <c r="AN1514" s="17">
        <v>7.5242227045680996E-2</v>
      </c>
      <c r="AO1514" s="17">
        <v>8.2190407680535205E-2</v>
      </c>
      <c r="AP1514" s="17">
        <v>4.7708478065836599E-2</v>
      </c>
      <c r="AQ1514" s="17">
        <v>6.2408278777959701E-2</v>
      </c>
      <c r="AR1514" s="17"/>
      <c r="AS1514" s="17">
        <v>9.0034188197728293E-2</v>
      </c>
      <c r="AT1514" s="17">
        <v>7.5296151625961302E-2</v>
      </c>
      <c r="AU1514" s="17">
        <v>3.7769156330117903E-2</v>
      </c>
      <c r="AV1514" s="17">
        <v>6.2581402160169206E-2</v>
      </c>
      <c r="AW1514" s="17">
        <v>0.11878740339685399</v>
      </c>
      <c r="AX1514" s="17"/>
      <c r="AY1514" s="17">
        <v>7.44845396379515E-2</v>
      </c>
      <c r="AZ1514" s="17">
        <v>7.9163187976523094E-2</v>
      </c>
      <c r="BA1514" s="17">
        <v>5.2176296084624998E-2</v>
      </c>
      <c r="BB1514" s="17">
        <v>7.0630687923899496E-2</v>
      </c>
      <c r="BC1514" s="17">
        <v>5.4235349111766903E-2</v>
      </c>
      <c r="BD1514" s="17"/>
      <c r="BE1514" s="17">
        <v>0.123523890739043</v>
      </c>
      <c r="BF1514" s="17">
        <v>5.7207217302841701E-2</v>
      </c>
      <c r="BG1514" s="17">
        <v>7.9633236184295603E-2</v>
      </c>
      <c r="BH1514" s="17">
        <v>4.7256542325406103E-2</v>
      </c>
      <c r="BI1514" s="17"/>
      <c r="BJ1514" s="17">
        <v>6.3281363473629199E-2</v>
      </c>
      <c r="BK1514" s="17">
        <v>7.6890054669233501E-2</v>
      </c>
      <c r="BL1514" s="17">
        <v>5.4773952117497901E-2</v>
      </c>
      <c r="BM1514" s="17">
        <v>7.7311367886414697E-2</v>
      </c>
      <c r="BN1514" s="17"/>
      <c r="BO1514" s="17">
        <v>6.5608253535517802E-2</v>
      </c>
      <c r="BP1514" s="17">
        <v>6.2064413933298902E-2</v>
      </c>
      <c r="BQ1514" s="17">
        <v>7.1783281650185604E-2</v>
      </c>
      <c r="BR1514" s="17"/>
      <c r="BS1514" s="17">
        <v>6.2791375534112404E-2</v>
      </c>
      <c r="BT1514" s="17">
        <v>7.6547831287656104E-2</v>
      </c>
      <c r="BU1514" s="17"/>
      <c r="BV1514" s="17">
        <v>4.0468475000820701E-2</v>
      </c>
      <c r="BW1514" s="17">
        <v>0.100694272639372</v>
      </c>
      <c r="BX1514" s="17">
        <v>6.4290213647776401E-2</v>
      </c>
      <c r="BY1514" s="17"/>
      <c r="BZ1514" s="17">
        <v>6.1125516171370201E-2</v>
      </c>
      <c r="CA1514" s="17">
        <v>0.103693966163042</v>
      </c>
    </row>
    <row r="1515" spans="2:79" x14ac:dyDescent="0.3">
      <c r="B1515" t="s">
        <v>322</v>
      </c>
      <c r="C1515" s="17">
        <v>0.14112422840069799</v>
      </c>
      <c r="D1515" s="17">
        <v>0.13785398163784299</v>
      </c>
      <c r="E1515" s="17">
        <v>0.14408617811392199</v>
      </c>
      <c r="F1515" s="17"/>
      <c r="G1515" s="17">
        <v>0.201380339465141</v>
      </c>
      <c r="H1515" s="17">
        <v>0.12118830674483</v>
      </c>
      <c r="I1515" s="17">
        <v>0.162624250317707</v>
      </c>
      <c r="J1515" s="17">
        <v>0.13107321852951601</v>
      </c>
      <c r="K1515" s="17">
        <v>7.5363385875740596E-2</v>
      </c>
      <c r="L1515" s="17">
        <v>0.14797563459472299</v>
      </c>
      <c r="M1515" s="17"/>
      <c r="N1515" s="17">
        <v>0.12509358083997399</v>
      </c>
      <c r="O1515" s="17">
        <v>0.148661727439832</v>
      </c>
      <c r="P1515" s="17">
        <v>0.158332880757697</v>
      </c>
      <c r="Q1515" s="17">
        <v>0.13076171167275899</v>
      </c>
      <c r="R1515" s="17"/>
      <c r="S1515" s="17">
        <v>0.14895257486368599</v>
      </c>
      <c r="T1515" s="17">
        <v>0.206805876221232</v>
      </c>
      <c r="U1515" s="17">
        <v>0.15503536376999499</v>
      </c>
      <c r="V1515" s="17">
        <v>0.112469403737896</v>
      </c>
      <c r="W1515" s="17">
        <v>8.1535830321091102E-2</v>
      </c>
      <c r="X1515" s="17">
        <v>8.9405749194401293E-2</v>
      </c>
      <c r="Y1515" s="17">
        <v>0.13922192636313799</v>
      </c>
      <c r="Z1515" s="17">
        <v>0.22593822812047801</v>
      </c>
      <c r="AA1515" s="17">
        <v>0.16515243155384601</v>
      </c>
      <c r="AB1515" s="17">
        <v>4.7639242407954703E-2</v>
      </c>
      <c r="AC1515" s="17">
        <v>0.203974171560171</v>
      </c>
      <c r="AD1515" s="17">
        <v>6.1756343819085999E-2</v>
      </c>
      <c r="AE1515" s="17"/>
      <c r="AF1515" s="17">
        <v>0.16107220969597599</v>
      </c>
      <c r="AG1515" s="17">
        <v>0.15119130918388199</v>
      </c>
      <c r="AH1515" s="17">
        <v>0.14355530629560601</v>
      </c>
      <c r="AI1515" s="17">
        <v>0.10694439646761</v>
      </c>
      <c r="AJ1515" s="17">
        <v>2.6893850907499E-2</v>
      </c>
      <c r="AK1515" s="17"/>
      <c r="AL1515" s="17">
        <v>0.111481939798452</v>
      </c>
      <c r="AM1515" s="17">
        <v>0.182542669314888</v>
      </c>
      <c r="AN1515" s="17">
        <v>0.12118656542574199</v>
      </c>
      <c r="AO1515" s="17">
        <v>0.127792339002748</v>
      </c>
      <c r="AP1515" s="17">
        <v>9.6269702442944902E-2</v>
      </c>
      <c r="AQ1515" s="17">
        <v>0.124107249979147</v>
      </c>
      <c r="AR1515" s="17"/>
      <c r="AS1515" s="17">
        <v>0.12900627815073601</v>
      </c>
      <c r="AT1515" s="17">
        <v>0.14198950835839599</v>
      </c>
      <c r="AU1515" s="17">
        <v>0.15884384184882999</v>
      </c>
      <c r="AV1515" s="17">
        <v>0.104912012626796</v>
      </c>
      <c r="AW1515" s="17">
        <v>0.199041765684979</v>
      </c>
      <c r="AX1515" s="17"/>
      <c r="AY1515" s="17">
        <v>0.14221841700975099</v>
      </c>
      <c r="AZ1515" s="17">
        <v>0.14817062177647899</v>
      </c>
      <c r="BA1515" s="17">
        <v>0.12529513874488099</v>
      </c>
      <c r="BB1515" s="17">
        <v>0.153676697787515</v>
      </c>
      <c r="BC1515" s="17">
        <v>0.150811800142585</v>
      </c>
      <c r="BD1515" s="17"/>
      <c r="BE1515" s="17">
        <v>0.16290234093049</v>
      </c>
      <c r="BF1515" s="17">
        <v>8.4124524680571702E-2</v>
      </c>
      <c r="BG1515" s="17">
        <v>0.13447614427195601</v>
      </c>
      <c r="BH1515" s="17">
        <v>0.18229793696386401</v>
      </c>
      <c r="BI1515" s="17"/>
      <c r="BJ1515" s="17">
        <v>0.173791734902839</v>
      </c>
      <c r="BK1515" s="17">
        <v>0.16661094874625901</v>
      </c>
      <c r="BL1515" s="17">
        <v>0.106739750226077</v>
      </c>
      <c r="BM1515" s="17">
        <v>0.148990103997726</v>
      </c>
      <c r="BN1515" s="17"/>
      <c r="BO1515" s="17">
        <v>0.128789137724272</v>
      </c>
      <c r="BP1515" s="17">
        <v>0.16158093870507201</v>
      </c>
      <c r="BQ1515" s="17">
        <v>0.141069153144287</v>
      </c>
      <c r="BR1515" s="17"/>
      <c r="BS1515" s="17">
        <v>0.13113460854151299</v>
      </c>
      <c r="BT1515" s="17">
        <v>0.15247748479229301</v>
      </c>
      <c r="BU1515" s="17"/>
      <c r="BV1515" s="17">
        <v>0.127150201754545</v>
      </c>
      <c r="BW1515" s="17">
        <v>0.12890289914592601</v>
      </c>
      <c r="BX1515" s="17">
        <v>0.14204610721907099</v>
      </c>
      <c r="BY1515" s="17"/>
      <c r="BZ1515" s="17">
        <v>0.200054104727549</v>
      </c>
      <c r="CA1515" s="17">
        <v>0.15333847368855599</v>
      </c>
    </row>
    <row r="1516" spans="2:79" x14ac:dyDescent="0.3">
      <c r="B1516" t="s">
        <v>323</v>
      </c>
      <c r="C1516" s="17">
        <v>0.265437808213281</v>
      </c>
      <c r="D1516" s="17">
        <v>0.26830759034670998</v>
      </c>
      <c r="E1516" s="17">
        <v>0.26787056324777098</v>
      </c>
      <c r="F1516" s="17"/>
      <c r="G1516" s="17">
        <v>0.279371025261545</v>
      </c>
      <c r="H1516" s="17">
        <v>0.34884850459578198</v>
      </c>
      <c r="I1516" s="17">
        <v>0.22146858551686999</v>
      </c>
      <c r="J1516" s="17">
        <v>0.29439286072216397</v>
      </c>
      <c r="K1516" s="17">
        <v>0.24771357887810599</v>
      </c>
      <c r="L1516" s="17">
        <v>0.21221911100920601</v>
      </c>
      <c r="M1516" s="17"/>
      <c r="N1516" s="17">
        <v>0.232965266157664</v>
      </c>
      <c r="O1516" s="17">
        <v>0.32808816939708901</v>
      </c>
      <c r="P1516" s="17">
        <v>0.21306897971713101</v>
      </c>
      <c r="Q1516" s="17">
        <v>0.27361091563559498</v>
      </c>
      <c r="R1516" s="17"/>
      <c r="S1516" s="17">
        <v>0.32217822608368701</v>
      </c>
      <c r="T1516" s="17">
        <v>0.23446675848698101</v>
      </c>
      <c r="U1516" s="17">
        <v>0.330016689773798</v>
      </c>
      <c r="V1516" s="17">
        <v>0.28749739112738498</v>
      </c>
      <c r="W1516" s="17">
        <v>0.19478086341515599</v>
      </c>
      <c r="X1516" s="17">
        <v>0.299154330613493</v>
      </c>
      <c r="Y1516" s="17">
        <v>0.188356185037724</v>
      </c>
      <c r="Z1516" s="17">
        <v>0.22484977797223801</v>
      </c>
      <c r="AA1516" s="17">
        <v>0.219596354804279</v>
      </c>
      <c r="AB1516" s="17">
        <v>0.227040181194964</v>
      </c>
      <c r="AC1516" s="17">
        <v>0.31565712177605498</v>
      </c>
      <c r="AD1516" s="17">
        <v>0.45772955977000501</v>
      </c>
      <c r="AE1516" s="17"/>
      <c r="AF1516" s="17">
        <v>0.24757799553149401</v>
      </c>
      <c r="AG1516" s="17">
        <v>0.27244808692688599</v>
      </c>
      <c r="AH1516" s="17">
        <v>0.29376268836002001</v>
      </c>
      <c r="AI1516" s="17">
        <v>0.26941765524245198</v>
      </c>
      <c r="AJ1516" s="17">
        <v>0.35763555146918402</v>
      </c>
      <c r="AK1516" s="17"/>
      <c r="AL1516" s="17">
        <v>0.31197572355446701</v>
      </c>
      <c r="AM1516" s="17">
        <v>0.25379679103862801</v>
      </c>
      <c r="AN1516" s="17">
        <v>0.30723428622912002</v>
      </c>
      <c r="AO1516" s="17">
        <v>0.20429949080755999</v>
      </c>
      <c r="AP1516" s="17">
        <v>0.24805985374561301</v>
      </c>
      <c r="AQ1516" s="17">
        <v>0.26178496659568901</v>
      </c>
      <c r="AR1516" s="17"/>
      <c r="AS1516" s="17">
        <v>0.20079622368550901</v>
      </c>
      <c r="AT1516" s="17">
        <v>0.28010530991133198</v>
      </c>
      <c r="AU1516" s="17">
        <v>0.27622986683781098</v>
      </c>
      <c r="AV1516" s="17">
        <v>0.287936458117585</v>
      </c>
      <c r="AW1516" s="17">
        <v>0.26128669767738499</v>
      </c>
      <c r="AX1516" s="17"/>
      <c r="AY1516" s="17">
        <v>0.19673843121687801</v>
      </c>
      <c r="AZ1516" s="17">
        <v>0.30209507214359899</v>
      </c>
      <c r="BA1516" s="17">
        <v>0.28013520930304298</v>
      </c>
      <c r="BB1516" s="17">
        <v>0.245736734702314</v>
      </c>
      <c r="BC1516" s="17">
        <v>0.257624942330898</v>
      </c>
      <c r="BD1516" s="17"/>
      <c r="BE1516" s="17">
        <v>0.14524442833588899</v>
      </c>
      <c r="BF1516" s="17">
        <v>0.2699676195745</v>
      </c>
      <c r="BG1516" s="17">
        <v>0.27710651411228798</v>
      </c>
      <c r="BH1516" s="17">
        <v>0.25858497694897498</v>
      </c>
      <c r="BI1516" s="17"/>
      <c r="BJ1516" s="17">
        <v>0.23801268604794501</v>
      </c>
      <c r="BK1516" s="17">
        <v>0.35896951865614801</v>
      </c>
      <c r="BL1516" s="17">
        <v>0.27797722731777202</v>
      </c>
      <c r="BM1516" s="17">
        <v>0.25089191124849802</v>
      </c>
      <c r="BN1516" s="17"/>
      <c r="BO1516" s="17">
        <v>0.245349640249266</v>
      </c>
      <c r="BP1516" s="17">
        <v>0.30369060073383702</v>
      </c>
      <c r="BQ1516" s="17">
        <v>0.26267047616749201</v>
      </c>
      <c r="BR1516" s="17"/>
      <c r="BS1516" s="17">
        <v>0.29960103947994299</v>
      </c>
      <c r="BT1516" s="17">
        <v>0.23124672454560599</v>
      </c>
      <c r="BU1516" s="17"/>
      <c r="BV1516" s="17">
        <v>0.263475419270845</v>
      </c>
      <c r="BW1516" s="17">
        <v>0.25066263055952798</v>
      </c>
      <c r="BX1516" s="17">
        <v>0.311245130116931</v>
      </c>
      <c r="BY1516" s="17"/>
      <c r="BZ1516" s="17">
        <v>0.15254012172310599</v>
      </c>
      <c r="CA1516" s="17">
        <v>0.26643135719211603</v>
      </c>
    </row>
    <row r="1517" spans="2:79" x14ac:dyDescent="0.3">
      <c r="B1517" t="s">
        <v>324</v>
      </c>
      <c r="C1517" s="17">
        <v>0.17747833030410401</v>
      </c>
      <c r="D1517" s="17">
        <v>0.14655634676863499</v>
      </c>
      <c r="E1517" s="17">
        <v>0.209645932621943</v>
      </c>
      <c r="F1517" s="17"/>
      <c r="G1517" s="17">
        <v>0.136598843246759</v>
      </c>
      <c r="H1517" s="17">
        <v>0.119840871548564</v>
      </c>
      <c r="I1517" s="17">
        <v>0.18866647008628001</v>
      </c>
      <c r="J1517" s="17">
        <v>0.121347171238207</v>
      </c>
      <c r="K1517" s="17">
        <v>0.21002697022973199</v>
      </c>
      <c r="L1517" s="17">
        <v>0.26444685987649202</v>
      </c>
      <c r="M1517" s="17"/>
      <c r="N1517" s="17">
        <v>0.182249098359268</v>
      </c>
      <c r="O1517" s="17">
        <v>0.154976203553263</v>
      </c>
      <c r="P1517" s="17">
        <v>0.202898338155938</v>
      </c>
      <c r="Q1517" s="17">
        <v>0.181533301700048</v>
      </c>
      <c r="R1517" s="17"/>
      <c r="S1517" s="17">
        <v>0.156621776505316</v>
      </c>
      <c r="T1517" s="17">
        <v>0.159047124148439</v>
      </c>
      <c r="U1517" s="17">
        <v>0.16076675850498101</v>
      </c>
      <c r="V1517" s="17">
        <v>0.17364807529038101</v>
      </c>
      <c r="W1517" s="17">
        <v>0.16156381719510701</v>
      </c>
      <c r="X1517" s="17">
        <v>0.22599992051582801</v>
      </c>
      <c r="Y1517" s="17">
        <v>0.22969159009654999</v>
      </c>
      <c r="Z1517" s="17">
        <v>0.236400473980347</v>
      </c>
      <c r="AA1517" s="17">
        <v>0.17817689118197599</v>
      </c>
      <c r="AB1517" s="17">
        <v>0.205108086853479</v>
      </c>
      <c r="AC1517" s="17">
        <v>7.49712533936195E-2</v>
      </c>
      <c r="AD1517" s="17">
        <v>0.19518495053734899</v>
      </c>
      <c r="AE1517" s="17"/>
      <c r="AF1517" s="17">
        <v>0.17852663680168601</v>
      </c>
      <c r="AG1517" s="17">
        <v>0.157168506819791</v>
      </c>
      <c r="AH1517" s="17">
        <v>0.178978901045447</v>
      </c>
      <c r="AI1517" s="17">
        <v>0.15706412865070199</v>
      </c>
      <c r="AJ1517" s="17">
        <v>0.20060405340295001</v>
      </c>
      <c r="AK1517" s="17"/>
      <c r="AL1517" s="17">
        <v>0.13980188828812701</v>
      </c>
      <c r="AM1517" s="17">
        <v>0.16283670470279299</v>
      </c>
      <c r="AN1517" s="17">
        <v>0.13874882531725599</v>
      </c>
      <c r="AO1517" s="17">
        <v>0.160890607941608</v>
      </c>
      <c r="AP1517" s="17">
        <v>0.27641227453989797</v>
      </c>
      <c r="AQ1517" s="17">
        <v>0.27510434082234098</v>
      </c>
      <c r="AR1517" s="17"/>
      <c r="AS1517" s="17">
        <v>0.109043469086214</v>
      </c>
      <c r="AT1517" s="17">
        <v>0.17217142726645099</v>
      </c>
      <c r="AU1517" s="17">
        <v>0.248548946194424</v>
      </c>
      <c r="AV1517" s="17">
        <v>0.14821813615221699</v>
      </c>
      <c r="AW1517" s="17">
        <v>0.242119954856862</v>
      </c>
      <c r="AX1517" s="17"/>
      <c r="AY1517" s="17">
        <v>0.150058476157586</v>
      </c>
      <c r="AZ1517" s="17">
        <v>0.170014147025981</v>
      </c>
      <c r="BA1517" s="17">
        <v>0.207459450552025</v>
      </c>
      <c r="BB1517" s="17">
        <v>0.21015918053056001</v>
      </c>
      <c r="BC1517" s="17">
        <v>0.161600155943187</v>
      </c>
      <c r="BD1517" s="17"/>
      <c r="BE1517" s="17">
        <v>0.12842877383426601</v>
      </c>
      <c r="BF1517" s="17">
        <v>0.17822941061207301</v>
      </c>
      <c r="BG1517" s="17">
        <v>0.190221118840259</v>
      </c>
      <c r="BH1517" s="17">
        <v>0.16841674852253299</v>
      </c>
      <c r="BI1517" s="17"/>
      <c r="BJ1517" s="17">
        <v>0.21863467729078001</v>
      </c>
      <c r="BK1517" s="17">
        <v>7.0538003951930606E-2</v>
      </c>
      <c r="BL1517" s="17">
        <v>0.18574359644347299</v>
      </c>
      <c r="BM1517" s="17">
        <v>0.177047713948637</v>
      </c>
      <c r="BN1517" s="17"/>
      <c r="BO1517" s="17">
        <v>0.18400445981682401</v>
      </c>
      <c r="BP1517" s="17">
        <v>0.14373122285033699</v>
      </c>
      <c r="BQ1517" s="17">
        <v>0.180712857870475</v>
      </c>
      <c r="BR1517" s="17"/>
      <c r="BS1517" s="17">
        <v>0.16275589043108701</v>
      </c>
      <c r="BT1517" s="17">
        <v>0.19402141690124899</v>
      </c>
      <c r="BU1517" s="17"/>
      <c r="BV1517" s="17">
        <v>0.19779156694323799</v>
      </c>
      <c r="BW1517" s="17">
        <v>0.19436185048067001</v>
      </c>
      <c r="BX1517" s="17">
        <v>0.105696876883837</v>
      </c>
      <c r="BY1517" s="17"/>
      <c r="BZ1517" s="17">
        <v>0.189457621947173</v>
      </c>
      <c r="CA1517" s="17">
        <v>0.107433999599376</v>
      </c>
    </row>
    <row r="1518" spans="2:79" x14ac:dyDescent="0.3">
      <c r="B1518" t="s">
        <v>325</v>
      </c>
      <c r="C1518" s="17">
        <v>0.17335870091557401</v>
      </c>
      <c r="D1518" s="17">
        <v>0.18945830847966599</v>
      </c>
      <c r="E1518" s="17">
        <v>0.15651088830052001</v>
      </c>
      <c r="F1518" s="17"/>
      <c r="G1518" s="17">
        <v>0.19314494830379</v>
      </c>
      <c r="H1518" s="17">
        <v>0.14435196860910299</v>
      </c>
      <c r="I1518" s="17">
        <v>0.152836933316392</v>
      </c>
      <c r="J1518" s="17">
        <v>0.207419074871004</v>
      </c>
      <c r="K1518" s="17">
        <v>0.206410212952719</v>
      </c>
      <c r="L1518" s="17">
        <v>0.15027224111951201</v>
      </c>
      <c r="M1518" s="17"/>
      <c r="N1518" s="17">
        <v>0.19521916062919001</v>
      </c>
      <c r="O1518" s="17">
        <v>0.17273596490418799</v>
      </c>
      <c r="P1518" s="17">
        <v>0.149573756246837</v>
      </c>
      <c r="Q1518" s="17">
        <v>0.179575166229405</v>
      </c>
      <c r="R1518" s="17"/>
      <c r="S1518" s="17">
        <v>0.126783204587258</v>
      </c>
      <c r="T1518" s="17">
        <v>0.144768143834375</v>
      </c>
      <c r="U1518" s="17">
        <v>0.171556987771386</v>
      </c>
      <c r="V1518" s="17">
        <v>0.197081356471694</v>
      </c>
      <c r="W1518" s="17">
        <v>0.21657998854632901</v>
      </c>
      <c r="X1518" s="17">
        <v>0.206247670694438</v>
      </c>
      <c r="Y1518" s="17">
        <v>0.22754284557919799</v>
      </c>
      <c r="Z1518" s="17">
        <v>0.21806843720758101</v>
      </c>
      <c r="AA1518" s="17">
        <v>0.16572694544161401</v>
      </c>
      <c r="AB1518" s="17">
        <v>0.164400016430989</v>
      </c>
      <c r="AC1518" s="17">
        <v>0.14819648353999801</v>
      </c>
      <c r="AD1518" s="17">
        <v>0.13645829748211399</v>
      </c>
      <c r="AE1518" s="17"/>
      <c r="AF1518" s="17">
        <v>0.174672213237374</v>
      </c>
      <c r="AG1518" s="17">
        <v>0.18169635874371601</v>
      </c>
      <c r="AH1518" s="17">
        <v>9.8945594615945195E-2</v>
      </c>
      <c r="AI1518" s="17">
        <v>0.226339342606518</v>
      </c>
      <c r="AJ1518" s="17">
        <v>0.160140286684018</v>
      </c>
      <c r="AK1518" s="17"/>
      <c r="AL1518" s="17">
        <v>0.20334846253995401</v>
      </c>
      <c r="AM1518" s="17">
        <v>0.17378262629913299</v>
      </c>
      <c r="AN1518" s="17">
        <v>0.12596886744186001</v>
      </c>
      <c r="AO1518" s="17">
        <v>0.25227800238637299</v>
      </c>
      <c r="AP1518" s="17">
        <v>0.144600328705392</v>
      </c>
      <c r="AQ1518" s="17">
        <v>7.1276356534616905E-2</v>
      </c>
      <c r="AR1518" s="17"/>
      <c r="AS1518" s="17">
        <v>0.21684115569155399</v>
      </c>
      <c r="AT1518" s="17">
        <v>0.17202436968205501</v>
      </c>
      <c r="AU1518" s="17">
        <v>0.145492392002607</v>
      </c>
      <c r="AV1518" s="17">
        <v>0.193036059767625</v>
      </c>
      <c r="AW1518" s="17">
        <v>6.3456429365049805E-2</v>
      </c>
      <c r="AX1518" s="17"/>
      <c r="AY1518" s="17">
        <v>0.201288051406072</v>
      </c>
      <c r="AZ1518" s="17">
        <v>0.16533477209922801</v>
      </c>
      <c r="BA1518" s="17">
        <v>0.169110955082279</v>
      </c>
      <c r="BB1518" s="17">
        <v>0.159082251314422</v>
      </c>
      <c r="BC1518" s="17">
        <v>0.12008946263895599</v>
      </c>
      <c r="BD1518" s="17"/>
      <c r="BE1518" s="17">
        <v>0.24441324900858899</v>
      </c>
      <c r="BF1518" s="17">
        <v>0.225755656992009</v>
      </c>
      <c r="BG1518" s="17">
        <v>0.15742402806138101</v>
      </c>
      <c r="BH1518" s="17">
        <v>0.15713897542879601</v>
      </c>
      <c r="BI1518" s="17"/>
      <c r="BJ1518" s="17">
        <v>0.14539051096973399</v>
      </c>
      <c r="BK1518" s="17">
        <v>0.17377898402356701</v>
      </c>
      <c r="BL1518" s="17">
        <v>0.19588910197194301</v>
      </c>
      <c r="BM1518" s="17">
        <v>0.16884397386184199</v>
      </c>
      <c r="BN1518" s="17"/>
      <c r="BO1518" s="17">
        <v>0.23499863413812899</v>
      </c>
      <c r="BP1518" s="17">
        <v>0.20185868841995899</v>
      </c>
      <c r="BQ1518" s="17">
        <v>0.15454522382875999</v>
      </c>
      <c r="BR1518" s="17"/>
      <c r="BS1518" s="17">
        <v>0.16963344549172399</v>
      </c>
      <c r="BT1518" s="17">
        <v>0.17528195411408501</v>
      </c>
      <c r="BU1518" s="17"/>
      <c r="BV1518" s="17">
        <v>0.19272726090248299</v>
      </c>
      <c r="BW1518" s="17">
        <v>0.145543379819594</v>
      </c>
      <c r="BX1518" s="17">
        <v>0.18575788391576301</v>
      </c>
      <c r="BY1518" s="17"/>
      <c r="BZ1518" s="17">
        <v>0.28311744401897099</v>
      </c>
      <c r="CA1518" s="17">
        <v>0.25461939021243202</v>
      </c>
    </row>
    <row r="1519" spans="2:79" x14ac:dyDescent="0.3">
      <c r="B1519" t="s">
        <v>326</v>
      </c>
      <c r="C1519" s="17">
        <v>0.12144656375196899</v>
      </c>
      <c r="D1519" s="17">
        <v>0.112183617799858</v>
      </c>
      <c r="E1519" s="17">
        <v>0.12651745747393101</v>
      </c>
      <c r="F1519" s="17"/>
      <c r="G1519" s="17">
        <v>8.5872875788019803E-2</v>
      </c>
      <c r="H1519" s="17">
        <v>0.15214906921330801</v>
      </c>
      <c r="I1519" s="17">
        <v>0.139446772756221</v>
      </c>
      <c r="J1519" s="17">
        <v>0.14840125786684299</v>
      </c>
      <c r="K1519" s="17">
        <v>0.134223887256984</v>
      </c>
      <c r="L1519" s="17">
        <v>8.1246921267118799E-2</v>
      </c>
      <c r="M1519" s="17"/>
      <c r="N1519" s="17">
        <v>0.138551248548242</v>
      </c>
      <c r="O1519" s="17">
        <v>8.2123905624000307E-2</v>
      </c>
      <c r="P1519" s="17">
        <v>0.14385682942616401</v>
      </c>
      <c r="Q1519" s="17">
        <v>0.12737426068000099</v>
      </c>
      <c r="R1519" s="17"/>
      <c r="S1519" s="17">
        <v>0.14353569971404401</v>
      </c>
      <c r="T1519" s="17">
        <v>0.15676639804345899</v>
      </c>
      <c r="U1519" s="17">
        <v>0.14029970193497701</v>
      </c>
      <c r="V1519" s="17">
        <v>5.1501894163086898E-2</v>
      </c>
      <c r="W1519" s="17">
        <v>0.19251885685508799</v>
      </c>
      <c r="X1519" s="17">
        <v>6.7392523665392196E-2</v>
      </c>
      <c r="Y1519" s="17">
        <v>0.152590227233912</v>
      </c>
      <c r="Z1519" s="17">
        <v>0</v>
      </c>
      <c r="AA1519" s="17">
        <v>0.129311642747377</v>
      </c>
      <c r="AB1519" s="17">
        <v>0.110288472005444</v>
      </c>
      <c r="AC1519" s="17">
        <v>0.11085077075862</v>
      </c>
      <c r="AD1519" s="17">
        <v>7.5405106221882595E-2</v>
      </c>
      <c r="AE1519" s="17"/>
      <c r="AF1519" s="17">
        <v>7.9474024103570101E-2</v>
      </c>
      <c r="AG1519" s="17">
        <v>0.117527465016045</v>
      </c>
      <c r="AH1519" s="17">
        <v>0.19543737144496101</v>
      </c>
      <c r="AI1519" s="17">
        <v>0.107618177062191</v>
      </c>
      <c r="AJ1519" s="17">
        <v>0.12241610746359501</v>
      </c>
      <c r="AK1519" s="17"/>
      <c r="AL1519" s="17">
        <v>9.5941675912215196E-2</v>
      </c>
      <c r="AM1519" s="17">
        <v>0.11404137120088401</v>
      </c>
      <c r="AN1519" s="17">
        <v>0.184829264759274</v>
      </c>
      <c r="AO1519" s="17">
        <v>9.6680944669281899E-2</v>
      </c>
      <c r="AP1519" s="17">
        <v>0.146313806349503</v>
      </c>
      <c r="AQ1519" s="17">
        <v>0.16774694716477501</v>
      </c>
      <c r="AR1519" s="17"/>
      <c r="AS1519" s="17">
        <v>0.20583189434898699</v>
      </c>
      <c r="AT1519" s="17">
        <v>9.4010720169490095E-2</v>
      </c>
      <c r="AU1519" s="17">
        <v>0.107133354601034</v>
      </c>
      <c r="AV1519" s="17">
        <v>0.14782133063349301</v>
      </c>
      <c r="AW1519" s="17">
        <v>5.6001177485442498E-2</v>
      </c>
      <c r="AX1519" s="17"/>
      <c r="AY1519" s="17">
        <v>0.139816117287969</v>
      </c>
      <c r="AZ1519" s="17">
        <v>9.9706940981068207E-2</v>
      </c>
      <c r="BA1519" s="17">
        <v>0.13751643884295101</v>
      </c>
      <c r="BB1519" s="17">
        <v>0.104664221393301</v>
      </c>
      <c r="BC1519" s="17">
        <v>0.203730959140108</v>
      </c>
      <c r="BD1519" s="17"/>
      <c r="BE1519" s="17">
        <v>0.100250545802284</v>
      </c>
      <c r="BF1519" s="17">
        <v>7.9293665166069602E-2</v>
      </c>
      <c r="BG1519" s="17">
        <v>0.12955689608141199</v>
      </c>
      <c r="BH1519" s="17">
        <v>0.13762406635454599</v>
      </c>
      <c r="BI1519" s="17"/>
      <c r="BJ1519" s="17">
        <v>8.7269689917367596E-2</v>
      </c>
      <c r="BK1519" s="17">
        <v>0.15321248995286199</v>
      </c>
      <c r="BL1519" s="17">
        <v>0.12956682730876301</v>
      </c>
      <c r="BM1519" s="17">
        <v>0.120939455362022</v>
      </c>
      <c r="BN1519" s="17"/>
      <c r="BO1519" s="17">
        <v>0.141249874535991</v>
      </c>
      <c r="BP1519" s="17">
        <v>8.3838042536472202E-2</v>
      </c>
      <c r="BQ1519" s="17">
        <v>0.124646941485219</v>
      </c>
      <c r="BR1519" s="17"/>
      <c r="BS1519" s="17">
        <v>0.11971333811869</v>
      </c>
      <c r="BT1519" s="17">
        <v>0.120879098473599</v>
      </c>
      <c r="BU1519" s="17"/>
      <c r="BV1519" s="17">
        <v>0.137144853417348</v>
      </c>
      <c r="BW1519" s="17">
        <v>0.122100354708832</v>
      </c>
      <c r="BX1519" s="17">
        <v>0.12776323180799101</v>
      </c>
      <c r="BY1519" s="17"/>
      <c r="BZ1519" s="17">
        <v>5.3307726539430902E-2</v>
      </c>
      <c r="CA1519" s="17">
        <v>6.5932099084870299E-2</v>
      </c>
    </row>
    <row r="1520" spans="2:79" x14ac:dyDescent="0.3">
      <c r="B1520" t="s">
        <v>327</v>
      </c>
      <c r="C1520" s="17">
        <v>5.1858704127186198E-2</v>
      </c>
      <c r="D1520" s="17">
        <v>6.4801298166520194E-2</v>
      </c>
      <c r="E1520" s="17">
        <v>3.6414439201980599E-2</v>
      </c>
      <c r="F1520" s="17"/>
      <c r="G1520" s="17">
        <v>0</v>
      </c>
      <c r="H1520" s="17">
        <v>9.6253448521908796E-3</v>
      </c>
      <c r="I1520" s="17">
        <v>5.0671194581247997E-2</v>
      </c>
      <c r="J1520" s="17">
        <v>4.9862613085846698E-2</v>
      </c>
      <c r="K1520" s="17">
        <v>7.4911564752499799E-2</v>
      </c>
      <c r="L1520" s="17">
        <v>0.109706218541904</v>
      </c>
      <c r="M1520" s="17"/>
      <c r="N1520" s="17">
        <v>4.2887100415209899E-2</v>
      </c>
      <c r="O1520" s="17">
        <v>5.7421475641211903E-2</v>
      </c>
      <c r="P1520" s="17">
        <v>4.3338563931383703E-2</v>
      </c>
      <c r="Q1520" s="17">
        <v>5.5909737992561902E-2</v>
      </c>
      <c r="R1520" s="17"/>
      <c r="S1520" s="17">
        <v>2.15908779184419E-2</v>
      </c>
      <c r="T1520" s="17">
        <v>6.6647224711244096E-2</v>
      </c>
      <c r="U1520" s="17">
        <v>1.8925176792510299E-2</v>
      </c>
      <c r="V1520" s="17">
        <v>6.4517546066266099E-2</v>
      </c>
      <c r="W1520" s="17">
        <v>2.5304254182008701E-2</v>
      </c>
      <c r="X1520" s="17">
        <v>3.3080388611685503E-2</v>
      </c>
      <c r="Y1520" s="17">
        <v>4.6843392249529402E-2</v>
      </c>
      <c r="Z1520" s="17">
        <v>9.4743082719355595E-2</v>
      </c>
      <c r="AA1520" s="17">
        <v>4.7633993774752997E-2</v>
      </c>
      <c r="AB1520" s="17">
        <v>0.116708686544323</v>
      </c>
      <c r="AC1520" s="17">
        <v>0.106450054965658</v>
      </c>
      <c r="AD1520" s="17">
        <v>0</v>
      </c>
      <c r="AE1520" s="17"/>
      <c r="AF1520" s="17">
        <v>9.0050071212745095E-2</v>
      </c>
      <c r="AG1520" s="17">
        <v>5.1024091401084298E-2</v>
      </c>
      <c r="AH1520" s="17">
        <v>4.2623109068106603E-2</v>
      </c>
      <c r="AI1520" s="17">
        <v>5.1875059885867103E-2</v>
      </c>
      <c r="AJ1520" s="17">
        <v>9.6469643744916594E-2</v>
      </c>
      <c r="AK1520" s="17"/>
      <c r="AL1520" s="17">
        <v>6.2629816528073895E-2</v>
      </c>
      <c r="AM1520" s="17">
        <v>4.6182232557510097E-2</v>
      </c>
      <c r="AN1520" s="17">
        <v>4.6789963781066597E-2</v>
      </c>
      <c r="AO1520" s="17">
        <v>7.5868207511892605E-2</v>
      </c>
      <c r="AP1520" s="17">
        <v>4.0635556150812803E-2</v>
      </c>
      <c r="AQ1520" s="17">
        <v>3.7571860125471403E-2</v>
      </c>
      <c r="AR1520" s="17"/>
      <c r="AS1520" s="17">
        <v>4.8446790839271898E-2</v>
      </c>
      <c r="AT1520" s="17">
        <v>6.4402512986315996E-2</v>
      </c>
      <c r="AU1520" s="17">
        <v>2.59824421851769E-2</v>
      </c>
      <c r="AV1520" s="17">
        <v>5.5494600542114997E-2</v>
      </c>
      <c r="AW1520" s="17">
        <v>5.9306571533427499E-2</v>
      </c>
      <c r="AX1520" s="17"/>
      <c r="AY1520" s="17">
        <v>9.5395967283792502E-2</v>
      </c>
      <c r="AZ1520" s="17">
        <v>3.5515257997122199E-2</v>
      </c>
      <c r="BA1520" s="17">
        <v>2.8306511390196701E-2</v>
      </c>
      <c r="BB1520" s="17">
        <v>5.6050226347990201E-2</v>
      </c>
      <c r="BC1520" s="17">
        <v>5.1907330692498997E-2</v>
      </c>
      <c r="BD1520" s="17"/>
      <c r="BE1520" s="17">
        <v>9.5236771349438795E-2</v>
      </c>
      <c r="BF1520" s="17">
        <v>0.105421905671935</v>
      </c>
      <c r="BG1520" s="17">
        <v>3.1582062448407403E-2</v>
      </c>
      <c r="BH1520" s="17">
        <v>4.8680753455880403E-2</v>
      </c>
      <c r="BI1520" s="17"/>
      <c r="BJ1520" s="17">
        <v>7.3619337397704598E-2</v>
      </c>
      <c r="BK1520" s="17">
        <v>0</v>
      </c>
      <c r="BL1520" s="17">
        <v>4.9309544614475301E-2</v>
      </c>
      <c r="BM1520" s="17">
        <v>5.5975473694860202E-2</v>
      </c>
      <c r="BN1520" s="17"/>
      <c r="BO1520" s="17">
        <v>0</v>
      </c>
      <c r="BP1520" s="17">
        <v>4.3236092821024003E-2</v>
      </c>
      <c r="BQ1520" s="17">
        <v>6.4572065853582494E-2</v>
      </c>
      <c r="BR1520" s="17"/>
      <c r="BS1520" s="17">
        <v>5.4370302402931101E-2</v>
      </c>
      <c r="BT1520" s="17">
        <v>4.9545489885511301E-2</v>
      </c>
      <c r="BU1520" s="17"/>
      <c r="BV1520" s="17">
        <v>4.1242222710721602E-2</v>
      </c>
      <c r="BW1520" s="17">
        <v>5.7734612646077897E-2</v>
      </c>
      <c r="BX1520" s="17">
        <v>6.3200556408630995E-2</v>
      </c>
      <c r="BY1520" s="17"/>
      <c r="BZ1520" s="17">
        <v>6.0397464872400199E-2</v>
      </c>
      <c r="CA1520" s="17">
        <v>4.8550714059608001E-2</v>
      </c>
    </row>
    <row r="1521" spans="2:79" x14ac:dyDescent="0.3">
      <c r="C1521" s="17"/>
      <c r="D1521" s="17"/>
      <c r="E1521" s="17"/>
      <c r="F1521" s="17"/>
      <c r="G1521" s="17"/>
      <c r="H1521" s="17"/>
      <c r="I1521" s="17"/>
      <c r="J1521" s="17"/>
      <c r="K1521" s="17"/>
      <c r="L1521" s="17"/>
      <c r="M1521" s="17"/>
      <c r="N1521" s="17"/>
      <c r="O1521" s="17"/>
      <c r="P1521" s="17"/>
      <c r="Q1521" s="17"/>
      <c r="R1521" s="17"/>
      <c r="S1521" s="17"/>
      <c r="T1521" s="17"/>
      <c r="U1521" s="17"/>
      <c r="V1521" s="17"/>
      <c r="W1521" s="17"/>
      <c r="X1521" s="17"/>
      <c r="Y1521" s="17"/>
      <c r="Z1521" s="17"/>
      <c r="AA1521" s="17"/>
      <c r="AB1521" s="17"/>
      <c r="AC1521" s="17"/>
      <c r="AD1521" s="17"/>
      <c r="AE1521" s="17"/>
      <c r="AF1521" s="17"/>
      <c r="AG1521" s="17"/>
      <c r="AH1521" s="17"/>
      <c r="AI1521" s="17"/>
      <c r="AJ1521" s="17"/>
      <c r="AK1521" s="17"/>
      <c r="AL1521" s="17"/>
      <c r="AM1521" s="17"/>
      <c r="AN1521" s="17"/>
      <c r="AO1521" s="17"/>
      <c r="AP1521" s="17"/>
      <c r="AQ1521" s="17"/>
      <c r="AR1521" s="17"/>
      <c r="AS1521" s="17"/>
      <c r="AT1521" s="17"/>
      <c r="AU1521" s="17"/>
      <c r="AV1521" s="17"/>
      <c r="AW1521" s="17"/>
      <c r="AX1521" s="17"/>
      <c r="AY1521" s="17"/>
      <c r="AZ1521" s="17"/>
      <c r="BA1521" s="17"/>
      <c r="BB1521" s="17"/>
      <c r="BC1521" s="17"/>
      <c r="BD1521" s="17"/>
      <c r="BE1521" s="17"/>
      <c r="BF1521" s="17"/>
      <c r="BG1521" s="17"/>
      <c r="BH1521" s="17"/>
      <c r="BI1521" s="17"/>
      <c r="BJ1521" s="17"/>
      <c r="BK1521" s="17"/>
      <c r="BL1521" s="17"/>
      <c r="BM1521" s="17"/>
      <c r="BN1521" s="17"/>
      <c r="BO1521" s="17"/>
      <c r="BP1521" s="17"/>
      <c r="BQ1521" s="17"/>
      <c r="BR1521" s="17"/>
      <c r="BS1521" s="17"/>
      <c r="BT1521" s="17"/>
      <c r="BU1521" s="17"/>
      <c r="BV1521" s="17"/>
      <c r="BW1521" s="17"/>
      <c r="BX1521" s="17"/>
      <c r="BY1521" s="17"/>
      <c r="BZ1521" s="17"/>
      <c r="CA1521" s="17"/>
    </row>
    <row r="1522" spans="2:79" x14ac:dyDescent="0.3">
      <c r="B1522" s="6" t="s">
        <v>412</v>
      </c>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c r="AF1522" s="17"/>
      <c r="AG1522" s="17"/>
      <c r="AH1522" s="17"/>
      <c r="AI1522" s="17"/>
      <c r="AJ1522" s="17"/>
      <c r="AK1522" s="17"/>
      <c r="AL1522" s="17"/>
      <c r="AM1522" s="17"/>
      <c r="AN1522" s="17"/>
      <c r="AO1522" s="17"/>
      <c r="AP1522" s="17"/>
      <c r="AQ1522" s="17"/>
      <c r="AR1522" s="17"/>
      <c r="AS1522" s="17"/>
      <c r="AT1522" s="17"/>
      <c r="AU1522" s="17"/>
      <c r="AV1522" s="17"/>
      <c r="AW1522" s="17"/>
      <c r="AX1522" s="17"/>
      <c r="AY1522" s="17"/>
      <c r="AZ1522" s="17"/>
      <c r="BA1522" s="17"/>
      <c r="BB1522" s="17"/>
      <c r="BC1522" s="17"/>
      <c r="BD1522" s="17"/>
      <c r="BE1522" s="17"/>
      <c r="BF1522" s="17"/>
      <c r="BG1522" s="17"/>
      <c r="BH1522" s="17"/>
      <c r="BI1522" s="17"/>
      <c r="BJ1522" s="17"/>
      <c r="BK1522" s="17"/>
      <c r="BL1522" s="17"/>
      <c r="BM1522" s="17"/>
      <c r="BN1522" s="17"/>
      <c r="BO1522" s="17"/>
      <c r="BP1522" s="17"/>
      <c r="BQ1522" s="17"/>
      <c r="BR1522" s="17"/>
      <c r="BS1522" s="17"/>
      <c r="BT1522" s="17"/>
      <c r="BU1522" s="17"/>
      <c r="BV1522" s="17"/>
      <c r="BW1522" s="17"/>
      <c r="BX1522" s="17"/>
      <c r="BY1522" s="17"/>
      <c r="BZ1522" s="17"/>
      <c r="CA1522" s="17"/>
    </row>
    <row r="1523" spans="2:79" x14ac:dyDescent="0.3">
      <c r="B1523" s="24" t="s">
        <v>329</v>
      </c>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c r="AO1523" s="17"/>
      <c r="AP1523" s="17"/>
      <c r="AQ1523" s="17"/>
      <c r="AR1523" s="17"/>
      <c r="AS1523" s="17"/>
      <c r="AT1523" s="17"/>
      <c r="AU1523" s="17"/>
      <c r="AV1523" s="17"/>
      <c r="AW1523" s="17"/>
      <c r="AX1523" s="17"/>
      <c r="AY1523" s="17"/>
      <c r="AZ1523" s="17"/>
      <c r="BA1523" s="17"/>
      <c r="BB1523" s="17"/>
      <c r="BC1523" s="17"/>
      <c r="BD1523" s="17"/>
      <c r="BE1523" s="17"/>
      <c r="BF1523" s="17"/>
      <c r="BG1523" s="17"/>
      <c r="BH1523" s="17"/>
      <c r="BI1523" s="17"/>
      <c r="BJ1523" s="17"/>
      <c r="BK1523" s="17"/>
      <c r="BL1523" s="17"/>
      <c r="BM1523" s="17"/>
      <c r="BN1523" s="17"/>
      <c r="BO1523" s="17"/>
      <c r="BP1523" s="17"/>
      <c r="BQ1523" s="17"/>
      <c r="BR1523" s="17"/>
      <c r="BS1523" s="17"/>
      <c r="BT1523" s="17"/>
      <c r="BU1523" s="17"/>
      <c r="BV1523" s="17"/>
      <c r="BW1523" s="17"/>
      <c r="BX1523" s="17"/>
      <c r="BY1523" s="17"/>
      <c r="BZ1523" s="17"/>
      <c r="CA1523" s="17"/>
    </row>
    <row r="1524" spans="2:79" x14ac:dyDescent="0.3">
      <c r="B1524" t="s">
        <v>321</v>
      </c>
      <c r="C1524" s="17">
        <v>3.7677578241316803E-2</v>
      </c>
      <c r="D1524" s="17">
        <v>4.3129074071240503E-2</v>
      </c>
      <c r="E1524" s="17">
        <v>3.2893597779711403E-2</v>
      </c>
      <c r="F1524" s="17"/>
      <c r="G1524" s="17">
        <v>4.0752022938922099E-2</v>
      </c>
      <c r="H1524" s="17">
        <v>1.7125477119094599E-2</v>
      </c>
      <c r="I1524" s="17">
        <v>6.2085252818242703E-2</v>
      </c>
      <c r="J1524" s="17">
        <v>3.43455031937005E-2</v>
      </c>
      <c r="K1524" s="17">
        <v>4.0849367634844598E-2</v>
      </c>
      <c r="L1524" s="17">
        <v>3.4068687487854001E-2</v>
      </c>
      <c r="M1524" s="17"/>
      <c r="N1524" s="17">
        <v>2.2819529709117499E-2</v>
      </c>
      <c r="O1524" s="17">
        <v>5.4303352961055901E-2</v>
      </c>
      <c r="P1524" s="17">
        <v>1.42205443697596E-2</v>
      </c>
      <c r="Q1524" s="17">
        <v>5.3541126332734897E-2</v>
      </c>
      <c r="R1524" s="17"/>
      <c r="S1524" s="17">
        <v>2.9889565736230299E-2</v>
      </c>
      <c r="T1524" s="17">
        <v>5.0726972475157402E-2</v>
      </c>
      <c r="U1524" s="17">
        <v>0</v>
      </c>
      <c r="V1524" s="17">
        <v>6.5328545512155098E-2</v>
      </c>
      <c r="W1524" s="17">
        <v>7.87251293928974E-2</v>
      </c>
      <c r="X1524" s="17">
        <v>4.01686563994854E-2</v>
      </c>
      <c r="Y1524" s="17">
        <v>1.51074225094802E-2</v>
      </c>
      <c r="Z1524" s="17">
        <v>5.81900635422717E-2</v>
      </c>
      <c r="AA1524" s="17">
        <v>3.8797636602377797E-2</v>
      </c>
      <c r="AB1524" s="17">
        <v>2.3615655995481499E-2</v>
      </c>
      <c r="AC1524" s="17">
        <v>4.2620053276881002E-2</v>
      </c>
      <c r="AD1524" s="17">
        <v>0</v>
      </c>
      <c r="AE1524" s="17"/>
      <c r="AF1524" s="17">
        <v>4.9987876617337702E-2</v>
      </c>
      <c r="AG1524" s="17">
        <v>2.8633292944324401E-2</v>
      </c>
      <c r="AH1524" s="17">
        <v>1.4876113871036999E-2</v>
      </c>
      <c r="AI1524" s="17">
        <v>6.3138638637926195E-2</v>
      </c>
      <c r="AJ1524" s="17">
        <v>4.2160203583656998E-2</v>
      </c>
      <c r="AK1524" s="17"/>
      <c r="AL1524" s="17">
        <v>4.5770551895739503E-2</v>
      </c>
      <c r="AM1524" s="17">
        <v>3.0213745648335202E-2</v>
      </c>
      <c r="AN1524" s="17">
        <v>4.1495119229624199E-2</v>
      </c>
      <c r="AO1524" s="17">
        <v>3.94028472309556E-2</v>
      </c>
      <c r="AP1524" s="17">
        <v>3.03439676024693E-2</v>
      </c>
      <c r="AQ1524" s="17">
        <v>3.4391333055959997E-2</v>
      </c>
      <c r="AR1524" s="17"/>
      <c r="AS1524" s="17">
        <v>2.2865375675171402E-2</v>
      </c>
      <c r="AT1524" s="17">
        <v>4.65270062893983E-2</v>
      </c>
      <c r="AU1524" s="17">
        <v>2.3812920141048199E-2</v>
      </c>
      <c r="AV1524" s="17">
        <v>6.2864254847047704E-2</v>
      </c>
      <c r="AW1524" s="17">
        <v>0</v>
      </c>
      <c r="AX1524" s="17"/>
      <c r="AY1524" s="17">
        <v>2.8078557240750899E-2</v>
      </c>
      <c r="AZ1524" s="17">
        <v>5.2168934534622201E-2</v>
      </c>
      <c r="BA1524" s="17">
        <v>2.76756442364267E-2</v>
      </c>
      <c r="BB1524" s="17">
        <v>4.5677846695027301E-2</v>
      </c>
      <c r="BC1524" s="17">
        <v>0</v>
      </c>
      <c r="BD1524" s="17"/>
      <c r="BE1524" s="17">
        <v>0.15895600273695401</v>
      </c>
      <c r="BF1524" s="17">
        <v>5.4514347788889597E-2</v>
      </c>
      <c r="BG1524" s="17">
        <v>1.9877560335371702E-2</v>
      </c>
      <c r="BH1524" s="17">
        <v>3.2694573766109097E-2</v>
      </c>
      <c r="BI1524" s="17"/>
      <c r="BJ1524" s="17">
        <v>0.18666265788209599</v>
      </c>
      <c r="BK1524" s="17">
        <v>4.17925255645493E-2</v>
      </c>
      <c r="BL1524" s="17">
        <v>4.99613071861707E-3</v>
      </c>
      <c r="BM1524" s="17">
        <v>2.2333782094120701E-2</v>
      </c>
      <c r="BN1524" s="17"/>
      <c r="BO1524" s="17">
        <v>6.5092125499196907E-2</v>
      </c>
      <c r="BP1524" s="17">
        <v>4.7069171614725597E-2</v>
      </c>
      <c r="BQ1524" s="17">
        <v>3.0540971933521999E-2</v>
      </c>
      <c r="BR1524" s="17"/>
      <c r="BS1524" s="17">
        <v>3.0748847750451901E-2</v>
      </c>
      <c r="BT1524" s="17">
        <v>4.5179037613526603E-2</v>
      </c>
      <c r="BU1524" s="17"/>
      <c r="BV1524" s="17">
        <v>3.3063259689464303E-2</v>
      </c>
      <c r="BW1524" s="17">
        <v>3.7457664124765498E-2</v>
      </c>
      <c r="BX1524" s="17">
        <v>4.42245199529036E-2</v>
      </c>
      <c r="BY1524" s="17"/>
      <c r="BZ1524" s="17">
        <v>2.9292912585421702E-2</v>
      </c>
      <c r="CA1524" s="17">
        <v>1.6634744781344302E-2</v>
      </c>
    </row>
    <row r="1525" spans="2:79" x14ac:dyDescent="0.3">
      <c r="B1525" t="s">
        <v>322</v>
      </c>
      <c r="C1525" s="17">
        <v>6.6038070410152902E-2</v>
      </c>
      <c r="D1525" s="17">
        <v>6.5981010187040598E-2</v>
      </c>
      <c r="E1525" s="17">
        <v>6.12382953646936E-2</v>
      </c>
      <c r="F1525" s="17"/>
      <c r="G1525" s="17">
        <v>7.7192623022420997E-2</v>
      </c>
      <c r="H1525" s="17">
        <v>9.0665894293526103E-2</v>
      </c>
      <c r="I1525" s="17">
        <v>6.4693066074952704E-2</v>
      </c>
      <c r="J1525" s="17">
        <v>7.8929745501339896E-2</v>
      </c>
      <c r="K1525" s="17">
        <v>8.4057926194524707E-2</v>
      </c>
      <c r="L1525" s="17">
        <v>1.8318413885665699E-2</v>
      </c>
      <c r="M1525" s="17"/>
      <c r="N1525" s="17">
        <v>6.9788574634435704E-2</v>
      </c>
      <c r="O1525" s="17">
        <v>4.3757191846683398E-2</v>
      </c>
      <c r="P1525" s="17">
        <v>6.31865929404236E-2</v>
      </c>
      <c r="Q1525" s="17">
        <v>8.4855300017836199E-2</v>
      </c>
      <c r="R1525" s="17"/>
      <c r="S1525" s="17">
        <v>6.8790655566111206E-2</v>
      </c>
      <c r="T1525" s="17">
        <v>5.70972591047363E-2</v>
      </c>
      <c r="U1525" s="17">
        <v>9.6587413030638405E-2</v>
      </c>
      <c r="V1525" s="17">
        <v>1.71680054046804E-2</v>
      </c>
      <c r="W1525" s="17">
        <v>7.9852335207750993E-2</v>
      </c>
      <c r="X1525" s="17">
        <v>9.0981029491269905E-2</v>
      </c>
      <c r="Y1525" s="17">
        <v>5.9799734521824598E-2</v>
      </c>
      <c r="Z1525" s="17">
        <v>0</v>
      </c>
      <c r="AA1525" s="17">
        <v>0.104169741643327</v>
      </c>
      <c r="AB1525" s="17">
        <v>2.0913590023655702E-2</v>
      </c>
      <c r="AC1525" s="17">
        <v>0.128349564632391</v>
      </c>
      <c r="AD1525" s="17">
        <v>0</v>
      </c>
      <c r="AE1525" s="17"/>
      <c r="AF1525" s="17">
        <v>3.8611467867235197E-2</v>
      </c>
      <c r="AG1525" s="17">
        <v>7.5886154731437505E-2</v>
      </c>
      <c r="AH1525" s="17">
        <v>6.8224880784903699E-2</v>
      </c>
      <c r="AI1525" s="17">
        <v>0.109656908195017</v>
      </c>
      <c r="AJ1525" s="17">
        <v>2.58801662830682E-2</v>
      </c>
      <c r="AK1525" s="17"/>
      <c r="AL1525" s="17">
        <v>5.1766854444540197E-2</v>
      </c>
      <c r="AM1525" s="17">
        <v>6.1909511687637399E-2</v>
      </c>
      <c r="AN1525" s="17">
        <v>5.19400362956845E-2</v>
      </c>
      <c r="AO1525" s="17">
        <v>8.5713112550648701E-2</v>
      </c>
      <c r="AP1525" s="17">
        <v>3.9852862451237502E-2</v>
      </c>
      <c r="AQ1525" s="17">
        <v>6.8576998293751398E-2</v>
      </c>
      <c r="AR1525" s="17"/>
      <c r="AS1525" s="17">
        <v>7.3734067835512604E-2</v>
      </c>
      <c r="AT1525" s="17">
        <v>7.3271247590829702E-2</v>
      </c>
      <c r="AU1525" s="17">
        <v>4.9673979098281501E-2</v>
      </c>
      <c r="AV1525" s="17">
        <v>5.8037551064809498E-2</v>
      </c>
      <c r="AW1525" s="17">
        <v>5.7078627153071403E-2</v>
      </c>
      <c r="AX1525" s="17"/>
      <c r="AY1525" s="17">
        <v>3.94763776949155E-2</v>
      </c>
      <c r="AZ1525" s="17">
        <v>7.9673330655161995E-2</v>
      </c>
      <c r="BA1525" s="17">
        <v>6.0166955461793202E-2</v>
      </c>
      <c r="BB1525" s="17">
        <v>9.8307421669399195E-2</v>
      </c>
      <c r="BC1525" s="17">
        <v>4.6101769158590801E-2</v>
      </c>
      <c r="BD1525" s="17"/>
      <c r="BE1525" s="17">
        <v>0.10681426562348301</v>
      </c>
      <c r="BF1525" s="17">
        <v>7.8121594286145193E-2</v>
      </c>
      <c r="BG1525" s="17">
        <v>7.2248202522441199E-2</v>
      </c>
      <c r="BH1525" s="17">
        <v>4.4650697215041397E-2</v>
      </c>
      <c r="BI1525" s="17"/>
      <c r="BJ1525" s="17">
        <v>0.227602964719746</v>
      </c>
      <c r="BK1525" s="17">
        <v>0.108794581051137</v>
      </c>
      <c r="BL1525" s="17">
        <v>5.35722909495501E-2</v>
      </c>
      <c r="BM1525" s="17">
        <v>3.2633816408459401E-2</v>
      </c>
      <c r="BN1525" s="17"/>
      <c r="BO1525" s="17">
        <v>0.15102339786206101</v>
      </c>
      <c r="BP1525" s="17">
        <v>0.118747474036811</v>
      </c>
      <c r="BQ1525" s="17">
        <v>3.94689495068197E-2</v>
      </c>
      <c r="BR1525" s="17"/>
      <c r="BS1525" s="17">
        <v>6.5860929632132206E-2</v>
      </c>
      <c r="BT1525" s="17">
        <v>6.6633109496129203E-2</v>
      </c>
      <c r="BU1525" s="17"/>
      <c r="BV1525" s="17">
        <v>7.7046473300010507E-2</v>
      </c>
      <c r="BW1525" s="17">
        <v>5.3451180573521002E-2</v>
      </c>
      <c r="BX1525" s="17">
        <v>6.6687877277496505E-2</v>
      </c>
      <c r="BY1525" s="17"/>
      <c r="BZ1525" s="17">
        <v>0.10090924610914501</v>
      </c>
      <c r="CA1525" s="17">
        <v>0.159169453041833</v>
      </c>
    </row>
    <row r="1526" spans="2:79" x14ac:dyDescent="0.3">
      <c r="B1526" t="s">
        <v>323</v>
      </c>
      <c r="C1526" s="17">
        <v>0.11764935048722699</v>
      </c>
      <c r="D1526" s="17">
        <v>0.14839760051804701</v>
      </c>
      <c r="E1526" s="17">
        <v>8.8753722975577307E-2</v>
      </c>
      <c r="F1526" s="17"/>
      <c r="G1526" s="17">
        <v>0.23064767486288501</v>
      </c>
      <c r="H1526" s="17">
        <v>0.18597743341193401</v>
      </c>
      <c r="I1526" s="17">
        <v>0.125240227529377</v>
      </c>
      <c r="J1526" s="17">
        <v>0.128709507145739</v>
      </c>
      <c r="K1526" s="17">
        <v>3.3002481369022202E-2</v>
      </c>
      <c r="L1526" s="17">
        <v>2.4005079789611399E-2</v>
      </c>
      <c r="M1526" s="17"/>
      <c r="N1526" s="17">
        <v>8.1536176267391597E-2</v>
      </c>
      <c r="O1526" s="17">
        <v>0.146194345342783</v>
      </c>
      <c r="P1526" s="17">
        <v>0.107294093362263</v>
      </c>
      <c r="Q1526" s="17">
        <v>0.13140660562120801</v>
      </c>
      <c r="R1526" s="17"/>
      <c r="S1526" s="17">
        <v>0.105927769298212</v>
      </c>
      <c r="T1526" s="17">
        <v>8.2418291626358206E-2</v>
      </c>
      <c r="U1526" s="17">
        <v>0.16222685289109401</v>
      </c>
      <c r="V1526" s="17">
        <v>9.2801529808697006E-2</v>
      </c>
      <c r="W1526" s="17">
        <v>0.194507236623638</v>
      </c>
      <c r="X1526" s="17">
        <v>0.20806940175181801</v>
      </c>
      <c r="Y1526" s="17">
        <v>0.108263119689337</v>
      </c>
      <c r="Z1526" s="17">
        <v>0.106759705528228</v>
      </c>
      <c r="AA1526" s="17">
        <v>0.12463402260016899</v>
      </c>
      <c r="AB1526" s="17">
        <v>7.2716229720549003E-2</v>
      </c>
      <c r="AC1526" s="17">
        <v>3.5397109310188198E-2</v>
      </c>
      <c r="AD1526" s="17">
        <v>0.152646390035794</v>
      </c>
      <c r="AE1526" s="17"/>
      <c r="AF1526" s="17">
        <v>7.5501801270632996E-2</v>
      </c>
      <c r="AG1526" s="17">
        <v>0.128043690435727</v>
      </c>
      <c r="AH1526" s="17">
        <v>0.102583228389134</v>
      </c>
      <c r="AI1526" s="17">
        <v>0.15674847826348801</v>
      </c>
      <c r="AJ1526" s="17">
        <v>0.26479303412848998</v>
      </c>
      <c r="AK1526" s="17"/>
      <c r="AL1526" s="17">
        <v>0.139933663260698</v>
      </c>
      <c r="AM1526" s="17">
        <v>0.102806366169611</v>
      </c>
      <c r="AN1526" s="17">
        <v>0.199446045923274</v>
      </c>
      <c r="AO1526" s="17">
        <v>9.7703753729328602E-2</v>
      </c>
      <c r="AP1526" s="17">
        <v>0.14086888783815901</v>
      </c>
      <c r="AQ1526" s="17">
        <v>3.5808306901122099E-2</v>
      </c>
      <c r="AR1526" s="17"/>
      <c r="AS1526" s="17">
        <v>0.127281533869706</v>
      </c>
      <c r="AT1526" s="17">
        <v>0.105979915867621</v>
      </c>
      <c r="AU1526" s="17">
        <v>0.149920044783759</v>
      </c>
      <c r="AV1526" s="17">
        <v>8.3057251230776494E-2</v>
      </c>
      <c r="AW1526" s="17">
        <v>0.11995311840598701</v>
      </c>
      <c r="AX1526" s="17"/>
      <c r="AY1526" s="17">
        <v>6.6004509738758002E-2</v>
      </c>
      <c r="AZ1526" s="17">
        <v>0.116197863918065</v>
      </c>
      <c r="BA1526" s="17">
        <v>0.15257217946395399</v>
      </c>
      <c r="BB1526" s="17">
        <v>0.178530028577258</v>
      </c>
      <c r="BC1526" s="17">
        <v>0</v>
      </c>
      <c r="BD1526" s="17"/>
      <c r="BE1526" s="17">
        <v>0.114122089418007</v>
      </c>
      <c r="BF1526" s="17">
        <v>0.13771704423044001</v>
      </c>
      <c r="BG1526" s="17">
        <v>0.11680304008751601</v>
      </c>
      <c r="BH1526" s="17">
        <v>0.10563199408785499</v>
      </c>
      <c r="BI1526" s="17"/>
      <c r="BJ1526" s="17">
        <v>0.17838425136040201</v>
      </c>
      <c r="BK1526" s="17">
        <v>0.32235503410468702</v>
      </c>
      <c r="BL1526" s="17">
        <v>9.1837043694849796E-2</v>
      </c>
      <c r="BM1526" s="17">
        <v>9.0452872116737804E-2</v>
      </c>
      <c r="BN1526" s="17"/>
      <c r="BO1526" s="17">
        <v>0.21153246890112801</v>
      </c>
      <c r="BP1526" s="17">
        <v>0.15729411618373301</v>
      </c>
      <c r="BQ1526" s="17">
        <v>9.1830661202914401E-2</v>
      </c>
      <c r="BR1526" s="17"/>
      <c r="BS1526" s="17">
        <v>0.107951959209593</v>
      </c>
      <c r="BT1526" s="17">
        <v>0.125412466079278</v>
      </c>
      <c r="BU1526" s="17"/>
      <c r="BV1526" s="17">
        <v>0.109133761714777</v>
      </c>
      <c r="BW1526" s="17">
        <v>0.112009869927212</v>
      </c>
      <c r="BX1526" s="17">
        <v>0.134225974529665</v>
      </c>
      <c r="BY1526" s="17"/>
      <c r="BZ1526" s="17">
        <v>3.1832603585948499E-2</v>
      </c>
      <c r="CA1526" s="17">
        <v>0.15896718800593601</v>
      </c>
    </row>
    <row r="1527" spans="2:79" x14ac:dyDescent="0.3">
      <c r="B1527" t="s">
        <v>324</v>
      </c>
      <c r="C1527" s="17">
        <v>9.3624433213892105E-2</v>
      </c>
      <c r="D1527" s="17">
        <v>0.107991093888644</v>
      </c>
      <c r="E1527" s="17">
        <v>8.0902622790585299E-2</v>
      </c>
      <c r="F1527" s="17"/>
      <c r="G1527" s="17">
        <v>8.1865369544275202E-2</v>
      </c>
      <c r="H1527" s="17">
        <v>0.14108094555776901</v>
      </c>
      <c r="I1527" s="17">
        <v>0.110739821784498</v>
      </c>
      <c r="J1527" s="17">
        <v>0.122446245889007</v>
      </c>
      <c r="K1527" s="17">
        <v>7.6864646667686803E-2</v>
      </c>
      <c r="L1527" s="17">
        <v>4.1632020099608202E-2</v>
      </c>
      <c r="M1527" s="17"/>
      <c r="N1527" s="17">
        <v>7.3077807578480702E-2</v>
      </c>
      <c r="O1527" s="17">
        <v>6.7918884125942505E-2</v>
      </c>
      <c r="P1527" s="17">
        <v>0.131116373420258</v>
      </c>
      <c r="Q1527" s="17">
        <v>0.110746367522669</v>
      </c>
      <c r="R1527" s="17"/>
      <c r="S1527" s="17">
        <v>8.2792948367148497E-2</v>
      </c>
      <c r="T1527" s="17">
        <v>7.7175965068132499E-2</v>
      </c>
      <c r="U1527" s="17">
        <v>9.3844982605827895E-2</v>
      </c>
      <c r="V1527" s="17">
        <v>0.105081707354177</v>
      </c>
      <c r="W1527" s="17">
        <v>0.10469602601986799</v>
      </c>
      <c r="X1527" s="17">
        <v>9.0772195374977299E-2</v>
      </c>
      <c r="Y1527" s="17">
        <v>0.114319907633739</v>
      </c>
      <c r="Z1527" s="17">
        <v>5.3781436013453997E-2</v>
      </c>
      <c r="AA1527" s="17">
        <v>7.8837325347416096E-2</v>
      </c>
      <c r="AB1527" s="17">
        <v>7.4453423688881706E-2</v>
      </c>
      <c r="AC1527" s="17">
        <v>0.12676763206967301</v>
      </c>
      <c r="AD1527" s="17">
        <v>0.20328834903658699</v>
      </c>
      <c r="AE1527" s="17"/>
      <c r="AF1527" s="17">
        <v>0.100950739013834</v>
      </c>
      <c r="AG1527" s="17">
        <v>7.8559844479097293E-2</v>
      </c>
      <c r="AH1527" s="17">
        <v>0.108858168705603</v>
      </c>
      <c r="AI1527" s="17">
        <v>0.102886100307508</v>
      </c>
      <c r="AJ1527" s="17">
        <v>8.5097558652314997E-2</v>
      </c>
      <c r="AK1527" s="17"/>
      <c r="AL1527" s="17">
        <v>6.9135811854657295E-2</v>
      </c>
      <c r="AM1527" s="17">
        <v>8.6080233810538698E-2</v>
      </c>
      <c r="AN1527" s="17">
        <v>0.10381193333537</v>
      </c>
      <c r="AO1527" s="17">
        <v>7.0081184550141895E-2</v>
      </c>
      <c r="AP1527" s="17">
        <v>8.5449188118235694E-2</v>
      </c>
      <c r="AQ1527" s="17">
        <v>0.23280549728363001</v>
      </c>
      <c r="AR1527" s="17"/>
      <c r="AS1527" s="17">
        <v>4.69487537521679E-2</v>
      </c>
      <c r="AT1527" s="17">
        <v>7.9503031530827703E-2</v>
      </c>
      <c r="AU1527" s="17">
        <v>0.16880102330615099</v>
      </c>
      <c r="AV1527" s="17">
        <v>4.58351872052103E-2</v>
      </c>
      <c r="AW1527" s="17">
        <v>0.205596280930432</v>
      </c>
      <c r="AX1527" s="17"/>
      <c r="AY1527" s="17">
        <v>7.42166340534548E-2</v>
      </c>
      <c r="AZ1527" s="17">
        <v>5.8709543862483199E-2</v>
      </c>
      <c r="BA1527" s="17">
        <v>0.15436235670109999</v>
      </c>
      <c r="BB1527" s="17">
        <v>9.8527205268964899E-2</v>
      </c>
      <c r="BC1527" s="17">
        <v>0.147403140648217</v>
      </c>
      <c r="BD1527" s="17"/>
      <c r="BE1527" s="17">
        <v>6.3852508997472704E-2</v>
      </c>
      <c r="BF1527" s="17">
        <v>7.0408159303408796E-2</v>
      </c>
      <c r="BG1527" s="17">
        <v>0.11107354370645001</v>
      </c>
      <c r="BH1527" s="17">
        <v>8.5525536732841606E-2</v>
      </c>
      <c r="BI1527" s="17"/>
      <c r="BJ1527" s="17">
        <v>5.6782915263877701E-2</v>
      </c>
      <c r="BK1527" s="17">
        <v>0.202719425865164</v>
      </c>
      <c r="BL1527" s="17">
        <v>0.100474140866309</v>
      </c>
      <c r="BM1527" s="17">
        <v>8.0262496725696506E-2</v>
      </c>
      <c r="BN1527" s="17"/>
      <c r="BO1527" s="17">
        <v>0.13921371816252501</v>
      </c>
      <c r="BP1527" s="17">
        <v>0.112453058433317</v>
      </c>
      <c r="BQ1527" s="17">
        <v>7.8956697710459295E-2</v>
      </c>
      <c r="BR1527" s="17"/>
      <c r="BS1527" s="17">
        <v>7.6814080606683197E-2</v>
      </c>
      <c r="BT1527" s="17">
        <v>0.111838035817274</v>
      </c>
      <c r="BU1527" s="17"/>
      <c r="BV1527" s="17">
        <v>7.2369977184797596E-2</v>
      </c>
      <c r="BW1527" s="17">
        <v>9.2451884161262196E-2</v>
      </c>
      <c r="BX1527" s="17">
        <v>0.112354831568632</v>
      </c>
      <c r="BY1527" s="17"/>
      <c r="BZ1527" s="17">
        <v>4.01316812696937E-2</v>
      </c>
      <c r="CA1527" s="17">
        <v>0.111423506353743</v>
      </c>
    </row>
    <row r="1528" spans="2:79" x14ac:dyDescent="0.3">
      <c r="B1528" t="s">
        <v>325</v>
      </c>
      <c r="C1528" s="17">
        <v>0.124656920109428</v>
      </c>
      <c r="D1528" s="17">
        <v>0.114702228807747</v>
      </c>
      <c r="E1528" s="17">
        <v>0.1334765808127</v>
      </c>
      <c r="F1528" s="17"/>
      <c r="G1528" s="17">
        <v>0.17526930792411799</v>
      </c>
      <c r="H1528" s="17">
        <v>0.11952588568537</v>
      </c>
      <c r="I1528" s="17">
        <v>0.17472849697685899</v>
      </c>
      <c r="J1528" s="17">
        <v>0.12653369138187001</v>
      </c>
      <c r="K1528" s="17">
        <v>9.7108985968336906E-2</v>
      </c>
      <c r="L1528" s="17">
        <v>7.1984697211103801E-2</v>
      </c>
      <c r="M1528" s="17"/>
      <c r="N1528" s="17">
        <v>0.102582916610803</v>
      </c>
      <c r="O1528" s="17">
        <v>0.139744693626116</v>
      </c>
      <c r="P1528" s="17">
        <v>0.112942978147374</v>
      </c>
      <c r="Q1528" s="17">
        <v>0.141524706032819</v>
      </c>
      <c r="R1528" s="17"/>
      <c r="S1528" s="17">
        <v>0.14176472705611801</v>
      </c>
      <c r="T1528" s="17">
        <v>6.5694138393134302E-2</v>
      </c>
      <c r="U1528" s="17">
        <v>0.12081769413473301</v>
      </c>
      <c r="V1528" s="17">
        <v>0.118975751029989</v>
      </c>
      <c r="W1528" s="17">
        <v>5.0383848225530901E-2</v>
      </c>
      <c r="X1528" s="17">
        <v>0.12101091427383801</v>
      </c>
      <c r="Y1528" s="17">
        <v>0.11063321172794</v>
      </c>
      <c r="Z1528" s="17">
        <v>0.22342781612205501</v>
      </c>
      <c r="AA1528" s="17">
        <v>0.15124484258357501</v>
      </c>
      <c r="AB1528" s="17">
        <v>0.22078432166331999</v>
      </c>
      <c r="AC1528" s="17">
        <v>3.5459513194019798E-2</v>
      </c>
      <c r="AD1528" s="17">
        <v>0.29412014590734697</v>
      </c>
      <c r="AE1528" s="17"/>
      <c r="AF1528" s="17">
        <v>9.6467983495936396E-2</v>
      </c>
      <c r="AG1528" s="17">
        <v>0.147384889226303</v>
      </c>
      <c r="AH1528" s="17">
        <v>8.2738244130584004E-2</v>
      </c>
      <c r="AI1528" s="17">
        <v>8.2037808115125399E-2</v>
      </c>
      <c r="AJ1528" s="17">
        <v>0.183640975453989</v>
      </c>
      <c r="AK1528" s="17"/>
      <c r="AL1528" s="17">
        <v>0.15822194884968299</v>
      </c>
      <c r="AM1528" s="17">
        <v>0.117439716628135</v>
      </c>
      <c r="AN1528" s="17">
        <v>6.9723382415359997E-2</v>
      </c>
      <c r="AO1528" s="17">
        <v>0.122739465549809</v>
      </c>
      <c r="AP1528" s="17">
        <v>0.19290147677830299</v>
      </c>
      <c r="AQ1528" s="17">
        <v>7.0538237141733198E-2</v>
      </c>
      <c r="AR1528" s="17"/>
      <c r="AS1528" s="17">
        <v>0.14835094707393001</v>
      </c>
      <c r="AT1528" s="17">
        <v>0.11133218001062101</v>
      </c>
      <c r="AU1528" s="17">
        <v>0.12827828413310899</v>
      </c>
      <c r="AV1528" s="17">
        <v>0.121149669567143</v>
      </c>
      <c r="AW1528" s="17">
        <v>0.183928707523552</v>
      </c>
      <c r="AX1528" s="17"/>
      <c r="AY1528" s="17">
        <v>0.101108828533284</v>
      </c>
      <c r="AZ1528" s="17">
        <v>0.126700988873231</v>
      </c>
      <c r="BA1528" s="17">
        <v>0.148843427065742</v>
      </c>
      <c r="BB1528" s="17">
        <v>6.2595354752597296E-2</v>
      </c>
      <c r="BC1528" s="17">
        <v>0.32339971698532</v>
      </c>
      <c r="BD1528" s="17"/>
      <c r="BE1528" s="17">
        <v>0.19654554892801501</v>
      </c>
      <c r="BF1528" s="17">
        <v>0.16345111307344601</v>
      </c>
      <c r="BG1528" s="17">
        <v>8.9152028820687304E-2</v>
      </c>
      <c r="BH1528" s="17">
        <v>0.145680452372769</v>
      </c>
      <c r="BI1528" s="17"/>
      <c r="BJ1528" s="17">
        <v>0.17102158040902099</v>
      </c>
      <c r="BK1528" s="17">
        <v>0.226709215517265</v>
      </c>
      <c r="BL1528" s="17">
        <v>0.15267342233716899</v>
      </c>
      <c r="BM1528" s="17">
        <v>8.4598060074185896E-2</v>
      </c>
      <c r="BN1528" s="17"/>
      <c r="BO1528" s="17">
        <v>0.18246488237517899</v>
      </c>
      <c r="BP1528" s="17">
        <v>0.22092893142439199</v>
      </c>
      <c r="BQ1528" s="17">
        <v>9.2464020735524594E-2</v>
      </c>
      <c r="BR1528" s="17"/>
      <c r="BS1528" s="17">
        <v>0.14496138346592899</v>
      </c>
      <c r="BT1528" s="17">
        <v>0.104130773184061</v>
      </c>
      <c r="BU1528" s="17"/>
      <c r="BV1528" s="17">
        <v>0.12576977411623</v>
      </c>
      <c r="BW1528" s="17">
        <v>0.128729538914164</v>
      </c>
      <c r="BX1528" s="17">
        <v>0.10001096296951301</v>
      </c>
      <c r="BY1528" s="17"/>
      <c r="BZ1528" s="17">
        <v>0.18018213401085501</v>
      </c>
      <c r="CA1528" s="17">
        <v>0.126855192744565</v>
      </c>
    </row>
    <row r="1529" spans="2:79" x14ac:dyDescent="0.3">
      <c r="B1529" t="s">
        <v>326</v>
      </c>
      <c r="C1529" s="17">
        <v>0.31472537514066801</v>
      </c>
      <c r="D1529" s="17">
        <v>0.29371620106261198</v>
      </c>
      <c r="E1529" s="17">
        <v>0.33560842825217602</v>
      </c>
      <c r="F1529" s="17"/>
      <c r="G1529" s="17">
        <v>0.28866861392353499</v>
      </c>
      <c r="H1529" s="17">
        <v>0.30787253301880402</v>
      </c>
      <c r="I1529" s="17">
        <v>0.249049372537861</v>
      </c>
      <c r="J1529" s="17">
        <v>0.31725655942264402</v>
      </c>
      <c r="K1529" s="17">
        <v>0.375315559992832</v>
      </c>
      <c r="L1529" s="17">
        <v>0.34588265422228598</v>
      </c>
      <c r="M1529" s="17"/>
      <c r="N1529" s="17">
        <v>0.37832837359854798</v>
      </c>
      <c r="O1529" s="17">
        <v>0.249871332310871</v>
      </c>
      <c r="P1529" s="17">
        <v>0.33385341061155299</v>
      </c>
      <c r="Q1529" s="17">
        <v>0.30919381780705302</v>
      </c>
      <c r="R1529" s="17"/>
      <c r="S1529" s="17">
        <v>0.33665287721671999</v>
      </c>
      <c r="T1529" s="17">
        <v>0.365840882996947</v>
      </c>
      <c r="U1529" s="17">
        <v>0.29434292126334199</v>
      </c>
      <c r="V1529" s="17">
        <v>0.268332921763896</v>
      </c>
      <c r="W1529" s="17">
        <v>0.37814473934522902</v>
      </c>
      <c r="X1529" s="17">
        <v>0.29146013122745901</v>
      </c>
      <c r="Y1529" s="17">
        <v>0.406300079502663</v>
      </c>
      <c r="Z1529" s="17">
        <v>0.29088430579925201</v>
      </c>
      <c r="AA1529" s="17">
        <v>0.197998542524841</v>
      </c>
      <c r="AB1529" s="17">
        <v>0.33679136808360299</v>
      </c>
      <c r="AC1529" s="17">
        <v>0.30036661813388599</v>
      </c>
      <c r="AD1529" s="17">
        <v>0.28797009444585198</v>
      </c>
      <c r="AE1529" s="17"/>
      <c r="AF1529" s="17">
        <v>0.32668401941312802</v>
      </c>
      <c r="AG1529" s="17">
        <v>0.34279375720302702</v>
      </c>
      <c r="AH1529" s="17">
        <v>0.20911979438352299</v>
      </c>
      <c r="AI1529" s="17">
        <v>0.290249362261845</v>
      </c>
      <c r="AJ1529" s="17">
        <v>0.22484722843354299</v>
      </c>
      <c r="AK1529" s="17"/>
      <c r="AL1529" s="17">
        <v>0.34158786019610898</v>
      </c>
      <c r="AM1529" s="17">
        <v>0.31583691910482597</v>
      </c>
      <c r="AN1529" s="17">
        <v>0.215584420572136</v>
      </c>
      <c r="AO1529" s="17">
        <v>0.33347503804134998</v>
      </c>
      <c r="AP1529" s="17">
        <v>0.28478347422744499</v>
      </c>
      <c r="AQ1529" s="17">
        <v>0.26246071375382701</v>
      </c>
      <c r="AR1529" s="17"/>
      <c r="AS1529" s="17">
        <v>0.30682982724073898</v>
      </c>
      <c r="AT1529" s="17">
        <v>0.33017909123852501</v>
      </c>
      <c r="AU1529" s="17">
        <v>0.28465475378032201</v>
      </c>
      <c r="AV1529" s="17">
        <v>0.32451879651315302</v>
      </c>
      <c r="AW1529" s="17">
        <v>0.31242791820974702</v>
      </c>
      <c r="AX1529" s="17"/>
      <c r="AY1529" s="17">
        <v>0.32687064773060798</v>
      </c>
      <c r="AZ1529" s="17">
        <v>0.34671224430144498</v>
      </c>
      <c r="BA1529" s="17">
        <v>0.26638073635496201</v>
      </c>
      <c r="BB1529" s="17">
        <v>0.31682335538838102</v>
      </c>
      <c r="BC1529" s="17">
        <v>0.28337854667877299</v>
      </c>
      <c r="BD1529" s="17"/>
      <c r="BE1529" s="17">
        <v>0.262786585378389</v>
      </c>
      <c r="BF1529" s="17">
        <v>0.24268167198149701</v>
      </c>
      <c r="BG1529" s="17">
        <v>0.334895717449751</v>
      </c>
      <c r="BH1529" s="17">
        <v>0.33715004534339899</v>
      </c>
      <c r="BI1529" s="17"/>
      <c r="BJ1529" s="17">
        <v>0.123329788236247</v>
      </c>
      <c r="BK1529" s="17">
        <v>5.2200434068085402E-2</v>
      </c>
      <c r="BL1529" s="17">
        <v>0.35622955592809702</v>
      </c>
      <c r="BM1529" s="17">
        <v>0.372207449783029</v>
      </c>
      <c r="BN1529" s="17"/>
      <c r="BO1529" s="17">
        <v>0.20567504490701899</v>
      </c>
      <c r="BP1529" s="17">
        <v>0.18665932313683101</v>
      </c>
      <c r="BQ1529" s="17">
        <v>0.36196993578301001</v>
      </c>
      <c r="BR1529" s="17"/>
      <c r="BS1529" s="17">
        <v>0.35641471916078998</v>
      </c>
      <c r="BT1529" s="17">
        <v>0.272945106528592</v>
      </c>
      <c r="BU1529" s="17"/>
      <c r="BV1529" s="17">
        <v>0.32918943546912399</v>
      </c>
      <c r="BW1529" s="17">
        <v>0.33137147441848902</v>
      </c>
      <c r="BX1529" s="17">
        <v>0.28897144947849202</v>
      </c>
      <c r="BY1529" s="17"/>
      <c r="BZ1529" s="17">
        <v>0.31807147966173699</v>
      </c>
      <c r="CA1529" s="17">
        <v>0.254481170523845</v>
      </c>
    </row>
    <row r="1530" spans="2:79" x14ac:dyDescent="0.3">
      <c r="B1530" t="s">
        <v>327</v>
      </c>
      <c r="C1530" s="17">
        <v>0.245628272397315</v>
      </c>
      <c r="D1530" s="17">
        <v>0.226082791464669</v>
      </c>
      <c r="E1530" s="17">
        <v>0.26712675202455599</v>
      </c>
      <c r="F1530" s="17"/>
      <c r="G1530" s="17">
        <v>0.105604387783843</v>
      </c>
      <c r="H1530" s="17">
        <v>0.13775183091350299</v>
      </c>
      <c r="I1530" s="17">
        <v>0.21346376227821001</v>
      </c>
      <c r="J1530" s="17">
        <v>0.19177874746570001</v>
      </c>
      <c r="K1530" s="17">
        <v>0.292801032172752</v>
      </c>
      <c r="L1530" s="17">
        <v>0.46410844730387102</v>
      </c>
      <c r="M1530" s="17"/>
      <c r="N1530" s="17">
        <v>0.27186662160122399</v>
      </c>
      <c r="O1530" s="17">
        <v>0.298210199786548</v>
      </c>
      <c r="P1530" s="17">
        <v>0.23738600714836799</v>
      </c>
      <c r="Q1530" s="17">
        <v>0.16873207666567999</v>
      </c>
      <c r="R1530" s="17"/>
      <c r="S1530" s="17">
        <v>0.23418145675946</v>
      </c>
      <c r="T1530" s="17">
        <v>0.30104649033553399</v>
      </c>
      <c r="U1530" s="17">
        <v>0.232180136074364</v>
      </c>
      <c r="V1530" s="17">
        <v>0.33231153912640599</v>
      </c>
      <c r="W1530" s="17">
        <v>0.113690685185086</v>
      </c>
      <c r="X1530" s="17">
        <v>0.157537671481152</v>
      </c>
      <c r="Y1530" s="17">
        <v>0.18557652441501599</v>
      </c>
      <c r="Z1530" s="17">
        <v>0.26695667299473902</v>
      </c>
      <c r="AA1530" s="17">
        <v>0.30431788869829401</v>
      </c>
      <c r="AB1530" s="17">
        <v>0.250725410824509</v>
      </c>
      <c r="AC1530" s="17">
        <v>0.33103950938296101</v>
      </c>
      <c r="AD1530" s="17">
        <v>6.1975020574420302E-2</v>
      </c>
      <c r="AE1530" s="17"/>
      <c r="AF1530" s="17">
        <v>0.31179611232189602</v>
      </c>
      <c r="AG1530" s="17">
        <v>0.198698370980084</v>
      </c>
      <c r="AH1530" s="17">
        <v>0.413599569735216</v>
      </c>
      <c r="AI1530" s="17">
        <v>0.195282704219091</v>
      </c>
      <c r="AJ1530" s="17">
        <v>0.17358083346493799</v>
      </c>
      <c r="AK1530" s="17"/>
      <c r="AL1530" s="17">
        <v>0.193583309498573</v>
      </c>
      <c r="AM1530" s="17">
        <v>0.28571350695091702</v>
      </c>
      <c r="AN1530" s="17">
        <v>0.31799906222855101</v>
      </c>
      <c r="AO1530" s="17">
        <v>0.250884598347767</v>
      </c>
      <c r="AP1530" s="17">
        <v>0.22580014298415099</v>
      </c>
      <c r="AQ1530" s="17">
        <v>0.29541891356997602</v>
      </c>
      <c r="AR1530" s="17"/>
      <c r="AS1530" s="17">
        <v>0.27398949455277299</v>
      </c>
      <c r="AT1530" s="17">
        <v>0.25320752747217701</v>
      </c>
      <c r="AU1530" s="17">
        <v>0.19485899475733001</v>
      </c>
      <c r="AV1530" s="17">
        <v>0.30453728957185999</v>
      </c>
      <c r="AW1530" s="17">
        <v>0.12101534777721</v>
      </c>
      <c r="AX1530" s="17"/>
      <c r="AY1530" s="17">
        <v>0.364244445008229</v>
      </c>
      <c r="AZ1530" s="17">
        <v>0.219837093854993</v>
      </c>
      <c r="BA1530" s="17">
        <v>0.18999870071602201</v>
      </c>
      <c r="BB1530" s="17">
        <v>0.19953878764837199</v>
      </c>
      <c r="BC1530" s="17">
        <v>0.199716826529099</v>
      </c>
      <c r="BD1530" s="17"/>
      <c r="BE1530" s="17">
        <v>9.6922998917679304E-2</v>
      </c>
      <c r="BF1530" s="17">
        <v>0.25310606933617302</v>
      </c>
      <c r="BG1530" s="17">
        <v>0.25594990707778298</v>
      </c>
      <c r="BH1530" s="17">
        <v>0.248666700481984</v>
      </c>
      <c r="BI1530" s="17"/>
      <c r="BJ1530" s="17">
        <v>5.6215842128610603E-2</v>
      </c>
      <c r="BK1530" s="17">
        <v>4.5428783829112501E-2</v>
      </c>
      <c r="BL1530" s="17">
        <v>0.24021741550540801</v>
      </c>
      <c r="BM1530" s="17">
        <v>0.31751152279777001</v>
      </c>
      <c r="BN1530" s="17"/>
      <c r="BO1530" s="17">
        <v>4.4998362292891801E-2</v>
      </c>
      <c r="BP1530" s="17">
        <v>0.15684792517019</v>
      </c>
      <c r="BQ1530" s="17">
        <v>0.30476876312774998</v>
      </c>
      <c r="BR1530" s="17"/>
      <c r="BS1530" s="17">
        <v>0.21724808017442099</v>
      </c>
      <c r="BT1530" s="17">
        <v>0.27386147128113902</v>
      </c>
      <c r="BU1530" s="17"/>
      <c r="BV1530" s="17">
        <v>0.25342731852559802</v>
      </c>
      <c r="BW1530" s="17">
        <v>0.24452838788058701</v>
      </c>
      <c r="BX1530" s="17">
        <v>0.25352438422329798</v>
      </c>
      <c r="BY1530" s="17"/>
      <c r="BZ1530" s="17">
        <v>0.29957994277719902</v>
      </c>
      <c r="CA1530" s="17">
        <v>0.17246874454873401</v>
      </c>
    </row>
    <row r="1531" spans="2:79" x14ac:dyDescent="0.3">
      <c r="C1531" s="17"/>
      <c r="D1531" s="17"/>
      <c r="E1531" s="17"/>
      <c r="F1531" s="17"/>
      <c r="G1531" s="17"/>
      <c r="H1531" s="17"/>
      <c r="I1531" s="17"/>
      <c r="J1531" s="17"/>
      <c r="K1531" s="17"/>
      <c r="L1531" s="17"/>
      <c r="M1531" s="17"/>
      <c r="N1531" s="17"/>
      <c r="O1531" s="17"/>
      <c r="P1531" s="17"/>
      <c r="Q1531" s="17"/>
      <c r="R1531" s="17"/>
      <c r="S1531" s="17"/>
      <c r="T1531" s="17"/>
      <c r="U1531" s="17"/>
      <c r="V1531" s="17"/>
      <c r="W1531" s="17"/>
      <c r="X1531" s="17"/>
      <c r="Y1531" s="17"/>
      <c r="Z1531" s="17"/>
      <c r="AA1531" s="17"/>
      <c r="AB1531" s="17"/>
      <c r="AC1531" s="17"/>
      <c r="AD1531" s="17"/>
      <c r="AE1531" s="17"/>
      <c r="AF1531" s="17"/>
      <c r="AG1531" s="17"/>
      <c r="AH1531" s="17"/>
      <c r="AI1531" s="17"/>
      <c r="AJ1531" s="17"/>
      <c r="AK1531" s="17"/>
      <c r="AL1531" s="17"/>
      <c r="AM1531" s="17"/>
      <c r="AN1531" s="17"/>
      <c r="AO1531" s="17"/>
      <c r="AP1531" s="17"/>
      <c r="AQ1531" s="17"/>
      <c r="AR1531" s="17"/>
      <c r="AS1531" s="17"/>
      <c r="AT1531" s="17"/>
      <c r="AU1531" s="17"/>
      <c r="AV1531" s="17"/>
      <c r="AW1531" s="17"/>
      <c r="AX1531" s="17"/>
      <c r="AY1531" s="17"/>
      <c r="AZ1531" s="17"/>
      <c r="BA1531" s="17"/>
      <c r="BB1531" s="17"/>
      <c r="BC1531" s="17"/>
      <c r="BD1531" s="17"/>
      <c r="BE1531" s="17"/>
      <c r="BF1531" s="17"/>
      <c r="BG1531" s="17"/>
      <c r="BH1531" s="17"/>
      <c r="BI1531" s="17"/>
      <c r="BJ1531" s="17"/>
      <c r="BK1531" s="17"/>
      <c r="BL1531" s="17"/>
      <c r="BM1531" s="17"/>
      <c r="BN1531" s="17"/>
      <c r="BO1531" s="17"/>
      <c r="BP1531" s="17"/>
      <c r="BQ1531" s="17"/>
      <c r="BR1531" s="17"/>
      <c r="BS1531" s="17"/>
      <c r="BT1531" s="17"/>
      <c r="BU1531" s="17"/>
      <c r="BV1531" s="17"/>
      <c r="BW1531" s="17"/>
      <c r="BX1531" s="17"/>
      <c r="BY1531" s="17"/>
      <c r="BZ1531" s="17"/>
      <c r="CA1531" s="17"/>
    </row>
    <row r="1532" spans="2:79" x14ac:dyDescent="0.3">
      <c r="B1532" s="6" t="s">
        <v>414</v>
      </c>
      <c r="C1532" s="17"/>
      <c r="D1532" s="17"/>
      <c r="E1532" s="17"/>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17"/>
      <c r="AE1532" s="17"/>
      <c r="AF1532" s="17"/>
      <c r="AG1532" s="17"/>
      <c r="AH1532" s="17"/>
      <c r="AI1532" s="17"/>
      <c r="AJ1532" s="17"/>
      <c r="AK1532" s="17"/>
      <c r="AL1532" s="17"/>
      <c r="AM1532" s="17"/>
      <c r="AN1532" s="17"/>
      <c r="AO1532" s="17"/>
      <c r="AP1532" s="17"/>
      <c r="AQ1532" s="17"/>
      <c r="AR1532" s="17"/>
      <c r="AS1532" s="17"/>
      <c r="AT1532" s="17"/>
      <c r="AU1532" s="17"/>
      <c r="AV1532" s="17"/>
      <c r="AW1532" s="17"/>
      <c r="AX1532" s="17"/>
      <c r="AY1532" s="17"/>
      <c r="AZ1532" s="17"/>
      <c r="BA1532" s="17"/>
      <c r="BB1532" s="17"/>
      <c r="BC1532" s="17"/>
      <c r="BD1532" s="17"/>
      <c r="BE1532" s="17"/>
      <c r="BF1532" s="17"/>
      <c r="BG1532" s="17"/>
      <c r="BH1532" s="17"/>
      <c r="BI1532" s="17"/>
      <c r="BJ1532" s="17"/>
      <c r="BK1532" s="17"/>
      <c r="BL1532" s="17"/>
      <c r="BM1532" s="17"/>
      <c r="BN1532" s="17"/>
      <c r="BO1532" s="17"/>
      <c r="BP1532" s="17"/>
      <c r="BQ1532" s="17"/>
      <c r="BR1532" s="17"/>
      <c r="BS1532" s="17"/>
      <c r="BT1532" s="17"/>
      <c r="BU1532" s="17"/>
      <c r="BV1532" s="17"/>
      <c r="BW1532" s="17"/>
      <c r="BX1532" s="17"/>
      <c r="BY1532" s="17"/>
      <c r="BZ1532" s="17"/>
      <c r="CA1532" s="17"/>
    </row>
    <row r="1533" spans="2:79" x14ac:dyDescent="0.3">
      <c r="B1533" s="24" t="s">
        <v>329</v>
      </c>
      <c r="C1533" s="17"/>
      <c r="D1533" s="17"/>
      <c r="E1533" s="17"/>
      <c r="F1533" s="17"/>
      <c r="G1533" s="17"/>
      <c r="H1533" s="17"/>
      <c r="I1533" s="17"/>
      <c r="J1533" s="17"/>
      <c r="K1533" s="17"/>
      <c r="L1533" s="17"/>
      <c r="M1533" s="17"/>
      <c r="N1533" s="17"/>
      <c r="O1533" s="17"/>
      <c r="P1533" s="17"/>
      <c r="Q1533" s="17"/>
      <c r="R1533" s="17"/>
      <c r="S1533" s="17"/>
      <c r="T1533" s="17"/>
      <c r="U1533" s="17"/>
      <c r="V1533" s="17"/>
      <c r="W1533" s="17"/>
      <c r="X1533" s="17"/>
      <c r="Y1533" s="17"/>
      <c r="Z1533" s="17"/>
      <c r="AA1533" s="17"/>
      <c r="AB1533" s="17"/>
      <c r="AC1533" s="17"/>
      <c r="AD1533" s="17"/>
      <c r="AE1533" s="17"/>
      <c r="AF1533" s="17"/>
      <c r="AG1533" s="17"/>
      <c r="AH1533" s="17"/>
      <c r="AI1533" s="17"/>
      <c r="AJ1533" s="17"/>
      <c r="AK1533" s="17"/>
      <c r="AL1533" s="17"/>
      <c r="AM1533" s="17"/>
      <c r="AN1533" s="17"/>
      <c r="AO1533" s="17"/>
      <c r="AP1533" s="17"/>
      <c r="AQ1533" s="17"/>
      <c r="AR1533" s="17"/>
      <c r="AS1533" s="17"/>
      <c r="AT1533" s="17"/>
      <c r="AU1533" s="17"/>
      <c r="AV1533" s="17"/>
      <c r="AW1533" s="17"/>
      <c r="AX1533" s="17"/>
      <c r="AY1533" s="17"/>
      <c r="AZ1533" s="17"/>
      <c r="BA1533" s="17"/>
      <c r="BB1533" s="17"/>
      <c r="BC1533" s="17"/>
      <c r="BD1533" s="17"/>
      <c r="BE1533" s="17"/>
      <c r="BF1533" s="17"/>
      <c r="BG1533" s="17"/>
      <c r="BH1533" s="17"/>
      <c r="BI1533" s="17"/>
      <c r="BJ1533" s="17"/>
      <c r="BK1533" s="17"/>
      <c r="BL1533" s="17"/>
      <c r="BM1533" s="17"/>
      <c r="BN1533" s="17"/>
      <c r="BO1533" s="17"/>
      <c r="BP1533" s="17"/>
      <c r="BQ1533" s="17"/>
      <c r="BR1533" s="17"/>
      <c r="BS1533" s="17"/>
      <c r="BT1533" s="17"/>
      <c r="BU1533" s="17"/>
      <c r="BV1533" s="17"/>
      <c r="BW1533" s="17"/>
      <c r="BX1533" s="17"/>
      <c r="BY1533" s="17"/>
      <c r="BZ1533" s="17"/>
      <c r="CA1533" s="17"/>
    </row>
    <row r="1534" spans="2:79" x14ac:dyDescent="0.3">
      <c r="B1534" t="s">
        <v>321</v>
      </c>
      <c r="C1534" s="17">
        <v>7.3387540316386501E-2</v>
      </c>
      <c r="D1534" s="17">
        <v>9.2662325183769198E-2</v>
      </c>
      <c r="E1534" s="17">
        <v>5.1407542627794997E-2</v>
      </c>
      <c r="F1534" s="17"/>
      <c r="G1534" s="17">
        <v>0.155821682394401</v>
      </c>
      <c r="H1534" s="17">
        <v>0.116496970268918</v>
      </c>
      <c r="I1534" s="17">
        <v>7.7431719054576395E-2</v>
      </c>
      <c r="J1534" s="17">
        <v>2.89832905762013E-2</v>
      </c>
      <c r="K1534" s="17">
        <v>7.4747155615903602E-2</v>
      </c>
      <c r="L1534" s="17">
        <v>1.36740063024899E-2</v>
      </c>
      <c r="M1534" s="17"/>
      <c r="N1534" s="17">
        <v>9.0835096052344605E-2</v>
      </c>
      <c r="O1534" s="17">
        <v>6.4751476204630898E-2</v>
      </c>
      <c r="P1534" s="17">
        <v>7.0172977520893506E-2</v>
      </c>
      <c r="Q1534" s="17">
        <v>6.5899407710865401E-2</v>
      </c>
      <c r="R1534" s="17"/>
      <c r="S1534" s="17">
        <v>0.122258778156156</v>
      </c>
      <c r="T1534" s="17">
        <v>4.0232168778800002E-2</v>
      </c>
      <c r="U1534" s="17">
        <v>8.4059130729341694E-2</v>
      </c>
      <c r="V1534" s="17">
        <v>5.1636713794989297E-2</v>
      </c>
      <c r="W1534" s="17">
        <v>0.115818349548118</v>
      </c>
      <c r="X1534" s="17">
        <v>5.2389880137233197E-2</v>
      </c>
      <c r="Y1534" s="17">
        <v>0</v>
      </c>
      <c r="Z1534" s="17">
        <v>8.5325292187437299E-2</v>
      </c>
      <c r="AA1534" s="17">
        <v>0.110610370754278</v>
      </c>
      <c r="AB1534" s="17">
        <v>6.6079159115713104E-2</v>
      </c>
      <c r="AC1534" s="17">
        <v>2.92518228109322E-2</v>
      </c>
      <c r="AD1534" s="17">
        <v>0.13441116391170199</v>
      </c>
      <c r="AE1534" s="17"/>
      <c r="AF1534" s="17">
        <v>7.2579779193297403E-2</v>
      </c>
      <c r="AG1534" s="17">
        <v>8.1960453286778395E-2</v>
      </c>
      <c r="AH1534" s="17">
        <v>5.7042688230756401E-2</v>
      </c>
      <c r="AI1534" s="17">
        <v>7.0204428770829205E-2</v>
      </c>
      <c r="AJ1534" s="17">
        <v>2.5030552298622302E-2</v>
      </c>
      <c r="AK1534" s="17"/>
      <c r="AL1534" s="17">
        <v>9.8968585011271898E-2</v>
      </c>
      <c r="AM1534" s="17">
        <v>0.106682594142051</v>
      </c>
      <c r="AN1534" s="17">
        <v>3.2282260882155099E-2</v>
      </c>
      <c r="AO1534" s="17">
        <v>6.6084776786905899E-2</v>
      </c>
      <c r="AP1534" s="17">
        <v>4.1467265528050502E-2</v>
      </c>
      <c r="AQ1534" s="17">
        <v>2.7120432168077899E-2</v>
      </c>
      <c r="AR1534" s="17"/>
      <c r="AS1534" s="17">
        <v>0.1097658986524</v>
      </c>
      <c r="AT1534" s="17">
        <v>7.0010093270958307E-2</v>
      </c>
      <c r="AU1534" s="17">
        <v>4.2986175438020698E-2</v>
      </c>
      <c r="AV1534" s="17">
        <v>8.6933532821734105E-2</v>
      </c>
      <c r="AW1534" s="17">
        <v>0.171001950010192</v>
      </c>
      <c r="AX1534" s="17"/>
      <c r="AY1534" s="17">
        <v>0.116730172417383</v>
      </c>
      <c r="AZ1534" s="17">
        <v>6.1029460959899397E-2</v>
      </c>
      <c r="BA1534" s="17">
        <v>4.0765070469238003E-2</v>
      </c>
      <c r="BB1534" s="17">
        <v>7.4784636738427598E-2</v>
      </c>
      <c r="BC1534" s="17">
        <v>0.103737114715287</v>
      </c>
      <c r="BD1534" s="17"/>
      <c r="BE1534" s="17">
        <v>0.10776786098722101</v>
      </c>
      <c r="BF1534" s="17">
        <v>3.34955595260681E-2</v>
      </c>
      <c r="BG1534" s="17">
        <v>7.5679151478211401E-2</v>
      </c>
      <c r="BH1534" s="17">
        <v>8.7743396999109796E-2</v>
      </c>
      <c r="BI1534" s="17"/>
      <c r="BJ1534" s="17">
        <v>9.9333634985395797E-2</v>
      </c>
      <c r="BK1534" s="17">
        <v>0.13551187684110899</v>
      </c>
      <c r="BL1534" s="17">
        <v>3.8397564160689297E-2</v>
      </c>
      <c r="BM1534" s="17">
        <v>7.4624212864932093E-2</v>
      </c>
      <c r="BN1534" s="17"/>
      <c r="BO1534" s="17">
        <v>8.2499249447378104E-2</v>
      </c>
      <c r="BP1534" s="17">
        <v>8.2151192609718302E-2</v>
      </c>
      <c r="BQ1534" s="17">
        <v>6.7281738559978599E-2</v>
      </c>
      <c r="BR1534" s="17"/>
      <c r="BS1534" s="17">
        <v>7.5485731747590601E-2</v>
      </c>
      <c r="BT1534" s="17">
        <v>7.1133024727938199E-2</v>
      </c>
      <c r="BU1534" s="17"/>
      <c r="BV1534" s="17">
        <v>3.0609911657488598E-2</v>
      </c>
      <c r="BW1534" s="17">
        <v>8.4800706429707495E-2</v>
      </c>
      <c r="BX1534" s="17">
        <v>9.7010528257755996E-2</v>
      </c>
      <c r="BY1534" s="17"/>
      <c r="BZ1534" s="17">
        <v>0.101442400847318</v>
      </c>
      <c r="CA1534" s="17">
        <v>0.17406801535640501</v>
      </c>
    </row>
    <row r="1535" spans="2:79" x14ac:dyDescent="0.3">
      <c r="B1535" t="s">
        <v>322</v>
      </c>
      <c r="C1535" s="17">
        <v>0.144084658661745</v>
      </c>
      <c r="D1535" s="17">
        <v>0.145477440315433</v>
      </c>
      <c r="E1535" s="17">
        <v>0.14381313152690101</v>
      </c>
      <c r="F1535" s="17"/>
      <c r="G1535" s="17">
        <v>0.22584262845669101</v>
      </c>
      <c r="H1535" s="17">
        <v>0.17481692443195099</v>
      </c>
      <c r="I1535" s="17">
        <v>0.21685028765811501</v>
      </c>
      <c r="J1535" s="17">
        <v>7.8001073427022602E-2</v>
      </c>
      <c r="K1535" s="17">
        <v>0.10744157611807401</v>
      </c>
      <c r="L1535" s="17">
        <v>8.1349515812814105E-2</v>
      </c>
      <c r="M1535" s="17"/>
      <c r="N1535" s="17">
        <v>0.174596554485905</v>
      </c>
      <c r="O1535" s="17">
        <v>0.17073894279913801</v>
      </c>
      <c r="P1535" s="17">
        <v>0.111252660465187</v>
      </c>
      <c r="Q1535" s="17">
        <v>0.118695932234421</v>
      </c>
      <c r="R1535" s="17"/>
      <c r="S1535" s="17">
        <v>0.24423950584047799</v>
      </c>
      <c r="T1535" s="17">
        <v>0.12974711104815301</v>
      </c>
      <c r="U1535" s="17">
        <v>0.13690674822603099</v>
      </c>
      <c r="V1535" s="17">
        <v>0.16797527049219799</v>
      </c>
      <c r="W1535" s="17">
        <v>5.61841775997571E-2</v>
      </c>
      <c r="X1535" s="17">
        <v>0.133731967434538</v>
      </c>
      <c r="Y1535" s="17">
        <v>0.15172802700238</v>
      </c>
      <c r="Z1535" s="17">
        <v>8.5841598701402899E-2</v>
      </c>
      <c r="AA1535" s="17">
        <v>0.185265101723431</v>
      </c>
      <c r="AB1535" s="17">
        <v>9.3195933434489397E-2</v>
      </c>
      <c r="AC1535" s="17">
        <v>0.11504873796698099</v>
      </c>
      <c r="AD1535" s="17">
        <v>0.106615096475462</v>
      </c>
      <c r="AE1535" s="17"/>
      <c r="AF1535" s="17">
        <v>0.124146131983241</v>
      </c>
      <c r="AG1535" s="17">
        <v>0.16596850486864201</v>
      </c>
      <c r="AH1535" s="17">
        <v>0.19521279248982101</v>
      </c>
      <c r="AI1535" s="17">
        <v>7.5938994439959606E-2</v>
      </c>
      <c r="AJ1535" s="17">
        <v>0.20270620918825899</v>
      </c>
      <c r="AK1535" s="17"/>
      <c r="AL1535" s="17">
        <v>0.218807570478049</v>
      </c>
      <c r="AM1535" s="17">
        <v>0.13234104884009501</v>
      </c>
      <c r="AN1535" s="17">
        <v>0.21214538943493499</v>
      </c>
      <c r="AO1535" s="17">
        <v>9.9643433760318895E-2</v>
      </c>
      <c r="AP1535" s="17">
        <v>0.13746246687688199</v>
      </c>
      <c r="AQ1535" s="17">
        <v>0.101418915046334</v>
      </c>
      <c r="AR1535" s="17"/>
      <c r="AS1535" s="17">
        <v>0.21393465925838401</v>
      </c>
      <c r="AT1535" s="17">
        <v>0.13683274905659601</v>
      </c>
      <c r="AU1535" s="17">
        <v>0.116934008065623</v>
      </c>
      <c r="AV1535" s="17">
        <v>0.15071051164160301</v>
      </c>
      <c r="AW1535" s="17">
        <v>6.5642430061174595E-2</v>
      </c>
      <c r="AX1535" s="17"/>
      <c r="AY1535" s="17">
        <v>0.132427724333601</v>
      </c>
      <c r="AZ1535" s="17">
        <v>0.17635479882383301</v>
      </c>
      <c r="BA1535" s="17">
        <v>0.12095658514964699</v>
      </c>
      <c r="BB1535" s="17">
        <v>0.125781915970924</v>
      </c>
      <c r="BC1535" s="17">
        <v>8.9139352211681497E-2</v>
      </c>
      <c r="BD1535" s="17"/>
      <c r="BE1535" s="17">
        <v>0.159224396239009</v>
      </c>
      <c r="BF1535" s="17">
        <v>0.124846446573062</v>
      </c>
      <c r="BG1535" s="17">
        <v>0.131844218910911</v>
      </c>
      <c r="BH1535" s="17">
        <v>0.173523543031115</v>
      </c>
      <c r="BI1535" s="17"/>
      <c r="BJ1535" s="17">
        <v>0.10964551825103901</v>
      </c>
      <c r="BK1535" s="17">
        <v>0.19763883799714099</v>
      </c>
      <c r="BL1535" s="17">
        <v>9.7935775005644099E-2</v>
      </c>
      <c r="BM1535" s="17">
        <v>0.163118411253449</v>
      </c>
      <c r="BN1535" s="17"/>
      <c r="BO1535" s="17">
        <v>0.16397769724227501</v>
      </c>
      <c r="BP1535" s="17">
        <v>0.15499909968174599</v>
      </c>
      <c r="BQ1535" s="17">
        <v>0.13785156158912701</v>
      </c>
      <c r="BR1535" s="17"/>
      <c r="BS1535" s="17">
        <v>0.13822384622186101</v>
      </c>
      <c r="BT1535" s="17">
        <v>0.14969976710621999</v>
      </c>
      <c r="BU1535" s="17"/>
      <c r="BV1535" s="17">
        <v>0.148674627098135</v>
      </c>
      <c r="BW1535" s="17">
        <v>0.13054744019995401</v>
      </c>
      <c r="BX1535" s="17">
        <v>0.15677611703143299</v>
      </c>
      <c r="BY1535" s="17"/>
      <c r="BZ1535" s="17">
        <v>0.110499489772308</v>
      </c>
      <c r="CA1535" s="17">
        <v>0.26590995570274201</v>
      </c>
    </row>
    <row r="1536" spans="2:79" x14ac:dyDescent="0.3">
      <c r="B1536" t="s">
        <v>323</v>
      </c>
      <c r="C1536" s="17">
        <v>0.27832327738144902</v>
      </c>
      <c r="D1536" s="17">
        <v>0.245307605372176</v>
      </c>
      <c r="E1536" s="17">
        <v>0.31443757713403098</v>
      </c>
      <c r="F1536" s="17"/>
      <c r="G1536" s="17">
        <v>0.25413672843838703</v>
      </c>
      <c r="H1536" s="17">
        <v>0.31724040397959602</v>
      </c>
      <c r="I1536" s="17">
        <v>0.23777242416679101</v>
      </c>
      <c r="J1536" s="17">
        <v>0.35271924471015997</v>
      </c>
      <c r="K1536" s="17">
        <v>0.27681143028664801</v>
      </c>
      <c r="L1536" s="17">
        <v>0.232849386621514</v>
      </c>
      <c r="M1536" s="17"/>
      <c r="N1536" s="17">
        <v>0.29286478114859699</v>
      </c>
      <c r="O1536" s="17">
        <v>0.28402293905751602</v>
      </c>
      <c r="P1536" s="17">
        <v>0.27574477200920799</v>
      </c>
      <c r="Q1536" s="17">
        <v>0.26064910071560199</v>
      </c>
      <c r="R1536" s="17"/>
      <c r="S1536" s="17">
        <v>0.22362392062547301</v>
      </c>
      <c r="T1536" s="17">
        <v>0.26357233866445701</v>
      </c>
      <c r="U1536" s="17">
        <v>0.20572530043905801</v>
      </c>
      <c r="V1536" s="17">
        <v>0.29145435749862197</v>
      </c>
      <c r="W1536" s="17">
        <v>0.32347110060690898</v>
      </c>
      <c r="X1536" s="17">
        <v>0.24444971606357299</v>
      </c>
      <c r="Y1536" s="17">
        <v>0.29400320804580699</v>
      </c>
      <c r="Z1536" s="17">
        <v>0.47661906004701599</v>
      </c>
      <c r="AA1536" s="17">
        <v>0.31313652772523698</v>
      </c>
      <c r="AB1536" s="17">
        <v>0.20316984427378901</v>
      </c>
      <c r="AC1536" s="17">
        <v>0.332985572452695</v>
      </c>
      <c r="AD1536" s="17">
        <v>0.41459931456001797</v>
      </c>
      <c r="AE1536" s="17"/>
      <c r="AF1536" s="17">
        <v>0.202602915907033</v>
      </c>
      <c r="AG1536" s="17">
        <v>0.314493212177262</v>
      </c>
      <c r="AH1536" s="17">
        <v>0.303386112244797</v>
      </c>
      <c r="AI1536" s="17">
        <v>0.22667756079437401</v>
      </c>
      <c r="AJ1536" s="17">
        <v>0.27466880493625501</v>
      </c>
      <c r="AK1536" s="17"/>
      <c r="AL1536" s="17">
        <v>0.29698498140003998</v>
      </c>
      <c r="AM1536" s="17">
        <v>0.21062554126865499</v>
      </c>
      <c r="AN1536" s="17">
        <v>0.26842191583592001</v>
      </c>
      <c r="AO1536" s="17">
        <v>0.23666725422801299</v>
      </c>
      <c r="AP1536" s="17">
        <v>0.40778272963609702</v>
      </c>
      <c r="AQ1536" s="17">
        <v>0.283221556043454</v>
      </c>
      <c r="AR1536" s="17"/>
      <c r="AS1536" s="17">
        <v>0.239097192228137</v>
      </c>
      <c r="AT1536" s="17">
        <v>0.29537564826173601</v>
      </c>
      <c r="AU1536" s="17">
        <v>0.28175069376268502</v>
      </c>
      <c r="AV1536" s="17">
        <v>0.274734029290781</v>
      </c>
      <c r="AW1536" s="17">
        <v>0.14284772845915999</v>
      </c>
      <c r="AX1536" s="17"/>
      <c r="AY1536" s="17">
        <v>0.200327931994532</v>
      </c>
      <c r="AZ1536" s="17">
        <v>0.28399298421362801</v>
      </c>
      <c r="BA1536" s="17">
        <v>0.38033331507409202</v>
      </c>
      <c r="BB1536" s="17">
        <v>0.28774141176660201</v>
      </c>
      <c r="BC1536" s="17">
        <v>0.19693576780441199</v>
      </c>
      <c r="BD1536" s="17"/>
      <c r="BE1536" s="17">
        <v>0.237172861202539</v>
      </c>
      <c r="BF1536" s="17">
        <v>0.31736940581826001</v>
      </c>
      <c r="BG1536" s="17">
        <v>0.266638289008365</v>
      </c>
      <c r="BH1536" s="17">
        <v>0.28157570544251598</v>
      </c>
      <c r="BI1536" s="17"/>
      <c r="BJ1536" s="17">
        <v>0.21137435226732301</v>
      </c>
      <c r="BK1536" s="17">
        <v>0.22218054614577301</v>
      </c>
      <c r="BL1536" s="17">
        <v>0.29205555756415202</v>
      </c>
      <c r="BM1536" s="17">
        <v>0.30069938082494702</v>
      </c>
      <c r="BN1536" s="17"/>
      <c r="BO1536" s="17">
        <v>0.238613982325285</v>
      </c>
      <c r="BP1536" s="17">
        <v>0.26471283601434298</v>
      </c>
      <c r="BQ1536" s="17">
        <v>0.290506459419691</v>
      </c>
      <c r="BR1536" s="17"/>
      <c r="BS1536" s="17">
        <v>0.27455248917400099</v>
      </c>
      <c r="BT1536" s="17">
        <v>0.28536082964437398</v>
      </c>
      <c r="BU1536" s="17"/>
      <c r="BV1536" s="17">
        <v>0.34482677233099901</v>
      </c>
      <c r="BW1536" s="17">
        <v>0.315743064297693</v>
      </c>
      <c r="BX1536" s="17">
        <v>0.20849499652574699</v>
      </c>
      <c r="BY1536" s="17"/>
      <c r="BZ1536" s="17">
        <v>0.31308106301264899</v>
      </c>
      <c r="CA1536" s="17">
        <v>0.23945494636513001</v>
      </c>
    </row>
    <row r="1537" spans="2:79" x14ac:dyDescent="0.3">
      <c r="B1537" t="s">
        <v>324</v>
      </c>
      <c r="C1537" s="17">
        <v>0.18749327501808699</v>
      </c>
      <c r="D1537" s="17">
        <v>0.16913452966790299</v>
      </c>
      <c r="E1537" s="17">
        <v>0.20515802410689199</v>
      </c>
      <c r="F1537" s="17"/>
      <c r="G1537" s="17">
        <v>0.12940003476498799</v>
      </c>
      <c r="H1537" s="17">
        <v>0.12378775066761299</v>
      </c>
      <c r="I1537" s="17">
        <v>0.17376595911180501</v>
      </c>
      <c r="J1537" s="17">
        <v>0.20859391323658899</v>
      </c>
      <c r="K1537" s="17">
        <v>0.17541285419177299</v>
      </c>
      <c r="L1537" s="17">
        <v>0.285633955769384</v>
      </c>
      <c r="M1537" s="17"/>
      <c r="N1537" s="17">
        <v>0.19686265867002001</v>
      </c>
      <c r="O1537" s="17">
        <v>0.20332775430888</v>
      </c>
      <c r="P1537" s="17">
        <v>0.189544315810039</v>
      </c>
      <c r="Q1537" s="17">
        <v>0.15825649875398001</v>
      </c>
      <c r="R1537" s="17"/>
      <c r="S1537" s="17">
        <v>0.142555958868294</v>
      </c>
      <c r="T1537" s="17">
        <v>0.27623931149880998</v>
      </c>
      <c r="U1537" s="17">
        <v>0.22628114557159101</v>
      </c>
      <c r="V1537" s="17">
        <v>0.14134255826105399</v>
      </c>
      <c r="W1537" s="17">
        <v>0.219520188613441</v>
      </c>
      <c r="X1537" s="17">
        <v>0.218400492091746</v>
      </c>
      <c r="Y1537" s="17">
        <v>0.16175967068257899</v>
      </c>
      <c r="Z1537" s="17">
        <v>0.14717520158428099</v>
      </c>
      <c r="AA1537" s="17">
        <v>0.17650116464861901</v>
      </c>
      <c r="AB1537" s="17">
        <v>0.22279016251393699</v>
      </c>
      <c r="AC1537" s="17">
        <v>0.151871832713631</v>
      </c>
      <c r="AD1537" s="17">
        <v>0</v>
      </c>
      <c r="AE1537" s="17"/>
      <c r="AF1537" s="17">
        <v>0.25067522449581697</v>
      </c>
      <c r="AG1537" s="17">
        <v>0.17165795108064499</v>
      </c>
      <c r="AH1537" s="17">
        <v>0.217559882497946</v>
      </c>
      <c r="AI1537" s="17">
        <v>0.129355950237871</v>
      </c>
      <c r="AJ1537" s="17">
        <v>0.29088121965680303</v>
      </c>
      <c r="AK1537" s="17"/>
      <c r="AL1537" s="17">
        <v>0.16662263606863101</v>
      </c>
      <c r="AM1537" s="17">
        <v>0.20629958025449899</v>
      </c>
      <c r="AN1537" s="17">
        <v>0.18289816349454599</v>
      </c>
      <c r="AO1537" s="17">
        <v>0.165823679682922</v>
      </c>
      <c r="AP1537" s="17">
        <v>0.212159779632661</v>
      </c>
      <c r="AQ1537" s="17">
        <v>0.26772087935241301</v>
      </c>
      <c r="AR1537" s="17"/>
      <c r="AS1537" s="17">
        <v>0.14418521622098199</v>
      </c>
      <c r="AT1537" s="17">
        <v>0.19144247041945001</v>
      </c>
      <c r="AU1537" s="17">
        <v>0.22014770052423799</v>
      </c>
      <c r="AV1537" s="17">
        <v>0.16125601907061199</v>
      </c>
      <c r="AW1537" s="17">
        <v>0.19834634602616999</v>
      </c>
      <c r="AX1537" s="17"/>
      <c r="AY1537" s="17">
        <v>0.163380592395272</v>
      </c>
      <c r="AZ1537" s="17">
        <v>0.19413202117196601</v>
      </c>
      <c r="BA1537" s="17">
        <v>0.208688356233658</v>
      </c>
      <c r="BB1537" s="17">
        <v>0.17499978294003801</v>
      </c>
      <c r="BC1537" s="17">
        <v>0.124875641434435</v>
      </c>
      <c r="BD1537" s="17"/>
      <c r="BE1537" s="17">
        <v>7.6917463943138406E-2</v>
      </c>
      <c r="BF1537" s="17">
        <v>0.19467605335820101</v>
      </c>
      <c r="BG1537" s="17">
        <v>0.20449966890278501</v>
      </c>
      <c r="BH1537" s="17">
        <v>0.165590945959321</v>
      </c>
      <c r="BI1537" s="17"/>
      <c r="BJ1537" s="17">
        <v>0.20089220810765801</v>
      </c>
      <c r="BK1537" s="17">
        <v>0.15784737581904201</v>
      </c>
      <c r="BL1537" s="17">
        <v>0.196063749760408</v>
      </c>
      <c r="BM1537" s="17">
        <v>0.18368349615329799</v>
      </c>
      <c r="BN1537" s="17"/>
      <c r="BO1537" s="17">
        <v>0.14046535851373901</v>
      </c>
      <c r="BP1537" s="17">
        <v>0.25725632194946901</v>
      </c>
      <c r="BQ1537" s="17">
        <v>0.183991884939434</v>
      </c>
      <c r="BR1537" s="17"/>
      <c r="BS1537" s="17">
        <v>0.182298583695436</v>
      </c>
      <c r="BT1537" s="17">
        <v>0.19576219472456699</v>
      </c>
      <c r="BU1537" s="17"/>
      <c r="BV1537" s="17">
        <v>0.21198987736437999</v>
      </c>
      <c r="BW1537" s="17">
        <v>0.18821009343379</v>
      </c>
      <c r="BX1537" s="17">
        <v>0.14893376730024099</v>
      </c>
      <c r="BY1537" s="17"/>
      <c r="BZ1537" s="17">
        <v>0.19420652808901001</v>
      </c>
      <c r="CA1537" s="17">
        <v>0.10617031368871099</v>
      </c>
    </row>
    <row r="1538" spans="2:79" x14ac:dyDescent="0.3">
      <c r="B1538" t="s">
        <v>325</v>
      </c>
      <c r="C1538" s="17">
        <v>0.17074306503608</v>
      </c>
      <c r="D1538" s="17">
        <v>0.18732908353349301</v>
      </c>
      <c r="E1538" s="17">
        <v>0.15253247722624599</v>
      </c>
      <c r="F1538" s="17"/>
      <c r="G1538" s="17">
        <v>0.133441317856901</v>
      </c>
      <c r="H1538" s="17">
        <v>0.120154555275749</v>
      </c>
      <c r="I1538" s="17">
        <v>0.18564062476408799</v>
      </c>
      <c r="J1538" s="17">
        <v>0.20140232741757799</v>
      </c>
      <c r="K1538" s="17">
        <v>0.15684378681618899</v>
      </c>
      <c r="L1538" s="17">
        <v>0.209830433929037</v>
      </c>
      <c r="M1538" s="17"/>
      <c r="N1538" s="17">
        <v>0.146890778114113</v>
      </c>
      <c r="O1538" s="17">
        <v>0.161394231067328</v>
      </c>
      <c r="P1538" s="17">
        <v>0.16261162299967499</v>
      </c>
      <c r="Q1538" s="17">
        <v>0.217241793025098</v>
      </c>
      <c r="R1538" s="17"/>
      <c r="S1538" s="17">
        <v>0.13154490239438299</v>
      </c>
      <c r="T1538" s="17">
        <v>0.18195126368008299</v>
      </c>
      <c r="U1538" s="17">
        <v>0.21763468168566</v>
      </c>
      <c r="V1538" s="17">
        <v>0.185802268916335</v>
      </c>
      <c r="W1538" s="17">
        <v>0.14797820313820401</v>
      </c>
      <c r="X1538" s="17">
        <v>0.212358053368077</v>
      </c>
      <c r="Y1538" s="17">
        <v>0.26615534731858498</v>
      </c>
      <c r="Z1538" s="17">
        <v>0.11962482624340701</v>
      </c>
      <c r="AA1538" s="17">
        <v>8.2233938783395299E-2</v>
      </c>
      <c r="AB1538" s="17">
        <v>0.16418525173220699</v>
      </c>
      <c r="AC1538" s="17">
        <v>0.172750655742306</v>
      </c>
      <c r="AD1538" s="17">
        <v>0.17774761494896199</v>
      </c>
      <c r="AE1538" s="17"/>
      <c r="AF1538" s="17">
        <v>0.18219787985685101</v>
      </c>
      <c r="AG1538" s="17">
        <v>0.15716078583263099</v>
      </c>
      <c r="AH1538" s="17">
        <v>0.172133807960933</v>
      </c>
      <c r="AI1538" s="17">
        <v>0.27523220527616499</v>
      </c>
      <c r="AJ1538" s="17">
        <v>0</v>
      </c>
      <c r="AK1538" s="17"/>
      <c r="AL1538" s="17">
        <v>0.12654954195559701</v>
      </c>
      <c r="AM1538" s="17">
        <v>0.173053212395126</v>
      </c>
      <c r="AN1538" s="17">
        <v>0.19982770910735301</v>
      </c>
      <c r="AO1538" s="17">
        <v>0.23527164282683299</v>
      </c>
      <c r="AP1538" s="17">
        <v>3.7818317651315603E-2</v>
      </c>
      <c r="AQ1538" s="17">
        <v>0.21208228045078401</v>
      </c>
      <c r="AR1538" s="17"/>
      <c r="AS1538" s="17">
        <v>0.15157512790401301</v>
      </c>
      <c r="AT1538" s="17">
        <v>0.186610169373541</v>
      </c>
      <c r="AU1538" s="17">
        <v>0.173535656485272</v>
      </c>
      <c r="AV1538" s="17">
        <v>0.11855855228051999</v>
      </c>
      <c r="AW1538" s="17">
        <v>0.16650326173597299</v>
      </c>
      <c r="AX1538" s="17"/>
      <c r="AY1538" s="17">
        <v>0.204894787653463</v>
      </c>
      <c r="AZ1538" s="17">
        <v>0.16786633338415499</v>
      </c>
      <c r="BA1538" s="17">
        <v>0.12260566311957501</v>
      </c>
      <c r="BB1538" s="17">
        <v>0.174148801554766</v>
      </c>
      <c r="BC1538" s="17">
        <v>0.21064575228951199</v>
      </c>
      <c r="BD1538" s="17"/>
      <c r="BE1538" s="17">
        <v>0.17606904781007399</v>
      </c>
      <c r="BF1538" s="17">
        <v>0.17256441087688801</v>
      </c>
      <c r="BG1538" s="17">
        <v>0.19202702495169299</v>
      </c>
      <c r="BH1538" s="17">
        <v>0.134903560901207</v>
      </c>
      <c r="BI1538" s="17"/>
      <c r="BJ1538" s="17">
        <v>0.150233381460122</v>
      </c>
      <c r="BK1538" s="17">
        <v>0.133203597803801</v>
      </c>
      <c r="BL1538" s="17">
        <v>0.225199607965264</v>
      </c>
      <c r="BM1538" s="17">
        <v>0.15570992143701801</v>
      </c>
      <c r="BN1538" s="17"/>
      <c r="BO1538" s="17">
        <v>0.20060624050027501</v>
      </c>
      <c r="BP1538" s="17">
        <v>9.7032186116632599E-2</v>
      </c>
      <c r="BQ1538" s="17">
        <v>0.17970926380188201</v>
      </c>
      <c r="BR1538" s="17"/>
      <c r="BS1538" s="17">
        <v>0.17455495451463501</v>
      </c>
      <c r="BT1538" s="17">
        <v>0.16286397677265901</v>
      </c>
      <c r="BU1538" s="17"/>
      <c r="BV1538" s="17">
        <v>0.14462796128087499</v>
      </c>
      <c r="BW1538" s="17">
        <v>0.14080159470279799</v>
      </c>
      <c r="BX1538" s="17">
        <v>0.21983347843362699</v>
      </c>
      <c r="BY1538" s="17"/>
      <c r="BZ1538" s="17">
        <v>0.20966218203158599</v>
      </c>
      <c r="CA1538" s="17">
        <v>0.10083392905561001</v>
      </c>
    </row>
    <row r="1539" spans="2:79" x14ac:dyDescent="0.3">
      <c r="B1539" t="s">
        <v>326</v>
      </c>
      <c r="C1539" s="17">
        <v>0.115526866661234</v>
      </c>
      <c r="D1539" s="17">
        <v>0.110469241444282</v>
      </c>
      <c r="E1539" s="17">
        <v>0.121644803117649</v>
      </c>
      <c r="F1539" s="17"/>
      <c r="G1539" s="17">
        <v>8.0619452330597696E-2</v>
      </c>
      <c r="H1539" s="17">
        <v>0.130868287928321</v>
      </c>
      <c r="I1539" s="17">
        <v>9.0177707243708993E-2</v>
      </c>
      <c r="J1539" s="17">
        <v>0.108807807096476</v>
      </c>
      <c r="K1539" s="17">
        <v>0.13703179973365201</v>
      </c>
      <c r="L1539" s="17">
        <v>0.13966508299986699</v>
      </c>
      <c r="M1539" s="17"/>
      <c r="N1539" s="17">
        <v>8.2760458565766803E-2</v>
      </c>
      <c r="O1539" s="17">
        <v>9.0513764526475304E-2</v>
      </c>
      <c r="P1539" s="17">
        <v>0.14523371207510899</v>
      </c>
      <c r="Q1539" s="17">
        <v>0.14197793100120901</v>
      </c>
      <c r="R1539" s="17"/>
      <c r="S1539" s="17">
        <v>0.13577693411521599</v>
      </c>
      <c r="T1539" s="17">
        <v>7.9908176705015502E-2</v>
      </c>
      <c r="U1539" s="17">
        <v>9.7013627209640005E-2</v>
      </c>
      <c r="V1539" s="17">
        <v>0.14727347832749799</v>
      </c>
      <c r="W1539" s="17">
        <v>0.13702798049357101</v>
      </c>
      <c r="X1539" s="17">
        <v>8.9067756312134205E-2</v>
      </c>
      <c r="Y1539" s="17">
        <v>9.26669574642211E-2</v>
      </c>
      <c r="Z1539" s="17">
        <v>4.9374552818816898E-2</v>
      </c>
      <c r="AA1539" s="17">
        <v>0.105871105030606</v>
      </c>
      <c r="AB1539" s="17">
        <v>0.185696438352244</v>
      </c>
      <c r="AC1539" s="17">
        <v>0.11396105994233099</v>
      </c>
      <c r="AD1539" s="17">
        <v>0.126684315769058</v>
      </c>
      <c r="AE1539" s="17"/>
      <c r="AF1539" s="17">
        <v>0.13651449727043999</v>
      </c>
      <c r="AG1539" s="17">
        <v>9.7364047007483606E-2</v>
      </c>
      <c r="AH1539" s="17">
        <v>1.7966013507738101E-2</v>
      </c>
      <c r="AI1539" s="17">
        <v>0.136057130516712</v>
      </c>
      <c r="AJ1539" s="17">
        <v>0.18241574833600399</v>
      </c>
      <c r="AK1539" s="17"/>
      <c r="AL1539" s="17">
        <v>7.6105192743376404E-2</v>
      </c>
      <c r="AM1539" s="17">
        <v>0.161878661346648</v>
      </c>
      <c r="AN1539" s="17">
        <v>7.0243649469565697E-2</v>
      </c>
      <c r="AO1539" s="17">
        <v>0.13161747618633901</v>
      </c>
      <c r="AP1539" s="17">
        <v>0.120403341489421</v>
      </c>
      <c r="AQ1539" s="17">
        <v>0.10843593693893699</v>
      </c>
      <c r="AR1539" s="17"/>
      <c r="AS1539" s="17">
        <v>0.12395471683735799</v>
      </c>
      <c r="AT1539" s="17">
        <v>9.9158475183854899E-2</v>
      </c>
      <c r="AU1539" s="17">
        <v>0.120001574260169</v>
      </c>
      <c r="AV1539" s="17">
        <v>0.16634129283605101</v>
      </c>
      <c r="AW1539" s="17">
        <v>7.9685990474892096E-2</v>
      </c>
      <c r="AX1539" s="17"/>
      <c r="AY1539" s="17">
        <v>0.142108429771997</v>
      </c>
      <c r="AZ1539" s="17">
        <v>9.3230605094156802E-2</v>
      </c>
      <c r="BA1539" s="17">
        <v>9.1611743497198597E-2</v>
      </c>
      <c r="BB1539" s="17">
        <v>0.12274528228906199</v>
      </c>
      <c r="BC1539" s="17">
        <v>0.27466637154467199</v>
      </c>
      <c r="BD1539" s="17"/>
      <c r="BE1539" s="17">
        <v>0.163375518869039</v>
      </c>
      <c r="BF1539" s="17">
        <v>0.10757572056900699</v>
      </c>
      <c r="BG1539" s="17">
        <v>0.103278308011303</v>
      </c>
      <c r="BH1539" s="17">
        <v>0.137270701514216</v>
      </c>
      <c r="BI1539" s="17"/>
      <c r="BJ1539" s="17">
        <v>0.14036822146727301</v>
      </c>
      <c r="BK1539" s="17">
        <v>0.13160241627900199</v>
      </c>
      <c r="BL1539" s="17">
        <v>0.12809977521545499</v>
      </c>
      <c r="BM1539" s="17">
        <v>0.102095587987523</v>
      </c>
      <c r="BN1539" s="17"/>
      <c r="BO1539" s="17">
        <v>0.109875481094121</v>
      </c>
      <c r="BP1539" s="17">
        <v>0.13575871449608801</v>
      </c>
      <c r="BQ1539" s="17">
        <v>0.11291385113071301</v>
      </c>
      <c r="BR1539" s="17"/>
      <c r="BS1539" s="17">
        <v>0.126432588827641</v>
      </c>
      <c r="BT1539" s="17">
        <v>0.101873078584437</v>
      </c>
      <c r="BU1539" s="17"/>
      <c r="BV1539" s="17">
        <v>0.107798459014601</v>
      </c>
      <c r="BW1539" s="17">
        <v>0.11598086956211601</v>
      </c>
      <c r="BX1539" s="17">
        <v>0.12082198762083</v>
      </c>
      <c r="BY1539" s="17"/>
      <c r="BZ1539" s="17">
        <v>7.1108336247127604E-2</v>
      </c>
      <c r="CA1539" s="17">
        <v>0.1135628398314</v>
      </c>
    </row>
    <row r="1540" spans="2:79" x14ac:dyDescent="0.3">
      <c r="B1540" t="s">
        <v>327</v>
      </c>
      <c r="C1540" s="17">
        <v>3.04413169250181E-2</v>
      </c>
      <c r="D1540" s="17">
        <v>4.9619774482944599E-2</v>
      </c>
      <c r="E1540" s="17">
        <v>1.1006444260485001E-2</v>
      </c>
      <c r="F1540" s="17"/>
      <c r="G1540" s="17">
        <v>2.0738155758034199E-2</v>
      </c>
      <c r="H1540" s="17">
        <v>1.66351074478518E-2</v>
      </c>
      <c r="I1540" s="17">
        <v>1.8361278000914302E-2</v>
      </c>
      <c r="J1540" s="17">
        <v>2.14923435359737E-2</v>
      </c>
      <c r="K1540" s="17">
        <v>7.1711397237760599E-2</v>
      </c>
      <c r="L1540" s="17">
        <v>3.6997618564893302E-2</v>
      </c>
      <c r="M1540" s="17"/>
      <c r="N1540" s="17">
        <v>1.51896729632534E-2</v>
      </c>
      <c r="O1540" s="17">
        <v>2.5250892036032199E-2</v>
      </c>
      <c r="P1540" s="17">
        <v>4.54399391198895E-2</v>
      </c>
      <c r="Q1540" s="17">
        <v>3.7279336558824899E-2</v>
      </c>
      <c r="R1540" s="17"/>
      <c r="S1540" s="17">
        <v>0</v>
      </c>
      <c r="T1540" s="17">
        <v>2.83496296246822E-2</v>
      </c>
      <c r="U1540" s="17">
        <v>3.2379366138678201E-2</v>
      </c>
      <c r="V1540" s="17">
        <v>1.4515352709303399E-2</v>
      </c>
      <c r="W1540" s="17">
        <v>0</v>
      </c>
      <c r="X1540" s="17">
        <v>4.9602134592699201E-2</v>
      </c>
      <c r="Y1540" s="17">
        <v>3.3686789486428802E-2</v>
      </c>
      <c r="Z1540" s="17">
        <v>3.6039468417639199E-2</v>
      </c>
      <c r="AA1540" s="17">
        <v>2.6381791334433399E-2</v>
      </c>
      <c r="AB1540" s="17">
        <v>6.4883210577620795E-2</v>
      </c>
      <c r="AC1540" s="17">
        <v>8.4130318371124502E-2</v>
      </c>
      <c r="AD1540" s="17">
        <v>3.9942494334797997E-2</v>
      </c>
      <c r="AE1540" s="17"/>
      <c r="AF1540" s="17">
        <v>3.12835712933211E-2</v>
      </c>
      <c r="AG1540" s="17">
        <v>1.13950457465582E-2</v>
      </c>
      <c r="AH1540" s="17">
        <v>3.66987030680078E-2</v>
      </c>
      <c r="AI1540" s="17">
        <v>8.6533729964088896E-2</v>
      </c>
      <c r="AJ1540" s="17">
        <v>2.4297465584057001E-2</v>
      </c>
      <c r="AK1540" s="17"/>
      <c r="AL1540" s="17">
        <v>1.59614923430349E-2</v>
      </c>
      <c r="AM1540" s="17">
        <v>9.1193617529262399E-3</v>
      </c>
      <c r="AN1540" s="17">
        <v>3.4180911775525298E-2</v>
      </c>
      <c r="AO1540" s="17">
        <v>6.4891736528668004E-2</v>
      </c>
      <c r="AP1540" s="17">
        <v>4.2906099185573303E-2</v>
      </c>
      <c r="AQ1540" s="17">
        <v>0</v>
      </c>
      <c r="AR1540" s="17"/>
      <c r="AS1540" s="17">
        <v>1.7487188898726299E-2</v>
      </c>
      <c r="AT1540" s="17">
        <v>2.0570394433864499E-2</v>
      </c>
      <c r="AU1540" s="17">
        <v>4.4644191463992303E-2</v>
      </c>
      <c r="AV1540" s="17">
        <v>4.1466062058697399E-2</v>
      </c>
      <c r="AW1540" s="17">
        <v>0.17597229323243899</v>
      </c>
      <c r="AX1540" s="17"/>
      <c r="AY1540" s="17">
        <v>4.0130361433753099E-2</v>
      </c>
      <c r="AZ1540" s="17">
        <v>2.33937963523605E-2</v>
      </c>
      <c r="BA1540" s="17">
        <v>3.5039266456590397E-2</v>
      </c>
      <c r="BB1540" s="17">
        <v>3.97981687401808E-2</v>
      </c>
      <c r="BC1540" s="17">
        <v>0</v>
      </c>
      <c r="BD1540" s="17"/>
      <c r="BE1540" s="17">
        <v>7.9472850948977894E-2</v>
      </c>
      <c r="BF1540" s="17">
        <v>4.9472403278513398E-2</v>
      </c>
      <c r="BG1540" s="17">
        <v>2.6033338736733101E-2</v>
      </c>
      <c r="BH1540" s="17">
        <v>1.9392146152515999E-2</v>
      </c>
      <c r="BI1540" s="17"/>
      <c r="BJ1540" s="17">
        <v>8.8152683461190498E-2</v>
      </c>
      <c r="BK1540" s="17">
        <v>2.2015349114132599E-2</v>
      </c>
      <c r="BL1540" s="17">
        <v>2.2247970328388701E-2</v>
      </c>
      <c r="BM1540" s="17">
        <v>2.0068989478832702E-2</v>
      </c>
      <c r="BN1540" s="17"/>
      <c r="BO1540" s="17">
        <v>6.3961990876926694E-2</v>
      </c>
      <c r="BP1540" s="17">
        <v>8.0896491320031697E-3</v>
      </c>
      <c r="BQ1540" s="17">
        <v>2.77452405591741E-2</v>
      </c>
      <c r="BR1540" s="17"/>
      <c r="BS1540" s="17">
        <v>2.8451805818835399E-2</v>
      </c>
      <c r="BT1540" s="17">
        <v>3.3307128439804698E-2</v>
      </c>
      <c r="BU1540" s="17"/>
      <c r="BV1540" s="17">
        <v>1.1472391253522099E-2</v>
      </c>
      <c r="BW1540" s="17">
        <v>2.3916231373941398E-2</v>
      </c>
      <c r="BX1540" s="17">
        <v>4.81291248303653E-2</v>
      </c>
      <c r="BY1540" s="17"/>
      <c r="BZ1540" s="17">
        <v>0</v>
      </c>
      <c r="CA1540" s="17">
        <v>0</v>
      </c>
    </row>
    <row r="1541" spans="2:79" x14ac:dyDescent="0.3">
      <c r="C1541" s="17"/>
      <c r="D1541" s="17"/>
      <c r="E1541" s="17"/>
      <c r="F1541" s="17"/>
      <c r="G1541" s="17"/>
      <c r="H1541" s="17"/>
      <c r="I1541" s="17"/>
      <c r="J1541" s="17"/>
      <c r="K1541" s="17"/>
      <c r="L1541" s="17"/>
      <c r="M1541" s="17"/>
      <c r="N1541" s="17"/>
      <c r="O1541" s="17"/>
      <c r="P1541" s="17"/>
      <c r="Q1541" s="17"/>
      <c r="R1541" s="17"/>
      <c r="S1541" s="17"/>
      <c r="T1541" s="17"/>
      <c r="U1541" s="17"/>
      <c r="V1541" s="17"/>
      <c r="W1541" s="17"/>
      <c r="X1541" s="17"/>
      <c r="Y1541" s="17"/>
      <c r="Z1541" s="17"/>
      <c r="AA1541" s="17"/>
      <c r="AB1541" s="17"/>
      <c r="AC1541" s="17"/>
      <c r="AD1541" s="17"/>
      <c r="AE1541" s="17"/>
      <c r="AF1541" s="17"/>
      <c r="AG1541" s="17"/>
      <c r="AH1541" s="17"/>
      <c r="AI1541" s="17"/>
      <c r="AJ1541" s="17"/>
      <c r="AK1541" s="17"/>
      <c r="AL1541" s="17"/>
      <c r="AM1541" s="17"/>
      <c r="AN1541" s="17"/>
      <c r="AO1541" s="17"/>
      <c r="AP1541" s="17"/>
      <c r="AQ1541" s="17"/>
      <c r="AR1541" s="17"/>
      <c r="AS1541" s="17"/>
      <c r="AT1541" s="17"/>
      <c r="AU1541" s="17"/>
      <c r="AV1541" s="17"/>
      <c r="AW1541" s="17"/>
      <c r="AX1541" s="17"/>
      <c r="AY1541" s="17"/>
      <c r="AZ1541" s="17"/>
      <c r="BA1541" s="17"/>
      <c r="BB1541" s="17"/>
      <c r="BC1541" s="17"/>
      <c r="BD1541" s="17"/>
      <c r="BE1541" s="17"/>
      <c r="BF1541" s="17"/>
      <c r="BG1541" s="17"/>
      <c r="BH1541" s="17"/>
      <c r="BI1541" s="17"/>
      <c r="BJ1541" s="17"/>
      <c r="BK1541" s="17"/>
      <c r="BL1541" s="17"/>
      <c r="BM1541" s="17"/>
      <c r="BN1541" s="17"/>
      <c r="BO1541" s="17"/>
      <c r="BP1541" s="17"/>
      <c r="BQ1541" s="17"/>
      <c r="BR1541" s="17"/>
      <c r="BS1541" s="17"/>
      <c r="BT1541" s="17"/>
      <c r="BU1541" s="17"/>
      <c r="BV1541" s="17"/>
      <c r="BW1541" s="17"/>
      <c r="BX1541" s="17"/>
      <c r="BY1541" s="17"/>
      <c r="BZ1541" s="17"/>
      <c r="CA1541" s="17"/>
    </row>
    <row r="1542" spans="2:79" x14ac:dyDescent="0.3">
      <c r="B1542" s="6" t="s">
        <v>415</v>
      </c>
      <c r="C1542" s="17"/>
      <c r="D1542" s="17"/>
      <c r="E1542" s="17"/>
      <c r="F1542" s="17"/>
      <c r="G1542" s="17"/>
      <c r="H1542" s="17"/>
      <c r="I1542" s="17"/>
      <c r="J1542" s="17"/>
      <c r="K1542" s="17"/>
      <c r="L1542" s="17"/>
      <c r="M1542" s="17"/>
      <c r="N1542" s="17"/>
      <c r="O1542" s="17"/>
      <c r="P1542" s="17"/>
      <c r="Q1542" s="17"/>
      <c r="R1542" s="17"/>
      <c r="S1542" s="17"/>
      <c r="T1542" s="17"/>
      <c r="U1542" s="17"/>
      <c r="V1542" s="17"/>
      <c r="W1542" s="17"/>
      <c r="X1542" s="17"/>
      <c r="Y1542" s="17"/>
      <c r="Z1542" s="17"/>
      <c r="AA1542" s="17"/>
      <c r="AB1542" s="17"/>
      <c r="AC1542" s="17"/>
      <c r="AD1542" s="17"/>
      <c r="AE1542" s="17"/>
      <c r="AF1542" s="17"/>
      <c r="AG1542" s="17"/>
      <c r="AH1542" s="17"/>
      <c r="AI1542" s="17"/>
      <c r="AJ1542" s="17"/>
      <c r="AK1542" s="17"/>
      <c r="AL1542" s="17"/>
      <c r="AM1542" s="17"/>
      <c r="AN1542" s="17"/>
      <c r="AO1542" s="17"/>
      <c r="AP1542" s="17"/>
      <c r="AQ1542" s="17"/>
      <c r="AR1542" s="17"/>
      <c r="AS1542" s="17"/>
      <c r="AT1542" s="17"/>
      <c r="AU1542" s="17"/>
      <c r="AV1542" s="17"/>
      <c r="AW1542" s="17"/>
      <c r="AX1542" s="17"/>
      <c r="AY1542" s="17"/>
      <c r="AZ1542" s="17"/>
      <c r="BA1542" s="17"/>
      <c r="BB1542" s="17"/>
      <c r="BC1542" s="17"/>
      <c r="BD1542" s="17"/>
      <c r="BE1542" s="17"/>
      <c r="BF1542" s="17"/>
      <c r="BG1542" s="17"/>
      <c r="BH1542" s="17"/>
      <c r="BI1542" s="17"/>
      <c r="BJ1542" s="17"/>
      <c r="BK1542" s="17"/>
      <c r="BL1542" s="17"/>
      <c r="BM1542" s="17"/>
      <c r="BN1542" s="17"/>
      <c r="BO1542" s="17"/>
      <c r="BP1542" s="17"/>
      <c r="BQ1542" s="17"/>
      <c r="BR1542" s="17"/>
      <c r="BS1542" s="17"/>
      <c r="BT1542" s="17"/>
      <c r="BU1542" s="17"/>
      <c r="BV1542" s="17"/>
      <c r="BW1542" s="17"/>
      <c r="BX1542" s="17"/>
      <c r="BY1542" s="17"/>
      <c r="BZ1542" s="17"/>
      <c r="CA1542" s="17"/>
    </row>
    <row r="1543" spans="2:79" x14ac:dyDescent="0.3">
      <c r="B1543" s="24" t="s">
        <v>329</v>
      </c>
      <c r="C1543" s="17"/>
      <c r="D1543" s="17"/>
      <c r="E1543" s="17"/>
      <c r="F1543" s="17"/>
      <c r="G1543" s="17"/>
      <c r="H1543" s="17"/>
      <c r="I1543" s="17"/>
      <c r="J1543" s="17"/>
      <c r="K1543" s="17"/>
      <c r="L1543" s="17"/>
      <c r="M1543" s="17"/>
      <c r="N1543" s="17"/>
      <c r="O1543" s="17"/>
      <c r="P1543" s="17"/>
      <c r="Q1543" s="17"/>
      <c r="R1543" s="17"/>
      <c r="S1543" s="17"/>
      <c r="T1543" s="17"/>
      <c r="U1543" s="17"/>
      <c r="V1543" s="17"/>
      <c r="W1543" s="17"/>
      <c r="X1543" s="17"/>
      <c r="Y1543" s="17"/>
      <c r="Z1543" s="17"/>
      <c r="AA1543" s="17"/>
      <c r="AB1543" s="17"/>
      <c r="AC1543" s="17"/>
      <c r="AD1543" s="17"/>
      <c r="AE1543" s="17"/>
      <c r="AF1543" s="17"/>
      <c r="AG1543" s="17"/>
      <c r="AH1543" s="17"/>
      <c r="AI1543" s="17"/>
      <c r="AJ1543" s="17"/>
      <c r="AK1543" s="17"/>
      <c r="AL1543" s="17"/>
      <c r="AM1543" s="17"/>
      <c r="AN1543" s="17"/>
      <c r="AO1543" s="17"/>
      <c r="AP1543" s="17"/>
      <c r="AQ1543" s="17"/>
      <c r="AR1543" s="17"/>
      <c r="AS1543" s="17"/>
      <c r="AT1543" s="17"/>
      <c r="AU1543" s="17"/>
      <c r="AV1543" s="17"/>
      <c r="AW1543" s="17"/>
      <c r="AX1543" s="17"/>
      <c r="AY1543" s="17"/>
      <c r="AZ1543" s="17"/>
      <c r="BA1543" s="17"/>
      <c r="BB1543" s="17"/>
      <c r="BC1543" s="17"/>
      <c r="BD1543" s="17"/>
      <c r="BE1543" s="17"/>
      <c r="BF1543" s="17"/>
      <c r="BG1543" s="17"/>
      <c r="BH1543" s="17"/>
      <c r="BI1543" s="17"/>
      <c r="BJ1543" s="17"/>
      <c r="BK1543" s="17"/>
      <c r="BL1543" s="17"/>
      <c r="BM1543" s="17"/>
      <c r="BN1543" s="17"/>
      <c r="BO1543" s="17"/>
      <c r="BP1543" s="17"/>
      <c r="BQ1543" s="17"/>
      <c r="BR1543" s="17"/>
      <c r="BS1543" s="17"/>
      <c r="BT1543" s="17"/>
      <c r="BU1543" s="17"/>
      <c r="BV1543" s="17"/>
      <c r="BW1543" s="17"/>
      <c r="BX1543" s="17"/>
      <c r="BY1543" s="17"/>
      <c r="BZ1543" s="17"/>
      <c r="CA1543" s="17"/>
    </row>
    <row r="1544" spans="2:79" x14ac:dyDescent="0.3">
      <c r="B1544" t="s">
        <v>321</v>
      </c>
      <c r="C1544" s="17">
        <v>9.4929850649279002E-2</v>
      </c>
      <c r="D1544" s="17">
        <v>0.120676358618409</v>
      </c>
      <c r="E1544" s="17">
        <v>6.9273480630357098E-2</v>
      </c>
      <c r="F1544" s="17"/>
      <c r="G1544" s="17">
        <v>0.12622731719475899</v>
      </c>
      <c r="H1544" s="17">
        <v>0.137117217097874</v>
      </c>
      <c r="I1544" s="17">
        <v>0.112934818884193</v>
      </c>
      <c r="J1544" s="17">
        <v>7.3436160737168493E-2</v>
      </c>
      <c r="K1544" s="17">
        <v>7.0430246258786106E-2</v>
      </c>
      <c r="L1544" s="17">
        <v>5.8171961612968601E-2</v>
      </c>
      <c r="M1544" s="17"/>
      <c r="N1544" s="17">
        <v>0.124210044505424</v>
      </c>
      <c r="O1544" s="17">
        <v>6.53556102520923E-2</v>
      </c>
      <c r="P1544" s="17">
        <v>0.114828774248284</v>
      </c>
      <c r="Q1544" s="17">
        <v>6.7478274527678295E-2</v>
      </c>
      <c r="R1544" s="17"/>
      <c r="S1544" s="17">
        <v>5.4037385682033701E-2</v>
      </c>
      <c r="T1544" s="17">
        <v>7.8856372242353798E-2</v>
      </c>
      <c r="U1544" s="17">
        <v>3.5102778224642903E-2</v>
      </c>
      <c r="V1544" s="17">
        <v>0.123205484520904</v>
      </c>
      <c r="W1544" s="17">
        <v>7.7575009167296302E-2</v>
      </c>
      <c r="X1544" s="17">
        <v>0.118148477256088</v>
      </c>
      <c r="Y1544" s="17">
        <v>6.5597837914220705E-2</v>
      </c>
      <c r="Z1544" s="17">
        <v>0.13114766425236399</v>
      </c>
      <c r="AA1544" s="17">
        <v>9.0796221699025501E-2</v>
      </c>
      <c r="AB1544" s="17">
        <v>0.126879074339769</v>
      </c>
      <c r="AC1544" s="17">
        <v>0.225412037909269</v>
      </c>
      <c r="AD1544" s="17">
        <v>0.14206834895130299</v>
      </c>
      <c r="AE1544" s="17"/>
      <c r="AF1544" s="17">
        <v>0.127433103740307</v>
      </c>
      <c r="AG1544" s="17">
        <v>8.6622107469557494E-2</v>
      </c>
      <c r="AH1544" s="17">
        <v>7.5241024298805095E-2</v>
      </c>
      <c r="AI1544" s="17">
        <v>0.100447643413866</v>
      </c>
      <c r="AJ1544" s="17">
        <v>2.2330775615089601E-2</v>
      </c>
      <c r="AK1544" s="17"/>
      <c r="AL1544" s="17">
        <v>9.9745316805746595E-2</v>
      </c>
      <c r="AM1544" s="17">
        <v>0.129833646293887</v>
      </c>
      <c r="AN1544" s="17">
        <v>6.8005220605468805E-2</v>
      </c>
      <c r="AO1544" s="17">
        <v>0.114855174668494</v>
      </c>
      <c r="AP1544" s="17">
        <v>1.9444810860654398E-2</v>
      </c>
      <c r="AQ1544" s="17">
        <v>7.1139202720957306E-2</v>
      </c>
      <c r="AR1544" s="17"/>
      <c r="AS1544" s="17">
        <v>0.123180191490317</v>
      </c>
      <c r="AT1544" s="17">
        <v>0.101901851645242</v>
      </c>
      <c r="AU1544" s="17">
        <v>5.7181469354519399E-2</v>
      </c>
      <c r="AV1544" s="17">
        <v>8.6650478126047994E-2</v>
      </c>
      <c r="AW1544" s="17">
        <v>0.19246830882633201</v>
      </c>
      <c r="AX1544" s="17"/>
      <c r="AY1544" s="17">
        <v>0.14238218928054799</v>
      </c>
      <c r="AZ1544" s="17">
        <v>6.9878789975131403E-2</v>
      </c>
      <c r="BA1544" s="17">
        <v>9.0350289778196299E-2</v>
      </c>
      <c r="BB1544" s="17">
        <v>7.79157770214296E-2</v>
      </c>
      <c r="BC1544" s="17">
        <v>0.14163819891839599</v>
      </c>
      <c r="BD1544" s="17"/>
      <c r="BE1544" s="17">
        <v>0.240632125629515</v>
      </c>
      <c r="BF1544" s="17">
        <v>6.0333583820470001E-2</v>
      </c>
      <c r="BG1544" s="17">
        <v>0.101527511453346</v>
      </c>
      <c r="BH1544" s="17">
        <v>8.9298507516972603E-2</v>
      </c>
      <c r="BI1544" s="17"/>
      <c r="BJ1544" s="17">
        <v>0.111483679858049</v>
      </c>
      <c r="BK1544" s="17">
        <v>0.121080621092861</v>
      </c>
      <c r="BL1544" s="17">
        <v>7.1520939944627104E-2</v>
      </c>
      <c r="BM1544" s="17">
        <v>9.8556911130091199E-2</v>
      </c>
      <c r="BN1544" s="17"/>
      <c r="BO1544" s="17">
        <v>0.11666585181248799</v>
      </c>
      <c r="BP1544" s="17">
        <v>9.6248597817036097E-2</v>
      </c>
      <c r="BQ1544" s="17">
        <v>9.0133683155240396E-2</v>
      </c>
      <c r="BR1544" s="17"/>
      <c r="BS1544" s="17">
        <v>8.7178150906464302E-2</v>
      </c>
      <c r="BT1544" s="17">
        <v>0.105923518604078</v>
      </c>
      <c r="BU1544" s="17"/>
      <c r="BV1544" s="17">
        <v>3.0085797437637299E-2</v>
      </c>
      <c r="BW1544" s="17">
        <v>0.114717774233457</v>
      </c>
      <c r="BX1544" s="17">
        <v>0.123720159293251</v>
      </c>
      <c r="BY1544" s="17"/>
      <c r="BZ1544" s="17">
        <v>0.114939279800768</v>
      </c>
      <c r="CA1544" s="17">
        <v>0.117355993476971</v>
      </c>
    </row>
    <row r="1545" spans="2:79" x14ac:dyDescent="0.3">
      <c r="B1545" t="s">
        <v>322</v>
      </c>
      <c r="C1545" s="17">
        <v>0.214450463577329</v>
      </c>
      <c r="D1545" s="17">
        <v>0.21522207932422599</v>
      </c>
      <c r="E1545" s="17">
        <v>0.21538167787318299</v>
      </c>
      <c r="F1545" s="17"/>
      <c r="G1545" s="17">
        <v>0.27907235157330101</v>
      </c>
      <c r="H1545" s="17">
        <v>0.22729413395248299</v>
      </c>
      <c r="I1545" s="17">
        <v>0.25439525071275099</v>
      </c>
      <c r="J1545" s="17">
        <v>0.181404165423799</v>
      </c>
      <c r="K1545" s="17">
        <v>0.17506162969005601</v>
      </c>
      <c r="L1545" s="17">
        <v>0.181236489122792</v>
      </c>
      <c r="M1545" s="17"/>
      <c r="N1545" s="17">
        <v>0.23251525429269701</v>
      </c>
      <c r="O1545" s="17">
        <v>0.25001472573168398</v>
      </c>
      <c r="P1545" s="17">
        <v>0.17054943769704101</v>
      </c>
      <c r="Q1545" s="17">
        <v>0.20944814447907201</v>
      </c>
      <c r="R1545" s="17"/>
      <c r="S1545" s="17">
        <v>0.27249594325576099</v>
      </c>
      <c r="T1545" s="17">
        <v>0.23945833955646501</v>
      </c>
      <c r="U1545" s="17">
        <v>0.17487809063447601</v>
      </c>
      <c r="V1545" s="17">
        <v>0.208956731720876</v>
      </c>
      <c r="W1545" s="17">
        <v>0.175437471429536</v>
      </c>
      <c r="X1545" s="17">
        <v>0.10741036798089</v>
      </c>
      <c r="Y1545" s="17">
        <v>0.25770737736674099</v>
      </c>
      <c r="Z1545" s="17">
        <v>0.11512263042870099</v>
      </c>
      <c r="AA1545" s="17">
        <v>0.28987077580996001</v>
      </c>
      <c r="AB1545" s="17">
        <v>0.14055649427264499</v>
      </c>
      <c r="AC1545" s="17">
        <v>0.197704478803473</v>
      </c>
      <c r="AD1545" s="17">
        <v>0.33916742751287599</v>
      </c>
      <c r="AE1545" s="17"/>
      <c r="AF1545" s="17">
        <v>0.221394266461925</v>
      </c>
      <c r="AG1545" s="17">
        <v>0.23676410158969599</v>
      </c>
      <c r="AH1545" s="17">
        <v>0.22126873593672799</v>
      </c>
      <c r="AI1545" s="17">
        <v>0.159306158048132</v>
      </c>
      <c r="AJ1545" s="17">
        <v>0.233085708956485</v>
      </c>
      <c r="AK1545" s="17"/>
      <c r="AL1545" s="17">
        <v>0.25652914500317098</v>
      </c>
      <c r="AM1545" s="17">
        <v>0.25590502408777499</v>
      </c>
      <c r="AN1545" s="17">
        <v>0.1938670655002</v>
      </c>
      <c r="AO1545" s="17">
        <v>0.17556788107698801</v>
      </c>
      <c r="AP1545" s="17">
        <v>0.214127039028222</v>
      </c>
      <c r="AQ1545" s="17">
        <v>0.13058874739467</v>
      </c>
      <c r="AR1545" s="17"/>
      <c r="AS1545" s="17">
        <v>0.28134489007886798</v>
      </c>
      <c r="AT1545" s="17">
        <v>0.18672449606712699</v>
      </c>
      <c r="AU1545" s="17">
        <v>0.23642300829849</v>
      </c>
      <c r="AV1545" s="17">
        <v>0.19568525770280701</v>
      </c>
      <c r="AW1545" s="17">
        <v>0.25395951789543503</v>
      </c>
      <c r="AX1545" s="17"/>
      <c r="AY1545" s="17">
        <v>0.22340293595451199</v>
      </c>
      <c r="AZ1545" s="17">
        <v>0.21983953763088601</v>
      </c>
      <c r="BA1545" s="17">
        <v>0.16336556573206501</v>
      </c>
      <c r="BB1545" s="17">
        <v>0.242274964506558</v>
      </c>
      <c r="BC1545" s="17">
        <v>0.270833338247982</v>
      </c>
      <c r="BD1545" s="17"/>
      <c r="BE1545" s="17">
        <v>0.23803559356460799</v>
      </c>
      <c r="BF1545" s="17">
        <v>0.19867209834386901</v>
      </c>
      <c r="BG1545" s="17">
        <v>0.22851768040906001</v>
      </c>
      <c r="BH1545" s="17">
        <v>0.19651513023869599</v>
      </c>
      <c r="BI1545" s="17"/>
      <c r="BJ1545" s="17">
        <v>0.214034670809403</v>
      </c>
      <c r="BK1545" s="17">
        <v>0.27686856083677602</v>
      </c>
      <c r="BL1545" s="17">
        <v>0.192128914690568</v>
      </c>
      <c r="BM1545" s="17">
        <v>0.216099059935209</v>
      </c>
      <c r="BN1545" s="17"/>
      <c r="BO1545" s="17">
        <v>0.224033959222699</v>
      </c>
      <c r="BP1545" s="17">
        <v>0.21534666548425199</v>
      </c>
      <c r="BQ1545" s="17">
        <v>0.21020376581984099</v>
      </c>
      <c r="BR1545" s="17"/>
      <c r="BS1545" s="17">
        <v>0.18678906130536499</v>
      </c>
      <c r="BT1545" s="17">
        <v>0.252775857856677</v>
      </c>
      <c r="BU1545" s="17"/>
      <c r="BV1545" s="17">
        <v>0.26687556892625902</v>
      </c>
      <c r="BW1545" s="17">
        <v>0.18759688565055099</v>
      </c>
      <c r="BX1545" s="17">
        <v>0.22994099754178299</v>
      </c>
      <c r="BY1545" s="17"/>
      <c r="BZ1545" s="17">
        <v>0.30863831245365703</v>
      </c>
      <c r="CA1545" s="17">
        <v>0.34312666835430899</v>
      </c>
    </row>
    <row r="1546" spans="2:79" x14ac:dyDescent="0.3">
      <c r="B1546" t="s">
        <v>323</v>
      </c>
      <c r="C1546" s="17">
        <v>0.27153469880832498</v>
      </c>
      <c r="D1546" s="17">
        <v>0.25086675239537498</v>
      </c>
      <c r="E1546" s="17">
        <v>0.28956972456098101</v>
      </c>
      <c r="F1546" s="17"/>
      <c r="G1546" s="17">
        <v>0.26385124074153898</v>
      </c>
      <c r="H1546" s="17">
        <v>0.28992294276560698</v>
      </c>
      <c r="I1546" s="17">
        <v>0.259546966323844</v>
      </c>
      <c r="J1546" s="17">
        <v>0.31242025236448601</v>
      </c>
      <c r="K1546" s="17">
        <v>0.234345193075811</v>
      </c>
      <c r="L1546" s="17">
        <v>0.26326872490645598</v>
      </c>
      <c r="M1546" s="17"/>
      <c r="N1546" s="17">
        <v>0.24508548244850401</v>
      </c>
      <c r="O1546" s="17">
        <v>0.25638173956460902</v>
      </c>
      <c r="P1546" s="17">
        <v>0.28801422601049798</v>
      </c>
      <c r="Q1546" s="17">
        <v>0.30480272487509402</v>
      </c>
      <c r="R1546" s="17"/>
      <c r="S1546" s="17">
        <v>0.24548015586097099</v>
      </c>
      <c r="T1546" s="17">
        <v>0.30141157417525599</v>
      </c>
      <c r="U1546" s="17">
        <v>0.28892581989096799</v>
      </c>
      <c r="V1546" s="17">
        <v>0.30534694611510399</v>
      </c>
      <c r="W1546" s="17">
        <v>0.32872777802808401</v>
      </c>
      <c r="X1546" s="17">
        <v>0.21726215865978499</v>
      </c>
      <c r="Y1546" s="17">
        <v>0.25621293950428797</v>
      </c>
      <c r="Z1546" s="17">
        <v>0.33323527376464801</v>
      </c>
      <c r="AA1546" s="17">
        <v>0.29946982079785101</v>
      </c>
      <c r="AB1546" s="17">
        <v>0.208541109428481</v>
      </c>
      <c r="AC1546" s="17">
        <v>0.28739136273393501</v>
      </c>
      <c r="AD1546" s="17">
        <v>0.17235682117381401</v>
      </c>
      <c r="AE1546" s="17"/>
      <c r="AF1546" s="17">
        <v>0.20017642496220101</v>
      </c>
      <c r="AG1546" s="17">
        <v>0.299604373848882</v>
      </c>
      <c r="AH1546" s="17">
        <v>0.31205046727461999</v>
      </c>
      <c r="AI1546" s="17">
        <v>0.30707394505299901</v>
      </c>
      <c r="AJ1546" s="17">
        <v>0.225485672894645</v>
      </c>
      <c r="AK1546" s="17"/>
      <c r="AL1546" s="17">
        <v>0.30597692899096302</v>
      </c>
      <c r="AM1546" s="17">
        <v>0.200046332761429</v>
      </c>
      <c r="AN1546" s="17">
        <v>0.25928762602954902</v>
      </c>
      <c r="AO1546" s="17">
        <v>0.23550378680551201</v>
      </c>
      <c r="AP1546" s="17">
        <v>0.34519863909320597</v>
      </c>
      <c r="AQ1546" s="17">
        <v>0.33878086245897499</v>
      </c>
      <c r="AR1546" s="17"/>
      <c r="AS1546" s="17">
        <v>0.165098925852116</v>
      </c>
      <c r="AT1546" s="17">
        <v>0.30101568206698998</v>
      </c>
      <c r="AU1546" s="17">
        <v>0.33401805970348603</v>
      </c>
      <c r="AV1546" s="17">
        <v>0.170137129606517</v>
      </c>
      <c r="AW1546" s="17">
        <v>7.9246623008328396E-2</v>
      </c>
      <c r="AX1546" s="17"/>
      <c r="AY1546" s="17">
        <v>0.162298330081565</v>
      </c>
      <c r="AZ1546" s="17">
        <v>0.30816724579139598</v>
      </c>
      <c r="BA1546" s="17">
        <v>0.30415140208069202</v>
      </c>
      <c r="BB1546" s="17">
        <v>0.33123860274873501</v>
      </c>
      <c r="BC1546" s="17">
        <v>0.22786584565002399</v>
      </c>
      <c r="BD1546" s="17"/>
      <c r="BE1546" s="17">
        <v>0.19880799113537101</v>
      </c>
      <c r="BF1546" s="17">
        <v>0.267968916070219</v>
      </c>
      <c r="BG1546" s="17">
        <v>0.26816890184825798</v>
      </c>
      <c r="BH1546" s="17">
        <v>0.28800520774044802</v>
      </c>
      <c r="BI1546" s="17"/>
      <c r="BJ1546" s="17">
        <v>0.21017592724865899</v>
      </c>
      <c r="BK1546" s="17">
        <v>0.17017311130243101</v>
      </c>
      <c r="BL1546" s="17">
        <v>0.311251163150423</v>
      </c>
      <c r="BM1546" s="17">
        <v>0.28087413059036198</v>
      </c>
      <c r="BN1546" s="17"/>
      <c r="BO1546" s="17">
        <v>0.246894751065457</v>
      </c>
      <c r="BP1546" s="17">
        <v>0.27342059710164202</v>
      </c>
      <c r="BQ1546" s="17">
        <v>0.27722725334801601</v>
      </c>
      <c r="BR1546" s="17"/>
      <c r="BS1546" s="17">
        <v>0.285244714566738</v>
      </c>
      <c r="BT1546" s="17">
        <v>0.25528929289242502</v>
      </c>
      <c r="BU1546" s="17"/>
      <c r="BV1546" s="17">
        <v>0.333086183650874</v>
      </c>
      <c r="BW1546" s="17">
        <v>0.25177898655224901</v>
      </c>
      <c r="BX1546" s="17">
        <v>0.23510443568690001</v>
      </c>
      <c r="BY1546" s="17"/>
      <c r="BZ1546" s="17">
        <v>0.23605449235603901</v>
      </c>
      <c r="CA1546" s="17">
        <v>0.144651400209171</v>
      </c>
    </row>
    <row r="1547" spans="2:79" x14ac:dyDescent="0.3">
      <c r="B1547" t="s">
        <v>324</v>
      </c>
      <c r="C1547" s="17">
        <v>0.19253370904363301</v>
      </c>
      <c r="D1547" s="17">
        <v>0.16690449323118201</v>
      </c>
      <c r="E1547" s="17">
        <v>0.217699350134129</v>
      </c>
      <c r="F1547" s="17"/>
      <c r="G1547" s="17">
        <v>0.15354448012601499</v>
      </c>
      <c r="H1547" s="17">
        <v>0.170886141667421</v>
      </c>
      <c r="I1547" s="17">
        <v>0.14780540270648701</v>
      </c>
      <c r="J1547" s="17">
        <v>0.18361604038659199</v>
      </c>
      <c r="K1547" s="17">
        <v>0.224437374820111</v>
      </c>
      <c r="L1547" s="17">
        <v>0.26303365345601798</v>
      </c>
      <c r="M1547" s="17"/>
      <c r="N1547" s="17">
        <v>0.19023030754005499</v>
      </c>
      <c r="O1547" s="17">
        <v>0.23156602963435299</v>
      </c>
      <c r="P1547" s="17">
        <v>0.18916506587510101</v>
      </c>
      <c r="Q1547" s="17">
        <v>0.159159668346633</v>
      </c>
      <c r="R1547" s="17"/>
      <c r="S1547" s="17">
        <v>0.153167949708199</v>
      </c>
      <c r="T1547" s="17">
        <v>0.25291617044072101</v>
      </c>
      <c r="U1547" s="17">
        <v>0.15994262635116799</v>
      </c>
      <c r="V1547" s="17">
        <v>0.148312139695115</v>
      </c>
      <c r="W1547" s="17">
        <v>0.20344160550679799</v>
      </c>
      <c r="X1547" s="17">
        <v>0.27238387515692702</v>
      </c>
      <c r="Y1547" s="17">
        <v>0.20221936342476199</v>
      </c>
      <c r="Z1547" s="17">
        <v>0.22802385093386901</v>
      </c>
      <c r="AA1547" s="17">
        <v>0.16026706048196601</v>
      </c>
      <c r="AB1547" s="17">
        <v>0.23694643461095699</v>
      </c>
      <c r="AC1547" s="17">
        <v>0.12577613121384601</v>
      </c>
      <c r="AD1547" s="17">
        <v>9.2704309275592395E-2</v>
      </c>
      <c r="AE1547" s="17"/>
      <c r="AF1547" s="17">
        <v>0.21320525581150501</v>
      </c>
      <c r="AG1547" s="17">
        <v>0.173896875552247</v>
      </c>
      <c r="AH1547" s="17">
        <v>0.21056213068389201</v>
      </c>
      <c r="AI1547" s="17">
        <v>0.19053550637632899</v>
      </c>
      <c r="AJ1547" s="17">
        <v>0.26905644418448499</v>
      </c>
      <c r="AK1547" s="17"/>
      <c r="AL1547" s="17">
        <v>0.12765371201283801</v>
      </c>
      <c r="AM1547" s="17">
        <v>0.175556669574982</v>
      </c>
      <c r="AN1547" s="17">
        <v>0.18639363815005</v>
      </c>
      <c r="AO1547" s="17">
        <v>0.21870066881140099</v>
      </c>
      <c r="AP1547" s="17">
        <v>0.2355963870201</v>
      </c>
      <c r="AQ1547" s="17">
        <v>0.27276325976965099</v>
      </c>
      <c r="AR1547" s="17"/>
      <c r="AS1547" s="17">
        <v>0.175960816127576</v>
      </c>
      <c r="AT1547" s="17">
        <v>0.19765114155782401</v>
      </c>
      <c r="AU1547" s="17">
        <v>0.190600973232566</v>
      </c>
      <c r="AV1547" s="17">
        <v>0.234393014518856</v>
      </c>
      <c r="AW1547" s="17">
        <v>0</v>
      </c>
      <c r="AX1547" s="17"/>
      <c r="AY1547" s="17">
        <v>0.22140685562023099</v>
      </c>
      <c r="AZ1547" s="17">
        <v>0.17770892194346499</v>
      </c>
      <c r="BA1547" s="17">
        <v>0.24232709018050499</v>
      </c>
      <c r="BB1547" s="17">
        <v>0.148052450999618</v>
      </c>
      <c r="BC1547" s="17">
        <v>5.7063883771114203E-2</v>
      </c>
      <c r="BD1547" s="17"/>
      <c r="BE1547" s="17">
        <v>0.110303156796345</v>
      </c>
      <c r="BF1547" s="17">
        <v>0.17898149112015299</v>
      </c>
      <c r="BG1547" s="17">
        <v>0.196973314588514</v>
      </c>
      <c r="BH1547" s="17">
        <v>0.207372514135751</v>
      </c>
      <c r="BI1547" s="17"/>
      <c r="BJ1547" s="17">
        <v>0.14692245624224501</v>
      </c>
      <c r="BK1547" s="17">
        <v>0.148507527735487</v>
      </c>
      <c r="BL1547" s="17">
        <v>0.20999409626179799</v>
      </c>
      <c r="BM1547" s="17">
        <v>0.20261368952425601</v>
      </c>
      <c r="BN1547" s="17"/>
      <c r="BO1547" s="17">
        <v>0.120263911784478</v>
      </c>
      <c r="BP1547" s="17">
        <v>0.20011841129806299</v>
      </c>
      <c r="BQ1547" s="17">
        <v>0.20730090066606899</v>
      </c>
      <c r="BR1547" s="17"/>
      <c r="BS1547" s="17">
        <v>0.18515492150207</v>
      </c>
      <c r="BT1547" s="17">
        <v>0.20374217516020099</v>
      </c>
      <c r="BU1547" s="17"/>
      <c r="BV1547" s="17">
        <v>0.17517528309504701</v>
      </c>
      <c r="BW1547" s="17">
        <v>0.210705430209112</v>
      </c>
      <c r="BX1547" s="17">
        <v>0.16545311274902499</v>
      </c>
      <c r="BY1547" s="17"/>
      <c r="BZ1547" s="17">
        <v>0.19058600118562199</v>
      </c>
      <c r="CA1547" s="17">
        <v>0.12121896137218</v>
      </c>
    </row>
    <row r="1548" spans="2:79" x14ac:dyDescent="0.3">
      <c r="B1548" t="s">
        <v>325</v>
      </c>
      <c r="C1548" s="17">
        <v>0.12820131900477</v>
      </c>
      <c r="D1548" s="17">
        <v>0.142888393650692</v>
      </c>
      <c r="E1548" s="17">
        <v>0.114160602107315</v>
      </c>
      <c r="F1548" s="17"/>
      <c r="G1548" s="17">
        <v>0.10045361733047201</v>
      </c>
      <c r="H1548" s="17">
        <v>9.8786653005227404E-2</v>
      </c>
      <c r="I1548" s="17">
        <v>0.123283086478661</v>
      </c>
      <c r="J1548" s="17">
        <v>0.16279617505591101</v>
      </c>
      <c r="K1548" s="17">
        <v>0.130726272225694</v>
      </c>
      <c r="L1548" s="17">
        <v>0.14441402307937401</v>
      </c>
      <c r="M1548" s="17"/>
      <c r="N1548" s="17">
        <v>0.119883556862343</v>
      </c>
      <c r="O1548" s="17">
        <v>0.114271011765488</v>
      </c>
      <c r="P1548" s="17">
        <v>0.12654607614112101</v>
      </c>
      <c r="Q1548" s="17">
        <v>0.151687740160007</v>
      </c>
      <c r="R1548" s="17"/>
      <c r="S1548" s="17">
        <v>0.109845817886916</v>
      </c>
      <c r="T1548" s="17">
        <v>0.10055490348098101</v>
      </c>
      <c r="U1548" s="17">
        <v>0.17559148581380499</v>
      </c>
      <c r="V1548" s="17">
        <v>0.134790126444014</v>
      </c>
      <c r="W1548" s="17">
        <v>0.127542564660063</v>
      </c>
      <c r="X1548" s="17">
        <v>0.178405534469744</v>
      </c>
      <c r="Y1548" s="17">
        <v>0.15574796510362299</v>
      </c>
      <c r="Z1548" s="17">
        <v>8.6200502359100095E-2</v>
      </c>
      <c r="AA1548" s="17">
        <v>7.8444792460575299E-2</v>
      </c>
      <c r="AB1548" s="17">
        <v>0.13732016067658601</v>
      </c>
      <c r="AC1548" s="17">
        <v>0.116641613144275</v>
      </c>
      <c r="AD1548" s="17">
        <v>0.17224777270522501</v>
      </c>
      <c r="AE1548" s="17"/>
      <c r="AF1548" s="17">
        <v>0.128039848516253</v>
      </c>
      <c r="AG1548" s="17">
        <v>0.120350465865418</v>
      </c>
      <c r="AH1548" s="17">
        <v>0.122506990770678</v>
      </c>
      <c r="AI1548" s="17">
        <v>0.13738552173003801</v>
      </c>
      <c r="AJ1548" s="17">
        <v>7.8616280388901505E-2</v>
      </c>
      <c r="AK1548" s="17"/>
      <c r="AL1548" s="17">
        <v>0.12561201338065101</v>
      </c>
      <c r="AM1548" s="17">
        <v>0.13023585567798601</v>
      </c>
      <c r="AN1548" s="17">
        <v>0.151275891579259</v>
      </c>
      <c r="AO1548" s="17">
        <v>0.15829294431761501</v>
      </c>
      <c r="AP1548" s="17">
        <v>4.8307542458142401E-2</v>
      </c>
      <c r="AQ1548" s="17">
        <v>0.115843055502186</v>
      </c>
      <c r="AR1548" s="17"/>
      <c r="AS1548" s="17">
        <v>0.118420496898638</v>
      </c>
      <c r="AT1548" s="17">
        <v>0.13072440736781801</v>
      </c>
      <c r="AU1548" s="17">
        <v>0.12623015385570699</v>
      </c>
      <c r="AV1548" s="17">
        <v>0.13509583781725901</v>
      </c>
      <c r="AW1548" s="17">
        <v>0.139670933288284</v>
      </c>
      <c r="AX1548" s="17"/>
      <c r="AY1548" s="17">
        <v>0.135099161248349</v>
      </c>
      <c r="AZ1548" s="17">
        <v>0.13693517920961101</v>
      </c>
      <c r="BA1548" s="17">
        <v>0.12688760715115699</v>
      </c>
      <c r="BB1548" s="17">
        <v>8.0269577271878403E-2</v>
      </c>
      <c r="BC1548" s="17">
        <v>0.12979844106440799</v>
      </c>
      <c r="BD1548" s="17"/>
      <c r="BE1548" s="17">
        <v>9.6956161728878498E-2</v>
      </c>
      <c r="BF1548" s="17">
        <v>0.20393050324033599</v>
      </c>
      <c r="BG1548" s="17">
        <v>0.11356072342809399</v>
      </c>
      <c r="BH1548" s="17">
        <v>0.10358830626009601</v>
      </c>
      <c r="BI1548" s="17"/>
      <c r="BJ1548" s="17">
        <v>0.170190012976597</v>
      </c>
      <c r="BK1548" s="17">
        <v>0.18854282193257399</v>
      </c>
      <c r="BL1548" s="17">
        <v>0.11368937121365</v>
      </c>
      <c r="BM1548" s="17">
        <v>0.116582131915715</v>
      </c>
      <c r="BN1548" s="17"/>
      <c r="BO1548" s="17">
        <v>0.18474341536192401</v>
      </c>
      <c r="BP1548" s="17">
        <v>0.12150477238059</v>
      </c>
      <c r="BQ1548" s="17">
        <v>0.11750065659801701</v>
      </c>
      <c r="BR1548" s="17"/>
      <c r="BS1548" s="17">
        <v>0.141500175009449</v>
      </c>
      <c r="BT1548" s="17">
        <v>0.107403557260809</v>
      </c>
      <c r="BU1548" s="17"/>
      <c r="BV1548" s="17">
        <v>0.123501330157175</v>
      </c>
      <c r="BW1548" s="17">
        <v>0.115046272205618</v>
      </c>
      <c r="BX1548" s="17">
        <v>0.14293715716620101</v>
      </c>
      <c r="BY1548" s="17"/>
      <c r="BZ1548" s="17">
        <v>0.12616186313219499</v>
      </c>
      <c r="CA1548" s="17">
        <v>0.21411757642753601</v>
      </c>
    </row>
    <row r="1549" spans="2:79" x14ac:dyDescent="0.3">
      <c r="B1549" t="s">
        <v>326</v>
      </c>
      <c r="C1549" s="17">
        <v>7.0858167198356206E-2</v>
      </c>
      <c r="D1549" s="17">
        <v>6.5917854464690298E-2</v>
      </c>
      <c r="E1549" s="17">
        <v>7.6496839211276896E-2</v>
      </c>
      <c r="F1549" s="17"/>
      <c r="G1549" s="17">
        <v>5.6425408224457997E-2</v>
      </c>
      <c r="H1549" s="17">
        <v>5.8777407203827403E-2</v>
      </c>
      <c r="I1549" s="17">
        <v>9.3874210775842196E-2</v>
      </c>
      <c r="J1549" s="17">
        <v>5.6134743193848403E-2</v>
      </c>
      <c r="K1549" s="17">
        <v>0.101378880757648</v>
      </c>
      <c r="L1549" s="17">
        <v>6.0740309218719403E-2</v>
      </c>
      <c r="M1549" s="17"/>
      <c r="N1549" s="17">
        <v>7.8215304253214005E-2</v>
      </c>
      <c r="O1549" s="17">
        <v>6.4497168458729603E-2</v>
      </c>
      <c r="P1549" s="17">
        <v>6.5763531168060302E-2</v>
      </c>
      <c r="Q1549" s="17">
        <v>7.5825787369994804E-2</v>
      </c>
      <c r="R1549" s="17"/>
      <c r="S1549" s="17">
        <v>0.11287710502595701</v>
      </c>
      <c r="T1549" s="17">
        <v>2.6802640104223799E-2</v>
      </c>
      <c r="U1549" s="17">
        <v>0.133566778765321</v>
      </c>
      <c r="V1549" s="17">
        <v>7.9388571503986302E-2</v>
      </c>
      <c r="W1549" s="17">
        <v>5.0866291933612001E-2</v>
      </c>
      <c r="X1549" s="17">
        <v>9.0545919054442398E-2</v>
      </c>
      <c r="Y1549" s="17">
        <v>3.0039333308345299E-2</v>
      </c>
      <c r="Z1549" s="17">
        <v>7.0230609843677905E-2</v>
      </c>
      <c r="AA1549" s="17">
        <v>6.5941723449030501E-2</v>
      </c>
      <c r="AB1549" s="17">
        <v>0.118151887381515</v>
      </c>
      <c r="AC1549" s="17">
        <v>0</v>
      </c>
      <c r="AD1549" s="17">
        <v>0</v>
      </c>
      <c r="AE1549" s="17"/>
      <c r="AF1549" s="17">
        <v>7.95557296013224E-2</v>
      </c>
      <c r="AG1549" s="17">
        <v>5.4687867509339801E-2</v>
      </c>
      <c r="AH1549" s="17">
        <v>2.1671947967269001E-2</v>
      </c>
      <c r="AI1549" s="17">
        <v>7.0252109442048905E-2</v>
      </c>
      <c r="AJ1549" s="17">
        <v>0.171425117960393</v>
      </c>
      <c r="AK1549" s="17"/>
      <c r="AL1549" s="17">
        <v>5.6485755794226503E-2</v>
      </c>
      <c r="AM1549" s="17">
        <v>8.0708465939350396E-2</v>
      </c>
      <c r="AN1549" s="17">
        <v>9.1485263440664502E-2</v>
      </c>
      <c r="AO1549" s="17">
        <v>7.0469817383942701E-2</v>
      </c>
      <c r="AP1549" s="17">
        <v>0.115576813869089</v>
      </c>
      <c r="AQ1549" s="17">
        <v>5.6232172684593698E-2</v>
      </c>
      <c r="AR1549" s="17"/>
      <c r="AS1549" s="17">
        <v>9.2133499600716595E-2</v>
      </c>
      <c r="AT1549" s="17">
        <v>6.0416980455200102E-2</v>
      </c>
      <c r="AU1549" s="17">
        <v>3.07160679105343E-2</v>
      </c>
      <c r="AV1549" s="17">
        <v>0.15002144571906301</v>
      </c>
      <c r="AW1549" s="17">
        <v>0.25015013442855999</v>
      </c>
      <c r="AX1549" s="17"/>
      <c r="AY1549" s="17">
        <v>7.4760837443419201E-2</v>
      </c>
      <c r="AZ1549" s="17">
        <v>6.4770010794623203E-2</v>
      </c>
      <c r="BA1549" s="17">
        <v>3.5088990193866E-2</v>
      </c>
      <c r="BB1549" s="17">
        <v>0.10911541193262</v>
      </c>
      <c r="BC1549" s="17">
        <v>0.17280029234807601</v>
      </c>
      <c r="BD1549" s="17"/>
      <c r="BE1549" s="17">
        <v>7.8879589064586406E-2</v>
      </c>
      <c r="BF1549" s="17">
        <v>4.9131852089865098E-2</v>
      </c>
      <c r="BG1549" s="17">
        <v>6.8132960069765505E-2</v>
      </c>
      <c r="BH1549" s="17">
        <v>9.0002917398639401E-2</v>
      </c>
      <c r="BI1549" s="17"/>
      <c r="BJ1549" s="17">
        <v>8.4345742626602604E-2</v>
      </c>
      <c r="BK1549" s="17">
        <v>5.3691517119964803E-2</v>
      </c>
      <c r="BL1549" s="17">
        <v>8.37871340689363E-2</v>
      </c>
      <c r="BM1549" s="17">
        <v>6.4403506036229102E-2</v>
      </c>
      <c r="BN1549" s="17"/>
      <c r="BO1549" s="17">
        <v>9.31200044937045E-2</v>
      </c>
      <c r="BP1549" s="17">
        <v>6.2981845255355495E-2</v>
      </c>
      <c r="BQ1549" s="17">
        <v>6.77682800028864E-2</v>
      </c>
      <c r="BR1549" s="17"/>
      <c r="BS1549" s="17">
        <v>8.0582954083800604E-2</v>
      </c>
      <c r="BT1549" s="17">
        <v>5.52256299529773E-2</v>
      </c>
      <c r="BU1549" s="17"/>
      <c r="BV1549" s="17">
        <v>4.75518591902334E-2</v>
      </c>
      <c r="BW1549" s="17">
        <v>9.3586465428326798E-2</v>
      </c>
      <c r="BX1549" s="17">
        <v>6.7464933115922096E-2</v>
      </c>
      <c r="BY1549" s="17"/>
      <c r="BZ1549" s="17">
        <v>2.36200510717192E-2</v>
      </c>
      <c r="CA1549" s="17">
        <v>5.9529400159831901E-2</v>
      </c>
    </row>
    <row r="1550" spans="2:79" x14ac:dyDescent="0.3">
      <c r="B1550" t="s">
        <v>327</v>
      </c>
      <c r="C1550" s="17">
        <v>2.74917917183077E-2</v>
      </c>
      <c r="D1550" s="17">
        <v>3.75240683154262E-2</v>
      </c>
      <c r="E1550" s="17">
        <v>1.74183254827583E-2</v>
      </c>
      <c r="F1550" s="17"/>
      <c r="G1550" s="17">
        <v>2.04255848094567E-2</v>
      </c>
      <c r="H1550" s="17">
        <v>1.72155043075598E-2</v>
      </c>
      <c r="I1550" s="17">
        <v>8.1602641182214105E-3</v>
      </c>
      <c r="J1550" s="17">
        <v>3.01924628381951E-2</v>
      </c>
      <c r="K1550" s="17">
        <v>6.3620403171893006E-2</v>
      </c>
      <c r="L1550" s="17">
        <v>2.9134838603671501E-2</v>
      </c>
      <c r="M1550" s="17"/>
      <c r="N1550" s="17">
        <v>9.8600500977637801E-3</v>
      </c>
      <c r="O1550" s="17">
        <v>1.7913714593044E-2</v>
      </c>
      <c r="P1550" s="17">
        <v>4.5132888859895103E-2</v>
      </c>
      <c r="Q1550" s="17">
        <v>3.1597660241520102E-2</v>
      </c>
      <c r="R1550" s="17"/>
      <c r="S1550" s="17">
        <v>5.2095642580161999E-2</v>
      </c>
      <c r="T1550" s="17">
        <v>0</v>
      </c>
      <c r="U1550" s="17">
        <v>3.1992420319619401E-2</v>
      </c>
      <c r="V1550" s="17">
        <v>0</v>
      </c>
      <c r="W1550" s="17">
        <v>3.6409279274610198E-2</v>
      </c>
      <c r="X1550" s="17">
        <v>1.5843667422124001E-2</v>
      </c>
      <c r="Y1550" s="17">
        <v>3.2475183378019599E-2</v>
      </c>
      <c r="Z1550" s="17">
        <v>3.6039468417639199E-2</v>
      </c>
      <c r="AA1550" s="17">
        <v>1.5209605301591799E-2</v>
      </c>
      <c r="AB1550" s="17">
        <v>3.16048392900476E-2</v>
      </c>
      <c r="AC1550" s="17">
        <v>4.7074376195201703E-2</v>
      </c>
      <c r="AD1550" s="17">
        <v>8.14553203811893E-2</v>
      </c>
      <c r="AE1550" s="17"/>
      <c r="AF1550" s="17">
        <v>3.0195370906486701E-2</v>
      </c>
      <c r="AG1550" s="17">
        <v>2.8074208164859199E-2</v>
      </c>
      <c r="AH1550" s="17">
        <v>3.66987030680078E-2</v>
      </c>
      <c r="AI1550" s="17">
        <v>3.49991159365882E-2</v>
      </c>
      <c r="AJ1550" s="17">
        <v>0</v>
      </c>
      <c r="AK1550" s="17"/>
      <c r="AL1550" s="17">
        <v>2.7997128012403699E-2</v>
      </c>
      <c r="AM1550" s="17">
        <v>2.7714005664590601E-2</v>
      </c>
      <c r="AN1550" s="17">
        <v>4.9685294694808903E-2</v>
      </c>
      <c r="AO1550" s="17">
        <v>2.66097269360475E-2</v>
      </c>
      <c r="AP1550" s="17">
        <v>2.1748767670585801E-2</v>
      </c>
      <c r="AQ1550" s="17">
        <v>1.4652699468967099E-2</v>
      </c>
      <c r="AR1550" s="17"/>
      <c r="AS1550" s="17">
        <v>4.3861179951768602E-2</v>
      </c>
      <c r="AT1550" s="17">
        <v>2.15654408397991E-2</v>
      </c>
      <c r="AU1550" s="17">
        <v>2.4830267644696799E-2</v>
      </c>
      <c r="AV1550" s="17">
        <v>2.8016836509450499E-2</v>
      </c>
      <c r="AW1550" s="17">
        <v>8.4504482553059604E-2</v>
      </c>
      <c r="AX1550" s="17"/>
      <c r="AY1550" s="17">
        <v>4.06496903713758E-2</v>
      </c>
      <c r="AZ1550" s="17">
        <v>2.2700314654886901E-2</v>
      </c>
      <c r="BA1550" s="17">
        <v>3.7829054883519203E-2</v>
      </c>
      <c r="BB1550" s="17">
        <v>1.11332155191603E-2</v>
      </c>
      <c r="BC1550" s="17">
        <v>0</v>
      </c>
      <c r="BD1550" s="17"/>
      <c r="BE1550" s="17">
        <v>3.6385382080696603E-2</v>
      </c>
      <c r="BF1550" s="17">
        <v>4.0981555315086703E-2</v>
      </c>
      <c r="BG1550" s="17">
        <v>2.3118908202962401E-2</v>
      </c>
      <c r="BH1550" s="17">
        <v>2.5217416709396302E-2</v>
      </c>
      <c r="BI1550" s="17"/>
      <c r="BJ1550" s="17">
        <v>6.2847510238444398E-2</v>
      </c>
      <c r="BK1550" s="17">
        <v>4.1135839979905803E-2</v>
      </c>
      <c r="BL1550" s="17">
        <v>1.7628380669998101E-2</v>
      </c>
      <c r="BM1550" s="17">
        <v>2.0870570868138E-2</v>
      </c>
      <c r="BN1550" s="17"/>
      <c r="BO1550" s="17">
        <v>1.4278106259249799E-2</v>
      </c>
      <c r="BP1550" s="17">
        <v>3.0379110663061398E-2</v>
      </c>
      <c r="BQ1550" s="17">
        <v>2.9865460409929798E-2</v>
      </c>
      <c r="BR1550" s="17"/>
      <c r="BS1550" s="17">
        <v>3.3550022626112903E-2</v>
      </c>
      <c r="BT1550" s="17">
        <v>1.9639968272832799E-2</v>
      </c>
      <c r="BU1550" s="17"/>
      <c r="BV1550" s="17">
        <v>2.3723977542774201E-2</v>
      </c>
      <c r="BW1550" s="17">
        <v>2.6568185720687899E-2</v>
      </c>
      <c r="BX1550" s="17">
        <v>3.5379204446917098E-2</v>
      </c>
      <c r="BY1550" s="17"/>
      <c r="BZ1550" s="17">
        <v>0</v>
      </c>
      <c r="CA1550" s="17">
        <v>0</v>
      </c>
    </row>
    <row r="1551" spans="2:79" x14ac:dyDescent="0.3">
      <c r="C1551" s="17"/>
      <c r="D1551" s="17"/>
      <c r="E1551" s="17"/>
      <c r="F1551" s="17"/>
      <c r="G1551" s="17"/>
      <c r="H1551" s="17"/>
      <c r="I1551" s="17"/>
      <c r="J1551" s="17"/>
      <c r="K1551" s="17"/>
      <c r="L1551" s="17"/>
      <c r="M1551" s="17"/>
      <c r="N1551" s="17"/>
      <c r="O1551" s="17"/>
      <c r="P1551" s="17"/>
      <c r="Q1551" s="17"/>
      <c r="R1551" s="17"/>
      <c r="S1551" s="17"/>
      <c r="T1551" s="17"/>
      <c r="U1551" s="17"/>
      <c r="V1551" s="17"/>
      <c r="W1551" s="17"/>
      <c r="X1551" s="17"/>
      <c r="Y1551" s="17"/>
      <c r="Z1551" s="17"/>
      <c r="AA1551" s="17"/>
      <c r="AB1551" s="17"/>
      <c r="AC1551" s="17"/>
      <c r="AD1551" s="17"/>
      <c r="AE1551" s="17"/>
      <c r="AF1551" s="17"/>
      <c r="AG1551" s="17"/>
      <c r="AH1551" s="17"/>
      <c r="AI1551" s="17"/>
      <c r="AJ1551" s="17"/>
      <c r="AK1551" s="17"/>
      <c r="AL1551" s="17"/>
      <c r="AM1551" s="17"/>
      <c r="AN1551" s="17"/>
      <c r="AO1551" s="17"/>
      <c r="AP1551" s="17"/>
      <c r="AQ1551" s="17"/>
      <c r="AR1551" s="17"/>
      <c r="AS1551" s="17"/>
      <c r="AT1551" s="17"/>
      <c r="AU1551" s="17"/>
      <c r="AV1551" s="17"/>
      <c r="AW1551" s="17"/>
      <c r="AX1551" s="17"/>
      <c r="AY1551" s="17"/>
      <c r="AZ1551" s="17"/>
      <c r="BA1551" s="17"/>
      <c r="BB1551" s="17"/>
      <c r="BC1551" s="17"/>
      <c r="BD1551" s="17"/>
      <c r="BE1551" s="17"/>
      <c r="BF1551" s="17"/>
      <c r="BG1551" s="17"/>
      <c r="BH1551" s="17"/>
      <c r="BI1551" s="17"/>
      <c r="BJ1551" s="17"/>
      <c r="BK1551" s="17"/>
      <c r="BL1551" s="17"/>
      <c r="BM1551" s="17"/>
      <c r="BN1551" s="17"/>
      <c r="BO1551" s="17"/>
      <c r="BP1551" s="17"/>
      <c r="BQ1551" s="17"/>
      <c r="BR1551" s="17"/>
      <c r="BS1551" s="17"/>
      <c r="BT1551" s="17"/>
      <c r="BU1551" s="17"/>
      <c r="BV1551" s="17"/>
      <c r="BW1551" s="17"/>
      <c r="BX1551" s="17"/>
      <c r="BY1551" s="17"/>
      <c r="BZ1551" s="17"/>
      <c r="CA1551" s="17"/>
    </row>
    <row r="1552" spans="2:79" x14ac:dyDescent="0.3">
      <c r="B1552" s="6" t="s">
        <v>416</v>
      </c>
      <c r="C1552" s="17"/>
      <c r="D1552" s="17"/>
      <c r="E1552" s="17"/>
      <c r="F1552" s="17"/>
      <c r="G1552" s="17"/>
      <c r="H1552" s="17"/>
      <c r="I1552" s="17"/>
      <c r="J1552" s="17"/>
      <c r="K1552" s="17"/>
      <c r="L1552" s="17"/>
      <c r="M1552" s="17"/>
      <c r="N1552" s="17"/>
      <c r="O1552" s="17"/>
      <c r="P1552" s="17"/>
      <c r="Q1552" s="17"/>
      <c r="R1552" s="17"/>
      <c r="S1552" s="17"/>
      <c r="T1552" s="17"/>
      <c r="U1552" s="17"/>
      <c r="V1552" s="17"/>
      <c r="W1552" s="17"/>
      <c r="X1552" s="17"/>
      <c r="Y1552" s="17"/>
      <c r="Z1552" s="17"/>
      <c r="AA1552" s="17"/>
      <c r="AB1552" s="17"/>
      <c r="AC1552" s="17"/>
      <c r="AD1552" s="17"/>
      <c r="AE1552" s="17"/>
      <c r="AF1552" s="17"/>
      <c r="AG1552" s="17"/>
      <c r="AH1552" s="17"/>
      <c r="AI1552" s="17"/>
      <c r="AJ1552" s="17"/>
      <c r="AK1552" s="17"/>
      <c r="AL1552" s="17"/>
      <c r="AM1552" s="17"/>
      <c r="AN1552" s="17"/>
      <c r="AO1552" s="17"/>
      <c r="AP1552" s="17"/>
      <c r="AQ1552" s="17"/>
      <c r="AR1552" s="17"/>
      <c r="AS1552" s="17"/>
      <c r="AT1552" s="17"/>
      <c r="AU1552" s="17"/>
      <c r="AV1552" s="17"/>
      <c r="AW1552" s="17"/>
      <c r="AX1552" s="17"/>
      <c r="AY1552" s="17"/>
      <c r="AZ1552" s="17"/>
      <c r="BA1552" s="17"/>
      <c r="BB1552" s="17"/>
      <c r="BC1552" s="17"/>
      <c r="BD1552" s="17"/>
      <c r="BE1552" s="17"/>
      <c r="BF1552" s="17"/>
      <c r="BG1552" s="17"/>
      <c r="BH1552" s="17"/>
      <c r="BI1552" s="17"/>
      <c r="BJ1552" s="17"/>
      <c r="BK1552" s="17"/>
      <c r="BL1552" s="17"/>
      <c r="BM1552" s="17"/>
      <c r="BN1552" s="17"/>
      <c r="BO1552" s="17"/>
      <c r="BP1552" s="17"/>
      <c r="BQ1552" s="17"/>
      <c r="BR1552" s="17"/>
      <c r="BS1552" s="17"/>
      <c r="BT1552" s="17"/>
      <c r="BU1552" s="17"/>
      <c r="BV1552" s="17"/>
      <c r="BW1552" s="17"/>
      <c r="BX1552" s="17"/>
      <c r="BY1552" s="17"/>
      <c r="BZ1552" s="17"/>
      <c r="CA1552" s="17"/>
    </row>
    <row r="1553" spans="2:79" x14ac:dyDescent="0.3">
      <c r="B1553" s="24" t="s">
        <v>329</v>
      </c>
      <c r="C1553" s="17"/>
      <c r="D1553" s="17"/>
      <c r="E1553" s="17"/>
      <c r="F1553" s="17"/>
      <c r="G1553" s="17"/>
      <c r="H1553" s="17"/>
      <c r="I1553" s="17"/>
      <c r="J1553" s="17"/>
      <c r="K1553" s="17"/>
      <c r="L1553" s="17"/>
      <c r="M1553" s="17"/>
      <c r="N1553" s="17"/>
      <c r="O1553" s="17"/>
      <c r="P1553" s="17"/>
      <c r="Q1553" s="17"/>
      <c r="R1553" s="17"/>
      <c r="S1553" s="17"/>
      <c r="T1553" s="17"/>
      <c r="U1553" s="17"/>
      <c r="V1553" s="17"/>
      <c r="W1553" s="17"/>
      <c r="X1553" s="17"/>
      <c r="Y1553" s="17"/>
      <c r="Z1553" s="17"/>
      <c r="AA1553" s="17"/>
      <c r="AB1553" s="17"/>
      <c r="AC1553" s="17"/>
      <c r="AD1553" s="17"/>
      <c r="AE1553" s="17"/>
      <c r="AF1553" s="17"/>
      <c r="AG1553" s="17"/>
      <c r="AH1553" s="17"/>
      <c r="AI1553" s="17"/>
      <c r="AJ1553" s="17"/>
      <c r="AK1553" s="17"/>
      <c r="AL1553" s="17"/>
      <c r="AM1553" s="17"/>
      <c r="AN1553" s="17"/>
      <c r="AO1553" s="17"/>
      <c r="AP1553" s="17"/>
      <c r="AQ1553" s="17"/>
      <c r="AR1553" s="17"/>
      <c r="AS1553" s="17"/>
      <c r="AT1553" s="17"/>
      <c r="AU1553" s="17"/>
      <c r="AV1553" s="17"/>
      <c r="AW1553" s="17"/>
      <c r="AX1553" s="17"/>
      <c r="AY1553" s="17"/>
      <c r="AZ1553" s="17"/>
      <c r="BA1553" s="17"/>
      <c r="BB1553" s="17"/>
      <c r="BC1553" s="17"/>
      <c r="BD1553" s="17"/>
      <c r="BE1553" s="17"/>
      <c r="BF1553" s="17"/>
      <c r="BG1553" s="17"/>
      <c r="BH1553" s="17"/>
      <c r="BI1553" s="17"/>
      <c r="BJ1553" s="17"/>
      <c r="BK1553" s="17"/>
      <c r="BL1553" s="17"/>
      <c r="BM1553" s="17"/>
      <c r="BN1553" s="17"/>
      <c r="BO1553" s="17"/>
      <c r="BP1553" s="17"/>
      <c r="BQ1553" s="17"/>
      <c r="BR1553" s="17"/>
      <c r="BS1553" s="17"/>
      <c r="BT1553" s="17"/>
      <c r="BU1553" s="17"/>
      <c r="BV1553" s="17"/>
      <c r="BW1553" s="17"/>
      <c r="BX1553" s="17"/>
      <c r="BY1553" s="17"/>
      <c r="BZ1553" s="17"/>
      <c r="CA1553" s="17"/>
    </row>
    <row r="1554" spans="2:79" x14ac:dyDescent="0.3">
      <c r="B1554" t="s">
        <v>321</v>
      </c>
      <c r="C1554" s="17">
        <v>5.8201302810041003E-2</v>
      </c>
      <c r="D1554" s="17">
        <v>8.5873914578651803E-2</v>
      </c>
      <c r="E1554" s="17">
        <v>3.0273421038773701E-2</v>
      </c>
      <c r="F1554" s="17"/>
      <c r="G1554" s="17">
        <v>6.01147399142722E-2</v>
      </c>
      <c r="H1554" s="17">
        <v>6.2225350379187597E-2</v>
      </c>
      <c r="I1554" s="17">
        <v>9.7494871691736498E-2</v>
      </c>
      <c r="J1554" s="17">
        <v>4.1125531676152002E-2</v>
      </c>
      <c r="K1554" s="17">
        <v>6.2146496675335103E-2</v>
      </c>
      <c r="L1554" s="17">
        <v>3.0162023912104902E-2</v>
      </c>
      <c r="M1554" s="17"/>
      <c r="N1554" s="17">
        <v>6.00274034738532E-2</v>
      </c>
      <c r="O1554" s="17">
        <v>3.96606747625824E-2</v>
      </c>
      <c r="P1554" s="17">
        <v>7.6265523856077294E-2</v>
      </c>
      <c r="Q1554" s="17">
        <v>5.4873551540464201E-2</v>
      </c>
      <c r="R1554" s="17"/>
      <c r="S1554" s="17">
        <v>9.0664722097717698E-2</v>
      </c>
      <c r="T1554" s="17">
        <v>2.9802129473328599E-2</v>
      </c>
      <c r="U1554" s="17">
        <v>6.8877590184930698E-2</v>
      </c>
      <c r="V1554" s="17">
        <v>3.5111044479953002E-2</v>
      </c>
      <c r="W1554" s="17">
        <v>2.1596902594239499E-2</v>
      </c>
      <c r="X1554" s="17">
        <v>3.8837430861775997E-2</v>
      </c>
      <c r="Y1554" s="17">
        <v>4.4555587993804498E-2</v>
      </c>
      <c r="Z1554" s="17">
        <v>4.8203214957865503E-2</v>
      </c>
      <c r="AA1554" s="17">
        <v>6.1107966713408998E-2</v>
      </c>
      <c r="AB1554" s="17">
        <v>3.1890268759360303E-2</v>
      </c>
      <c r="AC1554" s="17">
        <v>0.228402600161382</v>
      </c>
      <c r="AD1554" s="17">
        <v>8.3312224770793405E-2</v>
      </c>
      <c r="AE1554" s="17"/>
      <c r="AF1554" s="17">
        <v>4.73863313062233E-2</v>
      </c>
      <c r="AG1554" s="17">
        <v>7.2063714442858501E-2</v>
      </c>
      <c r="AH1554" s="17">
        <v>1.9238779694538102E-2</v>
      </c>
      <c r="AI1554" s="17">
        <v>0.101951207749206</v>
      </c>
      <c r="AJ1554" s="17">
        <v>5.4031291473179997E-2</v>
      </c>
      <c r="AK1554" s="17"/>
      <c r="AL1554" s="17">
        <v>7.8597488905771506E-2</v>
      </c>
      <c r="AM1554" s="17">
        <v>5.5231999814964197E-2</v>
      </c>
      <c r="AN1554" s="17">
        <v>1.7918862968785299E-2</v>
      </c>
      <c r="AO1554" s="17">
        <v>9.1675758565885501E-2</v>
      </c>
      <c r="AP1554" s="17">
        <v>2.2212042900828202E-2</v>
      </c>
      <c r="AQ1554" s="17">
        <v>3.13236126712923E-2</v>
      </c>
      <c r="AR1554" s="17"/>
      <c r="AS1554" s="17">
        <v>6.9262438067657903E-2</v>
      </c>
      <c r="AT1554" s="17">
        <v>5.92842288126149E-2</v>
      </c>
      <c r="AU1554" s="17">
        <v>4.6306668819070397E-2</v>
      </c>
      <c r="AV1554" s="17">
        <v>2.4595937011386501E-2</v>
      </c>
      <c r="AW1554" s="17">
        <v>0.27697279137939201</v>
      </c>
      <c r="AX1554" s="17"/>
      <c r="AY1554" s="17">
        <v>8.4614244003386505E-2</v>
      </c>
      <c r="AZ1554" s="17">
        <v>6.5347047616230794E-2</v>
      </c>
      <c r="BA1554" s="17">
        <v>3.57353898969026E-2</v>
      </c>
      <c r="BB1554" s="17">
        <v>1.40662186581483E-2</v>
      </c>
      <c r="BC1554" s="17">
        <v>7.7747068271116299E-2</v>
      </c>
      <c r="BD1554" s="17"/>
      <c r="BE1554" s="17">
        <v>8.7067153196762601E-2</v>
      </c>
      <c r="BF1554" s="17">
        <v>5.2717627772645499E-2</v>
      </c>
      <c r="BG1554" s="17">
        <v>5.7822584760792502E-2</v>
      </c>
      <c r="BH1554" s="17">
        <v>5.9622322980798698E-2</v>
      </c>
      <c r="BI1554" s="17"/>
      <c r="BJ1554" s="17">
        <v>0.151349757434695</v>
      </c>
      <c r="BK1554" s="17">
        <v>4.7744404376010303E-2</v>
      </c>
      <c r="BL1554" s="17">
        <v>3.2783826563306903E-2</v>
      </c>
      <c r="BM1554" s="17">
        <v>4.6686747233989301E-2</v>
      </c>
      <c r="BN1554" s="17"/>
      <c r="BO1554" s="17">
        <v>7.6238792028775496E-2</v>
      </c>
      <c r="BP1554" s="17">
        <v>3.9245096621843598E-2</v>
      </c>
      <c r="BQ1554" s="17">
        <v>5.8272948405507299E-2</v>
      </c>
      <c r="BR1554" s="17"/>
      <c r="BS1554" s="17">
        <v>5.2615232799079897E-2</v>
      </c>
      <c r="BT1554" s="17">
        <v>6.2826132706341506E-2</v>
      </c>
      <c r="BU1554" s="17"/>
      <c r="BV1554" s="17">
        <v>2.36519127090557E-2</v>
      </c>
      <c r="BW1554" s="17">
        <v>5.9708849933455398E-2</v>
      </c>
      <c r="BX1554" s="17">
        <v>8.5628750476472504E-2</v>
      </c>
      <c r="BY1554" s="17"/>
      <c r="BZ1554" s="17">
        <v>5.9599292993477E-2</v>
      </c>
      <c r="CA1554" s="17">
        <v>0.120658527087893</v>
      </c>
    </row>
    <row r="1555" spans="2:79" x14ac:dyDescent="0.3">
      <c r="B1555" t="s">
        <v>322</v>
      </c>
      <c r="C1555" s="17">
        <v>0.10004354691464699</v>
      </c>
      <c r="D1555" s="17">
        <v>0.104289311073088</v>
      </c>
      <c r="E1555" s="17">
        <v>9.6490664453789898E-2</v>
      </c>
      <c r="F1555" s="17"/>
      <c r="G1555" s="17">
        <v>0.108901173382249</v>
      </c>
      <c r="H1555" s="17">
        <v>0.10388323884894</v>
      </c>
      <c r="I1555" s="17">
        <v>0.114475133565792</v>
      </c>
      <c r="J1555" s="17">
        <v>8.6490386783755493E-2</v>
      </c>
      <c r="K1555" s="17">
        <v>0.104487311766376</v>
      </c>
      <c r="L1555" s="17">
        <v>8.6277527270525997E-2</v>
      </c>
      <c r="M1555" s="17"/>
      <c r="N1555" s="17">
        <v>9.7699080032325802E-2</v>
      </c>
      <c r="O1555" s="17">
        <v>9.7916081840441899E-2</v>
      </c>
      <c r="P1555" s="17">
        <v>0.139678071278516</v>
      </c>
      <c r="Q1555" s="17">
        <v>5.7908594606428797E-2</v>
      </c>
      <c r="R1555" s="17"/>
      <c r="S1555" s="17">
        <v>0.117635370365719</v>
      </c>
      <c r="T1555" s="17">
        <v>9.9004889340187197E-2</v>
      </c>
      <c r="U1555" s="17">
        <v>5.0483298042971698E-2</v>
      </c>
      <c r="V1555" s="17">
        <v>0.13210929484089201</v>
      </c>
      <c r="W1555" s="17">
        <v>8.5095265300127607E-2</v>
      </c>
      <c r="X1555" s="17">
        <v>6.8986704397477602E-2</v>
      </c>
      <c r="Y1555" s="17">
        <v>6.0783128286554598E-2</v>
      </c>
      <c r="Z1555" s="17">
        <v>7.9666324114283094E-2</v>
      </c>
      <c r="AA1555" s="17">
        <v>0.14148527633205099</v>
      </c>
      <c r="AB1555" s="17">
        <v>0.201773532624935</v>
      </c>
      <c r="AC1555" s="17">
        <v>0</v>
      </c>
      <c r="AD1555" s="17">
        <v>3.9749034164612097E-2</v>
      </c>
      <c r="AE1555" s="17"/>
      <c r="AF1555" s="17">
        <v>0.121630327603874</v>
      </c>
      <c r="AG1555" s="17">
        <v>8.6630856832639297E-2</v>
      </c>
      <c r="AH1555" s="17">
        <v>8.9710218539461595E-2</v>
      </c>
      <c r="AI1555" s="17">
        <v>0.17940639786625401</v>
      </c>
      <c r="AJ1555" s="17">
        <v>4.3534490931229103E-2</v>
      </c>
      <c r="AK1555" s="17"/>
      <c r="AL1555" s="17">
        <v>0.11852353412334</v>
      </c>
      <c r="AM1555" s="17">
        <v>0.119818306207936</v>
      </c>
      <c r="AN1555" s="17">
        <v>6.9535060242489205E-2</v>
      </c>
      <c r="AO1555" s="17">
        <v>0.15497673548369201</v>
      </c>
      <c r="AP1555" s="17">
        <v>3.7949575615104703E-2</v>
      </c>
      <c r="AQ1555" s="17">
        <v>3.7650295328289299E-2</v>
      </c>
      <c r="AR1555" s="17"/>
      <c r="AS1555" s="17">
        <v>8.5441215745159199E-2</v>
      </c>
      <c r="AT1555" s="17">
        <v>9.2659176114308003E-2</v>
      </c>
      <c r="AU1555" s="17">
        <v>0.107317012312153</v>
      </c>
      <c r="AV1555" s="17">
        <v>0.12674070108044799</v>
      </c>
      <c r="AW1555" s="17">
        <v>0.197053057896104</v>
      </c>
      <c r="AX1555" s="17"/>
      <c r="AY1555" s="17">
        <v>0.123207136763785</v>
      </c>
      <c r="AZ1555" s="17">
        <v>8.17833578897698E-2</v>
      </c>
      <c r="BA1555" s="17">
        <v>0.110678700200077</v>
      </c>
      <c r="BB1555" s="17">
        <v>7.0490394487138605E-2</v>
      </c>
      <c r="BC1555" s="17">
        <v>0.15032273898119</v>
      </c>
      <c r="BD1555" s="17"/>
      <c r="BE1555" s="17">
        <v>0.19005701360343</v>
      </c>
      <c r="BF1555" s="17">
        <v>0.12593343085633399</v>
      </c>
      <c r="BG1555" s="17">
        <v>8.7734337431378803E-2</v>
      </c>
      <c r="BH1555" s="17">
        <v>8.91895236446857E-2</v>
      </c>
      <c r="BI1555" s="17"/>
      <c r="BJ1555" s="17">
        <v>0.142773099896014</v>
      </c>
      <c r="BK1555" s="17">
        <v>0.15443109059295301</v>
      </c>
      <c r="BL1555" s="17">
        <v>5.8234965366666398E-2</v>
      </c>
      <c r="BM1555" s="17">
        <v>0.101194596457782</v>
      </c>
      <c r="BN1555" s="17"/>
      <c r="BO1555" s="17">
        <v>9.6635008524696003E-2</v>
      </c>
      <c r="BP1555" s="17">
        <v>0.127565743399459</v>
      </c>
      <c r="BQ1555" s="17">
        <v>9.5408419179984896E-2</v>
      </c>
      <c r="BR1555" s="17"/>
      <c r="BS1555" s="17">
        <v>0.112276622279326</v>
      </c>
      <c r="BT1555" s="17">
        <v>8.4512889336758601E-2</v>
      </c>
      <c r="BU1555" s="17"/>
      <c r="BV1555" s="17">
        <v>8.5134096189278502E-2</v>
      </c>
      <c r="BW1555" s="17">
        <v>8.7594380052515797E-2</v>
      </c>
      <c r="BX1555" s="17">
        <v>0.13592072163541799</v>
      </c>
      <c r="BY1555" s="17"/>
      <c r="BZ1555" s="17">
        <v>8.3349663473867699E-2</v>
      </c>
      <c r="CA1555" s="17">
        <v>0.13087380101564</v>
      </c>
    </row>
    <row r="1556" spans="2:79" x14ac:dyDescent="0.3">
      <c r="B1556" t="s">
        <v>323</v>
      </c>
      <c r="C1556" s="17">
        <v>0.149509468022474</v>
      </c>
      <c r="D1556" s="17">
        <v>0.15167291855846601</v>
      </c>
      <c r="E1556" s="17">
        <v>0.14849072526902399</v>
      </c>
      <c r="F1556" s="17"/>
      <c r="G1556" s="17">
        <v>0.16442518221095501</v>
      </c>
      <c r="H1556" s="17">
        <v>0.152194279413981</v>
      </c>
      <c r="I1556" s="17">
        <v>0.14694994904890801</v>
      </c>
      <c r="J1556" s="17">
        <v>0.22296928801614399</v>
      </c>
      <c r="K1556" s="17">
        <v>0.10110632376685599</v>
      </c>
      <c r="L1556" s="17">
        <v>0.109478273397763</v>
      </c>
      <c r="M1556" s="17"/>
      <c r="N1556" s="17">
        <v>0.14302514655752299</v>
      </c>
      <c r="O1556" s="17">
        <v>0.148626926230569</v>
      </c>
      <c r="P1556" s="17">
        <v>0.126353151385033</v>
      </c>
      <c r="Q1556" s="17">
        <v>0.18910632606807301</v>
      </c>
      <c r="R1556" s="17"/>
      <c r="S1556" s="17">
        <v>0.16086802815089599</v>
      </c>
      <c r="T1556" s="17">
        <v>0.14621297851958301</v>
      </c>
      <c r="U1556" s="17">
        <v>9.9028312307332098E-2</v>
      </c>
      <c r="V1556" s="17">
        <v>0.147803541648347</v>
      </c>
      <c r="W1556" s="17">
        <v>0.16398149279287899</v>
      </c>
      <c r="X1556" s="17">
        <v>0.106373149628689</v>
      </c>
      <c r="Y1556" s="17">
        <v>0.227121604223298</v>
      </c>
      <c r="Z1556" s="17">
        <v>0.270898178090761</v>
      </c>
      <c r="AA1556" s="17">
        <v>0.121948463296469</v>
      </c>
      <c r="AB1556" s="17">
        <v>0.153465523390202</v>
      </c>
      <c r="AC1556" s="17">
        <v>3.69522491977703E-2</v>
      </c>
      <c r="AD1556" s="17">
        <v>0.20608114023016499</v>
      </c>
      <c r="AE1556" s="17"/>
      <c r="AF1556" s="17">
        <v>0.13287916482057799</v>
      </c>
      <c r="AG1556" s="17">
        <v>0.15334167983741601</v>
      </c>
      <c r="AH1556" s="17">
        <v>0.15439978913079999</v>
      </c>
      <c r="AI1556" s="17">
        <v>0.16500387738130101</v>
      </c>
      <c r="AJ1556" s="17">
        <v>8.7998234997232402E-2</v>
      </c>
      <c r="AK1556" s="17"/>
      <c r="AL1556" s="17">
        <v>0.13192461633765401</v>
      </c>
      <c r="AM1556" s="17">
        <v>0.16058852198384599</v>
      </c>
      <c r="AN1556" s="17">
        <v>0.14022695620092701</v>
      </c>
      <c r="AO1556" s="17">
        <v>0.15686576501393601</v>
      </c>
      <c r="AP1556" s="17">
        <v>0.121869529141099</v>
      </c>
      <c r="AQ1556" s="17">
        <v>0.21451174513725399</v>
      </c>
      <c r="AR1556" s="17"/>
      <c r="AS1556" s="17">
        <v>0.180164335317158</v>
      </c>
      <c r="AT1556" s="17">
        <v>0.14923846067499899</v>
      </c>
      <c r="AU1556" s="17">
        <v>0.139621618998892</v>
      </c>
      <c r="AV1556" s="17">
        <v>0.15530946753855199</v>
      </c>
      <c r="AW1556" s="17">
        <v>0</v>
      </c>
      <c r="AX1556" s="17"/>
      <c r="AY1556" s="17">
        <v>0.13702061209217101</v>
      </c>
      <c r="AZ1556" s="17">
        <v>0.15699792674968399</v>
      </c>
      <c r="BA1556" s="17">
        <v>0.17097703184928401</v>
      </c>
      <c r="BB1556" s="17">
        <v>0.133734448413449</v>
      </c>
      <c r="BC1556" s="17">
        <v>0.11352574489902099</v>
      </c>
      <c r="BD1556" s="17"/>
      <c r="BE1556" s="17">
        <v>6.3790508134967602E-2</v>
      </c>
      <c r="BF1556" s="17">
        <v>0.19639941518492099</v>
      </c>
      <c r="BG1556" s="17">
        <v>0.147175335429794</v>
      </c>
      <c r="BH1556" s="17">
        <v>0.135430326469235</v>
      </c>
      <c r="BI1556" s="17"/>
      <c r="BJ1556" s="17">
        <v>0.18599953253073501</v>
      </c>
      <c r="BK1556" s="17">
        <v>8.1825209276316396E-2</v>
      </c>
      <c r="BL1556" s="17">
        <v>0.16413515438513401</v>
      </c>
      <c r="BM1556" s="17">
        <v>0.14064746693831701</v>
      </c>
      <c r="BN1556" s="17"/>
      <c r="BO1556" s="17">
        <v>0.134167418903931</v>
      </c>
      <c r="BP1556" s="17">
        <v>0.20480267914657899</v>
      </c>
      <c r="BQ1556" s="17">
        <v>0.14193018289449899</v>
      </c>
      <c r="BR1556" s="17"/>
      <c r="BS1556" s="17">
        <v>0.14508183466295699</v>
      </c>
      <c r="BT1556" s="17">
        <v>0.15242688621097999</v>
      </c>
      <c r="BU1556" s="17"/>
      <c r="BV1556" s="17">
        <v>0.138480764839921</v>
      </c>
      <c r="BW1556" s="17">
        <v>0.161247849513909</v>
      </c>
      <c r="BX1556" s="17">
        <v>0.14831488668873399</v>
      </c>
      <c r="BY1556" s="17"/>
      <c r="BZ1556" s="17">
        <v>0.156872735942095</v>
      </c>
      <c r="CA1556" s="17">
        <v>0.19236171136125799</v>
      </c>
    </row>
    <row r="1557" spans="2:79" x14ac:dyDescent="0.3">
      <c r="B1557" t="s">
        <v>324</v>
      </c>
      <c r="C1557" s="17">
        <v>0.220457144697985</v>
      </c>
      <c r="D1557" s="17">
        <v>0.189722021193555</v>
      </c>
      <c r="E1557" s="17">
        <v>0.25108642255414398</v>
      </c>
      <c r="F1557" s="17"/>
      <c r="G1557" s="17">
        <v>0.219149348460423</v>
      </c>
      <c r="H1557" s="17">
        <v>0.14399097184175499</v>
      </c>
      <c r="I1557" s="17">
        <v>0.231075145268343</v>
      </c>
      <c r="J1557" s="17">
        <v>0.21690009005680499</v>
      </c>
      <c r="K1557" s="17">
        <v>0.22549090667382601</v>
      </c>
      <c r="L1557" s="17">
        <v>0.27687730869900001</v>
      </c>
      <c r="M1557" s="17"/>
      <c r="N1557" s="17">
        <v>0.13208753790653499</v>
      </c>
      <c r="O1557" s="17">
        <v>0.26874161010883002</v>
      </c>
      <c r="P1557" s="17">
        <v>0.256541900101947</v>
      </c>
      <c r="Q1557" s="17">
        <v>0.22963823201042399</v>
      </c>
      <c r="R1557" s="17"/>
      <c r="S1557" s="17">
        <v>0.17656873309033599</v>
      </c>
      <c r="T1557" s="17">
        <v>0.29121392462395401</v>
      </c>
      <c r="U1557" s="17">
        <v>0.17770616651216201</v>
      </c>
      <c r="V1557" s="17">
        <v>0.121888144025117</v>
      </c>
      <c r="W1557" s="17">
        <v>0.271997209955055</v>
      </c>
      <c r="X1557" s="17">
        <v>0.313882969384635</v>
      </c>
      <c r="Y1557" s="17">
        <v>0.246118924633353</v>
      </c>
      <c r="Z1557" s="17">
        <v>0.23331664796808699</v>
      </c>
      <c r="AA1557" s="17">
        <v>0.24302034090222599</v>
      </c>
      <c r="AB1557" s="17">
        <v>0.163649009688596</v>
      </c>
      <c r="AC1557" s="17">
        <v>0.27145345386439601</v>
      </c>
      <c r="AD1557" s="17">
        <v>8.1410649832661997E-2</v>
      </c>
      <c r="AE1557" s="17"/>
      <c r="AF1557" s="17">
        <v>0.23566953676414501</v>
      </c>
      <c r="AG1557" s="17">
        <v>0.19948274671893701</v>
      </c>
      <c r="AH1557" s="17">
        <v>0.12838241276885001</v>
      </c>
      <c r="AI1557" s="17">
        <v>0.245789550895192</v>
      </c>
      <c r="AJ1557" s="17">
        <v>0.36638244869458297</v>
      </c>
      <c r="AK1557" s="17"/>
      <c r="AL1557" s="17">
        <v>0.13552126383791399</v>
      </c>
      <c r="AM1557" s="17">
        <v>0.170643414597272</v>
      </c>
      <c r="AN1557" s="17">
        <v>0.138191511228661</v>
      </c>
      <c r="AO1557" s="17">
        <v>0.29371265272712299</v>
      </c>
      <c r="AP1557" s="17">
        <v>0.31443598537199902</v>
      </c>
      <c r="AQ1557" s="17">
        <v>0.29353005504325802</v>
      </c>
      <c r="AR1557" s="17"/>
      <c r="AS1557" s="17">
        <v>0.20793371335020999</v>
      </c>
      <c r="AT1557" s="17">
        <v>0.21792686304894501</v>
      </c>
      <c r="AU1557" s="17">
        <v>0.24717951643629699</v>
      </c>
      <c r="AV1557" s="17">
        <v>0.23446040766840301</v>
      </c>
      <c r="AW1557" s="17">
        <v>0</v>
      </c>
      <c r="AX1557" s="17"/>
      <c r="AY1557" s="17">
        <v>0.21164324259140799</v>
      </c>
      <c r="AZ1557" s="17">
        <v>0.20932806611221799</v>
      </c>
      <c r="BA1557" s="17">
        <v>0.24546232916237301</v>
      </c>
      <c r="BB1557" s="17">
        <v>0.22855260074289799</v>
      </c>
      <c r="BC1557" s="17">
        <v>0.19715895980631401</v>
      </c>
      <c r="BD1557" s="17"/>
      <c r="BE1557" s="17">
        <v>0.190599743415306</v>
      </c>
      <c r="BF1557" s="17">
        <v>0.174785831464878</v>
      </c>
      <c r="BG1557" s="17">
        <v>0.232780089485465</v>
      </c>
      <c r="BH1557" s="17">
        <v>0.231891573300221</v>
      </c>
      <c r="BI1557" s="17"/>
      <c r="BJ1557" s="17">
        <v>0.170684327516715</v>
      </c>
      <c r="BK1557" s="17">
        <v>0.155392587525853</v>
      </c>
      <c r="BL1557" s="17">
        <v>0.23649320379653099</v>
      </c>
      <c r="BM1557" s="17">
        <v>0.23283740157718</v>
      </c>
      <c r="BN1557" s="17"/>
      <c r="BO1557" s="17">
        <v>0.200335775940057</v>
      </c>
      <c r="BP1557" s="17">
        <v>0.23524900169798199</v>
      </c>
      <c r="BQ1557" s="17">
        <v>0.222390729470864</v>
      </c>
      <c r="BR1557" s="17"/>
      <c r="BS1557" s="17">
        <v>0.20852722166141999</v>
      </c>
      <c r="BT1557" s="17">
        <v>0.23791772241124001</v>
      </c>
      <c r="BU1557" s="17"/>
      <c r="BV1557" s="17">
        <v>0.17203906802265201</v>
      </c>
      <c r="BW1557" s="17">
        <v>0.24184300343829901</v>
      </c>
      <c r="BX1557" s="17">
        <v>0.196469214197594</v>
      </c>
      <c r="BY1557" s="17"/>
      <c r="BZ1557" s="17">
        <v>0.29987799321255498</v>
      </c>
      <c r="CA1557" s="17">
        <v>0.211815297939287</v>
      </c>
    </row>
    <row r="1558" spans="2:79" x14ac:dyDescent="0.3">
      <c r="B1558" t="s">
        <v>325</v>
      </c>
      <c r="C1558" s="17">
        <v>0.21784125239195101</v>
      </c>
      <c r="D1558" s="17">
        <v>0.19523249037996199</v>
      </c>
      <c r="E1558" s="17">
        <v>0.240227726740977</v>
      </c>
      <c r="F1558" s="17"/>
      <c r="G1558" s="17">
        <v>0.24915597859303701</v>
      </c>
      <c r="H1558" s="17">
        <v>0.22153319216376699</v>
      </c>
      <c r="I1558" s="17">
        <v>0.16091702882094</v>
      </c>
      <c r="J1558" s="17">
        <v>0.249209343572556</v>
      </c>
      <c r="K1558" s="17">
        <v>0.18198634200421299</v>
      </c>
      <c r="L1558" s="17">
        <v>0.24310035196585</v>
      </c>
      <c r="M1558" s="17"/>
      <c r="N1558" s="17">
        <v>0.23589331944373901</v>
      </c>
      <c r="O1558" s="17">
        <v>0.24744225295851599</v>
      </c>
      <c r="P1558" s="17">
        <v>0.18109554697327099</v>
      </c>
      <c r="Q1558" s="17">
        <v>0.20461592083505001</v>
      </c>
      <c r="R1558" s="17"/>
      <c r="S1558" s="17">
        <v>0.18242124233858401</v>
      </c>
      <c r="T1558" s="17">
        <v>0.203199607912118</v>
      </c>
      <c r="U1558" s="17">
        <v>0.30068713797106</v>
      </c>
      <c r="V1558" s="17">
        <v>0.28510364882448902</v>
      </c>
      <c r="W1558" s="17">
        <v>0.17841106689987399</v>
      </c>
      <c r="X1558" s="17">
        <v>0.33214353657094797</v>
      </c>
      <c r="Y1558" s="17">
        <v>0.24403795559229199</v>
      </c>
      <c r="Z1558" s="17">
        <v>0.13557505517791699</v>
      </c>
      <c r="AA1558" s="17">
        <v>0.14984311802793901</v>
      </c>
      <c r="AB1558" s="17">
        <v>0.14121717527965499</v>
      </c>
      <c r="AC1558" s="17">
        <v>0.33962048500201297</v>
      </c>
      <c r="AD1558" s="17">
        <v>0.14128859103122701</v>
      </c>
      <c r="AE1558" s="17"/>
      <c r="AF1558" s="17">
        <v>0.18854985077011599</v>
      </c>
      <c r="AG1558" s="17">
        <v>0.24461525697721101</v>
      </c>
      <c r="AH1558" s="17">
        <v>0.24534560385471699</v>
      </c>
      <c r="AI1558" s="17">
        <v>0.18755225182215299</v>
      </c>
      <c r="AJ1558" s="17">
        <v>0.19539603241411799</v>
      </c>
      <c r="AK1558" s="17"/>
      <c r="AL1558" s="17">
        <v>0.24108241738081601</v>
      </c>
      <c r="AM1558" s="17">
        <v>0.22172936088567499</v>
      </c>
      <c r="AN1558" s="17">
        <v>0.228903451303585</v>
      </c>
      <c r="AO1558" s="17">
        <v>0.15889694761331899</v>
      </c>
      <c r="AP1558" s="17">
        <v>0.19538384545109799</v>
      </c>
      <c r="AQ1558" s="17">
        <v>0.27842873124398199</v>
      </c>
      <c r="AR1558" s="17"/>
      <c r="AS1558" s="17">
        <v>0.13264283470111901</v>
      </c>
      <c r="AT1558" s="17">
        <v>0.247196707280814</v>
      </c>
      <c r="AU1558" s="17">
        <v>0.23640120944624801</v>
      </c>
      <c r="AV1558" s="17">
        <v>0.18580748875339101</v>
      </c>
      <c r="AW1558" s="17">
        <v>9.7633364201701295E-2</v>
      </c>
      <c r="AX1558" s="17"/>
      <c r="AY1558" s="17">
        <v>0.17157598581144901</v>
      </c>
      <c r="AZ1558" s="17">
        <v>0.256008001500868</v>
      </c>
      <c r="BA1558" s="17">
        <v>0.19479501839267399</v>
      </c>
      <c r="BB1558" s="17">
        <v>0.24241233174363</v>
      </c>
      <c r="BC1558" s="17">
        <v>0.19128139061493901</v>
      </c>
      <c r="BD1558" s="17"/>
      <c r="BE1558" s="17">
        <v>0.23381643284683501</v>
      </c>
      <c r="BF1558" s="17">
        <v>0.216447373264093</v>
      </c>
      <c r="BG1558" s="17">
        <v>0.20535843406700799</v>
      </c>
      <c r="BH1558" s="17">
        <v>0.24119880181107001</v>
      </c>
      <c r="BI1558" s="17"/>
      <c r="BJ1558" s="17">
        <v>0.20442984175757201</v>
      </c>
      <c r="BK1558" s="17">
        <v>0.29734851913247401</v>
      </c>
      <c r="BL1558" s="17">
        <v>0.18882189844210001</v>
      </c>
      <c r="BM1558" s="17">
        <v>0.22375407610296599</v>
      </c>
      <c r="BN1558" s="17"/>
      <c r="BO1558" s="17">
        <v>0.20537814340590699</v>
      </c>
      <c r="BP1558" s="17">
        <v>0.22612516866872301</v>
      </c>
      <c r="BQ1558" s="17">
        <v>0.21692280486142501</v>
      </c>
      <c r="BR1558" s="17"/>
      <c r="BS1558" s="17">
        <v>0.235398790653017</v>
      </c>
      <c r="BT1558" s="17">
        <v>0.196091326399705</v>
      </c>
      <c r="BU1558" s="17"/>
      <c r="BV1558" s="17">
        <v>0.22460080746077499</v>
      </c>
      <c r="BW1558" s="17">
        <v>0.23938405400292001</v>
      </c>
      <c r="BX1558" s="17">
        <v>0.20547670702020199</v>
      </c>
      <c r="BY1558" s="17"/>
      <c r="BZ1558" s="17">
        <v>0.236592661389914</v>
      </c>
      <c r="CA1558" s="17">
        <v>0.261256910002857</v>
      </c>
    </row>
    <row r="1559" spans="2:79" x14ac:dyDescent="0.3">
      <c r="B1559" t="s">
        <v>326</v>
      </c>
      <c r="C1559" s="17">
        <v>0.18032599320158499</v>
      </c>
      <c r="D1559" s="17">
        <v>0.193449463084055</v>
      </c>
      <c r="E1559" s="17">
        <v>0.16551718890997699</v>
      </c>
      <c r="F1559" s="17"/>
      <c r="G1559" s="17">
        <v>0.18132525104132299</v>
      </c>
      <c r="H1559" s="17">
        <v>0.28097450527727802</v>
      </c>
      <c r="I1559" s="17">
        <v>0.18222483422112201</v>
      </c>
      <c r="J1559" s="17">
        <v>9.3564779385584398E-2</v>
      </c>
      <c r="K1559" s="17">
        <v>0.17981435587035299</v>
      </c>
      <c r="L1559" s="17">
        <v>0.16981498316265001</v>
      </c>
      <c r="M1559" s="17"/>
      <c r="N1559" s="17">
        <v>0.22631292107175099</v>
      </c>
      <c r="O1559" s="17">
        <v>0.15180930354146199</v>
      </c>
      <c r="P1559" s="17">
        <v>0.14335682346420101</v>
      </c>
      <c r="Q1559" s="17">
        <v>0.20180515073781999</v>
      </c>
      <c r="R1559" s="17"/>
      <c r="S1559" s="17">
        <v>0.16796468465744599</v>
      </c>
      <c r="T1559" s="17">
        <v>0.155290186433032</v>
      </c>
      <c r="U1559" s="17">
        <v>0.23542084354113799</v>
      </c>
      <c r="V1559" s="17">
        <v>0.221522450061063</v>
      </c>
      <c r="W1559" s="17">
        <v>0.16950934367462001</v>
      </c>
      <c r="X1559" s="17">
        <v>0.125887373938982</v>
      </c>
      <c r="Y1559" s="17">
        <v>0.1059609858704</v>
      </c>
      <c r="Z1559" s="17">
        <v>0.115110810110017</v>
      </c>
      <c r="AA1559" s="17">
        <v>0.20043096029421001</v>
      </c>
      <c r="AB1559" s="17">
        <v>0.19397112068186101</v>
      </c>
      <c r="AC1559" s="17">
        <v>0.123571211774439</v>
      </c>
      <c r="AD1559" s="17">
        <v>0.44815835997053999</v>
      </c>
      <c r="AE1559" s="17"/>
      <c r="AF1559" s="17">
        <v>0.16297071528493501</v>
      </c>
      <c r="AG1559" s="17">
        <v>0.18040211749752799</v>
      </c>
      <c r="AH1559" s="17">
        <v>0.225113936996688</v>
      </c>
      <c r="AI1559" s="17">
        <v>8.91901687639272E-2</v>
      </c>
      <c r="AJ1559" s="17">
        <v>0.20213034217040701</v>
      </c>
      <c r="AK1559" s="17"/>
      <c r="AL1559" s="17">
        <v>0.20450078729372501</v>
      </c>
      <c r="AM1559" s="17">
        <v>0.19101498868129499</v>
      </c>
      <c r="AN1559" s="17">
        <v>0.30980451231335598</v>
      </c>
      <c r="AO1559" s="17">
        <v>9.5492473498352201E-2</v>
      </c>
      <c r="AP1559" s="17">
        <v>0.23056600161448801</v>
      </c>
      <c r="AQ1559" s="17">
        <v>8.7692576572324293E-2</v>
      </c>
      <c r="AR1559" s="17"/>
      <c r="AS1559" s="17">
        <v>0.23474105639456999</v>
      </c>
      <c r="AT1559" s="17">
        <v>0.16338465849439099</v>
      </c>
      <c r="AU1559" s="17">
        <v>0.158583835708132</v>
      </c>
      <c r="AV1559" s="17">
        <v>0.20569202914455201</v>
      </c>
      <c r="AW1559" s="17">
        <v>0.24618925221086499</v>
      </c>
      <c r="AX1559" s="17"/>
      <c r="AY1559" s="17">
        <v>0.18222453311873801</v>
      </c>
      <c r="AZ1559" s="17">
        <v>0.173127506461214</v>
      </c>
      <c r="BA1559" s="17">
        <v>0.157676537482695</v>
      </c>
      <c r="BB1559" s="17">
        <v>0.238973065264383</v>
      </c>
      <c r="BC1559" s="17">
        <v>0.204102840348346</v>
      </c>
      <c r="BD1559" s="17"/>
      <c r="BE1559" s="17">
        <v>0.14355695920329001</v>
      </c>
      <c r="BF1559" s="17">
        <v>0.16912708630013601</v>
      </c>
      <c r="BG1559" s="17">
        <v>0.19336633603050399</v>
      </c>
      <c r="BH1559" s="17">
        <v>0.17284305291135801</v>
      </c>
      <c r="BI1559" s="17"/>
      <c r="BJ1559" s="17">
        <v>8.4468357552667794E-2</v>
      </c>
      <c r="BK1559" s="17">
        <v>0.20235444321047899</v>
      </c>
      <c r="BL1559" s="17">
        <v>0.207352896114676</v>
      </c>
      <c r="BM1559" s="17">
        <v>0.192743656188442</v>
      </c>
      <c r="BN1559" s="17"/>
      <c r="BO1559" s="17">
        <v>0.21799857861175601</v>
      </c>
      <c r="BP1559" s="17">
        <v>0.114864624190314</v>
      </c>
      <c r="BQ1559" s="17">
        <v>0.185916504147005</v>
      </c>
      <c r="BR1559" s="17"/>
      <c r="BS1559" s="17">
        <v>0.165571735717923</v>
      </c>
      <c r="BT1559" s="17">
        <v>0.201248259398178</v>
      </c>
      <c r="BU1559" s="17"/>
      <c r="BV1559" s="17">
        <v>0.26159984070720999</v>
      </c>
      <c r="BW1559" s="17">
        <v>0.14991901386815401</v>
      </c>
      <c r="BX1559" s="17">
        <v>0.14684302065549501</v>
      </c>
      <c r="BY1559" s="17"/>
      <c r="BZ1559" s="17">
        <v>0.118634006206596</v>
      </c>
      <c r="CA1559" s="17">
        <v>8.3033752593064697E-2</v>
      </c>
    </row>
    <row r="1560" spans="2:79" x14ac:dyDescent="0.3">
      <c r="B1560" t="s">
        <v>327</v>
      </c>
      <c r="C1560" s="17">
        <v>7.3621291961316601E-2</v>
      </c>
      <c r="D1560" s="17">
        <v>7.9759881132221197E-2</v>
      </c>
      <c r="E1560" s="17">
        <v>6.7913851033315195E-2</v>
      </c>
      <c r="F1560" s="17"/>
      <c r="G1560" s="17">
        <v>1.69283263977404E-2</v>
      </c>
      <c r="H1560" s="17">
        <v>3.5198462075090899E-2</v>
      </c>
      <c r="I1560" s="17">
        <v>6.6863037383158394E-2</v>
      </c>
      <c r="J1560" s="17">
        <v>8.9740580509003104E-2</v>
      </c>
      <c r="K1560" s="17">
        <v>0.14496826324304099</v>
      </c>
      <c r="L1560" s="17">
        <v>8.4289531592106295E-2</v>
      </c>
      <c r="M1560" s="17"/>
      <c r="N1560" s="17">
        <v>0.104954591514273</v>
      </c>
      <c r="O1560" s="17">
        <v>4.58031505575991E-2</v>
      </c>
      <c r="P1560" s="17">
        <v>7.6708982940955905E-2</v>
      </c>
      <c r="Q1560" s="17">
        <v>6.2052224201738997E-2</v>
      </c>
      <c r="R1560" s="17"/>
      <c r="S1560" s="17">
        <v>0.10387721929930201</v>
      </c>
      <c r="T1560" s="17">
        <v>7.5276283697796695E-2</v>
      </c>
      <c r="U1560" s="17">
        <v>6.7796651440405198E-2</v>
      </c>
      <c r="V1560" s="17">
        <v>5.6461876120139497E-2</v>
      </c>
      <c r="W1560" s="17">
        <v>0.109408718783205</v>
      </c>
      <c r="X1560" s="17">
        <v>1.3888835217493799E-2</v>
      </c>
      <c r="Y1560" s="17">
        <v>7.1421813400298906E-2</v>
      </c>
      <c r="Z1560" s="17">
        <v>0.11722976958107</v>
      </c>
      <c r="AA1560" s="17">
        <v>8.2163874433695799E-2</v>
      </c>
      <c r="AB1560" s="17">
        <v>0.11403336957539099</v>
      </c>
      <c r="AC1560" s="17">
        <v>0</v>
      </c>
      <c r="AD1560" s="17">
        <v>0</v>
      </c>
      <c r="AE1560" s="17"/>
      <c r="AF1560" s="17">
        <v>0.11091407345012901</v>
      </c>
      <c r="AG1560" s="17">
        <v>6.3463627693410296E-2</v>
      </c>
      <c r="AH1560" s="17">
        <v>0.13780925901494501</v>
      </c>
      <c r="AI1560" s="17">
        <v>3.1106545521966501E-2</v>
      </c>
      <c r="AJ1560" s="17">
        <v>5.0527159319250503E-2</v>
      </c>
      <c r="AK1560" s="17"/>
      <c r="AL1560" s="17">
        <v>8.9849892120780206E-2</v>
      </c>
      <c r="AM1560" s="17">
        <v>8.0973407829010899E-2</v>
      </c>
      <c r="AN1560" s="17">
        <v>9.5419645742197204E-2</v>
      </c>
      <c r="AO1560" s="17">
        <v>4.8379667097692799E-2</v>
      </c>
      <c r="AP1560" s="17">
        <v>7.7583019905383202E-2</v>
      </c>
      <c r="AQ1560" s="17">
        <v>5.6862984003599702E-2</v>
      </c>
      <c r="AR1560" s="17"/>
      <c r="AS1560" s="17">
        <v>8.9814406424126095E-2</v>
      </c>
      <c r="AT1560" s="17">
        <v>7.0309905573928702E-2</v>
      </c>
      <c r="AU1560" s="17">
        <v>6.4590138279207704E-2</v>
      </c>
      <c r="AV1560" s="17">
        <v>6.7393968803266896E-2</v>
      </c>
      <c r="AW1560" s="17">
        <v>0.18215153431193801</v>
      </c>
      <c r="AX1560" s="17"/>
      <c r="AY1560" s="17">
        <v>8.9714245619062896E-2</v>
      </c>
      <c r="AZ1560" s="17">
        <v>5.7408093670015703E-2</v>
      </c>
      <c r="BA1560" s="17">
        <v>8.4674993015995403E-2</v>
      </c>
      <c r="BB1560" s="17">
        <v>7.1770940690353197E-2</v>
      </c>
      <c r="BC1560" s="17">
        <v>6.5861257079073393E-2</v>
      </c>
      <c r="BD1560" s="17"/>
      <c r="BE1560" s="17">
        <v>9.1112189599409005E-2</v>
      </c>
      <c r="BF1560" s="17">
        <v>6.4589235156993705E-2</v>
      </c>
      <c r="BG1560" s="17">
        <v>7.5762882795058606E-2</v>
      </c>
      <c r="BH1560" s="17">
        <v>6.9824398882631505E-2</v>
      </c>
      <c r="BI1560" s="17"/>
      <c r="BJ1560" s="17">
        <v>6.0295083311602701E-2</v>
      </c>
      <c r="BK1560" s="17">
        <v>6.0903745885914497E-2</v>
      </c>
      <c r="BL1560" s="17">
        <v>0.11217805533158599</v>
      </c>
      <c r="BM1560" s="17">
        <v>6.2136055501323902E-2</v>
      </c>
      <c r="BN1560" s="17"/>
      <c r="BO1560" s="17">
        <v>6.9246282584877306E-2</v>
      </c>
      <c r="BP1560" s="17">
        <v>5.2147686275099303E-2</v>
      </c>
      <c r="BQ1560" s="17">
        <v>7.9158411040713902E-2</v>
      </c>
      <c r="BR1560" s="17"/>
      <c r="BS1560" s="17">
        <v>8.0528562226276607E-2</v>
      </c>
      <c r="BT1560" s="17">
        <v>6.49767835367972E-2</v>
      </c>
      <c r="BU1560" s="17"/>
      <c r="BV1560" s="17">
        <v>9.4493510071108594E-2</v>
      </c>
      <c r="BW1560" s="17">
        <v>6.0302849190746702E-2</v>
      </c>
      <c r="BX1560" s="17">
        <v>8.1346699326084099E-2</v>
      </c>
      <c r="BY1560" s="17"/>
      <c r="BZ1560" s="17">
        <v>4.5073646781495398E-2</v>
      </c>
      <c r="CA1560" s="17">
        <v>0</v>
      </c>
    </row>
    <row r="1561" spans="2:79" x14ac:dyDescent="0.3">
      <c r="C1561" s="17"/>
      <c r="D1561" s="17"/>
      <c r="E1561" s="17"/>
      <c r="F1561" s="17"/>
      <c r="G1561" s="17"/>
      <c r="H1561" s="17"/>
      <c r="I1561" s="17"/>
      <c r="J1561" s="17"/>
      <c r="K1561" s="17"/>
      <c r="L1561" s="17"/>
      <c r="M1561" s="17"/>
      <c r="N1561" s="17"/>
      <c r="O1561" s="17"/>
      <c r="P1561" s="17"/>
      <c r="Q1561" s="17"/>
      <c r="R1561" s="17"/>
      <c r="S1561" s="17"/>
      <c r="T1561" s="17"/>
      <c r="U1561" s="17"/>
      <c r="V1561" s="17"/>
      <c r="W1561" s="17"/>
      <c r="X1561" s="17"/>
      <c r="Y1561" s="17"/>
      <c r="Z1561" s="17"/>
      <c r="AA1561" s="17"/>
      <c r="AB1561" s="17"/>
      <c r="AC1561" s="17"/>
      <c r="AD1561" s="17"/>
      <c r="AE1561" s="17"/>
      <c r="AF1561" s="17"/>
      <c r="AG1561" s="17"/>
      <c r="AH1561" s="17"/>
      <c r="AI1561" s="17"/>
      <c r="AJ1561" s="17"/>
      <c r="AK1561" s="17"/>
      <c r="AL1561" s="17"/>
      <c r="AM1561" s="17"/>
      <c r="AN1561" s="17"/>
      <c r="AO1561" s="17"/>
      <c r="AP1561" s="17"/>
      <c r="AQ1561" s="17"/>
      <c r="AR1561" s="17"/>
      <c r="AS1561" s="17"/>
      <c r="AT1561" s="17"/>
      <c r="AU1561" s="17"/>
      <c r="AV1561" s="17"/>
      <c r="AW1561" s="17"/>
      <c r="AX1561" s="17"/>
      <c r="AY1561" s="17"/>
      <c r="AZ1561" s="17"/>
      <c r="BA1561" s="17"/>
      <c r="BB1561" s="17"/>
      <c r="BC1561" s="17"/>
      <c r="BD1561" s="17"/>
      <c r="BE1561" s="17"/>
      <c r="BF1561" s="17"/>
      <c r="BG1561" s="17"/>
      <c r="BH1561" s="17"/>
      <c r="BI1561" s="17"/>
      <c r="BJ1561" s="17"/>
      <c r="BK1561" s="17"/>
      <c r="BL1561" s="17"/>
      <c r="BM1561" s="17"/>
      <c r="BN1561" s="17"/>
      <c r="BO1561" s="17"/>
      <c r="BP1561" s="17"/>
      <c r="BQ1561" s="17"/>
      <c r="BR1561" s="17"/>
      <c r="BS1561" s="17"/>
      <c r="BT1561" s="17"/>
      <c r="BU1561" s="17"/>
      <c r="BV1561" s="17"/>
      <c r="BW1561" s="17"/>
      <c r="BX1561" s="17"/>
      <c r="BY1561" s="17"/>
      <c r="BZ1561" s="17"/>
      <c r="CA1561" s="17"/>
    </row>
    <row r="1562" spans="2:79" x14ac:dyDescent="0.3">
      <c r="B1562" s="6" t="s">
        <v>417</v>
      </c>
      <c r="C1562" s="17"/>
      <c r="D1562" s="17"/>
      <c r="E1562" s="17"/>
      <c r="F1562" s="17"/>
      <c r="G1562" s="17"/>
      <c r="H1562" s="17"/>
      <c r="I1562" s="17"/>
      <c r="J1562" s="17"/>
      <c r="K1562" s="17"/>
      <c r="L1562" s="17"/>
      <c r="M1562" s="17"/>
      <c r="N1562" s="17"/>
      <c r="O1562" s="17"/>
      <c r="P1562" s="17"/>
      <c r="Q1562" s="17"/>
      <c r="R1562" s="17"/>
      <c r="S1562" s="17"/>
      <c r="T1562" s="17"/>
      <c r="U1562" s="17"/>
      <c r="V1562" s="17"/>
      <c r="W1562" s="17"/>
      <c r="X1562" s="17"/>
      <c r="Y1562" s="17"/>
      <c r="Z1562" s="17"/>
      <c r="AA1562" s="17"/>
      <c r="AB1562" s="17"/>
      <c r="AC1562" s="17"/>
      <c r="AD1562" s="17"/>
      <c r="AE1562" s="17"/>
      <c r="AF1562" s="17"/>
      <c r="AG1562" s="17"/>
      <c r="AH1562" s="17"/>
      <c r="AI1562" s="17"/>
      <c r="AJ1562" s="17"/>
      <c r="AK1562" s="17"/>
      <c r="AL1562" s="17"/>
      <c r="AM1562" s="17"/>
      <c r="AN1562" s="17"/>
      <c r="AO1562" s="17"/>
      <c r="AP1562" s="17"/>
      <c r="AQ1562" s="17"/>
      <c r="AR1562" s="17"/>
      <c r="AS1562" s="17"/>
      <c r="AT1562" s="17"/>
      <c r="AU1562" s="17"/>
      <c r="AV1562" s="17"/>
      <c r="AW1562" s="17"/>
      <c r="AX1562" s="17"/>
      <c r="AY1562" s="17"/>
      <c r="AZ1562" s="17"/>
      <c r="BA1562" s="17"/>
      <c r="BB1562" s="17"/>
      <c r="BC1562" s="17"/>
      <c r="BD1562" s="17"/>
      <c r="BE1562" s="17"/>
      <c r="BF1562" s="17"/>
      <c r="BG1562" s="17"/>
      <c r="BH1562" s="17"/>
      <c r="BI1562" s="17"/>
      <c r="BJ1562" s="17"/>
      <c r="BK1562" s="17"/>
      <c r="BL1562" s="17"/>
      <c r="BM1562" s="17"/>
      <c r="BN1562" s="17"/>
      <c r="BO1562" s="17"/>
      <c r="BP1562" s="17"/>
      <c r="BQ1562" s="17"/>
      <c r="BR1562" s="17"/>
      <c r="BS1562" s="17"/>
      <c r="BT1562" s="17"/>
      <c r="BU1562" s="17"/>
      <c r="BV1562" s="17"/>
      <c r="BW1562" s="17"/>
      <c r="BX1562" s="17"/>
      <c r="BY1562" s="17"/>
      <c r="BZ1562" s="17"/>
      <c r="CA1562" s="17"/>
    </row>
    <row r="1563" spans="2:79" x14ac:dyDescent="0.3">
      <c r="B1563" s="24" t="s">
        <v>329</v>
      </c>
      <c r="C1563" s="17"/>
      <c r="D1563" s="17"/>
      <c r="E1563" s="17"/>
      <c r="F1563" s="17"/>
      <c r="G1563" s="17"/>
      <c r="H1563" s="17"/>
      <c r="I1563" s="17"/>
      <c r="J1563" s="17"/>
      <c r="K1563" s="17"/>
      <c r="L1563" s="17"/>
      <c r="M1563" s="17"/>
      <c r="N1563" s="17"/>
      <c r="O1563" s="17"/>
      <c r="P1563" s="17"/>
      <c r="Q1563" s="17"/>
      <c r="R1563" s="17"/>
      <c r="S1563" s="17"/>
      <c r="T1563" s="17"/>
      <c r="U1563" s="17"/>
      <c r="V1563" s="17"/>
      <c r="W1563" s="17"/>
      <c r="X1563" s="17"/>
      <c r="Y1563" s="17"/>
      <c r="Z1563" s="17"/>
      <c r="AA1563" s="17"/>
      <c r="AB1563" s="17"/>
      <c r="AC1563" s="17"/>
      <c r="AD1563" s="17"/>
      <c r="AE1563" s="17"/>
      <c r="AF1563" s="17"/>
      <c r="AG1563" s="17"/>
      <c r="AH1563" s="17"/>
      <c r="AI1563" s="17"/>
      <c r="AJ1563" s="17"/>
      <c r="AK1563" s="17"/>
      <c r="AL1563" s="17"/>
      <c r="AM1563" s="17"/>
      <c r="AN1563" s="17"/>
      <c r="AO1563" s="17"/>
      <c r="AP1563" s="17"/>
      <c r="AQ1563" s="17"/>
      <c r="AR1563" s="17"/>
      <c r="AS1563" s="17"/>
      <c r="AT1563" s="17"/>
      <c r="AU1563" s="17"/>
      <c r="AV1563" s="17"/>
      <c r="AW1563" s="17"/>
      <c r="AX1563" s="17"/>
      <c r="AY1563" s="17"/>
      <c r="AZ1563" s="17"/>
      <c r="BA1563" s="17"/>
      <c r="BB1563" s="17"/>
      <c r="BC1563" s="17"/>
      <c r="BD1563" s="17"/>
      <c r="BE1563" s="17"/>
      <c r="BF1563" s="17"/>
      <c r="BG1563" s="17"/>
      <c r="BH1563" s="17"/>
      <c r="BI1563" s="17"/>
      <c r="BJ1563" s="17"/>
      <c r="BK1563" s="17"/>
      <c r="BL1563" s="17"/>
      <c r="BM1563" s="17"/>
      <c r="BN1563" s="17"/>
      <c r="BO1563" s="17"/>
      <c r="BP1563" s="17"/>
      <c r="BQ1563" s="17"/>
      <c r="BR1563" s="17"/>
      <c r="BS1563" s="17"/>
      <c r="BT1563" s="17"/>
      <c r="BU1563" s="17"/>
      <c r="BV1563" s="17"/>
      <c r="BW1563" s="17"/>
      <c r="BX1563" s="17"/>
      <c r="BY1563" s="17"/>
      <c r="BZ1563" s="17"/>
      <c r="CA1563" s="17"/>
    </row>
    <row r="1564" spans="2:79" x14ac:dyDescent="0.3">
      <c r="B1564" t="s">
        <v>321</v>
      </c>
      <c r="C1564" s="17">
        <v>3.0556492250470801E-2</v>
      </c>
      <c r="D1564" s="17">
        <v>3.92785129204897E-2</v>
      </c>
      <c r="E1564" s="17">
        <v>2.1852132518726499E-2</v>
      </c>
      <c r="F1564" s="17"/>
      <c r="G1564" s="17">
        <v>6.2140638090988402E-2</v>
      </c>
      <c r="H1564" s="17">
        <v>2.3590064252789301E-2</v>
      </c>
      <c r="I1564" s="17">
        <v>5.1146691407608198E-2</v>
      </c>
      <c r="J1564" s="17">
        <v>1.9034728914022699E-2</v>
      </c>
      <c r="K1564" s="17">
        <v>9.9823067302513193E-3</v>
      </c>
      <c r="L1564" s="17">
        <v>2.1572575760662498E-2</v>
      </c>
      <c r="M1564" s="17"/>
      <c r="N1564" s="17">
        <v>5.7927827990024702E-2</v>
      </c>
      <c r="O1564" s="17">
        <v>1.75978467453166E-2</v>
      </c>
      <c r="P1564" s="17">
        <v>5.0233712567089497E-3</v>
      </c>
      <c r="Q1564" s="17">
        <v>4.2240083137783199E-2</v>
      </c>
      <c r="R1564" s="17"/>
      <c r="S1564" s="17">
        <v>5.7939423834568599E-2</v>
      </c>
      <c r="T1564" s="17">
        <v>9.9851572969834098E-3</v>
      </c>
      <c r="U1564" s="17">
        <v>1.8015305904025E-2</v>
      </c>
      <c r="V1564" s="17">
        <v>3.0809322005703899E-2</v>
      </c>
      <c r="W1564" s="17">
        <v>7.6758098875296402E-2</v>
      </c>
      <c r="X1564" s="17">
        <v>3.3331971594728199E-2</v>
      </c>
      <c r="Y1564" s="17">
        <v>1.47925635554341E-2</v>
      </c>
      <c r="Z1564" s="17">
        <v>4.0277795191798499E-2</v>
      </c>
      <c r="AA1564" s="17">
        <v>0</v>
      </c>
      <c r="AB1564" s="17">
        <v>1.6928687164014699E-2</v>
      </c>
      <c r="AC1564" s="17">
        <v>2.92518228109322E-2</v>
      </c>
      <c r="AD1564" s="17">
        <v>8.3312224770793405E-2</v>
      </c>
      <c r="AE1564" s="17"/>
      <c r="AF1564" s="17">
        <v>6.4867399171845294E-2</v>
      </c>
      <c r="AG1564" s="17">
        <v>3.3209851774021103E-2</v>
      </c>
      <c r="AH1564" s="17">
        <v>1.2979998799781199E-2</v>
      </c>
      <c r="AI1564" s="17">
        <v>2.2571633876639002E-2</v>
      </c>
      <c r="AJ1564" s="17">
        <v>2.8522576087586099E-2</v>
      </c>
      <c r="AK1564" s="17"/>
      <c r="AL1564" s="17">
        <v>4.2737344612900699E-2</v>
      </c>
      <c r="AM1564" s="17">
        <v>6.6046449082906397E-2</v>
      </c>
      <c r="AN1564" s="17">
        <v>2.7062144378063601E-2</v>
      </c>
      <c r="AO1564" s="17">
        <v>2.7255089659894802E-2</v>
      </c>
      <c r="AP1564" s="17">
        <v>0</v>
      </c>
      <c r="AQ1564" s="17">
        <v>0</v>
      </c>
      <c r="AR1564" s="17"/>
      <c r="AS1564" s="17">
        <v>4.6939717645751999E-2</v>
      </c>
      <c r="AT1564" s="17">
        <v>1.4155333813742999E-2</v>
      </c>
      <c r="AU1564" s="17">
        <v>3.99846231016837E-2</v>
      </c>
      <c r="AV1564" s="17">
        <v>2.55675916383112E-2</v>
      </c>
      <c r="AW1564" s="17">
        <v>0.25550643256325201</v>
      </c>
      <c r="AX1564" s="17"/>
      <c r="AY1564" s="17">
        <v>3.6455038287355197E-2</v>
      </c>
      <c r="AZ1564" s="17">
        <v>2.54959605679272E-2</v>
      </c>
      <c r="BA1564" s="17">
        <v>1.59026284627003E-2</v>
      </c>
      <c r="BB1564" s="17">
        <v>3.6014752820848601E-2</v>
      </c>
      <c r="BC1564" s="17">
        <v>9.9253769871033196E-2</v>
      </c>
      <c r="BD1564" s="17"/>
      <c r="BE1564" s="17">
        <v>6.6784738536873597E-2</v>
      </c>
      <c r="BF1564" s="17">
        <v>3.7495290089055097E-2</v>
      </c>
      <c r="BG1564" s="17">
        <v>2.8940181221147099E-2</v>
      </c>
      <c r="BH1564" s="17">
        <v>2.44559687068099E-2</v>
      </c>
      <c r="BI1564" s="17"/>
      <c r="BJ1564" s="17">
        <v>9.0832409501029901E-2</v>
      </c>
      <c r="BK1564" s="17">
        <v>7.4195231423337907E-2</v>
      </c>
      <c r="BL1564" s="17">
        <v>5.3434430227987601E-3</v>
      </c>
      <c r="BM1564" s="17">
        <v>2.0145528201459401E-2</v>
      </c>
      <c r="BN1564" s="17"/>
      <c r="BO1564" s="17">
        <v>3.4229585391714099E-2</v>
      </c>
      <c r="BP1564" s="17">
        <v>5.1955618625835101E-2</v>
      </c>
      <c r="BQ1564" s="17">
        <v>2.5448776155703699E-2</v>
      </c>
      <c r="BR1564" s="17"/>
      <c r="BS1564" s="17">
        <v>3.1918657771787498E-2</v>
      </c>
      <c r="BT1564" s="17">
        <v>2.8968465228668801E-2</v>
      </c>
      <c r="BU1564" s="17"/>
      <c r="BV1564" s="17">
        <v>1.84588426874569E-2</v>
      </c>
      <c r="BW1564" s="17">
        <v>2.6241088474864799E-2</v>
      </c>
      <c r="BX1564" s="17">
        <v>4.8672556881885702E-2</v>
      </c>
      <c r="BY1564" s="17"/>
      <c r="BZ1564" s="17">
        <v>2.09303140901771E-2</v>
      </c>
      <c r="CA1564" s="17">
        <v>4.1755962362139798E-2</v>
      </c>
    </row>
    <row r="1565" spans="2:79" x14ac:dyDescent="0.3">
      <c r="B1565" t="s">
        <v>322</v>
      </c>
      <c r="C1565" s="17">
        <v>7.4270319469136495E-2</v>
      </c>
      <c r="D1565" s="17">
        <v>7.2061701351557206E-2</v>
      </c>
      <c r="E1565" s="17">
        <v>7.7133352236054595E-2</v>
      </c>
      <c r="F1565" s="17"/>
      <c r="G1565" s="17">
        <v>8.4596831467319195E-2</v>
      </c>
      <c r="H1565" s="17">
        <v>0.102524779263247</v>
      </c>
      <c r="I1565" s="17">
        <v>0.109390762193007</v>
      </c>
      <c r="J1565" s="17">
        <v>7.8730109016452804E-2</v>
      </c>
      <c r="K1565" s="17">
        <v>4.45081700138878E-2</v>
      </c>
      <c r="L1565" s="17">
        <v>2.9330102761676E-2</v>
      </c>
      <c r="M1565" s="17"/>
      <c r="N1565" s="17">
        <v>5.9173531130883299E-2</v>
      </c>
      <c r="O1565" s="17">
        <v>4.02276713152908E-2</v>
      </c>
      <c r="P1565" s="17">
        <v>0.116791927355134</v>
      </c>
      <c r="Q1565" s="17">
        <v>7.9407561199235893E-2</v>
      </c>
      <c r="R1565" s="17"/>
      <c r="S1565" s="17">
        <v>0.10191063023623</v>
      </c>
      <c r="T1565" s="17">
        <v>6.9205597753063994E-2</v>
      </c>
      <c r="U1565" s="17">
        <v>1.7489916960924001E-2</v>
      </c>
      <c r="V1565" s="17">
        <v>3.8141323039041497E-2</v>
      </c>
      <c r="W1565" s="17">
        <v>8.1496302774638804E-2</v>
      </c>
      <c r="X1565" s="17">
        <v>2.0573086515244698E-2</v>
      </c>
      <c r="Y1565" s="17">
        <v>0.10997544533845099</v>
      </c>
      <c r="Z1565" s="17">
        <v>9.8188843336901699E-2</v>
      </c>
      <c r="AA1565" s="17">
        <v>9.8980793905462203E-2</v>
      </c>
      <c r="AB1565" s="17">
        <v>0.102834238285192</v>
      </c>
      <c r="AC1565" s="17">
        <v>0.12593623869494</v>
      </c>
      <c r="AD1565" s="17">
        <v>0</v>
      </c>
      <c r="AE1565" s="17"/>
      <c r="AF1565" s="17">
        <v>8.1301207721108396E-2</v>
      </c>
      <c r="AG1565" s="17">
        <v>9.1435555258491896E-2</v>
      </c>
      <c r="AH1565" s="17">
        <v>5.9956971872273897E-2</v>
      </c>
      <c r="AI1565" s="17">
        <v>0.10425031628982501</v>
      </c>
      <c r="AJ1565" s="17">
        <v>1.6974596556885602E-2</v>
      </c>
      <c r="AK1565" s="17"/>
      <c r="AL1565" s="17">
        <v>0.10016089590769101</v>
      </c>
      <c r="AM1565" s="17">
        <v>7.3074228420001497E-2</v>
      </c>
      <c r="AN1565" s="17">
        <v>7.7776879952947603E-2</v>
      </c>
      <c r="AO1565" s="17">
        <v>7.8790005458256998E-2</v>
      </c>
      <c r="AP1565" s="17">
        <v>7.6178851537412495E-2</v>
      </c>
      <c r="AQ1565" s="17">
        <v>5.6989812373336897E-2</v>
      </c>
      <c r="AR1565" s="17"/>
      <c r="AS1565" s="17">
        <v>5.4342912749291601E-2</v>
      </c>
      <c r="AT1565" s="17">
        <v>6.9272768413595004E-2</v>
      </c>
      <c r="AU1565" s="17">
        <v>6.9944498028178606E-2</v>
      </c>
      <c r="AV1565" s="17">
        <v>0.13583557189276799</v>
      </c>
      <c r="AW1565" s="17">
        <v>0.100712981824469</v>
      </c>
      <c r="AX1565" s="17"/>
      <c r="AY1565" s="17">
        <v>8.0839716528041297E-2</v>
      </c>
      <c r="AZ1565" s="17">
        <v>6.1726883144922501E-2</v>
      </c>
      <c r="BA1565" s="17">
        <v>6.7555849049634006E-2</v>
      </c>
      <c r="BB1565" s="17">
        <v>0.105316416089834</v>
      </c>
      <c r="BC1565" s="17">
        <v>0.108527465874833</v>
      </c>
      <c r="BD1565" s="17"/>
      <c r="BE1565" s="17">
        <v>0.108409770860442</v>
      </c>
      <c r="BF1565" s="17">
        <v>0.113284701299808</v>
      </c>
      <c r="BG1565" s="17">
        <v>5.4518431053440702E-2</v>
      </c>
      <c r="BH1565" s="17">
        <v>7.8681092692107296E-2</v>
      </c>
      <c r="BI1565" s="17"/>
      <c r="BJ1565" s="17">
        <v>0.31390004548091799</v>
      </c>
      <c r="BK1565" s="17">
        <v>9.9738902368292401E-2</v>
      </c>
      <c r="BL1565" s="17">
        <v>2.6923779182021899E-2</v>
      </c>
      <c r="BM1565" s="17">
        <v>2.53368807794844E-2</v>
      </c>
      <c r="BN1565" s="17"/>
      <c r="BO1565" s="17">
        <v>0.145826810670624</v>
      </c>
      <c r="BP1565" s="17">
        <v>0.15214812558996799</v>
      </c>
      <c r="BQ1565" s="17">
        <v>4.2837187214670301E-2</v>
      </c>
      <c r="BR1565" s="17"/>
      <c r="BS1565" s="17">
        <v>5.8429050061929597E-2</v>
      </c>
      <c r="BT1565" s="17">
        <v>9.5865371215171205E-2</v>
      </c>
      <c r="BU1565" s="17"/>
      <c r="BV1565" s="17">
        <v>8.1698032987632493E-2</v>
      </c>
      <c r="BW1565" s="17">
        <v>4.98015716873349E-2</v>
      </c>
      <c r="BX1565" s="17">
        <v>9.9478660806907801E-2</v>
      </c>
      <c r="BY1565" s="17"/>
      <c r="BZ1565" s="17">
        <v>3.1204216015487299E-2</v>
      </c>
      <c r="CA1565" s="17">
        <v>0.11713479157413401</v>
      </c>
    </row>
    <row r="1566" spans="2:79" x14ac:dyDescent="0.3">
      <c r="B1566" t="s">
        <v>323</v>
      </c>
      <c r="C1566" s="17">
        <v>0.10748665899033</v>
      </c>
      <c r="D1566" s="17">
        <v>0.115320187691554</v>
      </c>
      <c r="E1566" s="17">
        <v>0.100312090928521</v>
      </c>
      <c r="F1566" s="17"/>
      <c r="G1566" s="17">
        <v>0.173953404583302</v>
      </c>
      <c r="H1566" s="17">
        <v>0.14065004042290299</v>
      </c>
      <c r="I1566" s="17">
        <v>0.14425400109348499</v>
      </c>
      <c r="J1566" s="17">
        <v>0.135894640087241</v>
      </c>
      <c r="K1566" s="17">
        <v>3.5084720730725001E-2</v>
      </c>
      <c r="L1566" s="17">
        <v>2.80169411535739E-2</v>
      </c>
      <c r="M1566" s="17"/>
      <c r="N1566" s="17">
        <v>9.1605361292408205E-2</v>
      </c>
      <c r="O1566" s="17">
        <v>0.141295360543327</v>
      </c>
      <c r="P1566" s="17">
        <v>0.105142083509349</v>
      </c>
      <c r="Q1566" s="17">
        <v>9.4536741478741998E-2</v>
      </c>
      <c r="R1566" s="17"/>
      <c r="S1566" s="17">
        <v>0.1064374544597</v>
      </c>
      <c r="T1566" s="17">
        <v>8.9004565269816205E-2</v>
      </c>
      <c r="U1566" s="17">
        <v>8.6210811872065196E-2</v>
      </c>
      <c r="V1566" s="17">
        <v>8.1892348262251696E-2</v>
      </c>
      <c r="W1566" s="17">
        <v>0.187533496900781</v>
      </c>
      <c r="X1566" s="17">
        <v>4.6830703587094E-2</v>
      </c>
      <c r="Y1566" s="17">
        <v>7.6381249142439003E-2</v>
      </c>
      <c r="Z1566" s="17">
        <v>0.21273880362108799</v>
      </c>
      <c r="AA1566" s="17">
        <v>0.142460183924603</v>
      </c>
      <c r="AB1566" s="17">
        <v>6.8832128389438599E-2</v>
      </c>
      <c r="AC1566" s="17">
        <v>0.15393585702669399</v>
      </c>
      <c r="AD1566" s="17">
        <v>0.15752993269403001</v>
      </c>
      <c r="AE1566" s="17"/>
      <c r="AF1566" s="17">
        <v>4.39849149197842E-2</v>
      </c>
      <c r="AG1566" s="17">
        <v>0.12485537542168</v>
      </c>
      <c r="AH1566" s="17">
        <v>8.5258684115495503E-2</v>
      </c>
      <c r="AI1566" s="17">
        <v>0.143145702504936</v>
      </c>
      <c r="AJ1566" s="17">
        <v>0</v>
      </c>
      <c r="AK1566" s="17"/>
      <c r="AL1566" s="17">
        <v>0.13382331242270501</v>
      </c>
      <c r="AM1566" s="17">
        <v>7.4828769869004996E-2</v>
      </c>
      <c r="AN1566" s="17">
        <v>9.3669071603838597E-2</v>
      </c>
      <c r="AO1566" s="17">
        <v>0.137910769510314</v>
      </c>
      <c r="AP1566" s="17">
        <v>2.0103454811706001E-2</v>
      </c>
      <c r="AQ1566" s="17">
        <v>7.1406311051232102E-2</v>
      </c>
      <c r="AR1566" s="17"/>
      <c r="AS1566" s="17">
        <v>0.113274241271877</v>
      </c>
      <c r="AT1566" s="17">
        <v>0.1006104115756</v>
      </c>
      <c r="AU1566" s="17">
        <v>0.12921489239921699</v>
      </c>
      <c r="AV1566" s="17">
        <v>9.4978811404115904E-2</v>
      </c>
      <c r="AW1566" s="17">
        <v>5.2164004826600802E-2</v>
      </c>
      <c r="AX1566" s="17"/>
      <c r="AY1566" s="17">
        <v>0.101372875367779</v>
      </c>
      <c r="AZ1566" s="17">
        <v>0.10863029377623699</v>
      </c>
      <c r="BA1566" s="17">
        <v>0.113606498833852</v>
      </c>
      <c r="BB1566" s="17">
        <v>0.10208826927592</v>
      </c>
      <c r="BC1566" s="17">
        <v>0.13016720169138399</v>
      </c>
      <c r="BD1566" s="17"/>
      <c r="BE1566" s="17">
        <v>0.114732068392545</v>
      </c>
      <c r="BF1566" s="17">
        <v>0.16596135142205401</v>
      </c>
      <c r="BG1566" s="17">
        <v>9.7544099574366896E-2</v>
      </c>
      <c r="BH1566" s="17">
        <v>8.6086017519414804E-2</v>
      </c>
      <c r="BI1566" s="17"/>
      <c r="BJ1566" s="17">
        <v>0.21213544494815101</v>
      </c>
      <c r="BK1566" s="17">
        <v>0.15339575834131899</v>
      </c>
      <c r="BL1566" s="17">
        <v>9.7102628046948497E-2</v>
      </c>
      <c r="BM1566" s="17">
        <v>7.6470839566830096E-2</v>
      </c>
      <c r="BN1566" s="17"/>
      <c r="BO1566" s="17">
        <v>0.155426262542705</v>
      </c>
      <c r="BP1566" s="17">
        <v>0.19373822842385299</v>
      </c>
      <c r="BQ1566" s="17">
        <v>7.9598658084656507E-2</v>
      </c>
      <c r="BR1566" s="17"/>
      <c r="BS1566" s="17">
        <v>0.113521094715404</v>
      </c>
      <c r="BT1566" s="17">
        <v>0.100248722151315</v>
      </c>
      <c r="BU1566" s="17"/>
      <c r="BV1566" s="17">
        <v>0.100540327861998</v>
      </c>
      <c r="BW1566" s="17">
        <v>0.113096927079493</v>
      </c>
      <c r="BX1566" s="17">
        <v>0.113418339069206</v>
      </c>
      <c r="BY1566" s="17"/>
      <c r="BZ1566" s="17">
        <v>0.165635002706322</v>
      </c>
      <c r="CA1566" s="17">
        <v>0.180155370451068</v>
      </c>
    </row>
    <row r="1567" spans="2:79" x14ac:dyDescent="0.3">
      <c r="B1567" t="s">
        <v>324</v>
      </c>
      <c r="C1567" s="17">
        <v>9.3501744213896898E-2</v>
      </c>
      <c r="D1567" s="17">
        <v>8.0095351199804501E-2</v>
      </c>
      <c r="E1567" s="17">
        <v>0.10532960384189401</v>
      </c>
      <c r="F1567" s="17"/>
      <c r="G1567" s="17">
        <v>9.8136294361238802E-2</v>
      </c>
      <c r="H1567" s="17">
        <v>0.15534511854409699</v>
      </c>
      <c r="I1567" s="17">
        <v>0.104219333846111</v>
      </c>
      <c r="J1567" s="17">
        <v>6.7643982773771802E-2</v>
      </c>
      <c r="K1567" s="17">
        <v>6.9384326359391596E-2</v>
      </c>
      <c r="L1567" s="17">
        <v>6.8821897244225605E-2</v>
      </c>
      <c r="M1567" s="17"/>
      <c r="N1567" s="17">
        <v>9.0274483166035702E-2</v>
      </c>
      <c r="O1567" s="17">
        <v>0.12173284690226301</v>
      </c>
      <c r="P1567" s="17">
        <v>8.0566154202007495E-2</v>
      </c>
      <c r="Q1567" s="17">
        <v>8.3631570662174998E-2</v>
      </c>
      <c r="R1567" s="17"/>
      <c r="S1567" s="17">
        <v>4.52121355499061E-2</v>
      </c>
      <c r="T1567" s="17">
        <v>0.11055578436359199</v>
      </c>
      <c r="U1567" s="17">
        <v>6.9381462504176206E-2</v>
      </c>
      <c r="V1567" s="17">
        <v>8.0120210204811707E-2</v>
      </c>
      <c r="W1567" s="17">
        <v>0.11968035943392</v>
      </c>
      <c r="X1567" s="17">
        <v>0.18245212801085001</v>
      </c>
      <c r="Y1567" s="17">
        <v>0.113129119477081</v>
      </c>
      <c r="Z1567" s="17">
        <v>0</v>
      </c>
      <c r="AA1567" s="17">
        <v>7.2683905409466495E-2</v>
      </c>
      <c r="AB1567" s="17">
        <v>0.10368311732692601</v>
      </c>
      <c r="AC1567" s="17">
        <v>0.12531964334767901</v>
      </c>
      <c r="AD1567" s="17">
        <v>8.1405935684776498E-2</v>
      </c>
      <c r="AE1567" s="17"/>
      <c r="AF1567" s="17">
        <v>6.3063259779766498E-2</v>
      </c>
      <c r="AG1567" s="17">
        <v>9.9639537600130099E-2</v>
      </c>
      <c r="AH1567" s="17">
        <v>0.173124611037557</v>
      </c>
      <c r="AI1567" s="17">
        <v>5.9281103725148797E-2</v>
      </c>
      <c r="AJ1567" s="17">
        <v>0.15624573251572299</v>
      </c>
      <c r="AK1567" s="17"/>
      <c r="AL1567" s="17">
        <v>0.109247425951704</v>
      </c>
      <c r="AM1567" s="17">
        <v>4.7706268122401099E-2</v>
      </c>
      <c r="AN1567" s="17">
        <v>8.4684772295101393E-2</v>
      </c>
      <c r="AO1567" s="17">
        <v>6.4695913915269104E-2</v>
      </c>
      <c r="AP1567" s="17">
        <v>0.17742979856614399</v>
      </c>
      <c r="AQ1567" s="17">
        <v>0.13334299036782901</v>
      </c>
      <c r="AR1567" s="17"/>
      <c r="AS1567" s="17">
        <v>8.06740097488962E-2</v>
      </c>
      <c r="AT1567" s="17">
        <v>0.112295892444341</v>
      </c>
      <c r="AU1567" s="17">
        <v>8.0476438634107694E-2</v>
      </c>
      <c r="AV1567" s="17">
        <v>6.7729730535859595E-2</v>
      </c>
      <c r="AW1567" s="17">
        <v>0</v>
      </c>
      <c r="AX1567" s="17"/>
      <c r="AY1567" s="17">
        <v>7.1558723678301198E-2</v>
      </c>
      <c r="AZ1567" s="17">
        <v>9.5512574743142398E-2</v>
      </c>
      <c r="BA1567" s="17">
        <v>0.13682109804466</v>
      </c>
      <c r="BB1567" s="17">
        <v>7.2116188064135597E-2</v>
      </c>
      <c r="BC1567" s="17">
        <v>6.6476391561421794E-2</v>
      </c>
      <c r="BD1567" s="17"/>
      <c r="BE1567" s="17">
        <v>0.103947712910844</v>
      </c>
      <c r="BF1567" s="17">
        <v>7.1450775908606004E-2</v>
      </c>
      <c r="BG1567" s="17">
        <v>0.10942647617714001</v>
      </c>
      <c r="BH1567" s="17">
        <v>8.0982347389526907E-2</v>
      </c>
      <c r="BI1567" s="17"/>
      <c r="BJ1567" s="17">
        <v>0.112178300413149</v>
      </c>
      <c r="BK1567" s="17">
        <v>0.24156252601087</v>
      </c>
      <c r="BL1567" s="17">
        <v>9.2026153548647099E-2</v>
      </c>
      <c r="BM1567" s="17">
        <v>6.9887051242630893E-2</v>
      </c>
      <c r="BN1567" s="17"/>
      <c r="BO1567" s="17">
        <v>0.119144051801894</v>
      </c>
      <c r="BP1567" s="17">
        <v>0.125135451681333</v>
      </c>
      <c r="BQ1567" s="17">
        <v>8.1642293069253205E-2</v>
      </c>
      <c r="BR1567" s="17"/>
      <c r="BS1567" s="17">
        <v>9.3361909257282799E-2</v>
      </c>
      <c r="BT1567" s="17">
        <v>9.4368170869787896E-2</v>
      </c>
      <c r="BU1567" s="17"/>
      <c r="BV1567" s="17">
        <v>8.2248717004722305E-2</v>
      </c>
      <c r="BW1567" s="17">
        <v>0.115870785396</v>
      </c>
      <c r="BX1567" s="17">
        <v>7.1320179007206594E-2</v>
      </c>
      <c r="BY1567" s="17"/>
      <c r="BZ1567" s="17">
        <v>9.5782069435026804E-2</v>
      </c>
      <c r="CA1567" s="17">
        <v>9.4716010758623501E-2</v>
      </c>
    </row>
    <row r="1568" spans="2:79" x14ac:dyDescent="0.3">
      <c r="B1568" t="s">
        <v>325</v>
      </c>
      <c r="C1568" s="17">
        <v>0.12158787774398699</v>
      </c>
      <c r="D1568" s="17">
        <v>0.13602075546872999</v>
      </c>
      <c r="E1568" s="17">
        <v>0.10519174282162901</v>
      </c>
      <c r="F1568" s="17"/>
      <c r="G1568" s="17">
        <v>9.2824014386041501E-2</v>
      </c>
      <c r="H1568" s="17">
        <v>0.132735014467743</v>
      </c>
      <c r="I1568" s="17">
        <v>0.15936755816919601</v>
      </c>
      <c r="J1568" s="17">
        <v>0.13268618933333801</v>
      </c>
      <c r="K1568" s="17">
        <v>0.12868899410085299</v>
      </c>
      <c r="L1568" s="17">
        <v>8.2627632183012403E-2</v>
      </c>
      <c r="M1568" s="17"/>
      <c r="N1568" s="17">
        <v>0.114555374633718</v>
      </c>
      <c r="O1568" s="17">
        <v>0.106388079873213</v>
      </c>
      <c r="P1568" s="17">
        <v>0.11841760272797899</v>
      </c>
      <c r="Q1568" s="17">
        <v>0.14663239036696599</v>
      </c>
      <c r="R1568" s="17"/>
      <c r="S1568" s="17">
        <v>0.131337352104229</v>
      </c>
      <c r="T1568" s="17">
        <v>0.114392316773319</v>
      </c>
      <c r="U1568" s="17">
        <v>0.11103744413779899</v>
      </c>
      <c r="V1568" s="17">
        <v>4.8353147931622799E-2</v>
      </c>
      <c r="W1568" s="17">
        <v>8.1953531337599E-2</v>
      </c>
      <c r="X1568" s="17">
        <v>0.138471618484063</v>
      </c>
      <c r="Y1568" s="17">
        <v>0.15272275360622001</v>
      </c>
      <c r="Z1568" s="17">
        <v>0.16423977803252399</v>
      </c>
      <c r="AA1568" s="17">
        <v>0.18165275991159299</v>
      </c>
      <c r="AB1568" s="17">
        <v>0.15175514617963101</v>
      </c>
      <c r="AC1568" s="17">
        <v>4.1577649046048097E-2</v>
      </c>
      <c r="AD1568" s="17">
        <v>9.4107177061098904E-2</v>
      </c>
      <c r="AE1568" s="17"/>
      <c r="AF1568" s="17">
        <v>6.8875086356606496E-2</v>
      </c>
      <c r="AG1568" s="17">
        <v>0.15561853834245601</v>
      </c>
      <c r="AH1568" s="17">
        <v>0.101230723751598</v>
      </c>
      <c r="AI1568" s="17">
        <v>0.186176289532855</v>
      </c>
      <c r="AJ1568" s="17">
        <v>0.119068548127214</v>
      </c>
      <c r="AK1568" s="17"/>
      <c r="AL1568" s="17">
        <v>0.16054362964271601</v>
      </c>
      <c r="AM1568" s="17">
        <v>7.4925626980408E-2</v>
      </c>
      <c r="AN1568" s="17">
        <v>3.9141781281036597E-2</v>
      </c>
      <c r="AO1568" s="17">
        <v>0.13493069397225799</v>
      </c>
      <c r="AP1568" s="17">
        <v>8.5035329623028899E-2</v>
      </c>
      <c r="AQ1568" s="17">
        <v>0.16601164705830401</v>
      </c>
      <c r="AR1568" s="17"/>
      <c r="AS1568" s="17">
        <v>9.91127083558732E-2</v>
      </c>
      <c r="AT1568" s="17">
        <v>0.11864201336933899</v>
      </c>
      <c r="AU1568" s="17">
        <v>0.116711491196635</v>
      </c>
      <c r="AV1568" s="17">
        <v>0.18899061413801899</v>
      </c>
      <c r="AW1568" s="17">
        <v>9.1467810679379105E-2</v>
      </c>
      <c r="AX1568" s="17"/>
      <c r="AY1568" s="17">
        <v>8.0510097913413597E-2</v>
      </c>
      <c r="AZ1568" s="17">
        <v>0.15808319884265301</v>
      </c>
      <c r="BA1568" s="17">
        <v>8.2845153986936204E-2</v>
      </c>
      <c r="BB1568" s="17">
        <v>0.15038962632205499</v>
      </c>
      <c r="BC1568" s="17">
        <v>9.7494823439042796E-2</v>
      </c>
      <c r="BD1568" s="17"/>
      <c r="BE1568" s="17">
        <v>0.19940327189339899</v>
      </c>
      <c r="BF1568" s="17">
        <v>0.14987316590173699</v>
      </c>
      <c r="BG1568" s="17">
        <v>0.10920490780493999</v>
      </c>
      <c r="BH1568" s="17">
        <v>0.11060291424704299</v>
      </c>
      <c r="BI1568" s="17"/>
      <c r="BJ1568" s="17">
        <v>0.170866682719646</v>
      </c>
      <c r="BK1568" s="17">
        <v>9.5311454174535098E-2</v>
      </c>
      <c r="BL1568" s="17">
        <v>0.12748943069482499</v>
      </c>
      <c r="BM1568" s="17">
        <v>0.110450670738464</v>
      </c>
      <c r="BN1568" s="17"/>
      <c r="BO1568" s="17">
        <v>0.17233855829393299</v>
      </c>
      <c r="BP1568" s="17">
        <v>0.119294239926534</v>
      </c>
      <c r="BQ1568" s="17">
        <v>0.10873994979820099</v>
      </c>
      <c r="BR1568" s="17"/>
      <c r="BS1568" s="17">
        <v>0.119311213364774</v>
      </c>
      <c r="BT1568" s="17">
        <v>0.12549877234929799</v>
      </c>
      <c r="BU1568" s="17"/>
      <c r="BV1568" s="17">
        <v>0.115054118005992</v>
      </c>
      <c r="BW1568" s="17">
        <v>0.13872002574655301</v>
      </c>
      <c r="BX1568" s="17">
        <v>0.12008099498677299</v>
      </c>
      <c r="BY1568" s="17"/>
      <c r="BZ1568" s="17">
        <v>0.141537014955437</v>
      </c>
      <c r="CA1568" s="17">
        <v>0.19778927504306701</v>
      </c>
    </row>
    <row r="1569" spans="2:79" x14ac:dyDescent="0.3">
      <c r="B1569" t="s">
        <v>326</v>
      </c>
      <c r="C1569" s="17">
        <v>0.32354659054214902</v>
      </c>
      <c r="D1569" s="17">
        <v>0.29698555849230601</v>
      </c>
      <c r="E1569" s="17">
        <v>0.35060965124961202</v>
      </c>
      <c r="F1569" s="17"/>
      <c r="G1569" s="17">
        <v>0.33547331544258602</v>
      </c>
      <c r="H1569" s="17">
        <v>0.34630721242045198</v>
      </c>
      <c r="I1569" s="17">
        <v>0.31033821343586299</v>
      </c>
      <c r="J1569" s="17">
        <v>0.313991092127754</v>
      </c>
      <c r="K1569" s="17">
        <v>0.36354882917918901</v>
      </c>
      <c r="L1569" s="17">
        <v>0.28600346730292597</v>
      </c>
      <c r="M1569" s="17"/>
      <c r="N1569" s="17">
        <v>0.28182602850923399</v>
      </c>
      <c r="O1569" s="17">
        <v>0.34855553063540001</v>
      </c>
      <c r="P1569" s="17">
        <v>0.35021717048940798</v>
      </c>
      <c r="Q1569" s="17">
        <v>0.319944037795244</v>
      </c>
      <c r="R1569" s="17"/>
      <c r="S1569" s="17">
        <v>0.25924468956839802</v>
      </c>
      <c r="T1569" s="17">
        <v>0.30777168975089397</v>
      </c>
      <c r="U1569" s="17">
        <v>0.34581182185808601</v>
      </c>
      <c r="V1569" s="17">
        <v>0.42256800702580899</v>
      </c>
      <c r="W1569" s="17">
        <v>0.24805042978491501</v>
      </c>
      <c r="X1569" s="17">
        <v>0.38493845557452999</v>
      </c>
      <c r="Y1569" s="17">
        <v>0.311364444910044</v>
      </c>
      <c r="Z1569" s="17">
        <v>0.25879556223169897</v>
      </c>
      <c r="AA1569" s="17">
        <v>0.26664261909978298</v>
      </c>
      <c r="AB1569" s="17">
        <v>0.35556416289672199</v>
      </c>
      <c r="AC1569" s="17">
        <v>0.33116854796248002</v>
      </c>
      <c r="AD1569" s="17">
        <v>0.50107393536628297</v>
      </c>
      <c r="AE1569" s="17"/>
      <c r="AF1569" s="17">
        <v>0.30404011132804198</v>
      </c>
      <c r="AG1569" s="17">
        <v>0.28972879423859599</v>
      </c>
      <c r="AH1569" s="17">
        <v>0.25846151489199398</v>
      </c>
      <c r="AI1569" s="17">
        <v>0.28883971082644899</v>
      </c>
      <c r="AJ1569" s="17">
        <v>0.51365217053522205</v>
      </c>
      <c r="AK1569" s="17"/>
      <c r="AL1569" s="17">
        <v>0.28008734966618198</v>
      </c>
      <c r="AM1569" s="17">
        <v>0.34392130729167197</v>
      </c>
      <c r="AN1569" s="17">
        <v>0.37818750687443298</v>
      </c>
      <c r="AO1569" s="17">
        <v>0.333121037321156</v>
      </c>
      <c r="AP1569" s="17">
        <v>0.413086485874678</v>
      </c>
      <c r="AQ1569" s="17">
        <v>0.23368918700265101</v>
      </c>
      <c r="AR1569" s="17"/>
      <c r="AS1569" s="17">
        <v>0.373931623739575</v>
      </c>
      <c r="AT1569" s="17">
        <v>0.32950916912531503</v>
      </c>
      <c r="AU1569" s="17">
        <v>0.27257601538861997</v>
      </c>
      <c r="AV1569" s="17">
        <v>0.32190922302806002</v>
      </c>
      <c r="AW1569" s="17">
        <v>0.40946504647374099</v>
      </c>
      <c r="AX1569" s="17"/>
      <c r="AY1569" s="17">
        <v>0.29110978214025202</v>
      </c>
      <c r="AZ1569" s="17">
        <v>0.32079769774908901</v>
      </c>
      <c r="BA1569" s="17">
        <v>0.34167583092350701</v>
      </c>
      <c r="BB1569" s="17">
        <v>0.36601708970534802</v>
      </c>
      <c r="BC1569" s="17">
        <v>0.33703108219141797</v>
      </c>
      <c r="BD1569" s="17"/>
      <c r="BE1569" s="17">
        <v>0.23270775960897699</v>
      </c>
      <c r="BF1569" s="17">
        <v>0.27392350336737498</v>
      </c>
      <c r="BG1569" s="17">
        <v>0.31910231925704202</v>
      </c>
      <c r="BH1569" s="17">
        <v>0.38064780401019799</v>
      </c>
      <c r="BI1569" s="17"/>
      <c r="BJ1569" s="17">
        <v>5.09662068969595E-2</v>
      </c>
      <c r="BK1569" s="17">
        <v>0.33579612768164602</v>
      </c>
      <c r="BL1569" s="17">
        <v>0.336136890781293</v>
      </c>
      <c r="BM1569" s="17">
        <v>0.39044177425348697</v>
      </c>
      <c r="BN1569" s="17"/>
      <c r="BO1569" s="17">
        <v>0.28641882968827498</v>
      </c>
      <c r="BP1569" s="17">
        <v>0.25319211376692002</v>
      </c>
      <c r="BQ1569" s="17">
        <v>0.346889092485129</v>
      </c>
      <c r="BR1569" s="17"/>
      <c r="BS1569" s="17">
        <v>0.30634772116256997</v>
      </c>
      <c r="BT1569" s="17">
        <v>0.34148170158478602</v>
      </c>
      <c r="BU1569" s="17"/>
      <c r="BV1569" s="17">
        <v>0.34010384431981699</v>
      </c>
      <c r="BW1569" s="17">
        <v>0.32229680317334197</v>
      </c>
      <c r="BX1569" s="17">
        <v>0.31169879384708299</v>
      </c>
      <c r="BY1569" s="17"/>
      <c r="BZ1569" s="17">
        <v>0.38658477508075401</v>
      </c>
      <c r="CA1569" s="17">
        <v>0.27855618489276601</v>
      </c>
    </row>
    <row r="1570" spans="2:79" x14ac:dyDescent="0.3">
      <c r="B1570" t="s">
        <v>327</v>
      </c>
      <c r="C1570" s="17">
        <v>0.24905031679002901</v>
      </c>
      <c r="D1570" s="17">
        <v>0.26023793287555902</v>
      </c>
      <c r="E1570" s="17">
        <v>0.23957142640356299</v>
      </c>
      <c r="F1570" s="17"/>
      <c r="G1570" s="17">
        <v>0.15287550166852401</v>
      </c>
      <c r="H1570" s="17">
        <v>9.8847770628767997E-2</v>
      </c>
      <c r="I1570" s="17">
        <v>0.121283439854729</v>
      </c>
      <c r="J1570" s="17">
        <v>0.25201925774741901</v>
      </c>
      <c r="K1570" s="17">
        <v>0.348802652885701</v>
      </c>
      <c r="L1570" s="17">
        <v>0.48362738359392299</v>
      </c>
      <c r="M1570" s="17"/>
      <c r="N1570" s="17">
        <v>0.30463739327769601</v>
      </c>
      <c r="O1570" s="17">
        <v>0.22420266398519001</v>
      </c>
      <c r="P1570" s="17">
        <v>0.22384169045941399</v>
      </c>
      <c r="Q1570" s="17">
        <v>0.233607615359853</v>
      </c>
      <c r="R1570" s="17"/>
      <c r="S1570" s="17">
        <v>0.29791831424696902</v>
      </c>
      <c r="T1570" s="17">
        <v>0.29908488879233103</v>
      </c>
      <c r="U1570" s="17">
        <v>0.35205323676292399</v>
      </c>
      <c r="V1570" s="17">
        <v>0.29811564153075898</v>
      </c>
      <c r="W1570" s="17">
        <v>0.20452778089285001</v>
      </c>
      <c r="X1570" s="17">
        <v>0.19340203623349</v>
      </c>
      <c r="Y1570" s="17">
        <v>0.22163442397033201</v>
      </c>
      <c r="Z1570" s="17">
        <v>0.22575921758598899</v>
      </c>
      <c r="AA1570" s="17">
        <v>0.237579737749092</v>
      </c>
      <c r="AB1570" s="17">
        <v>0.20040251975807599</v>
      </c>
      <c r="AC1570" s="17">
        <v>0.19281024111122799</v>
      </c>
      <c r="AD1570" s="17">
        <v>8.2570794423017999E-2</v>
      </c>
      <c r="AE1570" s="17"/>
      <c r="AF1570" s="17">
        <v>0.37386802072284703</v>
      </c>
      <c r="AG1570" s="17">
        <v>0.20551234736462501</v>
      </c>
      <c r="AH1570" s="17">
        <v>0.308987495531301</v>
      </c>
      <c r="AI1570" s="17">
        <v>0.19573524324414801</v>
      </c>
      <c r="AJ1570" s="17">
        <v>0.16553637617736899</v>
      </c>
      <c r="AK1570" s="17"/>
      <c r="AL1570" s="17">
        <v>0.17340004179610299</v>
      </c>
      <c r="AM1570" s="17">
        <v>0.31949735023360598</v>
      </c>
      <c r="AN1570" s="17">
        <v>0.29947784361458002</v>
      </c>
      <c r="AO1570" s="17">
        <v>0.223296490162851</v>
      </c>
      <c r="AP1570" s="17">
        <v>0.228166079587031</v>
      </c>
      <c r="AQ1570" s="17">
        <v>0.33856005214664697</v>
      </c>
      <c r="AR1570" s="17"/>
      <c r="AS1570" s="17">
        <v>0.23172478648873401</v>
      </c>
      <c r="AT1570" s="17">
        <v>0.25551441125806701</v>
      </c>
      <c r="AU1570" s="17">
        <v>0.29109204125155802</v>
      </c>
      <c r="AV1570" s="17">
        <v>0.16498845736286699</v>
      </c>
      <c r="AW1570" s="17">
        <v>9.0683723632559096E-2</v>
      </c>
      <c r="AX1570" s="17"/>
      <c r="AY1570" s="17">
        <v>0.33815376608485698</v>
      </c>
      <c r="AZ1570" s="17">
        <v>0.229753391176029</v>
      </c>
      <c r="BA1570" s="17">
        <v>0.24159294069871101</v>
      </c>
      <c r="BB1570" s="17">
        <v>0.16805765772185799</v>
      </c>
      <c r="BC1570" s="17">
        <v>0.161049265370868</v>
      </c>
      <c r="BD1570" s="17"/>
      <c r="BE1570" s="17">
        <v>0.17401467779692001</v>
      </c>
      <c r="BF1570" s="17">
        <v>0.188011212011365</v>
      </c>
      <c r="BG1570" s="17">
        <v>0.28126358491192299</v>
      </c>
      <c r="BH1570" s="17">
        <v>0.2385438554349</v>
      </c>
      <c r="BI1570" s="17"/>
      <c r="BJ1570" s="17">
        <v>4.9120910040146702E-2</v>
      </c>
      <c r="BK1570" s="17">
        <v>0</v>
      </c>
      <c r="BL1570" s="17">
        <v>0.31497767472346599</v>
      </c>
      <c r="BM1570" s="17">
        <v>0.30726725521764497</v>
      </c>
      <c r="BN1570" s="17"/>
      <c r="BO1570" s="17">
        <v>8.6615901610855597E-2</v>
      </c>
      <c r="BP1570" s="17">
        <v>0.104536221985557</v>
      </c>
      <c r="BQ1570" s="17">
        <v>0.31484404319238701</v>
      </c>
      <c r="BR1570" s="17"/>
      <c r="BS1570" s="17">
        <v>0.27711035366625197</v>
      </c>
      <c r="BT1570" s="17">
        <v>0.213568796600974</v>
      </c>
      <c r="BU1570" s="17"/>
      <c r="BV1570" s="17">
        <v>0.26189611713238098</v>
      </c>
      <c r="BW1570" s="17">
        <v>0.23397279844241201</v>
      </c>
      <c r="BX1570" s="17">
        <v>0.23533047540093799</v>
      </c>
      <c r="BY1570" s="17"/>
      <c r="BZ1570" s="17">
        <v>0.15832660771679499</v>
      </c>
      <c r="CA1570" s="17">
        <v>8.9892404918201899E-2</v>
      </c>
    </row>
    <row r="1571" spans="2:79" x14ac:dyDescent="0.3">
      <c r="C1571" s="17"/>
      <c r="D1571" s="17"/>
      <c r="E1571" s="17"/>
      <c r="F1571" s="17"/>
      <c r="G1571" s="17"/>
      <c r="H1571" s="17"/>
      <c r="I1571" s="17"/>
      <c r="J1571" s="17"/>
      <c r="K1571" s="17"/>
      <c r="L1571" s="17"/>
      <c r="M1571" s="17"/>
      <c r="N1571" s="17"/>
      <c r="O1571" s="17"/>
      <c r="P1571" s="17"/>
      <c r="Q1571" s="17"/>
      <c r="R1571" s="17"/>
      <c r="S1571" s="17"/>
      <c r="T1571" s="17"/>
      <c r="U1571" s="17"/>
      <c r="V1571" s="17"/>
      <c r="W1571" s="17"/>
      <c r="X1571" s="17"/>
      <c r="Y1571" s="17"/>
      <c r="Z1571" s="17"/>
      <c r="AA1571" s="17"/>
      <c r="AB1571" s="17"/>
      <c r="AC1571" s="17"/>
      <c r="AD1571" s="17"/>
      <c r="AE1571" s="17"/>
      <c r="AF1571" s="17"/>
      <c r="AG1571" s="17"/>
      <c r="AH1571" s="17"/>
      <c r="AI1571" s="17"/>
      <c r="AJ1571" s="17"/>
      <c r="AK1571" s="17"/>
      <c r="AL1571" s="17"/>
      <c r="AM1571" s="17"/>
      <c r="AN1571" s="17"/>
      <c r="AO1571" s="17"/>
      <c r="AP1571" s="17"/>
      <c r="AQ1571" s="17"/>
      <c r="AR1571" s="17"/>
      <c r="AS1571" s="17"/>
      <c r="AT1571" s="17"/>
      <c r="AU1571" s="17"/>
      <c r="AV1571" s="17"/>
      <c r="AW1571" s="17"/>
      <c r="AX1571" s="17"/>
      <c r="AY1571" s="17"/>
      <c r="AZ1571" s="17"/>
      <c r="BA1571" s="17"/>
      <c r="BB1571" s="17"/>
      <c r="BC1571" s="17"/>
      <c r="BD1571" s="17"/>
      <c r="BE1571" s="17"/>
      <c r="BF1571" s="17"/>
      <c r="BG1571" s="17"/>
      <c r="BH1571" s="17"/>
      <c r="BI1571" s="17"/>
      <c r="BJ1571" s="17"/>
      <c r="BK1571" s="17"/>
      <c r="BL1571" s="17"/>
      <c r="BM1571" s="17"/>
      <c r="BN1571" s="17"/>
      <c r="BO1571" s="17"/>
      <c r="BP1571" s="17"/>
      <c r="BQ1571" s="17"/>
      <c r="BR1571" s="17"/>
      <c r="BS1571" s="17"/>
      <c r="BT1571" s="17"/>
      <c r="BU1571" s="17"/>
      <c r="BV1571" s="17"/>
      <c r="BW1571" s="17"/>
      <c r="BX1571" s="17"/>
      <c r="BY1571" s="17"/>
      <c r="BZ1571" s="17"/>
      <c r="CA1571" s="17"/>
    </row>
    <row r="1572" spans="2:79" x14ac:dyDescent="0.3">
      <c r="B1572" s="6" t="s">
        <v>418</v>
      </c>
      <c r="C1572" s="17"/>
      <c r="D1572" s="17"/>
      <c r="E1572" s="17"/>
      <c r="F1572" s="17"/>
      <c r="G1572" s="17"/>
      <c r="H1572" s="17"/>
      <c r="I1572" s="17"/>
      <c r="J1572" s="17"/>
      <c r="K1572" s="17"/>
      <c r="L1572" s="17"/>
      <c r="M1572" s="17"/>
      <c r="N1572" s="17"/>
      <c r="O1572" s="17"/>
      <c r="P1572" s="17"/>
      <c r="Q1572" s="17"/>
      <c r="R1572" s="17"/>
      <c r="S1572" s="17"/>
      <c r="T1572" s="17"/>
      <c r="U1572" s="17"/>
      <c r="V1572" s="17"/>
      <c r="W1572" s="17"/>
      <c r="X1572" s="17"/>
      <c r="Y1572" s="17"/>
      <c r="Z1572" s="17"/>
      <c r="AA1572" s="17"/>
      <c r="AB1572" s="17"/>
      <c r="AC1572" s="17"/>
      <c r="AD1572" s="17"/>
      <c r="AE1572" s="17"/>
      <c r="AF1572" s="17"/>
      <c r="AG1572" s="17"/>
      <c r="AH1572" s="17"/>
      <c r="AI1572" s="17"/>
      <c r="AJ1572" s="17"/>
      <c r="AK1572" s="17"/>
      <c r="AL1572" s="17"/>
      <c r="AM1572" s="17"/>
      <c r="AN1572" s="17"/>
      <c r="AO1572" s="17"/>
      <c r="AP1572" s="17"/>
      <c r="AQ1572" s="17"/>
      <c r="AR1572" s="17"/>
      <c r="AS1572" s="17"/>
      <c r="AT1572" s="17"/>
      <c r="AU1572" s="17"/>
      <c r="AV1572" s="17"/>
      <c r="AW1572" s="17"/>
      <c r="AX1572" s="17"/>
      <c r="AY1572" s="17"/>
      <c r="AZ1572" s="17"/>
      <c r="BA1572" s="17"/>
      <c r="BB1572" s="17"/>
      <c r="BC1572" s="17"/>
      <c r="BD1572" s="17"/>
      <c r="BE1572" s="17"/>
      <c r="BF1572" s="17"/>
      <c r="BG1572" s="17"/>
      <c r="BH1572" s="17"/>
      <c r="BI1572" s="17"/>
      <c r="BJ1572" s="17"/>
      <c r="BK1572" s="17"/>
      <c r="BL1572" s="17"/>
      <c r="BM1572" s="17"/>
      <c r="BN1572" s="17"/>
      <c r="BO1572" s="17"/>
      <c r="BP1572" s="17"/>
      <c r="BQ1572" s="17"/>
      <c r="BR1572" s="17"/>
      <c r="BS1572" s="17"/>
      <c r="BT1572" s="17"/>
      <c r="BU1572" s="17"/>
      <c r="BV1572" s="17"/>
      <c r="BW1572" s="17"/>
      <c r="BX1572" s="17"/>
      <c r="BY1572" s="17"/>
      <c r="BZ1572" s="17"/>
      <c r="CA1572" s="17"/>
    </row>
    <row r="1573" spans="2:79" x14ac:dyDescent="0.3">
      <c r="B1573" s="24" t="s">
        <v>329</v>
      </c>
      <c r="C1573" s="17"/>
      <c r="D1573" s="17"/>
      <c r="E1573" s="17"/>
      <c r="F1573" s="17"/>
      <c r="G1573" s="17"/>
      <c r="H1573" s="17"/>
      <c r="I1573" s="17"/>
      <c r="J1573" s="17"/>
      <c r="K1573" s="17"/>
      <c r="L1573" s="17"/>
      <c r="M1573" s="17"/>
      <c r="N1573" s="17"/>
      <c r="O1573" s="17"/>
      <c r="P1573" s="17"/>
      <c r="Q1573" s="17"/>
      <c r="R1573" s="17"/>
      <c r="S1573" s="17"/>
      <c r="T1573" s="17"/>
      <c r="U1573" s="17"/>
      <c r="V1573" s="17"/>
      <c r="W1573" s="17"/>
      <c r="X1573" s="17"/>
      <c r="Y1573" s="17"/>
      <c r="Z1573" s="17"/>
      <c r="AA1573" s="17"/>
      <c r="AB1573" s="17"/>
      <c r="AC1573" s="17"/>
      <c r="AD1573" s="17"/>
      <c r="AE1573" s="17"/>
      <c r="AF1573" s="17"/>
      <c r="AG1573" s="17"/>
      <c r="AH1573" s="17"/>
      <c r="AI1573" s="17"/>
      <c r="AJ1573" s="17"/>
      <c r="AK1573" s="17"/>
      <c r="AL1573" s="17"/>
      <c r="AM1573" s="17"/>
      <c r="AN1573" s="17"/>
      <c r="AO1573" s="17"/>
      <c r="AP1573" s="17"/>
      <c r="AQ1573" s="17"/>
      <c r="AR1573" s="17"/>
      <c r="AS1573" s="17"/>
      <c r="AT1573" s="17"/>
      <c r="AU1573" s="17"/>
      <c r="AV1573" s="17"/>
      <c r="AW1573" s="17"/>
      <c r="AX1573" s="17"/>
      <c r="AY1573" s="17"/>
      <c r="AZ1573" s="17"/>
      <c r="BA1573" s="17"/>
      <c r="BB1573" s="17"/>
      <c r="BC1573" s="17"/>
      <c r="BD1573" s="17"/>
      <c r="BE1573" s="17"/>
      <c r="BF1573" s="17"/>
      <c r="BG1573" s="17"/>
      <c r="BH1573" s="17"/>
      <c r="BI1573" s="17"/>
      <c r="BJ1573" s="17"/>
      <c r="BK1573" s="17"/>
      <c r="BL1573" s="17"/>
      <c r="BM1573" s="17"/>
      <c r="BN1573" s="17"/>
      <c r="BO1573" s="17"/>
      <c r="BP1573" s="17"/>
      <c r="BQ1573" s="17"/>
      <c r="BR1573" s="17"/>
      <c r="BS1573" s="17"/>
      <c r="BT1573" s="17"/>
      <c r="BU1573" s="17"/>
      <c r="BV1573" s="17"/>
      <c r="BW1573" s="17"/>
      <c r="BX1573" s="17"/>
      <c r="BY1573" s="17"/>
      <c r="BZ1573" s="17"/>
      <c r="CA1573" s="17"/>
    </row>
    <row r="1574" spans="2:79" x14ac:dyDescent="0.3">
      <c r="B1574" t="s">
        <v>321</v>
      </c>
      <c r="C1574" s="17">
        <v>0.133130880258473</v>
      </c>
      <c r="D1574" s="17">
        <v>0.146072531164223</v>
      </c>
      <c r="E1574" s="17">
        <v>0.11812945882718801</v>
      </c>
      <c r="F1574" s="17"/>
      <c r="G1574" s="17">
        <v>0.171409181852167</v>
      </c>
      <c r="H1574" s="17">
        <v>0.192882461960771</v>
      </c>
      <c r="I1574" s="17">
        <v>0.161541473431871</v>
      </c>
      <c r="J1574" s="17">
        <v>4.6392495029427099E-2</v>
      </c>
      <c r="K1574" s="17">
        <v>0.123415201681377</v>
      </c>
      <c r="L1574" s="17">
        <v>0.114472541185722</v>
      </c>
      <c r="M1574" s="17"/>
      <c r="N1574" s="17">
        <v>0.17146016404898501</v>
      </c>
      <c r="O1574" s="17">
        <v>0.11551262763254699</v>
      </c>
      <c r="P1574" s="17">
        <v>9.7953476351885796E-2</v>
      </c>
      <c r="Q1574" s="17">
        <v>0.14940219968551499</v>
      </c>
      <c r="R1574" s="17"/>
      <c r="S1574" s="17">
        <v>0.20823071917882999</v>
      </c>
      <c r="T1574" s="17">
        <v>8.9847947747863102E-2</v>
      </c>
      <c r="U1574" s="17">
        <v>0.15057036229086701</v>
      </c>
      <c r="V1574" s="17">
        <v>0.14453996989687801</v>
      </c>
      <c r="W1574" s="17">
        <v>0.11174210073019999</v>
      </c>
      <c r="X1574" s="17">
        <v>0.13410934607772301</v>
      </c>
      <c r="Y1574" s="17">
        <v>7.36836351953431E-2</v>
      </c>
      <c r="Z1574" s="17">
        <v>0.12570725691767301</v>
      </c>
      <c r="AA1574" s="17">
        <v>0.15197935745934499</v>
      </c>
      <c r="AB1574" s="17">
        <v>0.15106075628936499</v>
      </c>
      <c r="AC1574" s="17">
        <v>0.10400735638873</v>
      </c>
      <c r="AD1574" s="17">
        <v>8.83431462209711E-2</v>
      </c>
      <c r="AE1574" s="17"/>
      <c r="AF1574" s="17">
        <v>0.14079198949844701</v>
      </c>
      <c r="AG1574" s="17">
        <v>0.148432524359141</v>
      </c>
      <c r="AH1574" s="17">
        <v>0.122693937864593</v>
      </c>
      <c r="AI1574" s="17">
        <v>0.12709381707050499</v>
      </c>
      <c r="AJ1574" s="17">
        <v>0.14020417626588599</v>
      </c>
      <c r="AK1574" s="17"/>
      <c r="AL1574" s="17">
        <v>0.17375579605670499</v>
      </c>
      <c r="AM1574" s="17">
        <v>0.173742557271029</v>
      </c>
      <c r="AN1574" s="17">
        <v>0.14672546525379199</v>
      </c>
      <c r="AO1574" s="17">
        <v>0.13125759678214599</v>
      </c>
      <c r="AP1574" s="17">
        <v>8.3110843734062606E-2</v>
      </c>
      <c r="AQ1574" s="17">
        <v>9.8646433733397598E-2</v>
      </c>
      <c r="AR1574" s="17"/>
      <c r="AS1574" s="17">
        <v>0.161498301461862</v>
      </c>
      <c r="AT1574" s="17">
        <v>0.132545063466325</v>
      </c>
      <c r="AU1574" s="17">
        <v>9.3823515917200895E-2</v>
      </c>
      <c r="AV1574" s="17">
        <v>0.162801394616613</v>
      </c>
      <c r="AW1574" s="17">
        <v>0.24999828328448101</v>
      </c>
      <c r="AX1574" s="17"/>
      <c r="AY1574" s="17">
        <v>0.18186201012766701</v>
      </c>
      <c r="AZ1574" s="17">
        <v>0.12679639402373799</v>
      </c>
      <c r="BA1574" s="17">
        <v>9.2396642092332101E-2</v>
      </c>
      <c r="BB1574" s="17">
        <v>9.5782197139802405E-2</v>
      </c>
      <c r="BC1574" s="17">
        <v>0.22689195080471999</v>
      </c>
      <c r="BD1574" s="17"/>
      <c r="BE1574" s="17">
        <v>9.92996503743373E-2</v>
      </c>
      <c r="BF1574" s="17">
        <v>9.8866061656129295E-2</v>
      </c>
      <c r="BG1574" s="17">
        <v>0.14986950698113499</v>
      </c>
      <c r="BH1574" s="17">
        <v>0.124233648530715</v>
      </c>
      <c r="BI1574" s="17"/>
      <c r="BJ1574" s="17">
        <v>0.13656000291296999</v>
      </c>
      <c r="BK1574" s="17">
        <v>0.21165801035818299</v>
      </c>
      <c r="BL1574" s="17">
        <v>9.5732438032082701E-2</v>
      </c>
      <c r="BM1574" s="17">
        <v>0.137570833123319</v>
      </c>
      <c r="BN1574" s="17"/>
      <c r="BO1574" s="17">
        <v>0.14304751422877299</v>
      </c>
      <c r="BP1574" s="17">
        <v>0.10224650631627701</v>
      </c>
      <c r="BQ1574" s="17">
        <v>0.137610457898969</v>
      </c>
      <c r="BR1574" s="17"/>
      <c r="BS1574" s="17">
        <v>0.143738367047685</v>
      </c>
      <c r="BT1574" s="17">
        <v>0.116778422184952</v>
      </c>
      <c r="BU1574" s="17"/>
      <c r="BV1574" s="17">
        <v>0.10299070450902401</v>
      </c>
      <c r="BW1574" s="17">
        <v>0.124412002164569</v>
      </c>
      <c r="BX1574" s="17">
        <v>0.17105937402718699</v>
      </c>
      <c r="BY1574" s="17"/>
      <c r="BZ1574" s="17">
        <v>0.22929980292853699</v>
      </c>
      <c r="CA1574" s="17">
        <v>0.26418662865454701</v>
      </c>
    </row>
    <row r="1575" spans="2:79" x14ac:dyDescent="0.3">
      <c r="B1575" t="s">
        <v>322</v>
      </c>
      <c r="C1575" s="17">
        <v>0.18637439887077101</v>
      </c>
      <c r="D1575" s="17">
        <v>0.171999005517326</v>
      </c>
      <c r="E1575" s="17">
        <v>0.20262272838223599</v>
      </c>
      <c r="F1575" s="17"/>
      <c r="G1575" s="17">
        <v>0.235109960744738</v>
      </c>
      <c r="H1575" s="17">
        <v>0.18047395908401301</v>
      </c>
      <c r="I1575" s="17">
        <v>0.22248817971403201</v>
      </c>
      <c r="J1575" s="17">
        <v>0.17958052895625601</v>
      </c>
      <c r="K1575" s="17">
        <v>0.188759158205483</v>
      </c>
      <c r="L1575" s="17">
        <v>0.128785933869761</v>
      </c>
      <c r="M1575" s="17"/>
      <c r="N1575" s="17">
        <v>0.23388676652875401</v>
      </c>
      <c r="O1575" s="17">
        <v>0.18146787429837799</v>
      </c>
      <c r="P1575" s="17">
        <v>0.135983433275427</v>
      </c>
      <c r="Q1575" s="17">
        <v>0.196531890757874</v>
      </c>
      <c r="R1575" s="17"/>
      <c r="S1575" s="17">
        <v>0.26026172775888701</v>
      </c>
      <c r="T1575" s="17">
        <v>0.153618581643752</v>
      </c>
      <c r="U1575" s="17">
        <v>0.16006415061822199</v>
      </c>
      <c r="V1575" s="17">
        <v>0.174988542746561</v>
      </c>
      <c r="W1575" s="17">
        <v>0.171799533021916</v>
      </c>
      <c r="X1575" s="17">
        <v>0.21487328746631201</v>
      </c>
      <c r="Y1575" s="17">
        <v>0.180655962826272</v>
      </c>
      <c r="Z1575" s="17">
        <v>0.11409943732207201</v>
      </c>
      <c r="AA1575" s="17">
        <v>0.19583593451733999</v>
      </c>
      <c r="AB1575" s="17">
        <v>0.17342646603072601</v>
      </c>
      <c r="AC1575" s="17">
        <v>0.19014246422752401</v>
      </c>
      <c r="AD1575" s="17">
        <v>0.192231964510374</v>
      </c>
      <c r="AE1575" s="17"/>
      <c r="AF1575" s="17">
        <v>0.15562073294825801</v>
      </c>
      <c r="AG1575" s="17">
        <v>0.18966321010863699</v>
      </c>
      <c r="AH1575" s="17">
        <v>0.22355645898861101</v>
      </c>
      <c r="AI1575" s="17">
        <v>0.17544096361573999</v>
      </c>
      <c r="AJ1575" s="17">
        <v>0.242444328842951</v>
      </c>
      <c r="AK1575" s="17"/>
      <c r="AL1575" s="17">
        <v>0.225980657044273</v>
      </c>
      <c r="AM1575" s="17">
        <v>0.17216134949190501</v>
      </c>
      <c r="AN1575" s="17">
        <v>0.22545097539675199</v>
      </c>
      <c r="AO1575" s="17">
        <v>0.16761677035665801</v>
      </c>
      <c r="AP1575" s="17">
        <v>0.267432177400729</v>
      </c>
      <c r="AQ1575" s="17">
        <v>7.0452036122930495E-2</v>
      </c>
      <c r="AR1575" s="17"/>
      <c r="AS1575" s="17">
        <v>0.25252126634903399</v>
      </c>
      <c r="AT1575" s="17">
        <v>0.168054271481649</v>
      </c>
      <c r="AU1575" s="17">
        <v>0.202338978458971</v>
      </c>
      <c r="AV1575" s="17">
        <v>0.130300174602552</v>
      </c>
      <c r="AW1575" s="17">
        <v>0.25395951789543503</v>
      </c>
      <c r="AX1575" s="17"/>
      <c r="AY1575" s="17">
        <v>0.201458500619107</v>
      </c>
      <c r="AZ1575" s="17">
        <v>0.193496624039009</v>
      </c>
      <c r="BA1575" s="17">
        <v>0.178674035785542</v>
      </c>
      <c r="BB1575" s="17">
        <v>0.18871250939876599</v>
      </c>
      <c r="BC1575" s="17">
        <v>6.3147539550287304E-2</v>
      </c>
      <c r="BD1575" s="17"/>
      <c r="BE1575" s="17">
        <v>0.21528436412662899</v>
      </c>
      <c r="BF1575" s="17">
        <v>0.15815953328719901</v>
      </c>
      <c r="BG1575" s="17">
        <v>0.19433460610271699</v>
      </c>
      <c r="BH1575" s="17">
        <v>0.19054519976873999</v>
      </c>
      <c r="BI1575" s="17"/>
      <c r="BJ1575" s="17">
        <v>0.13132078220468599</v>
      </c>
      <c r="BK1575" s="17">
        <v>0.20928521720752</v>
      </c>
      <c r="BL1575" s="17">
        <v>0.192386311461131</v>
      </c>
      <c r="BM1575" s="17">
        <v>0.19416234111498401</v>
      </c>
      <c r="BN1575" s="17"/>
      <c r="BO1575" s="17">
        <v>0.15952813041634401</v>
      </c>
      <c r="BP1575" s="17">
        <v>0.20409343642224501</v>
      </c>
      <c r="BQ1575" s="17">
        <v>0.189097582895253</v>
      </c>
      <c r="BR1575" s="17"/>
      <c r="BS1575" s="17">
        <v>0.18408236170730899</v>
      </c>
      <c r="BT1575" s="17">
        <v>0.19077728858607401</v>
      </c>
      <c r="BU1575" s="17"/>
      <c r="BV1575" s="17">
        <v>0.20139646744409101</v>
      </c>
      <c r="BW1575" s="17">
        <v>0.18161848941884101</v>
      </c>
      <c r="BX1575" s="17">
        <v>0.18001179815496801</v>
      </c>
      <c r="BY1575" s="17"/>
      <c r="BZ1575" s="17">
        <v>0.11130528384209799</v>
      </c>
      <c r="CA1575" s="17">
        <v>0.22249151277448301</v>
      </c>
    </row>
    <row r="1576" spans="2:79" x14ac:dyDescent="0.3">
      <c r="B1576" t="s">
        <v>323</v>
      </c>
      <c r="C1576" s="17">
        <v>0.275463868771057</v>
      </c>
      <c r="D1576" s="17">
        <v>0.25809890945762798</v>
      </c>
      <c r="E1576" s="17">
        <v>0.29025254474951501</v>
      </c>
      <c r="F1576" s="17"/>
      <c r="G1576" s="17">
        <v>0.304703194583614</v>
      </c>
      <c r="H1576" s="17">
        <v>0.27705503411496102</v>
      </c>
      <c r="I1576" s="17">
        <v>0.26181307589045799</v>
      </c>
      <c r="J1576" s="17">
        <v>0.32584711632866797</v>
      </c>
      <c r="K1576" s="17">
        <v>0.21370305959598601</v>
      </c>
      <c r="L1576" s="17">
        <v>0.267194972550999</v>
      </c>
      <c r="M1576" s="17"/>
      <c r="N1576" s="17">
        <v>0.27832741397716998</v>
      </c>
      <c r="O1576" s="17">
        <v>0.29698468861241401</v>
      </c>
      <c r="P1576" s="17">
        <v>0.29093458816374901</v>
      </c>
      <c r="Q1576" s="17">
        <v>0.23280588123333601</v>
      </c>
      <c r="R1576" s="17"/>
      <c r="S1576" s="17">
        <v>0.203022144623075</v>
      </c>
      <c r="T1576" s="17">
        <v>0.31046670083817601</v>
      </c>
      <c r="U1576" s="17">
        <v>0.16919432452382099</v>
      </c>
      <c r="V1576" s="17">
        <v>0.291261818266283</v>
      </c>
      <c r="W1576" s="17">
        <v>0.43606696748670498</v>
      </c>
      <c r="X1576" s="17">
        <v>0.216115787238296</v>
      </c>
      <c r="Y1576" s="17">
        <v>0.36361526161604202</v>
      </c>
      <c r="Z1576" s="17">
        <v>0.31755487380200298</v>
      </c>
      <c r="AA1576" s="17">
        <v>0.304213345205259</v>
      </c>
      <c r="AB1576" s="17">
        <v>0.16840929143066799</v>
      </c>
      <c r="AC1576" s="17">
        <v>0.29373505210068102</v>
      </c>
      <c r="AD1576" s="17">
        <v>0.324463529304579</v>
      </c>
      <c r="AE1576" s="17"/>
      <c r="AF1576" s="17">
        <v>0.22197915438980201</v>
      </c>
      <c r="AG1576" s="17">
        <v>0.30196177851667599</v>
      </c>
      <c r="AH1576" s="17">
        <v>0.28290583534219998</v>
      </c>
      <c r="AI1576" s="17">
        <v>0.193509713509988</v>
      </c>
      <c r="AJ1576" s="17">
        <v>0.31900863171539001</v>
      </c>
      <c r="AK1576" s="17"/>
      <c r="AL1576" s="17">
        <v>0.29261520076186298</v>
      </c>
      <c r="AM1576" s="17">
        <v>0.21146234518704099</v>
      </c>
      <c r="AN1576" s="17">
        <v>0.31615368827274098</v>
      </c>
      <c r="AO1576" s="17">
        <v>0.18945203000180599</v>
      </c>
      <c r="AP1576" s="17">
        <v>0.33545672007572203</v>
      </c>
      <c r="AQ1576" s="17">
        <v>0.45880483692799101</v>
      </c>
      <c r="AR1576" s="17"/>
      <c r="AS1576" s="17">
        <v>0.21902560514479</v>
      </c>
      <c r="AT1576" s="17">
        <v>0.31064493563937901</v>
      </c>
      <c r="AU1576" s="17">
        <v>0.26306447774758901</v>
      </c>
      <c r="AV1576" s="17">
        <v>0.25997578296132001</v>
      </c>
      <c r="AW1576" s="17">
        <v>5.2164004826600802E-2</v>
      </c>
      <c r="AX1576" s="17"/>
      <c r="AY1576" s="17">
        <v>0.21046694930365001</v>
      </c>
      <c r="AZ1576" s="17">
        <v>0.28146839516105199</v>
      </c>
      <c r="BA1576" s="17">
        <v>0.30701777144676901</v>
      </c>
      <c r="BB1576" s="17">
        <v>0.34249197962049799</v>
      </c>
      <c r="BC1576" s="17">
        <v>0.22348308054232299</v>
      </c>
      <c r="BD1576" s="17"/>
      <c r="BE1576" s="17">
        <v>0.10855345689071701</v>
      </c>
      <c r="BF1576" s="17">
        <v>0.25678254408186202</v>
      </c>
      <c r="BG1576" s="17">
        <v>0.26775837118389501</v>
      </c>
      <c r="BH1576" s="17">
        <v>0.32661899890268498</v>
      </c>
      <c r="BI1576" s="17"/>
      <c r="BJ1576" s="17">
        <v>0.19128704931082899</v>
      </c>
      <c r="BK1576" s="17">
        <v>0.30413567640753603</v>
      </c>
      <c r="BL1576" s="17">
        <v>0.31654169495547502</v>
      </c>
      <c r="BM1576" s="17">
        <v>0.27576704778393601</v>
      </c>
      <c r="BN1576" s="17"/>
      <c r="BO1576" s="17">
        <v>0.25758757697184198</v>
      </c>
      <c r="BP1576" s="17">
        <v>0.32281841076865497</v>
      </c>
      <c r="BQ1576" s="17">
        <v>0.27037928876901901</v>
      </c>
      <c r="BR1576" s="17"/>
      <c r="BS1576" s="17">
        <v>0.26166523720909801</v>
      </c>
      <c r="BT1576" s="17">
        <v>0.29580850546389198</v>
      </c>
      <c r="BU1576" s="17"/>
      <c r="BV1576" s="17">
        <v>0.340283148608646</v>
      </c>
      <c r="BW1576" s="17">
        <v>0.25441692920130599</v>
      </c>
      <c r="BX1576" s="17">
        <v>0.26125540456068602</v>
      </c>
      <c r="BY1576" s="17"/>
      <c r="BZ1576" s="17">
        <v>0.38682196769214999</v>
      </c>
      <c r="CA1576" s="17">
        <v>0.289894344293811</v>
      </c>
    </row>
    <row r="1577" spans="2:79" x14ac:dyDescent="0.3">
      <c r="B1577" t="s">
        <v>324</v>
      </c>
      <c r="C1577" s="17">
        <v>0.17223276418115999</v>
      </c>
      <c r="D1577" s="17">
        <v>0.16414933253519701</v>
      </c>
      <c r="E1577" s="17">
        <v>0.18191114882663001</v>
      </c>
      <c r="F1577" s="17"/>
      <c r="G1577" s="17">
        <v>0.12589062219320499</v>
      </c>
      <c r="H1577" s="17">
        <v>0.16850596277022101</v>
      </c>
      <c r="I1577" s="17">
        <v>0.12478137144887801</v>
      </c>
      <c r="J1577" s="17">
        <v>0.19289125842292601</v>
      </c>
      <c r="K1577" s="17">
        <v>0.18143760254988001</v>
      </c>
      <c r="L1577" s="17">
        <v>0.225481091572896</v>
      </c>
      <c r="M1577" s="17"/>
      <c r="N1577" s="17">
        <v>0.15003067656178301</v>
      </c>
      <c r="O1577" s="17">
        <v>0.19990323485125</v>
      </c>
      <c r="P1577" s="17">
        <v>0.19026553146493899</v>
      </c>
      <c r="Q1577" s="17">
        <v>0.14978030283463001</v>
      </c>
      <c r="R1577" s="17"/>
      <c r="S1577" s="17">
        <v>9.4209906696583898E-2</v>
      </c>
      <c r="T1577" s="17">
        <v>0.22182424358331601</v>
      </c>
      <c r="U1577" s="17">
        <v>0.26243083220438201</v>
      </c>
      <c r="V1577" s="17">
        <v>0.17542959845526801</v>
      </c>
      <c r="W1577" s="17">
        <v>0.140029852123251</v>
      </c>
      <c r="X1577" s="17">
        <v>0.15517923066059</v>
      </c>
      <c r="Y1577" s="17">
        <v>0.13883407707271</v>
      </c>
      <c r="Z1577" s="17">
        <v>0.200638586187602</v>
      </c>
      <c r="AA1577" s="17">
        <v>0.15676484804900701</v>
      </c>
      <c r="AB1577" s="17">
        <v>0.238805854578132</v>
      </c>
      <c r="AC1577" s="17">
        <v>0.17065459050762699</v>
      </c>
      <c r="AD1577" s="17">
        <v>8.1259475721618998E-2</v>
      </c>
      <c r="AE1577" s="17"/>
      <c r="AF1577" s="17">
        <v>0.23341680052418201</v>
      </c>
      <c r="AG1577" s="17">
        <v>0.12687230985331899</v>
      </c>
      <c r="AH1577" s="17">
        <v>0.203471677968312</v>
      </c>
      <c r="AI1577" s="17">
        <v>0.20338252296683801</v>
      </c>
      <c r="AJ1577" s="17">
        <v>0.17321049384988299</v>
      </c>
      <c r="AK1577" s="17"/>
      <c r="AL1577" s="17">
        <v>9.8082268778725099E-2</v>
      </c>
      <c r="AM1577" s="17">
        <v>0.19526496931452</v>
      </c>
      <c r="AN1577" s="17">
        <v>0.14498824452322201</v>
      </c>
      <c r="AO1577" s="17">
        <v>0.229171537666786</v>
      </c>
      <c r="AP1577" s="17">
        <v>0.15638376117957001</v>
      </c>
      <c r="AQ1577" s="17">
        <v>0.19856528856083699</v>
      </c>
      <c r="AR1577" s="17"/>
      <c r="AS1577" s="17">
        <v>0.181374099457043</v>
      </c>
      <c r="AT1577" s="17">
        <v>0.173100238234904</v>
      </c>
      <c r="AU1577" s="17">
        <v>0.17937793865999199</v>
      </c>
      <c r="AV1577" s="17">
        <v>0.15552592847718899</v>
      </c>
      <c r="AW1577" s="17">
        <v>8.7506928461683606E-2</v>
      </c>
      <c r="AX1577" s="17"/>
      <c r="AY1577" s="17">
        <v>0.15718788530836</v>
      </c>
      <c r="AZ1577" s="17">
        <v>0.17951628614961199</v>
      </c>
      <c r="BA1577" s="17">
        <v>0.21733452627788699</v>
      </c>
      <c r="BB1577" s="17">
        <v>0.140006485232297</v>
      </c>
      <c r="BC1577" s="17">
        <v>9.1867558419907402E-2</v>
      </c>
      <c r="BD1577" s="17"/>
      <c r="BE1577" s="17">
        <v>0.22225065874732999</v>
      </c>
      <c r="BF1577" s="17">
        <v>0.216121900134537</v>
      </c>
      <c r="BG1577" s="17">
        <v>0.16564858188836601</v>
      </c>
      <c r="BH1577" s="17">
        <v>0.15023536420983299</v>
      </c>
      <c r="BI1577" s="17"/>
      <c r="BJ1577" s="17">
        <v>0.159021622460362</v>
      </c>
      <c r="BK1577" s="17">
        <v>0.106079509796619</v>
      </c>
      <c r="BL1577" s="17">
        <v>0.182938640156566</v>
      </c>
      <c r="BM1577" s="17">
        <v>0.17945848366919501</v>
      </c>
      <c r="BN1577" s="17"/>
      <c r="BO1577" s="17">
        <v>0.13919750966320699</v>
      </c>
      <c r="BP1577" s="17">
        <v>0.18708439262358401</v>
      </c>
      <c r="BQ1577" s="17">
        <v>0.17686373270515299</v>
      </c>
      <c r="BR1577" s="17"/>
      <c r="BS1577" s="17">
        <v>0.17630794626882801</v>
      </c>
      <c r="BT1577" s="17">
        <v>0.16807011912569</v>
      </c>
      <c r="BU1577" s="17"/>
      <c r="BV1577" s="17">
        <v>0.176717284807447</v>
      </c>
      <c r="BW1577" s="17">
        <v>0.19326831696750599</v>
      </c>
      <c r="BX1577" s="17">
        <v>0.135834487638822</v>
      </c>
      <c r="BY1577" s="17"/>
      <c r="BZ1577" s="17">
        <v>6.82270847694047E-2</v>
      </c>
      <c r="CA1577" s="17">
        <v>4.8504580942865298E-2</v>
      </c>
    </row>
    <row r="1578" spans="2:79" x14ac:dyDescent="0.3">
      <c r="B1578" t="s">
        <v>325</v>
      </c>
      <c r="C1578" s="17">
        <v>0.117197233940619</v>
      </c>
      <c r="D1578" s="17">
        <v>0.13149667641863899</v>
      </c>
      <c r="E1578" s="17">
        <v>0.10346586369526101</v>
      </c>
      <c r="F1578" s="17"/>
      <c r="G1578" s="17">
        <v>8.0402025150323006E-2</v>
      </c>
      <c r="H1578" s="17">
        <v>8.2739909121056707E-2</v>
      </c>
      <c r="I1578" s="17">
        <v>0.13927902689079499</v>
      </c>
      <c r="J1578" s="17">
        <v>0.129010007791132</v>
      </c>
      <c r="K1578" s="17">
        <v>0.122969780425925</v>
      </c>
      <c r="L1578" s="17">
        <v>0.137665854155162</v>
      </c>
      <c r="M1578" s="17"/>
      <c r="N1578" s="17">
        <v>8.7782508229466205E-2</v>
      </c>
      <c r="O1578" s="17">
        <v>0.108158593579063</v>
      </c>
      <c r="P1578" s="17">
        <v>0.134884595457231</v>
      </c>
      <c r="Q1578" s="17">
        <v>0.137871915176</v>
      </c>
      <c r="R1578" s="17"/>
      <c r="S1578" s="17">
        <v>0.12717202136411401</v>
      </c>
      <c r="T1578" s="17">
        <v>0.11924949884102699</v>
      </c>
      <c r="U1578" s="17">
        <v>0.18959353084277</v>
      </c>
      <c r="V1578" s="17">
        <v>0.115977261023322</v>
      </c>
      <c r="W1578" s="17">
        <v>5.6350939456235802E-2</v>
      </c>
      <c r="X1578" s="17">
        <v>0.118942450373009</v>
      </c>
      <c r="Y1578" s="17">
        <v>9.8649032124832906E-2</v>
      </c>
      <c r="Z1578" s="17">
        <v>0.13420657529238</v>
      </c>
      <c r="AA1578" s="17">
        <v>0.108488229686816</v>
      </c>
      <c r="AB1578" s="17">
        <v>0.114751577293048</v>
      </c>
      <c r="AC1578" s="17">
        <v>7.8907673960029096E-2</v>
      </c>
      <c r="AD1578" s="17">
        <v>0.13954225458567501</v>
      </c>
      <c r="AE1578" s="17"/>
      <c r="AF1578" s="17">
        <v>9.4799811420896399E-2</v>
      </c>
      <c r="AG1578" s="17">
        <v>0.148347652390589</v>
      </c>
      <c r="AH1578" s="17">
        <v>0.11401598362219501</v>
      </c>
      <c r="AI1578" s="17">
        <v>0.13553583576858</v>
      </c>
      <c r="AJ1578" s="17">
        <v>2.2830466005156601E-2</v>
      </c>
      <c r="AK1578" s="17"/>
      <c r="AL1578" s="17">
        <v>0.12611392164101401</v>
      </c>
      <c r="AM1578" s="17">
        <v>0.10683285513987401</v>
      </c>
      <c r="AN1578" s="17">
        <v>7.9548363142889697E-2</v>
      </c>
      <c r="AO1578" s="17">
        <v>0.15431061129198601</v>
      </c>
      <c r="AP1578" s="17">
        <v>3.9983377523879399E-2</v>
      </c>
      <c r="AQ1578" s="17">
        <v>8.6546475023299693E-2</v>
      </c>
      <c r="AR1578" s="17"/>
      <c r="AS1578" s="17">
        <v>9.4319020281292298E-2</v>
      </c>
      <c r="AT1578" s="17">
        <v>0.12543826810140099</v>
      </c>
      <c r="AU1578" s="17">
        <v>0.115325961017157</v>
      </c>
      <c r="AV1578" s="17">
        <v>0.124207033684404</v>
      </c>
      <c r="AW1578" s="17">
        <v>7.9685990474892096E-2</v>
      </c>
      <c r="AX1578" s="17"/>
      <c r="AY1578" s="17">
        <v>0.13319733110652199</v>
      </c>
      <c r="AZ1578" s="17">
        <v>0.119958882317516</v>
      </c>
      <c r="BA1578" s="17">
        <v>8.0915578917026998E-2</v>
      </c>
      <c r="BB1578" s="17">
        <v>8.6400212987684494E-2</v>
      </c>
      <c r="BC1578" s="17">
        <v>0.23366195445849</v>
      </c>
      <c r="BD1578" s="17"/>
      <c r="BE1578" s="17">
        <v>0.11039740932489001</v>
      </c>
      <c r="BF1578" s="17">
        <v>0.114599231178018</v>
      </c>
      <c r="BG1578" s="17">
        <v>0.12696023420758501</v>
      </c>
      <c r="BH1578" s="17">
        <v>9.9803009265200596E-2</v>
      </c>
      <c r="BI1578" s="17"/>
      <c r="BJ1578" s="17">
        <v>0.154010236306695</v>
      </c>
      <c r="BK1578" s="17">
        <v>6.2597071894008094E-2</v>
      </c>
      <c r="BL1578" s="17">
        <v>0.106752762152238</v>
      </c>
      <c r="BM1578" s="17">
        <v>0.120703080444932</v>
      </c>
      <c r="BN1578" s="17"/>
      <c r="BO1578" s="17">
        <v>0.11668458281421799</v>
      </c>
      <c r="BP1578" s="17">
        <v>0.118883969764892</v>
      </c>
      <c r="BQ1578" s="17">
        <v>0.114758339221511</v>
      </c>
      <c r="BR1578" s="17"/>
      <c r="BS1578" s="17">
        <v>0.11534247987743999</v>
      </c>
      <c r="BT1578" s="17">
        <v>0.116459874419978</v>
      </c>
      <c r="BU1578" s="17"/>
      <c r="BV1578" s="17">
        <v>8.0646179482763494E-2</v>
      </c>
      <c r="BW1578" s="17">
        <v>0.141487847590518</v>
      </c>
      <c r="BX1578" s="17">
        <v>0.124479619548525</v>
      </c>
      <c r="BY1578" s="17"/>
      <c r="BZ1578" s="17">
        <v>0.15288959678842301</v>
      </c>
      <c r="CA1578" s="17">
        <v>0.15223843583316499</v>
      </c>
    </row>
    <row r="1579" spans="2:79" x14ac:dyDescent="0.3">
      <c r="B1579" t="s">
        <v>326</v>
      </c>
      <c r="C1579" s="17">
        <v>8.7846977442554305E-2</v>
      </c>
      <c r="D1579" s="17">
        <v>9.2531722717894505E-2</v>
      </c>
      <c r="E1579" s="17">
        <v>8.3745654023580904E-2</v>
      </c>
      <c r="F1579" s="17"/>
      <c r="G1579" s="17">
        <v>6.17468597179179E-2</v>
      </c>
      <c r="H1579" s="17">
        <v>9.8342672948977097E-2</v>
      </c>
      <c r="I1579" s="17">
        <v>6.4204383197391496E-2</v>
      </c>
      <c r="J1579" s="17">
        <v>9.5474563974021598E-2</v>
      </c>
      <c r="K1579" s="17">
        <v>0.10771537953916401</v>
      </c>
      <c r="L1579" s="17">
        <v>9.6746887987759905E-2</v>
      </c>
      <c r="M1579" s="17"/>
      <c r="N1579" s="17">
        <v>6.3320712637742096E-2</v>
      </c>
      <c r="O1579" s="17">
        <v>7.4089034666121101E-2</v>
      </c>
      <c r="P1579" s="17">
        <v>0.103773431697017</v>
      </c>
      <c r="Q1579" s="17">
        <v>0.10813275283896601</v>
      </c>
      <c r="R1579" s="17"/>
      <c r="S1579" s="17">
        <v>8.4120679313553104E-2</v>
      </c>
      <c r="T1579" s="17">
        <v>8.5955791525168398E-2</v>
      </c>
      <c r="U1579" s="17">
        <v>3.5767433381259602E-2</v>
      </c>
      <c r="V1579" s="17">
        <v>9.7802809611686706E-2</v>
      </c>
      <c r="W1579" s="17">
        <v>8.4010607181691399E-2</v>
      </c>
      <c r="X1579" s="17">
        <v>0.12774570590072001</v>
      </c>
      <c r="Y1579" s="17">
        <v>0.13004577647933999</v>
      </c>
      <c r="Z1579" s="17">
        <v>7.1753802060630797E-2</v>
      </c>
      <c r="AA1579" s="17">
        <v>5.6331011839631302E-2</v>
      </c>
      <c r="AB1579" s="17">
        <v>7.1998851660060606E-2</v>
      </c>
      <c r="AC1579" s="17">
        <v>0.115478486620208</v>
      </c>
      <c r="AD1579" s="17">
        <v>0.13421713532198401</v>
      </c>
      <c r="AE1579" s="17"/>
      <c r="AF1579" s="17">
        <v>0.11415739848926899</v>
      </c>
      <c r="AG1579" s="17">
        <v>7.2516729305132394E-2</v>
      </c>
      <c r="AH1579" s="17">
        <v>1.6657403146080399E-2</v>
      </c>
      <c r="AI1579" s="17">
        <v>0.11030370910844101</v>
      </c>
      <c r="AJ1579" s="17">
        <v>7.80044377366758E-2</v>
      </c>
      <c r="AK1579" s="17"/>
      <c r="AL1579" s="17">
        <v>6.6355014098824494E-2</v>
      </c>
      <c r="AM1579" s="17">
        <v>0.10423032454365599</v>
      </c>
      <c r="AN1579" s="17">
        <v>5.2952351635078401E-2</v>
      </c>
      <c r="AO1579" s="17">
        <v>9.3617606208419302E-2</v>
      </c>
      <c r="AP1579" s="17">
        <v>7.4727020900463598E-2</v>
      </c>
      <c r="AQ1579" s="17">
        <v>8.6984929631543501E-2</v>
      </c>
      <c r="AR1579" s="17"/>
      <c r="AS1579" s="17">
        <v>6.41070487995824E-2</v>
      </c>
      <c r="AT1579" s="17">
        <v>6.9333391049969606E-2</v>
      </c>
      <c r="AU1579" s="17">
        <v>0.121323688687189</v>
      </c>
      <c r="AV1579" s="17">
        <v>0.139172849148471</v>
      </c>
      <c r="AW1579" s="17">
        <v>0.100712981824469</v>
      </c>
      <c r="AX1579" s="17"/>
      <c r="AY1579" s="17">
        <v>8.16461839621615E-2</v>
      </c>
      <c r="AZ1579" s="17">
        <v>8.0212631413348306E-2</v>
      </c>
      <c r="BA1579" s="17">
        <v>8.5003426511656405E-2</v>
      </c>
      <c r="BB1579" s="17">
        <v>0.10748580764414201</v>
      </c>
      <c r="BC1579" s="17">
        <v>0.16094791622427199</v>
      </c>
      <c r="BD1579" s="17"/>
      <c r="BE1579" s="17">
        <v>0.19935284837796999</v>
      </c>
      <c r="BF1579" s="17">
        <v>0.119686063287317</v>
      </c>
      <c r="BG1579" s="17">
        <v>7.2755181655960496E-2</v>
      </c>
      <c r="BH1579" s="17">
        <v>7.92879543281889E-2</v>
      </c>
      <c r="BI1579" s="17"/>
      <c r="BJ1579" s="17">
        <v>0.164266565745637</v>
      </c>
      <c r="BK1579" s="17">
        <v>8.4229165222000593E-2</v>
      </c>
      <c r="BL1579" s="17">
        <v>8.8384478330367305E-2</v>
      </c>
      <c r="BM1579" s="17">
        <v>6.8384277777977606E-2</v>
      </c>
      <c r="BN1579" s="17"/>
      <c r="BO1579" s="17">
        <v>0.12970347286703501</v>
      </c>
      <c r="BP1579" s="17">
        <v>6.4873284104346701E-2</v>
      </c>
      <c r="BQ1579" s="17">
        <v>8.3594819605974799E-2</v>
      </c>
      <c r="BR1579" s="17"/>
      <c r="BS1579" s="17">
        <v>8.7071531411960695E-2</v>
      </c>
      <c r="BT1579" s="17">
        <v>8.9517028351867103E-2</v>
      </c>
      <c r="BU1579" s="17"/>
      <c r="BV1579" s="17">
        <v>7.4130585163218493E-2</v>
      </c>
      <c r="BW1579" s="17">
        <v>8.0868924158121497E-2</v>
      </c>
      <c r="BX1579" s="17">
        <v>9.1940517365060398E-2</v>
      </c>
      <c r="BY1579" s="17"/>
      <c r="BZ1579" s="17">
        <v>5.1456263979386699E-2</v>
      </c>
      <c r="CA1579" s="17">
        <v>2.2684497501129299E-2</v>
      </c>
    </row>
    <row r="1580" spans="2:79" x14ac:dyDescent="0.3">
      <c r="B1580" t="s">
        <v>327</v>
      </c>
      <c r="C1580" s="17">
        <v>2.77538765353662E-2</v>
      </c>
      <c r="D1580" s="17">
        <v>3.5651822189093199E-2</v>
      </c>
      <c r="E1580" s="17">
        <v>1.98726014955878E-2</v>
      </c>
      <c r="F1580" s="17"/>
      <c r="G1580" s="17">
        <v>2.0738155758034199E-2</v>
      </c>
      <c r="H1580" s="17">
        <v>0</v>
      </c>
      <c r="I1580" s="17">
        <v>2.5892489426575301E-2</v>
      </c>
      <c r="J1580" s="17">
        <v>3.0804029497568799E-2</v>
      </c>
      <c r="K1580" s="17">
        <v>6.1999818002184397E-2</v>
      </c>
      <c r="L1580" s="17">
        <v>2.9652718677699499E-2</v>
      </c>
      <c r="M1580" s="17"/>
      <c r="N1580" s="17">
        <v>1.51917580161006E-2</v>
      </c>
      <c r="O1580" s="17">
        <v>2.38839463602269E-2</v>
      </c>
      <c r="P1580" s="17">
        <v>4.62049435897516E-2</v>
      </c>
      <c r="Q1580" s="17">
        <v>2.54750574736794E-2</v>
      </c>
      <c r="R1580" s="17"/>
      <c r="S1580" s="17">
        <v>2.2982801064956301E-2</v>
      </c>
      <c r="T1580" s="17">
        <v>1.9037235820698301E-2</v>
      </c>
      <c r="U1580" s="17">
        <v>3.2379366138678201E-2</v>
      </c>
      <c r="V1580" s="17">
        <v>0</v>
      </c>
      <c r="W1580" s="17">
        <v>0</v>
      </c>
      <c r="X1580" s="17">
        <v>3.3034192283349403E-2</v>
      </c>
      <c r="Y1580" s="17">
        <v>1.4516254685459201E-2</v>
      </c>
      <c r="Z1580" s="17">
        <v>3.6039468417639199E-2</v>
      </c>
      <c r="AA1580" s="17">
        <v>2.6387273242601299E-2</v>
      </c>
      <c r="AB1580" s="17">
        <v>8.1547202718000394E-2</v>
      </c>
      <c r="AC1580" s="17">
        <v>4.7074376195201703E-2</v>
      </c>
      <c r="AD1580" s="17">
        <v>3.9942494334797997E-2</v>
      </c>
      <c r="AE1580" s="17"/>
      <c r="AF1580" s="17">
        <v>3.9234112729145502E-2</v>
      </c>
      <c r="AG1580" s="17">
        <v>1.22057954665056E-2</v>
      </c>
      <c r="AH1580" s="17">
        <v>3.66987030680078E-2</v>
      </c>
      <c r="AI1580" s="17">
        <v>5.47334379599086E-2</v>
      </c>
      <c r="AJ1580" s="17">
        <v>2.4297465584057001E-2</v>
      </c>
      <c r="AK1580" s="17"/>
      <c r="AL1580" s="17">
        <v>1.70971416185954E-2</v>
      </c>
      <c r="AM1580" s="17">
        <v>3.6305599051975203E-2</v>
      </c>
      <c r="AN1580" s="17">
        <v>3.4180911775525298E-2</v>
      </c>
      <c r="AO1580" s="17">
        <v>3.4573847692199101E-2</v>
      </c>
      <c r="AP1580" s="17">
        <v>4.2906099185573303E-2</v>
      </c>
      <c r="AQ1580" s="17">
        <v>0</v>
      </c>
      <c r="AR1580" s="17"/>
      <c r="AS1580" s="17">
        <v>2.7154658506396701E-2</v>
      </c>
      <c r="AT1580" s="17">
        <v>2.0883832026373599E-2</v>
      </c>
      <c r="AU1580" s="17">
        <v>2.47454395119018E-2</v>
      </c>
      <c r="AV1580" s="17">
        <v>2.8016836509450499E-2</v>
      </c>
      <c r="AW1580" s="17">
        <v>0.17597229323243899</v>
      </c>
      <c r="AX1580" s="17"/>
      <c r="AY1580" s="17">
        <v>3.4181139572531799E-2</v>
      </c>
      <c r="AZ1580" s="17">
        <v>1.85507868957248E-2</v>
      </c>
      <c r="BA1580" s="17">
        <v>3.8658018968786199E-2</v>
      </c>
      <c r="BB1580" s="17">
        <v>3.9120807976810203E-2</v>
      </c>
      <c r="BC1580" s="17">
        <v>0</v>
      </c>
      <c r="BD1580" s="17"/>
      <c r="BE1580" s="17">
        <v>4.4861612158127097E-2</v>
      </c>
      <c r="BF1580" s="17">
        <v>3.5784666374937699E-2</v>
      </c>
      <c r="BG1580" s="17">
        <v>2.2673517980341101E-2</v>
      </c>
      <c r="BH1580" s="17">
        <v>2.9275824994637399E-2</v>
      </c>
      <c r="BI1580" s="17"/>
      <c r="BJ1580" s="17">
        <v>6.3533741058820606E-2</v>
      </c>
      <c r="BK1580" s="17">
        <v>2.2015349114132599E-2</v>
      </c>
      <c r="BL1580" s="17">
        <v>1.7263674912139999E-2</v>
      </c>
      <c r="BM1580" s="17">
        <v>2.39539360856568E-2</v>
      </c>
      <c r="BN1580" s="17"/>
      <c r="BO1580" s="17">
        <v>5.42512130385812E-2</v>
      </c>
      <c r="BP1580" s="17">
        <v>0</v>
      </c>
      <c r="BQ1580" s="17">
        <v>2.7695778904120401E-2</v>
      </c>
      <c r="BR1580" s="17"/>
      <c r="BS1580" s="17">
        <v>3.1792076477679503E-2</v>
      </c>
      <c r="BT1580" s="17">
        <v>2.25887618675473E-2</v>
      </c>
      <c r="BU1580" s="17"/>
      <c r="BV1580" s="17">
        <v>2.38356299848098E-2</v>
      </c>
      <c r="BW1580" s="17">
        <v>2.3927490499138199E-2</v>
      </c>
      <c r="BX1580" s="17">
        <v>3.5418798704753E-2</v>
      </c>
      <c r="BY1580" s="17"/>
      <c r="BZ1580" s="17">
        <v>0</v>
      </c>
      <c r="CA1580" s="17">
        <v>0</v>
      </c>
    </row>
    <row r="1581" spans="2:79" x14ac:dyDescent="0.3">
      <c r="C1581" s="17"/>
      <c r="D1581" s="17"/>
      <c r="E1581" s="17"/>
      <c r="F1581" s="17"/>
      <c r="G1581" s="17"/>
      <c r="H1581" s="17"/>
      <c r="I1581" s="17"/>
      <c r="J1581" s="17"/>
      <c r="K1581" s="17"/>
      <c r="L1581" s="17"/>
      <c r="M1581" s="17"/>
      <c r="N1581" s="17"/>
      <c r="O1581" s="17"/>
      <c r="P1581" s="17"/>
      <c r="Q1581" s="17"/>
      <c r="R1581" s="17"/>
      <c r="S1581" s="17"/>
      <c r="T1581" s="17"/>
      <c r="U1581" s="17"/>
      <c r="V1581" s="17"/>
      <c r="W1581" s="17"/>
      <c r="X1581" s="17"/>
      <c r="Y1581" s="17"/>
      <c r="Z1581" s="17"/>
      <c r="AA1581" s="17"/>
      <c r="AB1581" s="17"/>
      <c r="AC1581" s="17"/>
      <c r="AD1581" s="17"/>
      <c r="AE1581" s="17"/>
      <c r="AF1581" s="17"/>
      <c r="AG1581" s="17"/>
      <c r="AH1581" s="17"/>
      <c r="AI1581" s="17"/>
      <c r="AJ1581" s="17"/>
      <c r="AK1581" s="17"/>
      <c r="AL1581" s="17"/>
      <c r="AM1581" s="17"/>
      <c r="AN1581" s="17"/>
      <c r="AO1581" s="17"/>
      <c r="AP1581" s="17"/>
      <c r="AQ1581" s="17"/>
      <c r="AR1581" s="17"/>
      <c r="AS1581" s="17"/>
      <c r="AT1581" s="17"/>
      <c r="AU1581" s="17"/>
      <c r="AV1581" s="17"/>
      <c r="AW1581" s="17"/>
      <c r="AX1581" s="17"/>
      <c r="AY1581" s="17"/>
      <c r="AZ1581" s="17"/>
      <c r="BA1581" s="17"/>
      <c r="BB1581" s="17"/>
      <c r="BC1581" s="17"/>
      <c r="BD1581" s="17"/>
      <c r="BE1581" s="17"/>
      <c r="BF1581" s="17"/>
      <c r="BG1581" s="17"/>
      <c r="BH1581" s="17"/>
      <c r="BI1581" s="17"/>
      <c r="BJ1581" s="17"/>
      <c r="BK1581" s="17"/>
      <c r="BL1581" s="17"/>
      <c r="BM1581" s="17"/>
      <c r="BN1581" s="17"/>
      <c r="BO1581" s="17"/>
      <c r="BP1581" s="17"/>
      <c r="BQ1581" s="17"/>
      <c r="BR1581" s="17"/>
      <c r="BS1581" s="17"/>
      <c r="BT1581" s="17"/>
      <c r="BU1581" s="17"/>
      <c r="BV1581" s="17"/>
      <c r="BW1581" s="17"/>
      <c r="BX1581" s="17"/>
      <c r="BY1581" s="17"/>
      <c r="BZ1581" s="17"/>
      <c r="CA1581" s="17"/>
    </row>
    <row r="1582" spans="2:79" x14ac:dyDescent="0.3">
      <c r="B1582" s="6" t="s">
        <v>419</v>
      </c>
      <c r="C1582" s="17"/>
      <c r="D1582" s="17"/>
      <c r="E1582" s="17"/>
      <c r="F1582" s="17"/>
      <c r="G1582" s="17"/>
      <c r="H1582" s="17"/>
      <c r="I1582" s="17"/>
      <c r="J1582" s="17"/>
      <c r="K1582" s="17"/>
      <c r="L1582" s="17"/>
      <c r="M1582" s="17"/>
      <c r="N1582" s="17"/>
      <c r="O1582" s="17"/>
      <c r="P1582" s="17"/>
      <c r="Q1582" s="17"/>
      <c r="R1582" s="17"/>
      <c r="S1582" s="17"/>
      <c r="T1582" s="17"/>
      <c r="U1582" s="17"/>
      <c r="V1582" s="17"/>
      <c r="W1582" s="17"/>
      <c r="X1582" s="17"/>
      <c r="Y1582" s="17"/>
      <c r="Z1582" s="17"/>
      <c r="AA1582" s="17"/>
      <c r="AB1582" s="17"/>
      <c r="AC1582" s="17"/>
      <c r="AD1582" s="17"/>
      <c r="AE1582" s="17"/>
      <c r="AF1582" s="17"/>
      <c r="AG1582" s="17"/>
      <c r="AH1582" s="17"/>
      <c r="AI1582" s="17"/>
      <c r="AJ1582" s="17"/>
      <c r="AK1582" s="17"/>
      <c r="AL1582" s="17"/>
      <c r="AM1582" s="17"/>
      <c r="AN1582" s="17"/>
      <c r="AO1582" s="17"/>
      <c r="AP1582" s="17"/>
      <c r="AQ1582" s="17"/>
      <c r="AR1582" s="17"/>
      <c r="AS1582" s="17"/>
      <c r="AT1582" s="17"/>
      <c r="AU1582" s="17"/>
      <c r="AV1582" s="17"/>
      <c r="AW1582" s="17"/>
      <c r="AX1582" s="17"/>
      <c r="AY1582" s="17"/>
      <c r="AZ1582" s="17"/>
      <c r="BA1582" s="17"/>
      <c r="BB1582" s="17"/>
      <c r="BC1582" s="17"/>
      <c r="BD1582" s="17"/>
      <c r="BE1582" s="17"/>
      <c r="BF1582" s="17"/>
      <c r="BG1582" s="17"/>
      <c r="BH1582" s="17"/>
      <c r="BI1582" s="17"/>
      <c r="BJ1582" s="17"/>
      <c r="BK1582" s="17"/>
      <c r="BL1582" s="17"/>
      <c r="BM1582" s="17"/>
      <c r="BN1582" s="17"/>
      <c r="BO1582" s="17"/>
      <c r="BP1582" s="17"/>
      <c r="BQ1582" s="17"/>
      <c r="BR1582" s="17"/>
      <c r="BS1582" s="17"/>
      <c r="BT1582" s="17"/>
      <c r="BU1582" s="17"/>
      <c r="BV1582" s="17"/>
      <c r="BW1582" s="17"/>
      <c r="BX1582" s="17"/>
      <c r="BY1582" s="17"/>
      <c r="BZ1582" s="17"/>
      <c r="CA1582" s="17"/>
    </row>
    <row r="1583" spans="2:79" x14ac:dyDescent="0.3">
      <c r="B1583" s="24" t="s">
        <v>329</v>
      </c>
      <c r="C1583" s="17"/>
      <c r="D1583" s="17"/>
      <c r="E1583" s="17"/>
      <c r="F1583" s="17"/>
      <c r="G1583" s="17"/>
      <c r="H1583" s="17"/>
      <c r="I1583" s="17"/>
      <c r="J1583" s="17"/>
      <c r="K1583" s="17"/>
      <c r="L1583" s="17"/>
      <c r="M1583" s="17"/>
      <c r="N1583" s="17"/>
      <c r="O1583" s="17"/>
      <c r="P1583" s="17"/>
      <c r="Q1583" s="17"/>
      <c r="R1583" s="17"/>
      <c r="S1583" s="17"/>
      <c r="T1583" s="17"/>
      <c r="U1583" s="17"/>
      <c r="V1583" s="17"/>
      <c r="W1583" s="17"/>
      <c r="X1583" s="17"/>
      <c r="Y1583" s="17"/>
      <c r="Z1583" s="17"/>
      <c r="AA1583" s="17"/>
      <c r="AB1583" s="17"/>
      <c r="AC1583" s="17"/>
      <c r="AD1583" s="17"/>
      <c r="AE1583" s="17"/>
      <c r="AF1583" s="17"/>
      <c r="AG1583" s="17"/>
      <c r="AH1583" s="17"/>
      <c r="AI1583" s="17"/>
      <c r="AJ1583" s="17"/>
      <c r="AK1583" s="17"/>
      <c r="AL1583" s="17"/>
      <c r="AM1583" s="17"/>
      <c r="AN1583" s="17"/>
      <c r="AO1583" s="17"/>
      <c r="AP1583" s="17"/>
      <c r="AQ1583" s="17"/>
      <c r="AR1583" s="17"/>
      <c r="AS1583" s="17"/>
      <c r="AT1583" s="17"/>
      <c r="AU1583" s="17"/>
      <c r="AV1583" s="17"/>
      <c r="AW1583" s="17"/>
      <c r="AX1583" s="17"/>
      <c r="AY1583" s="17"/>
      <c r="AZ1583" s="17"/>
      <c r="BA1583" s="17"/>
      <c r="BB1583" s="17"/>
      <c r="BC1583" s="17"/>
      <c r="BD1583" s="17"/>
      <c r="BE1583" s="17"/>
      <c r="BF1583" s="17"/>
      <c r="BG1583" s="17"/>
      <c r="BH1583" s="17"/>
      <c r="BI1583" s="17"/>
      <c r="BJ1583" s="17"/>
      <c r="BK1583" s="17"/>
      <c r="BL1583" s="17"/>
      <c r="BM1583" s="17"/>
      <c r="BN1583" s="17"/>
      <c r="BO1583" s="17"/>
      <c r="BP1583" s="17"/>
      <c r="BQ1583" s="17"/>
      <c r="BR1583" s="17"/>
      <c r="BS1583" s="17"/>
      <c r="BT1583" s="17"/>
      <c r="BU1583" s="17"/>
      <c r="BV1583" s="17"/>
      <c r="BW1583" s="17"/>
      <c r="BX1583" s="17"/>
      <c r="BY1583" s="17"/>
      <c r="BZ1583" s="17"/>
      <c r="CA1583" s="17"/>
    </row>
    <row r="1584" spans="2:79" x14ac:dyDescent="0.3">
      <c r="B1584" t="s">
        <v>321</v>
      </c>
      <c r="C1584" s="17">
        <v>9.4603383998664095E-2</v>
      </c>
      <c r="D1584" s="17">
        <v>0.113045097440916</v>
      </c>
      <c r="E1584" s="17">
        <v>7.6440006708666103E-2</v>
      </c>
      <c r="F1584" s="17"/>
      <c r="G1584" s="17">
        <v>0.173063681650997</v>
      </c>
      <c r="H1584" s="17">
        <v>0.113022724891441</v>
      </c>
      <c r="I1584" s="17">
        <v>0.12967744384062799</v>
      </c>
      <c r="J1584" s="17">
        <v>3.8456886676219403E-2</v>
      </c>
      <c r="K1584" s="17">
        <v>9.7145195721717106E-2</v>
      </c>
      <c r="L1584" s="17">
        <v>4.0444123774440698E-2</v>
      </c>
      <c r="M1584" s="17"/>
      <c r="N1584" s="17">
        <v>0.12884245664050301</v>
      </c>
      <c r="O1584" s="17">
        <v>5.30544261228173E-2</v>
      </c>
      <c r="P1584" s="17">
        <v>0.11796562728096301</v>
      </c>
      <c r="Q1584" s="17">
        <v>6.9839389187874704E-2</v>
      </c>
      <c r="R1584" s="17"/>
      <c r="S1584" s="17">
        <v>0.12944929954444601</v>
      </c>
      <c r="T1584" s="17">
        <v>0.101702998087303</v>
      </c>
      <c r="U1584" s="17">
        <v>0.10667551000985</v>
      </c>
      <c r="V1584" s="17">
        <v>0.10672440077690599</v>
      </c>
      <c r="W1584" s="17">
        <v>7.7380803193337594E-2</v>
      </c>
      <c r="X1584" s="17">
        <v>4.8879994722405201E-2</v>
      </c>
      <c r="Y1584" s="17">
        <v>3.0039333308345299E-2</v>
      </c>
      <c r="Z1584" s="17">
        <v>7.6010607041733194E-2</v>
      </c>
      <c r="AA1584" s="17">
        <v>0.111740203972115</v>
      </c>
      <c r="AB1584" s="17">
        <v>0.11061977499794499</v>
      </c>
      <c r="AC1584" s="17">
        <v>0.109087966363202</v>
      </c>
      <c r="AD1584" s="17">
        <v>8.83431462209711E-2</v>
      </c>
      <c r="AE1584" s="17"/>
      <c r="AF1584" s="17">
        <v>0.12841603852695399</v>
      </c>
      <c r="AG1584" s="17">
        <v>0.110274038968697</v>
      </c>
      <c r="AH1584" s="17">
        <v>0.108728320821029</v>
      </c>
      <c r="AI1584" s="17">
        <v>6.1828464850161302E-2</v>
      </c>
      <c r="AJ1584" s="17">
        <v>0</v>
      </c>
      <c r="AK1584" s="17"/>
      <c r="AL1584" s="17">
        <v>0.134868113313381</v>
      </c>
      <c r="AM1584" s="17">
        <v>0.15653948631768899</v>
      </c>
      <c r="AN1584" s="17">
        <v>0.11400902080016501</v>
      </c>
      <c r="AO1584" s="17">
        <v>8.6048550047281902E-2</v>
      </c>
      <c r="AP1584" s="17">
        <v>0</v>
      </c>
      <c r="AQ1584" s="17">
        <v>3.8953378387932801E-2</v>
      </c>
      <c r="AR1584" s="17"/>
      <c r="AS1584" s="17">
        <v>0.141301744649694</v>
      </c>
      <c r="AT1584" s="17">
        <v>8.2678095206914506E-2</v>
      </c>
      <c r="AU1584" s="17">
        <v>6.0899627917802797E-2</v>
      </c>
      <c r="AV1584" s="17">
        <v>0.113390982988495</v>
      </c>
      <c r="AW1584" s="17">
        <v>0.26863531421189302</v>
      </c>
      <c r="AX1584" s="17"/>
      <c r="AY1584" s="17">
        <v>0.102082910326111</v>
      </c>
      <c r="AZ1584" s="17">
        <v>7.6574861142714404E-2</v>
      </c>
      <c r="BA1584" s="17">
        <v>8.9606298075976101E-2</v>
      </c>
      <c r="BB1584" s="17">
        <v>0.138471577680601</v>
      </c>
      <c r="BC1584" s="17">
        <v>0.13391509562652501</v>
      </c>
      <c r="BD1584" s="17"/>
      <c r="BE1584" s="17">
        <v>0.22243694442673101</v>
      </c>
      <c r="BF1584" s="17">
        <v>5.4041350661264802E-2</v>
      </c>
      <c r="BG1584" s="17">
        <v>0.111544351446492</v>
      </c>
      <c r="BH1584" s="17">
        <v>7.7565362902985699E-2</v>
      </c>
      <c r="BI1584" s="17"/>
      <c r="BJ1584" s="17">
        <v>8.6291891966927603E-2</v>
      </c>
      <c r="BK1584" s="17">
        <v>0.23314911436768701</v>
      </c>
      <c r="BL1584" s="17">
        <v>6.5973781866900297E-2</v>
      </c>
      <c r="BM1584" s="17">
        <v>9.1969846025459406E-2</v>
      </c>
      <c r="BN1584" s="17"/>
      <c r="BO1584" s="17">
        <v>0.10882329147005</v>
      </c>
      <c r="BP1584" s="17">
        <v>0.14380757141286199</v>
      </c>
      <c r="BQ1584" s="17">
        <v>8.1654334971483597E-2</v>
      </c>
      <c r="BR1584" s="17"/>
      <c r="BS1584" s="17">
        <v>9.2106341307427106E-2</v>
      </c>
      <c r="BT1584" s="17">
        <v>9.5387582120732006E-2</v>
      </c>
      <c r="BU1584" s="17"/>
      <c r="BV1584" s="17">
        <v>7.52785474140827E-2</v>
      </c>
      <c r="BW1584" s="17">
        <v>7.1465348501669204E-2</v>
      </c>
      <c r="BX1584" s="17">
        <v>0.140961405959978</v>
      </c>
      <c r="BY1584" s="17"/>
      <c r="BZ1584" s="17">
        <v>7.4343863307366601E-2</v>
      </c>
      <c r="CA1584" s="17">
        <v>0.15384193969309001</v>
      </c>
    </row>
    <row r="1585" spans="2:79" x14ac:dyDescent="0.3">
      <c r="B1585" t="s">
        <v>322</v>
      </c>
      <c r="C1585" s="17">
        <v>0.198234893907172</v>
      </c>
      <c r="D1585" s="17">
        <v>0.199069413666249</v>
      </c>
      <c r="E1585" s="17">
        <v>0.19617994843293399</v>
      </c>
      <c r="F1585" s="17"/>
      <c r="G1585" s="17">
        <v>0.326372685695826</v>
      </c>
      <c r="H1585" s="17">
        <v>0.22343932168486599</v>
      </c>
      <c r="I1585" s="17">
        <v>0.23478189842833599</v>
      </c>
      <c r="J1585" s="17">
        <v>0.134044432292628</v>
      </c>
      <c r="K1585" s="17">
        <v>0.152584429782855</v>
      </c>
      <c r="L1585" s="17">
        <v>0.14559331022869301</v>
      </c>
      <c r="M1585" s="17"/>
      <c r="N1585" s="17">
        <v>0.26179317518552397</v>
      </c>
      <c r="O1585" s="17">
        <v>0.218666892584929</v>
      </c>
      <c r="P1585" s="17">
        <v>0.16113146374144199</v>
      </c>
      <c r="Q1585" s="17">
        <v>0.14413980778100199</v>
      </c>
      <c r="R1585" s="17"/>
      <c r="S1585" s="17">
        <v>0.25966813321877302</v>
      </c>
      <c r="T1585" s="17">
        <v>0.19526626338386399</v>
      </c>
      <c r="U1585" s="17">
        <v>0.179131497958925</v>
      </c>
      <c r="V1585" s="17">
        <v>0.177071393779343</v>
      </c>
      <c r="W1585" s="17">
        <v>0.153964207042738</v>
      </c>
      <c r="X1585" s="17">
        <v>0.15835748131293401</v>
      </c>
      <c r="Y1585" s="17">
        <v>0.20938256628324101</v>
      </c>
      <c r="Z1585" s="17">
        <v>0.24785157739477301</v>
      </c>
      <c r="AA1585" s="17">
        <v>0.20831582223186801</v>
      </c>
      <c r="AB1585" s="17">
        <v>0.185954411863264</v>
      </c>
      <c r="AC1585" s="17">
        <v>0.15860134147813901</v>
      </c>
      <c r="AD1585" s="17">
        <v>0.24082939655907901</v>
      </c>
      <c r="AE1585" s="17"/>
      <c r="AF1585" s="17">
        <v>0.202286013424894</v>
      </c>
      <c r="AG1585" s="17">
        <v>0.242692276578376</v>
      </c>
      <c r="AH1585" s="17">
        <v>0.18816623395350901</v>
      </c>
      <c r="AI1585" s="17">
        <v>9.4218167801097402E-2</v>
      </c>
      <c r="AJ1585" s="17">
        <v>0.17157051179968499</v>
      </c>
      <c r="AK1585" s="17"/>
      <c r="AL1585" s="17">
        <v>0.27992060584802603</v>
      </c>
      <c r="AM1585" s="17">
        <v>0.204208756853025</v>
      </c>
      <c r="AN1585" s="17">
        <v>0.217523931489707</v>
      </c>
      <c r="AO1585" s="17">
        <v>0.13825666837775499</v>
      </c>
      <c r="AP1585" s="17">
        <v>0.23582666755541901</v>
      </c>
      <c r="AQ1585" s="17">
        <v>0.11777737997054399</v>
      </c>
      <c r="AR1585" s="17"/>
      <c r="AS1585" s="17">
        <v>0.28115033921403998</v>
      </c>
      <c r="AT1585" s="17">
        <v>0.18967904972129401</v>
      </c>
      <c r="AU1585" s="17">
        <v>0.17277322482640001</v>
      </c>
      <c r="AV1585" s="17">
        <v>0.181751832263715</v>
      </c>
      <c r="AW1585" s="17">
        <v>0.15632615369373401</v>
      </c>
      <c r="AX1585" s="17"/>
      <c r="AY1585" s="17">
        <v>0.21389414812951901</v>
      </c>
      <c r="AZ1585" s="17">
        <v>0.20891056571316799</v>
      </c>
      <c r="BA1585" s="17">
        <v>0.14661667052770899</v>
      </c>
      <c r="BB1585" s="17">
        <v>0.22829046319472601</v>
      </c>
      <c r="BC1585" s="17">
        <v>0.165255659668679</v>
      </c>
      <c r="BD1585" s="17"/>
      <c r="BE1585" s="17">
        <v>0.204643204971103</v>
      </c>
      <c r="BF1585" s="17">
        <v>0.20173825428712899</v>
      </c>
      <c r="BG1585" s="17">
        <v>0.17849772915552201</v>
      </c>
      <c r="BH1585" s="17">
        <v>0.22722702971527101</v>
      </c>
      <c r="BI1585" s="17"/>
      <c r="BJ1585" s="17">
        <v>0.15069774427601301</v>
      </c>
      <c r="BK1585" s="17">
        <v>0.23140439764378001</v>
      </c>
      <c r="BL1585" s="17">
        <v>0.16443038843497701</v>
      </c>
      <c r="BM1585" s="17">
        <v>0.213597842217677</v>
      </c>
      <c r="BN1585" s="17"/>
      <c r="BO1585" s="17">
        <v>0.25192203669726598</v>
      </c>
      <c r="BP1585" s="17">
        <v>0.174948151158132</v>
      </c>
      <c r="BQ1585" s="17">
        <v>0.18923098109650999</v>
      </c>
      <c r="BR1585" s="17"/>
      <c r="BS1585" s="17">
        <v>0.19742300207854899</v>
      </c>
      <c r="BT1585" s="17">
        <v>0.20075686788312599</v>
      </c>
      <c r="BU1585" s="17"/>
      <c r="BV1585" s="17">
        <v>0.216314887024634</v>
      </c>
      <c r="BW1585" s="17">
        <v>0.21114150266947601</v>
      </c>
      <c r="BX1585" s="17">
        <v>0.18362095017698599</v>
      </c>
      <c r="BY1585" s="17"/>
      <c r="BZ1585" s="17">
        <v>0.25728033443894999</v>
      </c>
      <c r="CA1585" s="17">
        <v>0.29999381076610199</v>
      </c>
    </row>
    <row r="1586" spans="2:79" x14ac:dyDescent="0.3">
      <c r="B1586" t="s">
        <v>323</v>
      </c>
      <c r="C1586" s="17">
        <v>0.24414246023189301</v>
      </c>
      <c r="D1586" s="17">
        <v>0.24773399449235201</v>
      </c>
      <c r="E1586" s="17">
        <v>0.23985553019811601</v>
      </c>
      <c r="F1586" s="17"/>
      <c r="G1586" s="17">
        <v>0.29030403619628098</v>
      </c>
      <c r="H1586" s="17">
        <v>0.228009755933759</v>
      </c>
      <c r="I1586" s="17">
        <v>0.223153783338882</v>
      </c>
      <c r="J1586" s="17">
        <v>0.299733316637112</v>
      </c>
      <c r="K1586" s="17">
        <v>0.20230915822845</v>
      </c>
      <c r="L1586" s="17">
        <v>0.22615874560704199</v>
      </c>
      <c r="M1586" s="17"/>
      <c r="N1586" s="17">
        <v>0.212426088987727</v>
      </c>
      <c r="O1586" s="17">
        <v>0.248439637904982</v>
      </c>
      <c r="P1586" s="17">
        <v>0.27172203492047903</v>
      </c>
      <c r="Q1586" s="17">
        <v>0.24859577995513099</v>
      </c>
      <c r="R1586" s="17"/>
      <c r="S1586" s="17">
        <v>0.233704960049014</v>
      </c>
      <c r="T1586" s="17">
        <v>0.27211762080935198</v>
      </c>
      <c r="U1586" s="17">
        <v>0.15839541792850501</v>
      </c>
      <c r="V1586" s="17">
        <v>0.30822099366485101</v>
      </c>
      <c r="W1586" s="17">
        <v>0.32471472962870102</v>
      </c>
      <c r="X1586" s="17">
        <v>0.225981802606569</v>
      </c>
      <c r="Y1586" s="17">
        <v>0.215626180794178</v>
      </c>
      <c r="Z1586" s="17">
        <v>0.16387418238699</v>
      </c>
      <c r="AA1586" s="17">
        <v>0.32215253127288102</v>
      </c>
      <c r="AB1586" s="17">
        <v>0.17255353434061399</v>
      </c>
      <c r="AC1586" s="17">
        <v>0.258512606024769</v>
      </c>
      <c r="AD1586" s="17">
        <v>0.191741713120337</v>
      </c>
      <c r="AE1586" s="17"/>
      <c r="AF1586" s="17">
        <v>0.18527549400587301</v>
      </c>
      <c r="AG1586" s="17">
        <v>0.25228778741774499</v>
      </c>
      <c r="AH1586" s="17">
        <v>0.22073271235802699</v>
      </c>
      <c r="AI1586" s="17">
        <v>0.28634914634854303</v>
      </c>
      <c r="AJ1586" s="17">
        <v>0.180114521103343</v>
      </c>
      <c r="AK1586" s="17"/>
      <c r="AL1586" s="17">
        <v>0.25131955765371</v>
      </c>
      <c r="AM1586" s="17">
        <v>0.19888935592616899</v>
      </c>
      <c r="AN1586" s="17">
        <v>0.17854688091547399</v>
      </c>
      <c r="AO1586" s="17">
        <v>0.246181125021745</v>
      </c>
      <c r="AP1586" s="17">
        <v>0.24046349725168001</v>
      </c>
      <c r="AQ1586" s="17">
        <v>0.28115660243539797</v>
      </c>
      <c r="AR1586" s="17"/>
      <c r="AS1586" s="17">
        <v>0.17736415039195499</v>
      </c>
      <c r="AT1586" s="17">
        <v>0.25721665539012001</v>
      </c>
      <c r="AU1586" s="17">
        <v>0.28221394562224</v>
      </c>
      <c r="AV1586" s="17">
        <v>0.21942388978461999</v>
      </c>
      <c r="AW1586" s="17">
        <v>0.13116033810089001</v>
      </c>
      <c r="AX1586" s="17"/>
      <c r="AY1586" s="17">
        <v>0.169717071823655</v>
      </c>
      <c r="AZ1586" s="17">
        <v>0.28362142060349199</v>
      </c>
      <c r="BA1586" s="17">
        <v>0.27487442866589601</v>
      </c>
      <c r="BB1586" s="17">
        <v>0.22986155567942901</v>
      </c>
      <c r="BC1586" s="17">
        <v>0.22058759991054799</v>
      </c>
      <c r="BD1586" s="17"/>
      <c r="BE1586" s="17">
        <v>0.18806424138042399</v>
      </c>
      <c r="BF1586" s="17">
        <v>0.30624196148796501</v>
      </c>
      <c r="BG1586" s="17">
        <v>0.21978641069047</v>
      </c>
      <c r="BH1586" s="17">
        <v>0.25511489867769799</v>
      </c>
      <c r="BI1586" s="17"/>
      <c r="BJ1586" s="17">
        <v>0.22099165381429001</v>
      </c>
      <c r="BK1586" s="17">
        <v>0.268613521562582</v>
      </c>
      <c r="BL1586" s="17">
        <v>0.31212260413021597</v>
      </c>
      <c r="BM1586" s="17">
        <v>0.218586943306979</v>
      </c>
      <c r="BN1586" s="17"/>
      <c r="BO1586" s="17">
        <v>0.27350390788884499</v>
      </c>
      <c r="BP1586" s="17">
        <v>0.29159037474563798</v>
      </c>
      <c r="BQ1586" s="17">
        <v>0.22860817919606</v>
      </c>
      <c r="BR1586" s="17"/>
      <c r="BS1586" s="17">
        <v>0.22442256524397999</v>
      </c>
      <c r="BT1586" s="17">
        <v>0.27212900365326798</v>
      </c>
      <c r="BU1586" s="17"/>
      <c r="BV1586" s="17">
        <v>0.28695102039110099</v>
      </c>
      <c r="BW1586" s="17">
        <v>0.215607202652814</v>
      </c>
      <c r="BX1586" s="17">
        <v>0.25943428788886702</v>
      </c>
      <c r="BY1586" s="17"/>
      <c r="BZ1586" s="17">
        <v>0.24640016933470801</v>
      </c>
      <c r="CA1586" s="17">
        <v>0.20890112150106199</v>
      </c>
    </row>
    <row r="1587" spans="2:79" x14ac:dyDescent="0.3">
      <c r="B1587" t="s">
        <v>324</v>
      </c>
      <c r="C1587" s="17">
        <v>0.21382103418375401</v>
      </c>
      <c r="D1587" s="17">
        <v>0.170654100674211</v>
      </c>
      <c r="E1587" s="17">
        <v>0.25715355751019198</v>
      </c>
      <c r="F1587" s="17"/>
      <c r="G1587" s="17">
        <v>0.121397869561199</v>
      </c>
      <c r="H1587" s="17">
        <v>0.23386131509536601</v>
      </c>
      <c r="I1587" s="17">
        <v>0.18992940122396701</v>
      </c>
      <c r="J1587" s="17">
        <v>0.210965508326592</v>
      </c>
      <c r="K1587" s="17">
        <v>0.23183595290452799</v>
      </c>
      <c r="L1587" s="17">
        <v>0.27215935809231701</v>
      </c>
      <c r="M1587" s="17"/>
      <c r="N1587" s="17">
        <v>0.183970090588673</v>
      </c>
      <c r="O1587" s="17">
        <v>0.24863083134451999</v>
      </c>
      <c r="P1587" s="17">
        <v>0.19941517745076501</v>
      </c>
      <c r="Q1587" s="17">
        <v>0.233578432932465</v>
      </c>
      <c r="R1587" s="17"/>
      <c r="S1587" s="17">
        <v>0.198460535523904</v>
      </c>
      <c r="T1587" s="17">
        <v>0.20281091834389001</v>
      </c>
      <c r="U1587" s="17">
        <v>0.26322685856188699</v>
      </c>
      <c r="V1587" s="17">
        <v>0.21216555883940799</v>
      </c>
      <c r="W1587" s="17">
        <v>0.22159073489978601</v>
      </c>
      <c r="X1587" s="17">
        <v>0.19590316124955101</v>
      </c>
      <c r="Y1587" s="17">
        <v>0.25557843761520199</v>
      </c>
      <c r="Z1587" s="17">
        <v>0.153420852367392</v>
      </c>
      <c r="AA1587" s="17">
        <v>0.17255490723675801</v>
      </c>
      <c r="AB1587" s="17">
        <v>0.25137538315971097</v>
      </c>
      <c r="AC1587" s="17">
        <v>0.240326148241813</v>
      </c>
      <c r="AD1587" s="17">
        <v>0.17867838042967801</v>
      </c>
      <c r="AE1587" s="17"/>
      <c r="AF1587" s="17">
        <v>0.19311430254499501</v>
      </c>
      <c r="AG1587" s="17">
        <v>0.18004769038697699</v>
      </c>
      <c r="AH1587" s="17">
        <v>0.196971721698533</v>
      </c>
      <c r="AI1587" s="17">
        <v>0.24720341981136101</v>
      </c>
      <c r="AJ1587" s="17">
        <v>0.40059034961038997</v>
      </c>
      <c r="AK1587" s="17"/>
      <c r="AL1587" s="17">
        <v>0.15184469436787601</v>
      </c>
      <c r="AM1587" s="17">
        <v>0.17724031444756899</v>
      </c>
      <c r="AN1587" s="17">
        <v>0.185602638132426</v>
      </c>
      <c r="AO1587" s="17">
        <v>0.238986086282171</v>
      </c>
      <c r="AP1587" s="17">
        <v>0.272159746920067</v>
      </c>
      <c r="AQ1587" s="17">
        <v>0.28599086071522301</v>
      </c>
      <c r="AR1587" s="17"/>
      <c r="AS1587" s="17">
        <v>0.18755145400203499</v>
      </c>
      <c r="AT1587" s="17">
        <v>0.20942375370841901</v>
      </c>
      <c r="AU1587" s="17">
        <v>0.23449906756462099</v>
      </c>
      <c r="AV1587" s="17">
        <v>0.23690604830702799</v>
      </c>
      <c r="AW1587" s="17">
        <v>0.18821991028615201</v>
      </c>
      <c r="AX1587" s="17"/>
      <c r="AY1587" s="17">
        <v>0.20640178881438301</v>
      </c>
      <c r="AZ1587" s="17">
        <v>0.21163619984847201</v>
      </c>
      <c r="BA1587" s="17">
        <v>0.281245178344803</v>
      </c>
      <c r="BB1587" s="17">
        <v>0.15169951742565399</v>
      </c>
      <c r="BC1587" s="17">
        <v>9.7746628486037296E-2</v>
      </c>
      <c r="BD1587" s="17"/>
      <c r="BE1587" s="17">
        <v>8.2690438234611904E-2</v>
      </c>
      <c r="BF1587" s="17">
        <v>0.174943429721896</v>
      </c>
      <c r="BG1587" s="17">
        <v>0.22016363757107801</v>
      </c>
      <c r="BH1587" s="17">
        <v>0.238957115338193</v>
      </c>
      <c r="BI1587" s="17"/>
      <c r="BJ1587" s="17">
        <v>0.16709668903718899</v>
      </c>
      <c r="BK1587" s="17">
        <v>0.133619647566702</v>
      </c>
      <c r="BL1587" s="17">
        <v>0.213942179055604</v>
      </c>
      <c r="BM1587" s="17">
        <v>0.239559834474771</v>
      </c>
      <c r="BN1587" s="17"/>
      <c r="BO1587" s="17">
        <v>0.15206236453482</v>
      </c>
      <c r="BP1587" s="17">
        <v>0.16076683120477001</v>
      </c>
      <c r="BQ1587" s="17">
        <v>0.238746975370902</v>
      </c>
      <c r="BR1587" s="17"/>
      <c r="BS1587" s="17">
        <v>0.219834236494383</v>
      </c>
      <c r="BT1587" s="17">
        <v>0.20738529718356899</v>
      </c>
      <c r="BU1587" s="17"/>
      <c r="BV1587" s="17">
        <v>0.187844024141299</v>
      </c>
      <c r="BW1587" s="17">
        <v>0.23186004154864201</v>
      </c>
      <c r="BX1587" s="17">
        <v>0.168191055353442</v>
      </c>
      <c r="BY1587" s="17"/>
      <c r="BZ1587" s="17">
        <v>0.238342328766669</v>
      </c>
      <c r="CA1587" s="17">
        <v>0.12815763929431201</v>
      </c>
    </row>
    <row r="1588" spans="2:79" x14ac:dyDescent="0.3">
      <c r="B1588" t="s">
        <v>325</v>
      </c>
      <c r="C1588" s="17">
        <v>0.142187724084961</v>
      </c>
      <c r="D1588" s="17">
        <v>0.158018225684735</v>
      </c>
      <c r="E1588" s="17">
        <v>0.12708608356102299</v>
      </c>
      <c r="F1588" s="17"/>
      <c r="G1588" s="17">
        <v>4.7498693052236703E-2</v>
      </c>
      <c r="H1588" s="17">
        <v>0.12803075886798401</v>
      </c>
      <c r="I1588" s="17">
        <v>0.111501390887161</v>
      </c>
      <c r="J1588" s="17">
        <v>0.202146805453955</v>
      </c>
      <c r="K1588" s="17">
        <v>0.16963839137073999</v>
      </c>
      <c r="L1588" s="17">
        <v>0.174056659196065</v>
      </c>
      <c r="M1588" s="17"/>
      <c r="N1588" s="17">
        <v>0.13633705209679001</v>
      </c>
      <c r="O1588" s="17">
        <v>0.13104658449952</v>
      </c>
      <c r="P1588" s="17">
        <v>0.136896331602365</v>
      </c>
      <c r="Q1588" s="17">
        <v>0.16416168233128201</v>
      </c>
      <c r="R1588" s="17"/>
      <c r="S1588" s="17">
        <v>7.1204826886321598E-2</v>
      </c>
      <c r="T1588" s="17">
        <v>0.11987569469032799</v>
      </c>
      <c r="U1588" s="17">
        <v>0.15977172441996099</v>
      </c>
      <c r="V1588" s="17">
        <v>0.11213955223753901</v>
      </c>
      <c r="W1588" s="17">
        <v>0.12696342865952101</v>
      </c>
      <c r="X1588" s="17">
        <v>0.24369803025390099</v>
      </c>
      <c r="Y1588" s="17">
        <v>0.18856079664735001</v>
      </c>
      <c r="Z1588" s="17">
        <v>0.24957004658743701</v>
      </c>
      <c r="AA1588" s="17">
        <v>0.113542475646118</v>
      </c>
      <c r="AB1588" s="17">
        <v>0.19130288497962999</v>
      </c>
      <c r="AC1588" s="17">
        <v>3.6176845038513601E-2</v>
      </c>
      <c r="AD1588" s="17">
        <v>0.177894074912119</v>
      </c>
      <c r="AE1588" s="17"/>
      <c r="AF1588" s="17">
        <v>0.15427972744725901</v>
      </c>
      <c r="AG1588" s="17">
        <v>0.14409377793745801</v>
      </c>
      <c r="AH1588" s="17">
        <v>0.176207450280845</v>
      </c>
      <c r="AI1588" s="17">
        <v>0.1770472335746</v>
      </c>
      <c r="AJ1588" s="17">
        <v>9.1722873533084198E-2</v>
      </c>
      <c r="AK1588" s="17"/>
      <c r="AL1588" s="17">
        <v>0.12680748753200399</v>
      </c>
      <c r="AM1588" s="17">
        <v>0.16810044711082101</v>
      </c>
      <c r="AN1588" s="17">
        <v>0.163940585331907</v>
      </c>
      <c r="AO1588" s="17">
        <v>0.16543015412172801</v>
      </c>
      <c r="AP1588" s="17">
        <v>0.109602897646096</v>
      </c>
      <c r="AQ1588" s="17">
        <v>0.157423863321494</v>
      </c>
      <c r="AR1588" s="17"/>
      <c r="AS1588" s="17">
        <v>0.128199180898531</v>
      </c>
      <c r="AT1588" s="17">
        <v>0.175336430081595</v>
      </c>
      <c r="AU1588" s="17">
        <v>0.10636541638802501</v>
      </c>
      <c r="AV1588" s="17">
        <v>0.108201617416253</v>
      </c>
      <c r="AW1588" s="17">
        <v>0</v>
      </c>
      <c r="AX1588" s="17"/>
      <c r="AY1588" s="17">
        <v>0.17936389765597299</v>
      </c>
      <c r="AZ1588" s="17">
        <v>0.131973357750823</v>
      </c>
      <c r="BA1588" s="17">
        <v>9.5478487985381597E-2</v>
      </c>
      <c r="BB1588" s="17">
        <v>0.166490799994054</v>
      </c>
      <c r="BC1588" s="17">
        <v>0.16730810411886399</v>
      </c>
      <c r="BD1588" s="17"/>
      <c r="BE1588" s="17">
        <v>0.13720428272504701</v>
      </c>
      <c r="BF1588" s="17">
        <v>0.14532850475332801</v>
      </c>
      <c r="BG1588" s="17">
        <v>0.172776863602671</v>
      </c>
      <c r="BH1588" s="17">
        <v>9.0473049528342703E-2</v>
      </c>
      <c r="BI1588" s="17"/>
      <c r="BJ1588" s="17">
        <v>0.15783641928710701</v>
      </c>
      <c r="BK1588" s="17">
        <v>7.4812859997439599E-2</v>
      </c>
      <c r="BL1588" s="17">
        <v>0.13909905821232599</v>
      </c>
      <c r="BM1588" s="17">
        <v>0.15005631364611699</v>
      </c>
      <c r="BN1588" s="17"/>
      <c r="BO1588" s="17">
        <v>0.102602972453919</v>
      </c>
      <c r="BP1588" s="17">
        <v>0.109467516737422</v>
      </c>
      <c r="BQ1588" s="17">
        <v>0.15791402730478901</v>
      </c>
      <c r="BR1588" s="17"/>
      <c r="BS1588" s="17">
        <v>0.14939462120744201</v>
      </c>
      <c r="BT1588" s="17">
        <v>0.12958852168253801</v>
      </c>
      <c r="BU1588" s="17"/>
      <c r="BV1588" s="17">
        <v>0.12714595968235701</v>
      </c>
      <c r="BW1588" s="17">
        <v>0.160744624343751</v>
      </c>
      <c r="BX1588" s="17">
        <v>0.143969893775934</v>
      </c>
      <c r="BY1588" s="17"/>
      <c r="BZ1588" s="17">
        <v>0.183633304152307</v>
      </c>
      <c r="CA1588" s="17">
        <v>0.16380749868038699</v>
      </c>
    </row>
    <row r="1589" spans="2:79" x14ac:dyDescent="0.3">
      <c r="B1589" t="s">
        <v>326</v>
      </c>
      <c r="C1589" s="17">
        <v>8.0420481363889698E-2</v>
      </c>
      <c r="D1589" s="17">
        <v>8.1604120578989095E-2</v>
      </c>
      <c r="E1589" s="17">
        <v>7.9852054807217202E-2</v>
      </c>
      <c r="F1589" s="17"/>
      <c r="G1589" s="17">
        <v>3.0851024127845201E-2</v>
      </c>
      <c r="H1589" s="17">
        <v>6.3704046597757497E-2</v>
      </c>
      <c r="I1589" s="17">
        <v>0.11095608228102501</v>
      </c>
      <c r="J1589" s="17">
        <v>7.4589850348654799E-2</v>
      </c>
      <c r="K1589" s="17">
        <v>8.2391260781255707E-2</v>
      </c>
      <c r="L1589" s="17">
        <v>0.105686920975485</v>
      </c>
      <c r="M1589" s="17"/>
      <c r="N1589" s="17">
        <v>5.9738040694235599E-2</v>
      </c>
      <c r="O1589" s="17">
        <v>8.8444032455742894E-2</v>
      </c>
      <c r="P1589" s="17">
        <v>6.7364354613887095E-2</v>
      </c>
      <c r="Q1589" s="17">
        <v>0.107446722210419</v>
      </c>
      <c r="R1589" s="17"/>
      <c r="S1589" s="17">
        <v>8.4515905229382002E-2</v>
      </c>
      <c r="T1589" s="17">
        <v>8.7494561783946295E-2</v>
      </c>
      <c r="U1589" s="17">
        <v>8.3395902390290697E-2</v>
      </c>
      <c r="V1589" s="17">
        <v>6.78042786948823E-2</v>
      </c>
      <c r="W1589" s="17">
        <v>5.3850326138754998E-2</v>
      </c>
      <c r="X1589" s="17">
        <v>0.111335862432515</v>
      </c>
      <c r="Y1589" s="17">
        <v>8.62964306662245E-2</v>
      </c>
      <c r="Z1589" s="17">
        <v>7.3233265804035497E-2</v>
      </c>
      <c r="AA1589" s="17">
        <v>5.6484454338667001E-2</v>
      </c>
      <c r="AB1589" s="17">
        <v>5.7277362035705402E-2</v>
      </c>
      <c r="AC1589" s="17">
        <v>0.15022071665836201</v>
      </c>
      <c r="AD1589" s="17">
        <v>8.2570794423017999E-2</v>
      </c>
      <c r="AE1589" s="17"/>
      <c r="AF1589" s="17">
        <v>0.105075788944341</v>
      </c>
      <c r="AG1589" s="17">
        <v>5.0031371982785199E-2</v>
      </c>
      <c r="AH1589" s="17">
        <v>7.2494857820049094E-2</v>
      </c>
      <c r="AI1589" s="17">
        <v>8.8280354809673806E-2</v>
      </c>
      <c r="AJ1589" s="17">
        <v>0.156001743953498</v>
      </c>
      <c r="AK1589" s="17"/>
      <c r="AL1589" s="17">
        <v>4.4685400300004501E-2</v>
      </c>
      <c r="AM1589" s="17">
        <v>6.61878138226355E-2</v>
      </c>
      <c r="AN1589" s="17">
        <v>9.0691648635512198E-2</v>
      </c>
      <c r="AO1589" s="17">
        <v>9.74753807339033E-2</v>
      </c>
      <c r="AP1589" s="17">
        <v>0.120198422956153</v>
      </c>
      <c r="AQ1589" s="17">
        <v>7.1435666647751805E-2</v>
      </c>
      <c r="AR1589" s="17"/>
      <c r="AS1589" s="17">
        <v>5.7278472337348597E-2</v>
      </c>
      <c r="AT1589" s="17">
        <v>6.3623813394207904E-2</v>
      </c>
      <c r="AU1589" s="17">
        <v>0.112117197064744</v>
      </c>
      <c r="AV1589" s="17">
        <v>0.11230879273043801</v>
      </c>
      <c r="AW1589" s="17">
        <v>0.17115380115427101</v>
      </c>
      <c r="AX1589" s="17"/>
      <c r="AY1589" s="17">
        <v>9.9405094530313404E-2</v>
      </c>
      <c r="AZ1589" s="17">
        <v>6.0372483207666999E-2</v>
      </c>
      <c r="BA1589" s="17">
        <v>8.0446796820704894E-2</v>
      </c>
      <c r="BB1589" s="17">
        <v>6.22366237115385E-2</v>
      </c>
      <c r="BC1589" s="17">
        <v>0.21518691218934599</v>
      </c>
      <c r="BD1589" s="17"/>
      <c r="BE1589" s="17">
        <v>0.16496088826208399</v>
      </c>
      <c r="BF1589" s="17">
        <v>7.6196379249748397E-2</v>
      </c>
      <c r="BG1589" s="17">
        <v>7.7371275746226695E-2</v>
      </c>
      <c r="BH1589" s="17">
        <v>7.8703689185907394E-2</v>
      </c>
      <c r="BI1589" s="17"/>
      <c r="BJ1589" s="17">
        <v>0.17255226377927599</v>
      </c>
      <c r="BK1589" s="17">
        <v>5.8400458861810403E-2</v>
      </c>
      <c r="BL1589" s="17">
        <v>6.8810227226782705E-2</v>
      </c>
      <c r="BM1589" s="17">
        <v>6.4693403217377807E-2</v>
      </c>
      <c r="BN1589" s="17"/>
      <c r="BO1589" s="17">
        <v>8.7110137822707795E-2</v>
      </c>
      <c r="BP1589" s="17">
        <v>9.7558890365584197E-2</v>
      </c>
      <c r="BQ1589" s="17">
        <v>7.5648191957613103E-2</v>
      </c>
      <c r="BR1589" s="17"/>
      <c r="BS1589" s="17">
        <v>8.5571834571138899E-2</v>
      </c>
      <c r="BT1589" s="17">
        <v>7.4159232592035607E-2</v>
      </c>
      <c r="BU1589" s="17"/>
      <c r="BV1589" s="17">
        <v>8.2701738228067395E-2</v>
      </c>
      <c r="BW1589" s="17">
        <v>8.1974699675530505E-2</v>
      </c>
      <c r="BX1589" s="17">
        <v>8.0744732983725295E-2</v>
      </c>
      <c r="BY1589" s="17"/>
      <c r="BZ1589" s="17">
        <v>0</v>
      </c>
      <c r="CA1589" s="17">
        <v>4.5297990065046902E-2</v>
      </c>
    </row>
    <row r="1590" spans="2:79" x14ac:dyDescent="0.3">
      <c r="B1590" t="s">
        <v>327</v>
      </c>
      <c r="C1590" s="17">
        <v>2.65900222296672E-2</v>
      </c>
      <c r="D1590" s="17">
        <v>2.98750474625477E-2</v>
      </c>
      <c r="E1590" s="17">
        <v>2.3432818781851199E-2</v>
      </c>
      <c r="F1590" s="17"/>
      <c r="G1590" s="17">
        <v>1.05120097156155E-2</v>
      </c>
      <c r="H1590" s="17">
        <v>9.9320769288260002E-3</v>
      </c>
      <c r="I1590" s="17">
        <v>0</v>
      </c>
      <c r="J1590" s="17">
        <v>4.0063200264839303E-2</v>
      </c>
      <c r="K1590" s="17">
        <v>6.4095611210454401E-2</v>
      </c>
      <c r="L1590" s="17">
        <v>3.59008821259569E-2</v>
      </c>
      <c r="M1590" s="17"/>
      <c r="N1590" s="17">
        <v>1.6893095806546601E-2</v>
      </c>
      <c r="O1590" s="17">
        <v>1.17175950874891E-2</v>
      </c>
      <c r="P1590" s="17">
        <v>4.5505010390098397E-2</v>
      </c>
      <c r="Q1590" s="17">
        <v>3.2238185601827E-2</v>
      </c>
      <c r="R1590" s="17"/>
      <c r="S1590" s="17">
        <v>2.2996339548159099E-2</v>
      </c>
      <c r="T1590" s="17">
        <v>2.0731942901316299E-2</v>
      </c>
      <c r="U1590" s="17">
        <v>4.94030887305811E-2</v>
      </c>
      <c r="V1590" s="17">
        <v>1.5873822007071499E-2</v>
      </c>
      <c r="W1590" s="17">
        <v>4.15357704371608E-2</v>
      </c>
      <c r="X1590" s="17">
        <v>1.5843667422124001E-2</v>
      </c>
      <c r="Y1590" s="17">
        <v>1.4516254685459201E-2</v>
      </c>
      <c r="Z1590" s="17">
        <v>3.6039468417639199E-2</v>
      </c>
      <c r="AA1590" s="17">
        <v>1.5209605301591799E-2</v>
      </c>
      <c r="AB1590" s="17">
        <v>3.09166486231311E-2</v>
      </c>
      <c r="AC1590" s="17">
        <v>4.7074376195201703E-2</v>
      </c>
      <c r="AD1590" s="17">
        <v>3.9942494334797997E-2</v>
      </c>
      <c r="AE1590" s="17"/>
      <c r="AF1590" s="17">
        <v>3.1552635105684297E-2</v>
      </c>
      <c r="AG1590" s="17">
        <v>2.0573056727961801E-2</v>
      </c>
      <c r="AH1590" s="17">
        <v>3.66987030680078E-2</v>
      </c>
      <c r="AI1590" s="17">
        <v>4.5073212804562897E-2</v>
      </c>
      <c r="AJ1590" s="17">
        <v>0</v>
      </c>
      <c r="AK1590" s="17"/>
      <c r="AL1590" s="17">
        <v>1.0554140984999599E-2</v>
      </c>
      <c r="AM1590" s="17">
        <v>2.88338255220916E-2</v>
      </c>
      <c r="AN1590" s="17">
        <v>4.9685294694808903E-2</v>
      </c>
      <c r="AO1590" s="17">
        <v>2.7622035415416499E-2</v>
      </c>
      <c r="AP1590" s="17">
        <v>2.1748767670585801E-2</v>
      </c>
      <c r="AQ1590" s="17">
        <v>4.72622485216561E-2</v>
      </c>
      <c r="AR1590" s="17"/>
      <c r="AS1590" s="17">
        <v>2.7154658506396701E-2</v>
      </c>
      <c r="AT1590" s="17">
        <v>2.2042202497449901E-2</v>
      </c>
      <c r="AU1590" s="17">
        <v>3.1131520616167301E-2</v>
      </c>
      <c r="AV1590" s="17">
        <v>2.8016836509450499E-2</v>
      </c>
      <c r="AW1590" s="17">
        <v>8.4504482553059604E-2</v>
      </c>
      <c r="AX1590" s="17"/>
      <c r="AY1590" s="17">
        <v>2.9135088720045998E-2</v>
      </c>
      <c r="AZ1590" s="17">
        <v>2.6911111733664301E-2</v>
      </c>
      <c r="BA1590" s="17">
        <v>3.1732139579528799E-2</v>
      </c>
      <c r="BB1590" s="17">
        <v>2.2949462313998002E-2</v>
      </c>
      <c r="BC1590" s="17">
        <v>0</v>
      </c>
      <c r="BD1590" s="17"/>
      <c r="BE1590" s="17">
        <v>0</v>
      </c>
      <c r="BF1590" s="17">
        <v>4.1510119838668098E-2</v>
      </c>
      <c r="BG1590" s="17">
        <v>1.9859731787540299E-2</v>
      </c>
      <c r="BH1590" s="17">
        <v>3.1958854651601899E-2</v>
      </c>
      <c r="BI1590" s="17"/>
      <c r="BJ1590" s="17">
        <v>4.4533337839197398E-2</v>
      </c>
      <c r="BK1590" s="17">
        <v>0</v>
      </c>
      <c r="BL1590" s="17">
        <v>3.5621761073193703E-2</v>
      </c>
      <c r="BM1590" s="17">
        <v>2.1535817111618501E-2</v>
      </c>
      <c r="BN1590" s="17"/>
      <c r="BO1590" s="17">
        <v>2.39752891323925E-2</v>
      </c>
      <c r="BP1590" s="17">
        <v>2.1860664375592E-2</v>
      </c>
      <c r="BQ1590" s="17">
        <v>2.8197310102643099E-2</v>
      </c>
      <c r="BR1590" s="17"/>
      <c r="BS1590" s="17">
        <v>3.1247399097080301E-2</v>
      </c>
      <c r="BT1590" s="17">
        <v>2.0593494884731101E-2</v>
      </c>
      <c r="BU1590" s="17"/>
      <c r="BV1590" s="17">
        <v>2.37638231184585E-2</v>
      </c>
      <c r="BW1590" s="17">
        <v>2.72065806081178E-2</v>
      </c>
      <c r="BX1590" s="17">
        <v>2.3077673861068099E-2</v>
      </c>
      <c r="BY1590" s="17"/>
      <c r="BZ1590" s="17">
        <v>0</v>
      </c>
      <c r="CA1590" s="17">
        <v>0</v>
      </c>
    </row>
    <row r="1591" spans="2:79" x14ac:dyDescent="0.3">
      <c r="C1591" s="17"/>
      <c r="D1591" s="17"/>
      <c r="E1591" s="17"/>
      <c r="F1591" s="17"/>
      <c r="G1591" s="17"/>
      <c r="H1591" s="17"/>
      <c r="I1591" s="17"/>
      <c r="J1591" s="17"/>
      <c r="K1591" s="17"/>
      <c r="L1591" s="17"/>
      <c r="M1591" s="17"/>
      <c r="N1591" s="17"/>
      <c r="O1591" s="17"/>
      <c r="P1591" s="17"/>
      <c r="Q1591" s="17"/>
      <c r="R1591" s="17"/>
      <c r="S1591" s="17"/>
      <c r="T1591" s="17"/>
      <c r="U1591" s="17"/>
      <c r="V1591" s="17"/>
      <c r="W1591" s="17"/>
      <c r="X1591" s="17"/>
      <c r="Y1591" s="17"/>
      <c r="Z1591" s="17"/>
      <c r="AA1591" s="17"/>
      <c r="AB1591" s="17"/>
      <c r="AC1591" s="17"/>
      <c r="AD1591" s="17"/>
      <c r="AE1591" s="17"/>
      <c r="AF1591" s="17"/>
      <c r="AG1591" s="17"/>
      <c r="AH1591" s="17"/>
      <c r="AI1591" s="17"/>
      <c r="AJ1591" s="17"/>
      <c r="AK1591" s="17"/>
      <c r="AL1591" s="17"/>
      <c r="AM1591" s="17"/>
      <c r="AN1591" s="17"/>
      <c r="AO1591" s="17"/>
      <c r="AP1591" s="17"/>
      <c r="AQ1591" s="17"/>
      <c r="AR1591" s="17"/>
      <c r="AS1591" s="17"/>
      <c r="AT1591" s="17"/>
      <c r="AU1591" s="17"/>
      <c r="AV1591" s="17"/>
      <c r="AW1591" s="17"/>
      <c r="AX1591" s="17"/>
      <c r="AY1591" s="17"/>
      <c r="AZ1591" s="17"/>
      <c r="BA1591" s="17"/>
      <c r="BB1591" s="17"/>
      <c r="BC1591" s="17"/>
      <c r="BD1591" s="17"/>
      <c r="BE1591" s="17"/>
      <c r="BF1591" s="17"/>
      <c r="BG1591" s="17"/>
      <c r="BH1591" s="17"/>
      <c r="BI1591" s="17"/>
      <c r="BJ1591" s="17"/>
      <c r="BK1591" s="17"/>
      <c r="BL1591" s="17"/>
      <c r="BM1591" s="17"/>
      <c r="BN1591" s="17"/>
      <c r="BO1591" s="17"/>
      <c r="BP1591" s="17"/>
      <c r="BQ1591" s="17"/>
      <c r="BR1591" s="17"/>
      <c r="BS1591" s="17"/>
      <c r="BT1591" s="17"/>
      <c r="BU1591" s="17"/>
      <c r="BV1591" s="17"/>
      <c r="BW1591" s="17"/>
      <c r="BX1591" s="17"/>
      <c r="BY1591" s="17"/>
      <c r="BZ1591" s="17"/>
      <c r="CA1591" s="17"/>
    </row>
    <row r="1592" spans="2:79" x14ac:dyDescent="0.3">
      <c r="B1592" s="6" t="s">
        <v>420</v>
      </c>
      <c r="C1592" s="17"/>
      <c r="D1592" s="17"/>
      <c r="E1592" s="17"/>
      <c r="F1592" s="17"/>
      <c r="G1592" s="17"/>
      <c r="H1592" s="17"/>
      <c r="I1592" s="17"/>
      <c r="J1592" s="17"/>
      <c r="K1592" s="17"/>
      <c r="L1592" s="17"/>
      <c r="M1592" s="17"/>
      <c r="N1592" s="17"/>
      <c r="O1592" s="17"/>
      <c r="P1592" s="17"/>
      <c r="Q1592" s="17"/>
      <c r="R1592" s="17"/>
      <c r="S1592" s="17"/>
      <c r="T1592" s="17"/>
      <c r="U1592" s="17"/>
      <c r="V1592" s="17"/>
      <c r="W1592" s="17"/>
      <c r="X1592" s="17"/>
      <c r="Y1592" s="17"/>
      <c r="Z1592" s="17"/>
      <c r="AA1592" s="17"/>
      <c r="AB1592" s="17"/>
      <c r="AC1592" s="17"/>
      <c r="AD1592" s="17"/>
      <c r="AE1592" s="17"/>
      <c r="AF1592" s="17"/>
      <c r="AG1592" s="17"/>
      <c r="AH1592" s="17"/>
      <c r="AI1592" s="17"/>
      <c r="AJ1592" s="17"/>
      <c r="AK1592" s="17"/>
      <c r="AL1592" s="17"/>
      <c r="AM1592" s="17"/>
      <c r="AN1592" s="17"/>
      <c r="AO1592" s="17"/>
      <c r="AP1592" s="17"/>
      <c r="AQ1592" s="17"/>
      <c r="AR1592" s="17"/>
      <c r="AS1592" s="17"/>
      <c r="AT1592" s="17"/>
      <c r="AU1592" s="17"/>
      <c r="AV1592" s="17"/>
      <c r="AW1592" s="17"/>
      <c r="AX1592" s="17"/>
      <c r="AY1592" s="17"/>
      <c r="AZ1592" s="17"/>
      <c r="BA1592" s="17"/>
      <c r="BB1592" s="17"/>
      <c r="BC1592" s="17"/>
      <c r="BD1592" s="17"/>
      <c r="BE1592" s="17"/>
      <c r="BF1592" s="17"/>
      <c r="BG1592" s="17"/>
      <c r="BH1592" s="17"/>
      <c r="BI1592" s="17"/>
      <c r="BJ1592" s="17"/>
      <c r="BK1592" s="17"/>
      <c r="BL1592" s="17"/>
      <c r="BM1592" s="17"/>
      <c r="BN1592" s="17"/>
      <c r="BO1592" s="17"/>
      <c r="BP1592" s="17"/>
      <c r="BQ1592" s="17"/>
      <c r="BR1592" s="17"/>
      <c r="BS1592" s="17"/>
      <c r="BT1592" s="17"/>
      <c r="BU1592" s="17"/>
      <c r="BV1592" s="17"/>
      <c r="BW1592" s="17"/>
      <c r="BX1592" s="17"/>
      <c r="BY1592" s="17"/>
      <c r="BZ1592" s="17"/>
      <c r="CA1592" s="17"/>
    </row>
    <row r="1593" spans="2:79" x14ac:dyDescent="0.3">
      <c r="B1593" s="24" t="s">
        <v>329</v>
      </c>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17"/>
      <c r="AH1593" s="17"/>
      <c r="AI1593" s="17"/>
      <c r="AJ1593" s="17"/>
      <c r="AK1593" s="17"/>
      <c r="AL1593" s="17"/>
      <c r="AM1593" s="17"/>
      <c r="AN1593" s="17"/>
      <c r="AO1593" s="17"/>
      <c r="AP1593" s="17"/>
      <c r="AQ1593" s="17"/>
      <c r="AR1593" s="17"/>
      <c r="AS1593" s="17"/>
      <c r="AT1593" s="17"/>
      <c r="AU1593" s="17"/>
      <c r="AV1593" s="17"/>
      <c r="AW1593" s="17"/>
      <c r="AX1593" s="17"/>
      <c r="AY1593" s="17"/>
      <c r="AZ1593" s="17"/>
      <c r="BA1593" s="17"/>
      <c r="BB1593" s="17"/>
      <c r="BC1593" s="17"/>
      <c r="BD1593" s="17"/>
      <c r="BE1593" s="17"/>
      <c r="BF1593" s="17"/>
      <c r="BG1593" s="17"/>
      <c r="BH1593" s="17"/>
      <c r="BI1593" s="17"/>
      <c r="BJ1593" s="17"/>
      <c r="BK1593" s="17"/>
      <c r="BL1593" s="17"/>
      <c r="BM1593" s="17"/>
      <c r="BN1593" s="17"/>
      <c r="BO1593" s="17"/>
      <c r="BP1593" s="17"/>
      <c r="BQ1593" s="17"/>
      <c r="BR1593" s="17"/>
      <c r="BS1593" s="17"/>
      <c r="BT1593" s="17"/>
      <c r="BU1593" s="17"/>
      <c r="BV1593" s="17"/>
      <c r="BW1593" s="17"/>
      <c r="BX1593" s="17"/>
      <c r="BY1593" s="17"/>
      <c r="BZ1593" s="17"/>
      <c r="CA1593" s="17"/>
    </row>
    <row r="1594" spans="2:79" x14ac:dyDescent="0.3">
      <c r="B1594" t="s">
        <v>321</v>
      </c>
      <c r="C1594" s="17">
        <v>0.24941498824665401</v>
      </c>
      <c r="D1594" s="17">
        <v>0.28262535531784599</v>
      </c>
      <c r="E1594" s="17">
        <v>0.21734098242425801</v>
      </c>
      <c r="F1594" s="17"/>
      <c r="G1594" s="17">
        <v>0.237511832560269</v>
      </c>
      <c r="H1594" s="17">
        <v>0.192494119929906</v>
      </c>
      <c r="I1594" s="17">
        <v>0.27663421261747301</v>
      </c>
      <c r="J1594" s="17">
        <v>0.25285928467576002</v>
      </c>
      <c r="K1594" s="17">
        <v>0.32212145702766098</v>
      </c>
      <c r="L1594" s="17">
        <v>0.22409376026976899</v>
      </c>
      <c r="M1594" s="17"/>
      <c r="N1594" s="17">
        <v>0.27225316405946798</v>
      </c>
      <c r="O1594" s="17">
        <v>0.238929070025623</v>
      </c>
      <c r="P1594" s="17">
        <v>0.27154201919466198</v>
      </c>
      <c r="Q1594" s="17">
        <v>0.20109398809488799</v>
      </c>
      <c r="R1594" s="17"/>
      <c r="S1594" s="17">
        <v>0.24705481981638699</v>
      </c>
      <c r="T1594" s="17">
        <v>0.19080153734040101</v>
      </c>
      <c r="U1594" s="17">
        <v>0.19810309502335399</v>
      </c>
      <c r="V1594" s="17">
        <v>0.34787123303247802</v>
      </c>
      <c r="W1594" s="17">
        <v>0.25218202235987403</v>
      </c>
      <c r="X1594" s="17">
        <v>0.218542209535799</v>
      </c>
      <c r="Y1594" s="17">
        <v>0.17914500052523</v>
      </c>
      <c r="Z1594" s="17">
        <v>0.23420358588721499</v>
      </c>
      <c r="AA1594" s="17">
        <v>0.238553196411805</v>
      </c>
      <c r="AB1594" s="17">
        <v>0.32008381118027601</v>
      </c>
      <c r="AC1594" s="17">
        <v>0.31639215345881599</v>
      </c>
      <c r="AD1594" s="17">
        <v>0.356489060938463</v>
      </c>
      <c r="AE1594" s="17"/>
      <c r="AF1594" s="17">
        <v>0.32849080278268999</v>
      </c>
      <c r="AG1594" s="17">
        <v>0.23132179988467599</v>
      </c>
      <c r="AH1594" s="17">
        <v>0.244180863599433</v>
      </c>
      <c r="AI1594" s="17">
        <v>0.263282482146803</v>
      </c>
      <c r="AJ1594" s="17">
        <v>0.13086746182771</v>
      </c>
      <c r="AK1594" s="17"/>
      <c r="AL1594" s="17">
        <v>0.20871737826924</v>
      </c>
      <c r="AM1594" s="17">
        <v>0.31807969147079002</v>
      </c>
      <c r="AN1594" s="17">
        <v>0.25367114130398299</v>
      </c>
      <c r="AO1594" s="17">
        <v>0.29314035500920299</v>
      </c>
      <c r="AP1594" s="17">
        <v>0.18380895039162001</v>
      </c>
      <c r="AQ1594" s="17">
        <v>0.204811415459765</v>
      </c>
      <c r="AR1594" s="17"/>
      <c r="AS1594" s="17">
        <v>0.27362653375185297</v>
      </c>
      <c r="AT1594" s="17">
        <v>0.24065613242210501</v>
      </c>
      <c r="AU1594" s="17">
        <v>0.207724699047179</v>
      </c>
      <c r="AV1594" s="17">
        <v>0.299637894932268</v>
      </c>
      <c r="AW1594" s="17">
        <v>0.55371183975038796</v>
      </c>
      <c r="AX1594" s="17"/>
      <c r="AY1594" s="17">
        <v>0.33377656007593198</v>
      </c>
      <c r="AZ1594" s="17">
        <v>0.221082874390432</v>
      </c>
      <c r="BA1594" s="17">
        <v>0.19851816679127299</v>
      </c>
      <c r="BB1594" s="17">
        <v>0.17622266816988999</v>
      </c>
      <c r="BC1594" s="17">
        <v>0.47141569480942802</v>
      </c>
      <c r="BD1594" s="17"/>
      <c r="BE1594" s="17">
        <v>0.41768111303226502</v>
      </c>
      <c r="BF1594" s="17">
        <v>0.23563683237711899</v>
      </c>
      <c r="BG1594" s="17">
        <v>0.22013184940814701</v>
      </c>
      <c r="BH1594" s="17">
        <v>0.28611449108738402</v>
      </c>
      <c r="BI1594" s="17"/>
      <c r="BJ1594" s="17">
        <v>0.344018782615921</v>
      </c>
      <c r="BK1594" s="17">
        <v>0.17669102888593299</v>
      </c>
      <c r="BL1594" s="17">
        <v>0.24016392372466899</v>
      </c>
      <c r="BM1594" s="17">
        <v>0.23570675666322199</v>
      </c>
      <c r="BN1594" s="17"/>
      <c r="BO1594" s="17">
        <v>0.28364378653529698</v>
      </c>
      <c r="BP1594" s="17">
        <v>0.26298920049966101</v>
      </c>
      <c r="BQ1594" s="17">
        <v>0.23975907749681299</v>
      </c>
      <c r="BR1594" s="17"/>
      <c r="BS1594" s="17">
        <v>0.255264895248144</v>
      </c>
      <c r="BT1594" s="17">
        <v>0.236176638283602</v>
      </c>
      <c r="BU1594" s="17"/>
      <c r="BV1594" s="17">
        <v>0.23534590808358799</v>
      </c>
      <c r="BW1594" s="17">
        <v>0.22905052193801001</v>
      </c>
      <c r="BX1594" s="17">
        <v>0.28169958300004799</v>
      </c>
      <c r="BY1594" s="17"/>
      <c r="BZ1594" s="17">
        <v>0.30770925095505602</v>
      </c>
      <c r="CA1594" s="17">
        <v>0.27494081533640702</v>
      </c>
    </row>
    <row r="1595" spans="2:79" x14ac:dyDescent="0.3">
      <c r="B1595" t="s">
        <v>322</v>
      </c>
      <c r="C1595" s="17">
        <v>0.304964791298937</v>
      </c>
      <c r="D1595" s="17">
        <v>0.28845620730772398</v>
      </c>
      <c r="E1595" s="17">
        <v>0.32435484214926202</v>
      </c>
      <c r="F1595" s="17"/>
      <c r="G1595" s="17">
        <v>0.253546444361823</v>
      </c>
      <c r="H1595" s="17">
        <v>0.35469236463869602</v>
      </c>
      <c r="I1595" s="17">
        <v>0.32532558131564099</v>
      </c>
      <c r="J1595" s="17">
        <v>0.25331129618215797</v>
      </c>
      <c r="K1595" s="17">
        <v>0.305866998054377</v>
      </c>
      <c r="L1595" s="17">
        <v>0.32566396237033801</v>
      </c>
      <c r="M1595" s="17"/>
      <c r="N1595" s="17">
        <v>0.33346604832939702</v>
      </c>
      <c r="O1595" s="17">
        <v>0.323507183286383</v>
      </c>
      <c r="P1595" s="17">
        <v>0.26668145761121398</v>
      </c>
      <c r="Q1595" s="17">
        <v>0.29988207511668002</v>
      </c>
      <c r="R1595" s="17"/>
      <c r="S1595" s="17">
        <v>0.359355295728921</v>
      </c>
      <c r="T1595" s="17">
        <v>0.30994487353365702</v>
      </c>
      <c r="U1595" s="17">
        <v>0.33200338370621602</v>
      </c>
      <c r="V1595" s="17">
        <v>0.30040134457781698</v>
      </c>
      <c r="W1595" s="17">
        <v>0.219276166363883</v>
      </c>
      <c r="X1595" s="17">
        <v>0.26395894544117299</v>
      </c>
      <c r="Y1595" s="17">
        <v>0.349711785025481</v>
      </c>
      <c r="Z1595" s="17">
        <v>0.27507083864111298</v>
      </c>
      <c r="AA1595" s="17">
        <v>0.35255554071102702</v>
      </c>
      <c r="AB1595" s="17">
        <v>0.188028458029491</v>
      </c>
      <c r="AC1595" s="17">
        <v>0.44606635086862201</v>
      </c>
      <c r="AD1595" s="17">
        <v>0.232784528840387</v>
      </c>
      <c r="AE1595" s="17"/>
      <c r="AF1595" s="17">
        <v>0.30611366004347101</v>
      </c>
      <c r="AG1595" s="17">
        <v>0.30420417190287202</v>
      </c>
      <c r="AH1595" s="17">
        <v>0.324289272583897</v>
      </c>
      <c r="AI1595" s="17">
        <v>0.311248356133288</v>
      </c>
      <c r="AJ1595" s="17">
        <v>0.43659221006021898</v>
      </c>
      <c r="AK1595" s="17"/>
      <c r="AL1595" s="17">
        <v>0.32396044301515903</v>
      </c>
      <c r="AM1595" s="17">
        <v>0.33890820462572102</v>
      </c>
      <c r="AN1595" s="17">
        <v>0.31416659801216801</v>
      </c>
      <c r="AO1595" s="17">
        <v>0.29604433788634799</v>
      </c>
      <c r="AP1595" s="17">
        <v>0.39749599374061301</v>
      </c>
      <c r="AQ1595" s="17">
        <v>0.26717460456250203</v>
      </c>
      <c r="AR1595" s="17"/>
      <c r="AS1595" s="17">
        <v>0.27887263229548298</v>
      </c>
      <c r="AT1595" s="17">
        <v>0.30467113927299599</v>
      </c>
      <c r="AU1595" s="17">
        <v>0.31932537508893799</v>
      </c>
      <c r="AV1595" s="17">
        <v>0.32401779015646498</v>
      </c>
      <c r="AW1595" s="17">
        <v>0.18831708783425999</v>
      </c>
      <c r="AX1595" s="17"/>
      <c r="AY1595" s="17">
        <v>0.28608652028895398</v>
      </c>
      <c r="AZ1595" s="17">
        <v>0.30876387733416499</v>
      </c>
      <c r="BA1595" s="17">
        <v>0.271525070608368</v>
      </c>
      <c r="BB1595" s="17">
        <v>0.40597369910675202</v>
      </c>
      <c r="BC1595" s="17">
        <v>0.263786730782683</v>
      </c>
      <c r="BD1595" s="17"/>
      <c r="BE1595" s="17">
        <v>3.5167023312743503E-2</v>
      </c>
      <c r="BF1595" s="17">
        <v>0.31573467805995598</v>
      </c>
      <c r="BG1595" s="17">
        <v>0.32408616607956298</v>
      </c>
      <c r="BH1595" s="17">
        <v>0.30429222880404699</v>
      </c>
      <c r="BI1595" s="17"/>
      <c r="BJ1595" s="17">
        <v>0.25824703204949701</v>
      </c>
      <c r="BK1595" s="17">
        <v>0.343131351332368</v>
      </c>
      <c r="BL1595" s="17">
        <v>0.24484521857858099</v>
      </c>
      <c r="BM1595" s="17">
        <v>0.34060735158862898</v>
      </c>
      <c r="BN1595" s="17"/>
      <c r="BO1595" s="17">
        <v>0.31302866951198</v>
      </c>
      <c r="BP1595" s="17">
        <v>0.27114929178838099</v>
      </c>
      <c r="BQ1595" s="17">
        <v>0.30838069297140602</v>
      </c>
      <c r="BR1595" s="17"/>
      <c r="BS1595" s="17">
        <v>0.30234036014110599</v>
      </c>
      <c r="BT1595" s="17">
        <v>0.31067264917406001</v>
      </c>
      <c r="BU1595" s="17"/>
      <c r="BV1595" s="17">
        <v>0.313158836194596</v>
      </c>
      <c r="BW1595" s="17">
        <v>0.31709461862992899</v>
      </c>
      <c r="BX1595" s="17">
        <v>0.289188929299461</v>
      </c>
      <c r="BY1595" s="17"/>
      <c r="BZ1595" s="17">
        <v>0.25811255200778399</v>
      </c>
      <c r="CA1595" s="17">
        <v>0.32298649452904798</v>
      </c>
    </row>
    <row r="1596" spans="2:79" x14ac:dyDescent="0.3">
      <c r="B1596" t="s">
        <v>323</v>
      </c>
      <c r="C1596" s="17">
        <v>0.24114294983047099</v>
      </c>
      <c r="D1596" s="17">
        <v>0.22164038378227999</v>
      </c>
      <c r="E1596" s="17">
        <v>0.26041244377181799</v>
      </c>
      <c r="F1596" s="17"/>
      <c r="G1596" s="17">
        <v>0.29425730861753502</v>
      </c>
      <c r="H1596" s="17">
        <v>0.19743622865263999</v>
      </c>
      <c r="I1596" s="17">
        <v>0.181113519200439</v>
      </c>
      <c r="J1596" s="17">
        <v>0.26037667660299202</v>
      </c>
      <c r="K1596" s="17">
        <v>0.208326840940009</v>
      </c>
      <c r="L1596" s="17">
        <v>0.30326531095197101</v>
      </c>
      <c r="M1596" s="17"/>
      <c r="N1596" s="17">
        <v>0.23206396223688899</v>
      </c>
      <c r="O1596" s="17">
        <v>0.23167752830473301</v>
      </c>
      <c r="P1596" s="17">
        <v>0.22675514326145299</v>
      </c>
      <c r="Q1596" s="17">
        <v>0.28388426109217202</v>
      </c>
      <c r="R1596" s="17"/>
      <c r="S1596" s="17">
        <v>0.17783973271664499</v>
      </c>
      <c r="T1596" s="17">
        <v>0.34372708296162902</v>
      </c>
      <c r="U1596" s="17">
        <v>0.150373867883624</v>
      </c>
      <c r="V1596" s="17">
        <v>0.23608713016324601</v>
      </c>
      <c r="W1596" s="17">
        <v>0.342261082225575</v>
      </c>
      <c r="X1596" s="17">
        <v>0.28346376706567999</v>
      </c>
      <c r="Y1596" s="17">
        <v>0.23592703504753901</v>
      </c>
      <c r="Z1596" s="17">
        <v>0.19033889322554201</v>
      </c>
      <c r="AA1596" s="17">
        <v>0.25253237744319501</v>
      </c>
      <c r="AB1596" s="17">
        <v>0.18893383499657501</v>
      </c>
      <c r="AC1596" s="17">
        <v>0.12000576071841799</v>
      </c>
      <c r="AD1596" s="17">
        <v>0.31958932361588499</v>
      </c>
      <c r="AE1596" s="17"/>
      <c r="AF1596" s="17">
        <v>0.21249316434151799</v>
      </c>
      <c r="AG1596" s="17">
        <v>0.24521796345601901</v>
      </c>
      <c r="AH1596" s="17">
        <v>0.21072352183433599</v>
      </c>
      <c r="AI1596" s="17">
        <v>0.25079162484974299</v>
      </c>
      <c r="AJ1596" s="17">
        <v>0.20323640725845701</v>
      </c>
      <c r="AK1596" s="17"/>
      <c r="AL1596" s="17">
        <v>0.25422186318349699</v>
      </c>
      <c r="AM1596" s="17">
        <v>0.18322031559098401</v>
      </c>
      <c r="AN1596" s="17">
        <v>0.24906835745470399</v>
      </c>
      <c r="AO1596" s="17">
        <v>0.23043020642015499</v>
      </c>
      <c r="AP1596" s="17">
        <v>0.22063396887494199</v>
      </c>
      <c r="AQ1596" s="17">
        <v>0.27200559574413802</v>
      </c>
      <c r="AR1596" s="17"/>
      <c r="AS1596" s="17">
        <v>0.227634738713652</v>
      </c>
      <c r="AT1596" s="17">
        <v>0.25264014773599103</v>
      </c>
      <c r="AU1596" s="17">
        <v>0.24067634749487801</v>
      </c>
      <c r="AV1596" s="17">
        <v>0.23714442244521899</v>
      </c>
      <c r="AW1596" s="17">
        <v>8.7506928461683606E-2</v>
      </c>
      <c r="AX1596" s="17"/>
      <c r="AY1596" s="17">
        <v>0.21218826739437399</v>
      </c>
      <c r="AZ1596" s="17">
        <v>0.27242527064959599</v>
      </c>
      <c r="BA1596" s="17">
        <v>0.247994511400251</v>
      </c>
      <c r="BB1596" s="17">
        <v>0.21882898323533501</v>
      </c>
      <c r="BC1596" s="17">
        <v>0.17560674009728799</v>
      </c>
      <c r="BD1596" s="17"/>
      <c r="BE1596" s="17">
        <v>0.18114366106278801</v>
      </c>
      <c r="BF1596" s="17">
        <v>0.25774356200787202</v>
      </c>
      <c r="BG1596" s="17">
        <v>0.259171846859722</v>
      </c>
      <c r="BH1596" s="17">
        <v>0.205487696931929</v>
      </c>
      <c r="BI1596" s="17"/>
      <c r="BJ1596" s="17">
        <v>0.220781819925465</v>
      </c>
      <c r="BK1596" s="17">
        <v>0.218378488542817</v>
      </c>
      <c r="BL1596" s="17">
        <v>0.27695836170202598</v>
      </c>
      <c r="BM1596" s="17">
        <v>0.23592528799601301</v>
      </c>
      <c r="BN1596" s="17"/>
      <c r="BO1596" s="17">
        <v>0.16644021490333799</v>
      </c>
      <c r="BP1596" s="17">
        <v>0.29510533018775797</v>
      </c>
      <c r="BQ1596" s="17">
        <v>0.24707410260127</v>
      </c>
      <c r="BR1596" s="17"/>
      <c r="BS1596" s="17">
        <v>0.23622002663012401</v>
      </c>
      <c r="BT1596" s="17">
        <v>0.24944116675000599</v>
      </c>
      <c r="BU1596" s="17"/>
      <c r="BV1596" s="17">
        <v>0.25632553634095701</v>
      </c>
      <c r="BW1596" s="17">
        <v>0.262069862193687</v>
      </c>
      <c r="BX1596" s="17">
        <v>0.21655998399863699</v>
      </c>
      <c r="BY1596" s="17"/>
      <c r="BZ1596" s="17">
        <v>0.21175917231355601</v>
      </c>
      <c r="CA1596" s="17">
        <v>0.20079022116679399</v>
      </c>
    </row>
    <row r="1597" spans="2:79" x14ac:dyDescent="0.3">
      <c r="B1597" t="s">
        <v>324</v>
      </c>
      <c r="C1597" s="17">
        <v>0.10977196408667</v>
      </c>
      <c r="D1597" s="17">
        <v>0.111500322709293</v>
      </c>
      <c r="E1597" s="17">
        <v>0.10608908122069299</v>
      </c>
      <c r="F1597" s="17"/>
      <c r="G1597" s="17">
        <v>5.9957175372185999E-2</v>
      </c>
      <c r="H1597" s="17">
        <v>0.15977598438587301</v>
      </c>
      <c r="I1597" s="17">
        <v>0.100143799764335</v>
      </c>
      <c r="J1597" s="17">
        <v>0.13075458603887399</v>
      </c>
      <c r="K1597" s="17">
        <v>9.1638699485014005E-2</v>
      </c>
      <c r="L1597" s="17">
        <v>0.105317663797364</v>
      </c>
      <c r="M1597" s="17"/>
      <c r="N1597" s="17">
        <v>9.9945463735783793E-2</v>
      </c>
      <c r="O1597" s="17">
        <v>0.116411459347894</v>
      </c>
      <c r="P1597" s="17">
        <v>0.120577448438312</v>
      </c>
      <c r="Q1597" s="17">
        <v>0.10298073035086799</v>
      </c>
      <c r="R1597" s="17"/>
      <c r="S1597" s="17">
        <v>8.7985001482099506E-2</v>
      </c>
      <c r="T1597" s="17">
        <v>0.112792293402817</v>
      </c>
      <c r="U1597" s="17">
        <v>0.183243323845836</v>
      </c>
      <c r="V1597" s="17">
        <v>4.7850906175873502E-2</v>
      </c>
      <c r="W1597" s="17">
        <v>9.3020970114540705E-2</v>
      </c>
      <c r="X1597" s="17">
        <v>0.105288267401612</v>
      </c>
      <c r="Y1597" s="17">
        <v>0.15416864441559899</v>
      </c>
      <c r="Z1597" s="17">
        <v>0.126770042137612</v>
      </c>
      <c r="AA1597" s="17">
        <v>7.7998326160812606E-2</v>
      </c>
      <c r="AB1597" s="17">
        <v>0.17217375723230799</v>
      </c>
      <c r="AC1597" s="17">
        <v>7.9277240447922698E-2</v>
      </c>
      <c r="AD1597" s="17">
        <v>4.9628974706758998E-2</v>
      </c>
      <c r="AE1597" s="17"/>
      <c r="AF1597" s="17">
        <v>6.5818184799914206E-2</v>
      </c>
      <c r="AG1597" s="17">
        <v>0.100741293754758</v>
      </c>
      <c r="AH1597" s="17">
        <v>0.15158055991184599</v>
      </c>
      <c r="AI1597" s="17">
        <v>9.7565036083645404E-2</v>
      </c>
      <c r="AJ1597" s="17">
        <v>0.149660519540774</v>
      </c>
      <c r="AK1597" s="17"/>
      <c r="AL1597" s="17">
        <v>7.9356771300303802E-2</v>
      </c>
      <c r="AM1597" s="17">
        <v>7.2158579129686498E-2</v>
      </c>
      <c r="AN1597" s="17">
        <v>8.7916824227776399E-2</v>
      </c>
      <c r="AO1597" s="17">
        <v>9.9121013317948994E-2</v>
      </c>
      <c r="AP1597" s="17">
        <v>0.11389650671351299</v>
      </c>
      <c r="AQ1597" s="17">
        <v>0.20838684599399901</v>
      </c>
      <c r="AR1597" s="17"/>
      <c r="AS1597" s="17">
        <v>0.12998190049048799</v>
      </c>
      <c r="AT1597" s="17">
        <v>0.109615463776115</v>
      </c>
      <c r="AU1597" s="17">
        <v>0.12390603397933</v>
      </c>
      <c r="AV1597" s="17">
        <v>6.8830143825903495E-2</v>
      </c>
      <c r="AW1597" s="17">
        <v>0</v>
      </c>
      <c r="AX1597" s="17"/>
      <c r="AY1597" s="17">
        <v>9.6701171484781398E-2</v>
      </c>
      <c r="AZ1597" s="17">
        <v>0.108960844712865</v>
      </c>
      <c r="BA1597" s="17">
        <v>0.151190800602507</v>
      </c>
      <c r="BB1597" s="17">
        <v>0.10358530926086799</v>
      </c>
      <c r="BC1597" s="17">
        <v>0</v>
      </c>
      <c r="BD1597" s="17"/>
      <c r="BE1597" s="17">
        <v>0.16165822231966001</v>
      </c>
      <c r="BF1597" s="17">
        <v>8.7862135521789703E-2</v>
      </c>
      <c r="BG1597" s="17">
        <v>9.2556736097218401E-2</v>
      </c>
      <c r="BH1597" s="17">
        <v>0.14871993553868401</v>
      </c>
      <c r="BI1597" s="17"/>
      <c r="BJ1597" s="17">
        <v>6.6024867671773096E-2</v>
      </c>
      <c r="BK1597" s="17">
        <v>3.8234320422241098E-2</v>
      </c>
      <c r="BL1597" s="17">
        <v>0.16146900954061899</v>
      </c>
      <c r="BM1597" s="17">
        <v>0.105770762486596</v>
      </c>
      <c r="BN1597" s="17"/>
      <c r="BO1597" s="17">
        <v>0.114629342536298</v>
      </c>
      <c r="BP1597" s="17">
        <v>9.2767775391715906E-2</v>
      </c>
      <c r="BQ1597" s="17">
        <v>0.112461491495311</v>
      </c>
      <c r="BR1597" s="17"/>
      <c r="BS1597" s="17">
        <v>0.10912005633672001</v>
      </c>
      <c r="BT1597" s="17">
        <v>0.1114374075756</v>
      </c>
      <c r="BU1597" s="17"/>
      <c r="BV1597" s="17">
        <v>8.5360164732156199E-2</v>
      </c>
      <c r="BW1597" s="17">
        <v>0.12253210390667101</v>
      </c>
      <c r="BX1597" s="17">
        <v>8.9431236532060795E-2</v>
      </c>
      <c r="BY1597" s="17"/>
      <c r="BZ1597" s="17">
        <v>0.17058219066403801</v>
      </c>
      <c r="CA1597" s="17">
        <v>7.0219122623140603E-2</v>
      </c>
    </row>
    <row r="1598" spans="2:79" x14ac:dyDescent="0.3">
      <c r="B1598" t="s">
        <v>325</v>
      </c>
      <c r="C1598" s="17">
        <v>5.9534905004253298E-2</v>
      </c>
      <c r="D1598" s="17">
        <v>6.3873009277151005E-2</v>
      </c>
      <c r="E1598" s="17">
        <v>5.2998686449247899E-2</v>
      </c>
      <c r="F1598" s="17"/>
      <c r="G1598" s="17">
        <v>9.5901873926322503E-2</v>
      </c>
      <c r="H1598" s="17">
        <v>5.8891090878356402E-2</v>
      </c>
      <c r="I1598" s="17">
        <v>6.2493789080853103E-2</v>
      </c>
      <c r="J1598" s="17">
        <v>8.4090018158869906E-2</v>
      </c>
      <c r="K1598" s="17">
        <v>3.4848872475459203E-2</v>
      </c>
      <c r="L1598" s="17">
        <v>2.8392211897589999E-2</v>
      </c>
      <c r="M1598" s="17"/>
      <c r="N1598" s="17">
        <v>3.7893470303923801E-2</v>
      </c>
      <c r="O1598" s="17">
        <v>5.5354850415110797E-2</v>
      </c>
      <c r="P1598" s="17">
        <v>7.1892227276086296E-2</v>
      </c>
      <c r="Q1598" s="17">
        <v>7.0879691883777601E-2</v>
      </c>
      <c r="R1598" s="17"/>
      <c r="S1598" s="17">
        <v>6.9509829903559306E-2</v>
      </c>
      <c r="T1598" s="17">
        <v>1.2008599406381401E-2</v>
      </c>
      <c r="U1598" s="17">
        <v>6.8254157325207093E-2</v>
      </c>
      <c r="V1598" s="17">
        <v>4.8506716307337598E-2</v>
      </c>
      <c r="W1598" s="17">
        <v>3.9658702933199702E-2</v>
      </c>
      <c r="X1598" s="17">
        <v>9.1768251188288796E-2</v>
      </c>
      <c r="Y1598" s="17">
        <v>6.5895512216883598E-2</v>
      </c>
      <c r="Z1598" s="17">
        <v>9.9360181197853004E-2</v>
      </c>
      <c r="AA1598" s="17">
        <v>7.8360559273160602E-2</v>
      </c>
      <c r="AB1598" s="17">
        <v>9.8236635671762607E-2</v>
      </c>
      <c r="AC1598" s="17">
        <v>0</v>
      </c>
      <c r="AD1598" s="17">
        <v>4.1508111898505999E-2</v>
      </c>
      <c r="AE1598" s="17"/>
      <c r="AF1598" s="17">
        <v>3.0837013549637499E-2</v>
      </c>
      <c r="AG1598" s="17">
        <v>8.4643614680606605E-2</v>
      </c>
      <c r="AH1598" s="17">
        <v>5.3371551776667803E-2</v>
      </c>
      <c r="AI1598" s="17">
        <v>4.4471541572880302E-2</v>
      </c>
      <c r="AJ1598" s="17">
        <v>5.6241019112170401E-2</v>
      </c>
      <c r="AK1598" s="17"/>
      <c r="AL1598" s="17">
        <v>9.5794226936457005E-2</v>
      </c>
      <c r="AM1598" s="17">
        <v>2.84082018497364E-2</v>
      </c>
      <c r="AN1598" s="17">
        <v>3.0482171258441101E-2</v>
      </c>
      <c r="AO1598" s="17">
        <v>5.0625275724703198E-2</v>
      </c>
      <c r="AP1598" s="17">
        <v>4.2645298830123801E-2</v>
      </c>
      <c r="AQ1598" s="17">
        <v>4.7621538239597097E-2</v>
      </c>
      <c r="AR1598" s="17"/>
      <c r="AS1598" s="17">
        <v>2.0173531831399499E-2</v>
      </c>
      <c r="AT1598" s="17">
        <v>6.0547327739706801E-2</v>
      </c>
      <c r="AU1598" s="17">
        <v>8.4272920830041897E-2</v>
      </c>
      <c r="AV1598" s="17">
        <v>7.0369748640143795E-2</v>
      </c>
      <c r="AW1598" s="17">
        <v>0</v>
      </c>
      <c r="AX1598" s="17"/>
      <c r="AY1598" s="17">
        <v>3.88141219239935E-2</v>
      </c>
      <c r="AZ1598" s="17">
        <v>5.8595113715309198E-2</v>
      </c>
      <c r="BA1598" s="17">
        <v>8.07361082245725E-2</v>
      </c>
      <c r="BB1598" s="17">
        <v>5.9593510910136198E-2</v>
      </c>
      <c r="BC1598" s="17">
        <v>5.8837243981086397E-2</v>
      </c>
      <c r="BD1598" s="17"/>
      <c r="BE1598" s="17">
        <v>7.3407068916919005E-2</v>
      </c>
      <c r="BF1598" s="17">
        <v>5.6361768354221201E-2</v>
      </c>
      <c r="BG1598" s="17">
        <v>6.2684714062889196E-2</v>
      </c>
      <c r="BH1598" s="17">
        <v>5.0334890829491399E-2</v>
      </c>
      <c r="BI1598" s="17"/>
      <c r="BJ1598" s="17">
        <v>6.8909383349313E-2</v>
      </c>
      <c r="BK1598" s="17">
        <v>7.0306942672603498E-2</v>
      </c>
      <c r="BL1598" s="17">
        <v>5.1612875827379098E-2</v>
      </c>
      <c r="BM1598" s="17">
        <v>5.97673234218105E-2</v>
      </c>
      <c r="BN1598" s="17"/>
      <c r="BO1598" s="17">
        <v>5.8514830962344701E-2</v>
      </c>
      <c r="BP1598" s="17">
        <v>5.7845581028040299E-2</v>
      </c>
      <c r="BQ1598" s="17">
        <v>6.0252934288120098E-2</v>
      </c>
      <c r="BR1598" s="17"/>
      <c r="BS1598" s="17">
        <v>6.0081788370061298E-2</v>
      </c>
      <c r="BT1598" s="17">
        <v>5.9241386522103701E-2</v>
      </c>
      <c r="BU1598" s="17"/>
      <c r="BV1598" s="17">
        <v>7.4250081150880207E-2</v>
      </c>
      <c r="BW1598" s="17">
        <v>4.3105974506801502E-2</v>
      </c>
      <c r="BX1598" s="17">
        <v>7.7221129285917095E-2</v>
      </c>
      <c r="BY1598" s="17"/>
      <c r="BZ1598" s="17">
        <v>2.8216782987846099E-2</v>
      </c>
      <c r="CA1598" s="17">
        <v>0.109522097602739</v>
      </c>
    </row>
    <row r="1599" spans="2:79" x14ac:dyDescent="0.3">
      <c r="B1599" t="s">
        <v>326</v>
      </c>
      <c r="C1599" s="17">
        <v>2.8171646080723999E-2</v>
      </c>
      <c r="D1599" s="17">
        <v>2.3379135869724201E-2</v>
      </c>
      <c r="E1599" s="17">
        <v>3.3315692796378901E-2</v>
      </c>
      <c r="F1599" s="17"/>
      <c r="G1599" s="17">
        <v>3.91522348833271E-2</v>
      </c>
      <c r="H1599" s="17">
        <v>3.6710211514529703E-2</v>
      </c>
      <c r="I1599" s="17">
        <v>4.4998253281379998E-2</v>
      </c>
      <c r="J1599" s="17">
        <v>1.86081383413461E-2</v>
      </c>
      <c r="K1599" s="17">
        <v>1.91561282725486E-2</v>
      </c>
      <c r="L1599" s="17">
        <v>1.32670907129681E-2</v>
      </c>
      <c r="M1599" s="17"/>
      <c r="N1599" s="17">
        <v>2.4377891334539201E-2</v>
      </c>
      <c r="O1599" s="17">
        <v>2.7248446429018299E-2</v>
      </c>
      <c r="P1599" s="17">
        <v>2.7575979826305299E-2</v>
      </c>
      <c r="Q1599" s="17">
        <v>3.5063883388152702E-2</v>
      </c>
      <c r="R1599" s="17"/>
      <c r="S1599" s="17">
        <v>5.8255320352387903E-2</v>
      </c>
      <c r="T1599" s="17">
        <v>2.1426118112024699E-2</v>
      </c>
      <c r="U1599" s="17">
        <v>5.1789257952406603E-2</v>
      </c>
      <c r="V1599" s="17">
        <v>1.9282669743248E-2</v>
      </c>
      <c r="W1599" s="17">
        <v>3.6473391993357598E-2</v>
      </c>
      <c r="X1599" s="17">
        <v>3.6978559367446699E-2</v>
      </c>
      <c r="Y1599" s="17">
        <v>1.5152022769267699E-2</v>
      </c>
      <c r="Z1599" s="17">
        <v>7.4256458910665096E-2</v>
      </c>
      <c r="AA1599" s="17">
        <v>0</v>
      </c>
      <c r="AB1599" s="17">
        <v>0</v>
      </c>
      <c r="AC1599" s="17">
        <v>3.8258494506221499E-2</v>
      </c>
      <c r="AD1599" s="17">
        <v>0</v>
      </c>
      <c r="AE1599" s="17"/>
      <c r="AF1599" s="17">
        <v>4.1429839657658202E-2</v>
      </c>
      <c r="AG1599" s="17">
        <v>3.3871156321067603E-2</v>
      </c>
      <c r="AH1599" s="17">
        <v>1.58542302938194E-2</v>
      </c>
      <c r="AI1599" s="17">
        <v>3.2640959213639999E-2</v>
      </c>
      <c r="AJ1599" s="17">
        <v>2.3402382200669401E-2</v>
      </c>
      <c r="AK1599" s="17"/>
      <c r="AL1599" s="17">
        <v>3.7949317295342802E-2</v>
      </c>
      <c r="AM1599" s="17">
        <v>5.0111530388105598E-2</v>
      </c>
      <c r="AN1599" s="17">
        <v>6.4694907742927202E-2</v>
      </c>
      <c r="AO1599" s="17">
        <v>1.9543516206670799E-2</v>
      </c>
      <c r="AP1599" s="17">
        <v>1.9770513778603799E-2</v>
      </c>
      <c r="AQ1599" s="17">
        <v>0</v>
      </c>
      <c r="AR1599" s="17"/>
      <c r="AS1599" s="17">
        <v>6.9710662917124994E-2</v>
      </c>
      <c r="AT1599" s="17">
        <v>2.3740095034120799E-2</v>
      </c>
      <c r="AU1599" s="17">
        <v>1.8364114464173999E-2</v>
      </c>
      <c r="AV1599" s="17">
        <v>0</v>
      </c>
      <c r="AW1599" s="17">
        <v>7.8996333274288996E-2</v>
      </c>
      <c r="AX1599" s="17"/>
      <c r="AY1599" s="17">
        <v>2.6746602196443901E-2</v>
      </c>
      <c r="AZ1599" s="17">
        <v>2.6529931922134299E-2</v>
      </c>
      <c r="BA1599" s="17">
        <v>4.34913340119518E-2</v>
      </c>
      <c r="BB1599" s="17">
        <v>1.10126649024737E-2</v>
      </c>
      <c r="BC1599" s="17">
        <v>3.0353590329514599E-2</v>
      </c>
      <c r="BD1599" s="17"/>
      <c r="BE1599" s="17">
        <v>8.6081299197497699E-2</v>
      </c>
      <c r="BF1599" s="17">
        <v>4.6661023679041402E-2</v>
      </c>
      <c r="BG1599" s="17">
        <v>3.03447704505121E-2</v>
      </c>
      <c r="BH1599" s="17">
        <v>5.0507568084649504E-3</v>
      </c>
      <c r="BI1599" s="17"/>
      <c r="BJ1599" s="17">
        <v>2.1548141318937002E-2</v>
      </c>
      <c r="BK1599" s="17">
        <v>0.136026996157282</v>
      </c>
      <c r="BL1599" s="17">
        <v>2.4950610626726401E-2</v>
      </c>
      <c r="BM1599" s="17">
        <v>1.6992141074501001E-2</v>
      </c>
      <c r="BN1599" s="17"/>
      <c r="BO1599" s="17">
        <v>4.4865134484020401E-2</v>
      </c>
      <c r="BP1599" s="17">
        <v>2.0142821104444E-2</v>
      </c>
      <c r="BQ1599" s="17">
        <v>2.62266199129138E-2</v>
      </c>
      <c r="BR1599" s="17"/>
      <c r="BS1599" s="17">
        <v>2.9412797442967601E-2</v>
      </c>
      <c r="BT1599" s="17">
        <v>2.67270990175951E-2</v>
      </c>
      <c r="BU1599" s="17"/>
      <c r="BV1599" s="17">
        <v>2.93800614601945E-2</v>
      </c>
      <c r="BW1599" s="17">
        <v>2.18628887394813E-2</v>
      </c>
      <c r="BX1599" s="17">
        <v>3.4127408280090601E-2</v>
      </c>
      <c r="BY1599" s="17"/>
      <c r="BZ1599" s="17">
        <v>2.36200510717192E-2</v>
      </c>
      <c r="CA1599" s="17">
        <v>2.1541248741871299E-2</v>
      </c>
    </row>
    <row r="1600" spans="2:79" x14ac:dyDescent="0.3">
      <c r="B1600" t="s">
        <v>327</v>
      </c>
      <c r="C1600" s="17">
        <v>6.9987554522906803E-3</v>
      </c>
      <c r="D1600" s="17">
        <v>8.5255857359825896E-3</v>
      </c>
      <c r="E1600" s="17">
        <v>5.4882711883421703E-3</v>
      </c>
      <c r="F1600" s="17"/>
      <c r="G1600" s="17">
        <v>1.9673130278538099E-2</v>
      </c>
      <c r="H1600" s="17">
        <v>0</v>
      </c>
      <c r="I1600" s="17">
        <v>9.29084473987901E-3</v>
      </c>
      <c r="J1600" s="17">
        <v>0</v>
      </c>
      <c r="K1600" s="17">
        <v>1.80410037449318E-2</v>
      </c>
      <c r="L1600" s="17">
        <v>0</v>
      </c>
      <c r="M1600" s="17"/>
      <c r="N1600" s="17">
        <v>0</v>
      </c>
      <c r="O1600" s="17">
        <v>6.8714621912385702E-3</v>
      </c>
      <c r="P1600" s="17">
        <v>1.4975724391966601E-2</v>
      </c>
      <c r="Q1600" s="17">
        <v>6.2153700734615003E-3</v>
      </c>
      <c r="R1600" s="17"/>
      <c r="S1600" s="17">
        <v>0</v>
      </c>
      <c r="T1600" s="17">
        <v>9.2994952430889392E-3</v>
      </c>
      <c r="U1600" s="17">
        <v>1.6232914263356699E-2</v>
      </c>
      <c r="V1600" s="17">
        <v>0</v>
      </c>
      <c r="W1600" s="17">
        <v>1.7127664009569901E-2</v>
      </c>
      <c r="X1600" s="17">
        <v>0</v>
      </c>
      <c r="Y1600" s="17">
        <v>0</v>
      </c>
      <c r="Z1600" s="17">
        <v>0</v>
      </c>
      <c r="AA1600" s="17">
        <v>0</v>
      </c>
      <c r="AB1600" s="17">
        <v>3.2543502889587399E-2</v>
      </c>
      <c r="AC1600" s="17">
        <v>0</v>
      </c>
      <c r="AD1600" s="17">
        <v>0</v>
      </c>
      <c r="AE1600" s="17"/>
      <c r="AF1600" s="17">
        <v>1.48173348251105E-2</v>
      </c>
      <c r="AG1600" s="17">
        <v>0</v>
      </c>
      <c r="AH1600" s="17">
        <v>0</v>
      </c>
      <c r="AI1600" s="17">
        <v>0</v>
      </c>
      <c r="AJ1600" s="17">
        <v>0</v>
      </c>
      <c r="AK1600" s="17"/>
      <c r="AL1600" s="17">
        <v>0</v>
      </c>
      <c r="AM1600" s="17">
        <v>9.11347694497683E-3</v>
      </c>
      <c r="AN1600" s="17">
        <v>0</v>
      </c>
      <c r="AO1600" s="17">
        <v>1.1095295434970801E-2</v>
      </c>
      <c r="AP1600" s="17">
        <v>2.1748767670585801E-2</v>
      </c>
      <c r="AQ1600" s="17">
        <v>0</v>
      </c>
      <c r="AR1600" s="17"/>
      <c r="AS1600" s="17">
        <v>0</v>
      </c>
      <c r="AT1600" s="17">
        <v>8.1296940189653707E-3</v>
      </c>
      <c r="AU1600" s="17">
        <v>5.7305090954583504E-3</v>
      </c>
      <c r="AV1600" s="17">
        <v>0</v>
      </c>
      <c r="AW1600" s="17">
        <v>9.1467810679379105E-2</v>
      </c>
      <c r="AX1600" s="17"/>
      <c r="AY1600" s="17">
        <v>5.6867566355201403E-3</v>
      </c>
      <c r="AZ1600" s="17">
        <v>3.6420872754986898E-3</v>
      </c>
      <c r="BA1600" s="17">
        <v>6.5440083610760497E-3</v>
      </c>
      <c r="BB1600" s="17">
        <v>2.4783164414544801E-2</v>
      </c>
      <c r="BC1600" s="17">
        <v>0</v>
      </c>
      <c r="BD1600" s="17"/>
      <c r="BE1600" s="17">
        <v>4.4861612158127097E-2</v>
      </c>
      <c r="BF1600" s="17">
        <v>0</v>
      </c>
      <c r="BG1600" s="17">
        <v>1.1023917041948701E-2</v>
      </c>
      <c r="BH1600" s="17">
        <v>0</v>
      </c>
      <c r="BI1600" s="17"/>
      <c r="BJ1600" s="17">
        <v>2.0469973069094701E-2</v>
      </c>
      <c r="BK1600" s="17">
        <v>1.7230871986755401E-2</v>
      </c>
      <c r="BL1600" s="17">
        <v>0</v>
      </c>
      <c r="BM1600" s="17">
        <v>5.2303767692289099E-3</v>
      </c>
      <c r="BN1600" s="17"/>
      <c r="BO1600" s="17">
        <v>1.8878021066722601E-2</v>
      </c>
      <c r="BP1600" s="17">
        <v>0</v>
      </c>
      <c r="BQ1600" s="17">
        <v>5.8450812341657001E-3</v>
      </c>
      <c r="BR1600" s="17"/>
      <c r="BS1600" s="17">
        <v>7.5600758308768399E-3</v>
      </c>
      <c r="BT1600" s="17">
        <v>6.30365267703292E-3</v>
      </c>
      <c r="BU1600" s="17"/>
      <c r="BV1600" s="17">
        <v>6.1794120376287504E-3</v>
      </c>
      <c r="BW1600" s="17">
        <v>4.2840300854200403E-3</v>
      </c>
      <c r="BX1600" s="17">
        <v>1.1771729603784699E-2</v>
      </c>
      <c r="BY1600" s="17"/>
      <c r="BZ1600" s="17">
        <v>0</v>
      </c>
      <c r="CA1600" s="17">
        <v>0</v>
      </c>
    </row>
    <row r="1601" spans="2:79" x14ac:dyDescent="0.3">
      <c r="C1601" s="17"/>
      <c r="D1601" s="17"/>
      <c r="E1601" s="17"/>
      <c r="F1601" s="17"/>
      <c r="G1601" s="17"/>
      <c r="H1601" s="17"/>
      <c r="I1601" s="17"/>
      <c r="J1601" s="17"/>
      <c r="K1601" s="17"/>
      <c r="L1601" s="17"/>
      <c r="M1601" s="17"/>
      <c r="N1601" s="17"/>
      <c r="O1601" s="17"/>
      <c r="P1601" s="17"/>
      <c r="Q1601" s="17"/>
      <c r="R1601" s="17"/>
      <c r="S1601" s="17"/>
      <c r="T1601" s="17"/>
      <c r="U1601" s="17"/>
      <c r="V1601" s="17"/>
      <c r="W1601" s="17"/>
      <c r="X1601" s="17"/>
      <c r="Y1601" s="17"/>
      <c r="Z1601" s="17"/>
      <c r="AA1601" s="17"/>
      <c r="AB1601" s="17"/>
      <c r="AC1601" s="17"/>
      <c r="AD1601" s="17"/>
      <c r="AE1601" s="17"/>
      <c r="AF1601" s="17"/>
      <c r="AG1601" s="17"/>
      <c r="AH1601" s="17"/>
      <c r="AI1601" s="17"/>
      <c r="AJ1601" s="17"/>
      <c r="AK1601" s="17"/>
      <c r="AL1601" s="17"/>
      <c r="AM1601" s="17"/>
      <c r="AN1601" s="17"/>
      <c r="AO1601" s="17"/>
      <c r="AP1601" s="17"/>
      <c r="AQ1601" s="17"/>
      <c r="AR1601" s="17"/>
      <c r="AS1601" s="17"/>
      <c r="AT1601" s="17"/>
      <c r="AU1601" s="17"/>
      <c r="AV1601" s="17"/>
      <c r="AW1601" s="17"/>
      <c r="AX1601" s="17"/>
      <c r="AY1601" s="17"/>
      <c r="AZ1601" s="17"/>
      <c r="BA1601" s="17"/>
      <c r="BB1601" s="17"/>
      <c r="BC1601" s="17"/>
      <c r="BD1601" s="17"/>
      <c r="BE1601" s="17"/>
      <c r="BF1601" s="17"/>
      <c r="BG1601" s="17"/>
      <c r="BH1601" s="17"/>
      <c r="BI1601" s="17"/>
      <c r="BJ1601" s="17"/>
      <c r="BK1601" s="17"/>
      <c r="BL1601" s="17"/>
      <c r="BM1601" s="17"/>
      <c r="BN1601" s="17"/>
      <c r="BO1601" s="17"/>
      <c r="BP1601" s="17"/>
      <c r="BQ1601" s="17"/>
      <c r="BR1601" s="17"/>
      <c r="BS1601" s="17"/>
      <c r="BT1601" s="17"/>
      <c r="BU1601" s="17"/>
      <c r="BV1601" s="17"/>
      <c r="BW1601" s="17"/>
      <c r="BX1601" s="17"/>
      <c r="BY1601" s="17"/>
      <c r="BZ1601" s="17"/>
      <c r="CA1601" s="17"/>
    </row>
    <row r="1602" spans="2:79" x14ac:dyDescent="0.3">
      <c r="B1602" s="6" t="s">
        <v>421</v>
      </c>
      <c r="C1602" s="17"/>
      <c r="D1602" s="17"/>
      <c r="E1602" s="17"/>
      <c r="F1602" s="17"/>
      <c r="G1602" s="17"/>
      <c r="H1602" s="17"/>
      <c r="I1602" s="17"/>
      <c r="J1602" s="17"/>
      <c r="K1602" s="17"/>
      <c r="L1602" s="17"/>
      <c r="M1602" s="17"/>
      <c r="N1602" s="17"/>
      <c r="O1602" s="17"/>
      <c r="P1602" s="17"/>
      <c r="Q1602" s="17"/>
      <c r="R1602" s="17"/>
      <c r="S1602" s="17"/>
      <c r="T1602" s="17"/>
      <c r="U1602" s="17"/>
      <c r="V1602" s="17"/>
      <c r="W1602" s="17"/>
      <c r="X1602" s="17"/>
      <c r="Y1602" s="17"/>
      <c r="Z1602" s="17"/>
      <c r="AA1602" s="17"/>
      <c r="AB1602" s="17"/>
      <c r="AC1602" s="17"/>
      <c r="AD1602" s="17"/>
      <c r="AE1602" s="17"/>
      <c r="AF1602" s="17"/>
      <c r="AG1602" s="17"/>
      <c r="AH1602" s="17"/>
      <c r="AI1602" s="17"/>
      <c r="AJ1602" s="17"/>
      <c r="AK1602" s="17"/>
      <c r="AL1602" s="17"/>
      <c r="AM1602" s="17"/>
      <c r="AN1602" s="17"/>
      <c r="AO1602" s="17"/>
      <c r="AP1602" s="17"/>
      <c r="AQ1602" s="17"/>
      <c r="AR1602" s="17"/>
      <c r="AS1602" s="17"/>
      <c r="AT1602" s="17"/>
      <c r="AU1602" s="17"/>
      <c r="AV1602" s="17"/>
      <c r="AW1602" s="17"/>
      <c r="AX1602" s="17"/>
      <c r="AY1602" s="17"/>
      <c r="AZ1602" s="17"/>
      <c r="BA1602" s="17"/>
      <c r="BB1602" s="17"/>
      <c r="BC1602" s="17"/>
      <c r="BD1602" s="17"/>
      <c r="BE1602" s="17"/>
      <c r="BF1602" s="17"/>
      <c r="BG1602" s="17"/>
      <c r="BH1602" s="17"/>
      <c r="BI1602" s="17"/>
      <c r="BJ1602" s="17"/>
      <c r="BK1602" s="17"/>
      <c r="BL1602" s="17"/>
      <c r="BM1602" s="17"/>
      <c r="BN1602" s="17"/>
      <c r="BO1602" s="17"/>
      <c r="BP1602" s="17"/>
      <c r="BQ1602" s="17"/>
      <c r="BR1602" s="17"/>
      <c r="BS1602" s="17"/>
      <c r="BT1602" s="17"/>
      <c r="BU1602" s="17"/>
      <c r="BV1602" s="17"/>
      <c r="BW1602" s="17"/>
      <c r="BX1602" s="17"/>
      <c r="BY1602" s="17"/>
      <c r="BZ1602" s="17"/>
      <c r="CA1602" s="17"/>
    </row>
    <row r="1603" spans="2:79" x14ac:dyDescent="0.3">
      <c r="B1603" s="24" t="s">
        <v>329</v>
      </c>
      <c r="C1603" s="17"/>
      <c r="D1603" s="17"/>
      <c r="E1603" s="17"/>
      <c r="F1603" s="17"/>
      <c r="G1603" s="17"/>
      <c r="H1603" s="17"/>
      <c r="I1603" s="17"/>
      <c r="J1603" s="17"/>
      <c r="K1603" s="17"/>
      <c r="L1603" s="17"/>
      <c r="M1603" s="17"/>
      <c r="N1603" s="17"/>
      <c r="O1603" s="17"/>
      <c r="P1603" s="17"/>
      <c r="Q1603" s="17"/>
      <c r="R1603" s="17"/>
      <c r="S1603" s="17"/>
      <c r="T1603" s="17"/>
      <c r="U1603" s="17"/>
      <c r="V1603" s="17"/>
      <c r="W1603" s="17"/>
      <c r="X1603" s="17"/>
      <c r="Y1603" s="17"/>
      <c r="Z1603" s="17"/>
      <c r="AA1603" s="17"/>
      <c r="AB1603" s="17"/>
      <c r="AC1603" s="17"/>
      <c r="AD1603" s="17"/>
      <c r="AE1603" s="17"/>
      <c r="AF1603" s="17"/>
      <c r="AG1603" s="17"/>
      <c r="AH1603" s="17"/>
      <c r="AI1603" s="17"/>
      <c r="AJ1603" s="17"/>
      <c r="AK1603" s="17"/>
      <c r="AL1603" s="17"/>
      <c r="AM1603" s="17"/>
      <c r="AN1603" s="17"/>
      <c r="AO1603" s="17"/>
      <c r="AP1603" s="17"/>
      <c r="AQ1603" s="17"/>
      <c r="AR1603" s="17"/>
      <c r="AS1603" s="17"/>
      <c r="AT1603" s="17"/>
      <c r="AU1603" s="17"/>
      <c r="AV1603" s="17"/>
      <c r="AW1603" s="17"/>
      <c r="AX1603" s="17"/>
      <c r="AY1603" s="17"/>
      <c r="AZ1603" s="17"/>
      <c r="BA1603" s="17"/>
      <c r="BB1603" s="17"/>
      <c r="BC1603" s="17"/>
      <c r="BD1603" s="17"/>
      <c r="BE1603" s="17"/>
      <c r="BF1603" s="17"/>
      <c r="BG1603" s="17"/>
      <c r="BH1603" s="17"/>
      <c r="BI1603" s="17"/>
      <c r="BJ1603" s="17"/>
      <c r="BK1603" s="17"/>
      <c r="BL1603" s="17"/>
      <c r="BM1603" s="17"/>
      <c r="BN1603" s="17"/>
      <c r="BO1603" s="17"/>
      <c r="BP1603" s="17"/>
      <c r="BQ1603" s="17"/>
      <c r="BR1603" s="17"/>
      <c r="BS1603" s="17"/>
      <c r="BT1603" s="17"/>
      <c r="BU1603" s="17"/>
      <c r="BV1603" s="17"/>
      <c r="BW1603" s="17"/>
      <c r="BX1603" s="17"/>
      <c r="BY1603" s="17"/>
      <c r="BZ1603" s="17"/>
      <c r="CA1603" s="17"/>
    </row>
    <row r="1604" spans="2:79" x14ac:dyDescent="0.3">
      <c r="B1604" t="s">
        <v>321</v>
      </c>
      <c r="C1604" s="17">
        <v>0.15446145343981699</v>
      </c>
      <c r="D1604" s="17">
        <v>0.17501845744153199</v>
      </c>
      <c r="E1604" s="17">
        <v>0.13460845375964001</v>
      </c>
      <c r="F1604" s="17"/>
      <c r="G1604" s="17">
        <v>0.16866724935737601</v>
      </c>
      <c r="H1604" s="17">
        <v>0.20970681863666199</v>
      </c>
      <c r="I1604" s="17">
        <v>0.162453118932818</v>
      </c>
      <c r="J1604" s="17">
        <v>0.116907042416752</v>
      </c>
      <c r="K1604" s="17">
        <v>0.164878452740116</v>
      </c>
      <c r="L1604" s="17">
        <v>0.115674660154959</v>
      </c>
      <c r="M1604" s="17"/>
      <c r="N1604" s="17">
        <v>0.22292544056425601</v>
      </c>
      <c r="O1604" s="17">
        <v>0.127309936641743</v>
      </c>
      <c r="P1604" s="17">
        <v>0.12772011156148</v>
      </c>
      <c r="Q1604" s="17">
        <v>0.13326249917192601</v>
      </c>
      <c r="R1604" s="17"/>
      <c r="S1604" s="17">
        <v>0.19397326904914799</v>
      </c>
      <c r="T1604" s="17">
        <v>0.11743073570049201</v>
      </c>
      <c r="U1604" s="17">
        <v>0.117489944166511</v>
      </c>
      <c r="V1604" s="17">
        <v>0.15092308284481801</v>
      </c>
      <c r="W1604" s="17">
        <v>0.16249548477680101</v>
      </c>
      <c r="X1604" s="17">
        <v>9.4753811849918004E-2</v>
      </c>
      <c r="Y1604" s="17">
        <v>0.105909791225428</v>
      </c>
      <c r="Z1604" s="17">
        <v>9.0488893287254402E-2</v>
      </c>
      <c r="AA1604" s="17">
        <v>0.16633336204348101</v>
      </c>
      <c r="AB1604" s="17">
        <v>0.29196798790427198</v>
      </c>
      <c r="AC1604" s="17">
        <v>0.13836533237460399</v>
      </c>
      <c r="AD1604" s="17">
        <v>0.17135937001798299</v>
      </c>
      <c r="AE1604" s="17"/>
      <c r="AF1604" s="17">
        <v>0.15023560178701301</v>
      </c>
      <c r="AG1604" s="17">
        <v>0.16422418691353199</v>
      </c>
      <c r="AH1604" s="17">
        <v>0.16724676693819601</v>
      </c>
      <c r="AI1604" s="17">
        <v>0.17069644799891501</v>
      </c>
      <c r="AJ1604" s="17">
        <v>8.5588647667369705E-2</v>
      </c>
      <c r="AK1604" s="17"/>
      <c r="AL1604" s="17">
        <v>0.20277157382737901</v>
      </c>
      <c r="AM1604" s="17">
        <v>0.19837108578312301</v>
      </c>
      <c r="AN1604" s="17">
        <v>0.17561635806415701</v>
      </c>
      <c r="AO1604" s="17">
        <v>0.14381119623121699</v>
      </c>
      <c r="AP1604" s="17">
        <v>9.5377361505774E-2</v>
      </c>
      <c r="AQ1604" s="17">
        <v>7.3051487613374197E-2</v>
      </c>
      <c r="AR1604" s="17"/>
      <c r="AS1604" s="17">
        <v>0.182480774810963</v>
      </c>
      <c r="AT1604" s="17">
        <v>0.16578696836273199</v>
      </c>
      <c r="AU1604" s="17">
        <v>0.102345205288478</v>
      </c>
      <c r="AV1604" s="17">
        <v>0.16120478432101101</v>
      </c>
      <c r="AW1604" s="17">
        <v>0.23664438007136701</v>
      </c>
      <c r="AX1604" s="17"/>
      <c r="AY1604" s="17">
        <v>0.20814577631923301</v>
      </c>
      <c r="AZ1604" s="17">
        <v>0.15202017883271901</v>
      </c>
      <c r="BA1604" s="17">
        <v>8.8747015099214899E-2</v>
      </c>
      <c r="BB1604" s="17">
        <v>0.13229632367483399</v>
      </c>
      <c r="BC1604" s="17">
        <v>0.26188763671443999</v>
      </c>
      <c r="BD1604" s="17"/>
      <c r="BE1604" s="17">
        <v>9.92996503743373E-2</v>
      </c>
      <c r="BF1604" s="17">
        <v>9.3294545892309802E-2</v>
      </c>
      <c r="BG1604" s="17">
        <v>0.16220876179334101</v>
      </c>
      <c r="BH1604" s="17">
        <v>0.18195234843175601</v>
      </c>
      <c r="BI1604" s="17"/>
      <c r="BJ1604" s="17">
        <v>8.3321238524720995E-2</v>
      </c>
      <c r="BK1604" s="17">
        <v>0.21169447596836399</v>
      </c>
      <c r="BL1604" s="17">
        <v>0.14612582877386299</v>
      </c>
      <c r="BM1604" s="17">
        <v>0.171259326575014</v>
      </c>
      <c r="BN1604" s="17"/>
      <c r="BO1604" s="17">
        <v>0.162530075596486</v>
      </c>
      <c r="BP1604" s="17">
        <v>9.6075814275051505E-2</v>
      </c>
      <c r="BQ1604" s="17">
        <v>0.16502717431987099</v>
      </c>
      <c r="BR1604" s="17"/>
      <c r="BS1604" s="17">
        <v>0.16909438565768301</v>
      </c>
      <c r="BT1604" s="17">
        <v>0.13291407912095701</v>
      </c>
      <c r="BU1604" s="17"/>
      <c r="BV1604" s="17">
        <v>0.153744171940185</v>
      </c>
      <c r="BW1604" s="17">
        <v>0.12950869599117601</v>
      </c>
      <c r="BX1604" s="17">
        <v>0.18799759229232599</v>
      </c>
      <c r="BY1604" s="17"/>
      <c r="BZ1604" s="17">
        <v>0.20072990766802901</v>
      </c>
      <c r="CA1604" s="17">
        <v>0.19571624920933001</v>
      </c>
    </row>
    <row r="1605" spans="2:79" x14ac:dyDescent="0.3">
      <c r="B1605" t="s">
        <v>322</v>
      </c>
      <c r="C1605" s="17">
        <v>0.23157063831580699</v>
      </c>
      <c r="D1605" s="17">
        <v>0.23026153776812999</v>
      </c>
      <c r="E1605" s="17">
        <v>0.232211353655146</v>
      </c>
      <c r="F1605" s="17"/>
      <c r="G1605" s="17">
        <v>0.28626900580038001</v>
      </c>
      <c r="H1605" s="17">
        <v>0.20993527971984999</v>
      </c>
      <c r="I1605" s="17">
        <v>0.205501846983414</v>
      </c>
      <c r="J1605" s="17">
        <v>0.23739471333918499</v>
      </c>
      <c r="K1605" s="17">
        <v>0.22314251962321199</v>
      </c>
      <c r="L1605" s="17">
        <v>0.23649212077099499</v>
      </c>
      <c r="M1605" s="17"/>
      <c r="N1605" s="17">
        <v>0.23483789441203601</v>
      </c>
      <c r="O1605" s="17">
        <v>0.24893500520959899</v>
      </c>
      <c r="P1605" s="17">
        <v>0.19189879973284199</v>
      </c>
      <c r="Q1605" s="17">
        <v>0.26022998097786298</v>
      </c>
      <c r="R1605" s="17"/>
      <c r="S1605" s="17">
        <v>0.29949267441865901</v>
      </c>
      <c r="T1605" s="17">
        <v>0.21990649263612599</v>
      </c>
      <c r="U1605" s="17">
        <v>0.21116424292654801</v>
      </c>
      <c r="V1605" s="17">
        <v>0.26034974872146399</v>
      </c>
      <c r="W1605" s="17">
        <v>0.23555341848058001</v>
      </c>
      <c r="X1605" s="17">
        <v>0.23831074045727299</v>
      </c>
      <c r="Y1605" s="17">
        <v>0.25323452260670998</v>
      </c>
      <c r="Z1605" s="17">
        <v>0.15639169895121899</v>
      </c>
      <c r="AA1605" s="17">
        <v>0.28694977123159099</v>
      </c>
      <c r="AB1605" s="17">
        <v>0.13600742088746301</v>
      </c>
      <c r="AC1605" s="17">
        <v>0.12137822225908999</v>
      </c>
      <c r="AD1605" s="17">
        <v>0.24894838045781301</v>
      </c>
      <c r="AE1605" s="17"/>
      <c r="AF1605" s="17">
        <v>0.21544017882198499</v>
      </c>
      <c r="AG1605" s="17">
        <v>0.24424618227015699</v>
      </c>
      <c r="AH1605" s="17">
        <v>0.286093964383762</v>
      </c>
      <c r="AI1605" s="17">
        <v>0.14068685415284801</v>
      </c>
      <c r="AJ1605" s="17">
        <v>0.283262185756542</v>
      </c>
      <c r="AK1605" s="17"/>
      <c r="AL1605" s="17">
        <v>0.2882030579173</v>
      </c>
      <c r="AM1605" s="17">
        <v>0.228462861184446</v>
      </c>
      <c r="AN1605" s="17">
        <v>0.26531897023016399</v>
      </c>
      <c r="AO1605" s="17">
        <v>0.15876197704619699</v>
      </c>
      <c r="AP1605" s="17">
        <v>0.28832274966858201</v>
      </c>
      <c r="AQ1605" s="17">
        <v>0.13829190071918099</v>
      </c>
      <c r="AR1605" s="17"/>
      <c r="AS1605" s="17">
        <v>0.29656901974930699</v>
      </c>
      <c r="AT1605" s="17">
        <v>0.223096024355492</v>
      </c>
      <c r="AU1605" s="17">
        <v>0.21464849339756101</v>
      </c>
      <c r="AV1605" s="17">
        <v>0.22355996246531601</v>
      </c>
      <c r="AW1605" s="17">
        <v>0.18831708783425999</v>
      </c>
      <c r="AX1605" s="17"/>
      <c r="AY1605" s="17">
        <v>0.22710178608904999</v>
      </c>
      <c r="AZ1605" s="17">
        <v>0.24130483893858101</v>
      </c>
      <c r="BA1605" s="17">
        <v>0.238425535750871</v>
      </c>
      <c r="BB1605" s="17">
        <v>0.230728185303162</v>
      </c>
      <c r="BC1605" s="17">
        <v>0.13824483693721501</v>
      </c>
      <c r="BD1605" s="17"/>
      <c r="BE1605" s="17">
        <v>0.259130432245128</v>
      </c>
      <c r="BF1605" s="17">
        <v>0.25579201009941499</v>
      </c>
      <c r="BG1605" s="17">
        <v>0.23783813887162999</v>
      </c>
      <c r="BH1605" s="17">
        <v>0.20447254311151999</v>
      </c>
      <c r="BI1605" s="17"/>
      <c r="BJ1605" s="17">
        <v>0.209001993100288</v>
      </c>
      <c r="BK1605" s="17">
        <v>0.23571987866363101</v>
      </c>
      <c r="BL1605" s="17">
        <v>0.248010256314282</v>
      </c>
      <c r="BM1605" s="17">
        <v>0.22651167889936699</v>
      </c>
      <c r="BN1605" s="17"/>
      <c r="BO1605" s="17">
        <v>0.25476815585825702</v>
      </c>
      <c r="BP1605" s="17">
        <v>0.26798517376678899</v>
      </c>
      <c r="BQ1605" s="17">
        <v>0.21961365227954699</v>
      </c>
      <c r="BR1605" s="17"/>
      <c r="BS1605" s="17">
        <v>0.243518657789114</v>
      </c>
      <c r="BT1605" s="17">
        <v>0.217376195023149</v>
      </c>
      <c r="BU1605" s="17"/>
      <c r="BV1605" s="17">
        <v>0.25592340291385801</v>
      </c>
      <c r="BW1605" s="17">
        <v>0.23376406088309301</v>
      </c>
      <c r="BX1605" s="17">
        <v>0.20979928145859</v>
      </c>
      <c r="BY1605" s="17"/>
      <c r="BZ1605" s="17">
        <v>0.192777484263564</v>
      </c>
      <c r="CA1605" s="17">
        <v>0.27615310336983501</v>
      </c>
    </row>
    <row r="1606" spans="2:79" x14ac:dyDescent="0.3">
      <c r="B1606" t="s">
        <v>323</v>
      </c>
      <c r="C1606" s="17">
        <v>0.26046644149446502</v>
      </c>
      <c r="D1606" s="17">
        <v>0.23615726075884</v>
      </c>
      <c r="E1606" s="17">
        <v>0.28471201348485198</v>
      </c>
      <c r="F1606" s="17"/>
      <c r="G1606" s="17">
        <v>0.32729107458444101</v>
      </c>
      <c r="H1606" s="17">
        <v>0.231236866013662</v>
      </c>
      <c r="I1606" s="17">
        <v>0.26926903573331201</v>
      </c>
      <c r="J1606" s="17">
        <v>0.26177817010957699</v>
      </c>
      <c r="K1606" s="17">
        <v>0.26760250819037001</v>
      </c>
      <c r="L1606" s="17">
        <v>0.22410632636332001</v>
      </c>
      <c r="M1606" s="17"/>
      <c r="N1606" s="17">
        <v>0.253608240308349</v>
      </c>
      <c r="O1606" s="17">
        <v>0.25472420887012898</v>
      </c>
      <c r="P1606" s="17">
        <v>0.287563466308281</v>
      </c>
      <c r="Q1606" s="17">
        <v>0.245542727252897</v>
      </c>
      <c r="R1606" s="17"/>
      <c r="S1606" s="17">
        <v>0.22835031355732099</v>
      </c>
      <c r="T1606" s="17">
        <v>0.29880064025963199</v>
      </c>
      <c r="U1606" s="17">
        <v>0.23255639465141101</v>
      </c>
      <c r="V1606" s="17">
        <v>0.25925618753730001</v>
      </c>
      <c r="W1606" s="17">
        <v>0.28442093241454203</v>
      </c>
      <c r="X1606" s="17">
        <v>0.30225795157785301</v>
      </c>
      <c r="Y1606" s="17">
        <v>0.25235430317592</v>
      </c>
      <c r="Z1606" s="17">
        <v>0.26294900958513601</v>
      </c>
      <c r="AA1606" s="17">
        <v>0.27620139151478301</v>
      </c>
      <c r="AB1606" s="17">
        <v>0.126538509900227</v>
      </c>
      <c r="AC1606" s="17">
        <v>0.37301977737702202</v>
      </c>
      <c r="AD1606" s="17">
        <v>0.32814649923365302</v>
      </c>
      <c r="AE1606" s="17"/>
      <c r="AF1606" s="17">
        <v>0.255261847694499</v>
      </c>
      <c r="AG1606" s="17">
        <v>0.30517681657373302</v>
      </c>
      <c r="AH1606" s="17">
        <v>0.20952771098745701</v>
      </c>
      <c r="AI1606" s="17">
        <v>0.16873282355177999</v>
      </c>
      <c r="AJ1606" s="17">
        <v>0.23390227619120099</v>
      </c>
      <c r="AK1606" s="17"/>
      <c r="AL1606" s="17">
        <v>0.25437784866836599</v>
      </c>
      <c r="AM1606" s="17">
        <v>0.250627124188329</v>
      </c>
      <c r="AN1606" s="17">
        <v>0.26393729417388501</v>
      </c>
      <c r="AO1606" s="17">
        <v>0.222756778377173</v>
      </c>
      <c r="AP1606" s="17">
        <v>0.33387943035117601</v>
      </c>
      <c r="AQ1606" s="17">
        <v>0.388567819415016</v>
      </c>
      <c r="AR1606" s="17"/>
      <c r="AS1606" s="17">
        <v>0.217316853957742</v>
      </c>
      <c r="AT1606" s="17">
        <v>0.28617340130506203</v>
      </c>
      <c r="AU1606" s="17">
        <v>0.28580872794093498</v>
      </c>
      <c r="AV1606" s="17">
        <v>0.17825487891226399</v>
      </c>
      <c r="AW1606" s="17">
        <v>7.8996333274288996E-2</v>
      </c>
      <c r="AX1606" s="17"/>
      <c r="AY1606" s="17">
        <v>0.17463498902945501</v>
      </c>
      <c r="AZ1606" s="17">
        <v>0.30219483212142201</v>
      </c>
      <c r="BA1606" s="17">
        <v>0.29482463564996098</v>
      </c>
      <c r="BB1606" s="17">
        <v>0.285572200602218</v>
      </c>
      <c r="BC1606" s="17">
        <v>9.7475231589637501E-2</v>
      </c>
      <c r="BD1606" s="17"/>
      <c r="BE1606" s="17">
        <v>0.14315772663441501</v>
      </c>
      <c r="BF1606" s="17">
        <v>0.26587625308902202</v>
      </c>
      <c r="BG1606" s="17">
        <v>0.24767230642135099</v>
      </c>
      <c r="BH1606" s="17">
        <v>0.29263210062984002</v>
      </c>
      <c r="BI1606" s="17"/>
      <c r="BJ1606" s="17">
        <v>0.20538425185498099</v>
      </c>
      <c r="BK1606" s="17">
        <v>0.197671029937008</v>
      </c>
      <c r="BL1606" s="17">
        <v>0.25206352925060299</v>
      </c>
      <c r="BM1606" s="17">
        <v>0.28817109778477001</v>
      </c>
      <c r="BN1606" s="17"/>
      <c r="BO1606" s="17">
        <v>0.16196646651298899</v>
      </c>
      <c r="BP1606" s="17">
        <v>0.30688805933259</v>
      </c>
      <c r="BQ1606" s="17">
        <v>0.273204271227455</v>
      </c>
      <c r="BR1606" s="17"/>
      <c r="BS1606" s="17">
        <v>0.24966257678267001</v>
      </c>
      <c r="BT1606" s="17">
        <v>0.276721604057312</v>
      </c>
      <c r="BU1606" s="17"/>
      <c r="BV1606" s="17">
        <v>0.28986785093836398</v>
      </c>
      <c r="BW1606" s="17">
        <v>0.27543671815353599</v>
      </c>
      <c r="BX1606" s="17">
        <v>0.23535013534920299</v>
      </c>
      <c r="BY1606" s="17"/>
      <c r="BZ1606" s="17">
        <v>0.35628245232854799</v>
      </c>
      <c r="CA1606" s="17">
        <v>0.26109636371136202</v>
      </c>
    </row>
    <row r="1607" spans="2:79" x14ac:dyDescent="0.3">
      <c r="B1607" t="s">
        <v>324</v>
      </c>
      <c r="C1607" s="17">
        <v>0.14600112873576099</v>
      </c>
      <c r="D1607" s="17">
        <v>0.12553431400495499</v>
      </c>
      <c r="E1607" s="17">
        <v>0.165495650081421</v>
      </c>
      <c r="F1607" s="17"/>
      <c r="G1607" s="17">
        <v>7.7052197782730605E-2</v>
      </c>
      <c r="H1607" s="17">
        <v>0.169785427400302</v>
      </c>
      <c r="I1607" s="17">
        <v>0.14014128826924799</v>
      </c>
      <c r="J1607" s="17">
        <v>0.16134692185404401</v>
      </c>
      <c r="K1607" s="17">
        <v>9.0725105242258297E-2</v>
      </c>
      <c r="L1607" s="17">
        <v>0.20719114416268899</v>
      </c>
      <c r="M1607" s="17"/>
      <c r="N1607" s="17">
        <v>0.14589679488065099</v>
      </c>
      <c r="O1607" s="17">
        <v>0.15280521321539101</v>
      </c>
      <c r="P1607" s="17">
        <v>0.15511876485137299</v>
      </c>
      <c r="Q1607" s="17">
        <v>0.122103912036698</v>
      </c>
      <c r="R1607" s="17"/>
      <c r="S1607" s="17">
        <v>9.9873704969632507E-2</v>
      </c>
      <c r="T1607" s="17">
        <v>0.20421260802869801</v>
      </c>
      <c r="U1607" s="17">
        <v>0.17213602233678099</v>
      </c>
      <c r="V1607" s="17">
        <v>0.116465542410147</v>
      </c>
      <c r="W1607" s="17">
        <v>0.17468280155416899</v>
      </c>
      <c r="X1607" s="17">
        <v>0.13169953283421501</v>
      </c>
      <c r="Y1607" s="17">
        <v>0.118034828290092</v>
      </c>
      <c r="Z1607" s="17">
        <v>0.207454045281765</v>
      </c>
      <c r="AA1607" s="17">
        <v>0.159705940460632</v>
      </c>
      <c r="AB1607" s="17">
        <v>0.12682140879296899</v>
      </c>
      <c r="AC1607" s="17">
        <v>0.11660726536190399</v>
      </c>
      <c r="AD1607" s="17">
        <v>0.125786204100409</v>
      </c>
      <c r="AE1607" s="17"/>
      <c r="AF1607" s="17">
        <v>0.16535592872376301</v>
      </c>
      <c r="AG1607" s="17">
        <v>0.123043524266577</v>
      </c>
      <c r="AH1607" s="17">
        <v>0.20882359857587099</v>
      </c>
      <c r="AI1607" s="17">
        <v>0.16262301433512899</v>
      </c>
      <c r="AJ1607" s="17">
        <v>0.14923139266009899</v>
      </c>
      <c r="AK1607" s="17"/>
      <c r="AL1607" s="17">
        <v>9.1075554106064105E-2</v>
      </c>
      <c r="AM1607" s="17">
        <v>0.145540226806845</v>
      </c>
      <c r="AN1607" s="17">
        <v>0.16196710071224299</v>
      </c>
      <c r="AO1607" s="17">
        <v>0.17658366134269399</v>
      </c>
      <c r="AP1607" s="17">
        <v>0.11048129644308299</v>
      </c>
      <c r="AQ1607" s="17">
        <v>0.20959393680344901</v>
      </c>
      <c r="AR1607" s="17"/>
      <c r="AS1607" s="17">
        <v>0.138016090525549</v>
      </c>
      <c r="AT1607" s="17">
        <v>0.141929091556279</v>
      </c>
      <c r="AU1607" s="17">
        <v>0.168773801143172</v>
      </c>
      <c r="AV1607" s="17">
        <v>0.13018098165539399</v>
      </c>
      <c r="AW1607" s="17">
        <v>0.139670933288284</v>
      </c>
      <c r="AX1607" s="17"/>
      <c r="AY1607" s="17">
        <v>0.161104999154216</v>
      </c>
      <c r="AZ1607" s="17">
        <v>0.12829599836734801</v>
      </c>
      <c r="BA1607" s="17">
        <v>0.18238021151308201</v>
      </c>
      <c r="BB1607" s="17">
        <v>0.117526604748379</v>
      </c>
      <c r="BC1607" s="17">
        <v>0.152937107763464</v>
      </c>
      <c r="BD1607" s="17"/>
      <c r="BE1607" s="17">
        <v>0.11266700566985199</v>
      </c>
      <c r="BF1607" s="17">
        <v>0.166869580266607</v>
      </c>
      <c r="BG1607" s="17">
        <v>0.13822048086053099</v>
      </c>
      <c r="BH1607" s="17">
        <v>0.15178929308203001</v>
      </c>
      <c r="BI1607" s="17"/>
      <c r="BJ1607" s="17">
        <v>0.155296816484777</v>
      </c>
      <c r="BK1607" s="17">
        <v>0.14060045567510801</v>
      </c>
      <c r="BL1607" s="17">
        <v>0.16477586072959299</v>
      </c>
      <c r="BM1607" s="17">
        <v>0.137187911279917</v>
      </c>
      <c r="BN1607" s="17"/>
      <c r="BO1607" s="17">
        <v>0.14033924907237499</v>
      </c>
      <c r="BP1607" s="17">
        <v>0.15520864640572499</v>
      </c>
      <c r="BQ1607" s="17">
        <v>0.145722578084409</v>
      </c>
      <c r="BR1607" s="17"/>
      <c r="BS1607" s="17">
        <v>0.131242495370817</v>
      </c>
      <c r="BT1607" s="17">
        <v>0.166679369598661</v>
      </c>
      <c r="BU1607" s="17"/>
      <c r="BV1607" s="17">
        <v>0.103927073438337</v>
      </c>
      <c r="BW1607" s="17">
        <v>0.15940368172585601</v>
      </c>
      <c r="BX1607" s="17">
        <v>0.138724475140688</v>
      </c>
      <c r="BY1607" s="17"/>
      <c r="BZ1607" s="17">
        <v>0.17192877309434301</v>
      </c>
      <c r="CA1607" s="17">
        <v>0.12666343795858501</v>
      </c>
    </row>
    <row r="1608" spans="2:79" x14ac:dyDescent="0.3">
      <c r="B1608" t="s">
        <v>325</v>
      </c>
      <c r="C1608" s="17">
        <v>0.109139276243817</v>
      </c>
      <c r="D1608" s="17">
        <v>0.12578328113082199</v>
      </c>
      <c r="E1608" s="17">
        <v>9.2937356140002605E-2</v>
      </c>
      <c r="F1608" s="17"/>
      <c r="G1608" s="17">
        <v>7.2449441802077602E-2</v>
      </c>
      <c r="H1608" s="17">
        <v>0.14205316086909001</v>
      </c>
      <c r="I1608" s="17">
        <v>0.11664522219406701</v>
      </c>
      <c r="J1608" s="17">
        <v>0.102289677059722</v>
      </c>
      <c r="K1608" s="17">
        <v>0.10122028796426499</v>
      </c>
      <c r="L1608" s="17">
        <v>0.111951798934199</v>
      </c>
      <c r="M1608" s="17"/>
      <c r="N1608" s="17">
        <v>9.4851740730753503E-2</v>
      </c>
      <c r="O1608" s="17">
        <v>0.12461652155826999</v>
      </c>
      <c r="P1608" s="17">
        <v>9.40701352274248E-2</v>
      </c>
      <c r="Q1608" s="17">
        <v>0.123996876239424</v>
      </c>
      <c r="R1608" s="17"/>
      <c r="S1608" s="17">
        <v>6.2101325892042897E-2</v>
      </c>
      <c r="T1608" s="17">
        <v>8.3164740732516104E-2</v>
      </c>
      <c r="U1608" s="17">
        <v>0.16896584450670701</v>
      </c>
      <c r="V1608" s="17">
        <v>0.116142846933855</v>
      </c>
      <c r="W1608" s="17">
        <v>0.101968844914628</v>
      </c>
      <c r="X1608" s="17">
        <v>0.10984477852373201</v>
      </c>
      <c r="Y1608" s="17">
        <v>0.17518936996089801</v>
      </c>
      <c r="Z1608" s="17">
        <v>0.20728835555450201</v>
      </c>
      <c r="AA1608" s="17">
        <v>5.6487540724551102E-2</v>
      </c>
      <c r="AB1608" s="17">
        <v>0.135394730984435</v>
      </c>
      <c r="AC1608" s="17">
        <v>0.118208684074398</v>
      </c>
      <c r="AD1608" s="17">
        <v>4.60680176907311E-2</v>
      </c>
      <c r="AE1608" s="17"/>
      <c r="AF1608" s="17">
        <v>9.0639905108780894E-2</v>
      </c>
      <c r="AG1608" s="17">
        <v>0.100255971345411</v>
      </c>
      <c r="AH1608" s="17">
        <v>9.1609256046705806E-2</v>
      </c>
      <c r="AI1608" s="17">
        <v>0.17695156255182101</v>
      </c>
      <c r="AJ1608" s="17">
        <v>0.12581759761953701</v>
      </c>
      <c r="AK1608" s="17"/>
      <c r="AL1608" s="17">
        <v>9.6579972542108997E-2</v>
      </c>
      <c r="AM1608" s="17">
        <v>9.1945111312501507E-2</v>
      </c>
      <c r="AN1608" s="17">
        <v>6.1976794539458098E-2</v>
      </c>
      <c r="AO1608" s="17">
        <v>0.129532058438558</v>
      </c>
      <c r="AP1608" s="17">
        <v>0.109557295761847</v>
      </c>
      <c r="AQ1608" s="17">
        <v>0.12560338228531501</v>
      </c>
      <c r="AR1608" s="17"/>
      <c r="AS1608" s="17">
        <v>7.27857833034872E-2</v>
      </c>
      <c r="AT1608" s="17">
        <v>0.11101787261554</v>
      </c>
      <c r="AU1608" s="17">
        <v>0.117904874539322</v>
      </c>
      <c r="AV1608" s="17">
        <v>0.15692740609800601</v>
      </c>
      <c r="AW1608" s="17">
        <v>0</v>
      </c>
      <c r="AX1608" s="17"/>
      <c r="AY1608" s="17">
        <v>9.7217902744850607E-2</v>
      </c>
      <c r="AZ1608" s="17">
        <v>0.103767437703782</v>
      </c>
      <c r="BA1608" s="17">
        <v>0.116286065284362</v>
      </c>
      <c r="BB1608" s="17">
        <v>9.6043216403537399E-2</v>
      </c>
      <c r="BC1608" s="17">
        <v>0.20498331971971501</v>
      </c>
      <c r="BD1608" s="17"/>
      <c r="BE1608" s="17">
        <v>0.118946571782929</v>
      </c>
      <c r="BF1608" s="17">
        <v>0.11032443866191199</v>
      </c>
      <c r="BG1608" s="17">
        <v>0.12221093190410599</v>
      </c>
      <c r="BH1608" s="17">
        <v>8.6302003194255295E-2</v>
      </c>
      <c r="BI1608" s="17"/>
      <c r="BJ1608" s="17">
        <v>0.16357595321382201</v>
      </c>
      <c r="BK1608" s="17">
        <v>0.116988149989199</v>
      </c>
      <c r="BL1608" s="17">
        <v>9.06953359847604E-2</v>
      </c>
      <c r="BM1608" s="17">
        <v>0.100286942236193</v>
      </c>
      <c r="BN1608" s="17"/>
      <c r="BO1608" s="17">
        <v>0.12001545670704</v>
      </c>
      <c r="BP1608" s="17">
        <v>0.104620865414379</v>
      </c>
      <c r="BQ1608" s="17">
        <v>0.105454158299133</v>
      </c>
      <c r="BR1608" s="17"/>
      <c r="BS1608" s="17">
        <v>9.9595782681020997E-2</v>
      </c>
      <c r="BT1608" s="17">
        <v>0.118562284907742</v>
      </c>
      <c r="BU1608" s="17"/>
      <c r="BV1608" s="17">
        <v>0.122905548099299</v>
      </c>
      <c r="BW1608" s="17">
        <v>0.104711416110933</v>
      </c>
      <c r="BX1608" s="17">
        <v>0.108155741449195</v>
      </c>
      <c r="BY1608" s="17"/>
      <c r="BZ1608" s="17">
        <v>5.0559936654139999E-2</v>
      </c>
      <c r="CA1608" s="17">
        <v>7.3006984520914198E-2</v>
      </c>
    </row>
    <row r="1609" spans="2:79" x14ac:dyDescent="0.3">
      <c r="B1609" t="s">
        <v>326</v>
      </c>
      <c r="C1609" s="17">
        <v>6.9778306635062598E-2</v>
      </c>
      <c r="D1609" s="17">
        <v>7.0423678987053095E-2</v>
      </c>
      <c r="E1609" s="17">
        <v>6.9676704157593403E-2</v>
      </c>
      <c r="F1609" s="17"/>
      <c r="G1609" s="17">
        <v>3.87009465651348E-2</v>
      </c>
      <c r="H1609" s="17">
        <v>3.72824473604349E-2</v>
      </c>
      <c r="I1609" s="17">
        <v>8.0096998460565796E-2</v>
      </c>
      <c r="J1609" s="17">
        <v>8.8293418668731305E-2</v>
      </c>
      <c r="K1609" s="17">
        <v>0.102247668203244</v>
      </c>
      <c r="L1609" s="17">
        <v>6.9044614258476703E-2</v>
      </c>
      <c r="M1609" s="17"/>
      <c r="N1609" s="17">
        <v>2.9132514156457501E-2</v>
      </c>
      <c r="O1609" s="17">
        <v>7.3347746035061098E-2</v>
      </c>
      <c r="P1609" s="17">
        <v>9.6644777568579601E-2</v>
      </c>
      <c r="Q1609" s="17">
        <v>8.4811360677556E-2</v>
      </c>
      <c r="R1609" s="17"/>
      <c r="S1609" s="17">
        <v>8.5647962875750203E-2</v>
      </c>
      <c r="T1609" s="17">
        <v>4.8941043632366302E-2</v>
      </c>
      <c r="U1609" s="17">
        <v>5.4356180468446098E-2</v>
      </c>
      <c r="V1609" s="17">
        <v>9.68625915524155E-2</v>
      </c>
      <c r="W1609" s="17">
        <v>4.0878517859279803E-2</v>
      </c>
      <c r="X1609" s="17">
        <v>0.107289517334884</v>
      </c>
      <c r="Y1609" s="17">
        <v>8.0760930055492994E-2</v>
      </c>
      <c r="Z1609" s="17">
        <v>3.9388528922484602E-2</v>
      </c>
      <c r="AA1609" s="17">
        <v>3.9112388723370202E-2</v>
      </c>
      <c r="AB1609" s="17">
        <v>9.7996197356304895E-2</v>
      </c>
      <c r="AC1609" s="17">
        <v>8.5346342357781102E-2</v>
      </c>
      <c r="AD1609" s="17">
        <v>3.9749034164612097E-2</v>
      </c>
      <c r="AE1609" s="17"/>
      <c r="AF1609" s="17">
        <v>7.3097483296356097E-2</v>
      </c>
      <c r="AG1609" s="17">
        <v>5.55186272148347E-2</v>
      </c>
      <c r="AH1609" s="17">
        <v>0</v>
      </c>
      <c r="AI1609" s="17">
        <v>0.130435033106474</v>
      </c>
      <c r="AJ1609" s="17">
        <v>0.10104282359996899</v>
      </c>
      <c r="AK1609" s="17"/>
      <c r="AL1609" s="17">
        <v>5.6437851953781398E-2</v>
      </c>
      <c r="AM1609" s="17">
        <v>6.5593544351396596E-2</v>
      </c>
      <c r="AN1609" s="17">
        <v>3.7002570504567803E-2</v>
      </c>
      <c r="AO1609" s="17">
        <v>0.121689139709809</v>
      </c>
      <c r="AP1609" s="17">
        <v>2.2212042900828202E-2</v>
      </c>
      <c r="AQ1609" s="17">
        <v>5.6150471128104298E-2</v>
      </c>
      <c r="AR1609" s="17"/>
      <c r="AS1609" s="17">
        <v>6.3384082689809704E-2</v>
      </c>
      <c r="AT1609" s="17">
        <v>4.9489710029951998E-2</v>
      </c>
      <c r="AU1609" s="17">
        <v>9.2593681619084406E-2</v>
      </c>
      <c r="AV1609" s="17">
        <v>0.109702037564346</v>
      </c>
      <c r="AW1609" s="17">
        <v>0.180398972299361</v>
      </c>
      <c r="AX1609" s="17"/>
      <c r="AY1609" s="17">
        <v>8.6408432157237702E-2</v>
      </c>
      <c r="AZ1609" s="17">
        <v>5.3281379130750803E-2</v>
      </c>
      <c r="BA1609" s="17">
        <v>5.1023780735349397E-2</v>
      </c>
      <c r="BB1609" s="17">
        <v>9.8712661291059794E-2</v>
      </c>
      <c r="BC1609" s="17">
        <v>0.14447186727552899</v>
      </c>
      <c r="BD1609" s="17"/>
      <c r="BE1609" s="17">
        <v>0.19707197040677901</v>
      </c>
      <c r="BF1609" s="17">
        <v>5.9059814271523403E-2</v>
      </c>
      <c r="BG1609" s="17">
        <v>6.5712784366206201E-2</v>
      </c>
      <c r="BH1609" s="17">
        <v>6.8462466548617901E-2</v>
      </c>
      <c r="BI1609" s="17"/>
      <c r="BJ1609" s="17">
        <v>0.13767602546439001</v>
      </c>
      <c r="BK1609" s="17">
        <v>7.5310660652557398E-2</v>
      </c>
      <c r="BL1609" s="17">
        <v>7.3325442000268401E-2</v>
      </c>
      <c r="BM1609" s="17">
        <v>4.9805079826724198E-2</v>
      </c>
      <c r="BN1609" s="17"/>
      <c r="BO1609" s="17">
        <v>0.12495401268857401</v>
      </c>
      <c r="BP1609" s="17">
        <v>6.0710795356078498E-2</v>
      </c>
      <c r="BQ1609" s="17">
        <v>5.9716290670975301E-2</v>
      </c>
      <c r="BR1609" s="17"/>
      <c r="BS1609" s="17">
        <v>7.3289661670637593E-2</v>
      </c>
      <c r="BT1609" s="17">
        <v>6.5619300084520799E-2</v>
      </c>
      <c r="BU1609" s="17"/>
      <c r="BV1609" s="17">
        <v>4.4562403455747197E-2</v>
      </c>
      <c r="BW1609" s="17">
        <v>7.0356460695774198E-2</v>
      </c>
      <c r="BX1609" s="17">
        <v>8.9072686570067297E-2</v>
      </c>
      <c r="BY1609" s="17"/>
      <c r="BZ1609" s="17">
        <v>2.77214459913761E-2</v>
      </c>
      <c r="CA1609" s="17">
        <v>6.7363861229974301E-2</v>
      </c>
    </row>
    <row r="1610" spans="2:79" x14ac:dyDescent="0.3">
      <c r="B1610" t="s">
        <v>327</v>
      </c>
      <c r="C1610" s="17">
        <v>2.8582755135269901E-2</v>
      </c>
      <c r="D1610" s="17">
        <v>3.6821469908667602E-2</v>
      </c>
      <c r="E1610" s="17">
        <v>2.0358468721345401E-2</v>
      </c>
      <c r="F1610" s="17"/>
      <c r="G1610" s="17">
        <v>2.9570084107859902E-2</v>
      </c>
      <c r="H1610" s="17">
        <v>0</v>
      </c>
      <c r="I1610" s="17">
        <v>2.5892489426575301E-2</v>
      </c>
      <c r="J1610" s="17">
        <v>3.1990056551987903E-2</v>
      </c>
      <c r="K1610" s="17">
        <v>5.0183458036534297E-2</v>
      </c>
      <c r="L1610" s="17">
        <v>3.5539335355362398E-2</v>
      </c>
      <c r="M1610" s="17"/>
      <c r="N1610" s="17">
        <v>1.87473749474979E-2</v>
      </c>
      <c r="O1610" s="17">
        <v>1.8261368469806399E-2</v>
      </c>
      <c r="P1610" s="17">
        <v>4.6983944750019699E-2</v>
      </c>
      <c r="Q1610" s="17">
        <v>3.00526436436361E-2</v>
      </c>
      <c r="R1610" s="17"/>
      <c r="S1610" s="17">
        <v>3.0560749237446099E-2</v>
      </c>
      <c r="T1610" s="17">
        <v>2.75437390101697E-2</v>
      </c>
      <c r="U1610" s="17">
        <v>4.3331370943595203E-2</v>
      </c>
      <c r="V1610" s="17">
        <v>0</v>
      </c>
      <c r="W1610" s="17">
        <v>0</v>
      </c>
      <c r="X1610" s="17">
        <v>1.5843667422124001E-2</v>
      </c>
      <c r="Y1610" s="17">
        <v>1.4516254685459201E-2</v>
      </c>
      <c r="Z1610" s="17">
        <v>3.6039468417639199E-2</v>
      </c>
      <c r="AA1610" s="17">
        <v>1.5209605301591799E-2</v>
      </c>
      <c r="AB1610" s="17">
        <v>8.5273744174328606E-2</v>
      </c>
      <c r="AC1610" s="17">
        <v>4.7074376195201703E-2</v>
      </c>
      <c r="AD1610" s="17">
        <v>3.9942494334797997E-2</v>
      </c>
      <c r="AE1610" s="17"/>
      <c r="AF1610" s="17">
        <v>4.9969054567602297E-2</v>
      </c>
      <c r="AG1610" s="17">
        <v>7.5346914157544496E-3</v>
      </c>
      <c r="AH1610" s="17">
        <v>3.66987030680078E-2</v>
      </c>
      <c r="AI1610" s="17">
        <v>4.9874264303033003E-2</v>
      </c>
      <c r="AJ1610" s="17">
        <v>2.11550765052823E-2</v>
      </c>
      <c r="AK1610" s="17"/>
      <c r="AL1610" s="17">
        <v>1.0554140984999599E-2</v>
      </c>
      <c r="AM1610" s="17">
        <v>1.9460046373358901E-2</v>
      </c>
      <c r="AN1610" s="17">
        <v>3.4180911775525298E-2</v>
      </c>
      <c r="AO1610" s="17">
        <v>4.6865188854352702E-2</v>
      </c>
      <c r="AP1610" s="17">
        <v>4.01698233687105E-2</v>
      </c>
      <c r="AQ1610" s="17">
        <v>8.7410020355594593E-3</v>
      </c>
      <c r="AR1610" s="17"/>
      <c r="AS1610" s="17">
        <v>2.9447394963143102E-2</v>
      </c>
      <c r="AT1610" s="17">
        <v>2.2506931774943E-2</v>
      </c>
      <c r="AU1610" s="17">
        <v>1.7925216071446998E-2</v>
      </c>
      <c r="AV1610" s="17">
        <v>4.0169948983662399E-2</v>
      </c>
      <c r="AW1610" s="17">
        <v>0.17597229323243899</v>
      </c>
      <c r="AX1610" s="17"/>
      <c r="AY1610" s="17">
        <v>4.5386114505957399E-2</v>
      </c>
      <c r="AZ1610" s="17">
        <v>1.9135334905397299E-2</v>
      </c>
      <c r="BA1610" s="17">
        <v>2.8312755967159799E-2</v>
      </c>
      <c r="BB1610" s="17">
        <v>3.9120807976810203E-2</v>
      </c>
      <c r="BC1610" s="17">
        <v>0</v>
      </c>
      <c r="BD1610" s="17"/>
      <c r="BE1610" s="17">
        <v>6.9726642886559206E-2</v>
      </c>
      <c r="BF1610" s="17">
        <v>4.87833577192111E-2</v>
      </c>
      <c r="BG1610" s="17">
        <v>2.6136595782835201E-2</v>
      </c>
      <c r="BH1610" s="17">
        <v>1.4389245001981301E-2</v>
      </c>
      <c r="BI1610" s="17"/>
      <c r="BJ1610" s="17">
        <v>4.57437213570204E-2</v>
      </c>
      <c r="BK1610" s="17">
        <v>2.2015349114132599E-2</v>
      </c>
      <c r="BL1610" s="17">
        <v>2.5003746946630202E-2</v>
      </c>
      <c r="BM1610" s="17">
        <v>2.6777963398014502E-2</v>
      </c>
      <c r="BN1610" s="17"/>
      <c r="BO1610" s="17">
        <v>3.5426583564278601E-2</v>
      </c>
      <c r="BP1610" s="17">
        <v>8.5106454493868392E-3</v>
      </c>
      <c r="BQ1610" s="17">
        <v>3.1261875118609603E-2</v>
      </c>
      <c r="BR1610" s="17"/>
      <c r="BS1610" s="17">
        <v>3.3596440048057501E-2</v>
      </c>
      <c r="BT1610" s="17">
        <v>2.2127167207658002E-2</v>
      </c>
      <c r="BU1610" s="17"/>
      <c r="BV1610" s="17">
        <v>2.90695492142093E-2</v>
      </c>
      <c r="BW1610" s="17">
        <v>2.6818966439631799E-2</v>
      </c>
      <c r="BX1610" s="17">
        <v>3.09000877399302E-2</v>
      </c>
      <c r="BY1610" s="17"/>
      <c r="BZ1610" s="17">
        <v>0</v>
      </c>
      <c r="CA1610" s="17">
        <v>0</v>
      </c>
    </row>
    <row r="1611" spans="2:79" x14ac:dyDescent="0.3">
      <c r="C1611" s="17"/>
      <c r="D1611" s="17"/>
      <c r="E1611" s="17"/>
      <c r="F1611" s="17"/>
      <c r="G1611" s="17"/>
      <c r="H1611" s="17"/>
      <c r="I1611" s="17"/>
      <c r="J1611" s="17"/>
      <c r="K1611" s="17"/>
      <c r="L1611" s="17"/>
      <c r="M1611" s="17"/>
      <c r="N1611" s="17"/>
      <c r="O1611" s="17"/>
      <c r="P1611" s="17"/>
      <c r="Q1611" s="17"/>
      <c r="R1611" s="17"/>
      <c r="S1611" s="17"/>
      <c r="T1611" s="17"/>
      <c r="U1611" s="17"/>
      <c r="V1611" s="17"/>
      <c r="W1611" s="17"/>
      <c r="X1611" s="17"/>
      <c r="Y1611" s="17"/>
      <c r="Z1611" s="17"/>
      <c r="AA1611" s="17"/>
      <c r="AB1611" s="17"/>
      <c r="AC1611" s="17"/>
      <c r="AD1611" s="17"/>
      <c r="AE1611" s="17"/>
      <c r="AF1611" s="17"/>
      <c r="AG1611" s="17"/>
      <c r="AH1611" s="17"/>
      <c r="AI1611" s="17"/>
      <c r="AJ1611" s="17"/>
      <c r="AK1611" s="17"/>
      <c r="AL1611" s="17"/>
      <c r="AM1611" s="17"/>
      <c r="AN1611" s="17"/>
      <c r="AO1611" s="17"/>
      <c r="AP1611" s="17"/>
      <c r="AQ1611" s="17"/>
      <c r="AR1611" s="17"/>
      <c r="AS1611" s="17"/>
      <c r="AT1611" s="17"/>
      <c r="AU1611" s="17"/>
      <c r="AV1611" s="17"/>
      <c r="AW1611" s="17"/>
      <c r="AX1611" s="17"/>
      <c r="AY1611" s="17"/>
      <c r="AZ1611" s="17"/>
      <c r="BA1611" s="17"/>
      <c r="BB1611" s="17"/>
      <c r="BC1611" s="17"/>
      <c r="BD1611" s="17"/>
      <c r="BE1611" s="17"/>
      <c r="BF1611" s="17"/>
      <c r="BG1611" s="17"/>
      <c r="BH1611" s="17"/>
      <c r="BI1611" s="17"/>
      <c r="BJ1611" s="17"/>
      <c r="BK1611" s="17"/>
      <c r="BL1611" s="17"/>
      <c r="BM1611" s="17"/>
      <c r="BN1611" s="17"/>
      <c r="BO1611" s="17"/>
      <c r="BP1611" s="17"/>
      <c r="BQ1611" s="17"/>
      <c r="BR1611" s="17"/>
      <c r="BS1611" s="17"/>
      <c r="BT1611" s="17"/>
      <c r="BU1611" s="17"/>
      <c r="BV1611" s="17"/>
      <c r="BW1611" s="17"/>
      <c r="BX1611" s="17"/>
      <c r="BY1611" s="17"/>
      <c r="BZ1611" s="17"/>
      <c r="CA1611" s="17"/>
    </row>
    <row r="1612" spans="2:79" x14ac:dyDescent="0.3">
      <c r="B1612" s="6" t="s">
        <v>422</v>
      </c>
      <c r="C1612" s="17"/>
      <c r="D1612" s="17"/>
      <c r="E1612" s="17"/>
      <c r="F1612" s="17"/>
      <c r="G1612" s="17"/>
      <c r="H1612" s="17"/>
      <c r="I1612" s="17"/>
      <c r="J1612" s="17"/>
      <c r="K1612" s="17"/>
      <c r="L1612" s="17"/>
      <c r="M1612" s="17"/>
      <c r="N1612" s="17"/>
      <c r="O1612" s="17"/>
      <c r="P1612" s="17"/>
      <c r="Q1612" s="17"/>
      <c r="R1612" s="17"/>
      <c r="S1612" s="17"/>
      <c r="T1612" s="17"/>
      <c r="U1612" s="17"/>
      <c r="V1612" s="17"/>
      <c r="W1612" s="17"/>
      <c r="X1612" s="17"/>
      <c r="Y1612" s="17"/>
      <c r="Z1612" s="17"/>
      <c r="AA1612" s="17"/>
      <c r="AB1612" s="17"/>
      <c r="AC1612" s="17"/>
      <c r="AD1612" s="17"/>
      <c r="AE1612" s="17"/>
      <c r="AF1612" s="17"/>
      <c r="AG1612" s="17"/>
      <c r="AH1612" s="17"/>
      <c r="AI1612" s="17"/>
      <c r="AJ1612" s="17"/>
      <c r="AK1612" s="17"/>
      <c r="AL1612" s="17"/>
      <c r="AM1612" s="17"/>
      <c r="AN1612" s="17"/>
      <c r="AO1612" s="17"/>
      <c r="AP1612" s="17"/>
      <c r="AQ1612" s="17"/>
      <c r="AR1612" s="17"/>
      <c r="AS1612" s="17"/>
      <c r="AT1612" s="17"/>
      <c r="AU1612" s="17"/>
      <c r="AV1612" s="17"/>
      <c r="AW1612" s="17"/>
      <c r="AX1612" s="17"/>
      <c r="AY1612" s="17"/>
      <c r="AZ1612" s="17"/>
      <c r="BA1612" s="17"/>
      <c r="BB1612" s="17"/>
      <c r="BC1612" s="17"/>
      <c r="BD1612" s="17"/>
      <c r="BE1612" s="17"/>
      <c r="BF1612" s="17"/>
      <c r="BG1612" s="17"/>
      <c r="BH1612" s="17"/>
      <c r="BI1612" s="17"/>
      <c r="BJ1612" s="17"/>
      <c r="BK1612" s="17"/>
      <c r="BL1612" s="17"/>
      <c r="BM1612" s="17"/>
      <c r="BN1612" s="17"/>
      <c r="BO1612" s="17"/>
      <c r="BP1612" s="17"/>
      <c r="BQ1612" s="17"/>
      <c r="BR1612" s="17"/>
      <c r="BS1612" s="17"/>
      <c r="BT1612" s="17"/>
      <c r="BU1612" s="17"/>
      <c r="BV1612" s="17"/>
      <c r="BW1612" s="17"/>
      <c r="BX1612" s="17"/>
      <c r="BY1612" s="17"/>
      <c r="BZ1612" s="17"/>
      <c r="CA1612" s="17"/>
    </row>
    <row r="1613" spans="2:79" x14ac:dyDescent="0.3">
      <c r="B1613" s="24" t="s">
        <v>329</v>
      </c>
      <c r="C1613" s="17"/>
      <c r="D1613" s="17"/>
      <c r="E1613" s="17"/>
      <c r="F1613" s="17"/>
      <c r="G1613" s="17"/>
      <c r="H1613" s="17"/>
      <c r="I1613" s="17"/>
      <c r="J1613" s="17"/>
      <c r="K1613" s="17"/>
      <c r="L1613" s="17"/>
      <c r="M1613" s="17"/>
      <c r="N1613" s="17"/>
      <c r="O1613" s="17"/>
      <c r="P1613" s="17"/>
      <c r="Q1613" s="17"/>
      <c r="R1613" s="17"/>
      <c r="S1613" s="17"/>
      <c r="T1613" s="17"/>
      <c r="U1613" s="17"/>
      <c r="V1613" s="17"/>
      <c r="W1613" s="17"/>
      <c r="X1613" s="17"/>
      <c r="Y1613" s="17"/>
      <c r="Z1613" s="17"/>
      <c r="AA1613" s="17"/>
      <c r="AB1613" s="17"/>
      <c r="AC1613" s="17"/>
      <c r="AD1613" s="17"/>
      <c r="AE1613" s="17"/>
      <c r="AF1613" s="17"/>
      <c r="AG1613" s="17"/>
      <c r="AH1613" s="17"/>
      <c r="AI1613" s="17"/>
      <c r="AJ1613" s="17"/>
      <c r="AK1613" s="17"/>
      <c r="AL1613" s="17"/>
      <c r="AM1613" s="17"/>
      <c r="AN1613" s="17"/>
      <c r="AO1613" s="17"/>
      <c r="AP1613" s="17"/>
      <c r="AQ1613" s="17"/>
      <c r="AR1613" s="17"/>
      <c r="AS1613" s="17"/>
      <c r="AT1613" s="17"/>
      <c r="AU1613" s="17"/>
      <c r="AV1613" s="17"/>
      <c r="AW1613" s="17"/>
      <c r="AX1613" s="17"/>
      <c r="AY1613" s="17"/>
      <c r="AZ1613" s="17"/>
      <c r="BA1613" s="17"/>
      <c r="BB1613" s="17"/>
      <c r="BC1613" s="17"/>
      <c r="BD1613" s="17"/>
      <c r="BE1613" s="17"/>
      <c r="BF1613" s="17"/>
      <c r="BG1613" s="17"/>
      <c r="BH1613" s="17"/>
      <c r="BI1613" s="17"/>
      <c r="BJ1613" s="17"/>
      <c r="BK1613" s="17"/>
      <c r="BL1613" s="17"/>
      <c r="BM1613" s="17"/>
      <c r="BN1613" s="17"/>
      <c r="BO1613" s="17"/>
      <c r="BP1613" s="17"/>
      <c r="BQ1613" s="17"/>
      <c r="BR1613" s="17"/>
      <c r="BS1613" s="17"/>
      <c r="BT1613" s="17"/>
      <c r="BU1613" s="17"/>
      <c r="BV1613" s="17"/>
      <c r="BW1613" s="17"/>
      <c r="BX1613" s="17"/>
      <c r="BY1613" s="17"/>
      <c r="BZ1613" s="17"/>
      <c r="CA1613" s="17"/>
    </row>
    <row r="1614" spans="2:79" x14ac:dyDescent="0.3">
      <c r="B1614" t="s">
        <v>321</v>
      </c>
      <c r="C1614" s="17">
        <v>9.6424864361971993E-2</v>
      </c>
      <c r="D1614" s="17">
        <v>0.118800609452734</v>
      </c>
      <c r="E1614" s="17">
        <v>7.4239322329451005E-2</v>
      </c>
      <c r="F1614" s="17"/>
      <c r="G1614" s="17">
        <v>0.137001543128529</v>
      </c>
      <c r="H1614" s="17">
        <v>0.110670358317199</v>
      </c>
      <c r="I1614" s="17">
        <v>0.14081930368689399</v>
      </c>
      <c r="J1614" s="17">
        <v>5.89629195654474E-2</v>
      </c>
      <c r="K1614" s="17">
        <v>9.9669217637217797E-2</v>
      </c>
      <c r="L1614" s="17">
        <v>4.6680985164238097E-2</v>
      </c>
      <c r="M1614" s="17"/>
      <c r="N1614" s="17">
        <v>0.127962668933987</v>
      </c>
      <c r="O1614" s="17">
        <v>3.9744523666612602E-2</v>
      </c>
      <c r="P1614" s="17">
        <v>0.101173415211902</v>
      </c>
      <c r="Q1614" s="17">
        <v>0.114637540017621</v>
      </c>
      <c r="R1614" s="17"/>
      <c r="S1614" s="17">
        <v>0.13852628182578</v>
      </c>
      <c r="T1614" s="17">
        <v>8.5408752498262006E-2</v>
      </c>
      <c r="U1614" s="17">
        <v>6.8877590184930698E-2</v>
      </c>
      <c r="V1614" s="17">
        <v>6.4809474351455704E-2</v>
      </c>
      <c r="W1614" s="17">
        <v>8.47318408029204E-2</v>
      </c>
      <c r="X1614" s="17">
        <v>8.6097341272140804E-2</v>
      </c>
      <c r="Y1614" s="17">
        <v>5.8377478523414301E-2</v>
      </c>
      <c r="Z1614" s="17">
        <v>7.9154805384632904E-2</v>
      </c>
      <c r="AA1614" s="17">
        <v>7.5442801112631894E-2</v>
      </c>
      <c r="AB1614" s="17">
        <v>9.2896021160170705E-2</v>
      </c>
      <c r="AC1614" s="17">
        <v>0.22535752835961401</v>
      </c>
      <c r="AD1614" s="17">
        <v>0.18201084328610101</v>
      </c>
      <c r="AE1614" s="17"/>
      <c r="AF1614" s="17">
        <v>0.10654669154904001</v>
      </c>
      <c r="AG1614" s="17">
        <v>9.5407492481636796E-2</v>
      </c>
      <c r="AH1614" s="17">
        <v>5.3706440353229502E-2</v>
      </c>
      <c r="AI1614" s="17">
        <v>0.14181803085899899</v>
      </c>
      <c r="AJ1614" s="17">
        <v>2.8522576087586099E-2</v>
      </c>
      <c r="AK1614" s="17"/>
      <c r="AL1614" s="17">
        <v>0.12647353353332</v>
      </c>
      <c r="AM1614" s="17">
        <v>0.11907879474739499</v>
      </c>
      <c r="AN1614" s="17">
        <v>6.4971070562184402E-2</v>
      </c>
      <c r="AO1614" s="17">
        <v>0.111873166126663</v>
      </c>
      <c r="AP1614" s="17">
        <v>0</v>
      </c>
      <c r="AQ1614" s="17">
        <v>8.5157449730933796E-2</v>
      </c>
      <c r="AR1614" s="17"/>
      <c r="AS1614" s="17">
        <v>0.14564395328694399</v>
      </c>
      <c r="AT1614" s="17">
        <v>9.1230035323215303E-2</v>
      </c>
      <c r="AU1614" s="17">
        <v>6.39425251277983E-2</v>
      </c>
      <c r="AV1614" s="17">
        <v>8.0185566901569902E-2</v>
      </c>
      <c r="AW1614" s="17">
        <v>0.32913679620599301</v>
      </c>
      <c r="AX1614" s="17"/>
      <c r="AY1614" s="17">
        <v>0.14645750263330301</v>
      </c>
      <c r="AZ1614" s="17">
        <v>8.19849727035947E-2</v>
      </c>
      <c r="BA1614" s="17">
        <v>7.5351221664141696E-2</v>
      </c>
      <c r="BB1614" s="17">
        <v>8.3324797083446603E-2</v>
      </c>
      <c r="BC1614" s="17">
        <v>9.8818581130971098E-2</v>
      </c>
      <c r="BD1614" s="17"/>
      <c r="BE1614" s="17">
        <v>0.247312887664176</v>
      </c>
      <c r="BF1614" s="17">
        <v>9.6120035892375694E-2</v>
      </c>
      <c r="BG1614" s="17">
        <v>8.9868328646275197E-2</v>
      </c>
      <c r="BH1614" s="17">
        <v>8.53041228152501E-2</v>
      </c>
      <c r="BI1614" s="17"/>
      <c r="BJ1614" s="17">
        <v>0.17055680070790599</v>
      </c>
      <c r="BK1614" s="17">
        <v>0.20389800477009801</v>
      </c>
      <c r="BL1614" s="17">
        <v>8.1822926101012702E-2</v>
      </c>
      <c r="BM1614" s="17">
        <v>6.9402417297924096E-2</v>
      </c>
      <c r="BN1614" s="17"/>
      <c r="BO1614" s="17">
        <v>0.164263706688836</v>
      </c>
      <c r="BP1614" s="17">
        <v>0.120743477306907</v>
      </c>
      <c r="BQ1614" s="17">
        <v>7.6822149470018405E-2</v>
      </c>
      <c r="BR1614" s="17"/>
      <c r="BS1614" s="17">
        <v>0.101392405706046</v>
      </c>
      <c r="BT1614" s="17">
        <v>8.7301223276138595E-2</v>
      </c>
      <c r="BU1614" s="17"/>
      <c r="BV1614" s="17">
        <v>4.3737303966455497E-2</v>
      </c>
      <c r="BW1614" s="17">
        <v>0.10145093884937501</v>
      </c>
      <c r="BX1614" s="17">
        <v>0.13395531539663999</v>
      </c>
      <c r="BY1614" s="17"/>
      <c r="BZ1614" s="17">
        <v>6.4106308773830001E-2</v>
      </c>
      <c r="CA1614" s="17">
        <v>0.177579192738543</v>
      </c>
    </row>
    <row r="1615" spans="2:79" x14ac:dyDescent="0.3">
      <c r="B1615" t="s">
        <v>322</v>
      </c>
      <c r="C1615" s="17">
        <v>0.165563017578089</v>
      </c>
      <c r="D1615" s="17">
        <v>0.17582341583278399</v>
      </c>
      <c r="E1615" s="17">
        <v>0.15636479381107601</v>
      </c>
      <c r="F1615" s="17"/>
      <c r="G1615" s="17">
        <v>0.20267009518714099</v>
      </c>
      <c r="H1615" s="17">
        <v>0.162634231631687</v>
      </c>
      <c r="I1615" s="17">
        <v>0.195255736013492</v>
      </c>
      <c r="J1615" s="17">
        <v>0.17778560806152299</v>
      </c>
      <c r="K1615" s="17">
        <v>0.175672553667793</v>
      </c>
      <c r="L1615" s="17">
        <v>9.6479737263912194E-2</v>
      </c>
      <c r="M1615" s="17"/>
      <c r="N1615" s="17">
        <v>0.16357805434449599</v>
      </c>
      <c r="O1615" s="17">
        <v>0.18925559961353999</v>
      </c>
      <c r="P1615" s="17">
        <v>0.157303513506968</v>
      </c>
      <c r="Q1615" s="17">
        <v>0.15433570233160901</v>
      </c>
      <c r="R1615" s="17"/>
      <c r="S1615" s="17">
        <v>0.197942029062744</v>
      </c>
      <c r="T1615" s="17">
        <v>0.17169454850555299</v>
      </c>
      <c r="U1615" s="17">
        <v>5.6433180008172899E-2</v>
      </c>
      <c r="V1615" s="17">
        <v>0.220201455076039</v>
      </c>
      <c r="W1615" s="17">
        <v>0.11605393662396001</v>
      </c>
      <c r="X1615" s="17">
        <v>0.100925414703147</v>
      </c>
      <c r="Y1615" s="17">
        <v>0.18168292186027299</v>
      </c>
      <c r="Z1615" s="17">
        <v>0.16103899353706999</v>
      </c>
      <c r="AA1615" s="17">
        <v>0.20012896082571199</v>
      </c>
      <c r="AB1615" s="17">
        <v>0.23851968796345399</v>
      </c>
      <c r="AC1615" s="17">
        <v>0.11596361613595201</v>
      </c>
      <c r="AD1615" s="17">
        <v>0.13797544092007599</v>
      </c>
      <c r="AE1615" s="17"/>
      <c r="AF1615" s="17">
        <v>0.150179351771939</v>
      </c>
      <c r="AG1615" s="17">
        <v>0.17365607372452499</v>
      </c>
      <c r="AH1615" s="17">
        <v>0.25040628503816498</v>
      </c>
      <c r="AI1615" s="17">
        <v>0.19957100474974601</v>
      </c>
      <c r="AJ1615" s="17">
        <v>8.2500344098268605E-2</v>
      </c>
      <c r="AK1615" s="17"/>
      <c r="AL1615" s="17">
        <v>0.189311965001978</v>
      </c>
      <c r="AM1615" s="17">
        <v>0.15966382066495199</v>
      </c>
      <c r="AN1615" s="17">
        <v>0.15673702114166699</v>
      </c>
      <c r="AO1615" s="17">
        <v>0.21137472478003499</v>
      </c>
      <c r="AP1615" s="17">
        <v>0.143928390421835</v>
      </c>
      <c r="AQ1615" s="17">
        <v>4.6252421620607401E-2</v>
      </c>
      <c r="AR1615" s="17"/>
      <c r="AS1615" s="17">
        <v>0.17008473588120801</v>
      </c>
      <c r="AT1615" s="17">
        <v>0.16174088236502099</v>
      </c>
      <c r="AU1615" s="17">
        <v>0.159918899142003</v>
      </c>
      <c r="AV1615" s="17">
        <v>0.19662673760772101</v>
      </c>
      <c r="AW1615" s="17">
        <v>0.144889053069503</v>
      </c>
      <c r="AX1615" s="17"/>
      <c r="AY1615" s="17">
        <v>0.17126442285518001</v>
      </c>
      <c r="AZ1615" s="17">
        <v>0.17531324386689101</v>
      </c>
      <c r="BA1615" s="17">
        <v>0.170550234331556</v>
      </c>
      <c r="BB1615" s="17">
        <v>0.109201105154589</v>
      </c>
      <c r="BC1615" s="17">
        <v>0.19501130858940999</v>
      </c>
      <c r="BD1615" s="17"/>
      <c r="BE1615" s="17">
        <v>0.20862796359907099</v>
      </c>
      <c r="BF1615" s="17">
        <v>0.205002456280102</v>
      </c>
      <c r="BG1615" s="17">
        <v>0.14800147315593501</v>
      </c>
      <c r="BH1615" s="17">
        <v>0.16610897340203401</v>
      </c>
      <c r="BI1615" s="17"/>
      <c r="BJ1615" s="17">
        <v>0.227496106184057</v>
      </c>
      <c r="BK1615" s="17">
        <v>0.208530052687497</v>
      </c>
      <c r="BL1615" s="17">
        <v>0.12812348357550099</v>
      </c>
      <c r="BM1615" s="17">
        <v>0.15942483925460499</v>
      </c>
      <c r="BN1615" s="17"/>
      <c r="BO1615" s="17">
        <v>0.19713785915845899</v>
      </c>
      <c r="BP1615" s="17">
        <v>0.18202216916880301</v>
      </c>
      <c r="BQ1615" s="17">
        <v>0.15318987746492699</v>
      </c>
      <c r="BR1615" s="17"/>
      <c r="BS1615" s="17">
        <v>0.16296126237474201</v>
      </c>
      <c r="BT1615" s="17">
        <v>0.16617053039682</v>
      </c>
      <c r="BU1615" s="17"/>
      <c r="BV1615" s="17">
        <v>0.141528987043683</v>
      </c>
      <c r="BW1615" s="17">
        <v>0.15563666190226799</v>
      </c>
      <c r="BX1615" s="17">
        <v>0.20208061738269001</v>
      </c>
      <c r="BY1615" s="17"/>
      <c r="BZ1615" s="17">
        <v>0.126310234275645</v>
      </c>
      <c r="CA1615" s="17">
        <v>0.22575609727968199</v>
      </c>
    </row>
    <row r="1616" spans="2:79" x14ac:dyDescent="0.3">
      <c r="B1616" t="s">
        <v>323</v>
      </c>
      <c r="C1616" s="17">
        <v>0.201768945959763</v>
      </c>
      <c r="D1616" s="17">
        <v>0.17587017225575099</v>
      </c>
      <c r="E1616" s="17">
        <v>0.227285386373452</v>
      </c>
      <c r="F1616" s="17"/>
      <c r="G1616" s="17">
        <v>0.27001526946215798</v>
      </c>
      <c r="H1616" s="17">
        <v>0.22360851046867999</v>
      </c>
      <c r="I1616" s="17">
        <v>0.15968434973930301</v>
      </c>
      <c r="J1616" s="17">
        <v>0.23861527392024201</v>
      </c>
      <c r="K1616" s="17">
        <v>0.13124396846258499</v>
      </c>
      <c r="L1616" s="17">
        <v>0.19325557020379999</v>
      </c>
      <c r="M1616" s="17"/>
      <c r="N1616" s="17">
        <v>0.175628263649455</v>
      </c>
      <c r="O1616" s="17">
        <v>0.218343976972078</v>
      </c>
      <c r="P1616" s="17">
        <v>0.209308751842299</v>
      </c>
      <c r="Q1616" s="17">
        <v>0.209783889167659</v>
      </c>
      <c r="R1616" s="17"/>
      <c r="S1616" s="17">
        <v>0.23351130176526599</v>
      </c>
      <c r="T1616" s="17">
        <v>0.14588062622998699</v>
      </c>
      <c r="U1616" s="17">
        <v>0.28085523425725201</v>
      </c>
      <c r="V1616" s="17">
        <v>0.241408513315648</v>
      </c>
      <c r="W1616" s="17">
        <v>0.22810806756739799</v>
      </c>
      <c r="X1616" s="17">
        <v>0.12012132310385</v>
      </c>
      <c r="Y1616" s="17">
        <v>0.24097667033831399</v>
      </c>
      <c r="Z1616" s="17">
        <v>0.117197295611709</v>
      </c>
      <c r="AA1616" s="17">
        <v>0.24106019477283999</v>
      </c>
      <c r="AB1616" s="17">
        <v>0.12823888144929099</v>
      </c>
      <c r="AC1616" s="17">
        <v>0.19997724576026299</v>
      </c>
      <c r="AD1616" s="17">
        <v>0.227791511092377</v>
      </c>
      <c r="AE1616" s="17"/>
      <c r="AF1616" s="17">
        <v>0.12877148666740801</v>
      </c>
      <c r="AG1616" s="17">
        <v>0.230963691467829</v>
      </c>
      <c r="AH1616" s="17">
        <v>0.103079372198688</v>
      </c>
      <c r="AI1616" s="17">
        <v>0.200918350739581</v>
      </c>
      <c r="AJ1616" s="17">
        <v>0.14630067185057199</v>
      </c>
      <c r="AK1616" s="17"/>
      <c r="AL1616" s="17">
        <v>0.21155201365340401</v>
      </c>
      <c r="AM1616" s="17">
        <v>0.11667034845966801</v>
      </c>
      <c r="AN1616" s="17">
        <v>0.15971729608849999</v>
      </c>
      <c r="AO1616" s="17">
        <v>0.19087462278185199</v>
      </c>
      <c r="AP1616" s="17">
        <v>0.19796390410697501</v>
      </c>
      <c r="AQ1616" s="17">
        <v>0.26918171895731902</v>
      </c>
      <c r="AR1616" s="17"/>
      <c r="AS1616" s="17">
        <v>0.18914927291845199</v>
      </c>
      <c r="AT1616" s="17">
        <v>0.20032186004251801</v>
      </c>
      <c r="AU1616" s="17">
        <v>0.23174007450645001</v>
      </c>
      <c r="AV1616" s="17">
        <v>0.19955143911568801</v>
      </c>
      <c r="AW1616" s="17">
        <v>0</v>
      </c>
      <c r="AX1616" s="17"/>
      <c r="AY1616" s="17">
        <v>0.146344239125</v>
      </c>
      <c r="AZ1616" s="17">
        <v>0.233789079974904</v>
      </c>
      <c r="BA1616" s="17">
        <v>0.19071007897512199</v>
      </c>
      <c r="BB1616" s="17">
        <v>0.237553816324274</v>
      </c>
      <c r="BC1616" s="17">
        <v>0.16291973390094</v>
      </c>
      <c r="BD1616" s="17"/>
      <c r="BE1616" s="17">
        <v>0.104126983641753</v>
      </c>
      <c r="BF1616" s="17">
        <v>0.194832614679425</v>
      </c>
      <c r="BG1616" s="17">
        <v>0.197963441164033</v>
      </c>
      <c r="BH1616" s="17">
        <v>0.228415567957159</v>
      </c>
      <c r="BI1616" s="17"/>
      <c r="BJ1616" s="17">
        <v>0.161251524917011</v>
      </c>
      <c r="BK1616" s="17">
        <v>0.26721620214408598</v>
      </c>
      <c r="BL1616" s="17">
        <v>0.19660570777186201</v>
      </c>
      <c r="BM1616" s="17">
        <v>0.20822533661829701</v>
      </c>
      <c r="BN1616" s="17"/>
      <c r="BO1616" s="17">
        <v>0.19206390117993399</v>
      </c>
      <c r="BP1616" s="17">
        <v>0.22478073831227</v>
      </c>
      <c r="BQ1616" s="17">
        <v>0.19969093244165501</v>
      </c>
      <c r="BR1616" s="17"/>
      <c r="BS1616" s="17">
        <v>0.19088790926397201</v>
      </c>
      <c r="BT1616" s="17">
        <v>0.21769943400165701</v>
      </c>
      <c r="BU1616" s="17"/>
      <c r="BV1616" s="17">
        <v>0.22169536385244401</v>
      </c>
      <c r="BW1616" s="17">
        <v>0.22646394194661301</v>
      </c>
      <c r="BX1616" s="17">
        <v>0.173201701359088</v>
      </c>
      <c r="BY1616" s="17"/>
      <c r="BZ1616" s="17">
        <v>0.24582670383805399</v>
      </c>
      <c r="CA1616" s="17">
        <v>0.21215724081390999</v>
      </c>
    </row>
    <row r="1617" spans="2:79" x14ac:dyDescent="0.3">
      <c r="B1617" t="s">
        <v>324</v>
      </c>
      <c r="C1617" s="17">
        <v>0.19487557492601301</v>
      </c>
      <c r="D1617" s="17">
        <v>0.18099177090721899</v>
      </c>
      <c r="E1617" s="17">
        <v>0.21068777553207901</v>
      </c>
      <c r="F1617" s="17"/>
      <c r="G1617" s="17">
        <v>0.15796018421154401</v>
      </c>
      <c r="H1617" s="17">
        <v>0.171978808255046</v>
      </c>
      <c r="I1617" s="17">
        <v>0.168381742052084</v>
      </c>
      <c r="J1617" s="17">
        <v>0.18868704171423101</v>
      </c>
      <c r="K1617" s="17">
        <v>0.19153420166087601</v>
      </c>
      <c r="L1617" s="17">
        <v>0.27259014394104902</v>
      </c>
      <c r="M1617" s="17"/>
      <c r="N1617" s="17">
        <v>0.18823691052250699</v>
      </c>
      <c r="O1617" s="17">
        <v>0.21769310465334099</v>
      </c>
      <c r="P1617" s="17">
        <v>0.20502334150301499</v>
      </c>
      <c r="Q1617" s="17">
        <v>0.16820732503538499</v>
      </c>
      <c r="R1617" s="17"/>
      <c r="S1617" s="17">
        <v>0.183580795807223</v>
      </c>
      <c r="T1617" s="17">
        <v>0.22943266381153399</v>
      </c>
      <c r="U1617" s="17">
        <v>0.14170843947543599</v>
      </c>
      <c r="V1617" s="17">
        <v>0.20192602169884999</v>
      </c>
      <c r="W1617" s="17">
        <v>0.228218123937002</v>
      </c>
      <c r="X1617" s="17">
        <v>0.294303882237267</v>
      </c>
      <c r="Y1617" s="17">
        <v>0.23280030495153001</v>
      </c>
      <c r="Z1617" s="17">
        <v>7.4181332692329002E-2</v>
      </c>
      <c r="AA1617" s="17">
        <v>0.18547878899196299</v>
      </c>
      <c r="AB1617" s="17">
        <v>0.21422573456612101</v>
      </c>
      <c r="AC1617" s="17">
        <v>0.115286120322526</v>
      </c>
      <c r="AD1617" s="17">
        <v>4.41135213460404E-2</v>
      </c>
      <c r="AE1617" s="17"/>
      <c r="AF1617" s="17">
        <v>0.19629746244766799</v>
      </c>
      <c r="AG1617" s="17">
        <v>0.16862726899599301</v>
      </c>
      <c r="AH1617" s="17">
        <v>0.217138899164457</v>
      </c>
      <c r="AI1617" s="17">
        <v>0.207325618544106</v>
      </c>
      <c r="AJ1617" s="17">
        <v>0.29106489059534502</v>
      </c>
      <c r="AK1617" s="17"/>
      <c r="AL1617" s="17">
        <v>0.10790192214750299</v>
      </c>
      <c r="AM1617" s="17">
        <v>0.19193736898393801</v>
      </c>
      <c r="AN1617" s="17">
        <v>0.22855062083805899</v>
      </c>
      <c r="AO1617" s="17">
        <v>0.180370213010206</v>
      </c>
      <c r="AP1617" s="17">
        <v>0.26317518846182703</v>
      </c>
      <c r="AQ1617" s="17">
        <v>0.37898507170353701</v>
      </c>
      <c r="AR1617" s="17"/>
      <c r="AS1617" s="17">
        <v>0.17003308998217201</v>
      </c>
      <c r="AT1617" s="17">
        <v>0.19338518583729</v>
      </c>
      <c r="AU1617" s="17">
        <v>0.22766029126925899</v>
      </c>
      <c r="AV1617" s="17">
        <v>0.20390216644165099</v>
      </c>
      <c r="AW1617" s="17">
        <v>0</v>
      </c>
      <c r="AX1617" s="17"/>
      <c r="AY1617" s="17">
        <v>0.155442483314329</v>
      </c>
      <c r="AZ1617" s="17">
        <v>0.208127321851344</v>
      </c>
      <c r="BA1617" s="17">
        <v>0.22826420257376101</v>
      </c>
      <c r="BB1617" s="17">
        <v>0.17121324393741799</v>
      </c>
      <c r="BC1617" s="17">
        <v>0.129808200816284</v>
      </c>
      <c r="BD1617" s="17"/>
      <c r="BE1617" s="17">
        <v>0.14495643907578801</v>
      </c>
      <c r="BF1617" s="17">
        <v>0.18444153370556499</v>
      </c>
      <c r="BG1617" s="17">
        <v>0.21165929058903801</v>
      </c>
      <c r="BH1617" s="17">
        <v>0.177388245189256</v>
      </c>
      <c r="BI1617" s="17"/>
      <c r="BJ1617" s="17">
        <v>0.13703287655926799</v>
      </c>
      <c r="BK1617" s="17">
        <v>7.3718932608824103E-2</v>
      </c>
      <c r="BL1617" s="17">
        <v>0.228830296389232</v>
      </c>
      <c r="BM1617" s="17">
        <v>0.205511283569739</v>
      </c>
      <c r="BN1617" s="17"/>
      <c r="BO1617" s="17">
        <v>0.15061932101574099</v>
      </c>
      <c r="BP1617" s="17">
        <v>0.208530558120638</v>
      </c>
      <c r="BQ1617" s="17">
        <v>0.202267130155523</v>
      </c>
      <c r="BR1617" s="17"/>
      <c r="BS1617" s="17">
        <v>0.202883017587626</v>
      </c>
      <c r="BT1617" s="17">
        <v>0.185651416016861</v>
      </c>
      <c r="BU1617" s="17"/>
      <c r="BV1617" s="17">
        <v>0.18574485231197799</v>
      </c>
      <c r="BW1617" s="17">
        <v>0.204718286337431</v>
      </c>
      <c r="BX1617" s="17">
        <v>0.17087400524593599</v>
      </c>
      <c r="BY1617" s="17"/>
      <c r="BZ1617" s="17">
        <v>0.250005025935642</v>
      </c>
      <c r="CA1617" s="17">
        <v>0.10112566448958001</v>
      </c>
    </row>
    <row r="1618" spans="2:79" x14ac:dyDescent="0.3">
      <c r="B1618" t="s">
        <v>325</v>
      </c>
      <c r="C1618" s="17">
        <v>0.19117343421514299</v>
      </c>
      <c r="D1618" s="17">
        <v>0.17735312575748699</v>
      </c>
      <c r="E1618" s="17">
        <v>0.20432761595295301</v>
      </c>
      <c r="F1618" s="17"/>
      <c r="G1618" s="17">
        <v>0.16953578499885699</v>
      </c>
      <c r="H1618" s="17">
        <v>0.227385626098458</v>
      </c>
      <c r="I1618" s="17">
        <v>0.19748263932756499</v>
      </c>
      <c r="J1618" s="17">
        <v>0.17432603994523399</v>
      </c>
      <c r="K1618" s="17">
        <v>0.20429861028802501</v>
      </c>
      <c r="L1618" s="17">
        <v>0.17478296552842501</v>
      </c>
      <c r="M1618" s="17"/>
      <c r="N1618" s="17">
        <v>0.19793475413185199</v>
      </c>
      <c r="O1618" s="17">
        <v>0.229461893461825</v>
      </c>
      <c r="P1618" s="17">
        <v>0.15804778850512399</v>
      </c>
      <c r="Q1618" s="17">
        <v>0.17776492695740101</v>
      </c>
      <c r="R1618" s="17"/>
      <c r="S1618" s="17">
        <v>0.15401531049363801</v>
      </c>
      <c r="T1618" s="17">
        <v>0.20075001029504499</v>
      </c>
      <c r="U1618" s="17">
        <v>0.209751451515336</v>
      </c>
      <c r="V1618" s="17">
        <v>9.3485299919599807E-2</v>
      </c>
      <c r="W1618" s="17">
        <v>0.16781440849013701</v>
      </c>
      <c r="X1618" s="17">
        <v>0.25369827156757901</v>
      </c>
      <c r="Y1618" s="17">
        <v>0.22825242321257799</v>
      </c>
      <c r="Z1618" s="17">
        <v>0.36916562216784099</v>
      </c>
      <c r="AA1618" s="17">
        <v>0.16713804130365201</v>
      </c>
      <c r="AB1618" s="17">
        <v>0.117677815314566</v>
      </c>
      <c r="AC1618" s="17">
        <v>0.29691659865572201</v>
      </c>
      <c r="AD1618" s="17">
        <v>0.234097118768401</v>
      </c>
      <c r="AE1618" s="17"/>
      <c r="AF1618" s="17">
        <v>0.17650569234517</v>
      </c>
      <c r="AG1618" s="17">
        <v>0.19884461199463699</v>
      </c>
      <c r="AH1618" s="17">
        <v>0.230870128016891</v>
      </c>
      <c r="AI1618" s="17">
        <v>0.13623230456148799</v>
      </c>
      <c r="AJ1618" s="17">
        <v>0.30554501926356797</v>
      </c>
      <c r="AK1618" s="17"/>
      <c r="AL1618" s="17">
        <v>0.22466320810291601</v>
      </c>
      <c r="AM1618" s="17">
        <v>0.20304604815546801</v>
      </c>
      <c r="AN1618" s="17">
        <v>0.219382450048629</v>
      </c>
      <c r="AO1618" s="17">
        <v>0.16602579077011501</v>
      </c>
      <c r="AP1618" s="17">
        <v>0.228582490779416</v>
      </c>
      <c r="AQ1618" s="17">
        <v>0.135331109713063</v>
      </c>
      <c r="AR1618" s="17"/>
      <c r="AS1618" s="17">
        <v>0.17850818140056199</v>
      </c>
      <c r="AT1618" s="17">
        <v>0.19533556811431399</v>
      </c>
      <c r="AU1618" s="17">
        <v>0.19601206869302901</v>
      </c>
      <c r="AV1618" s="17">
        <v>0.216154312670603</v>
      </c>
      <c r="AW1618" s="17">
        <v>0</v>
      </c>
      <c r="AX1618" s="17"/>
      <c r="AY1618" s="17">
        <v>0.158640084129407</v>
      </c>
      <c r="AZ1618" s="17">
        <v>0.19771174423444901</v>
      </c>
      <c r="BA1618" s="17">
        <v>0.20073116759350401</v>
      </c>
      <c r="BB1618" s="17">
        <v>0.23414435995925501</v>
      </c>
      <c r="BC1618" s="17">
        <v>0.17473949290424201</v>
      </c>
      <c r="BD1618" s="17"/>
      <c r="BE1618" s="17">
        <v>0.122207451046704</v>
      </c>
      <c r="BF1618" s="17">
        <v>0.183506019163578</v>
      </c>
      <c r="BG1618" s="17">
        <v>0.20612698179750899</v>
      </c>
      <c r="BH1618" s="17">
        <v>0.17740766810603101</v>
      </c>
      <c r="BI1618" s="17"/>
      <c r="BJ1618" s="17">
        <v>0.16009666707685499</v>
      </c>
      <c r="BK1618" s="17">
        <v>0.14523683563572101</v>
      </c>
      <c r="BL1618" s="17">
        <v>0.17969194103498501</v>
      </c>
      <c r="BM1618" s="17">
        <v>0.21306509395739701</v>
      </c>
      <c r="BN1618" s="17"/>
      <c r="BO1618" s="17">
        <v>0.146333476125762</v>
      </c>
      <c r="BP1618" s="17">
        <v>0.16407579293702501</v>
      </c>
      <c r="BQ1618" s="17">
        <v>0.20702324925292601</v>
      </c>
      <c r="BR1618" s="17"/>
      <c r="BS1618" s="17">
        <v>0.16558919842813599</v>
      </c>
      <c r="BT1618" s="17">
        <v>0.22656866205468801</v>
      </c>
      <c r="BU1618" s="17"/>
      <c r="BV1618" s="17">
        <v>0.21494295860767301</v>
      </c>
      <c r="BW1618" s="17">
        <v>0.19410669340317199</v>
      </c>
      <c r="BX1618" s="17">
        <v>0.17785362065183699</v>
      </c>
      <c r="BY1618" s="17"/>
      <c r="BZ1618" s="17">
        <v>0.131096178705431</v>
      </c>
      <c r="CA1618" s="17">
        <v>0.22608605848802599</v>
      </c>
    </row>
    <row r="1619" spans="2:79" x14ac:dyDescent="0.3">
      <c r="B1619" t="s">
        <v>326</v>
      </c>
      <c r="C1619" s="17">
        <v>9.6899998040754706E-2</v>
      </c>
      <c r="D1619" s="17">
        <v>0.103512236916131</v>
      </c>
      <c r="E1619" s="17">
        <v>8.8102235756064504E-2</v>
      </c>
      <c r="F1619" s="17"/>
      <c r="G1619" s="17">
        <v>4.2078967253735798E-2</v>
      </c>
      <c r="H1619" s="17">
        <v>0.103722465228931</v>
      </c>
      <c r="I1619" s="17">
        <v>0.115581034017151</v>
      </c>
      <c r="J1619" s="17">
        <v>8.8732395769277606E-2</v>
      </c>
      <c r="K1619" s="17">
        <v>8.2830227819787397E-2</v>
      </c>
      <c r="L1619" s="17">
        <v>0.13056924747964899</v>
      </c>
      <c r="M1619" s="17"/>
      <c r="N1619" s="17">
        <v>8.7091248024466605E-2</v>
      </c>
      <c r="O1619" s="17">
        <v>6.15849397908153E-2</v>
      </c>
      <c r="P1619" s="17">
        <v>0.105800626403113</v>
      </c>
      <c r="Q1619" s="17">
        <v>0.13118717681901501</v>
      </c>
      <c r="R1619" s="17"/>
      <c r="S1619" s="17">
        <v>5.27406292704512E-2</v>
      </c>
      <c r="T1619" s="17">
        <v>8.0609547133391801E-2</v>
      </c>
      <c r="U1619" s="17">
        <v>0.20952133021309999</v>
      </c>
      <c r="V1619" s="17">
        <v>0.133392537568046</v>
      </c>
      <c r="W1619" s="17">
        <v>9.5165215202970999E-2</v>
      </c>
      <c r="X1619" s="17">
        <v>8.1362797305822396E-2</v>
      </c>
      <c r="Y1619" s="17">
        <v>2.9041185003721399E-2</v>
      </c>
      <c r="Z1619" s="17">
        <v>0.163222482188778</v>
      </c>
      <c r="AA1619" s="17">
        <v>7.6581751838997597E-2</v>
      </c>
      <c r="AB1619" s="17">
        <v>0.112306440656744</v>
      </c>
      <c r="AC1619" s="17">
        <v>4.6498890765923402E-2</v>
      </c>
      <c r="AD1619" s="17">
        <v>0.17401156458700501</v>
      </c>
      <c r="AE1619" s="17"/>
      <c r="AF1619" s="17">
        <v>0.14764455637637</v>
      </c>
      <c r="AG1619" s="17">
        <v>0.10352099319458299</v>
      </c>
      <c r="AH1619" s="17">
        <v>3.6943180769812699E-2</v>
      </c>
      <c r="AI1619" s="17">
        <v>7.2755950828963398E-2</v>
      </c>
      <c r="AJ1619" s="17">
        <v>9.9791175585561206E-2</v>
      </c>
      <c r="AK1619" s="17"/>
      <c r="AL1619" s="17">
        <v>0.104544996714708</v>
      </c>
      <c r="AM1619" s="17">
        <v>0.13998335934254</v>
      </c>
      <c r="AN1619" s="17">
        <v>0.121348173142554</v>
      </c>
      <c r="AO1619" s="17">
        <v>9.1901746278981095E-2</v>
      </c>
      <c r="AP1619" s="17">
        <v>6.76096748095769E-2</v>
      </c>
      <c r="AQ1619" s="17">
        <v>5.6572092764723803E-2</v>
      </c>
      <c r="AR1619" s="17"/>
      <c r="AS1619" s="17">
        <v>7.6227115106817206E-2</v>
      </c>
      <c r="AT1619" s="17">
        <v>9.4410927370267697E-2</v>
      </c>
      <c r="AU1619" s="17">
        <v>8.0311350562357303E-2</v>
      </c>
      <c r="AV1619" s="17">
        <v>8.7853189974797102E-2</v>
      </c>
      <c r="AW1619" s="17">
        <v>0.52597415072450404</v>
      </c>
      <c r="AX1619" s="17"/>
      <c r="AY1619" s="17">
        <v>0.110755873374434</v>
      </c>
      <c r="AZ1619" s="17">
        <v>6.6012623530081097E-2</v>
      </c>
      <c r="BA1619" s="17">
        <v>8.5679254156977996E-2</v>
      </c>
      <c r="BB1619" s="17">
        <v>0.14306529563944401</v>
      </c>
      <c r="BC1619" s="17">
        <v>0.238702682658152</v>
      </c>
      <c r="BD1619" s="17"/>
      <c r="BE1619" s="17">
        <v>0.17276827497250899</v>
      </c>
      <c r="BF1619" s="17">
        <v>8.2327512350537604E-2</v>
      </c>
      <c r="BG1619" s="17">
        <v>8.5460411202303105E-2</v>
      </c>
      <c r="BH1619" s="17">
        <v>0.117794161942334</v>
      </c>
      <c r="BI1619" s="17"/>
      <c r="BJ1619" s="17">
        <v>9.6595522439137604E-2</v>
      </c>
      <c r="BK1619" s="17">
        <v>8.3038047654987096E-2</v>
      </c>
      <c r="BL1619" s="17">
        <v>0.115450611628848</v>
      </c>
      <c r="BM1619" s="17">
        <v>9.1424075430735594E-2</v>
      </c>
      <c r="BN1619" s="17"/>
      <c r="BO1619" s="17">
        <v>0.10210704325702</v>
      </c>
      <c r="BP1619" s="17">
        <v>7.9638189826238104E-2</v>
      </c>
      <c r="BQ1619" s="17">
        <v>9.9533447513697096E-2</v>
      </c>
      <c r="BR1619" s="17"/>
      <c r="BS1619" s="17">
        <v>0.114681431294023</v>
      </c>
      <c r="BT1619" s="17">
        <v>7.3972197450762195E-2</v>
      </c>
      <c r="BU1619" s="17"/>
      <c r="BV1619" s="17">
        <v>0.13045055345623599</v>
      </c>
      <c r="BW1619" s="17">
        <v>8.8632553012459397E-2</v>
      </c>
      <c r="BX1619" s="17">
        <v>7.6961251443090795E-2</v>
      </c>
      <c r="BY1619" s="17"/>
      <c r="BZ1619" s="17">
        <v>0.16380878533165999</v>
      </c>
      <c r="CA1619" s="17">
        <v>5.7295746190257603E-2</v>
      </c>
    </row>
    <row r="1620" spans="2:79" x14ac:dyDescent="0.3">
      <c r="B1620" t="s">
        <v>327</v>
      </c>
      <c r="C1620" s="17">
        <v>5.3294164918265198E-2</v>
      </c>
      <c r="D1620" s="17">
        <v>6.7648668877894294E-2</v>
      </c>
      <c r="E1620" s="17">
        <v>3.8992870244924503E-2</v>
      </c>
      <c r="F1620" s="17"/>
      <c r="G1620" s="17">
        <v>2.0738155758034199E-2</v>
      </c>
      <c r="H1620" s="17">
        <v>0</v>
      </c>
      <c r="I1620" s="17">
        <v>2.2795195163511601E-2</v>
      </c>
      <c r="J1620" s="17">
        <v>7.2890721024045202E-2</v>
      </c>
      <c r="K1620" s="17">
        <v>0.114751220463715</v>
      </c>
      <c r="L1620" s="17">
        <v>8.5641350418926093E-2</v>
      </c>
      <c r="M1620" s="17"/>
      <c r="N1620" s="17">
        <v>5.9568100393236498E-2</v>
      </c>
      <c r="O1620" s="17">
        <v>4.3915961841788802E-2</v>
      </c>
      <c r="P1620" s="17">
        <v>6.3342563027578694E-2</v>
      </c>
      <c r="Q1620" s="17">
        <v>4.4083439671309801E-2</v>
      </c>
      <c r="R1620" s="17"/>
      <c r="S1620" s="17">
        <v>3.9683651774896501E-2</v>
      </c>
      <c r="T1620" s="17">
        <v>8.6223851526226802E-2</v>
      </c>
      <c r="U1620" s="17">
        <v>3.2852774345772197E-2</v>
      </c>
      <c r="V1620" s="17">
        <v>4.4776698070361998E-2</v>
      </c>
      <c r="W1620" s="17">
        <v>7.9908407375610599E-2</v>
      </c>
      <c r="X1620" s="17">
        <v>6.3490969810193004E-2</v>
      </c>
      <c r="Y1620" s="17">
        <v>2.8869016110168799E-2</v>
      </c>
      <c r="Z1620" s="17">
        <v>3.6039468417639199E-2</v>
      </c>
      <c r="AA1620" s="17">
        <v>5.4169461154202701E-2</v>
      </c>
      <c r="AB1620" s="17">
        <v>9.6135418889653795E-2</v>
      </c>
      <c r="AC1620" s="17">
        <v>0</v>
      </c>
      <c r="AD1620" s="17">
        <v>0</v>
      </c>
      <c r="AE1620" s="17"/>
      <c r="AF1620" s="17">
        <v>9.4054758842404801E-2</v>
      </c>
      <c r="AG1620" s="17">
        <v>2.89798681407957E-2</v>
      </c>
      <c r="AH1620" s="17">
        <v>0.10785569445875801</v>
      </c>
      <c r="AI1620" s="17">
        <v>4.1378739717117502E-2</v>
      </c>
      <c r="AJ1620" s="17">
        <v>4.6275322519099202E-2</v>
      </c>
      <c r="AK1620" s="17"/>
      <c r="AL1620" s="17">
        <v>3.5552360846171603E-2</v>
      </c>
      <c r="AM1620" s="17">
        <v>6.9620259646038102E-2</v>
      </c>
      <c r="AN1620" s="17">
        <v>4.9293368178406301E-2</v>
      </c>
      <c r="AO1620" s="17">
        <v>4.7579736252147897E-2</v>
      </c>
      <c r="AP1620" s="17">
        <v>9.8740351420370603E-2</v>
      </c>
      <c r="AQ1620" s="17">
        <v>2.8520135509816E-2</v>
      </c>
      <c r="AR1620" s="17"/>
      <c r="AS1620" s="17">
        <v>7.0353651423843699E-2</v>
      </c>
      <c r="AT1620" s="17">
        <v>6.3575540947374401E-2</v>
      </c>
      <c r="AU1620" s="17">
        <v>4.0414790699103899E-2</v>
      </c>
      <c r="AV1620" s="17">
        <v>1.5726587287970301E-2</v>
      </c>
      <c r="AW1620" s="17">
        <v>0</v>
      </c>
      <c r="AX1620" s="17"/>
      <c r="AY1620" s="17">
        <v>0.11109539456834699</v>
      </c>
      <c r="AZ1620" s="17">
        <v>3.7061013838736299E-2</v>
      </c>
      <c r="BA1620" s="17">
        <v>4.8713840704936603E-2</v>
      </c>
      <c r="BB1620" s="17">
        <v>2.14973819015741E-2</v>
      </c>
      <c r="BC1620" s="17">
        <v>0</v>
      </c>
      <c r="BD1620" s="17"/>
      <c r="BE1620" s="17">
        <v>0</v>
      </c>
      <c r="BF1620" s="17">
        <v>5.3769827928416197E-2</v>
      </c>
      <c r="BG1620" s="17">
        <v>6.09200734449062E-2</v>
      </c>
      <c r="BH1620" s="17">
        <v>4.7581260587935902E-2</v>
      </c>
      <c r="BI1620" s="17"/>
      <c r="BJ1620" s="17">
        <v>4.6970502115764597E-2</v>
      </c>
      <c r="BK1620" s="17">
        <v>1.83619244987876E-2</v>
      </c>
      <c r="BL1620" s="17">
        <v>6.9475033498559394E-2</v>
      </c>
      <c r="BM1620" s="17">
        <v>5.2946953871303E-2</v>
      </c>
      <c r="BN1620" s="17"/>
      <c r="BO1620" s="17">
        <v>4.7474692574247801E-2</v>
      </c>
      <c r="BP1620" s="17">
        <v>2.0209074328119098E-2</v>
      </c>
      <c r="BQ1620" s="17">
        <v>6.1473213701253297E-2</v>
      </c>
      <c r="BR1620" s="17"/>
      <c r="BS1620" s="17">
        <v>6.1604775345454298E-2</v>
      </c>
      <c r="BT1620" s="17">
        <v>4.2636536803073201E-2</v>
      </c>
      <c r="BU1620" s="17"/>
      <c r="BV1620" s="17">
        <v>6.1899980761530603E-2</v>
      </c>
      <c r="BW1620" s="17">
        <v>2.89909245486814E-2</v>
      </c>
      <c r="BX1620" s="17">
        <v>6.5073488520716899E-2</v>
      </c>
      <c r="BY1620" s="17"/>
      <c r="BZ1620" s="17">
        <v>1.8846763139738602E-2</v>
      </c>
      <c r="CA1620" s="17">
        <v>0</v>
      </c>
    </row>
    <row r="1621" spans="2:79" x14ac:dyDescent="0.3">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17"/>
      <c r="AH1621" s="17"/>
      <c r="AI1621" s="17"/>
      <c r="AJ1621" s="17"/>
      <c r="AK1621" s="17"/>
      <c r="AL1621" s="17"/>
      <c r="AM1621" s="17"/>
      <c r="AN1621" s="17"/>
      <c r="AO1621" s="17"/>
      <c r="AP1621" s="17"/>
      <c r="AQ1621" s="17"/>
      <c r="AR1621" s="17"/>
      <c r="AS1621" s="17"/>
      <c r="AT1621" s="17"/>
      <c r="AU1621" s="17"/>
      <c r="AV1621" s="17"/>
      <c r="AW1621" s="17"/>
      <c r="AX1621" s="17"/>
      <c r="AY1621" s="17"/>
      <c r="AZ1621" s="17"/>
      <c r="BA1621" s="17"/>
      <c r="BB1621" s="17"/>
      <c r="BC1621" s="17"/>
      <c r="BD1621" s="17"/>
      <c r="BE1621" s="17"/>
      <c r="BF1621" s="17"/>
      <c r="BG1621" s="17"/>
      <c r="BH1621" s="17"/>
      <c r="BI1621" s="17"/>
      <c r="BJ1621" s="17"/>
      <c r="BK1621" s="17"/>
      <c r="BL1621" s="17"/>
      <c r="BM1621" s="17"/>
      <c r="BN1621" s="17"/>
      <c r="BO1621" s="17"/>
      <c r="BP1621" s="17"/>
      <c r="BQ1621" s="17"/>
      <c r="BR1621" s="17"/>
      <c r="BS1621" s="17"/>
      <c r="BT1621" s="17"/>
      <c r="BU1621" s="17"/>
      <c r="BV1621" s="17"/>
      <c r="BW1621" s="17"/>
      <c r="BX1621" s="17"/>
      <c r="BY1621" s="17"/>
      <c r="BZ1621" s="17"/>
      <c r="CA1621" s="17"/>
    </row>
    <row r="1622" spans="2:79" x14ac:dyDescent="0.3">
      <c r="B1622" s="6" t="s">
        <v>423</v>
      </c>
      <c r="C1622" s="17"/>
      <c r="D1622" s="17"/>
      <c r="E1622" s="17"/>
      <c r="F1622" s="17"/>
      <c r="G1622" s="17"/>
      <c r="H1622" s="17"/>
      <c r="I1622" s="17"/>
      <c r="J1622" s="17"/>
      <c r="K1622" s="17"/>
      <c r="L1622" s="17"/>
      <c r="M1622" s="17"/>
      <c r="N1622" s="17"/>
      <c r="O1622" s="17"/>
      <c r="P1622" s="17"/>
      <c r="Q1622" s="17"/>
      <c r="R1622" s="17"/>
      <c r="S1622" s="17"/>
      <c r="T1622" s="17"/>
      <c r="U1622" s="17"/>
      <c r="V1622" s="17"/>
      <c r="W1622" s="17"/>
      <c r="X1622" s="17"/>
      <c r="Y1622" s="17"/>
      <c r="Z1622" s="17"/>
      <c r="AA1622" s="17"/>
      <c r="AB1622" s="17"/>
      <c r="AC1622" s="17"/>
      <c r="AD1622" s="17"/>
      <c r="AE1622" s="17"/>
      <c r="AF1622" s="17"/>
      <c r="AG1622" s="17"/>
      <c r="AH1622" s="17"/>
      <c r="AI1622" s="17"/>
      <c r="AJ1622" s="17"/>
      <c r="AK1622" s="17"/>
      <c r="AL1622" s="17"/>
      <c r="AM1622" s="17"/>
      <c r="AN1622" s="17"/>
      <c r="AO1622" s="17"/>
      <c r="AP1622" s="17"/>
      <c r="AQ1622" s="17"/>
      <c r="AR1622" s="17"/>
      <c r="AS1622" s="17"/>
      <c r="AT1622" s="17"/>
      <c r="AU1622" s="17"/>
      <c r="AV1622" s="17"/>
      <c r="AW1622" s="17"/>
      <c r="AX1622" s="17"/>
      <c r="AY1622" s="17"/>
      <c r="AZ1622" s="17"/>
      <c r="BA1622" s="17"/>
      <c r="BB1622" s="17"/>
      <c r="BC1622" s="17"/>
      <c r="BD1622" s="17"/>
      <c r="BE1622" s="17"/>
      <c r="BF1622" s="17"/>
      <c r="BG1622" s="17"/>
      <c r="BH1622" s="17"/>
      <c r="BI1622" s="17"/>
      <c r="BJ1622" s="17"/>
      <c r="BK1622" s="17"/>
      <c r="BL1622" s="17"/>
      <c r="BM1622" s="17"/>
      <c r="BN1622" s="17"/>
      <c r="BO1622" s="17"/>
      <c r="BP1622" s="17"/>
      <c r="BQ1622" s="17"/>
      <c r="BR1622" s="17"/>
      <c r="BS1622" s="17"/>
      <c r="BT1622" s="17"/>
      <c r="BU1622" s="17"/>
      <c r="BV1622" s="17"/>
      <c r="BW1622" s="17"/>
      <c r="BX1622" s="17"/>
      <c r="BY1622" s="17"/>
      <c r="BZ1622" s="17"/>
      <c r="CA1622" s="17"/>
    </row>
    <row r="1623" spans="2:79" x14ac:dyDescent="0.3">
      <c r="B1623" s="24" t="s">
        <v>329</v>
      </c>
      <c r="C1623" s="17"/>
      <c r="D1623" s="17"/>
      <c r="E1623" s="17"/>
      <c r="F1623" s="17"/>
      <c r="G1623" s="17"/>
      <c r="H1623" s="17"/>
      <c r="I1623" s="17"/>
      <c r="J1623" s="17"/>
      <c r="K1623" s="17"/>
      <c r="L1623" s="17"/>
      <c r="M1623" s="17"/>
      <c r="N1623" s="17"/>
      <c r="O1623" s="17"/>
      <c r="P1623" s="17"/>
      <c r="Q1623" s="17"/>
      <c r="R1623" s="17"/>
      <c r="S1623" s="17"/>
      <c r="T1623" s="17"/>
      <c r="U1623" s="17"/>
      <c r="V1623" s="17"/>
      <c r="W1623" s="17"/>
      <c r="X1623" s="17"/>
      <c r="Y1623" s="17"/>
      <c r="Z1623" s="17"/>
      <c r="AA1623" s="17"/>
      <c r="AB1623" s="17"/>
      <c r="AC1623" s="17"/>
      <c r="AD1623" s="17"/>
      <c r="AE1623" s="17"/>
      <c r="AF1623" s="17"/>
      <c r="AG1623" s="17"/>
      <c r="AH1623" s="17"/>
      <c r="AI1623" s="17"/>
      <c r="AJ1623" s="17"/>
      <c r="AK1623" s="17"/>
      <c r="AL1623" s="17"/>
      <c r="AM1623" s="17"/>
      <c r="AN1623" s="17"/>
      <c r="AO1623" s="17"/>
      <c r="AP1623" s="17"/>
      <c r="AQ1623" s="17"/>
      <c r="AR1623" s="17"/>
      <c r="AS1623" s="17"/>
      <c r="AT1623" s="17"/>
      <c r="AU1623" s="17"/>
      <c r="AV1623" s="17"/>
      <c r="AW1623" s="17"/>
      <c r="AX1623" s="17"/>
      <c r="AY1623" s="17"/>
      <c r="AZ1623" s="17"/>
      <c r="BA1623" s="17"/>
      <c r="BB1623" s="17"/>
      <c r="BC1623" s="17"/>
      <c r="BD1623" s="17"/>
      <c r="BE1623" s="17"/>
      <c r="BF1623" s="17"/>
      <c r="BG1623" s="17"/>
      <c r="BH1623" s="17"/>
      <c r="BI1623" s="17"/>
      <c r="BJ1623" s="17"/>
      <c r="BK1623" s="17"/>
      <c r="BL1623" s="17"/>
      <c r="BM1623" s="17"/>
      <c r="BN1623" s="17"/>
      <c r="BO1623" s="17"/>
      <c r="BP1623" s="17"/>
      <c r="BQ1623" s="17"/>
      <c r="BR1623" s="17"/>
      <c r="BS1623" s="17"/>
      <c r="BT1623" s="17"/>
      <c r="BU1623" s="17"/>
      <c r="BV1623" s="17"/>
      <c r="BW1623" s="17"/>
      <c r="BX1623" s="17"/>
      <c r="BY1623" s="17"/>
      <c r="BZ1623" s="17"/>
      <c r="CA1623" s="17"/>
    </row>
    <row r="1624" spans="2:79" x14ac:dyDescent="0.3">
      <c r="B1624" t="s">
        <v>184</v>
      </c>
      <c r="C1624" s="17">
        <v>0.220972721914414</v>
      </c>
      <c r="D1624" s="17">
        <v>0.200260111697113</v>
      </c>
      <c r="E1624" s="17">
        <v>0.239960169147548</v>
      </c>
      <c r="F1624" s="17"/>
      <c r="G1624" s="17">
        <v>0.23162092103989501</v>
      </c>
      <c r="H1624" s="17">
        <v>0.27693617088996603</v>
      </c>
      <c r="I1624" s="17">
        <v>0.24359442427494399</v>
      </c>
      <c r="J1624" s="17">
        <v>0.19455483173489499</v>
      </c>
      <c r="K1624" s="17">
        <v>0.18123786010284501</v>
      </c>
      <c r="L1624" s="17">
        <v>0.20003112383032101</v>
      </c>
      <c r="M1624" s="17"/>
      <c r="N1624" s="17">
        <v>0.212490906552708</v>
      </c>
      <c r="O1624" s="17">
        <v>0.20789185473440799</v>
      </c>
      <c r="P1624" s="17">
        <v>0.24576919900573199</v>
      </c>
      <c r="Q1624" s="17">
        <v>0.22738307255487</v>
      </c>
      <c r="R1624" s="17"/>
      <c r="S1624" s="17">
        <v>0.26524470904559599</v>
      </c>
      <c r="T1624" s="17">
        <v>0.230706339455413</v>
      </c>
      <c r="U1624" s="17">
        <v>0.26707849710453802</v>
      </c>
      <c r="V1624" s="17">
        <v>0.19404524108074001</v>
      </c>
      <c r="W1624" s="17">
        <v>0.211186771199847</v>
      </c>
      <c r="X1624" s="17">
        <v>0.189057513777283</v>
      </c>
      <c r="Y1624" s="17">
        <v>0.18585686888870501</v>
      </c>
      <c r="Z1624" s="17">
        <v>0.178207552755106</v>
      </c>
      <c r="AA1624" s="17">
        <v>0.222149482226389</v>
      </c>
      <c r="AB1624" s="17">
        <v>0.19171303772308901</v>
      </c>
      <c r="AC1624" s="17">
        <v>0.233812800006166</v>
      </c>
      <c r="AD1624" s="17">
        <v>0.277231048470584</v>
      </c>
      <c r="AE1624" s="17"/>
      <c r="AF1624" s="17">
        <v>0.22415135575046699</v>
      </c>
      <c r="AG1624" s="17">
        <v>0.25038558727950999</v>
      </c>
      <c r="AH1624" s="17">
        <v>0.17017577385260699</v>
      </c>
      <c r="AI1624" s="17">
        <v>0.16771260468069099</v>
      </c>
      <c r="AJ1624" s="17">
        <v>0.203552319952641</v>
      </c>
      <c r="AK1624" s="17"/>
      <c r="AL1624" s="17">
        <v>0.24920681505450101</v>
      </c>
      <c r="AM1624" s="17">
        <v>0.22663194311479001</v>
      </c>
      <c r="AN1624" s="17">
        <v>0.15023734299696001</v>
      </c>
      <c r="AO1624" s="17">
        <v>0.232621333565151</v>
      </c>
      <c r="AP1624" s="17">
        <v>0.27365005608250398</v>
      </c>
      <c r="AQ1624" s="17">
        <v>0.13425033581325299</v>
      </c>
      <c r="AR1624" s="17"/>
      <c r="AS1624" s="17">
        <v>0.34993182741227302</v>
      </c>
      <c r="AT1624" s="17">
        <v>0.178516604220221</v>
      </c>
      <c r="AU1624" s="17">
        <v>0.25416350236655799</v>
      </c>
      <c r="AV1624" s="17">
        <v>0.13921121920980201</v>
      </c>
      <c r="AW1624" s="17">
        <v>0.244236034473202</v>
      </c>
      <c r="AX1624" s="17"/>
      <c r="AY1624" s="17">
        <v>0.26933813211005397</v>
      </c>
      <c r="AZ1624" s="17">
        <v>0.183841814759616</v>
      </c>
      <c r="BA1624" s="17">
        <v>0.24068452168128501</v>
      </c>
      <c r="BB1624" s="17">
        <v>0.23061542331447499</v>
      </c>
      <c r="BC1624" s="17">
        <v>0.179659901319876</v>
      </c>
      <c r="BD1624" s="17"/>
      <c r="BE1624" s="17">
        <v>0.12512579555067699</v>
      </c>
      <c r="BF1624" s="17">
        <v>0.14699439636763401</v>
      </c>
      <c r="BG1624" s="17">
        <v>0.22849068377165499</v>
      </c>
      <c r="BH1624" s="17">
        <v>0.272875152998723</v>
      </c>
      <c r="BI1624" s="17"/>
      <c r="BJ1624" s="17">
        <v>0.226370576986026</v>
      </c>
      <c r="BK1624" s="17">
        <v>0.217363104739316</v>
      </c>
      <c r="BL1624" s="17">
        <v>0.22569692614628001</v>
      </c>
      <c r="BM1624" s="17">
        <v>0.22017906171156701</v>
      </c>
      <c r="BN1624" s="17"/>
      <c r="BO1624" s="17">
        <v>0.230753054617513</v>
      </c>
      <c r="BP1624" s="17">
        <v>0.21979812319773001</v>
      </c>
      <c r="BQ1624" s="17">
        <v>0.22118646178130999</v>
      </c>
      <c r="BR1624" s="17"/>
      <c r="BS1624" s="17">
        <v>0.25062933093933798</v>
      </c>
      <c r="BT1624" s="17">
        <v>0.187863038685772</v>
      </c>
      <c r="BU1624" s="17"/>
      <c r="BV1624" s="17">
        <v>0.19383722232397399</v>
      </c>
      <c r="BW1624" s="17">
        <v>0.22502013120981901</v>
      </c>
      <c r="BX1624" s="17">
        <v>0.24147979079604401</v>
      </c>
      <c r="BY1624" s="17"/>
      <c r="BZ1624" s="17">
        <v>0.19543625086338201</v>
      </c>
      <c r="CA1624" s="17">
        <v>0.26822998565895001</v>
      </c>
    </row>
    <row r="1625" spans="2:79" x14ac:dyDescent="0.3">
      <c r="B1625" t="s">
        <v>185</v>
      </c>
      <c r="C1625" s="17">
        <v>0.51175679985773803</v>
      </c>
      <c r="D1625" s="17">
        <v>0.51889514470997899</v>
      </c>
      <c r="E1625" s="17">
        <v>0.50539816036019203</v>
      </c>
      <c r="F1625" s="17"/>
      <c r="G1625" s="17">
        <v>0.56962975729476995</v>
      </c>
      <c r="H1625" s="17">
        <v>0.54381073767501398</v>
      </c>
      <c r="I1625" s="17">
        <v>0.48013367217644698</v>
      </c>
      <c r="J1625" s="17">
        <v>0.51744774123154302</v>
      </c>
      <c r="K1625" s="17">
        <v>0.52928756646019604</v>
      </c>
      <c r="L1625" s="17">
        <v>0.45019831719381698</v>
      </c>
      <c r="M1625" s="17"/>
      <c r="N1625" s="17">
        <v>0.52146588443989905</v>
      </c>
      <c r="O1625" s="17">
        <v>0.54963741412760903</v>
      </c>
      <c r="P1625" s="17">
        <v>0.48464288872778599</v>
      </c>
      <c r="Q1625" s="17">
        <v>0.47445551789576002</v>
      </c>
      <c r="R1625" s="17"/>
      <c r="S1625" s="17">
        <v>0.51780616240334398</v>
      </c>
      <c r="T1625" s="17">
        <v>0.42937001729089902</v>
      </c>
      <c r="U1625" s="17">
        <v>0.50990271262731901</v>
      </c>
      <c r="V1625" s="17">
        <v>0.474230464596544</v>
      </c>
      <c r="W1625" s="17">
        <v>0.56678303339343405</v>
      </c>
      <c r="X1625" s="17">
        <v>0.57957369754027099</v>
      </c>
      <c r="Y1625" s="17">
        <v>0.50027757909123904</v>
      </c>
      <c r="Z1625" s="17">
        <v>0.49356537393174899</v>
      </c>
      <c r="AA1625" s="17">
        <v>0.52806709338859104</v>
      </c>
      <c r="AB1625" s="17">
        <v>0.57620973288019295</v>
      </c>
      <c r="AC1625" s="17">
        <v>0.49042970085002902</v>
      </c>
      <c r="AD1625" s="17">
        <v>0.39673698152278802</v>
      </c>
      <c r="AE1625" s="17"/>
      <c r="AF1625" s="17">
        <v>0.46811580373983802</v>
      </c>
      <c r="AG1625" s="17">
        <v>0.55303593301953902</v>
      </c>
      <c r="AH1625" s="17">
        <v>0.50948946758958102</v>
      </c>
      <c r="AI1625" s="17">
        <v>0.42585310498217799</v>
      </c>
      <c r="AJ1625" s="17">
        <v>0.54967727400736799</v>
      </c>
      <c r="AK1625" s="17"/>
      <c r="AL1625" s="17">
        <v>0.55866774190822599</v>
      </c>
      <c r="AM1625" s="17">
        <v>0.47148217343911902</v>
      </c>
      <c r="AN1625" s="17">
        <v>0.585968312585184</v>
      </c>
      <c r="AO1625" s="17">
        <v>0.45650946231580802</v>
      </c>
      <c r="AP1625" s="17">
        <v>0.50687023733192604</v>
      </c>
      <c r="AQ1625" s="17">
        <v>0.50409541801217905</v>
      </c>
      <c r="AR1625" s="17"/>
      <c r="AS1625" s="17">
        <v>0.49156165297605497</v>
      </c>
      <c r="AT1625" s="17">
        <v>0.56201080839846596</v>
      </c>
      <c r="AU1625" s="17">
        <v>0.43349181267856601</v>
      </c>
      <c r="AV1625" s="17">
        <v>0.47343246404412997</v>
      </c>
      <c r="AW1625" s="17">
        <v>0.55937978601469396</v>
      </c>
      <c r="AX1625" s="17"/>
      <c r="AY1625" s="17">
        <v>0.50241339090328496</v>
      </c>
      <c r="AZ1625" s="17">
        <v>0.554563507473535</v>
      </c>
      <c r="BA1625" s="17">
        <v>0.46381278308971702</v>
      </c>
      <c r="BB1625" s="17">
        <v>0.51954319129297599</v>
      </c>
      <c r="BC1625" s="17">
        <v>0.379534399897835</v>
      </c>
      <c r="BD1625" s="17"/>
      <c r="BE1625" s="17">
        <v>0.506639064257564</v>
      </c>
      <c r="BF1625" s="17">
        <v>0.58223382516724698</v>
      </c>
      <c r="BG1625" s="17">
        <v>0.50066391199165405</v>
      </c>
      <c r="BH1625" s="17">
        <v>0.49178288482904298</v>
      </c>
      <c r="BI1625" s="17"/>
      <c r="BJ1625" s="17">
        <v>0.46852746180948801</v>
      </c>
      <c r="BK1625" s="17">
        <v>0.619246275632098</v>
      </c>
      <c r="BL1625" s="17">
        <v>0.49397876083391401</v>
      </c>
      <c r="BM1625" s="17">
        <v>0.51619691493616604</v>
      </c>
      <c r="BN1625" s="17"/>
      <c r="BO1625" s="17">
        <v>0.52565671664915903</v>
      </c>
      <c r="BP1625" s="17">
        <v>0.57373292050880598</v>
      </c>
      <c r="BQ1625" s="17">
        <v>0.49592275826762999</v>
      </c>
      <c r="BR1625" s="17"/>
      <c r="BS1625" s="17">
        <v>0.48803053951779801</v>
      </c>
      <c r="BT1625" s="17">
        <v>0.53881472336411795</v>
      </c>
      <c r="BU1625" s="17"/>
      <c r="BV1625" s="17">
        <v>0.59156712246124699</v>
      </c>
      <c r="BW1625" s="17">
        <v>0.50227286440084395</v>
      </c>
      <c r="BX1625" s="17">
        <v>0.47939173236817301</v>
      </c>
      <c r="BY1625" s="17"/>
      <c r="BZ1625" s="17">
        <v>0.61161794539905201</v>
      </c>
      <c r="CA1625" s="17">
        <v>0.60450808691611002</v>
      </c>
    </row>
    <row r="1626" spans="2:79" x14ac:dyDescent="0.3">
      <c r="B1626" t="s">
        <v>186</v>
      </c>
      <c r="C1626" s="17">
        <v>0.14466374476773</v>
      </c>
      <c r="D1626" s="17">
        <v>0.146054733877368</v>
      </c>
      <c r="E1626" s="17">
        <v>0.14455409834921601</v>
      </c>
      <c r="F1626" s="17"/>
      <c r="G1626" s="17">
        <v>0.14611445079999499</v>
      </c>
      <c r="H1626" s="17">
        <v>9.19442528228364E-2</v>
      </c>
      <c r="I1626" s="17">
        <v>0.14004232156774599</v>
      </c>
      <c r="J1626" s="17">
        <v>0.17376871675890501</v>
      </c>
      <c r="K1626" s="17">
        <v>0.151362771629068</v>
      </c>
      <c r="L1626" s="17">
        <v>0.16074940077946001</v>
      </c>
      <c r="M1626" s="17"/>
      <c r="N1626" s="17">
        <v>0.121858089003905</v>
      </c>
      <c r="O1626" s="17">
        <v>0.13781948939276401</v>
      </c>
      <c r="P1626" s="17">
        <v>0.15417736988710401</v>
      </c>
      <c r="Q1626" s="17">
        <v>0.17101229415746599</v>
      </c>
      <c r="R1626" s="17"/>
      <c r="S1626" s="17">
        <v>0.145395533541233</v>
      </c>
      <c r="T1626" s="17">
        <v>0.169914786608198</v>
      </c>
      <c r="U1626" s="17">
        <v>0.17668349969327199</v>
      </c>
      <c r="V1626" s="17">
        <v>0.20919674389697299</v>
      </c>
      <c r="W1626" s="17">
        <v>0.12166255577172699</v>
      </c>
      <c r="X1626" s="17">
        <v>0.120007531420511</v>
      </c>
      <c r="Y1626" s="17">
        <v>0.190050370529118</v>
      </c>
      <c r="Z1626" s="17">
        <v>0.118994985593358</v>
      </c>
      <c r="AA1626" s="17">
        <v>0.12875031249956101</v>
      </c>
      <c r="AB1626" s="17">
        <v>0.10695250810413499</v>
      </c>
      <c r="AC1626" s="17">
        <v>4.95108608870354E-2</v>
      </c>
      <c r="AD1626" s="17">
        <v>0.13405262576075</v>
      </c>
      <c r="AE1626" s="17"/>
      <c r="AF1626" s="17">
        <v>0.16610606983284401</v>
      </c>
      <c r="AG1626" s="17">
        <v>0.115994582562853</v>
      </c>
      <c r="AH1626" s="17">
        <v>0.17727064143326601</v>
      </c>
      <c r="AI1626" s="17">
        <v>0.202844870536001</v>
      </c>
      <c r="AJ1626" s="17">
        <v>0.155419658933037</v>
      </c>
      <c r="AK1626" s="17"/>
      <c r="AL1626" s="17">
        <v>0.10374606859232</v>
      </c>
      <c r="AM1626" s="17">
        <v>0.146311941049868</v>
      </c>
      <c r="AN1626" s="17">
        <v>0.15786885718931801</v>
      </c>
      <c r="AO1626" s="17">
        <v>0.15131007643281999</v>
      </c>
      <c r="AP1626" s="17">
        <v>0.10985975684785899</v>
      </c>
      <c r="AQ1626" s="17">
        <v>0.26236838882248298</v>
      </c>
      <c r="AR1626" s="17"/>
      <c r="AS1626" s="17">
        <v>8.0571924196392905E-2</v>
      </c>
      <c r="AT1626" s="17">
        <v>0.14306206521388901</v>
      </c>
      <c r="AU1626" s="17">
        <v>0.16642301322769101</v>
      </c>
      <c r="AV1626" s="17">
        <v>0.207638889501358</v>
      </c>
      <c r="AW1626" s="17">
        <v>0.149692763365154</v>
      </c>
      <c r="AX1626" s="17"/>
      <c r="AY1626" s="17">
        <v>0.12475162010766799</v>
      </c>
      <c r="AZ1626" s="17">
        <v>0.14450138034501001</v>
      </c>
      <c r="BA1626" s="17">
        <v>0.167737969901014</v>
      </c>
      <c r="BB1626" s="17">
        <v>0.12860349251671399</v>
      </c>
      <c r="BC1626" s="17">
        <v>0.16058317458559301</v>
      </c>
      <c r="BD1626" s="17"/>
      <c r="BE1626" s="17">
        <v>0.145512072187715</v>
      </c>
      <c r="BF1626" s="17">
        <v>0.16033263064826</v>
      </c>
      <c r="BG1626" s="17">
        <v>0.146934605021355</v>
      </c>
      <c r="BH1626" s="17">
        <v>0.12757927995048499</v>
      </c>
      <c r="BI1626" s="17"/>
      <c r="BJ1626" s="17">
        <v>0.15478923705262801</v>
      </c>
      <c r="BK1626" s="17">
        <v>0.138228109107112</v>
      </c>
      <c r="BL1626" s="17">
        <v>0.14116977336829201</v>
      </c>
      <c r="BM1626" s="17">
        <v>0.146519655260334</v>
      </c>
      <c r="BN1626" s="17"/>
      <c r="BO1626" s="17">
        <v>0.122002283724249</v>
      </c>
      <c r="BP1626" s="17">
        <v>0.110146120800779</v>
      </c>
      <c r="BQ1626" s="17">
        <v>0.15563765039976299</v>
      </c>
      <c r="BR1626" s="17"/>
      <c r="BS1626" s="17">
        <v>0.146736266783491</v>
      </c>
      <c r="BT1626" s="17">
        <v>0.140940297672704</v>
      </c>
      <c r="BU1626" s="17"/>
      <c r="BV1626" s="17">
        <v>9.9164058039547101E-2</v>
      </c>
      <c r="BW1626" s="17">
        <v>0.17693255077318301</v>
      </c>
      <c r="BX1626" s="17">
        <v>0.11794027417219601</v>
      </c>
      <c r="BY1626" s="17"/>
      <c r="BZ1626" s="17">
        <v>9.1961386380125201E-2</v>
      </c>
      <c r="CA1626" s="17">
        <v>3.3508035767629001E-2</v>
      </c>
    </row>
    <row r="1627" spans="2:79" x14ac:dyDescent="0.3">
      <c r="B1627" t="s">
        <v>187</v>
      </c>
      <c r="C1627" s="17">
        <v>8.5663825813126801E-2</v>
      </c>
      <c r="D1627" s="17">
        <v>0.104464974778763</v>
      </c>
      <c r="E1627" s="17">
        <v>6.9129906041520306E-2</v>
      </c>
      <c r="F1627" s="17"/>
      <c r="G1627" s="17">
        <v>3.9787223278950602E-2</v>
      </c>
      <c r="H1627" s="17">
        <v>5.8944347643445097E-2</v>
      </c>
      <c r="I1627" s="17">
        <v>9.9764035578210605E-2</v>
      </c>
      <c r="J1627" s="17">
        <v>7.5322952095791595E-2</v>
      </c>
      <c r="K1627" s="17">
        <v>8.8754913688895501E-2</v>
      </c>
      <c r="L1627" s="17">
        <v>0.13775096292227901</v>
      </c>
      <c r="M1627" s="17"/>
      <c r="N1627" s="17">
        <v>0.116468663373547</v>
      </c>
      <c r="O1627" s="17">
        <v>8.6364155546807098E-2</v>
      </c>
      <c r="P1627" s="17">
        <v>7.0831961470118193E-2</v>
      </c>
      <c r="Q1627" s="17">
        <v>6.4987851952092099E-2</v>
      </c>
      <c r="R1627" s="17"/>
      <c r="S1627" s="17">
        <v>3.8581156388322199E-2</v>
      </c>
      <c r="T1627" s="17">
        <v>0.14269171198282199</v>
      </c>
      <c r="U1627" s="17">
        <v>2.3773939897280799E-2</v>
      </c>
      <c r="V1627" s="17">
        <v>6.5970945393017996E-2</v>
      </c>
      <c r="W1627" s="17">
        <v>8.5208356932470503E-2</v>
      </c>
      <c r="X1627" s="17">
        <v>7.3290770987297096E-2</v>
      </c>
      <c r="Y1627" s="17">
        <v>3.7763351194298002E-2</v>
      </c>
      <c r="Z1627" s="17">
        <v>0.14941562737486999</v>
      </c>
      <c r="AA1627" s="17">
        <v>8.4314740610201097E-2</v>
      </c>
      <c r="AB1627" s="17">
        <v>0.10440396294031</v>
      </c>
      <c r="AC1627" s="17">
        <v>0.17660221877559501</v>
      </c>
      <c r="AD1627" s="17">
        <v>0.19197934424587801</v>
      </c>
      <c r="AE1627" s="17"/>
      <c r="AF1627" s="17">
        <v>0.11253538662827201</v>
      </c>
      <c r="AG1627" s="17">
        <v>5.4965888558497197E-2</v>
      </c>
      <c r="AH1627" s="17">
        <v>0.111626441344298</v>
      </c>
      <c r="AI1627" s="17">
        <v>0.13023193450654599</v>
      </c>
      <c r="AJ1627" s="17">
        <v>9.13507471069544E-2</v>
      </c>
      <c r="AK1627" s="17"/>
      <c r="AL1627" s="17">
        <v>7.3035150715300104E-2</v>
      </c>
      <c r="AM1627" s="17">
        <v>0.11606240204194</v>
      </c>
      <c r="AN1627" s="17">
        <v>8.7803230960491599E-2</v>
      </c>
      <c r="AO1627" s="17">
        <v>0.102004853030152</v>
      </c>
      <c r="AP1627" s="17">
        <v>8.5223078039940406E-2</v>
      </c>
      <c r="AQ1627" s="17">
        <v>4.3023085319869397E-2</v>
      </c>
      <c r="AR1627" s="17"/>
      <c r="AS1627" s="17">
        <v>4.7035619541911301E-2</v>
      </c>
      <c r="AT1627" s="17">
        <v>8.9358095475749702E-2</v>
      </c>
      <c r="AU1627" s="17">
        <v>9.4467866260716099E-2</v>
      </c>
      <c r="AV1627" s="17">
        <v>0.109228807387002</v>
      </c>
      <c r="AW1627" s="17">
        <v>4.6691416146950902E-2</v>
      </c>
      <c r="AX1627" s="17"/>
      <c r="AY1627" s="17">
        <v>7.0411626451962403E-2</v>
      </c>
      <c r="AZ1627" s="17">
        <v>8.7677754378201897E-2</v>
      </c>
      <c r="BA1627" s="17">
        <v>8.6368668999603507E-2</v>
      </c>
      <c r="BB1627" s="17">
        <v>9.1644206349614094E-2</v>
      </c>
      <c r="BC1627" s="17">
        <v>0.12825947662512999</v>
      </c>
      <c r="BD1627" s="17"/>
      <c r="BE1627" s="17">
        <v>0.164635146475131</v>
      </c>
      <c r="BF1627" s="17">
        <v>9.1544836571083005E-2</v>
      </c>
      <c r="BG1627" s="17">
        <v>9.0169485446862499E-2</v>
      </c>
      <c r="BH1627" s="17">
        <v>6.0218609999999999E-2</v>
      </c>
      <c r="BI1627" s="17"/>
      <c r="BJ1627" s="17">
        <v>8.7775545920881104E-2</v>
      </c>
      <c r="BK1627" s="17">
        <v>2.51625105214732E-2</v>
      </c>
      <c r="BL1627" s="17">
        <v>0.103533910299816</v>
      </c>
      <c r="BM1627" s="17">
        <v>8.4633164844538103E-2</v>
      </c>
      <c r="BN1627" s="17"/>
      <c r="BO1627" s="17">
        <v>0.10458973928158399</v>
      </c>
      <c r="BP1627" s="17">
        <v>8.0576078993413097E-2</v>
      </c>
      <c r="BQ1627" s="17">
        <v>8.3766371278237203E-2</v>
      </c>
      <c r="BR1627" s="17"/>
      <c r="BS1627" s="17">
        <v>8.0802152186180198E-2</v>
      </c>
      <c r="BT1627" s="17">
        <v>9.1653749052702099E-2</v>
      </c>
      <c r="BU1627" s="17"/>
      <c r="BV1627" s="17">
        <v>8.2411176936191197E-2</v>
      </c>
      <c r="BW1627" s="17">
        <v>7.7792027155986307E-2</v>
      </c>
      <c r="BX1627" s="17">
        <v>0.10989445553152</v>
      </c>
      <c r="BY1627" s="17"/>
      <c r="BZ1627" s="17">
        <v>8.4945451669679303E-2</v>
      </c>
      <c r="CA1627" s="17">
        <v>5.3057193487843698E-2</v>
      </c>
    </row>
    <row r="1628" spans="2:79" x14ac:dyDescent="0.3">
      <c r="B1628" t="s">
        <v>188</v>
      </c>
      <c r="C1628" s="17">
        <v>2.1341808278562399E-2</v>
      </c>
      <c r="D1628" s="17">
        <v>1.764305349041E-2</v>
      </c>
      <c r="E1628" s="17">
        <v>2.2556791376338699E-2</v>
      </c>
      <c r="F1628" s="17"/>
      <c r="G1628" s="17">
        <v>1.2847647586389699E-2</v>
      </c>
      <c r="H1628" s="17">
        <v>1.40690752906552E-2</v>
      </c>
      <c r="I1628" s="17">
        <v>1.9699048753713599E-2</v>
      </c>
      <c r="J1628" s="17">
        <v>2.63462124720799E-2</v>
      </c>
      <c r="K1628" s="17">
        <v>3.74724626589732E-2</v>
      </c>
      <c r="L1628" s="17">
        <v>1.8202198844270399E-2</v>
      </c>
      <c r="M1628" s="17"/>
      <c r="N1628" s="17">
        <v>1.78883049494429E-2</v>
      </c>
      <c r="O1628" s="17">
        <v>7.5978468558757697E-3</v>
      </c>
      <c r="P1628" s="17">
        <v>2.55584318870253E-2</v>
      </c>
      <c r="Q1628" s="17">
        <v>3.7400562769924602E-2</v>
      </c>
      <c r="R1628" s="17"/>
      <c r="S1628" s="17">
        <v>1.3529600269904501E-2</v>
      </c>
      <c r="T1628" s="17">
        <v>2.04693675747297E-2</v>
      </c>
      <c r="U1628" s="17">
        <v>2.2561350677589499E-2</v>
      </c>
      <c r="V1628" s="17">
        <v>2.2854615975051201E-2</v>
      </c>
      <c r="W1628" s="17">
        <v>1.51592827025216E-2</v>
      </c>
      <c r="X1628" s="17">
        <v>0</v>
      </c>
      <c r="Y1628" s="17">
        <v>3.4456196970673897E-2</v>
      </c>
      <c r="Z1628" s="17">
        <v>5.9816460344916403E-2</v>
      </c>
      <c r="AA1628" s="17">
        <v>1.8917252005129798E-2</v>
      </c>
      <c r="AB1628" s="17">
        <v>2.0720758352273501E-2</v>
      </c>
      <c r="AC1628" s="17">
        <v>4.9644419481174401E-2</v>
      </c>
      <c r="AD1628" s="17">
        <v>0</v>
      </c>
      <c r="AE1628" s="17"/>
      <c r="AF1628" s="17">
        <v>4.7123156614314599E-3</v>
      </c>
      <c r="AG1628" s="17">
        <v>1.6487714541437999E-2</v>
      </c>
      <c r="AH1628" s="17">
        <v>9.6126590014153895E-3</v>
      </c>
      <c r="AI1628" s="17">
        <v>5.8356624125767101E-2</v>
      </c>
      <c r="AJ1628" s="17">
        <v>0</v>
      </c>
      <c r="AK1628" s="17"/>
      <c r="AL1628" s="17">
        <v>7.60247555512989E-3</v>
      </c>
      <c r="AM1628" s="17">
        <v>1.7041853345928101E-2</v>
      </c>
      <c r="AN1628" s="17">
        <v>8.9050885866490993E-3</v>
      </c>
      <c r="AO1628" s="17">
        <v>4.4686619733866902E-2</v>
      </c>
      <c r="AP1628" s="17">
        <v>2.4396871697770099E-2</v>
      </c>
      <c r="AQ1628" s="17">
        <v>2.3759254026438598E-2</v>
      </c>
      <c r="AR1628" s="17"/>
      <c r="AS1628" s="17">
        <v>1.16046687540206E-2</v>
      </c>
      <c r="AT1628" s="17">
        <v>1.12015470100161E-2</v>
      </c>
      <c r="AU1628" s="17">
        <v>3.8731023617500103E-2</v>
      </c>
      <c r="AV1628" s="17">
        <v>5.2198005219685803E-2</v>
      </c>
      <c r="AW1628" s="17">
        <v>0</v>
      </c>
      <c r="AX1628" s="17"/>
      <c r="AY1628" s="17">
        <v>8.0588833381474503E-3</v>
      </c>
      <c r="AZ1628" s="17">
        <v>1.4367501372873201E-2</v>
      </c>
      <c r="BA1628" s="17">
        <v>2.76815234894413E-2</v>
      </c>
      <c r="BB1628" s="17">
        <v>2.95936865262207E-2</v>
      </c>
      <c r="BC1628" s="17">
        <v>0.12566341527102201</v>
      </c>
      <c r="BD1628" s="17"/>
      <c r="BE1628" s="17">
        <v>5.8087921528913601E-2</v>
      </c>
      <c r="BF1628" s="17">
        <v>9.7055564388303806E-3</v>
      </c>
      <c r="BG1628" s="17">
        <v>1.90337015778386E-2</v>
      </c>
      <c r="BH1628" s="17">
        <v>2.83637053027842E-2</v>
      </c>
      <c r="BI1628" s="17"/>
      <c r="BJ1628" s="17">
        <v>5.3786789694514697E-2</v>
      </c>
      <c r="BK1628" s="17">
        <v>0</v>
      </c>
      <c r="BL1628" s="17">
        <v>1.82794863135688E-2</v>
      </c>
      <c r="BM1628" s="17">
        <v>1.63095775603176E-2</v>
      </c>
      <c r="BN1628" s="17"/>
      <c r="BO1628" s="17">
        <v>8.9070606816142404E-3</v>
      </c>
      <c r="BP1628" s="17">
        <v>1.5746756499271899E-2</v>
      </c>
      <c r="BQ1628" s="17">
        <v>2.49962531817772E-2</v>
      </c>
      <c r="BR1628" s="17"/>
      <c r="BS1628" s="17">
        <v>1.7978991696578801E-2</v>
      </c>
      <c r="BT1628" s="17">
        <v>2.5310175723671401E-2</v>
      </c>
      <c r="BU1628" s="17"/>
      <c r="BV1628" s="17">
        <v>2.04530636149216E-2</v>
      </c>
      <c r="BW1628" s="17">
        <v>1.1164549054632E-2</v>
      </c>
      <c r="BX1628" s="17">
        <v>3.25239761147069E-2</v>
      </c>
      <c r="BY1628" s="17"/>
      <c r="BZ1628" s="17">
        <v>1.60389656877611E-2</v>
      </c>
      <c r="CA1628" s="17">
        <v>2.3311974468352599E-2</v>
      </c>
    </row>
    <row r="1629" spans="2:79" x14ac:dyDescent="0.3">
      <c r="B1629" t="s">
        <v>149</v>
      </c>
      <c r="C1629" s="17">
        <v>1.56010993684289E-2</v>
      </c>
      <c r="D1629" s="17">
        <v>1.26819814463666E-2</v>
      </c>
      <c r="E1629" s="17">
        <v>1.8400874725185101E-2</v>
      </c>
      <c r="F1629" s="17"/>
      <c r="G1629" s="17">
        <v>0</v>
      </c>
      <c r="H1629" s="17">
        <v>1.42954156780835E-2</v>
      </c>
      <c r="I1629" s="17">
        <v>1.6766497648939001E-2</v>
      </c>
      <c r="J1629" s="17">
        <v>1.2559545706785901E-2</v>
      </c>
      <c r="K1629" s="17">
        <v>1.18844254600233E-2</v>
      </c>
      <c r="L1629" s="17">
        <v>3.3067996429852101E-2</v>
      </c>
      <c r="M1629" s="17"/>
      <c r="N1629" s="17">
        <v>9.8281516804977001E-3</v>
      </c>
      <c r="O1629" s="17">
        <v>1.0689239342535101E-2</v>
      </c>
      <c r="P1629" s="17">
        <v>1.9020149022233802E-2</v>
      </c>
      <c r="Q1629" s="17">
        <v>2.4760700669887399E-2</v>
      </c>
      <c r="R1629" s="17"/>
      <c r="S1629" s="17">
        <v>1.9442838351600902E-2</v>
      </c>
      <c r="T1629" s="17">
        <v>6.84777708793832E-3</v>
      </c>
      <c r="U1629" s="17">
        <v>0</v>
      </c>
      <c r="V1629" s="17">
        <v>3.3701989057673999E-2</v>
      </c>
      <c r="W1629" s="17">
        <v>0</v>
      </c>
      <c r="X1629" s="17">
        <v>3.8070486274638098E-2</v>
      </c>
      <c r="Y1629" s="17">
        <v>5.1595633325965201E-2</v>
      </c>
      <c r="Z1629" s="17">
        <v>0</v>
      </c>
      <c r="AA1629" s="17">
        <v>1.7801119270128399E-2</v>
      </c>
      <c r="AB1629" s="17">
        <v>0</v>
      </c>
      <c r="AC1629" s="17">
        <v>0</v>
      </c>
      <c r="AD1629" s="17">
        <v>0</v>
      </c>
      <c r="AE1629" s="17"/>
      <c r="AF1629" s="17">
        <v>2.4379068387147901E-2</v>
      </c>
      <c r="AG1629" s="17">
        <v>9.1302940381628797E-3</v>
      </c>
      <c r="AH1629" s="17">
        <v>2.18250167788329E-2</v>
      </c>
      <c r="AI1629" s="17">
        <v>1.50008611688176E-2</v>
      </c>
      <c r="AJ1629" s="17">
        <v>0</v>
      </c>
      <c r="AK1629" s="17"/>
      <c r="AL1629" s="17">
        <v>7.7417481745228698E-3</v>
      </c>
      <c r="AM1629" s="17">
        <v>2.2469687008355801E-2</v>
      </c>
      <c r="AN1629" s="17">
        <v>9.2171676813974698E-3</v>
      </c>
      <c r="AO1629" s="17">
        <v>1.2867654922202199E-2</v>
      </c>
      <c r="AP1629" s="17">
        <v>0</v>
      </c>
      <c r="AQ1629" s="17">
        <v>3.2503518005776999E-2</v>
      </c>
      <c r="AR1629" s="17"/>
      <c r="AS1629" s="17">
        <v>1.9294307119347699E-2</v>
      </c>
      <c r="AT1629" s="17">
        <v>1.5850879681657298E-2</v>
      </c>
      <c r="AU1629" s="17">
        <v>1.27227818489688E-2</v>
      </c>
      <c r="AV1629" s="17">
        <v>1.82906146380231E-2</v>
      </c>
      <c r="AW1629" s="17">
        <v>0</v>
      </c>
      <c r="AX1629" s="17"/>
      <c r="AY1629" s="17">
        <v>2.5026347088883901E-2</v>
      </c>
      <c r="AZ1629" s="17">
        <v>1.5048041670763001E-2</v>
      </c>
      <c r="BA1629" s="17">
        <v>1.37145328389391E-2</v>
      </c>
      <c r="BB1629" s="17">
        <v>0</v>
      </c>
      <c r="BC1629" s="17">
        <v>2.6299632300544398E-2</v>
      </c>
      <c r="BD1629" s="17"/>
      <c r="BE1629" s="17">
        <v>0</v>
      </c>
      <c r="BF1629" s="17">
        <v>9.1887548069464198E-3</v>
      </c>
      <c r="BG1629" s="17">
        <v>1.47076121906345E-2</v>
      </c>
      <c r="BH1629" s="17">
        <v>1.9180366918965502E-2</v>
      </c>
      <c r="BI1629" s="17"/>
      <c r="BJ1629" s="17">
        <v>8.7503885364634305E-3</v>
      </c>
      <c r="BK1629" s="17">
        <v>0</v>
      </c>
      <c r="BL1629" s="17">
        <v>1.7341143038129898E-2</v>
      </c>
      <c r="BM1629" s="17">
        <v>1.6161625687076801E-2</v>
      </c>
      <c r="BN1629" s="17"/>
      <c r="BO1629" s="17">
        <v>8.0911450458801999E-3</v>
      </c>
      <c r="BP1629" s="17">
        <v>0</v>
      </c>
      <c r="BQ1629" s="17">
        <v>1.8490505091283201E-2</v>
      </c>
      <c r="BR1629" s="17"/>
      <c r="BS1629" s="17">
        <v>1.58227188766146E-2</v>
      </c>
      <c r="BT1629" s="17">
        <v>1.5418015501032801E-2</v>
      </c>
      <c r="BU1629" s="17"/>
      <c r="BV1629" s="17">
        <v>1.25673566241191E-2</v>
      </c>
      <c r="BW1629" s="17">
        <v>6.8178774055356797E-3</v>
      </c>
      <c r="BX1629" s="17">
        <v>1.8769771017360101E-2</v>
      </c>
      <c r="BY1629" s="17"/>
      <c r="BZ1629" s="17">
        <v>0</v>
      </c>
      <c r="CA1629" s="17">
        <v>1.7384723701114799E-2</v>
      </c>
    </row>
    <row r="1630" spans="2:79" x14ac:dyDescent="0.3">
      <c r="B1630" t="s">
        <v>189</v>
      </c>
      <c r="C1630" s="17">
        <v>0.732729521772152</v>
      </c>
      <c r="D1630" s="17">
        <v>0.71915525640709199</v>
      </c>
      <c r="E1630" s="17">
        <v>0.74535832950773995</v>
      </c>
      <c r="F1630" s="17"/>
      <c r="G1630" s="17">
        <v>0.80125067833466501</v>
      </c>
      <c r="H1630" s="17">
        <v>0.82074690856498</v>
      </c>
      <c r="I1630" s="17">
        <v>0.72372809645139102</v>
      </c>
      <c r="J1630" s="17">
        <v>0.71200257296643799</v>
      </c>
      <c r="K1630" s="17">
        <v>0.71052542656303996</v>
      </c>
      <c r="L1630" s="17">
        <v>0.65022944102413804</v>
      </c>
      <c r="M1630" s="17"/>
      <c r="N1630" s="17">
        <v>0.73395679099260702</v>
      </c>
      <c r="O1630" s="17">
        <v>0.75752926886201799</v>
      </c>
      <c r="P1630" s="17">
        <v>0.73041208773351796</v>
      </c>
      <c r="Q1630" s="17">
        <v>0.70183859045063002</v>
      </c>
      <c r="R1630" s="17"/>
      <c r="S1630" s="17">
        <v>0.78305087144894003</v>
      </c>
      <c r="T1630" s="17">
        <v>0.66007635674631204</v>
      </c>
      <c r="U1630" s="17">
        <v>0.77698120973185802</v>
      </c>
      <c r="V1630" s="17">
        <v>0.668275705677284</v>
      </c>
      <c r="W1630" s="17">
        <v>0.77796980459328102</v>
      </c>
      <c r="X1630" s="17">
        <v>0.76863121131755396</v>
      </c>
      <c r="Y1630" s="17">
        <v>0.68613444797994505</v>
      </c>
      <c r="Z1630" s="17">
        <v>0.67177292668685595</v>
      </c>
      <c r="AA1630" s="17">
        <v>0.75021657561498001</v>
      </c>
      <c r="AB1630" s="17">
        <v>0.76792277060328196</v>
      </c>
      <c r="AC1630" s="17">
        <v>0.72424250085619502</v>
      </c>
      <c r="AD1630" s="17">
        <v>0.67396802999337202</v>
      </c>
      <c r="AE1630" s="17"/>
      <c r="AF1630" s="17">
        <v>0.69226715949030504</v>
      </c>
      <c r="AG1630" s="17">
        <v>0.80342152029904901</v>
      </c>
      <c r="AH1630" s="17">
        <v>0.67966524144218698</v>
      </c>
      <c r="AI1630" s="17">
        <v>0.59356570966286804</v>
      </c>
      <c r="AJ1630" s="17">
        <v>0.75322959396000899</v>
      </c>
      <c r="AK1630" s="17"/>
      <c r="AL1630" s="17">
        <v>0.80787455696272703</v>
      </c>
      <c r="AM1630" s="17">
        <v>0.69811411655390898</v>
      </c>
      <c r="AN1630" s="17">
        <v>0.73620565558214401</v>
      </c>
      <c r="AO1630" s="17">
        <v>0.68913079588095905</v>
      </c>
      <c r="AP1630" s="17">
        <v>0.78052029341442997</v>
      </c>
      <c r="AQ1630" s="17">
        <v>0.63834575382543202</v>
      </c>
      <c r="AR1630" s="17"/>
      <c r="AS1630" s="17">
        <v>0.84149348038832805</v>
      </c>
      <c r="AT1630" s="17">
        <v>0.74052741261868804</v>
      </c>
      <c r="AU1630" s="17">
        <v>0.687655315045124</v>
      </c>
      <c r="AV1630" s="17">
        <v>0.61264368325393204</v>
      </c>
      <c r="AW1630" s="17">
        <v>0.80361582048789504</v>
      </c>
      <c r="AX1630" s="17"/>
      <c r="AY1630" s="17">
        <v>0.77175152301333905</v>
      </c>
      <c r="AZ1630" s="17">
        <v>0.73840532223315203</v>
      </c>
      <c r="BA1630" s="17">
        <v>0.70449730477100203</v>
      </c>
      <c r="BB1630" s="17">
        <v>0.75015861460745104</v>
      </c>
      <c r="BC1630" s="17">
        <v>0.55919430121770997</v>
      </c>
      <c r="BD1630" s="17"/>
      <c r="BE1630" s="17">
        <v>0.63176485980824004</v>
      </c>
      <c r="BF1630" s="17">
        <v>0.72922822153488098</v>
      </c>
      <c r="BG1630" s="17">
        <v>0.72915459576330899</v>
      </c>
      <c r="BH1630" s="17">
        <v>0.76465803782776598</v>
      </c>
      <c r="BI1630" s="17"/>
      <c r="BJ1630" s="17">
        <v>0.69489803879551304</v>
      </c>
      <c r="BK1630" s="17">
        <v>0.83660938037141497</v>
      </c>
      <c r="BL1630" s="17">
        <v>0.71967568698019302</v>
      </c>
      <c r="BM1630" s="17">
        <v>0.73637597664773302</v>
      </c>
      <c r="BN1630" s="17"/>
      <c r="BO1630" s="17">
        <v>0.75640977126667297</v>
      </c>
      <c r="BP1630" s="17">
        <v>0.79353104370653604</v>
      </c>
      <c r="BQ1630" s="17">
        <v>0.71710922004893995</v>
      </c>
      <c r="BR1630" s="17"/>
      <c r="BS1630" s="17">
        <v>0.73865987045713499</v>
      </c>
      <c r="BT1630" s="17">
        <v>0.72667776204988999</v>
      </c>
      <c r="BU1630" s="17"/>
      <c r="BV1630" s="17">
        <v>0.78540434478522103</v>
      </c>
      <c r="BW1630" s="17">
        <v>0.72729299561066396</v>
      </c>
      <c r="BX1630" s="17">
        <v>0.72087152316421699</v>
      </c>
      <c r="BY1630" s="17"/>
      <c r="BZ1630" s="17">
        <v>0.80705419626243402</v>
      </c>
      <c r="CA1630" s="17">
        <v>0.87273807257505998</v>
      </c>
    </row>
    <row r="1631" spans="2:79" x14ac:dyDescent="0.3">
      <c r="B1631" t="s">
        <v>190</v>
      </c>
      <c r="C1631" s="17">
        <v>0.10700563409168901</v>
      </c>
      <c r="D1631" s="17">
        <v>0.122108028269173</v>
      </c>
      <c r="E1631" s="17">
        <v>9.1686697417858995E-2</v>
      </c>
      <c r="F1631" s="17"/>
      <c r="G1631" s="17">
        <v>5.2634870865340203E-2</v>
      </c>
      <c r="H1631" s="17">
        <v>7.3013422934100403E-2</v>
      </c>
      <c r="I1631" s="17">
        <v>0.119463084331924</v>
      </c>
      <c r="J1631" s="17">
        <v>0.10166916456787101</v>
      </c>
      <c r="K1631" s="17">
        <v>0.12622737634786901</v>
      </c>
      <c r="L1631" s="17">
        <v>0.15595316176655</v>
      </c>
      <c r="M1631" s="17"/>
      <c r="N1631" s="17">
        <v>0.13435696832298999</v>
      </c>
      <c r="O1631" s="17">
        <v>9.3962002402682904E-2</v>
      </c>
      <c r="P1631" s="17">
        <v>9.6390393357143597E-2</v>
      </c>
      <c r="Q1631" s="17">
        <v>0.102388414722017</v>
      </c>
      <c r="R1631" s="17"/>
      <c r="S1631" s="17">
        <v>5.2110756658226703E-2</v>
      </c>
      <c r="T1631" s="17">
        <v>0.16316107955755199</v>
      </c>
      <c r="U1631" s="17">
        <v>4.6335290574870201E-2</v>
      </c>
      <c r="V1631" s="17">
        <v>8.8825561368069197E-2</v>
      </c>
      <c r="W1631" s="17">
        <v>0.100367639634992</v>
      </c>
      <c r="X1631" s="17">
        <v>7.3290770987297096E-2</v>
      </c>
      <c r="Y1631" s="17">
        <v>7.2219548164971906E-2</v>
      </c>
      <c r="Z1631" s="17">
        <v>0.20923208771978699</v>
      </c>
      <c r="AA1631" s="17">
        <v>0.103231992615331</v>
      </c>
      <c r="AB1631" s="17">
        <v>0.12512472129258301</v>
      </c>
      <c r="AC1631" s="17">
        <v>0.22624663825676899</v>
      </c>
      <c r="AD1631" s="17">
        <v>0.19197934424587801</v>
      </c>
      <c r="AE1631" s="17"/>
      <c r="AF1631" s="17">
        <v>0.11724770228970301</v>
      </c>
      <c r="AG1631" s="17">
        <v>7.1453603099935203E-2</v>
      </c>
      <c r="AH1631" s="17">
        <v>0.121239100345714</v>
      </c>
      <c r="AI1631" s="17">
        <v>0.188588558632313</v>
      </c>
      <c r="AJ1631" s="17">
        <v>9.13507471069544E-2</v>
      </c>
      <c r="AK1631" s="17"/>
      <c r="AL1631" s="17">
        <v>8.0637626270430002E-2</v>
      </c>
      <c r="AM1631" s="17">
        <v>0.13310425538786799</v>
      </c>
      <c r="AN1631" s="17">
        <v>9.6708319547140695E-2</v>
      </c>
      <c r="AO1631" s="17">
        <v>0.146691472764019</v>
      </c>
      <c r="AP1631" s="17">
        <v>0.109619949737711</v>
      </c>
      <c r="AQ1631" s="17">
        <v>6.6782339346308006E-2</v>
      </c>
      <c r="AR1631" s="17"/>
      <c r="AS1631" s="17">
        <v>5.8640288295931903E-2</v>
      </c>
      <c r="AT1631" s="17">
        <v>0.100559642485766</v>
      </c>
      <c r="AU1631" s="17">
        <v>0.13319888987821599</v>
      </c>
      <c r="AV1631" s="17">
        <v>0.16142681260668701</v>
      </c>
      <c r="AW1631" s="17">
        <v>4.6691416146950902E-2</v>
      </c>
      <c r="AX1631" s="17"/>
      <c r="AY1631" s="17">
        <v>7.8470509790109805E-2</v>
      </c>
      <c r="AZ1631" s="17">
        <v>0.102045255751075</v>
      </c>
      <c r="BA1631" s="17">
        <v>0.11405019248904499</v>
      </c>
      <c r="BB1631" s="17">
        <v>0.121237892875835</v>
      </c>
      <c r="BC1631" s="17">
        <v>0.25392289189615203</v>
      </c>
      <c r="BD1631" s="17"/>
      <c r="BE1631" s="17">
        <v>0.22272306800404501</v>
      </c>
      <c r="BF1631" s="17">
        <v>0.101250393009913</v>
      </c>
      <c r="BG1631" s="17">
        <v>0.109203187024701</v>
      </c>
      <c r="BH1631" s="17">
        <v>8.8582315302784195E-2</v>
      </c>
      <c r="BI1631" s="17"/>
      <c r="BJ1631" s="17">
        <v>0.141562335615396</v>
      </c>
      <c r="BK1631" s="17">
        <v>2.51625105214732E-2</v>
      </c>
      <c r="BL1631" s="17">
        <v>0.121813396613385</v>
      </c>
      <c r="BM1631" s="17">
        <v>0.100942742404856</v>
      </c>
      <c r="BN1631" s="17"/>
      <c r="BO1631" s="17">
        <v>0.113496799963198</v>
      </c>
      <c r="BP1631" s="17">
        <v>9.6322835492685097E-2</v>
      </c>
      <c r="BQ1631" s="17">
        <v>0.108762624460014</v>
      </c>
      <c r="BR1631" s="17"/>
      <c r="BS1631" s="17">
        <v>9.8781143882759104E-2</v>
      </c>
      <c r="BT1631" s="17">
        <v>0.116963924776374</v>
      </c>
      <c r="BU1631" s="17"/>
      <c r="BV1631" s="17">
        <v>0.102864240551113</v>
      </c>
      <c r="BW1631" s="17">
        <v>8.8956576210618296E-2</v>
      </c>
      <c r="BX1631" s="17">
        <v>0.142418431646227</v>
      </c>
      <c r="BY1631" s="17"/>
      <c r="BZ1631" s="17">
        <v>0.10098441735744</v>
      </c>
      <c r="CA1631" s="17">
        <v>7.6369167956196402E-2</v>
      </c>
    </row>
    <row r="1632" spans="2:79" x14ac:dyDescent="0.3">
      <c r="B1632" t="s">
        <v>191</v>
      </c>
      <c r="C1632" s="17">
        <v>0.62572388768046305</v>
      </c>
      <c r="D1632" s="17">
        <v>0.59704722813791899</v>
      </c>
      <c r="E1632" s="17">
        <v>0.65367163208988099</v>
      </c>
      <c r="F1632" s="17"/>
      <c r="G1632" s="17">
        <v>0.74861580746932499</v>
      </c>
      <c r="H1632" s="17">
        <v>0.74773348563087905</v>
      </c>
      <c r="I1632" s="17">
        <v>0.60426501211946704</v>
      </c>
      <c r="J1632" s="17">
        <v>0.61033340839856598</v>
      </c>
      <c r="K1632" s="17">
        <v>0.584298050215172</v>
      </c>
      <c r="L1632" s="17">
        <v>0.49427627925758799</v>
      </c>
      <c r="M1632" s="17"/>
      <c r="N1632" s="17">
        <v>0.59959982266961798</v>
      </c>
      <c r="O1632" s="17">
        <v>0.66356726645933495</v>
      </c>
      <c r="P1632" s="17">
        <v>0.63402169437637501</v>
      </c>
      <c r="Q1632" s="17">
        <v>0.59945017572861303</v>
      </c>
      <c r="R1632" s="17"/>
      <c r="S1632" s="17">
        <v>0.73094011479071297</v>
      </c>
      <c r="T1632" s="17">
        <v>0.49691527718876</v>
      </c>
      <c r="U1632" s="17">
        <v>0.73064591915698696</v>
      </c>
      <c r="V1632" s="17">
        <v>0.57945014430921504</v>
      </c>
      <c r="W1632" s="17">
        <v>0.67760216495828895</v>
      </c>
      <c r="X1632" s="17">
        <v>0.69534044033025699</v>
      </c>
      <c r="Y1632" s="17">
        <v>0.61391489981497305</v>
      </c>
      <c r="Z1632" s="17">
        <v>0.46254083896706899</v>
      </c>
      <c r="AA1632" s="17">
        <v>0.646984582999649</v>
      </c>
      <c r="AB1632" s="17">
        <v>0.64279804931069895</v>
      </c>
      <c r="AC1632" s="17">
        <v>0.49799586259942602</v>
      </c>
      <c r="AD1632" s="17">
        <v>0.48198868574749398</v>
      </c>
      <c r="AE1632" s="17"/>
      <c r="AF1632" s="17">
        <v>0.57501945720060199</v>
      </c>
      <c r="AG1632" s="17">
        <v>0.73196791719911403</v>
      </c>
      <c r="AH1632" s="17">
        <v>0.55842614109647404</v>
      </c>
      <c r="AI1632" s="17">
        <v>0.40497715103055498</v>
      </c>
      <c r="AJ1632" s="17">
        <v>0.66187884685305498</v>
      </c>
      <c r="AK1632" s="17"/>
      <c r="AL1632" s="17">
        <v>0.727236930692297</v>
      </c>
      <c r="AM1632" s="17">
        <v>0.56500986116604102</v>
      </c>
      <c r="AN1632" s="17">
        <v>0.63949733603500303</v>
      </c>
      <c r="AO1632" s="17">
        <v>0.54243932311693999</v>
      </c>
      <c r="AP1632" s="17">
        <v>0.67090034367671902</v>
      </c>
      <c r="AQ1632" s="17">
        <v>0.57156341447912395</v>
      </c>
      <c r="AR1632" s="17"/>
      <c r="AS1632" s="17">
        <v>0.78285319209239601</v>
      </c>
      <c r="AT1632" s="17">
        <v>0.63996777013292205</v>
      </c>
      <c r="AU1632" s="17">
        <v>0.55445642516690796</v>
      </c>
      <c r="AV1632" s="17">
        <v>0.45121687064724397</v>
      </c>
      <c r="AW1632" s="17">
        <v>0.75692440434094499</v>
      </c>
      <c r="AX1632" s="17"/>
      <c r="AY1632" s="17">
        <v>0.69328101322322899</v>
      </c>
      <c r="AZ1632" s="17">
        <v>0.63636006648207699</v>
      </c>
      <c r="BA1632" s="17">
        <v>0.59044711228195701</v>
      </c>
      <c r="BB1632" s="17">
        <v>0.62892072173161695</v>
      </c>
      <c r="BC1632" s="17">
        <v>0.305271409321558</v>
      </c>
      <c r="BD1632" s="17"/>
      <c r="BE1632" s="17">
        <v>0.40904179180419498</v>
      </c>
      <c r="BF1632" s="17">
        <v>0.62797782852496697</v>
      </c>
      <c r="BG1632" s="17">
        <v>0.61995140873860799</v>
      </c>
      <c r="BH1632" s="17">
        <v>0.67607572252498205</v>
      </c>
      <c r="BI1632" s="17"/>
      <c r="BJ1632" s="17">
        <v>0.55333570318011704</v>
      </c>
      <c r="BK1632" s="17">
        <v>0.81144686984994197</v>
      </c>
      <c r="BL1632" s="17">
        <v>0.59786229036680905</v>
      </c>
      <c r="BM1632" s="17">
        <v>0.63543323424287801</v>
      </c>
      <c r="BN1632" s="17"/>
      <c r="BO1632" s="17">
        <v>0.64291297130347502</v>
      </c>
      <c r="BP1632" s="17">
        <v>0.69720820821385099</v>
      </c>
      <c r="BQ1632" s="17">
        <v>0.60834659558892601</v>
      </c>
      <c r="BR1632" s="17"/>
      <c r="BS1632" s="17">
        <v>0.63987872657437606</v>
      </c>
      <c r="BT1632" s="17">
        <v>0.60971383727351602</v>
      </c>
      <c r="BU1632" s="17"/>
      <c r="BV1632" s="17">
        <v>0.68254010423410805</v>
      </c>
      <c r="BW1632" s="17">
        <v>0.63833641940004504</v>
      </c>
      <c r="BX1632" s="17">
        <v>0.57845309151798996</v>
      </c>
      <c r="BY1632" s="17"/>
      <c r="BZ1632" s="17">
        <v>0.70606977890499401</v>
      </c>
      <c r="CA1632" s="17">
        <v>0.796368904618863</v>
      </c>
    </row>
    <row r="1633" spans="2:79" x14ac:dyDescent="0.3">
      <c r="C1633" s="17"/>
      <c r="D1633" s="17"/>
      <c r="E1633" s="17"/>
      <c r="F1633" s="17"/>
      <c r="G1633" s="17"/>
      <c r="H1633" s="17"/>
      <c r="I1633" s="17"/>
      <c r="J1633" s="17"/>
      <c r="K1633" s="17"/>
      <c r="L1633" s="17"/>
      <c r="M1633" s="17"/>
      <c r="N1633" s="17"/>
      <c r="O1633" s="17"/>
      <c r="P1633" s="17"/>
      <c r="Q1633" s="17"/>
      <c r="R1633" s="17"/>
      <c r="S1633" s="17"/>
      <c r="T1633" s="17"/>
      <c r="U1633" s="17"/>
      <c r="V1633" s="17"/>
      <c r="W1633" s="17"/>
      <c r="X1633" s="17"/>
      <c r="Y1633" s="17"/>
      <c r="Z1633" s="17"/>
      <c r="AA1633" s="17"/>
      <c r="AB1633" s="17"/>
      <c r="AC1633" s="17"/>
      <c r="AD1633" s="17"/>
      <c r="AE1633" s="17"/>
      <c r="AF1633" s="17"/>
      <c r="AG1633" s="17"/>
      <c r="AH1633" s="17"/>
      <c r="AI1633" s="17"/>
      <c r="AJ1633" s="17"/>
      <c r="AK1633" s="17"/>
      <c r="AL1633" s="17"/>
      <c r="AM1633" s="17"/>
      <c r="AN1633" s="17"/>
      <c r="AO1633" s="17"/>
      <c r="AP1633" s="17"/>
      <c r="AQ1633" s="17"/>
      <c r="AR1633" s="17"/>
      <c r="AS1633" s="17"/>
      <c r="AT1633" s="17"/>
      <c r="AU1633" s="17"/>
      <c r="AV1633" s="17"/>
      <c r="AW1633" s="17"/>
      <c r="AX1633" s="17"/>
      <c r="AY1633" s="17"/>
      <c r="AZ1633" s="17"/>
      <c r="BA1633" s="17"/>
      <c r="BB1633" s="17"/>
      <c r="BC1633" s="17"/>
      <c r="BD1633" s="17"/>
      <c r="BE1633" s="17"/>
      <c r="BF1633" s="17"/>
      <c r="BG1633" s="17"/>
      <c r="BH1633" s="17"/>
      <c r="BI1633" s="17"/>
      <c r="BJ1633" s="17"/>
      <c r="BK1633" s="17"/>
      <c r="BL1633" s="17"/>
      <c r="BM1633" s="17"/>
      <c r="BN1633" s="17"/>
      <c r="BO1633" s="17"/>
      <c r="BP1633" s="17"/>
      <c r="BQ1633" s="17"/>
      <c r="BR1633" s="17"/>
      <c r="BS1633" s="17"/>
      <c r="BT1633" s="17"/>
      <c r="BU1633" s="17"/>
      <c r="BV1633" s="17"/>
      <c r="BW1633" s="17"/>
      <c r="BX1633" s="17"/>
      <c r="BY1633" s="17"/>
      <c r="BZ1633" s="17"/>
      <c r="CA1633" s="17"/>
    </row>
    <row r="1634" spans="2:79" x14ac:dyDescent="0.3">
      <c r="B1634" s="6" t="s">
        <v>424</v>
      </c>
      <c r="C1634" s="17"/>
      <c r="D1634" s="17"/>
      <c r="E1634" s="17"/>
      <c r="F1634" s="17"/>
      <c r="G1634" s="17"/>
      <c r="H1634" s="17"/>
      <c r="I1634" s="17"/>
      <c r="J1634" s="17"/>
      <c r="K1634" s="17"/>
      <c r="L1634" s="17"/>
      <c r="M1634" s="17"/>
      <c r="N1634" s="17"/>
      <c r="O1634" s="17"/>
      <c r="P1634" s="17"/>
      <c r="Q1634" s="17"/>
      <c r="R1634" s="17"/>
      <c r="S1634" s="17"/>
      <c r="T1634" s="17"/>
      <c r="U1634" s="17"/>
      <c r="V1634" s="17"/>
      <c r="W1634" s="17"/>
      <c r="X1634" s="17"/>
      <c r="Y1634" s="17"/>
      <c r="Z1634" s="17"/>
      <c r="AA1634" s="17"/>
      <c r="AB1634" s="17"/>
      <c r="AC1634" s="17"/>
      <c r="AD1634" s="17"/>
      <c r="AE1634" s="17"/>
      <c r="AF1634" s="17"/>
      <c r="AG1634" s="17"/>
      <c r="AH1634" s="17"/>
      <c r="AI1634" s="17"/>
      <c r="AJ1634" s="17"/>
      <c r="AK1634" s="17"/>
      <c r="AL1634" s="17"/>
      <c r="AM1634" s="17"/>
      <c r="AN1634" s="17"/>
      <c r="AO1634" s="17"/>
      <c r="AP1634" s="17"/>
      <c r="AQ1634" s="17"/>
      <c r="AR1634" s="17"/>
      <c r="AS1634" s="17"/>
      <c r="AT1634" s="17"/>
      <c r="AU1634" s="17"/>
      <c r="AV1634" s="17"/>
      <c r="AW1634" s="17"/>
      <c r="AX1634" s="17"/>
      <c r="AY1634" s="17"/>
      <c r="AZ1634" s="17"/>
      <c r="BA1634" s="17"/>
      <c r="BB1634" s="17"/>
      <c r="BC1634" s="17"/>
      <c r="BD1634" s="17"/>
      <c r="BE1634" s="17"/>
      <c r="BF1634" s="17"/>
      <c r="BG1634" s="17"/>
      <c r="BH1634" s="17"/>
      <c r="BI1634" s="17"/>
      <c r="BJ1634" s="17"/>
      <c r="BK1634" s="17"/>
      <c r="BL1634" s="17"/>
      <c r="BM1634" s="17"/>
      <c r="BN1634" s="17"/>
      <c r="BO1634" s="17"/>
      <c r="BP1634" s="17"/>
      <c r="BQ1634" s="17"/>
      <c r="BR1634" s="17"/>
      <c r="BS1634" s="17"/>
      <c r="BT1634" s="17"/>
      <c r="BU1634" s="17"/>
      <c r="BV1634" s="17"/>
      <c r="BW1634" s="17"/>
      <c r="BX1634" s="17"/>
      <c r="BY1634" s="17"/>
      <c r="BZ1634" s="17"/>
      <c r="CA1634" s="17"/>
    </row>
    <row r="1635" spans="2:79" x14ac:dyDescent="0.3">
      <c r="B1635" s="24" t="s">
        <v>329</v>
      </c>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c r="AQ1635" s="17"/>
      <c r="AR1635" s="17"/>
      <c r="AS1635" s="17"/>
      <c r="AT1635" s="17"/>
      <c r="AU1635" s="17"/>
      <c r="AV1635" s="17"/>
      <c r="AW1635" s="17"/>
      <c r="AX1635" s="17"/>
      <c r="AY1635" s="17"/>
      <c r="AZ1635" s="17"/>
      <c r="BA1635" s="17"/>
      <c r="BB1635" s="17"/>
      <c r="BC1635" s="17"/>
      <c r="BD1635" s="17"/>
      <c r="BE1635" s="17"/>
      <c r="BF1635" s="17"/>
      <c r="BG1635" s="17"/>
      <c r="BH1635" s="17"/>
      <c r="BI1635" s="17"/>
      <c r="BJ1635" s="17"/>
      <c r="BK1635" s="17"/>
      <c r="BL1635" s="17"/>
      <c r="BM1635" s="17"/>
      <c r="BN1635" s="17"/>
      <c r="BO1635" s="17"/>
      <c r="BP1635" s="17"/>
      <c r="BQ1635" s="17"/>
      <c r="BR1635" s="17"/>
      <c r="BS1635" s="17"/>
      <c r="BT1635" s="17"/>
      <c r="BU1635" s="17"/>
      <c r="BV1635" s="17"/>
      <c r="BW1635" s="17"/>
      <c r="BX1635" s="17"/>
      <c r="BY1635" s="17"/>
      <c r="BZ1635" s="17"/>
      <c r="CA1635" s="17"/>
    </row>
    <row r="1636" spans="2:79" x14ac:dyDescent="0.3">
      <c r="B1636" t="s">
        <v>184</v>
      </c>
      <c r="C1636" s="17">
        <v>8.0453896473080794E-2</v>
      </c>
      <c r="D1636" s="17">
        <v>9.7792285617941593E-2</v>
      </c>
      <c r="E1636" s="17">
        <v>5.9464367424452998E-2</v>
      </c>
      <c r="F1636" s="17"/>
      <c r="G1636" s="17">
        <v>0.16207043409282099</v>
      </c>
      <c r="H1636" s="17">
        <v>0.113867933240321</v>
      </c>
      <c r="I1636" s="17">
        <v>9.5696490811158497E-2</v>
      </c>
      <c r="J1636" s="17">
        <v>5.7606475057785198E-2</v>
      </c>
      <c r="K1636" s="17">
        <v>3.1387712480658997E-2</v>
      </c>
      <c r="L1636" s="17">
        <v>3.8565941999363702E-2</v>
      </c>
      <c r="M1636" s="17"/>
      <c r="N1636" s="17">
        <v>9.1447654972673695E-2</v>
      </c>
      <c r="O1636" s="17">
        <v>7.2157091575455606E-2</v>
      </c>
      <c r="P1636" s="17">
        <v>8.9016345541781006E-2</v>
      </c>
      <c r="Q1636" s="17">
        <v>7.0571899740303104E-2</v>
      </c>
      <c r="R1636" s="17"/>
      <c r="S1636" s="17">
        <v>0.106142995643456</v>
      </c>
      <c r="T1636" s="17">
        <v>5.0253585088607201E-2</v>
      </c>
      <c r="U1636" s="17">
        <v>6.8161195914871298E-2</v>
      </c>
      <c r="V1636" s="17">
        <v>6.24634518599936E-2</v>
      </c>
      <c r="W1636" s="17">
        <v>0.11620838792553401</v>
      </c>
      <c r="X1636" s="17">
        <v>8.8662347054681401E-2</v>
      </c>
      <c r="Y1636" s="17">
        <v>5.6576200828869799E-2</v>
      </c>
      <c r="Z1636" s="17">
        <v>0.11058208354618</v>
      </c>
      <c r="AA1636" s="17">
        <v>7.5509964124247403E-2</v>
      </c>
      <c r="AB1636" s="17">
        <v>4.5125452072773603E-2</v>
      </c>
      <c r="AC1636" s="17">
        <v>6.9569150444682704E-2</v>
      </c>
      <c r="AD1636" s="17">
        <v>0.18906851258204899</v>
      </c>
      <c r="AE1636" s="17"/>
      <c r="AF1636" s="17">
        <v>6.1921710720877002E-2</v>
      </c>
      <c r="AG1636" s="17">
        <v>9.1391183960609801E-2</v>
      </c>
      <c r="AH1636" s="17">
        <v>3.6815805546245299E-2</v>
      </c>
      <c r="AI1636" s="17">
        <v>8.2485129948795102E-2</v>
      </c>
      <c r="AJ1636" s="17">
        <v>0.13294042696255201</v>
      </c>
      <c r="AK1636" s="17"/>
      <c r="AL1636" s="17">
        <v>0.121120198928537</v>
      </c>
      <c r="AM1636" s="17">
        <v>7.6952687010393303E-2</v>
      </c>
      <c r="AN1636" s="17">
        <v>4.2128924575109E-2</v>
      </c>
      <c r="AO1636" s="17">
        <v>5.98839788958654E-2</v>
      </c>
      <c r="AP1636" s="17">
        <v>0.116121651545722</v>
      </c>
      <c r="AQ1636" s="17">
        <v>4.3528570119140401E-2</v>
      </c>
      <c r="AR1636" s="17"/>
      <c r="AS1636" s="17">
        <v>0.117513116152381</v>
      </c>
      <c r="AT1636" s="17">
        <v>6.8250512328884697E-2</v>
      </c>
      <c r="AU1636" s="17">
        <v>7.6054126194919094E-2</v>
      </c>
      <c r="AV1636" s="17">
        <v>6.3498514286744301E-2</v>
      </c>
      <c r="AW1636" s="17">
        <v>0.18414913938442601</v>
      </c>
      <c r="AX1636" s="17"/>
      <c r="AY1636" s="17">
        <v>0.11963885360637801</v>
      </c>
      <c r="AZ1636" s="17">
        <v>5.2306402191213602E-2</v>
      </c>
      <c r="BA1636" s="17">
        <v>8.2290705179436305E-2</v>
      </c>
      <c r="BB1636" s="17">
        <v>7.1094035402190198E-2</v>
      </c>
      <c r="BC1636" s="17">
        <v>0.124727352985689</v>
      </c>
      <c r="BD1636" s="17"/>
      <c r="BE1636" s="17">
        <v>6.4435529296211796E-2</v>
      </c>
      <c r="BF1636" s="17">
        <v>0.105419656453907</v>
      </c>
      <c r="BG1636" s="17">
        <v>7.2670735949687398E-2</v>
      </c>
      <c r="BH1636" s="17">
        <v>8.2431146815579906E-2</v>
      </c>
      <c r="BI1636" s="17"/>
      <c r="BJ1636" s="17">
        <v>8.9722900401747199E-2</v>
      </c>
      <c r="BK1636" s="17">
        <v>0.16035241871800099</v>
      </c>
      <c r="BL1636" s="17">
        <v>6.8726603634712904E-2</v>
      </c>
      <c r="BM1636" s="17">
        <v>7.1755287913289306E-2</v>
      </c>
      <c r="BN1636" s="17"/>
      <c r="BO1636" s="17">
        <v>0.12040607704963099</v>
      </c>
      <c r="BP1636" s="17">
        <v>0.14600088087619001</v>
      </c>
      <c r="BQ1636" s="17">
        <v>5.91371321597313E-2</v>
      </c>
      <c r="BR1636" s="17"/>
      <c r="BS1636" s="17">
        <v>6.4325157926339693E-2</v>
      </c>
      <c r="BT1636" s="17">
        <v>0.101549407962285</v>
      </c>
      <c r="BU1636" s="17"/>
      <c r="BV1636" s="17">
        <v>8.20974965517315E-2</v>
      </c>
      <c r="BW1636" s="17">
        <v>6.7513636058206303E-2</v>
      </c>
      <c r="BX1636" s="17">
        <v>0.103501121080705</v>
      </c>
      <c r="BY1636" s="17"/>
      <c r="BZ1636" s="17">
        <v>5.8886709776439901E-2</v>
      </c>
      <c r="CA1636" s="17">
        <v>0.14096853777083401</v>
      </c>
    </row>
    <row r="1637" spans="2:79" x14ac:dyDescent="0.3">
      <c r="B1637" t="s">
        <v>185</v>
      </c>
      <c r="C1637" s="17">
        <v>0.21033489270453101</v>
      </c>
      <c r="D1637" s="17">
        <v>0.220284917187128</v>
      </c>
      <c r="E1637" s="17">
        <v>0.20003322856113001</v>
      </c>
      <c r="F1637" s="17"/>
      <c r="G1637" s="17">
        <v>0.29311619215840101</v>
      </c>
      <c r="H1637" s="17">
        <v>0.27561393054322197</v>
      </c>
      <c r="I1637" s="17">
        <v>0.27039200031756599</v>
      </c>
      <c r="J1637" s="17">
        <v>0.25664096055912999</v>
      </c>
      <c r="K1637" s="17">
        <v>0.119249368388959</v>
      </c>
      <c r="L1637" s="17">
        <v>8.5601232841192101E-2</v>
      </c>
      <c r="M1637" s="17"/>
      <c r="N1637" s="17">
        <v>0.19820094085128401</v>
      </c>
      <c r="O1637" s="17">
        <v>0.22756252613000699</v>
      </c>
      <c r="P1637" s="17">
        <v>0.203626700098827</v>
      </c>
      <c r="Q1637" s="17">
        <v>0.21172456034214501</v>
      </c>
      <c r="R1637" s="17"/>
      <c r="S1637" s="17">
        <v>0.25261263568907399</v>
      </c>
      <c r="T1637" s="17">
        <v>0.131226342829835</v>
      </c>
      <c r="U1637" s="17">
        <v>0.19248556465319899</v>
      </c>
      <c r="V1637" s="17">
        <v>0.18735659779428801</v>
      </c>
      <c r="W1637" s="17">
        <v>0.17228442437580099</v>
      </c>
      <c r="X1637" s="17">
        <v>0.26458191472194498</v>
      </c>
      <c r="Y1637" s="17">
        <v>0.21919822514140799</v>
      </c>
      <c r="Z1637" s="17">
        <v>0.28090608194708799</v>
      </c>
      <c r="AA1637" s="17">
        <v>0.197590219984595</v>
      </c>
      <c r="AB1637" s="17">
        <v>0.20509328306996399</v>
      </c>
      <c r="AC1637" s="17">
        <v>0.30848676140551901</v>
      </c>
      <c r="AD1637" s="17">
        <v>0.16536645582765</v>
      </c>
      <c r="AE1637" s="17"/>
      <c r="AF1637" s="17">
        <v>0.195261363211509</v>
      </c>
      <c r="AG1637" s="17">
        <v>0.209271760213318</v>
      </c>
      <c r="AH1637" s="17">
        <v>0.10754375932506099</v>
      </c>
      <c r="AI1637" s="17">
        <v>0.273234733682651</v>
      </c>
      <c r="AJ1637" s="17">
        <v>0.123495153042887</v>
      </c>
      <c r="AK1637" s="17"/>
      <c r="AL1637" s="17">
        <v>0.215160706007759</v>
      </c>
      <c r="AM1637" s="17">
        <v>0.16865503200094401</v>
      </c>
      <c r="AN1637" s="17">
        <v>0.17390740878809999</v>
      </c>
      <c r="AO1637" s="17">
        <v>0.26244313466045299</v>
      </c>
      <c r="AP1637" s="17">
        <v>0.14756123520922901</v>
      </c>
      <c r="AQ1637" s="17">
        <v>0.14717346723441099</v>
      </c>
      <c r="AR1637" s="17"/>
      <c r="AS1637" s="17">
        <v>0.161593580237577</v>
      </c>
      <c r="AT1637" s="17">
        <v>0.22226005345616601</v>
      </c>
      <c r="AU1637" s="17">
        <v>0.18045803565031701</v>
      </c>
      <c r="AV1637" s="17">
        <v>0.30717322718861201</v>
      </c>
      <c r="AW1637" s="17">
        <v>0.23139826683603601</v>
      </c>
      <c r="AX1637" s="17"/>
      <c r="AY1637" s="17">
        <v>0.13061672248884901</v>
      </c>
      <c r="AZ1637" s="17">
        <v>0.21742478491615599</v>
      </c>
      <c r="BA1637" s="17">
        <v>0.256094135644445</v>
      </c>
      <c r="BB1637" s="17">
        <v>0.26404697702278301</v>
      </c>
      <c r="BC1637" s="17">
        <v>0.30314859523874799</v>
      </c>
      <c r="BD1637" s="17"/>
      <c r="BE1637" s="17">
        <v>0.32890325464964598</v>
      </c>
      <c r="BF1637" s="17">
        <v>0.26383109353305101</v>
      </c>
      <c r="BG1637" s="17">
        <v>0.20721326373822199</v>
      </c>
      <c r="BH1637" s="17">
        <v>0.168061629490034</v>
      </c>
      <c r="BI1637" s="17"/>
      <c r="BJ1637" s="17">
        <v>0.245984905029658</v>
      </c>
      <c r="BK1637" s="17">
        <v>0.26820460796732298</v>
      </c>
      <c r="BL1637" s="17">
        <v>0.21020512225294299</v>
      </c>
      <c r="BM1637" s="17">
        <v>0.19506305095189699</v>
      </c>
      <c r="BN1637" s="17"/>
      <c r="BO1637" s="17">
        <v>0.29035690607901299</v>
      </c>
      <c r="BP1637" s="17">
        <v>0.214550828441775</v>
      </c>
      <c r="BQ1637" s="17">
        <v>0.19102434067684401</v>
      </c>
      <c r="BR1637" s="17"/>
      <c r="BS1637" s="17">
        <v>0.194189954657288</v>
      </c>
      <c r="BT1637" s="17">
        <v>0.23249991681422699</v>
      </c>
      <c r="BU1637" s="17"/>
      <c r="BV1637" s="17">
        <v>0.19598639470274901</v>
      </c>
      <c r="BW1637" s="17">
        <v>0.206522810225685</v>
      </c>
      <c r="BX1637" s="17">
        <v>0.224055459702653</v>
      </c>
      <c r="BY1637" s="17"/>
      <c r="BZ1637" s="17">
        <v>0.227312135599536</v>
      </c>
      <c r="CA1637" s="17">
        <v>0.24240953284932701</v>
      </c>
    </row>
    <row r="1638" spans="2:79" x14ac:dyDescent="0.3">
      <c r="B1638" t="s">
        <v>186</v>
      </c>
      <c r="C1638" s="17">
        <v>0.27853312713996697</v>
      </c>
      <c r="D1638" s="17">
        <v>0.26027787054863399</v>
      </c>
      <c r="E1638" s="17">
        <v>0.30021405204511198</v>
      </c>
      <c r="F1638" s="17"/>
      <c r="G1638" s="17">
        <v>0.220125427581295</v>
      </c>
      <c r="H1638" s="17">
        <v>0.26317993156650099</v>
      </c>
      <c r="I1638" s="17">
        <v>0.26614558150422102</v>
      </c>
      <c r="J1638" s="17">
        <v>0.26063381520337398</v>
      </c>
      <c r="K1638" s="17">
        <v>0.337360613821378</v>
      </c>
      <c r="L1638" s="17">
        <v>0.31339154138631797</v>
      </c>
      <c r="M1638" s="17"/>
      <c r="N1638" s="17">
        <v>0.26679084862327601</v>
      </c>
      <c r="O1638" s="17">
        <v>0.28931834686553498</v>
      </c>
      <c r="P1638" s="17">
        <v>0.27433489186307197</v>
      </c>
      <c r="Q1638" s="17">
        <v>0.28098595889533301</v>
      </c>
      <c r="R1638" s="17"/>
      <c r="S1638" s="17">
        <v>0.27445615370717003</v>
      </c>
      <c r="T1638" s="17">
        <v>0.29724613250729998</v>
      </c>
      <c r="U1638" s="17">
        <v>0.30541274824129</v>
      </c>
      <c r="V1638" s="17">
        <v>0.30600408361020498</v>
      </c>
      <c r="W1638" s="17">
        <v>0.35588334405316902</v>
      </c>
      <c r="X1638" s="17">
        <v>0.21222257143256701</v>
      </c>
      <c r="Y1638" s="17">
        <v>0.221982033018159</v>
      </c>
      <c r="Z1638" s="17">
        <v>0.204133659619015</v>
      </c>
      <c r="AA1638" s="17">
        <v>0.28141129940794402</v>
      </c>
      <c r="AB1638" s="17">
        <v>0.28749296666032997</v>
      </c>
      <c r="AC1638" s="17">
        <v>0.348573669527588</v>
      </c>
      <c r="AD1638" s="17">
        <v>0.25004009737875899</v>
      </c>
      <c r="AE1638" s="17"/>
      <c r="AF1638" s="17">
        <v>0.30323878504725299</v>
      </c>
      <c r="AG1638" s="17">
        <v>0.240409448275238</v>
      </c>
      <c r="AH1638" s="17">
        <v>0.34959313031230099</v>
      </c>
      <c r="AI1638" s="17">
        <v>0.25421438506435301</v>
      </c>
      <c r="AJ1638" s="17">
        <v>0.26434637226985702</v>
      </c>
      <c r="AK1638" s="17"/>
      <c r="AL1638" s="17">
        <v>0.196342517701587</v>
      </c>
      <c r="AM1638" s="17">
        <v>0.30484386485117099</v>
      </c>
      <c r="AN1638" s="17">
        <v>0.33216961584411198</v>
      </c>
      <c r="AO1638" s="17">
        <v>0.31813437948719703</v>
      </c>
      <c r="AP1638" s="17">
        <v>0.27624367985980403</v>
      </c>
      <c r="AQ1638" s="17">
        <v>0.31579408906603201</v>
      </c>
      <c r="AR1638" s="17"/>
      <c r="AS1638" s="17">
        <v>0.17697662901852099</v>
      </c>
      <c r="AT1638" s="17">
        <v>0.27860622868089402</v>
      </c>
      <c r="AU1638" s="17">
        <v>0.39248458102964001</v>
      </c>
      <c r="AV1638" s="17">
        <v>0.23591921997179899</v>
      </c>
      <c r="AW1638" s="17">
        <v>0.109868535100207</v>
      </c>
      <c r="AX1638" s="17"/>
      <c r="AY1638" s="17">
        <v>0.2532878129519</v>
      </c>
      <c r="AZ1638" s="17">
        <v>0.29730395806976301</v>
      </c>
      <c r="BA1638" s="17">
        <v>0.30364041205832198</v>
      </c>
      <c r="BB1638" s="17">
        <v>0.25440588354014698</v>
      </c>
      <c r="BC1638" s="17">
        <v>0.16602245952335801</v>
      </c>
      <c r="BD1638" s="17"/>
      <c r="BE1638" s="17">
        <v>0.166946287570992</v>
      </c>
      <c r="BF1638" s="17">
        <v>0.28724220106187098</v>
      </c>
      <c r="BG1638" s="17">
        <v>0.26694456418171603</v>
      </c>
      <c r="BH1638" s="17">
        <v>0.30402928779767702</v>
      </c>
      <c r="BI1638" s="17"/>
      <c r="BJ1638" s="17">
        <v>0.28962138081147698</v>
      </c>
      <c r="BK1638" s="17">
        <v>0.19667848812116701</v>
      </c>
      <c r="BL1638" s="17">
        <v>0.26154352206758502</v>
      </c>
      <c r="BM1638" s="17">
        <v>0.29384103465714601</v>
      </c>
      <c r="BN1638" s="17"/>
      <c r="BO1638" s="17">
        <v>0.251346005553225</v>
      </c>
      <c r="BP1638" s="17">
        <v>0.27551221151014998</v>
      </c>
      <c r="BQ1638" s="17">
        <v>0.28696389783508103</v>
      </c>
      <c r="BR1638" s="17"/>
      <c r="BS1638" s="17">
        <v>0.28629648853768402</v>
      </c>
      <c r="BT1638" s="17">
        <v>0.26794575919809799</v>
      </c>
      <c r="BU1638" s="17"/>
      <c r="BV1638" s="17">
        <v>0.23399682947065201</v>
      </c>
      <c r="BW1638" s="17">
        <v>0.32750236864288201</v>
      </c>
      <c r="BX1638" s="17">
        <v>0.24508832338112199</v>
      </c>
      <c r="BY1638" s="17"/>
      <c r="BZ1638" s="17">
        <v>0.26483825504494302</v>
      </c>
      <c r="CA1638" s="17">
        <v>0.267901534317876</v>
      </c>
    </row>
    <row r="1639" spans="2:79" x14ac:dyDescent="0.3">
      <c r="B1639" t="s">
        <v>187</v>
      </c>
      <c r="C1639" s="17">
        <v>0.24465840279983</v>
      </c>
      <c r="D1639" s="17">
        <v>0.23596880490225</v>
      </c>
      <c r="E1639" s="17">
        <v>0.25209372021437598</v>
      </c>
      <c r="F1639" s="17"/>
      <c r="G1639" s="17">
        <v>0.21113918707352899</v>
      </c>
      <c r="H1639" s="17">
        <v>0.20762306667458</v>
      </c>
      <c r="I1639" s="17">
        <v>0.199506429740547</v>
      </c>
      <c r="J1639" s="17">
        <v>0.220399458131145</v>
      </c>
      <c r="K1639" s="17">
        <v>0.24591008064654299</v>
      </c>
      <c r="L1639" s="17">
        <v>0.34319569780422698</v>
      </c>
      <c r="M1639" s="17"/>
      <c r="N1639" s="17">
        <v>0.26997780213453898</v>
      </c>
      <c r="O1639" s="17">
        <v>0.230275782133193</v>
      </c>
      <c r="P1639" s="17">
        <v>0.23083979062948201</v>
      </c>
      <c r="Q1639" s="17">
        <v>0.24607508459834601</v>
      </c>
      <c r="R1639" s="17"/>
      <c r="S1639" s="17">
        <v>0.18704369235700899</v>
      </c>
      <c r="T1639" s="17">
        <v>0.32929041612596099</v>
      </c>
      <c r="U1639" s="17">
        <v>0.20527678187551299</v>
      </c>
      <c r="V1639" s="17">
        <v>0.23967851748741001</v>
      </c>
      <c r="W1639" s="17">
        <v>0.20494207299176501</v>
      </c>
      <c r="X1639" s="17">
        <v>0.25662298252055399</v>
      </c>
      <c r="Y1639" s="17">
        <v>0.33066534514957302</v>
      </c>
      <c r="Z1639" s="17">
        <v>0.214466832778726</v>
      </c>
      <c r="AA1639" s="17">
        <v>0.26041931273235402</v>
      </c>
      <c r="AB1639" s="17">
        <v>0.26075670606944201</v>
      </c>
      <c r="AC1639" s="17">
        <v>0.16614542270089999</v>
      </c>
      <c r="AD1639" s="17">
        <v>0.16294551897479301</v>
      </c>
      <c r="AE1639" s="17"/>
      <c r="AF1639" s="17">
        <v>0.243837110059722</v>
      </c>
      <c r="AG1639" s="17">
        <v>0.26040328466796397</v>
      </c>
      <c r="AH1639" s="17">
        <v>0.35532510867001199</v>
      </c>
      <c r="AI1639" s="17">
        <v>0.210448967763954</v>
      </c>
      <c r="AJ1639" s="17">
        <v>0.27310238224355499</v>
      </c>
      <c r="AK1639" s="17"/>
      <c r="AL1639" s="17">
        <v>0.28783064341829001</v>
      </c>
      <c r="AM1639" s="17">
        <v>0.25203233097192101</v>
      </c>
      <c r="AN1639" s="17">
        <v>0.301924459709219</v>
      </c>
      <c r="AO1639" s="17">
        <v>0.20260747985045199</v>
      </c>
      <c r="AP1639" s="17">
        <v>0.29748896276952502</v>
      </c>
      <c r="AQ1639" s="17">
        <v>0.23337427411408401</v>
      </c>
      <c r="AR1639" s="17"/>
      <c r="AS1639" s="17">
        <v>0.28632164317860798</v>
      </c>
      <c r="AT1639" s="17">
        <v>0.26367112263416997</v>
      </c>
      <c r="AU1639" s="17">
        <v>0.20508803134988901</v>
      </c>
      <c r="AV1639" s="17">
        <v>0.21453251084514399</v>
      </c>
      <c r="AW1639" s="17">
        <v>8.3258648223879003E-2</v>
      </c>
      <c r="AX1639" s="17"/>
      <c r="AY1639" s="17">
        <v>0.23079060913468899</v>
      </c>
      <c r="AZ1639" s="17">
        <v>0.27448516577516702</v>
      </c>
      <c r="BA1639" s="17">
        <v>0.22960153782772599</v>
      </c>
      <c r="BB1639" s="17">
        <v>0.23238911314237101</v>
      </c>
      <c r="BC1639" s="17">
        <v>0.189571417761454</v>
      </c>
      <c r="BD1639" s="17"/>
      <c r="BE1639" s="17">
        <v>0.24081250595441001</v>
      </c>
      <c r="BF1639" s="17">
        <v>0.22320467404539199</v>
      </c>
      <c r="BG1639" s="17">
        <v>0.24723838671805101</v>
      </c>
      <c r="BH1639" s="17">
        <v>0.25896217643243402</v>
      </c>
      <c r="BI1639" s="17"/>
      <c r="BJ1639" s="17">
        <v>0.21506614021408901</v>
      </c>
      <c r="BK1639" s="17">
        <v>0.25144414913937102</v>
      </c>
      <c r="BL1639" s="17">
        <v>0.244158543726301</v>
      </c>
      <c r="BM1639" s="17">
        <v>0.25255586611104902</v>
      </c>
      <c r="BN1639" s="17"/>
      <c r="BO1639" s="17">
        <v>0.18732217513986199</v>
      </c>
      <c r="BP1639" s="17">
        <v>0.23376081722402201</v>
      </c>
      <c r="BQ1639" s="17">
        <v>0.260681415100323</v>
      </c>
      <c r="BR1639" s="17"/>
      <c r="BS1639" s="17">
        <v>0.25023894970583999</v>
      </c>
      <c r="BT1639" s="17">
        <v>0.23680002328831301</v>
      </c>
      <c r="BU1639" s="17"/>
      <c r="BV1639" s="17">
        <v>0.30399114974112501</v>
      </c>
      <c r="BW1639" s="17">
        <v>0.20893857782233899</v>
      </c>
      <c r="BX1639" s="17">
        <v>0.256435367864496</v>
      </c>
      <c r="BY1639" s="17"/>
      <c r="BZ1639" s="17">
        <v>0.24550807057660501</v>
      </c>
      <c r="CA1639" s="17">
        <v>0.20965477413064201</v>
      </c>
    </row>
    <row r="1640" spans="2:79" x14ac:dyDescent="0.3">
      <c r="B1640" t="s">
        <v>188</v>
      </c>
      <c r="C1640" s="17">
        <v>0.15721020485826401</v>
      </c>
      <c r="D1640" s="17">
        <v>0.158155735918066</v>
      </c>
      <c r="E1640" s="17">
        <v>0.157764819402754</v>
      </c>
      <c r="F1640" s="17"/>
      <c r="G1640" s="17">
        <v>7.7215534349587306E-2</v>
      </c>
      <c r="H1640" s="17">
        <v>0.120548791754875</v>
      </c>
      <c r="I1640" s="17">
        <v>0.13831763802606001</v>
      </c>
      <c r="J1640" s="17">
        <v>0.16076696294586401</v>
      </c>
      <c r="K1640" s="17">
        <v>0.232512498236428</v>
      </c>
      <c r="L1640" s="17">
        <v>0.20175626590409401</v>
      </c>
      <c r="M1640" s="17"/>
      <c r="N1640" s="17">
        <v>0.160004945110508</v>
      </c>
      <c r="O1640" s="17">
        <v>0.171622609926288</v>
      </c>
      <c r="P1640" s="17">
        <v>0.166387578522257</v>
      </c>
      <c r="Q1640" s="17">
        <v>0.132334943033245</v>
      </c>
      <c r="R1640" s="17"/>
      <c r="S1640" s="17">
        <v>0.15876710775963301</v>
      </c>
      <c r="T1640" s="17">
        <v>0.16218049053091699</v>
      </c>
      <c r="U1640" s="17">
        <v>0.203478482829725</v>
      </c>
      <c r="V1640" s="17">
        <v>0.17068313912277</v>
      </c>
      <c r="W1640" s="17">
        <v>0.13329215324861099</v>
      </c>
      <c r="X1640" s="17">
        <v>0.14444176709037199</v>
      </c>
      <c r="Y1640" s="17">
        <v>0.14937472113047401</v>
      </c>
      <c r="Z1640" s="17">
        <v>0.18991134210899099</v>
      </c>
      <c r="AA1640" s="17">
        <v>0.14337143060423199</v>
      </c>
      <c r="AB1640" s="17">
        <v>0.17394546731549199</v>
      </c>
      <c r="AC1640" s="17">
        <v>5.1114200587998197E-2</v>
      </c>
      <c r="AD1640" s="17">
        <v>0.20473053701985</v>
      </c>
      <c r="AE1640" s="17"/>
      <c r="AF1640" s="17">
        <v>0.17409377785944899</v>
      </c>
      <c r="AG1640" s="17">
        <v>0.18270744969237701</v>
      </c>
      <c r="AH1640" s="17">
        <v>0.13744643386436001</v>
      </c>
      <c r="AI1640" s="17">
        <v>0.147754003089896</v>
      </c>
      <c r="AJ1640" s="17">
        <v>0.16506928946173</v>
      </c>
      <c r="AK1640" s="17"/>
      <c r="AL1640" s="17">
        <v>0.170778461581127</v>
      </c>
      <c r="AM1640" s="17">
        <v>0.18020161270124899</v>
      </c>
      <c r="AN1640" s="17">
        <v>0.14986959108346001</v>
      </c>
      <c r="AO1640" s="17">
        <v>0.131928970648648</v>
      </c>
      <c r="AP1640" s="17">
        <v>0.13122500697414599</v>
      </c>
      <c r="AQ1640" s="17">
        <v>0.153331569031117</v>
      </c>
      <c r="AR1640" s="17"/>
      <c r="AS1640" s="17">
        <v>0.24387132648596899</v>
      </c>
      <c r="AT1640" s="17">
        <v>0.137860840941497</v>
      </c>
      <c r="AU1640" s="17">
        <v>0.11332581972936399</v>
      </c>
      <c r="AV1640" s="17">
        <v>0.15222381770764101</v>
      </c>
      <c r="AW1640" s="17">
        <v>0.39132541045545299</v>
      </c>
      <c r="AX1640" s="17"/>
      <c r="AY1640" s="17">
        <v>0.238286698546296</v>
      </c>
      <c r="AZ1640" s="17">
        <v>0.136427590976227</v>
      </c>
      <c r="BA1640" s="17">
        <v>9.3944185357333496E-2</v>
      </c>
      <c r="BB1640" s="17">
        <v>0.152015406977416</v>
      </c>
      <c r="BC1640" s="17">
        <v>0.18378753629067501</v>
      </c>
      <c r="BD1640" s="17"/>
      <c r="BE1640" s="17">
        <v>0.19890242252873999</v>
      </c>
      <c r="BF1640" s="17">
        <v>9.8867111375823102E-2</v>
      </c>
      <c r="BG1640" s="17">
        <v>0.18384009300586299</v>
      </c>
      <c r="BH1640" s="17">
        <v>0.14523088843182699</v>
      </c>
      <c r="BI1640" s="17"/>
      <c r="BJ1640" s="17">
        <v>0.13309511157277901</v>
      </c>
      <c r="BK1640" s="17">
        <v>9.8598571072784302E-2</v>
      </c>
      <c r="BL1640" s="17">
        <v>0.19569067809814</v>
      </c>
      <c r="BM1640" s="17">
        <v>0.15477671986209601</v>
      </c>
      <c r="BN1640" s="17"/>
      <c r="BO1640" s="17">
        <v>0.13669315216198</v>
      </c>
      <c r="BP1640" s="17">
        <v>0.115743730603609</v>
      </c>
      <c r="BQ1640" s="17">
        <v>0.170417404363127</v>
      </c>
      <c r="BR1640" s="17"/>
      <c r="BS1640" s="17">
        <v>0.17548632979436801</v>
      </c>
      <c r="BT1640" s="17">
        <v>0.13304186041730401</v>
      </c>
      <c r="BU1640" s="17"/>
      <c r="BV1640" s="17">
        <v>0.16307033561300199</v>
      </c>
      <c r="BW1640" s="17">
        <v>0.16386819026928201</v>
      </c>
      <c r="BX1640" s="17">
        <v>0.15711719797653401</v>
      </c>
      <c r="BY1640" s="17"/>
      <c r="BZ1640" s="17">
        <v>0.14201470132387101</v>
      </c>
      <c r="CA1640" s="17">
        <v>0.123978657527822</v>
      </c>
    </row>
    <row r="1641" spans="2:79" x14ac:dyDescent="0.3">
      <c r="B1641" t="s">
        <v>149</v>
      </c>
      <c r="C1641" s="17">
        <v>2.88094760243277E-2</v>
      </c>
      <c r="D1641" s="17">
        <v>2.7520385825980601E-2</v>
      </c>
      <c r="E1641" s="17">
        <v>3.0429812352174099E-2</v>
      </c>
      <c r="F1641" s="17"/>
      <c r="G1641" s="17">
        <v>3.63332247443666E-2</v>
      </c>
      <c r="H1641" s="17">
        <v>1.9166346220501101E-2</v>
      </c>
      <c r="I1641" s="17">
        <v>2.9941859600448699E-2</v>
      </c>
      <c r="J1641" s="17">
        <v>4.3952328102702901E-2</v>
      </c>
      <c r="K1641" s="17">
        <v>3.3579726426032901E-2</v>
      </c>
      <c r="L1641" s="17">
        <v>1.7489320064805001E-2</v>
      </c>
      <c r="M1641" s="17"/>
      <c r="N1641" s="17">
        <v>1.3577808307719199E-2</v>
      </c>
      <c r="O1641" s="17">
        <v>9.0636433695207002E-3</v>
      </c>
      <c r="P1641" s="17">
        <v>3.5794693344580499E-2</v>
      </c>
      <c r="Q1641" s="17">
        <v>5.8307553390628E-2</v>
      </c>
      <c r="R1641" s="17"/>
      <c r="S1641" s="17">
        <v>2.09774148436585E-2</v>
      </c>
      <c r="T1641" s="17">
        <v>2.9803032917379801E-2</v>
      </c>
      <c r="U1641" s="17">
        <v>2.5185226485401901E-2</v>
      </c>
      <c r="V1641" s="17">
        <v>3.3814210125332402E-2</v>
      </c>
      <c r="W1641" s="17">
        <v>1.7389617405120902E-2</v>
      </c>
      <c r="X1641" s="17">
        <v>3.3468417179881103E-2</v>
      </c>
      <c r="Y1641" s="17">
        <v>2.2203474731516501E-2</v>
      </c>
      <c r="Z1641" s="17">
        <v>0</v>
      </c>
      <c r="AA1641" s="17">
        <v>4.1697773146627697E-2</v>
      </c>
      <c r="AB1641" s="17">
        <v>2.7586124811998299E-2</v>
      </c>
      <c r="AC1641" s="17">
        <v>5.6110795333312501E-2</v>
      </c>
      <c r="AD1641" s="17">
        <v>2.7848878216899499E-2</v>
      </c>
      <c r="AE1641" s="17"/>
      <c r="AF1641" s="17">
        <v>2.1647253101190402E-2</v>
      </c>
      <c r="AG1641" s="17">
        <v>1.5816873190493099E-2</v>
      </c>
      <c r="AH1641" s="17">
        <v>1.32757622820199E-2</v>
      </c>
      <c r="AI1641" s="17">
        <v>3.1862780450350799E-2</v>
      </c>
      <c r="AJ1641" s="17">
        <v>4.1046376019419899E-2</v>
      </c>
      <c r="AK1641" s="17"/>
      <c r="AL1641" s="17">
        <v>8.7674723626990202E-3</v>
      </c>
      <c r="AM1641" s="17">
        <v>1.73144724643222E-2</v>
      </c>
      <c r="AN1641" s="17">
        <v>0</v>
      </c>
      <c r="AO1641" s="17">
        <v>2.5002056457384E-2</v>
      </c>
      <c r="AP1641" s="17">
        <v>3.1359463641573798E-2</v>
      </c>
      <c r="AQ1641" s="17">
        <v>0.10679803043521501</v>
      </c>
      <c r="AR1641" s="17"/>
      <c r="AS1641" s="17">
        <v>1.37237049269442E-2</v>
      </c>
      <c r="AT1641" s="17">
        <v>2.93512419583884E-2</v>
      </c>
      <c r="AU1641" s="17">
        <v>3.2589406045871003E-2</v>
      </c>
      <c r="AV1641" s="17">
        <v>2.6652710000059501E-2</v>
      </c>
      <c r="AW1641" s="17">
        <v>0</v>
      </c>
      <c r="AX1641" s="17"/>
      <c r="AY1641" s="17">
        <v>2.7379303271888498E-2</v>
      </c>
      <c r="AZ1641" s="17">
        <v>2.2052098071473299E-2</v>
      </c>
      <c r="BA1641" s="17">
        <v>3.4429023932737703E-2</v>
      </c>
      <c r="BB1641" s="17">
        <v>2.60485839150922E-2</v>
      </c>
      <c r="BC1641" s="17">
        <v>3.2742638200076397E-2</v>
      </c>
      <c r="BD1641" s="17"/>
      <c r="BE1641" s="17">
        <v>0</v>
      </c>
      <c r="BF1641" s="17">
        <v>2.1435263529954899E-2</v>
      </c>
      <c r="BG1641" s="17">
        <v>2.20929564064603E-2</v>
      </c>
      <c r="BH1641" s="17">
        <v>4.1284871032448697E-2</v>
      </c>
      <c r="BI1641" s="17"/>
      <c r="BJ1641" s="17">
        <v>2.65095619702506E-2</v>
      </c>
      <c r="BK1641" s="17">
        <v>2.47217649813537E-2</v>
      </c>
      <c r="BL1641" s="17">
        <v>1.9675530220318201E-2</v>
      </c>
      <c r="BM1641" s="17">
        <v>3.2008040504523702E-2</v>
      </c>
      <c r="BN1641" s="17"/>
      <c r="BO1641" s="17">
        <v>1.38756840162886E-2</v>
      </c>
      <c r="BP1641" s="17">
        <v>1.44315313442544E-2</v>
      </c>
      <c r="BQ1641" s="17">
        <v>3.1775809864894498E-2</v>
      </c>
      <c r="BR1641" s="17"/>
      <c r="BS1641" s="17">
        <v>2.9463119378479199E-2</v>
      </c>
      <c r="BT1641" s="17">
        <v>2.81630323197734E-2</v>
      </c>
      <c r="BU1641" s="17"/>
      <c r="BV1641" s="17">
        <v>2.0857793920740601E-2</v>
      </c>
      <c r="BW1641" s="17">
        <v>2.5654416981605602E-2</v>
      </c>
      <c r="BX1641" s="17">
        <v>1.3802529994490101E-2</v>
      </c>
      <c r="BY1641" s="17"/>
      <c r="BZ1641" s="17">
        <v>6.1440127678604198E-2</v>
      </c>
      <c r="CA1641" s="17">
        <v>1.50869634034993E-2</v>
      </c>
    </row>
    <row r="1642" spans="2:79" x14ac:dyDescent="0.3">
      <c r="B1642" t="s">
        <v>189</v>
      </c>
      <c r="C1642" s="17">
        <v>0.29078878917761197</v>
      </c>
      <c r="D1642" s="17">
        <v>0.31807720280506901</v>
      </c>
      <c r="E1642" s="17">
        <v>0.25949759598558297</v>
      </c>
      <c r="F1642" s="17"/>
      <c r="G1642" s="17">
        <v>0.45518662625122203</v>
      </c>
      <c r="H1642" s="17">
        <v>0.38948186378354299</v>
      </c>
      <c r="I1642" s="17">
        <v>0.36608849112872399</v>
      </c>
      <c r="J1642" s="17">
        <v>0.31424743561691498</v>
      </c>
      <c r="K1642" s="17">
        <v>0.150637080869618</v>
      </c>
      <c r="L1642" s="17">
        <v>0.124167174840556</v>
      </c>
      <c r="M1642" s="17"/>
      <c r="N1642" s="17">
        <v>0.28964859582395802</v>
      </c>
      <c r="O1642" s="17">
        <v>0.29971961770546302</v>
      </c>
      <c r="P1642" s="17">
        <v>0.292643045640608</v>
      </c>
      <c r="Q1642" s="17">
        <v>0.28229646008244902</v>
      </c>
      <c r="R1642" s="17"/>
      <c r="S1642" s="17">
        <v>0.35875563133253002</v>
      </c>
      <c r="T1642" s="17">
        <v>0.181479927918442</v>
      </c>
      <c r="U1642" s="17">
        <v>0.26064676056807001</v>
      </c>
      <c r="V1642" s="17">
        <v>0.24982004965428201</v>
      </c>
      <c r="W1642" s="17">
        <v>0.288492812301335</v>
      </c>
      <c r="X1642" s="17">
        <v>0.35324426177662699</v>
      </c>
      <c r="Y1642" s="17">
        <v>0.27577442597027801</v>
      </c>
      <c r="Z1642" s="17">
        <v>0.39148816549326798</v>
      </c>
      <c r="AA1642" s="17">
        <v>0.27310018410884301</v>
      </c>
      <c r="AB1642" s="17">
        <v>0.25021873514273801</v>
      </c>
      <c r="AC1642" s="17">
        <v>0.37805591185020199</v>
      </c>
      <c r="AD1642" s="17">
        <v>0.35443496840969801</v>
      </c>
      <c r="AE1642" s="17"/>
      <c r="AF1642" s="17">
        <v>0.25718307393238599</v>
      </c>
      <c r="AG1642" s="17">
        <v>0.30066294417392803</v>
      </c>
      <c r="AH1642" s="17">
        <v>0.144359564871306</v>
      </c>
      <c r="AI1642" s="17">
        <v>0.35571986363144598</v>
      </c>
      <c r="AJ1642" s="17">
        <v>0.25643558000543798</v>
      </c>
      <c r="AK1642" s="17"/>
      <c r="AL1642" s="17">
        <v>0.33628090493629698</v>
      </c>
      <c r="AM1642" s="17">
        <v>0.24560771901133699</v>
      </c>
      <c r="AN1642" s="17">
        <v>0.21603633336320999</v>
      </c>
      <c r="AO1642" s="17">
        <v>0.32232711355631899</v>
      </c>
      <c r="AP1642" s="17">
        <v>0.263682886754951</v>
      </c>
      <c r="AQ1642" s="17">
        <v>0.19070203735355201</v>
      </c>
      <c r="AR1642" s="17"/>
      <c r="AS1642" s="17">
        <v>0.279106696389958</v>
      </c>
      <c r="AT1642" s="17">
        <v>0.29051056578505102</v>
      </c>
      <c r="AU1642" s="17">
        <v>0.25651216184523601</v>
      </c>
      <c r="AV1642" s="17">
        <v>0.37067174147535598</v>
      </c>
      <c r="AW1642" s="17">
        <v>0.41554740622046099</v>
      </c>
      <c r="AX1642" s="17"/>
      <c r="AY1642" s="17">
        <v>0.25025557609522697</v>
      </c>
      <c r="AZ1642" s="17">
        <v>0.26973118710736999</v>
      </c>
      <c r="BA1642" s="17">
        <v>0.33838484082388098</v>
      </c>
      <c r="BB1642" s="17">
        <v>0.33514101242497402</v>
      </c>
      <c r="BC1642" s="17">
        <v>0.42787594822443697</v>
      </c>
      <c r="BD1642" s="17"/>
      <c r="BE1642" s="17">
        <v>0.39333878394585797</v>
      </c>
      <c r="BF1642" s="17">
        <v>0.369250749986958</v>
      </c>
      <c r="BG1642" s="17">
        <v>0.279883999687909</v>
      </c>
      <c r="BH1642" s="17">
        <v>0.25049277630561401</v>
      </c>
      <c r="BI1642" s="17"/>
      <c r="BJ1642" s="17">
        <v>0.33570780543140499</v>
      </c>
      <c r="BK1642" s="17">
        <v>0.42855702668532403</v>
      </c>
      <c r="BL1642" s="17">
        <v>0.27893172588765502</v>
      </c>
      <c r="BM1642" s="17">
        <v>0.26681833886518602</v>
      </c>
      <c r="BN1642" s="17"/>
      <c r="BO1642" s="17">
        <v>0.41076298312864401</v>
      </c>
      <c r="BP1642" s="17">
        <v>0.36055170931796499</v>
      </c>
      <c r="BQ1642" s="17">
        <v>0.25016147283657503</v>
      </c>
      <c r="BR1642" s="17"/>
      <c r="BS1642" s="17">
        <v>0.25851511258362803</v>
      </c>
      <c r="BT1642" s="17">
        <v>0.334049324776511</v>
      </c>
      <c r="BU1642" s="17"/>
      <c r="BV1642" s="17">
        <v>0.27808389125448102</v>
      </c>
      <c r="BW1642" s="17">
        <v>0.27403644628389201</v>
      </c>
      <c r="BX1642" s="17">
        <v>0.32755658078335798</v>
      </c>
      <c r="BY1642" s="17"/>
      <c r="BZ1642" s="17">
        <v>0.28619884537597601</v>
      </c>
      <c r="CA1642" s="17">
        <v>0.38337807062016099</v>
      </c>
    </row>
    <row r="1643" spans="2:79" x14ac:dyDescent="0.3">
      <c r="B1643" t="s">
        <v>190</v>
      </c>
      <c r="C1643" s="17">
        <v>0.40186860765809401</v>
      </c>
      <c r="D1643" s="17">
        <v>0.394124540820316</v>
      </c>
      <c r="E1643" s="17">
        <v>0.40985853961713098</v>
      </c>
      <c r="F1643" s="17"/>
      <c r="G1643" s="17">
        <v>0.28835472142311602</v>
      </c>
      <c r="H1643" s="17">
        <v>0.32817185842945401</v>
      </c>
      <c r="I1643" s="17">
        <v>0.33782406776660601</v>
      </c>
      <c r="J1643" s="17">
        <v>0.38116642107700799</v>
      </c>
      <c r="K1643" s="17">
        <v>0.47842257888297102</v>
      </c>
      <c r="L1643" s="17">
        <v>0.544951963708321</v>
      </c>
      <c r="M1643" s="17"/>
      <c r="N1643" s="17">
        <v>0.42998274724504698</v>
      </c>
      <c r="O1643" s="17">
        <v>0.40189839205948102</v>
      </c>
      <c r="P1643" s="17">
        <v>0.39722736915174001</v>
      </c>
      <c r="Q1643" s="17">
        <v>0.37841002763158998</v>
      </c>
      <c r="R1643" s="17"/>
      <c r="S1643" s="17">
        <v>0.345810800116641</v>
      </c>
      <c r="T1643" s="17">
        <v>0.49147090665687798</v>
      </c>
      <c r="U1643" s="17">
        <v>0.40875526470523799</v>
      </c>
      <c r="V1643" s="17">
        <v>0.41036165661018098</v>
      </c>
      <c r="W1643" s="17">
        <v>0.33823422624037502</v>
      </c>
      <c r="X1643" s="17">
        <v>0.40106474961092597</v>
      </c>
      <c r="Y1643" s="17">
        <v>0.48004006628004697</v>
      </c>
      <c r="Z1643" s="17">
        <v>0.40437817488771699</v>
      </c>
      <c r="AA1643" s="17">
        <v>0.40379074333658599</v>
      </c>
      <c r="AB1643" s="17">
        <v>0.434702173384934</v>
      </c>
      <c r="AC1643" s="17">
        <v>0.217259623288898</v>
      </c>
      <c r="AD1643" s="17">
        <v>0.36767605599464298</v>
      </c>
      <c r="AE1643" s="17"/>
      <c r="AF1643" s="17">
        <v>0.41793088791917099</v>
      </c>
      <c r="AG1643" s="17">
        <v>0.44311073436034099</v>
      </c>
      <c r="AH1643" s="17">
        <v>0.492771542534372</v>
      </c>
      <c r="AI1643" s="17">
        <v>0.35820297085385</v>
      </c>
      <c r="AJ1643" s="17">
        <v>0.43817167170528498</v>
      </c>
      <c r="AK1643" s="17"/>
      <c r="AL1643" s="17">
        <v>0.45860910499941698</v>
      </c>
      <c r="AM1643" s="17">
        <v>0.43223394367316997</v>
      </c>
      <c r="AN1643" s="17">
        <v>0.45179405079267898</v>
      </c>
      <c r="AO1643" s="17">
        <v>0.33453645049910002</v>
      </c>
      <c r="AP1643" s="17">
        <v>0.42871396974367099</v>
      </c>
      <c r="AQ1643" s="17">
        <v>0.38670584314520101</v>
      </c>
      <c r="AR1643" s="17"/>
      <c r="AS1643" s="17">
        <v>0.53019296966457596</v>
      </c>
      <c r="AT1643" s="17">
        <v>0.40153196357566701</v>
      </c>
      <c r="AU1643" s="17">
        <v>0.31841385107925302</v>
      </c>
      <c r="AV1643" s="17">
        <v>0.366756328552785</v>
      </c>
      <c r="AW1643" s="17">
        <v>0.47458405867933201</v>
      </c>
      <c r="AX1643" s="17"/>
      <c r="AY1643" s="17">
        <v>0.46907730768098399</v>
      </c>
      <c r="AZ1643" s="17">
        <v>0.41091275675139399</v>
      </c>
      <c r="BA1643" s="17">
        <v>0.32354572318505997</v>
      </c>
      <c r="BB1643" s="17">
        <v>0.38440452011978699</v>
      </c>
      <c r="BC1643" s="17">
        <v>0.37335895405212899</v>
      </c>
      <c r="BD1643" s="17"/>
      <c r="BE1643" s="17">
        <v>0.43971492848315002</v>
      </c>
      <c r="BF1643" s="17">
        <v>0.32207178542121501</v>
      </c>
      <c r="BG1643" s="17">
        <v>0.431078479723914</v>
      </c>
      <c r="BH1643" s="17">
        <v>0.40419306486426099</v>
      </c>
      <c r="BI1643" s="17"/>
      <c r="BJ1643" s="17">
        <v>0.34816125178686802</v>
      </c>
      <c r="BK1643" s="17">
        <v>0.35004272021215499</v>
      </c>
      <c r="BL1643" s="17">
        <v>0.43984922182444097</v>
      </c>
      <c r="BM1643" s="17">
        <v>0.40733258597314398</v>
      </c>
      <c r="BN1643" s="17"/>
      <c r="BO1643" s="17">
        <v>0.32401532730184202</v>
      </c>
      <c r="BP1643" s="17">
        <v>0.34950454782763102</v>
      </c>
      <c r="BQ1643" s="17">
        <v>0.43109881946345002</v>
      </c>
      <c r="BR1643" s="17"/>
      <c r="BS1643" s="17">
        <v>0.425725279500209</v>
      </c>
      <c r="BT1643" s="17">
        <v>0.36984188370561699</v>
      </c>
      <c r="BU1643" s="17"/>
      <c r="BV1643" s="17">
        <v>0.467061485354127</v>
      </c>
      <c r="BW1643" s="17">
        <v>0.372806768091621</v>
      </c>
      <c r="BX1643" s="17">
        <v>0.41355256584103001</v>
      </c>
      <c r="BY1643" s="17"/>
      <c r="BZ1643" s="17">
        <v>0.38752277190047602</v>
      </c>
      <c r="CA1643" s="17">
        <v>0.33363343165846399</v>
      </c>
    </row>
    <row r="1644" spans="2:79" x14ac:dyDescent="0.3">
      <c r="B1644" t="s">
        <v>191</v>
      </c>
      <c r="C1644" s="17">
        <v>-0.111079818480482</v>
      </c>
      <c r="D1644" s="17">
        <v>-7.6047338015246893E-2</v>
      </c>
      <c r="E1644" s="17">
        <v>-0.15036094363154701</v>
      </c>
      <c r="F1644" s="17"/>
      <c r="G1644" s="17">
        <v>0.166831904828106</v>
      </c>
      <c r="H1644" s="17">
        <v>6.1310005354089002E-2</v>
      </c>
      <c r="I1644" s="17">
        <v>2.8264423362117898E-2</v>
      </c>
      <c r="J1644" s="17">
        <v>-6.6918985460093602E-2</v>
      </c>
      <c r="K1644" s="17">
        <v>-0.32778549801335199</v>
      </c>
      <c r="L1644" s="17">
        <v>-0.42078478886776599</v>
      </c>
      <c r="M1644" s="17"/>
      <c r="N1644" s="17">
        <v>-0.14033415142108899</v>
      </c>
      <c r="O1644" s="17">
        <v>-0.102178774354018</v>
      </c>
      <c r="P1644" s="17">
        <v>-0.104584323511132</v>
      </c>
      <c r="Q1644" s="17">
        <v>-9.6113567549141493E-2</v>
      </c>
      <c r="R1644" s="17"/>
      <c r="S1644" s="17">
        <v>1.2944831215888601E-2</v>
      </c>
      <c r="T1644" s="17">
        <v>-0.30999097873843601</v>
      </c>
      <c r="U1644" s="17">
        <v>-0.148108504137168</v>
      </c>
      <c r="V1644" s="17">
        <v>-0.160541606955899</v>
      </c>
      <c r="W1644" s="17">
        <v>-4.9741413939040399E-2</v>
      </c>
      <c r="X1644" s="17">
        <v>-4.7820487834299097E-2</v>
      </c>
      <c r="Y1644" s="17">
        <v>-0.20426564030976899</v>
      </c>
      <c r="Z1644" s="17">
        <v>-1.28900093944495E-2</v>
      </c>
      <c r="AA1644" s="17">
        <v>-0.130690559227743</v>
      </c>
      <c r="AB1644" s="17">
        <v>-0.18448343824219601</v>
      </c>
      <c r="AC1644" s="17">
        <v>0.16079628856130401</v>
      </c>
      <c r="AD1644" s="17">
        <v>-1.3241087584945001E-2</v>
      </c>
      <c r="AE1644" s="17"/>
      <c r="AF1644" s="17">
        <v>-0.160747813986785</v>
      </c>
      <c r="AG1644" s="17">
        <v>-0.14244779018641299</v>
      </c>
      <c r="AH1644" s="17">
        <v>-0.34841197766306597</v>
      </c>
      <c r="AI1644" s="17">
        <v>-2.48310722240425E-3</v>
      </c>
      <c r="AJ1644" s="17">
        <v>-0.181736091699846</v>
      </c>
      <c r="AK1644" s="17"/>
      <c r="AL1644" s="17">
        <v>-0.12232820006312101</v>
      </c>
      <c r="AM1644" s="17">
        <v>-0.18662622466183301</v>
      </c>
      <c r="AN1644" s="17">
        <v>-0.23575771742946899</v>
      </c>
      <c r="AO1644" s="17">
        <v>-1.22093369427813E-2</v>
      </c>
      <c r="AP1644" s="17">
        <v>-0.16503108298871999</v>
      </c>
      <c r="AQ1644" s="17">
        <v>-0.19600380579165</v>
      </c>
      <c r="AR1644" s="17"/>
      <c r="AS1644" s="17">
        <v>-0.25108627327461802</v>
      </c>
      <c r="AT1644" s="17">
        <v>-0.111021397790616</v>
      </c>
      <c r="AU1644" s="17">
        <v>-6.1901689234016302E-2</v>
      </c>
      <c r="AV1644" s="17">
        <v>3.9154129225711402E-3</v>
      </c>
      <c r="AW1644" s="17">
        <v>-5.9036652458870999E-2</v>
      </c>
      <c r="AX1644" s="17"/>
      <c r="AY1644" s="17">
        <v>-0.21882173158575799</v>
      </c>
      <c r="AZ1644" s="17">
        <v>-0.14118156964402401</v>
      </c>
      <c r="BA1644" s="17">
        <v>1.4839117638821399E-2</v>
      </c>
      <c r="BB1644" s="17">
        <v>-4.9263507694813601E-2</v>
      </c>
      <c r="BC1644" s="17">
        <v>5.4516994172307702E-2</v>
      </c>
      <c r="BD1644" s="17"/>
      <c r="BE1644" s="17">
        <v>-4.6376144537292399E-2</v>
      </c>
      <c r="BF1644" s="17">
        <v>4.7178964565743303E-2</v>
      </c>
      <c r="BG1644" s="17">
        <v>-0.151194480036005</v>
      </c>
      <c r="BH1644" s="17">
        <v>-0.15370028855864801</v>
      </c>
      <c r="BI1644" s="17"/>
      <c r="BJ1644" s="17">
        <v>-1.24534463554629E-2</v>
      </c>
      <c r="BK1644" s="17">
        <v>7.8514306473168399E-2</v>
      </c>
      <c r="BL1644" s="17">
        <v>-0.160917495936786</v>
      </c>
      <c r="BM1644" s="17">
        <v>-0.14051424710795901</v>
      </c>
      <c r="BN1644" s="17"/>
      <c r="BO1644" s="17">
        <v>8.6747655826801703E-2</v>
      </c>
      <c r="BP1644" s="17">
        <v>1.1047161490334899E-2</v>
      </c>
      <c r="BQ1644" s="17">
        <v>-0.180937346626875</v>
      </c>
      <c r="BR1644" s="17"/>
      <c r="BS1644" s="17">
        <v>-0.16721016691658</v>
      </c>
      <c r="BT1644" s="17">
        <v>-3.5792558929105503E-2</v>
      </c>
      <c r="BU1644" s="17"/>
      <c r="BV1644" s="17">
        <v>-0.18897759409964601</v>
      </c>
      <c r="BW1644" s="17">
        <v>-9.8770321807729294E-2</v>
      </c>
      <c r="BX1644" s="17">
        <v>-8.5995985057672295E-2</v>
      </c>
      <c r="BY1644" s="17"/>
      <c r="BZ1644" s="17">
        <v>-0.10132392652449999</v>
      </c>
      <c r="CA1644" s="17">
        <v>4.9744638961696799E-2</v>
      </c>
    </row>
    <row r="1645" spans="2:79" x14ac:dyDescent="0.3">
      <c r="C1645" s="17"/>
      <c r="D1645" s="17"/>
      <c r="E1645" s="17"/>
      <c r="F1645" s="17"/>
      <c r="G1645" s="17"/>
      <c r="H1645" s="17"/>
      <c r="I1645" s="17"/>
      <c r="J1645" s="17"/>
      <c r="K1645" s="17"/>
      <c r="L1645" s="17"/>
      <c r="M1645" s="17"/>
      <c r="N1645" s="17"/>
      <c r="O1645" s="17"/>
      <c r="P1645" s="17"/>
      <c r="Q1645" s="17"/>
      <c r="R1645" s="17"/>
      <c r="S1645" s="17"/>
      <c r="T1645" s="17"/>
      <c r="U1645" s="17"/>
      <c r="V1645" s="17"/>
      <c r="W1645" s="17"/>
      <c r="X1645" s="17"/>
      <c r="Y1645" s="17"/>
      <c r="Z1645" s="17"/>
      <c r="AA1645" s="17"/>
      <c r="AB1645" s="17"/>
      <c r="AC1645" s="17"/>
      <c r="AD1645" s="17"/>
      <c r="AE1645" s="17"/>
      <c r="AF1645" s="17"/>
      <c r="AG1645" s="17"/>
      <c r="AH1645" s="17"/>
      <c r="AI1645" s="17"/>
      <c r="AJ1645" s="17"/>
      <c r="AK1645" s="17"/>
      <c r="AL1645" s="17"/>
      <c r="AM1645" s="17"/>
      <c r="AN1645" s="17"/>
      <c r="AO1645" s="17"/>
      <c r="AP1645" s="17"/>
      <c r="AQ1645" s="17"/>
      <c r="AR1645" s="17"/>
      <c r="AS1645" s="17"/>
      <c r="AT1645" s="17"/>
      <c r="AU1645" s="17"/>
      <c r="AV1645" s="17"/>
      <c r="AW1645" s="17"/>
      <c r="AX1645" s="17"/>
      <c r="AY1645" s="17"/>
      <c r="AZ1645" s="17"/>
      <c r="BA1645" s="17"/>
      <c r="BB1645" s="17"/>
      <c r="BC1645" s="17"/>
      <c r="BD1645" s="17"/>
      <c r="BE1645" s="17"/>
      <c r="BF1645" s="17"/>
      <c r="BG1645" s="17"/>
      <c r="BH1645" s="17"/>
      <c r="BI1645" s="17"/>
      <c r="BJ1645" s="17"/>
      <c r="BK1645" s="17"/>
      <c r="BL1645" s="17"/>
      <c r="BM1645" s="17"/>
      <c r="BN1645" s="17"/>
      <c r="BO1645" s="17"/>
      <c r="BP1645" s="17"/>
      <c r="BQ1645" s="17"/>
      <c r="BR1645" s="17"/>
      <c r="BS1645" s="17"/>
      <c r="BT1645" s="17"/>
      <c r="BU1645" s="17"/>
      <c r="BV1645" s="17"/>
      <c r="BW1645" s="17"/>
      <c r="BX1645" s="17"/>
      <c r="BY1645" s="17"/>
      <c r="BZ1645" s="17"/>
      <c r="CA1645" s="17"/>
    </row>
    <row r="1646" spans="2:79" x14ac:dyDescent="0.3">
      <c r="B1646" s="6" t="s">
        <v>433</v>
      </c>
      <c r="C1646" s="17"/>
      <c r="D1646" s="17"/>
      <c r="E1646" s="17"/>
      <c r="F1646" s="17"/>
      <c r="G1646" s="17"/>
      <c r="H1646" s="17"/>
      <c r="I1646" s="17"/>
      <c r="J1646" s="17"/>
      <c r="K1646" s="17"/>
      <c r="L1646" s="17"/>
      <c r="M1646" s="17"/>
      <c r="N1646" s="17"/>
      <c r="O1646" s="17"/>
      <c r="P1646" s="17"/>
      <c r="Q1646" s="17"/>
      <c r="R1646" s="17"/>
      <c r="S1646" s="17"/>
      <c r="T1646" s="17"/>
      <c r="U1646" s="17"/>
      <c r="V1646" s="17"/>
      <c r="W1646" s="17"/>
      <c r="X1646" s="17"/>
      <c r="Y1646" s="17"/>
      <c r="Z1646" s="17"/>
      <c r="AA1646" s="17"/>
      <c r="AB1646" s="17"/>
      <c r="AC1646" s="17"/>
      <c r="AD1646" s="17"/>
      <c r="AE1646" s="17"/>
      <c r="AF1646" s="17"/>
      <c r="AG1646" s="17"/>
      <c r="AH1646" s="17"/>
      <c r="AI1646" s="17"/>
      <c r="AJ1646" s="17"/>
      <c r="AK1646" s="17"/>
      <c r="AL1646" s="17"/>
      <c r="AM1646" s="17"/>
      <c r="AN1646" s="17"/>
      <c r="AO1646" s="17"/>
      <c r="AP1646" s="17"/>
      <c r="AQ1646" s="17"/>
      <c r="AR1646" s="17"/>
      <c r="AS1646" s="17"/>
      <c r="AT1646" s="17"/>
      <c r="AU1646" s="17"/>
      <c r="AV1646" s="17"/>
      <c r="AW1646" s="17"/>
      <c r="AX1646" s="17"/>
      <c r="AY1646" s="17"/>
      <c r="AZ1646" s="17"/>
      <c r="BA1646" s="17"/>
      <c r="BB1646" s="17"/>
      <c r="BC1646" s="17"/>
      <c r="BD1646" s="17"/>
      <c r="BE1646" s="17"/>
      <c r="BF1646" s="17"/>
      <c r="BG1646" s="17"/>
      <c r="BH1646" s="17"/>
      <c r="BI1646" s="17"/>
      <c r="BJ1646" s="17"/>
      <c r="BK1646" s="17"/>
      <c r="BL1646" s="17"/>
      <c r="BM1646" s="17"/>
      <c r="BN1646" s="17"/>
      <c r="BO1646" s="17"/>
      <c r="BP1646" s="17"/>
      <c r="BQ1646" s="17"/>
      <c r="BR1646" s="17"/>
      <c r="BS1646" s="17"/>
      <c r="BT1646" s="17"/>
      <c r="BU1646" s="17"/>
      <c r="BV1646" s="17"/>
      <c r="BW1646" s="17"/>
      <c r="BX1646" s="17"/>
      <c r="BY1646" s="17"/>
      <c r="BZ1646" s="17"/>
      <c r="CA1646" s="17"/>
    </row>
    <row r="1647" spans="2:79" x14ac:dyDescent="0.3">
      <c r="B1647" s="24" t="s">
        <v>107</v>
      </c>
      <c r="C1647" s="17"/>
      <c r="D1647" s="17"/>
      <c r="E1647" s="17"/>
      <c r="F1647" s="17"/>
      <c r="G1647" s="17"/>
      <c r="H1647" s="17"/>
      <c r="I1647" s="17"/>
      <c r="J1647" s="17"/>
      <c r="K1647" s="17"/>
      <c r="L1647" s="17"/>
      <c r="M1647" s="17"/>
      <c r="N1647" s="17"/>
      <c r="O1647" s="17"/>
      <c r="P1647" s="17"/>
      <c r="Q1647" s="17"/>
      <c r="R1647" s="17"/>
      <c r="S1647" s="17"/>
      <c r="T1647" s="17"/>
      <c r="U1647" s="17"/>
      <c r="V1647" s="17"/>
      <c r="W1647" s="17"/>
      <c r="X1647" s="17"/>
      <c r="Y1647" s="17"/>
      <c r="Z1647" s="17"/>
      <c r="AA1647" s="17"/>
      <c r="AB1647" s="17"/>
      <c r="AC1647" s="17"/>
      <c r="AD1647" s="17"/>
      <c r="AE1647" s="17"/>
      <c r="AF1647" s="17"/>
      <c r="AG1647" s="17"/>
      <c r="AH1647" s="17"/>
      <c r="AI1647" s="17"/>
      <c r="AJ1647" s="17"/>
      <c r="AK1647" s="17"/>
      <c r="AL1647" s="17"/>
      <c r="AM1647" s="17"/>
      <c r="AN1647" s="17"/>
      <c r="AO1647" s="17"/>
      <c r="AP1647" s="17"/>
      <c r="AQ1647" s="17"/>
      <c r="AR1647" s="17"/>
      <c r="AS1647" s="17"/>
      <c r="AT1647" s="17"/>
      <c r="AU1647" s="17"/>
      <c r="AV1647" s="17"/>
      <c r="AW1647" s="17"/>
      <c r="AX1647" s="17"/>
      <c r="AY1647" s="17"/>
      <c r="AZ1647" s="17"/>
      <c r="BA1647" s="17"/>
      <c r="BB1647" s="17"/>
      <c r="BC1647" s="17"/>
      <c r="BD1647" s="17"/>
      <c r="BE1647" s="17"/>
      <c r="BF1647" s="17"/>
      <c r="BG1647" s="17"/>
      <c r="BH1647" s="17"/>
      <c r="BI1647" s="17"/>
      <c r="BJ1647" s="17"/>
      <c r="BK1647" s="17"/>
      <c r="BL1647" s="17"/>
      <c r="BM1647" s="17"/>
      <c r="BN1647" s="17"/>
      <c r="BO1647" s="17"/>
      <c r="BP1647" s="17"/>
      <c r="BQ1647" s="17"/>
      <c r="BR1647" s="17"/>
      <c r="BS1647" s="17"/>
      <c r="BT1647" s="17"/>
      <c r="BU1647" s="17"/>
      <c r="BV1647" s="17"/>
      <c r="BW1647" s="17"/>
      <c r="BX1647" s="17"/>
      <c r="BY1647" s="17"/>
      <c r="BZ1647" s="17"/>
      <c r="CA1647" s="17"/>
    </row>
    <row r="1648" spans="2:79" x14ac:dyDescent="0.3">
      <c r="B1648" t="s">
        <v>184</v>
      </c>
      <c r="C1648" s="17">
        <v>0.305283012803028</v>
      </c>
      <c r="D1648" s="17">
        <v>0.27428245055605799</v>
      </c>
      <c r="E1648" s="17">
        <v>0.33321229916753398</v>
      </c>
      <c r="F1648" s="17"/>
      <c r="G1648" s="17">
        <v>0.37117140508695001</v>
      </c>
      <c r="H1648" s="17">
        <v>0.327507701359253</v>
      </c>
      <c r="I1648" s="17">
        <v>0.31156914000118402</v>
      </c>
      <c r="J1648" s="17">
        <v>0.27695577536527399</v>
      </c>
      <c r="K1648" s="17">
        <v>0.28430777152676301</v>
      </c>
      <c r="L1648" s="17">
        <v>0.27513066191101598</v>
      </c>
      <c r="M1648" s="17"/>
      <c r="N1648" s="17">
        <v>0.33974499644344403</v>
      </c>
      <c r="O1648" s="17">
        <v>0.29711511499806398</v>
      </c>
      <c r="P1648" s="17">
        <v>0.27228627079011603</v>
      </c>
      <c r="Q1648" s="17">
        <v>0.29765328893214399</v>
      </c>
      <c r="R1648" s="17"/>
      <c r="S1648" s="17">
        <v>0.36428115469085498</v>
      </c>
      <c r="T1648" s="17">
        <v>0.31674548491559101</v>
      </c>
      <c r="U1648" s="17">
        <v>0.29047091077827902</v>
      </c>
      <c r="V1648" s="17">
        <v>0.25549330464880499</v>
      </c>
      <c r="W1648" s="17">
        <v>0.25765648123614798</v>
      </c>
      <c r="X1648" s="17">
        <v>0.302951989821379</v>
      </c>
      <c r="Y1648" s="17">
        <v>0.32012240197206299</v>
      </c>
      <c r="Z1648" s="17">
        <v>0.31243377187444499</v>
      </c>
      <c r="AA1648" s="17">
        <v>0.31823574721071002</v>
      </c>
      <c r="AB1648" s="17">
        <v>0.27074812655249902</v>
      </c>
      <c r="AC1648" s="17">
        <v>0.23058164354819199</v>
      </c>
      <c r="AD1648" s="17">
        <v>0.42089790913722702</v>
      </c>
      <c r="AE1648" s="17"/>
      <c r="AF1648" s="17">
        <v>0.25480983982236399</v>
      </c>
      <c r="AG1648" s="17">
        <v>0.34875377248440598</v>
      </c>
      <c r="AH1648" s="17">
        <v>0.28661153456664101</v>
      </c>
      <c r="AI1648" s="17">
        <v>0.21172297325401099</v>
      </c>
      <c r="AJ1648" s="17">
        <v>0.40980404606453202</v>
      </c>
      <c r="AK1648" s="17"/>
      <c r="AL1648" s="17">
        <v>0.36954462630199603</v>
      </c>
      <c r="AM1648" s="17">
        <v>0.30059890981438903</v>
      </c>
      <c r="AN1648" s="17">
        <v>0.33122431810293501</v>
      </c>
      <c r="AO1648" s="17">
        <v>0.22793082062005901</v>
      </c>
      <c r="AP1648" s="17">
        <v>0.45608651842765502</v>
      </c>
      <c r="AQ1648" s="17">
        <v>0.18746985073931099</v>
      </c>
      <c r="AR1648" s="17"/>
      <c r="AS1648" s="17">
        <v>0.464964465768399</v>
      </c>
      <c r="AT1648" s="17">
        <v>0.27902976948984198</v>
      </c>
      <c r="AU1648" s="17">
        <v>0.20971877004251099</v>
      </c>
      <c r="AV1648" s="17">
        <v>0.32991395052682898</v>
      </c>
      <c r="AW1648" s="17">
        <v>0.53396505870169297</v>
      </c>
      <c r="AX1648" s="17"/>
      <c r="AY1648" s="17">
        <v>0.368995810810479</v>
      </c>
      <c r="AZ1648" s="17">
        <v>0.28667799672121802</v>
      </c>
      <c r="BA1648" s="17">
        <v>0.24751814329683899</v>
      </c>
      <c r="BB1648" s="17">
        <v>0.28997858236916602</v>
      </c>
      <c r="BC1648" s="17">
        <v>0.47485578124442701</v>
      </c>
      <c r="BD1648" s="17"/>
      <c r="BE1648" s="17">
        <v>0.122824407330656</v>
      </c>
      <c r="BF1648" s="17">
        <v>0.238961987645846</v>
      </c>
      <c r="BG1648" s="17">
        <v>0.31484407147315002</v>
      </c>
      <c r="BH1648" s="17">
        <v>0.35963796407194698</v>
      </c>
      <c r="BI1648" s="17"/>
      <c r="BJ1648" s="17">
        <v>0.26339679665952398</v>
      </c>
      <c r="BK1648" s="17">
        <v>0.36082491279922002</v>
      </c>
      <c r="BL1648" s="17">
        <v>0.30994768569714198</v>
      </c>
      <c r="BM1648" s="17">
        <v>0.30655715412901702</v>
      </c>
      <c r="BN1648" s="17"/>
      <c r="BO1648" s="17">
        <v>0.372807524999204</v>
      </c>
      <c r="BP1648" s="17">
        <v>0.27903109011122501</v>
      </c>
      <c r="BQ1648" s="17">
        <v>0.29845741821576699</v>
      </c>
      <c r="BR1648" s="17"/>
      <c r="BS1648" s="17">
        <v>0.31513906905609201</v>
      </c>
      <c r="BT1648" s="17">
        <v>0.29378499660377599</v>
      </c>
      <c r="BU1648" s="17"/>
      <c r="BV1648" s="17">
        <v>0.36990030127203</v>
      </c>
      <c r="BW1648" s="17">
        <v>0.29566220101829499</v>
      </c>
      <c r="BX1648" s="17">
        <v>0.284057942635283</v>
      </c>
      <c r="BY1648" s="17"/>
      <c r="BZ1648" s="17">
        <v>0.27070353772539701</v>
      </c>
      <c r="CA1648" s="17">
        <v>0.339135223171181</v>
      </c>
    </row>
    <row r="1649" spans="2:79" x14ac:dyDescent="0.3">
      <c r="B1649" t="s">
        <v>185</v>
      </c>
      <c r="C1649" s="17">
        <v>0.43495515469139001</v>
      </c>
      <c r="D1649" s="17">
        <v>0.43970566253204701</v>
      </c>
      <c r="E1649" s="17">
        <v>0.43240329305184799</v>
      </c>
      <c r="F1649" s="17"/>
      <c r="G1649" s="17">
        <v>0.400639014898788</v>
      </c>
      <c r="H1649" s="17">
        <v>0.41914823742564999</v>
      </c>
      <c r="I1649" s="17">
        <v>0.42918380786927901</v>
      </c>
      <c r="J1649" s="17">
        <v>0.44871747615534602</v>
      </c>
      <c r="K1649" s="17">
        <v>0.44491989117526898</v>
      </c>
      <c r="L1649" s="17">
        <v>0.45758289837241001</v>
      </c>
      <c r="M1649" s="17"/>
      <c r="N1649" s="17">
        <v>0.43890535295181599</v>
      </c>
      <c r="O1649" s="17">
        <v>0.45946043085896598</v>
      </c>
      <c r="P1649" s="17">
        <v>0.44956675374542998</v>
      </c>
      <c r="Q1649" s="17">
        <v>0.395092537765942</v>
      </c>
      <c r="R1649" s="17"/>
      <c r="S1649" s="17">
        <v>0.37425398652917202</v>
      </c>
      <c r="T1649" s="17">
        <v>0.45226344177560701</v>
      </c>
      <c r="U1649" s="17">
        <v>0.46593613956148799</v>
      </c>
      <c r="V1649" s="17">
        <v>0.437573155416416</v>
      </c>
      <c r="W1649" s="17">
        <v>0.45675516445743702</v>
      </c>
      <c r="X1649" s="17">
        <v>0.41572184622740199</v>
      </c>
      <c r="Y1649" s="17">
        <v>0.389550952060434</v>
      </c>
      <c r="Z1649" s="17">
        <v>0.38825199228588098</v>
      </c>
      <c r="AA1649" s="17">
        <v>0.47419260943972602</v>
      </c>
      <c r="AB1649" s="17">
        <v>0.52681375764696703</v>
      </c>
      <c r="AC1649" s="17">
        <v>0.41325240892564702</v>
      </c>
      <c r="AD1649" s="17">
        <v>0.35869053892297997</v>
      </c>
      <c r="AE1649" s="17"/>
      <c r="AF1649" s="17">
        <v>0.38907901178342702</v>
      </c>
      <c r="AG1649" s="17">
        <v>0.47054736948894199</v>
      </c>
      <c r="AH1649" s="17">
        <v>0.47946648755836202</v>
      </c>
      <c r="AI1649" s="17">
        <v>0.406167226227372</v>
      </c>
      <c r="AJ1649" s="17">
        <v>0.395710258264661</v>
      </c>
      <c r="AK1649" s="17"/>
      <c r="AL1649" s="17">
        <v>0.462192406448865</v>
      </c>
      <c r="AM1649" s="17">
        <v>0.402534863995337</v>
      </c>
      <c r="AN1649" s="17">
        <v>0.45334064856464601</v>
      </c>
      <c r="AO1649" s="17">
        <v>0.42394307781266299</v>
      </c>
      <c r="AP1649" s="17">
        <v>0.40711206368373298</v>
      </c>
      <c r="AQ1649" s="17">
        <v>0.48083950284532201</v>
      </c>
      <c r="AR1649" s="17"/>
      <c r="AS1649" s="17">
        <v>0.33781736811492002</v>
      </c>
      <c r="AT1649" s="17">
        <v>0.48772794351631599</v>
      </c>
      <c r="AU1649" s="17">
        <v>0.45134435186341498</v>
      </c>
      <c r="AV1649" s="17">
        <v>0.34810767391159902</v>
      </c>
      <c r="AW1649" s="17">
        <v>0.27632907438299098</v>
      </c>
      <c r="AX1649" s="17"/>
      <c r="AY1649" s="17">
        <v>0.40551195411380297</v>
      </c>
      <c r="AZ1649" s="17">
        <v>0.45998375110303702</v>
      </c>
      <c r="BA1649" s="17">
        <v>0.45549417691772498</v>
      </c>
      <c r="BB1649" s="17">
        <v>0.42857450740313102</v>
      </c>
      <c r="BC1649" s="17">
        <v>0.27552571852558999</v>
      </c>
      <c r="BD1649" s="17"/>
      <c r="BE1649" s="17">
        <v>0.463373760562453</v>
      </c>
      <c r="BF1649" s="17">
        <v>0.45101688974995302</v>
      </c>
      <c r="BG1649" s="17">
        <v>0.449110746637219</v>
      </c>
      <c r="BH1649" s="17">
        <v>0.40469662735725098</v>
      </c>
      <c r="BI1649" s="17"/>
      <c r="BJ1649" s="17">
        <v>0.39231503594989497</v>
      </c>
      <c r="BK1649" s="17">
        <v>0.40191149475710702</v>
      </c>
      <c r="BL1649" s="17">
        <v>0.45130958926589898</v>
      </c>
      <c r="BM1649" s="17">
        <v>0.443961093874503</v>
      </c>
      <c r="BN1649" s="17"/>
      <c r="BO1649" s="17">
        <v>0.41619274146298502</v>
      </c>
      <c r="BP1649" s="17">
        <v>0.412426420265882</v>
      </c>
      <c r="BQ1649" s="17">
        <v>0.44431582528130698</v>
      </c>
      <c r="BR1649" s="17"/>
      <c r="BS1649" s="17">
        <v>0.44062213619972501</v>
      </c>
      <c r="BT1649" s="17">
        <v>0.42858951377841897</v>
      </c>
      <c r="BU1649" s="17"/>
      <c r="BV1649" s="17">
        <v>0.45039097617879098</v>
      </c>
      <c r="BW1649" s="17">
        <v>0.44620520639259798</v>
      </c>
      <c r="BX1649" s="17">
        <v>0.41074161967567302</v>
      </c>
      <c r="BY1649" s="17"/>
      <c r="BZ1649" s="17">
        <v>0.50642844694154998</v>
      </c>
      <c r="CA1649" s="17">
        <v>0.49951580010295499</v>
      </c>
    </row>
    <row r="1650" spans="2:79" x14ac:dyDescent="0.3">
      <c r="B1650" t="s">
        <v>186</v>
      </c>
      <c r="C1650" s="17">
        <v>0.19340658858009799</v>
      </c>
      <c r="D1650" s="17">
        <v>0.21397653412290199</v>
      </c>
      <c r="E1650" s="17">
        <v>0.17506316966201199</v>
      </c>
      <c r="F1650" s="17"/>
      <c r="G1650" s="17">
        <v>0.164497418370604</v>
      </c>
      <c r="H1650" s="17">
        <v>0.18921210515151299</v>
      </c>
      <c r="I1650" s="17">
        <v>0.173993738189655</v>
      </c>
      <c r="J1650" s="17">
        <v>0.19566514059193499</v>
      </c>
      <c r="K1650" s="17">
        <v>0.183818575528684</v>
      </c>
      <c r="L1650" s="17">
        <v>0.23645647293636499</v>
      </c>
      <c r="M1650" s="17"/>
      <c r="N1650" s="17">
        <v>0.17311481276053001</v>
      </c>
      <c r="O1650" s="17">
        <v>0.19143049159731601</v>
      </c>
      <c r="P1650" s="17">
        <v>0.20332741198364901</v>
      </c>
      <c r="Q1650" s="17">
        <v>0.212514654503803</v>
      </c>
      <c r="R1650" s="17"/>
      <c r="S1650" s="17">
        <v>0.185988795469931</v>
      </c>
      <c r="T1650" s="17">
        <v>0.164477348171956</v>
      </c>
      <c r="U1650" s="17">
        <v>0.21964630434836999</v>
      </c>
      <c r="V1650" s="17">
        <v>0.22144258096744299</v>
      </c>
      <c r="W1650" s="17">
        <v>0.20390402790411</v>
      </c>
      <c r="X1650" s="17">
        <v>0.19127295568390401</v>
      </c>
      <c r="Y1650" s="17">
        <v>0.234514894215237</v>
      </c>
      <c r="Z1650" s="17">
        <v>0.22493472982363799</v>
      </c>
      <c r="AA1650" s="17">
        <v>0.1555696276821</v>
      </c>
      <c r="AB1650" s="17">
        <v>0.13640590064242</v>
      </c>
      <c r="AC1650" s="17">
        <v>0.27848195989257701</v>
      </c>
      <c r="AD1650" s="17">
        <v>0.19652621526130201</v>
      </c>
      <c r="AE1650" s="17"/>
      <c r="AF1650" s="17">
        <v>0.27040699682221803</v>
      </c>
      <c r="AG1650" s="17">
        <v>0.129312664122883</v>
      </c>
      <c r="AH1650" s="17">
        <v>0.170741491266514</v>
      </c>
      <c r="AI1650" s="17">
        <v>0.27376814176818498</v>
      </c>
      <c r="AJ1650" s="17">
        <v>0.168287279978794</v>
      </c>
      <c r="AK1650" s="17"/>
      <c r="AL1650" s="17">
        <v>0.12990312808986801</v>
      </c>
      <c r="AM1650" s="17">
        <v>0.226112170335832</v>
      </c>
      <c r="AN1650" s="17">
        <v>0.14695176979192501</v>
      </c>
      <c r="AO1650" s="17">
        <v>0.25106018285050702</v>
      </c>
      <c r="AP1650" s="17">
        <v>9.5985426287667902E-2</v>
      </c>
      <c r="AQ1650" s="17">
        <v>0.24102312923042099</v>
      </c>
      <c r="AR1650" s="17"/>
      <c r="AS1650" s="17">
        <v>0.152183192658602</v>
      </c>
      <c r="AT1650" s="17">
        <v>0.16791036288230901</v>
      </c>
      <c r="AU1650" s="17">
        <v>0.24896229977353901</v>
      </c>
      <c r="AV1650" s="17">
        <v>0.26378639590854402</v>
      </c>
      <c r="AW1650" s="17">
        <v>0.162423361058254</v>
      </c>
      <c r="AX1650" s="17"/>
      <c r="AY1650" s="17">
        <v>0.18652227210000699</v>
      </c>
      <c r="AZ1650" s="17">
        <v>0.18283814559025899</v>
      </c>
      <c r="BA1650" s="17">
        <v>0.23172820579091699</v>
      </c>
      <c r="BB1650" s="17">
        <v>0.19295378352296799</v>
      </c>
      <c r="BC1650" s="17">
        <v>0.137083703652088</v>
      </c>
      <c r="BD1650" s="17"/>
      <c r="BE1650" s="17">
        <v>0.241271987896926</v>
      </c>
      <c r="BF1650" s="17">
        <v>0.24694084259197499</v>
      </c>
      <c r="BG1650" s="17">
        <v>0.181127246842125</v>
      </c>
      <c r="BH1650" s="17">
        <v>0.16816772717341599</v>
      </c>
      <c r="BI1650" s="17"/>
      <c r="BJ1650" s="17">
        <v>0.25379838758351497</v>
      </c>
      <c r="BK1650" s="17">
        <v>0.172690819318745</v>
      </c>
      <c r="BL1650" s="17">
        <v>0.16802926710841801</v>
      </c>
      <c r="BM1650" s="17">
        <v>0.19366263608883599</v>
      </c>
      <c r="BN1650" s="17"/>
      <c r="BO1650" s="17">
        <v>0.15214955664240901</v>
      </c>
      <c r="BP1650" s="17">
        <v>0.17943231183889299</v>
      </c>
      <c r="BQ1650" s="17">
        <v>0.20309681825458401</v>
      </c>
      <c r="BR1650" s="17"/>
      <c r="BS1650" s="17">
        <v>0.18264951559737699</v>
      </c>
      <c r="BT1650" s="17">
        <v>0.20476327237311201</v>
      </c>
      <c r="BU1650" s="17"/>
      <c r="BV1650" s="17">
        <v>0.13045290413696001</v>
      </c>
      <c r="BW1650" s="17">
        <v>0.199991529249269</v>
      </c>
      <c r="BX1650" s="17">
        <v>0.22752953780975799</v>
      </c>
      <c r="BY1650" s="17"/>
      <c r="BZ1650" s="17">
        <v>0.15714467256452699</v>
      </c>
      <c r="CA1650" s="17">
        <v>0.113281265621091</v>
      </c>
    </row>
    <row r="1651" spans="2:79" x14ac:dyDescent="0.3">
      <c r="B1651" t="s">
        <v>187</v>
      </c>
      <c r="C1651" s="17">
        <v>3.8364311102552E-2</v>
      </c>
      <c r="D1651" s="17">
        <v>4.6455383902870601E-2</v>
      </c>
      <c r="E1651" s="17">
        <v>2.8730254878342201E-2</v>
      </c>
      <c r="F1651" s="17"/>
      <c r="G1651" s="17">
        <v>4.9590608399043598E-2</v>
      </c>
      <c r="H1651" s="17">
        <v>3.1307115340763803E-2</v>
      </c>
      <c r="I1651" s="17">
        <v>4.8979308884919602E-2</v>
      </c>
      <c r="J1651" s="17">
        <v>4.6746519804638502E-2</v>
      </c>
      <c r="K1651" s="17">
        <v>4.68696035043615E-2</v>
      </c>
      <c r="L1651" s="17">
        <v>1.55025395448987E-2</v>
      </c>
      <c r="M1651" s="17"/>
      <c r="N1651" s="17">
        <v>3.35118499344303E-2</v>
      </c>
      <c r="O1651" s="17">
        <v>3.3417848349586797E-2</v>
      </c>
      <c r="P1651" s="17">
        <v>5.0244485608297897E-2</v>
      </c>
      <c r="Q1651" s="17">
        <v>3.9062023084202001E-2</v>
      </c>
      <c r="R1651" s="17"/>
      <c r="S1651" s="17">
        <v>4.3983989708632501E-2</v>
      </c>
      <c r="T1651" s="17">
        <v>3.3831978178833301E-2</v>
      </c>
      <c r="U1651" s="17">
        <v>6.2331986767764696E-3</v>
      </c>
      <c r="V1651" s="17">
        <v>5.2010135322832197E-2</v>
      </c>
      <c r="W1651" s="17">
        <v>6.7438613911249098E-2</v>
      </c>
      <c r="X1651" s="17">
        <v>5.1394613272609899E-2</v>
      </c>
      <c r="Y1651" s="17">
        <v>1.71366682107261E-2</v>
      </c>
      <c r="Z1651" s="17">
        <v>6.2520229616647993E-2</v>
      </c>
      <c r="AA1651" s="17">
        <v>3.47166642538628E-2</v>
      </c>
      <c r="AB1651" s="17">
        <v>3.4787433224829897E-2</v>
      </c>
      <c r="AC1651" s="17">
        <v>4.91588779229701E-2</v>
      </c>
      <c r="AD1651" s="17">
        <v>0</v>
      </c>
      <c r="AE1651" s="17"/>
      <c r="AF1651" s="17">
        <v>5.99266865180378E-2</v>
      </c>
      <c r="AG1651" s="17">
        <v>4.0968145464404797E-2</v>
      </c>
      <c r="AH1651" s="17">
        <v>3.9632946492715697E-2</v>
      </c>
      <c r="AI1651" s="17">
        <v>6.7185195449140506E-2</v>
      </c>
      <c r="AJ1651" s="17">
        <v>0</v>
      </c>
      <c r="AK1651" s="17"/>
      <c r="AL1651" s="17">
        <v>3.4706679930114101E-2</v>
      </c>
      <c r="AM1651" s="17">
        <v>5.4179626359133003E-2</v>
      </c>
      <c r="AN1651" s="17">
        <v>4.8672686776515602E-2</v>
      </c>
      <c r="AO1651" s="17">
        <v>5.9481265984999199E-2</v>
      </c>
      <c r="AP1651" s="17">
        <v>1.4440076848480801E-2</v>
      </c>
      <c r="AQ1651" s="17">
        <v>2.51917471335786E-2</v>
      </c>
      <c r="AR1651" s="17"/>
      <c r="AS1651" s="17">
        <v>2.37001635471462E-2</v>
      </c>
      <c r="AT1651" s="17">
        <v>4.04702073549024E-2</v>
      </c>
      <c r="AU1651" s="17">
        <v>5.24571596582349E-2</v>
      </c>
      <c r="AV1651" s="17">
        <v>2.9668090848752701E-2</v>
      </c>
      <c r="AW1651" s="17">
        <v>0</v>
      </c>
      <c r="AX1651" s="17"/>
      <c r="AY1651" s="17">
        <v>2.1910201966494999E-2</v>
      </c>
      <c r="AZ1651" s="17">
        <v>4.35190760427141E-2</v>
      </c>
      <c r="BA1651" s="17">
        <v>3.42580299417466E-2</v>
      </c>
      <c r="BB1651" s="17">
        <v>5.6290217790869498E-2</v>
      </c>
      <c r="BC1651" s="17">
        <v>6.5513025311856696E-2</v>
      </c>
      <c r="BD1651" s="17"/>
      <c r="BE1651" s="17">
        <v>0.13184820818434301</v>
      </c>
      <c r="BF1651" s="17">
        <v>4.7741960653505701E-2</v>
      </c>
      <c r="BG1651" s="17">
        <v>3.3139074707036198E-2</v>
      </c>
      <c r="BH1651" s="17">
        <v>2.8020270603741199E-2</v>
      </c>
      <c r="BI1651" s="17"/>
      <c r="BJ1651" s="17">
        <v>5.2040411742890501E-2</v>
      </c>
      <c r="BK1651" s="17">
        <v>4.33282354982387E-2</v>
      </c>
      <c r="BL1651" s="17">
        <v>4.738572967311E-2</v>
      </c>
      <c r="BM1651" s="17">
        <v>2.96442596133356E-2</v>
      </c>
      <c r="BN1651" s="17"/>
      <c r="BO1651" s="17">
        <v>2.94992027922178E-2</v>
      </c>
      <c r="BP1651" s="17">
        <v>0.104031724621721</v>
      </c>
      <c r="BQ1651" s="17">
        <v>2.7156670308517501E-2</v>
      </c>
      <c r="BR1651" s="17"/>
      <c r="BS1651" s="17">
        <v>3.6008436007290499E-2</v>
      </c>
      <c r="BT1651" s="17">
        <v>4.1618995072832898E-2</v>
      </c>
      <c r="BU1651" s="17"/>
      <c r="BV1651" s="17">
        <v>3.4372650555626501E-2</v>
      </c>
      <c r="BW1651" s="17">
        <v>2.31231324982237E-2</v>
      </c>
      <c r="BX1651" s="17">
        <v>6.1088729208254297E-2</v>
      </c>
      <c r="BY1651" s="17"/>
      <c r="BZ1651" s="17">
        <v>5.8129841252917702E-2</v>
      </c>
      <c r="CA1651" s="17">
        <v>4.0566464488857097E-2</v>
      </c>
    </row>
    <row r="1652" spans="2:79" x14ac:dyDescent="0.3">
      <c r="B1652" t="s">
        <v>188</v>
      </c>
      <c r="C1652" s="17">
        <v>7.6746946783685897E-3</v>
      </c>
      <c r="D1652" s="17">
        <v>8.3601302823477792E-3</v>
      </c>
      <c r="E1652" s="17">
        <v>7.0743786238960903E-3</v>
      </c>
      <c r="F1652" s="17"/>
      <c r="G1652" s="17">
        <v>1.4101553244615201E-2</v>
      </c>
      <c r="H1652" s="17">
        <v>5.6968899623462002E-3</v>
      </c>
      <c r="I1652" s="17">
        <v>9.3975801355588497E-3</v>
      </c>
      <c r="J1652" s="17">
        <v>1.04780214995084E-2</v>
      </c>
      <c r="K1652" s="17">
        <v>6.27930408225158E-3</v>
      </c>
      <c r="L1652" s="17">
        <v>2.24900646945161E-3</v>
      </c>
      <c r="M1652" s="17"/>
      <c r="N1652" s="17">
        <v>4.3940291333196702E-3</v>
      </c>
      <c r="O1652" s="17">
        <v>8.0367278050001295E-3</v>
      </c>
      <c r="P1652" s="17">
        <v>8.4501987538054095E-3</v>
      </c>
      <c r="Q1652" s="17">
        <v>1.0312349322507601E-2</v>
      </c>
      <c r="R1652" s="17"/>
      <c r="S1652" s="17">
        <v>1.09445736829318E-2</v>
      </c>
      <c r="T1652" s="17">
        <v>7.5860928661058199E-3</v>
      </c>
      <c r="U1652" s="17">
        <v>1.16923851664925E-2</v>
      </c>
      <c r="V1652" s="17">
        <v>1.1956566561926001E-2</v>
      </c>
      <c r="W1652" s="17">
        <v>0</v>
      </c>
      <c r="X1652" s="17">
        <v>1.07933017624296E-2</v>
      </c>
      <c r="Y1652" s="17">
        <v>0</v>
      </c>
      <c r="Z1652" s="17">
        <v>0</v>
      </c>
      <c r="AA1652" s="17">
        <v>3.82171803399496E-3</v>
      </c>
      <c r="AB1652" s="17">
        <v>1.9480627266177199E-2</v>
      </c>
      <c r="AC1652" s="17">
        <v>0</v>
      </c>
      <c r="AD1652" s="17">
        <v>0</v>
      </c>
      <c r="AE1652" s="17"/>
      <c r="AF1652" s="17">
        <v>6.1558287930930898E-3</v>
      </c>
      <c r="AG1652" s="17">
        <v>3.2453385956749499E-3</v>
      </c>
      <c r="AH1652" s="17">
        <v>1.6994728982607701E-2</v>
      </c>
      <c r="AI1652" s="17">
        <v>1.25990101587571E-2</v>
      </c>
      <c r="AJ1652" s="17">
        <v>8.8007689453781894E-3</v>
      </c>
      <c r="AK1652" s="17"/>
      <c r="AL1652" s="17">
        <v>1.69208272562528E-3</v>
      </c>
      <c r="AM1652" s="17">
        <v>5.8080623425185701E-3</v>
      </c>
      <c r="AN1652" s="17">
        <v>9.7513766879346597E-3</v>
      </c>
      <c r="AO1652" s="17">
        <v>1.51521183353259E-2</v>
      </c>
      <c r="AP1652" s="17">
        <v>6.7038968544364998E-3</v>
      </c>
      <c r="AQ1652" s="17">
        <v>6.3771434644318498E-3</v>
      </c>
      <c r="AR1652" s="17"/>
      <c r="AS1652" s="17">
        <v>8.9832131475781497E-3</v>
      </c>
      <c r="AT1652" s="17">
        <v>5.0444978943935499E-3</v>
      </c>
      <c r="AU1652" s="17">
        <v>9.4592558506704106E-3</v>
      </c>
      <c r="AV1652" s="17">
        <v>1.0198021247653E-2</v>
      </c>
      <c r="AW1652" s="17">
        <v>2.7282505857061899E-2</v>
      </c>
      <c r="AX1652" s="17"/>
      <c r="AY1652" s="17">
        <v>0</v>
      </c>
      <c r="AZ1652" s="17">
        <v>6.2935472646213396E-3</v>
      </c>
      <c r="BA1652" s="17">
        <v>1.20307093141299E-2</v>
      </c>
      <c r="BB1652" s="17">
        <v>1.29881222369491E-2</v>
      </c>
      <c r="BC1652" s="17">
        <v>3.2893524620424101E-2</v>
      </c>
      <c r="BD1652" s="17"/>
      <c r="BE1652" s="17">
        <v>1.4915481285999401E-2</v>
      </c>
      <c r="BF1652" s="17">
        <v>3.10369597126462E-3</v>
      </c>
      <c r="BG1652" s="17">
        <v>6.2739617870188899E-3</v>
      </c>
      <c r="BH1652" s="17">
        <v>1.2021545397489E-2</v>
      </c>
      <c r="BI1652" s="17"/>
      <c r="BJ1652" s="17">
        <v>2.1959488230371499E-2</v>
      </c>
      <c r="BK1652" s="17">
        <v>7.7557933556702003E-3</v>
      </c>
      <c r="BL1652" s="17">
        <v>1.7570613557512599E-3</v>
      </c>
      <c r="BM1652" s="17">
        <v>6.4884523302651204E-3</v>
      </c>
      <c r="BN1652" s="17"/>
      <c r="BO1652" s="17">
        <v>7.8808341691962592E-3</v>
      </c>
      <c r="BP1652" s="17">
        <v>1.0975829508427E-2</v>
      </c>
      <c r="BQ1652" s="17">
        <v>7.0645148669147596E-3</v>
      </c>
      <c r="BR1652" s="17"/>
      <c r="BS1652" s="17">
        <v>5.6517803945328998E-3</v>
      </c>
      <c r="BT1652" s="17">
        <v>1.02958832234934E-2</v>
      </c>
      <c r="BU1652" s="17"/>
      <c r="BV1652" s="17">
        <v>6.4396101941175399E-3</v>
      </c>
      <c r="BW1652" s="17">
        <v>7.46330312666798E-3</v>
      </c>
      <c r="BX1652" s="17">
        <v>8.7612340523165102E-3</v>
      </c>
      <c r="BY1652" s="17"/>
      <c r="BZ1652" s="17">
        <v>0</v>
      </c>
      <c r="CA1652" s="17">
        <v>0</v>
      </c>
    </row>
    <row r="1653" spans="2:79" x14ac:dyDescent="0.3">
      <c r="B1653" t="s">
        <v>149</v>
      </c>
      <c r="C1653" s="17">
        <v>2.03162381445635E-2</v>
      </c>
      <c r="D1653" s="17">
        <v>1.72198386037739E-2</v>
      </c>
      <c r="E1653" s="17">
        <v>2.35166046163677E-2</v>
      </c>
      <c r="F1653" s="17"/>
      <c r="G1653" s="17">
        <v>0</v>
      </c>
      <c r="H1653" s="17">
        <v>2.7127950760473401E-2</v>
      </c>
      <c r="I1653" s="17">
        <v>2.68764249194028E-2</v>
      </c>
      <c r="J1653" s="17">
        <v>2.1437066583298799E-2</v>
      </c>
      <c r="K1653" s="17">
        <v>3.38048541826712E-2</v>
      </c>
      <c r="L1653" s="17">
        <v>1.3078420765858601E-2</v>
      </c>
      <c r="M1653" s="17"/>
      <c r="N1653" s="17">
        <v>1.032895877646E-2</v>
      </c>
      <c r="O1653" s="17">
        <v>1.05393863910671E-2</v>
      </c>
      <c r="P1653" s="17">
        <v>1.6124879118701599E-2</v>
      </c>
      <c r="Q1653" s="17">
        <v>4.5365146391401198E-2</v>
      </c>
      <c r="R1653" s="17"/>
      <c r="S1653" s="17">
        <v>2.0547499918477201E-2</v>
      </c>
      <c r="T1653" s="17">
        <v>2.5095654091907699E-2</v>
      </c>
      <c r="U1653" s="17">
        <v>6.0210614685935002E-3</v>
      </c>
      <c r="V1653" s="17">
        <v>2.15242570825784E-2</v>
      </c>
      <c r="W1653" s="17">
        <v>1.42457124910557E-2</v>
      </c>
      <c r="X1653" s="17">
        <v>2.7865293232275701E-2</v>
      </c>
      <c r="Y1653" s="17">
        <v>3.86750835415395E-2</v>
      </c>
      <c r="Z1653" s="17">
        <v>1.1859276399388901E-2</v>
      </c>
      <c r="AA1653" s="17">
        <v>1.3463633379606601E-2</v>
      </c>
      <c r="AB1653" s="17">
        <v>1.17641546671058E-2</v>
      </c>
      <c r="AC1653" s="17">
        <v>2.8525109710614002E-2</v>
      </c>
      <c r="AD1653" s="17">
        <v>2.38853366784911E-2</v>
      </c>
      <c r="AE1653" s="17"/>
      <c r="AF1653" s="17">
        <v>1.9621636260860501E-2</v>
      </c>
      <c r="AG1653" s="17">
        <v>7.1727098436887198E-3</v>
      </c>
      <c r="AH1653" s="17">
        <v>6.5528111331602896E-3</v>
      </c>
      <c r="AI1653" s="17">
        <v>2.8557453142534901E-2</v>
      </c>
      <c r="AJ1653" s="17">
        <v>1.7397646746634E-2</v>
      </c>
      <c r="AK1653" s="17"/>
      <c r="AL1653" s="17">
        <v>1.9610765035313498E-3</v>
      </c>
      <c r="AM1653" s="17">
        <v>1.0766367152791501E-2</v>
      </c>
      <c r="AN1653" s="17">
        <v>1.0059200076043801E-2</v>
      </c>
      <c r="AO1653" s="17">
        <v>2.2432534396445498E-2</v>
      </c>
      <c r="AP1653" s="17">
        <v>1.9672017898027201E-2</v>
      </c>
      <c r="AQ1653" s="17">
        <v>5.9098626586934801E-2</v>
      </c>
      <c r="AR1653" s="17"/>
      <c r="AS1653" s="17">
        <v>1.2351596763354801E-2</v>
      </c>
      <c r="AT1653" s="17">
        <v>1.98172188622367E-2</v>
      </c>
      <c r="AU1653" s="17">
        <v>2.8058162811629601E-2</v>
      </c>
      <c r="AV1653" s="17">
        <v>1.83258675566235E-2</v>
      </c>
      <c r="AW1653" s="17">
        <v>0</v>
      </c>
      <c r="AX1653" s="17"/>
      <c r="AY1653" s="17">
        <v>1.7059761009216599E-2</v>
      </c>
      <c r="AZ1653" s="17">
        <v>2.0687483278150901E-2</v>
      </c>
      <c r="BA1653" s="17">
        <v>1.8970734738643399E-2</v>
      </c>
      <c r="BB1653" s="17">
        <v>1.9214786676916899E-2</v>
      </c>
      <c r="BC1653" s="17">
        <v>1.41282466456143E-2</v>
      </c>
      <c r="BD1653" s="17"/>
      <c r="BE1653" s="17">
        <v>2.5766154739622099E-2</v>
      </c>
      <c r="BF1653" s="17">
        <v>1.2234623387455099E-2</v>
      </c>
      <c r="BG1653" s="17">
        <v>1.5504898553451101E-2</v>
      </c>
      <c r="BH1653" s="17">
        <v>2.74558653961555E-2</v>
      </c>
      <c r="BI1653" s="17"/>
      <c r="BJ1653" s="17">
        <v>1.64898798338033E-2</v>
      </c>
      <c r="BK1653" s="17">
        <v>1.3488744271019201E-2</v>
      </c>
      <c r="BL1653" s="17">
        <v>2.1570666899680301E-2</v>
      </c>
      <c r="BM1653" s="17">
        <v>1.9686403964043999E-2</v>
      </c>
      <c r="BN1653" s="17"/>
      <c r="BO1653" s="17">
        <v>2.1470139933987602E-2</v>
      </c>
      <c r="BP1653" s="17">
        <v>1.41026236538522E-2</v>
      </c>
      <c r="BQ1653" s="17">
        <v>1.99087530729102E-2</v>
      </c>
      <c r="BR1653" s="17"/>
      <c r="BS1653" s="17">
        <v>1.9929062744982799E-2</v>
      </c>
      <c r="BT1653" s="17">
        <v>2.09473389483661E-2</v>
      </c>
      <c r="BU1653" s="17"/>
      <c r="BV1653" s="17">
        <v>8.4435576624745708E-3</v>
      </c>
      <c r="BW1653" s="17">
        <v>2.75546277149472E-2</v>
      </c>
      <c r="BX1653" s="17">
        <v>7.8209366187147796E-3</v>
      </c>
      <c r="BY1653" s="17"/>
      <c r="BZ1653" s="17">
        <v>7.5935015156081099E-3</v>
      </c>
      <c r="CA1653" s="17">
        <v>7.5012466159157104E-3</v>
      </c>
    </row>
    <row r="1654" spans="2:79" x14ac:dyDescent="0.3">
      <c r="B1654" t="s">
        <v>189</v>
      </c>
      <c r="C1654" s="17">
        <v>0.74023816749441795</v>
      </c>
      <c r="D1654" s="17">
        <v>0.71398811308810495</v>
      </c>
      <c r="E1654" s="17">
        <v>0.76561559221938202</v>
      </c>
      <c r="F1654" s="17"/>
      <c r="G1654" s="17">
        <v>0.77181041998573796</v>
      </c>
      <c r="H1654" s="17">
        <v>0.74665593878490299</v>
      </c>
      <c r="I1654" s="17">
        <v>0.74075294787046397</v>
      </c>
      <c r="J1654" s="17">
        <v>0.72567325152061901</v>
      </c>
      <c r="K1654" s="17">
        <v>0.72922766270203199</v>
      </c>
      <c r="L1654" s="17">
        <v>0.73271356028342605</v>
      </c>
      <c r="M1654" s="17"/>
      <c r="N1654" s="17">
        <v>0.77865034939526001</v>
      </c>
      <c r="O1654" s="17">
        <v>0.75657554585703002</v>
      </c>
      <c r="P1654" s="17">
        <v>0.72185302453554601</v>
      </c>
      <c r="Q1654" s="17">
        <v>0.69274582669808704</v>
      </c>
      <c r="R1654" s="17"/>
      <c r="S1654" s="17">
        <v>0.73853514122002695</v>
      </c>
      <c r="T1654" s="17">
        <v>0.76900892669119802</v>
      </c>
      <c r="U1654" s="17">
        <v>0.75640705033976696</v>
      </c>
      <c r="V1654" s="17">
        <v>0.69306646006522099</v>
      </c>
      <c r="W1654" s="17">
        <v>0.71441164569358495</v>
      </c>
      <c r="X1654" s="17">
        <v>0.71867383604878099</v>
      </c>
      <c r="Y1654" s="17">
        <v>0.70967335403249698</v>
      </c>
      <c r="Z1654" s="17">
        <v>0.70068576416032502</v>
      </c>
      <c r="AA1654" s="17">
        <v>0.79242835665043598</v>
      </c>
      <c r="AB1654" s="17">
        <v>0.79756188419946705</v>
      </c>
      <c r="AC1654" s="17">
        <v>0.64383405247383896</v>
      </c>
      <c r="AD1654" s="17">
        <v>0.779588448060207</v>
      </c>
      <c r="AE1654" s="17"/>
      <c r="AF1654" s="17">
        <v>0.64388885160579101</v>
      </c>
      <c r="AG1654" s="17">
        <v>0.81930114197334802</v>
      </c>
      <c r="AH1654" s="17">
        <v>0.76607802212500298</v>
      </c>
      <c r="AI1654" s="17">
        <v>0.61789019948138302</v>
      </c>
      <c r="AJ1654" s="17">
        <v>0.80551430432919302</v>
      </c>
      <c r="AK1654" s="17"/>
      <c r="AL1654" s="17">
        <v>0.83173703275086097</v>
      </c>
      <c r="AM1654" s="17">
        <v>0.70313377380972497</v>
      </c>
      <c r="AN1654" s="17">
        <v>0.78456496666758002</v>
      </c>
      <c r="AO1654" s="17">
        <v>0.65187389843272203</v>
      </c>
      <c r="AP1654" s="17">
        <v>0.863198582111388</v>
      </c>
      <c r="AQ1654" s="17">
        <v>0.66830935358463295</v>
      </c>
      <c r="AR1654" s="17"/>
      <c r="AS1654" s="17">
        <v>0.80278183388331903</v>
      </c>
      <c r="AT1654" s="17">
        <v>0.76675771300615803</v>
      </c>
      <c r="AU1654" s="17">
        <v>0.66106312190592598</v>
      </c>
      <c r="AV1654" s="17">
        <v>0.67802162443842695</v>
      </c>
      <c r="AW1654" s="17">
        <v>0.81029413308468401</v>
      </c>
      <c r="AX1654" s="17"/>
      <c r="AY1654" s="17">
        <v>0.77450776492428197</v>
      </c>
      <c r="AZ1654" s="17">
        <v>0.74666174782425498</v>
      </c>
      <c r="BA1654" s="17">
        <v>0.70301232021456395</v>
      </c>
      <c r="BB1654" s="17">
        <v>0.71855308977229604</v>
      </c>
      <c r="BC1654" s="17">
        <v>0.750381499770017</v>
      </c>
      <c r="BD1654" s="17"/>
      <c r="BE1654" s="17">
        <v>0.58619816789310997</v>
      </c>
      <c r="BF1654" s="17">
        <v>0.689978877395799</v>
      </c>
      <c r="BG1654" s="17">
        <v>0.76395481811036903</v>
      </c>
      <c r="BH1654" s="17">
        <v>0.76433459142919802</v>
      </c>
      <c r="BI1654" s="17"/>
      <c r="BJ1654" s="17">
        <v>0.65571183260941901</v>
      </c>
      <c r="BK1654" s="17">
        <v>0.76273640755632699</v>
      </c>
      <c r="BL1654" s="17">
        <v>0.76125727496304096</v>
      </c>
      <c r="BM1654" s="17">
        <v>0.75051824800351896</v>
      </c>
      <c r="BN1654" s="17"/>
      <c r="BO1654" s="17">
        <v>0.78900026646218901</v>
      </c>
      <c r="BP1654" s="17">
        <v>0.69145751037710701</v>
      </c>
      <c r="BQ1654" s="17">
        <v>0.74277324349707397</v>
      </c>
      <c r="BR1654" s="17"/>
      <c r="BS1654" s="17">
        <v>0.75576120525581703</v>
      </c>
      <c r="BT1654" s="17">
        <v>0.72237451038219602</v>
      </c>
      <c r="BU1654" s="17"/>
      <c r="BV1654" s="17">
        <v>0.82029127745082098</v>
      </c>
      <c r="BW1654" s="17">
        <v>0.74186740741089297</v>
      </c>
      <c r="BX1654" s="17">
        <v>0.69479956231095596</v>
      </c>
      <c r="BY1654" s="17"/>
      <c r="BZ1654" s="17">
        <v>0.77713198466694799</v>
      </c>
      <c r="CA1654" s="17">
        <v>0.83865102327413599</v>
      </c>
    </row>
    <row r="1655" spans="2:79" x14ac:dyDescent="0.3">
      <c r="B1655" t="s">
        <v>190</v>
      </c>
      <c r="C1655" s="17">
        <v>4.60390057809206E-2</v>
      </c>
      <c r="D1655" s="17">
        <v>5.4815514185218399E-2</v>
      </c>
      <c r="E1655" s="17">
        <v>3.5804633502238302E-2</v>
      </c>
      <c r="F1655" s="17"/>
      <c r="G1655" s="17">
        <v>6.3692161643658804E-2</v>
      </c>
      <c r="H1655" s="17">
        <v>3.7004005303110002E-2</v>
      </c>
      <c r="I1655" s="17">
        <v>5.8376889020478398E-2</v>
      </c>
      <c r="J1655" s="17">
        <v>5.7224541304146899E-2</v>
      </c>
      <c r="K1655" s="17">
        <v>5.3148907586613101E-2</v>
      </c>
      <c r="L1655" s="17">
        <v>1.7751546014350299E-2</v>
      </c>
      <c r="M1655" s="17"/>
      <c r="N1655" s="17">
        <v>3.7905879067749899E-2</v>
      </c>
      <c r="O1655" s="17">
        <v>4.1454576154586899E-2</v>
      </c>
      <c r="P1655" s="17">
        <v>5.8694684362103303E-2</v>
      </c>
      <c r="Q1655" s="17">
        <v>4.9374372406709603E-2</v>
      </c>
      <c r="R1655" s="17"/>
      <c r="S1655" s="17">
        <v>5.4928563391564302E-2</v>
      </c>
      <c r="T1655" s="17">
        <v>4.1418071044939102E-2</v>
      </c>
      <c r="U1655" s="17">
        <v>1.7925583843269002E-2</v>
      </c>
      <c r="V1655" s="17">
        <v>6.3966701884758198E-2</v>
      </c>
      <c r="W1655" s="17">
        <v>6.7438613911249098E-2</v>
      </c>
      <c r="X1655" s="17">
        <v>6.21879150350396E-2</v>
      </c>
      <c r="Y1655" s="17">
        <v>1.71366682107261E-2</v>
      </c>
      <c r="Z1655" s="17">
        <v>6.2520229616647993E-2</v>
      </c>
      <c r="AA1655" s="17">
        <v>3.8538382287857803E-2</v>
      </c>
      <c r="AB1655" s="17">
        <v>5.4268060491007103E-2</v>
      </c>
      <c r="AC1655" s="17">
        <v>4.91588779229701E-2</v>
      </c>
      <c r="AD1655" s="17">
        <v>0</v>
      </c>
      <c r="AE1655" s="17"/>
      <c r="AF1655" s="17">
        <v>6.6082515311130893E-2</v>
      </c>
      <c r="AG1655" s="17">
        <v>4.42134840600798E-2</v>
      </c>
      <c r="AH1655" s="17">
        <v>5.6627675475323401E-2</v>
      </c>
      <c r="AI1655" s="17">
        <v>7.9784205607897493E-2</v>
      </c>
      <c r="AJ1655" s="17">
        <v>8.8007689453781894E-3</v>
      </c>
      <c r="AK1655" s="17"/>
      <c r="AL1655" s="17">
        <v>3.6398762655739401E-2</v>
      </c>
      <c r="AM1655" s="17">
        <v>5.9987688701651602E-2</v>
      </c>
      <c r="AN1655" s="17">
        <v>5.8424063464450199E-2</v>
      </c>
      <c r="AO1655" s="17">
        <v>7.4633384320325097E-2</v>
      </c>
      <c r="AP1655" s="17">
        <v>2.1143973702917301E-2</v>
      </c>
      <c r="AQ1655" s="17">
        <v>3.15688905980104E-2</v>
      </c>
      <c r="AR1655" s="17"/>
      <c r="AS1655" s="17">
        <v>3.2683376694724299E-2</v>
      </c>
      <c r="AT1655" s="17">
        <v>4.5514705249296003E-2</v>
      </c>
      <c r="AU1655" s="17">
        <v>6.1916415508905399E-2</v>
      </c>
      <c r="AV1655" s="17">
        <v>3.9866112096405698E-2</v>
      </c>
      <c r="AW1655" s="17">
        <v>2.7282505857061899E-2</v>
      </c>
      <c r="AX1655" s="17"/>
      <c r="AY1655" s="17">
        <v>2.1910201966494999E-2</v>
      </c>
      <c r="AZ1655" s="17">
        <v>4.9812623307335401E-2</v>
      </c>
      <c r="BA1655" s="17">
        <v>4.6288739255876503E-2</v>
      </c>
      <c r="BB1655" s="17">
        <v>6.9278340027818602E-2</v>
      </c>
      <c r="BC1655" s="17">
        <v>9.8406549932280707E-2</v>
      </c>
      <c r="BD1655" s="17"/>
      <c r="BE1655" s="17">
        <v>0.14676368947034299</v>
      </c>
      <c r="BF1655" s="17">
        <v>5.0845656624770301E-2</v>
      </c>
      <c r="BG1655" s="17">
        <v>3.9413036494055101E-2</v>
      </c>
      <c r="BH1655" s="17">
        <v>4.0041816001230197E-2</v>
      </c>
      <c r="BI1655" s="17"/>
      <c r="BJ1655" s="17">
        <v>7.3999899973262007E-2</v>
      </c>
      <c r="BK1655" s="17">
        <v>5.1084028853908899E-2</v>
      </c>
      <c r="BL1655" s="17">
        <v>4.9142791028861203E-2</v>
      </c>
      <c r="BM1655" s="17">
        <v>3.6132711943600702E-2</v>
      </c>
      <c r="BN1655" s="17"/>
      <c r="BO1655" s="17">
        <v>3.73800369614141E-2</v>
      </c>
      <c r="BP1655" s="17">
        <v>0.115007554130148</v>
      </c>
      <c r="BQ1655" s="17">
        <v>3.4221185175432302E-2</v>
      </c>
      <c r="BR1655" s="17"/>
      <c r="BS1655" s="17">
        <v>4.1660216401823401E-2</v>
      </c>
      <c r="BT1655" s="17">
        <v>5.1914878296326301E-2</v>
      </c>
      <c r="BU1655" s="17"/>
      <c r="BV1655" s="17">
        <v>4.0812260749743999E-2</v>
      </c>
      <c r="BW1655" s="17">
        <v>3.05864356248917E-2</v>
      </c>
      <c r="BX1655" s="17">
        <v>6.9849963260570802E-2</v>
      </c>
      <c r="BY1655" s="17"/>
      <c r="BZ1655" s="17">
        <v>5.8129841252917702E-2</v>
      </c>
      <c r="CA1655" s="17">
        <v>4.0566464488857097E-2</v>
      </c>
    </row>
    <row r="1656" spans="2:79" x14ac:dyDescent="0.3">
      <c r="B1656" t="s">
        <v>191</v>
      </c>
      <c r="C1656" s="17">
        <v>0.69419916171349705</v>
      </c>
      <c r="D1656" s="17">
        <v>0.65917259890288704</v>
      </c>
      <c r="E1656" s="17">
        <v>0.72981095871714396</v>
      </c>
      <c r="F1656" s="17"/>
      <c r="G1656" s="17">
        <v>0.70811825834207898</v>
      </c>
      <c r="H1656" s="17">
        <v>0.70965193348179301</v>
      </c>
      <c r="I1656" s="17">
        <v>0.68237605884998498</v>
      </c>
      <c r="J1656" s="17">
        <v>0.66844871021647301</v>
      </c>
      <c r="K1656" s="17">
        <v>0.67607875511541904</v>
      </c>
      <c r="L1656" s="17">
        <v>0.71496201426907502</v>
      </c>
      <c r="M1656" s="17"/>
      <c r="N1656" s="17">
        <v>0.74074447032751001</v>
      </c>
      <c r="O1656" s="17">
        <v>0.71512096970244299</v>
      </c>
      <c r="P1656" s="17">
        <v>0.663158340173443</v>
      </c>
      <c r="Q1656" s="17">
        <v>0.64337145429137699</v>
      </c>
      <c r="R1656" s="17"/>
      <c r="S1656" s="17">
        <v>0.68360657782846301</v>
      </c>
      <c r="T1656" s="17">
        <v>0.72759085564625803</v>
      </c>
      <c r="U1656" s="17">
        <v>0.73848146649649804</v>
      </c>
      <c r="V1656" s="17">
        <v>0.62909975818046304</v>
      </c>
      <c r="W1656" s="17">
        <v>0.64697303178233601</v>
      </c>
      <c r="X1656" s="17">
        <v>0.65648592101374104</v>
      </c>
      <c r="Y1656" s="17">
        <v>0.69253668582177097</v>
      </c>
      <c r="Z1656" s="17">
        <v>0.63816553454367697</v>
      </c>
      <c r="AA1656" s="17">
        <v>0.75388997436257799</v>
      </c>
      <c r="AB1656" s="17">
        <v>0.74329382370845998</v>
      </c>
      <c r="AC1656" s="17">
        <v>0.59467517455086905</v>
      </c>
      <c r="AD1656" s="17">
        <v>0.779588448060207</v>
      </c>
      <c r="AE1656" s="17"/>
      <c r="AF1656" s="17">
        <v>0.57780633629466005</v>
      </c>
      <c r="AG1656" s="17">
        <v>0.77508765791326895</v>
      </c>
      <c r="AH1656" s="17">
        <v>0.70945034664967899</v>
      </c>
      <c r="AI1656" s="17">
        <v>0.53810599387348501</v>
      </c>
      <c r="AJ1656" s="17">
        <v>0.79671353538381495</v>
      </c>
      <c r="AK1656" s="17"/>
      <c r="AL1656" s="17">
        <v>0.79533827009512204</v>
      </c>
      <c r="AM1656" s="17">
        <v>0.64314608510807403</v>
      </c>
      <c r="AN1656" s="17">
        <v>0.72614090320312996</v>
      </c>
      <c r="AO1656" s="17">
        <v>0.57724051411239696</v>
      </c>
      <c r="AP1656" s="17">
        <v>0.84205460840847002</v>
      </c>
      <c r="AQ1656" s="17">
        <v>0.63674046298662301</v>
      </c>
      <c r="AR1656" s="17"/>
      <c r="AS1656" s="17">
        <v>0.77009845718859504</v>
      </c>
      <c r="AT1656" s="17">
        <v>0.72124300775686201</v>
      </c>
      <c r="AU1656" s="17">
        <v>0.59914670639702095</v>
      </c>
      <c r="AV1656" s="17">
        <v>0.63815551234202195</v>
      </c>
      <c r="AW1656" s="17">
        <v>0.78301162722762196</v>
      </c>
      <c r="AX1656" s="17"/>
      <c r="AY1656" s="17">
        <v>0.75259756295778601</v>
      </c>
      <c r="AZ1656" s="17">
        <v>0.69684912451692005</v>
      </c>
      <c r="BA1656" s="17">
        <v>0.65672358095868699</v>
      </c>
      <c r="BB1656" s="17">
        <v>0.64927474974447796</v>
      </c>
      <c r="BC1656" s="17">
        <v>0.65197494983773596</v>
      </c>
      <c r="BD1656" s="17"/>
      <c r="BE1656" s="17">
        <v>0.43943447842276701</v>
      </c>
      <c r="BF1656" s="17">
        <v>0.63913322077102896</v>
      </c>
      <c r="BG1656" s="17">
        <v>0.724541781616314</v>
      </c>
      <c r="BH1656" s="17">
        <v>0.72429277542796799</v>
      </c>
      <c r="BI1656" s="17"/>
      <c r="BJ1656" s="17">
        <v>0.58171193263615795</v>
      </c>
      <c r="BK1656" s="17">
        <v>0.71165237870241804</v>
      </c>
      <c r="BL1656" s="17">
        <v>0.71211448393417898</v>
      </c>
      <c r="BM1656" s="17">
        <v>0.71438553605991895</v>
      </c>
      <c r="BN1656" s="17"/>
      <c r="BO1656" s="17">
        <v>0.75162022950077501</v>
      </c>
      <c r="BP1656" s="17">
        <v>0.57644995624695905</v>
      </c>
      <c r="BQ1656" s="17">
        <v>0.70855205832164203</v>
      </c>
      <c r="BR1656" s="17"/>
      <c r="BS1656" s="17">
        <v>0.71410098885399398</v>
      </c>
      <c r="BT1656" s="17">
        <v>0.67045963208586901</v>
      </c>
      <c r="BU1656" s="17"/>
      <c r="BV1656" s="17">
        <v>0.779479016701077</v>
      </c>
      <c r="BW1656" s="17">
        <v>0.71128097178600103</v>
      </c>
      <c r="BX1656" s="17">
        <v>0.62494959905038505</v>
      </c>
      <c r="BY1656" s="17"/>
      <c r="BZ1656" s="17">
        <v>0.71900214341403001</v>
      </c>
      <c r="CA1656" s="17">
        <v>0.79808455878527895</v>
      </c>
    </row>
    <row r="1657" spans="2:79" x14ac:dyDescent="0.3">
      <c r="C1657" s="17"/>
      <c r="D1657" s="17"/>
      <c r="E1657" s="17"/>
      <c r="F1657" s="17"/>
      <c r="G1657" s="17"/>
      <c r="H1657" s="17"/>
      <c r="I1657" s="17"/>
      <c r="J1657" s="17"/>
      <c r="K1657" s="17"/>
      <c r="L1657" s="17"/>
      <c r="M1657" s="17"/>
      <c r="N1657" s="17"/>
      <c r="O1657" s="17"/>
      <c r="P1657" s="17"/>
      <c r="Q1657" s="17"/>
      <c r="R1657" s="17"/>
      <c r="S1657" s="17"/>
      <c r="T1657" s="17"/>
      <c r="U1657" s="17"/>
      <c r="V1657" s="17"/>
      <c r="W1657" s="17"/>
      <c r="X1657" s="17"/>
      <c r="Y1657" s="17"/>
      <c r="Z1657" s="17"/>
      <c r="AA1657" s="17"/>
      <c r="AB1657" s="17"/>
      <c r="AC1657" s="17"/>
      <c r="AD1657" s="17"/>
      <c r="AE1657" s="17"/>
      <c r="AF1657" s="17"/>
      <c r="AG1657" s="17"/>
      <c r="AH1657" s="17"/>
      <c r="AI1657" s="17"/>
      <c r="AJ1657" s="17"/>
      <c r="AK1657" s="17"/>
      <c r="AL1657" s="17"/>
      <c r="AM1657" s="17"/>
      <c r="AN1657" s="17"/>
      <c r="AO1657" s="17"/>
      <c r="AP1657" s="17"/>
      <c r="AQ1657" s="17"/>
      <c r="AR1657" s="17"/>
      <c r="AS1657" s="17"/>
      <c r="AT1657" s="17"/>
      <c r="AU1657" s="17"/>
      <c r="AV1657" s="17"/>
      <c r="AW1657" s="17"/>
      <c r="AX1657" s="17"/>
      <c r="AY1657" s="17"/>
      <c r="AZ1657" s="17"/>
      <c r="BA1657" s="17"/>
      <c r="BB1657" s="17"/>
      <c r="BC1657" s="17"/>
      <c r="BD1657" s="17"/>
      <c r="BE1657" s="17"/>
      <c r="BF1657" s="17"/>
      <c r="BG1657" s="17"/>
      <c r="BH1657" s="17"/>
      <c r="BI1657" s="17"/>
      <c r="BJ1657" s="17"/>
      <c r="BK1657" s="17"/>
      <c r="BL1657" s="17"/>
      <c r="BM1657" s="17"/>
      <c r="BN1657" s="17"/>
      <c r="BO1657" s="17"/>
      <c r="BP1657" s="17"/>
      <c r="BQ1657" s="17"/>
      <c r="BR1657" s="17"/>
      <c r="BS1657" s="17"/>
      <c r="BT1657" s="17"/>
      <c r="BU1657" s="17"/>
      <c r="BV1657" s="17"/>
      <c r="BW1657" s="17"/>
      <c r="BX1657" s="17"/>
      <c r="BY1657" s="17"/>
      <c r="BZ1657" s="17"/>
      <c r="CA1657" s="17"/>
    </row>
    <row r="1658" spans="2:79" x14ac:dyDescent="0.3">
      <c r="B1658" s="6" t="s">
        <v>434</v>
      </c>
      <c r="C1658" s="17"/>
      <c r="D1658" s="17"/>
      <c r="E1658" s="17"/>
      <c r="F1658" s="17"/>
      <c r="G1658" s="17"/>
      <c r="H1658" s="17"/>
      <c r="I1658" s="17"/>
      <c r="J1658" s="17"/>
      <c r="K1658" s="17"/>
      <c r="L1658" s="17"/>
      <c r="M1658" s="17"/>
      <c r="N1658" s="17"/>
      <c r="O1658" s="17"/>
      <c r="P1658" s="17"/>
      <c r="Q1658" s="17"/>
      <c r="R1658" s="17"/>
      <c r="S1658" s="17"/>
      <c r="T1658" s="17"/>
      <c r="U1658" s="17"/>
      <c r="V1658" s="17"/>
      <c r="W1658" s="17"/>
      <c r="X1658" s="17"/>
      <c r="Y1658" s="17"/>
      <c r="Z1658" s="17"/>
      <c r="AA1658" s="17"/>
      <c r="AB1658" s="17"/>
      <c r="AC1658" s="17"/>
      <c r="AD1658" s="17"/>
      <c r="AE1658" s="17"/>
      <c r="AF1658" s="17"/>
      <c r="AG1658" s="17"/>
      <c r="AH1658" s="17"/>
      <c r="AI1658" s="17"/>
      <c r="AJ1658" s="17"/>
      <c r="AK1658" s="17"/>
      <c r="AL1658" s="17"/>
      <c r="AM1658" s="17"/>
      <c r="AN1658" s="17"/>
      <c r="AO1658" s="17"/>
      <c r="AP1658" s="17"/>
      <c r="AQ1658" s="17"/>
      <c r="AR1658" s="17"/>
      <c r="AS1658" s="17"/>
      <c r="AT1658" s="17"/>
      <c r="AU1658" s="17"/>
      <c r="AV1658" s="17"/>
      <c r="AW1658" s="17"/>
      <c r="AX1658" s="17"/>
      <c r="AY1658" s="17"/>
      <c r="AZ1658" s="17"/>
      <c r="BA1658" s="17"/>
      <c r="BB1658" s="17"/>
      <c r="BC1658" s="17"/>
      <c r="BD1658" s="17"/>
      <c r="BE1658" s="17"/>
      <c r="BF1658" s="17"/>
      <c r="BG1658" s="17"/>
      <c r="BH1658" s="17"/>
      <c r="BI1658" s="17"/>
      <c r="BJ1658" s="17"/>
      <c r="BK1658" s="17"/>
      <c r="BL1658" s="17"/>
      <c r="BM1658" s="17"/>
      <c r="BN1658" s="17"/>
      <c r="BO1658" s="17"/>
      <c r="BP1658" s="17"/>
      <c r="BQ1658" s="17"/>
      <c r="BR1658" s="17"/>
      <c r="BS1658" s="17"/>
      <c r="BT1658" s="17"/>
      <c r="BU1658" s="17"/>
      <c r="BV1658" s="17"/>
      <c r="BW1658" s="17"/>
      <c r="BX1658" s="17"/>
      <c r="BY1658" s="17"/>
      <c r="BZ1658" s="17"/>
      <c r="CA1658" s="17"/>
    </row>
    <row r="1659" spans="2:79" x14ac:dyDescent="0.3">
      <c r="B1659" s="24" t="s">
        <v>107</v>
      </c>
      <c r="C1659" s="17"/>
      <c r="D1659" s="17"/>
      <c r="E1659" s="17"/>
      <c r="F1659" s="17"/>
      <c r="G1659" s="17"/>
      <c r="H1659" s="17"/>
      <c r="I1659" s="17"/>
      <c r="J1659" s="17"/>
      <c r="K1659" s="17"/>
      <c r="L1659" s="17"/>
      <c r="M1659" s="17"/>
      <c r="N1659" s="17"/>
      <c r="O1659" s="17"/>
      <c r="P1659" s="17"/>
      <c r="Q1659" s="17"/>
      <c r="R1659" s="17"/>
      <c r="S1659" s="17"/>
      <c r="T1659" s="17"/>
      <c r="U1659" s="17"/>
      <c r="V1659" s="17"/>
      <c r="W1659" s="17"/>
      <c r="X1659" s="17"/>
      <c r="Y1659" s="17"/>
      <c r="Z1659" s="17"/>
      <c r="AA1659" s="17"/>
      <c r="AB1659" s="17"/>
      <c r="AC1659" s="17"/>
      <c r="AD1659" s="17"/>
      <c r="AE1659" s="17"/>
      <c r="AF1659" s="17"/>
      <c r="AG1659" s="17"/>
      <c r="AH1659" s="17"/>
      <c r="AI1659" s="17"/>
      <c r="AJ1659" s="17"/>
      <c r="AK1659" s="17"/>
      <c r="AL1659" s="17"/>
      <c r="AM1659" s="17"/>
      <c r="AN1659" s="17"/>
      <c r="AO1659" s="17"/>
      <c r="AP1659" s="17"/>
      <c r="AQ1659" s="17"/>
      <c r="AR1659" s="17"/>
      <c r="AS1659" s="17"/>
      <c r="AT1659" s="17"/>
      <c r="AU1659" s="17"/>
      <c r="AV1659" s="17"/>
      <c r="AW1659" s="17"/>
      <c r="AX1659" s="17"/>
      <c r="AY1659" s="17"/>
      <c r="AZ1659" s="17"/>
      <c r="BA1659" s="17"/>
      <c r="BB1659" s="17"/>
      <c r="BC1659" s="17"/>
      <c r="BD1659" s="17"/>
      <c r="BE1659" s="17"/>
      <c r="BF1659" s="17"/>
      <c r="BG1659" s="17"/>
      <c r="BH1659" s="17"/>
      <c r="BI1659" s="17"/>
      <c r="BJ1659" s="17"/>
      <c r="BK1659" s="17"/>
      <c r="BL1659" s="17"/>
      <c r="BM1659" s="17"/>
      <c r="BN1659" s="17"/>
      <c r="BO1659" s="17"/>
      <c r="BP1659" s="17"/>
      <c r="BQ1659" s="17"/>
      <c r="BR1659" s="17"/>
      <c r="BS1659" s="17"/>
      <c r="BT1659" s="17"/>
      <c r="BU1659" s="17"/>
      <c r="BV1659" s="17"/>
      <c r="BW1659" s="17"/>
      <c r="BX1659" s="17"/>
      <c r="BY1659" s="17"/>
      <c r="BZ1659" s="17"/>
      <c r="CA1659" s="17"/>
    </row>
    <row r="1660" spans="2:79" x14ac:dyDescent="0.3">
      <c r="B1660" t="s">
        <v>184</v>
      </c>
      <c r="C1660" s="17">
        <v>0.234540481832023</v>
      </c>
      <c r="D1660" s="17">
        <v>0.20660604621047499</v>
      </c>
      <c r="E1660" s="17">
        <v>0.26113647990890598</v>
      </c>
      <c r="F1660" s="17"/>
      <c r="G1660" s="17">
        <v>0.265749755307847</v>
      </c>
      <c r="H1660" s="17">
        <v>0.30372749906825203</v>
      </c>
      <c r="I1660" s="17">
        <v>0.277090673938579</v>
      </c>
      <c r="J1660" s="17">
        <v>0.19882790652106799</v>
      </c>
      <c r="K1660" s="17">
        <v>0.189235753600348</v>
      </c>
      <c r="L1660" s="17">
        <v>0.182050566502022</v>
      </c>
      <c r="M1660" s="17"/>
      <c r="N1660" s="17">
        <v>0.28484853206306598</v>
      </c>
      <c r="O1660" s="17">
        <v>0.198148642229347</v>
      </c>
      <c r="P1660" s="17">
        <v>0.21993476460705999</v>
      </c>
      <c r="Q1660" s="17">
        <v>0.23166904529773</v>
      </c>
      <c r="R1660" s="17"/>
      <c r="S1660" s="17">
        <v>0.29131928931864598</v>
      </c>
      <c r="T1660" s="17">
        <v>0.20391028170596601</v>
      </c>
      <c r="U1660" s="17">
        <v>0.187353117063872</v>
      </c>
      <c r="V1660" s="17">
        <v>0.20395567273745099</v>
      </c>
      <c r="W1660" s="17">
        <v>0.25652851102238999</v>
      </c>
      <c r="X1660" s="17">
        <v>0.31445071020923399</v>
      </c>
      <c r="Y1660" s="17">
        <v>0.19757506210379999</v>
      </c>
      <c r="Z1660" s="17">
        <v>0.29258535365306498</v>
      </c>
      <c r="AA1660" s="17">
        <v>0.24586673327235101</v>
      </c>
      <c r="AB1660" s="17">
        <v>0.18803357349966299</v>
      </c>
      <c r="AC1660" s="17">
        <v>0.163600828692442</v>
      </c>
      <c r="AD1660" s="17">
        <v>0.26782724043142597</v>
      </c>
      <c r="AE1660" s="17"/>
      <c r="AF1660" s="17">
        <v>0.176756937720599</v>
      </c>
      <c r="AG1660" s="17">
        <v>0.27661892031687502</v>
      </c>
      <c r="AH1660" s="17">
        <v>0.219622413833651</v>
      </c>
      <c r="AI1660" s="17">
        <v>0.15440903915168699</v>
      </c>
      <c r="AJ1660" s="17">
        <v>0.27904969514496802</v>
      </c>
      <c r="AK1660" s="17"/>
      <c r="AL1660" s="17">
        <v>0.30659714339238398</v>
      </c>
      <c r="AM1660" s="17">
        <v>0.22040517578100799</v>
      </c>
      <c r="AN1660" s="17">
        <v>0.249300087965691</v>
      </c>
      <c r="AO1660" s="17">
        <v>0.1548555391183</v>
      </c>
      <c r="AP1660" s="17">
        <v>0.31985384002105099</v>
      </c>
      <c r="AQ1660" s="17">
        <v>0.18023126265574199</v>
      </c>
      <c r="AR1660" s="17"/>
      <c r="AS1660" s="17">
        <v>0.37867081226363603</v>
      </c>
      <c r="AT1660" s="17">
        <v>0.20663331508461699</v>
      </c>
      <c r="AU1660" s="17">
        <v>0.16153773100323601</v>
      </c>
      <c r="AV1660" s="17">
        <v>0.26345626183188198</v>
      </c>
      <c r="AW1660" s="17">
        <v>0.40723966840728698</v>
      </c>
      <c r="AX1660" s="17"/>
      <c r="AY1660" s="17">
        <v>0.29263713327165602</v>
      </c>
      <c r="AZ1660" s="17">
        <v>0.20636749355886999</v>
      </c>
      <c r="BA1660" s="17">
        <v>0.206134903893606</v>
      </c>
      <c r="BB1660" s="17">
        <v>0.24984804535639399</v>
      </c>
      <c r="BC1660" s="17">
        <v>0.26573713374714197</v>
      </c>
      <c r="BD1660" s="17"/>
      <c r="BE1660" s="17">
        <v>0.18140314815011099</v>
      </c>
      <c r="BF1660" s="17">
        <v>0.18852985361400201</v>
      </c>
      <c r="BG1660" s="17">
        <v>0.24248198422938799</v>
      </c>
      <c r="BH1660" s="17">
        <v>0.26212045506040299</v>
      </c>
      <c r="BI1660" s="17"/>
      <c r="BJ1660" s="17">
        <v>0.206732850347872</v>
      </c>
      <c r="BK1660" s="17">
        <v>0.35651901105123102</v>
      </c>
      <c r="BL1660" s="17">
        <v>0.22956067301317101</v>
      </c>
      <c r="BM1660" s="17">
        <v>0.22766186691061199</v>
      </c>
      <c r="BN1660" s="17"/>
      <c r="BO1660" s="17">
        <v>0.320777257874997</v>
      </c>
      <c r="BP1660" s="17">
        <v>0.21816428688056899</v>
      </c>
      <c r="BQ1660" s="17">
        <v>0.220911284975012</v>
      </c>
      <c r="BR1660" s="17"/>
      <c r="BS1660" s="17">
        <v>0.25395664276484198</v>
      </c>
      <c r="BT1660" s="17">
        <v>0.21041825965875</v>
      </c>
      <c r="BU1660" s="17"/>
      <c r="BV1660" s="17">
        <v>0.284106648254429</v>
      </c>
      <c r="BW1660" s="17">
        <v>0.208269671981055</v>
      </c>
      <c r="BX1660" s="17">
        <v>0.239611111187638</v>
      </c>
      <c r="BY1660" s="17"/>
      <c r="BZ1660" s="17">
        <v>0.19540668367952499</v>
      </c>
      <c r="CA1660" s="17">
        <v>0.31016042918622799</v>
      </c>
    </row>
    <row r="1661" spans="2:79" x14ac:dyDescent="0.3">
      <c r="B1661" t="s">
        <v>185</v>
      </c>
      <c r="C1661" s="17">
        <v>0.46156916010923699</v>
      </c>
      <c r="D1661" s="17">
        <v>0.45249725866407597</v>
      </c>
      <c r="E1661" s="17">
        <v>0.47048880145851901</v>
      </c>
      <c r="F1661" s="17"/>
      <c r="G1661" s="17">
        <v>0.48698186390849302</v>
      </c>
      <c r="H1661" s="17">
        <v>0.46203556062370199</v>
      </c>
      <c r="I1661" s="17">
        <v>0.43726250851814702</v>
      </c>
      <c r="J1661" s="17">
        <v>0.46480449159826798</v>
      </c>
      <c r="K1661" s="17">
        <v>0.440941328937549</v>
      </c>
      <c r="L1661" s="17">
        <v>0.47511996722390198</v>
      </c>
      <c r="M1661" s="17"/>
      <c r="N1661" s="17">
        <v>0.47032159940650797</v>
      </c>
      <c r="O1661" s="17">
        <v>0.52419696416973605</v>
      </c>
      <c r="P1661" s="17">
        <v>0.42274025875194399</v>
      </c>
      <c r="Q1661" s="17">
        <v>0.42205359617952098</v>
      </c>
      <c r="R1661" s="17"/>
      <c r="S1661" s="17">
        <v>0.45429670430651597</v>
      </c>
      <c r="T1661" s="17">
        <v>0.52150409664942898</v>
      </c>
      <c r="U1661" s="17">
        <v>0.465746782221723</v>
      </c>
      <c r="V1661" s="17">
        <v>0.44106832885471697</v>
      </c>
      <c r="W1661" s="17">
        <v>0.45202993775601902</v>
      </c>
      <c r="X1661" s="17">
        <v>0.32545634714570099</v>
      </c>
      <c r="Y1661" s="17">
        <v>0.46210061002344199</v>
      </c>
      <c r="Z1661" s="17">
        <v>0.41366631600027898</v>
      </c>
      <c r="AA1661" s="17">
        <v>0.47867582936248798</v>
      </c>
      <c r="AB1661" s="17">
        <v>0.53856552534815105</v>
      </c>
      <c r="AC1661" s="17">
        <v>0.489075606089861</v>
      </c>
      <c r="AD1661" s="17">
        <v>0.43944396441630901</v>
      </c>
      <c r="AE1661" s="17"/>
      <c r="AF1661" s="17">
        <v>0.44560563723563101</v>
      </c>
      <c r="AG1661" s="17">
        <v>0.51708278634305505</v>
      </c>
      <c r="AH1661" s="17">
        <v>0.49966749087593898</v>
      </c>
      <c r="AI1661" s="17">
        <v>0.37127837066879199</v>
      </c>
      <c r="AJ1661" s="17">
        <v>0.47056132517364802</v>
      </c>
      <c r="AK1661" s="17"/>
      <c r="AL1661" s="17">
        <v>0.51485919034392602</v>
      </c>
      <c r="AM1661" s="17">
        <v>0.43687045927789098</v>
      </c>
      <c r="AN1661" s="17">
        <v>0.51939250233550405</v>
      </c>
      <c r="AO1661" s="17">
        <v>0.405132530069226</v>
      </c>
      <c r="AP1661" s="17">
        <v>0.51297983970277305</v>
      </c>
      <c r="AQ1661" s="17">
        <v>0.42529419668653701</v>
      </c>
      <c r="AR1661" s="17"/>
      <c r="AS1661" s="17">
        <v>0.38410890159229499</v>
      </c>
      <c r="AT1661" s="17">
        <v>0.50142399241925995</v>
      </c>
      <c r="AU1661" s="17">
        <v>0.46010094999720902</v>
      </c>
      <c r="AV1661" s="17">
        <v>0.43205641705617198</v>
      </c>
      <c r="AW1661" s="17">
        <v>0.33676566855330398</v>
      </c>
      <c r="AX1661" s="17"/>
      <c r="AY1661" s="17">
        <v>0.415897466053262</v>
      </c>
      <c r="AZ1661" s="17">
        <v>0.50919516384467201</v>
      </c>
      <c r="BA1661" s="17">
        <v>0.45665368603789902</v>
      </c>
      <c r="BB1661" s="17">
        <v>0.44565292392067402</v>
      </c>
      <c r="BC1661" s="17">
        <v>0.386671148607723</v>
      </c>
      <c r="BD1661" s="17"/>
      <c r="BE1661" s="17">
        <v>0.41442099352790002</v>
      </c>
      <c r="BF1661" s="17">
        <v>0.44770449063489298</v>
      </c>
      <c r="BG1661" s="17">
        <v>0.46853193372324797</v>
      </c>
      <c r="BH1661" s="17">
        <v>0.47352561131980803</v>
      </c>
      <c r="BI1661" s="17"/>
      <c r="BJ1661" s="17">
        <v>0.38452305378220603</v>
      </c>
      <c r="BK1661" s="17">
        <v>0.42788872103813802</v>
      </c>
      <c r="BL1661" s="17">
        <v>0.456015241704948</v>
      </c>
      <c r="BM1661" s="17">
        <v>0.48815163584556298</v>
      </c>
      <c r="BN1661" s="17"/>
      <c r="BO1661" s="17">
        <v>0.39085544050372301</v>
      </c>
      <c r="BP1661" s="17">
        <v>0.49301673987113598</v>
      </c>
      <c r="BQ1661" s="17">
        <v>0.47127621495524602</v>
      </c>
      <c r="BR1661" s="17"/>
      <c r="BS1661" s="17">
        <v>0.45392715555234098</v>
      </c>
      <c r="BT1661" s="17">
        <v>0.47112262491086998</v>
      </c>
      <c r="BU1661" s="17"/>
      <c r="BV1661" s="17">
        <v>0.53042997253416102</v>
      </c>
      <c r="BW1661" s="17">
        <v>0.47141679943672299</v>
      </c>
      <c r="BX1661" s="17">
        <v>0.410813290407883</v>
      </c>
      <c r="BY1661" s="17"/>
      <c r="BZ1661" s="17">
        <v>0.53263184081027404</v>
      </c>
      <c r="CA1661" s="17">
        <v>0.468581512458975</v>
      </c>
    </row>
    <row r="1662" spans="2:79" x14ac:dyDescent="0.3">
      <c r="B1662" t="s">
        <v>186</v>
      </c>
      <c r="C1662" s="17">
        <v>0.19546219414445601</v>
      </c>
      <c r="D1662" s="17">
        <v>0.21981869044791499</v>
      </c>
      <c r="E1662" s="17">
        <v>0.172531843181574</v>
      </c>
      <c r="F1662" s="17"/>
      <c r="G1662" s="17">
        <v>0.16354164245837799</v>
      </c>
      <c r="H1662" s="17">
        <v>0.160077828101303</v>
      </c>
      <c r="I1662" s="17">
        <v>0.19777460777750899</v>
      </c>
      <c r="J1662" s="17">
        <v>0.20112996627410101</v>
      </c>
      <c r="K1662" s="17">
        <v>0.22677358579642701</v>
      </c>
      <c r="L1662" s="17">
        <v>0.218204284498762</v>
      </c>
      <c r="M1662" s="17"/>
      <c r="N1662" s="17">
        <v>0.16838441320075201</v>
      </c>
      <c r="O1662" s="17">
        <v>0.17677382192622601</v>
      </c>
      <c r="P1662" s="17">
        <v>0.224615715297451</v>
      </c>
      <c r="Q1662" s="17">
        <v>0.21465717586736899</v>
      </c>
      <c r="R1662" s="17"/>
      <c r="S1662" s="17">
        <v>0.17164445244738499</v>
      </c>
      <c r="T1662" s="17">
        <v>0.16469650688672799</v>
      </c>
      <c r="U1662" s="17">
        <v>0.25999685869029399</v>
      </c>
      <c r="V1662" s="17">
        <v>0.226638500920855</v>
      </c>
      <c r="W1662" s="17">
        <v>0.14924826328346499</v>
      </c>
      <c r="X1662" s="17">
        <v>0.26932413115223103</v>
      </c>
      <c r="Y1662" s="17">
        <v>0.23473572529589801</v>
      </c>
      <c r="Z1662" s="17">
        <v>0.196458020467464</v>
      </c>
      <c r="AA1662" s="17">
        <v>0.17403761204460999</v>
      </c>
      <c r="AB1662" s="17">
        <v>0.14975052826059501</v>
      </c>
      <c r="AC1662" s="17">
        <v>0.17141363636274601</v>
      </c>
      <c r="AD1662" s="17">
        <v>0.20995689236548201</v>
      </c>
      <c r="AE1662" s="17"/>
      <c r="AF1662" s="17">
        <v>0.25406536199227803</v>
      </c>
      <c r="AG1662" s="17">
        <v>0.14734717439694101</v>
      </c>
      <c r="AH1662" s="17">
        <v>0.19481867405957001</v>
      </c>
      <c r="AI1662" s="17">
        <v>0.25729998771567197</v>
      </c>
      <c r="AJ1662" s="17">
        <v>0.16939573026950899</v>
      </c>
      <c r="AK1662" s="17"/>
      <c r="AL1662" s="17">
        <v>0.139457011090557</v>
      </c>
      <c r="AM1662" s="17">
        <v>0.23854288735523599</v>
      </c>
      <c r="AN1662" s="17">
        <v>0.14128274732833099</v>
      </c>
      <c r="AO1662" s="17">
        <v>0.23229087434224799</v>
      </c>
      <c r="AP1662" s="17">
        <v>0.126590039013807</v>
      </c>
      <c r="AQ1662" s="17">
        <v>0.28080067816637</v>
      </c>
      <c r="AR1662" s="17"/>
      <c r="AS1662" s="17">
        <v>0.14823883688655801</v>
      </c>
      <c r="AT1662" s="17">
        <v>0.192238184873854</v>
      </c>
      <c r="AU1662" s="17">
        <v>0.24846261963333799</v>
      </c>
      <c r="AV1662" s="17">
        <v>0.17211770496718301</v>
      </c>
      <c r="AW1662" s="17">
        <v>0.150521685780415</v>
      </c>
      <c r="AX1662" s="17"/>
      <c r="AY1662" s="17">
        <v>0.165315956944142</v>
      </c>
      <c r="AZ1662" s="17">
        <v>0.188371472214313</v>
      </c>
      <c r="BA1662" s="17">
        <v>0.24800048351581</v>
      </c>
      <c r="BB1662" s="17">
        <v>0.19058013525150799</v>
      </c>
      <c r="BC1662" s="17">
        <v>0.15568113295095501</v>
      </c>
      <c r="BD1662" s="17"/>
      <c r="BE1662" s="17">
        <v>0.21562018908838501</v>
      </c>
      <c r="BF1662" s="17">
        <v>0.21694675553523701</v>
      </c>
      <c r="BG1662" s="17">
        <v>0.19222886099578201</v>
      </c>
      <c r="BH1662" s="17">
        <v>0.17240502987617601</v>
      </c>
      <c r="BI1662" s="17"/>
      <c r="BJ1662" s="17">
        <v>0.23454004415232199</v>
      </c>
      <c r="BK1662" s="17">
        <v>0.138664907719694</v>
      </c>
      <c r="BL1662" s="17">
        <v>0.19830371499022501</v>
      </c>
      <c r="BM1662" s="17">
        <v>0.191008436038236</v>
      </c>
      <c r="BN1662" s="17"/>
      <c r="BO1662" s="17">
        <v>0.16223565689643499</v>
      </c>
      <c r="BP1662" s="17">
        <v>0.180878125281138</v>
      </c>
      <c r="BQ1662" s="17">
        <v>0.20286950948285601</v>
      </c>
      <c r="BR1662" s="17"/>
      <c r="BS1662" s="17">
        <v>0.19031706053997299</v>
      </c>
      <c r="BT1662" s="17">
        <v>0.20224854280611099</v>
      </c>
      <c r="BU1662" s="17"/>
      <c r="BV1662" s="17">
        <v>0.135962524448038</v>
      </c>
      <c r="BW1662" s="17">
        <v>0.21574770875305299</v>
      </c>
      <c r="BX1662" s="17">
        <v>0.202367562068829</v>
      </c>
      <c r="BY1662" s="17"/>
      <c r="BZ1662" s="17">
        <v>0.17703818191422999</v>
      </c>
      <c r="CA1662" s="17">
        <v>0.142913087049827</v>
      </c>
    </row>
    <row r="1663" spans="2:79" x14ac:dyDescent="0.3">
      <c r="B1663" t="s">
        <v>187</v>
      </c>
      <c r="C1663" s="17">
        <v>6.8622506217728099E-2</v>
      </c>
      <c r="D1663" s="17">
        <v>8.0451784307368102E-2</v>
      </c>
      <c r="E1663" s="17">
        <v>5.6483875041907203E-2</v>
      </c>
      <c r="F1663" s="17"/>
      <c r="G1663" s="17">
        <v>5.3054729659005602E-2</v>
      </c>
      <c r="H1663" s="17">
        <v>4.4613463590043097E-2</v>
      </c>
      <c r="I1663" s="17">
        <v>5.3203440920982198E-2</v>
      </c>
      <c r="J1663" s="17">
        <v>8.0727120206491601E-2</v>
      </c>
      <c r="K1663" s="17">
        <v>0.10197669435392601</v>
      </c>
      <c r="L1663" s="17">
        <v>7.8993115569952699E-2</v>
      </c>
      <c r="M1663" s="17"/>
      <c r="N1663" s="17">
        <v>5.5265387277838703E-2</v>
      </c>
      <c r="O1663" s="17">
        <v>5.9903108762012498E-2</v>
      </c>
      <c r="P1663" s="17">
        <v>0.106228543711454</v>
      </c>
      <c r="Q1663" s="17">
        <v>6.0395505156628497E-2</v>
      </c>
      <c r="R1663" s="17"/>
      <c r="S1663" s="17">
        <v>5.73803263550655E-2</v>
      </c>
      <c r="T1663" s="17">
        <v>7.0134781985370098E-2</v>
      </c>
      <c r="U1663" s="17">
        <v>6.8775707459536595E-2</v>
      </c>
      <c r="V1663" s="17">
        <v>7.3284410964848098E-2</v>
      </c>
      <c r="W1663" s="17">
        <v>0.109081795152903</v>
      </c>
      <c r="X1663" s="17">
        <v>4.4539211636039702E-2</v>
      </c>
      <c r="Y1663" s="17">
        <v>5.6356151983391597E-2</v>
      </c>
      <c r="Z1663" s="17">
        <v>7.2536554194193997E-2</v>
      </c>
      <c r="AA1663" s="17">
        <v>5.7953017327497601E-2</v>
      </c>
      <c r="AB1663" s="17">
        <v>6.7788623436887699E-2</v>
      </c>
      <c r="AC1663" s="17">
        <v>0.120599549734778</v>
      </c>
      <c r="AD1663" s="17">
        <v>5.9810793700312503E-2</v>
      </c>
      <c r="AE1663" s="17"/>
      <c r="AF1663" s="17">
        <v>7.7240728654185895E-2</v>
      </c>
      <c r="AG1663" s="17">
        <v>3.6715596945347102E-2</v>
      </c>
      <c r="AH1663" s="17">
        <v>7.9338610097679396E-2</v>
      </c>
      <c r="AI1663" s="17">
        <v>0.158285612900741</v>
      </c>
      <c r="AJ1663" s="17">
        <v>3.7988471689938103E-2</v>
      </c>
      <c r="AK1663" s="17"/>
      <c r="AL1663" s="17">
        <v>2.8033242303947201E-2</v>
      </c>
      <c r="AM1663" s="17">
        <v>6.90321192307458E-2</v>
      </c>
      <c r="AN1663" s="17">
        <v>7.8495351503786406E-2</v>
      </c>
      <c r="AO1663" s="17">
        <v>0.14583135463081501</v>
      </c>
      <c r="AP1663" s="17">
        <v>1.51669447854006E-2</v>
      </c>
      <c r="AQ1663" s="17">
        <v>4.9882376358011099E-2</v>
      </c>
      <c r="AR1663" s="17"/>
      <c r="AS1663" s="17">
        <v>6.4194363101338206E-2</v>
      </c>
      <c r="AT1663" s="17">
        <v>6.7227683226078E-2</v>
      </c>
      <c r="AU1663" s="17">
        <v>7.4046536997703E-2</v>
      </c>
      <c r="AV1663" s="17">
        <v>7.6774629332944905E-2</v>
      </c>
      <c r="AW1663" s="17">
        <v>4.5599290643763897E-2</v>
      </c>
      <c r="AX1663" s="17"/>
      <c r="AY1663" s="17">
        <v>8.6494981735305995E-2</v>
      </c>
      <c r="AZ1663" s="17">
        <v>6.5971607500609E-2</v>
      </c>
      <c r="BA1663" s="17">
        <v>4.4930530225873198E-2</v>
      </c>
      <c r="BB1663" s="17">
        <v>7.2913775360361602E-2</v>
      </c>
      <c r="BC1663" s="17">
        <v>0.11075740743422199</v>
      </c>
      <c r="BD1663" s="17"/>
      <c r="BE1663" s="17">
        <v>9.7766946661226206E-2</v>
      </c>
      <c r="BF1663" s="17">
        <v>0.11021985614277501</v>
      </c>
      <c r="BG1663" s="17">
        <v>6.2181039234350199E-2</v>
      </c>
      <c r="BH1663" s="17">
        <v>5.1289856213392597E-2</v>
      </c>
      <c r="BI1663" s="17"/>
      <c r="BJ1663" s="17">
        <v>0.113507468316839</v>
      </c>
      <c r="BK1663" s="17">
        <v>4.4457729226249298E-2</v>
      </c>
      <c r="BL1663" s="17">
        <v>7.9645413200433196E-2</v>
      </c>
      <c r="BM1663" s="17">
        <v>5.7127545812081001E-2</v>
      </c>
      <c r="BN1663" s="17"/>
      <c r="BO1663" s="17">
        <v>8.2468676600960494E-2</v>
      </c>
      <c r="BP1663" s="17">
        <v>8.1180832133714506E-2</v>
      </c>
      <c r="BQ1663" s="17">
        <v>6.3983960114912794E-2</v>
      </c>
      <c r="BR1663" s="17"/>
      <c r="BS1663" s="17">
        <v>6.9808071239707406E-2</v>
      </c>
      <c r="BT1663" s="17">
        <v>6.7588406746636298E-2</v>
      </c>
      <c r="BU1663" s="17"/>
      <c r="BV1663" s="17">
        <v>3.43188629720396E-2</v>
      </c>
      <c r="BW1663" s="17">
        <v>6.2134232173645797E-2</v>
      </c>
      <c r="BX1663" s="17">
        <v>0.107010945220905</v>
      </c>
      <c r="BY1663" s="17"/>
      <c r="BZ1663" s="17">
        <v>6.2423938305283498E-2</v>
      </c>
      <c r="CA1663" s="17">
        <v>4.34221098491194E-2</v>
      </c>
    </row>
    <row r="1664" spans="2:79" x14ac:dyDescent="0.3">
      <c r="B1664" t="s">
        <v>188</v>
      </c>
      <c r="C1664" s="17">
        <v>2.5510502215061799E-2</v>
      </c>
      <c r="D1664" s="17">
        <v>2.5546782680390599E-2</v>
      </c>
      <c r="E1664" s="17">
        <v>2.5701749697819999E-2</v>
      </c>
      <c r="F1664" s="17"/>
      <c r="G1664" s="17">
        <v>2.04099903024379E-2</v>
      </c>
      <c r="H1664" s="17">
        <v>6.3872357647508596E-3</v>
      </c>
      <c r="I1664" s="17">
        <v>2.20660355549465E-2</v>
      </c>
      <c r="J1664" s="17">
        <v>3.6801900996558799E-2</v>
      </c>
      <c r="K1664" s="17">
        <v>3.4514316735783902E-2</v>
      </c>
      <c r="L1664" s="17">
        <v>3.2101875460249299E-2</v>
      </c>
      <c r="M1664" s="17"/>
      <c r="N1664" s="17">
        <v>1.77142831268218E-2</v>
      </c>
      <c r="O1664" s="17">
        <v>2.3057822277841099E-2</v>
      </c>
      <c r="P1664" s="17">
        <v>1.9245858488941898E-2</v>
      </c>
      <c r="Q1664" s="17">
        <v>4.2504302488357397E-2</v>
      </c>
      <c r="R1664" s="17"/>
      <c r="S1664" s="17">
        <v>1.4671319539151699E-2</v>
      </c>
      <c r="T1664" s="17">
        <v>2.49417521600271E-2</v>
      </c>
      <c r="U1664" s="17">
        <v>1.16923851664925E-2</v>
      </c>
      <c r="V1664" s="17">
        <v>3.9434063379381698E-2</v>
      </c>
      <c r="W1664" s="17">
        <v>2.56869414083882E-2</v>
      </c>
      <c r="X1664" s="17">
        <v>2.3629989826324398E-2</v>
      </c>
      <c r="Y1664" s="17">
        <v>3.5291971399143703E-2</v>
      </c>
      <c r="Z1664" s="17">
        <v>2.4753755684998099E-2</v>
      </c>
      <c r="AA1664" s="17">
        <v>2.1023377015925101E-2</v>
      </c>
      <c r="AB1664" s="17">
        <v>4.8718558250319899E-2</v>
      </c>
      <c r="AC1664" s="17">
        <v>1.20820051134379E-2</v>
      </c>
      <c r="AD1664" s="17">
        <v>2.2961109086471101E-2</v>
      </c>
      <c r="AE1664" s="17"/>
      <c r="AF1664" s="17">
        <v>3.6659605141358298E-2</v>
      </c>
      <c r="AG1664" s="17">
        <v>1.6251356005303301E-2</v>
      </c>
      <c r="AH1664" s="17">
        <v>0</v>
      </c>
      <c r="AI1664" s="17">
        <v>5.4904409711617697E-2</v>
      </c>
      <c r="AJ1664" s="17">
        <v>2.5607130975302501E-2</v>
      </c>
      <c r="AK1664" s="17"/>
      <c r="AL1664" s="17">
        <v>5.1634666341460302E-3</v>
      </c>
      <c r="AM1664" s="17">
        <v>2.9637172340381601E-2</v>
      </c>
      <c r="AN1664" s="17">
        <v>4.9341003214465901E-3</v>
      </c>
      <c r="AO1664" s="17">
        <v>5.27175387971121E-2</v>
      </c>
      <c r="AP1664" s="17">
        <v>5.8322609477919497E-3</v>
      </c>
      <c r="AQ1664" s="17">
        <v>2.61821911342561E-2</v>
      </c>
      <c r="AR1664" s="17"/>
      <c r="AS1664" s="17">
        <v>2.1029397032299099E-2</v>
      </c>
      <c r="AT1664" s="17">
        <v>1.9682148666732902E-2</v>
      </c>
      <c r="AU1664" s="17">
        <v>3.3795144401493699E-2</v>
      </c>
      <c r="AV1664" s="17">
        <v>3.56586664914375E-2</v>
      </c>
      <c r="AW1664" s="17">
        <v>5.9873686615229502E-2</v>
      </c>
      <c r="AX1664" s="17"/>
      <c r="AY1664" s="17">
        <v>3.1364389179013803E-2</v>
      </c>
      <c r="AZ1664" s="17">
        <v>1.61938958312716E-2</v>
      </c>
      <c r="BA1664" s="17">
        <v>2.7667344029757401E-2</v>
      </c>
      <c r="BB1664" s="17">
        <v>3.3290139335743797E-2</v>
      </c>
      <c r="BC1664" s="17">
        <v>5.0013782715131197E-2</v>
      </c>
      <c r="BD1664" s="17"/>
      <c r="BE1664" s="17">
        <v>7.8870312531693298E-2</v>
      </c>
      <c r="BF1664" s="17">
        <v>2.8788678508482601E-2</v>
      </c>
      <c r="BG1664" s="17">
        <v>2.2817687927175999E-2</v>
      </c>
      <c r="BH1664" s="17">
        <v>2.1483423979079201E-2</v>
      </c>
      <c r="BI1664" s="17"/>
      <c r="BJ1664" s="17">
        <v>3.4399034414071397E-2</v>
      </c>
      <c r="BK1664" s="17">
        <v>1.8980886693668798E-2</v>
      </c>
      <c r="BL1664" s="17">
        <v>2.65926583294697E-2</v>
      </c>
      <c r="BM1664" s="17">
        <v>2.3236075683574602E-2</v>
      </c>
      <c r="BN1664" s="17"/>
      <c r="BO1664" s="17">
        <v>2.6014177388026499E-2</v>
      </c>
      <c r="BP1664" s="17">
        <v>1.15074628281391E-2</v>
      </c>
      <c r="BQ1664" s="17">
        <v>2.82842189442515E-2</v>
      </c>
      <c r="BR1664" s="17"/>
      <c r="BS1664" s="17">
        <v>2.00324573157609E-2</v>
      </c>
      <c r="BT1664" s="17">
        <v>3.1262147818902401E-2</v>
      </c>
      <c r="BU1664" s="17"/>
      <c r="BV1664" s="17">
        <v>1.0867181983858601E-2</v>
      </c>
      <c r="BW1664" s="17">
        <v>2.5558033547450398E-2</v>
      </c>
      <c r="BX1664" s="17">
        <v>3.3552160110391201E-2</v>
      </c>
      <c r="BY1664" s="17"/>
      <c r="BZ1664" s="17">
        <v>3.2499355290687898E-2</v>
      </c>
      <c r="CA1664" s="17">
        <v>2.60877133639251E-2</v>
      </c>
    </row>
    <row r="1665" spans="2:79" x14ac:dyDescent="0.3">
      <c r="B1665" t="s">
        <v>149</v>
      </c>
      <c r="C1665" s="17">
        <v>1.42951554814947E-2</v>
      </c>
      <c r="D1665" s="17">
        <v>1.5079437689775099E-2</v>
      </c>
      <c r="E1665" s="17">
        <v>1.36572507112741E-2</v>
      </c>
      <c r="F1665" s="17"/>
      <c r="G1665" s="17">
        <v>1.02620183638376E-2</v>
      </c>
      <c r="H1665" s="17">
        <v>2.3158412851948501E-2</v>
      </c>
      <c r="I1665" s="17">
        <v>1.2602733289836399E-2</v>
      </c>
      <c r="J1665" s="17">
        <v>1.7708614403511999E-2</v>
      </c>
      <c r="K1665" s="17">
        <v>6.5583205759664302E-3</v>
      </c>
      <c r="L1665" s="17">
        <v>1.35301907451124E-2</v>
      </c>
      <c r="M1665" s="17"/>
      <c r="N1665" s="17">
        <v>3.4657849250128302E-3</v>
      </c>
      <c r="O1665" s="17">
        <v>1.7919640634836899E-2</v>
      </c>
      <c r="P1665" s="17">
        <v>7.23485914314959E-3</v>
      </c>
      <c r="Q1665" s="17">
        <v>2.8720375010392801E-2</v>
      </c>
      <c r="R1665" s="17"/>
      <c r="S1665" s="17">
        <v>1.0687908033234401E-2</v>
      </c>
      <c r="T1665" s="17">
        <v>1.48125806124804E-2</v>
      </c>
      <c r="U1665" s="17">
        <v>6.4351493980809998E-3</v>
      </c>
      <c r="V1665" s="17">
        <v>1.56190231427479E-2</v>
      </c>
      <c r="W1665" s="17">
        <v>7.4245513768336499E-3</v>
      </c>
      <c r="X1665" s="17">
        <v>2.25996100304694E-2</v>
      </c>
      <c r="Y1665" s="17">
        <v>1.39404791943245E-2</v>
      </c>
      <c r="Z1665" s="17">
        <v>0</v>
      </c>
      <c r="AA1665" s="17">
        <v>2.2443430977128798E-2</v>
      </c>
      <c r="AB1665" s="17">
        <v>7.1431912043835501E-3</v>
      </c>
      <c r="AC1665" s="17">
        <v>4.32283740067348E-2</v>
      </c>
      <c r="AD1665" s="17">
        <v>0</v>
      </c>
      <c r="AE1665" s="17"/>
      <c r="AF1665" s="17">
        <v>9.6717292559467209E-3</v>
      </c>
      <c r="AG1665" s="17">
        <v>5.9841659924780898E-3</v>
      </c>
      <c r="AH1665" s="17">
        <v>6.5528111331602896E-3</v>
      </c>
      <c r="AI1665" s="17">
        <v>3.8225798514894601E-3</v>
      </c>
      <c r="AJ1665" s="17">
        <v>1.7397646746634E-2</v>
      </c>
      <c r="AK1665" s="17"/>
      <c r="AL1665" s="17">
        <v>5.8899462350400804E-3</v>
      </c>
      <c r="AM1665" s="17">
        <v>5.5121860147373802E-3</v>
      </c>
      <c r="AN1665" s="17">
        <v>6.5952105452406901E-3</v>
      </c>
      <c r="AO1665" s="17">
        <v>9.1721630422986304E-3</v>
      </c>
      <c r="AP1665" s="17">
        <v>1.9577075529176102E-2</v>
      </c>
      <c r="AQ1665" s="17">
        <v>3.7609294999083602E-2</v>
      </c>
      <c r="AR1665" s="17"/>
      <c r="AS1665" s="17">
        <v>3.7576891238743902E-3</v>
      </c>
      <c r="AT1665" s="17">
        <v>1.2794675729459E-2</v>
      </c>
      <c r="AU1665" s="17">
        <v>2.2057017967019799E-2</v>
      </c>
      <c r="AV1665" s="17">
        <v>1.9936320320380198E-2</v>
      </c>
      <c r="AW1665" s="17">
        <v>0</v>
      </c>
      <c r="AX1665" s="17"/>
      <c r="AY1665" s="17">
        <v>8.2900728166206902E-3</v>
      </c>
      <c r="AZ1665" s="17">
        <v>1.3900367050264401E-2</v>
      </c>
      <c r="BA1665" s="17">
        <v>1.6613052297054402E-2</v>
      </c>
      <c r="BB1665" s="17">
        <v>7.7149807753185001E-3</v>
      </c>
      <c r="BC1665" s="17">
        <v>3.11393945448259E-2</v>
      </c>
      <c r="BD1665" s="17"/>
      <c r="BE1665" s="17">
        <v>1.1918410040683799E-2</v>
      </c>
      <c r="BF1665" s="17">
        <v>7.8103655646107797E-3</v>
      </c>
      <c r="BG1665" s="17">
        <v>1.1758493890055E-2</v>
      </c>
      <c r="BH1665" s="17">
        <v>1.9175623551141701E-2</v>
      </c>
      <c r="BI1665" s="17"/>
      <c r="BJ1665" s="17">
        <v>2.6297548986690001E-2</v>
      </c>
      <c r="BK1665" s="17">
        <v>1.3488744271019201E-2</v>
      </c>
      <c r="BL1665" s="17">
        <v>9.8822987617539406E-3</v>
      </c>
      <c r="BM1665" s="17">
        <v>1.28144397099342E-2</v>
      </c>
      <c r="BN1665" s="17"/>
      <c r="BO1665" s="17">
        <v>1.7648790735857699E-2</v>
      </c>
      <c r="BP1665" s="17">
        <v>1.52525530053028E-2</v>
      </c>
      <c r="BQ1665" s="17">
        <v>1.26748115277221E-2</v>
      </c>
      <c r="BR1665" s="17"/>
      <c r="BS1665" s="17">
        <v>1.19586125873762E-2</v>
      </c>
      <c r="BT1665" s="17">
        <v>1.7360018058730099E-2</v>
      </c>
      <c r="BU1665" s="17"/>
      <c r="BV1665" s="17">
        <v>4.3148098074744599E-3</v>
      </c>
      <c r="BW1665" s="17">
        <v>1.6873554108073199E-2</v>
      </c>
      <c r="BX1665" s="17">
        <v>6.6449310043536899E-3</v>
      </c>
      <c r="BY1665" s="17"/>
      <c r="BZ1665" s="17">
        <v>0</v>
      </c>
      <c r="CA1665" s="17">
        <v>8.8351480919263495E-3</v>
      </c>
    </row>
    <row r="1666" spans="2:79" x14ac:dyDescent="0.3">
      <c r="B1666" t="s">
        <v>189</v>
      </c>
      <c r="C1666" s="17">
        <v>0.69610964194125902</v>
      </c>
      <c r="D1666" s="17">
        <v>0.65910330487455104</v>
      </c>
      <c r="E1666" s="17">
        <v>0.731625281367425</v>
      </c>
      <c r="F1666" s="17"/>
      <c r="G1666" s="17">
        <v>0.75273161921634102</v>
      </c>
      <c r="H1666" s="17">
        <v>0.76576305969195402</v>
      </c>
      <c r="I1666" s="17">
        <v>0.71435318245672597</v>
      </c>
      <c r="J1666" s="17">
        <v>0.66363239811933705</v>
      </c>
      <c r="K1666" s="17">
        <v>0.63017708253789695</v>
      </c>
      <c r="L1666" s="17">
        <v>0.65717053372592305</v>
      </c>
      <c r="M1666" s="17"/>
      <c r="N1666" s="17">
        <v>0.75517013146957401</v>
      </c>
      <c r="O1666" s="17">
        <v>0.72234560639908396</v>
      </c>
      <c r="P1666" s="17">
        <v>0.64267502335900395</v>
      </c>
      <c r="Q1666" s="17">
        <v>0.65372264147725201</v>
      </c>
      <c r="R1666" s="17"/>
      <c r="S1666" s="17">
        <v>0.74561599362516295</v>
      </c>
      <c r="T1666" s="17">
        <v>0.72541437835539502</v>
      </c>
      <c r="U1666" s="17">
        <v>0.65309989928559598</v>
      </c>
      <c r="V1666" s="17">
        <v>0.64502400159216799</v>
      </c>
      <c r="W1666" s="17">
        <v>0.70855844877841001</v>
      </c>
      <c r="X1666" s="17">
        <v>0.63990705735493503</v>
      </c>
      <c r="Y1666" s="17">
        <v>0.65967567212724199</v>
      </c>
      <c r="Z1666" s="17">
        <v>0.70625166965334396</v>
      </c>
      <c r="AA1666" s="17">
        <v>0.72454256263483896</v>
      </c>
      <c r="AB1666" s="17">
        <v>0.72659909884781404</v>
      </c>
      <c r="AC1666" s="17">
        <v>0.65267643478230297</v>
      </c>
      <c r="AD1666" s="17">
        <v>0.70727120484773498</v>
      </c>
      <c r="AE1666" s="17"/>
      <c r="AF1666" s="17">
        <v>0.62236257495623104</v>
      </c>
      <c r="AG1666" s="17">
        <v>0.79370170665993101</v>
      </c>
      <c r="AH1666" s="17">
        <v>0.71928990470958998</v>
      </c>
      <c r="AI1666" s="17">
        <v>0.52568740982048001</v>
      </c>
      <c r="AJ1666" s="17">
        <v>0.74961102031861704</v>
      </c>
      <c r="AK1666" s="17"/>
      <c r="AL1666" s="17">
        <v>0.82145633373631</v>
      </c>
      <c r="AM1666" s="17">
        <v>0.65727563505889897</v>
      </c>
      <c r="AN1666" s="17">
        <v>0.76869259030119497</v>
      </c>
      <c r="AO1666" s="17">
        <v>0.55998806918752597</v>
      </c>
      <c r="AP1666" s="17">
        <v>0.83283367972382405</v>
      </c>
      <c r="AQ1666" s="17">
        <v>0.60552545934227897</v>
      </c>
      <c r="AR1666" s="17"/>
      <c r="AS1666" s="17">
        <v>0.76277971385593102</v>
      </c>
      <c r="AT1666" s="17">
        <v>0.70805730750387597</v>
      </c>
      <c r="AU1666" s="17">
        <v>0.62163868100044495</v>
      </c>
      <c r="AV1666" s="17">
        <v>0.69551267888805401</v>
      </c>
      <c r="AW1666" s="17">
        <v>0.74400533696059101</v>
      </c>
      <c r="AX1666" s="17"/>
      <c r="AY1666" s="17">
        <v>0.70853459932491802</v>
      </c>
      <c r="AZ1666" s="17">
        <v>0.71556265740354197</v>
      </c>
      <c r="BA1666" s="17">
        <v>0.66278858993150502</v>
      </c>
      <c r="BB1666" s="17">
        <v>0.69550096927706795</v>
      </c>
      <c r="BC1666" s="17">
        <v>0.65240828235486503</v>
      </c>
      <c r="BD1666" s="17"/>
      <c r="BE1666" s="17">
        <v>0.59582414167801201</v>
      </c>
      <c r="BF1666" s="17">
        <v>0.63623434424889502</v>
      </c>
      <c r="BG1666" s="17">
        <v>0.71101391795263602</v>
      </c>
      <c r="BH1666" s="17">
        <v>0.73564606638021102</v>
      </c>
      <c r="BI1666" s="17"/>
      <c r="BJ1666" s="17">
        <v>0.591255904130078</v>
      </c>
      <c r="BK1666" s="17">
        <v>0.78440773208936898</v>
      </c>
      <c r="BL1666" s="17">
        <v>0.68557591471811896</v>
      </c>
      <c r="BM1666" s="17">
        <v>0.71581350275617395</v>
      </c>
      <c r="BN1666" s="17"/>
      <c r="BO1666" s="17">
        <v>0.71163269837872101</v>
      </c>
      <c r="BP1666" s="17">
        <v>0.71118102675170602</v>
      </c>
      <c r="BQ1666" s="17">
        <v>0.69218749993025797</v>
      </c>
      <c r="BR1666" s="17"/>
      <c r="BS1666" s="17">
        <v>0.70788379831718196</v>
      </c>
      <c r="BT1666" s="17">
        <v>0.68154088456962003</v>
      </c>
      <c r="BU1666" s="17"/>
      <c r="BV1666" s="17">
        <v>0.81453662078858902</v>
      </c>
      <c r="BW1666" s="17">
        <v>0.67968647141777805</v>
      </c>
      <c r="BX1666" s="17">
        <v>0.65042440159552095</v>
      </c>
      <c r="BY1666" s="17"/>
      <c r="BZ1666" s="17">
        <v>0.728038524489799</v>
      </c>
      <c r="CA1666" s="17">
        <v>0.77874194164520305</v>
      </c>
    </row>
    <row r="1667" spans="2:79" x14ac:dyDescent="0.3">
      <c r="B1667" t="s">
        <v>190</v>
      </c>
      <c r="C1667" s="17">
        <v>9.4133008432790002E-2</v>
      </c>
      <c r="D1667" s="17">
        <v>0.105998566987759</v>
      </c>
      <c r="E1667" s="17">
        <v>8.2185624739727195E-2</v>
      </c>
      <c r="F1667" s="17"/>
      <c r="G1667" s="17">
        <v>7.3464719961443603E-2</v>
      </c>
      <c r="H1667" s="17">
        <v>5.1000699354794003E-2</v>
      </c>
      <c r="I1667" s="17">
        <v>7.5269476475928604E-2</v>
      </c>
      <c r="J1667" s="17">
        <v>0.11752902120305</v>
      </c>
      <c r="K1667" s="17">
        <v>0.13649101108971001</v>
      </c>
      <c r="L1667" s="17">
        <v>0.111094991030202</v>
      </c>
      <c r="M1667" s="17"/>
      <c r="N1667" s="17">
        <v>7.2979670404660496E-2</v>
      </c>
      <c r="O1667" s="17">
        <v>8.2960931039853594E-2</v>
      </c>
      <c r="P1667" s="17">
        <v>0.12547440220039599</v>
      </c>
      <c r="Q1667" s="17">
        <v>0.102899807644986</v>
      </c>
      <c r="R1667" s="17"/>
      <c r="S1667" s="17">
        <v>7.2051645894217198E-2</v>
      </c>
      <c r="T1667" s="17">
        <v>9.5076534145397198E-2</v>
      </c>
      <c r="U1667" s="17">
        <v>8.0468092626029095E-2</v>
      </c>
      <c r="V1667" s="17">
        <v>0.11271847434423</v>
      </c>
      <c r="W1667" s="17">
        <v>0.13476873656129101</v>
      </c>
      <c r="X1667" s="17">
        <v>6.8169201462364104E-2</v>
      </c>
      <c r="Y1667" s="17">
        <v>9.1648123382535293E-2</v>
      </c>
      <c r="Z1667" s="17">
        <v>9.7290309879192197E-2</v>
      </c>
      <c r="AA1667" s="17">
        <v>7.8976394343422698E-2</v>
      </c>
      <c r="AB1667" s="17">
        <v>0.116507181687208</v>
      </c>
      <c r="AC1667" s="17">
        <v>0.132681554848216</v>
      </c>
      <c r="AD1667" s="17">
        <v>8.2771902786783702E-2</v>
      </c>
      <c r="AE1667" s="17"/>
      <c r="AF1667" s="17">
        <v>0.113900333795544</v>
      </c>
      <c r="AG1667" s="17">
        <v>5.2966952950650299E-2</v>
      </c>
      <c r="AH1667" s="17">
        <v>7.9338610097679396E-2</v>
      </c>
      <c r="AI1667" s="17">
        <v>0.213190022612359</v>
      </c>
      <c r="AJ1667" s="17">
        <v>6.35956026652406E-2</v>
      </c>
      <c r="AK1667" s="17"/>
      <c r="AL1667" s="17">
        <v>3.3196708938093199E-2</v>
      </c>
      <c r="AM1667" s="17">
        <v>9.8669291571127402E-2</v>
      </c>
      <c r="AN1667" s="17">
        <v>8.3429451825232995E-2</v>
      </c>
      <c r="AO1667" s="17">
        <v>0.198548893427927</v>
      </c>
      <c r="AP1667" s="17">
        <v>2.09992057331925E-2</v>
      </c>
      <c r="AQ1667" s="17">
        <v>7.6064567492267199E-2</v>
      </c>
      <c r="AR1667" s="17"/>
      <c r="AS1667" s="17">
        <v>8.5223760133637305E-2</v>
      </c>
      <c r="AT1667" s="17">
        <v>8.6909831892810901E-2</v>
      </c>
      <c r="AU1667" s="17">
        <v>0.107841681399197</v>
      </c>
      <c r="AV1667" s="17">
        <v>0.112433295824382</v>
      </c>
      <c r="AW1667" s="17">
        <v>0.105472977258993</v>
      </c>
      <c r="AX1667" s="17"/>
      <c r="AY1667" s="17">
        <v>0.11785937091432</v>
      </c>
      <c r="AZ1667" s="17">
        <v>8.2165503331880593E-2</v>
      </c>
      <c r="BA1667" s="17">
        <v>7.2597874255630607E-2</v>
      </c>
      <c r="BB1667" s="17">
        <v>0.106203914696105</v>
      </c>
      <c r="BC1667" s="17">
        <v>0.16077119014935301</v>
      </c>
      <c r="BD1667" s="17"/>
      <c r="BE1667" s="17">
        <v>0.17663725919291901</v>
      </c>
      <c r="BF1667" s="17">
        <v>0.13900853465125701</v>
      </c>
      <c r="BG1667" s="17">
        <v>8.4998727161526302E-2</v>
      </c>
      <c r="BH1667" s="17">
        <v>7.2773280192471798E-2</v>
      </c>
      <c r="BI1667" s="17"/>
      <c r="BJ1667" s="17">
        <v>0.14790650273090999</v>
      </c>
      <c r="BK1667" s="17">
        <v>6.3438615919918104E-2</v>
      </c>
      <c r="BL1667" s="17">
        <v>0.106238071529903</v>
      </c>
      <c r="BM1667" s="17">
        <v>8.0363621495655693E-2</v>
      </c>
      <c r="BN1667" s="17"/>
      <c r="BO1667" s="17">
        <v>0.10848285398898699</v>
      </c>
      <c r="BP1667" s="17">
        <v>9.2688294961853601E-2</v>
      </c>
      <c r="BQ1667" s="17">
        <v>9.2268179059164193E-2</v>
      </c>
      <c r="BR1667" s="17"/>
      <c r="BS1667" s="17">
        <v>8.9840528555468299E-2</v>
      </c>
      <c r="BT1667" s="17">
        <v>9.8850554565538803E-2</v>
      </c>
      <c r="BU1667" s="17"/>
      <c r="BV1667" s="17">
        <v>4.5186044955898202E-2</v>
      </c>
      <c r="BW1667" s="17">
        <v>8.7692265721096299E-2</v>
      </c>
      <c r="BX1667" s="17">
        <v>0.14056310533129601</v>
      </c>
      <c r="BY1667" s="17"/>
      <c r="BZ1667" s="17">
        <v>9.4923293595971306E-2</v>
      </c>
      <c r="CA1667" s="17">
        <v>6.9509823213044497E-2</v>
      </c>
    </row>
    <row r="1668" spans="2:79" x14ac:dyDescent="0.3">
      <c r="B1668" t="s">
        <v>191</v>
      </c>
      <c r="C1668" s="17">
        <v>0.60197663350846997</v>
      </c>
      <c r="D1668" s="17">
        <v>0.55310473788679204</v>
      </c>
      <c r="E1668" s="17">
        <v>0.64943965662769798</v>
      </c>
      <c r="F1668" s="17"/>
      <c r="G1668" s="17">
        <v>0.67926689925489703</v>
      </c>
      <c r="H1668" s="17">
        <v>0.71476236033716001</v>
      </c>
      <c r="I1668" s="17">
        <v>0.639083705980797</v>
      </c>
      <c r="J1668" s="17">
        <v>0.54610337691628597</v>
      </c>
      <c r="K1668" s="17">
        <v>0.49368607144818699</v>
      </c>
      <c r="L1668" s="17">
        <v>0.54607554269572101</v>
      </c>
      <c r="M1668" s="17"/>
      <c r="N1668" s="17">
        <v>0.68219046106491399</v>
      </c>
      <c r="O1668" s="17">
        <v>0.63938467535923005</v>
      </c>
      <c r="P1668" s="17">
        <v>0.51720062115860699</v>
      </c>
      <c r="Q1668" s="17">
        <v>0.55082283383226605</v>
      </c>
      <c r="R1668" s="17"/>
      <c r="S1668" s="17">
        <v>0.67356434773094598</v>
      </c>
      <c r="T1668" s="17">
        <v>0.63033784420999694</v>
      </c>
      <c r="U1668" s="17">
        <v>0.57263180665956703</v>
      </c>
      <c r="V1668" s="17">
        <v>0.532305527247938</v>
      </c>
      <c r="W1668" s="17">
        <v>0.57378971221711805</v>
      </c>
      <c r="X1668" s="17">
        <v>0.57173785589257098</v>
      </c>
      <c r="Y1668" s="17">
        <v>0.56802754874470696</v>
      </c>
      <c r="Z1668" s="17">
        <v>0.608961359774151</v>
      </c>
      <c r="AA1668" s="17">
        <v>0.645566168291416</v>
      </c>
      <c r="AB1668" s="17">
        <v>0.61009191716060596</v>
      </c>
      <c r="AC1668" s="17">
        <v>0.519994879934087</v>
      </c>
      <c r="AD1668" s="17">
        <v>0.62449930206095094</v>
      </c>
      <c r="AE1668" s="17"/>
      <c r="AF1668" s="17">
        <v>0.50846224116068695</v>
      </c>
      <c r="AG1668" s="17">
        <v>0.74073475370928099</v>
      </c>
      <c r="AH1668" s="17">
        <v>0.63995129461191103</v>
      </c>
      <c r="AI1668" s="17">
        <v>0.31249738720812098</v>
      </c>
      <c r="AJ1668" s="17">
        <v>0.68601541765337604</v>
      </c>
      <c r="AK1668" s="17"/>
      <c r="AL1668" s="17">
        <v>0.78825962479821698</v>
      </c>
      <c r="AM1668" s="17">
        <v>0.55860634348777105</v>
      </c>
      <c r="AN1668" s="17">
        <v>0.68526313847596199</v>
      </c>
      <c r="AO1668" s="17">
        <v>0.361439175759599</v>
      </c>
      <c r="AP1668" s="17">
        <v>0.81183447399063202</v>
      </c>
      <c r="AQ1668" s="17">
        <v>0.52946089185001199</v>
      </c>
      <c r="AR1668" s="17"/>
      <c r="AS1668" s="17">
        <v>0.67755595372229305</v>
      </c>
      <c r="AT1668" s="17">
        <v>0.62114747561106498</v>
      </c>
      <c r="AU1668" s="17">
        <v>0.51379699960124803</v>
      </c>
      <c r="AV1668" s="17">
        <v>0.58307938306367202</v>
      </c>
      <c r="AW1668" s="17">
        <v>0.63853235970159805</v>
      </c>
      <c r="AX1668" s="17"/>
      <c r="AY1668" s="17">
        <v>0.59067522841059805</v>
      </c>
      <c r="AZ1668" s="17">
        <v>0.63339715407166097</v>
      </c>
      <c r="BA1668" s="17">
        <v>0.590190715675874</v>
      </c>
      <c r="BB1668" s="17">
        <v>0.58929705458096304</v>
      </c>
      <c r="BC1668" s="17">
        <v>0.49163709220551199</v>
      </c>
      <c r="BD1668" s="17"/>
      <c r="BE1668" s="17">
        <v>0.41918688248509201</v>
      </c>
      <c r="BF1668" s="17">
        <v>0.49722580959763701</v>
      </c>
      <c r="BG1668" s="17">
        <v>0.62601519079111001</v>
      </c>
      <c r="BH1668" s="17">
        <v>0.66287278618773904</v>
      </c>
      <c r="BI1668" s="17"/>
      <c r="BJ1668" s="17">
        <v>0.44334940139916801</v>
      </c>
      <c r="BK1668" s="17">
        <v>0.72096911616945103</v>
      </c>
      <c r="BL1668" s="17">
        <v>0.57933784318821602</v>
      </c>
      <c r="BM1668" s="17">
        <v>0.63544988126051904</v>
      </c>
      <c r="BN1668" s="17"/>
      <c r="BO1668" s="17">
        <v>0.60314984438973396</v>
      </c>
      <c r="BP1668" s="17">
        <v>0.61849273178985198</v>
      </c>
      <c r="BQ1668" s="17">
        <v>0.59991932087109401</v>
      </c>
      <c r="BR1668" s="17"/>
      <c r="BS1668" s="17">
        <v>0.61804326976171398</v>
      </c>
      <c r="BT1668" s="17">
        <v>0.58269033000408099</v>
      </c>
      <c r="BU1668" s="17"/>
      <c r="BV1668" s="17">
        <v>0.76935057583269095</v>
      </c>
      <c r="BW1668" s="17">
        <v>0.59199420569668204</v>
      </c>
      <c r="BX1668" s="17">
        <v>0.50986129626422505</v>
      </c>
      <c r="BY1668" s="17"/>
      <c r="BZ1668" s="17">
        <v>0.63311523089382804</v>
      </c>
      <c r="CA1668" s="17">
        <v>0.70923211843215805</v>
      </c>
    </row>
    <row r="1669" spans="2:79" x14ac:dyDescent="0.3">
      <c r="C1669" s="17"/>
      <c r="D1669" s="17"/>
      <c r="E1669" s="17"/>
      <c r="F1669" s="17"/>
      <c r="G1669" s="17"/>
      <c r="H1669" s="17"/>
      <c r="I1669" s="17"/>
      <c r="J1669" s="17"/>
      <c r="K1669" s="17"/>
      <c r="L1669" s="17"/>
      <c r="M1669" s="17"/>
      <c r="N1669" s="17"/>
      <c r="O1669" s="17"/>
      <c r="P1669" s="17"/>
      <c r="Q1669" s="17"/>
      <c r="R1669" s="17"/>
      <c r="S1669" s="17"/>
      <c r="T1669" s="17"/>
      <c r="U1669" s="17"/>
      <c r="V1669" s="17"/>
      <c r="W1669" s="17"/>
      <c r="X1669" s="17"/>
      <c r="Y1669" s="17"/>
      <c r="Z1669" s="17"/>
      <c r="AA1669" s="17"/>
      <c r="AB1669" s="17"/>
      <c r="AC1669" s="17"/>
      <c r="AD1669" s="17"/>
      <c r="AE1669" s="17"/>
      <c r="AF1669" s="17"/>
      <c r="AG1669" s="17"/>
      <c r="AH1669" s="17"/>
      <c r="AI1669" s="17"/>
      <c r="AJ1669" s="17"/>
      <c r="AK1669" s="17"/>
      <c r="AL1669" s="17"/>
      <c r="AM1669" s="17"/>
      <c r="AN1669" s="17"/>
      <c r="AO1669" s="17"/>
      <c r="AP1669" s="17"/>
      <c r="AQ1669" s="17"/>
      <c r="AR1669" s="17"/>
      <c r="AS1669" s="17"/>
      <c r="AT1669" s="17"/>
      <c r="AU1669" s="17"/>
      <c r="AV1669" s="17"/>
      <c r="AW1669" s="17"/>
      <c r="AX1669" s="17"/>
      <c r="AY1669" s="17"/>
      <c r="AZ1669" s="17"/>
      <c r="BA1669" s="17"/>
      <c r="BB1669" s="17"/>
      <c r="BC1669" s="17"/>
      <c r="BD1669" s="17"/>
      <c r="BE1669" s="17"/>
      <c r="BF1669" s="17"/>
      <c r="BG1669" s="17"/>
      <c r="BH1669" s="17"/>
      <c r="BI1669" s="17"/>
      <c r="BJ1669" s="17"/>
      <c r="BK1669" s="17"/>
      <c r="BL1669" s="17"/>
      <c r="BM1669" s="17"/>
      <c r="BN1669" s="17"/>
      <c r="BO1669" s="17"/>
      <c r="BP1669" s="17"/>
      <c r="BQ1669" s="17"/>
      <c r="BR1669" s="17"/>
      <c r="BS1669" s="17"/>
      <c r="BT1669" s="17"/>
      <c r="BU1669" s="17"/>
      <c r="BV1669" s="17"/>
      <c r="BW1669" s="17"/>
      <c r="BX1669" s="17"/>
      <c r="BY1669" s="17"/>
      <c r="BZ1669" s="17"/>
      <c r="CA1669" s="17"/>
    </row>
    <row r="1670" spans="2:79" x14ac:dyDescent="0.3">
      <c r="B1670" s="6" t="s">
        <v>435</v>
      </c>
      <c r="C1670" s="17"/>
      <c r="D1670" s="17"/>
      <c r="E1670" s="17"/>
      <c r="F1670" s="17"/>
      <c r="G1670" s="17"/>
      <c r="H1670" s="17"/>
      <c r="I1670" s="17"/>
      <c r="J1670" s="17"/>
      <c r="K1670" s="17"/>
      <c r="L1670" s="17"/>
      <c r="M1670" s="17"/>
      <c r="N1670" s="17"/>
      <c r="O1670" s="17"/>
      <c r="P1670" s="17"/>
      <c r="Q1670" s="17"/>
      <c r="R1670" s="17"/>
      <c r="S1670" s="17"/>
      <c r="T1670" s="17"/>
      <c r="U1670" s="17"/>
      <c r="V1670" s="17"/>
      <c r="W1670" s="17"/>
      <c r="X1670" s="17"/>
      <c r="Y1670" s="17"/>
      <c r="Z1670" s="17"/>
      <c r="AA1670" s="17"/>
      <c r="AB1670" s="17"/>
      <c r="AC1670" s="17"/>
      <c r="AD1670" s="17"/>
      <c r="AE1670" s="17"/>
      <c r="AF1670" s="17"/>
      <c r="AG1670" s="17"/>
      <c r="AH1670" s="17"/>
      <c r="AI1670" s="17"/>
      <c r="AJ1670" s="17"/>
      <c r="AK1670" s="17"/>
      <c r="AL1670" s="17"/>
      <c r="AM1670" s="17"/>
      <c r="AN1670" s="17"/>
      <c r="AO1670" s="17"/>
      <c r="AP1670" s="17"/>
      <c r="AQ1670" s="17"/>
      <c r="AR1670" s="17"/>
      <c r="AS1670" s="17"/>
      <c r="AT1670" s="17"/>
      <c r="AU1670" s="17"/>
      <c r="AV1670" s="17"/>
      <c r="AW1670" s="17"/>
      <c r="AX1670" s="17"/>
      <c r="AY1670" s="17"/>
      <c r="AZ1670" s="17"/>
      <c r="BA1670" s="17"/>
      <c r="BB1670" s="17"/>
      <c r="BC1670" s="17"/>
      <c r="BD1670" s="17"/>
      <c r="BE1670" s="17"/>
      <c r="BF1670" s="17"/>
      <c r="BG1670" s="17"/>
      <c r="BH1670" s="17"/>
      <c r="BI1670" s="17"/>
      <c r="BJ1670" s="17"/>
      <c r="BK1670" s="17"/>
      <c r="BL1670" s="17"/>
      <c r="BM1670" s="17"/>
      <c r="BN1670" s="17"/>
      <c r="BO1670" s="17"/>
      <c r="BP1670" s="17"/>
      <c r="BQ1670" s="17"/>
      <c r="BR1670" s="17"/>
      <c r="BS1670" s="17"/>
      <c r="BT1670" s="17"/>
      <c r="BU1670" s="17"/>
      <c r="BV1670" s="17"/>
      <c r="BW1670" s="17"/>
      <c r="BX1670" s="17"/>
      <c r="BY1670" s="17"/>
      <c r="BZ1670" s="17"/>
      <c r="CA1670" s="17"/>
    </row>
    <row r="1671" spans="2:79" x14ac:dyDescent="0.3">
      <c r="B1671" s="24" t="s">
        <v>107</v>
      </c>
      <c r="C1671" s="17"/>
      <c r="D1671" s="17"/>
      <c r="E1671" s="17"/>
      <c r="F1671" s="17"/>
      <c r="G1671" s="17"/>
      <c r="H1671" s="17"/>
      <c r="I1671" s="17"/>
      <c r="J1671" s="17"/>
      <c r="K1671" s="17"/>
      <c r="L1671" s="17"/>
      <c r="M1671" s="17"/>
      <c r="N1671" s="17"/>
      <c r="O1671" s="17"/>
      <c r="P1671" s="17"/>
      <c r="Q1671" s="17"/>
      <c r="R1671" s="17"/>
      <c r="S1671" s="17"/>
      <c r="T1671" s="17"/>
      <c r="U1671" s="17"/>
      <c r="V1671" s="17"/>
      <c r="W1671" s="17"/>
      <c r="X1671" s="17"/>
      <c r="Y1671" s="17"/>
      <c r="Z1671" s="17"/>
      <c r="AA1671" s="17"/>
      <c r="AB1671" s="17"/>
      <c r="AC1671" s="17"/>
      <c r="AD1671" s="17"/>
      <c r="AE1671" s="17"/>
      <c r="AF1671" s="17"/>
      <c r="AG1671" s="17"/>
      <c r="AH1671" s="17"/>
      <c r="AI1671" s="17"/>
      <c r="AJ1671" s="17"/>
      <c r="AK1671" s="17"/>
      <c r="AL1671" s="17"/>
      <c r="AM1671" s="17"/>
      <c r="AN1671" s="17"/>
      <c r="AO1671" s="17"/>
      <c r="AP1671" s="17"/>
      <c r="AQ1671" s="17"/>
      <c r="AR1671" s="17"/>
      <c r="AS1671" s="17"/>
      <c r="AT1671" s="17"/>
      <c r="AU1671" s="17"/>
      <c r="AV1671" s="17"/>
      <c r="AW1671" s="17"/>
      <c r="AX1671" s="17"/>
      <c r="AY1671" s="17"/>
      <c r="AZ1671" s="17"/>
      <c r="BA1671" s="17"/>
      <c r="BB1671" s="17"/>
      <c r="BC1671" s="17"/>
      <c r="BD1671" s="17"/>
      <c r="BE1671" s="17"/>
      <c r="BF1671" s="17"/>
      <c r="BG1671" s="17"/>
      <c r="BH1671" s="17"/>
      <c r="BI1671" s="17"/>
      <c r="BJ1671" s="17"/>
      <c r="BK1671" s="17"/>
      <c r="BL1671" s="17"/>
      <c r="BM1671" s="17"/>
      <c r="BN1671" s="17"/>
      <c r="BO1671" s="17"/>
      <c r="BP1671" s="17"/>
      <c r="BQ1671" s="17"/>
      <c r="BR1671" s="17"/>
      <c r="BS1671" s="17"/>
      <c r="BT1671" s="17"/>
      <c r="BU1671" s="17"/>
      <c r="BV1671" s="17"/>
      <c r="BW1671" s="17"/>
      <c r="BX1671" s="17"/>
      <c r="BY1671" s="17"/>
      <c r="BZ1671" s="17"/>
      <c r="CA1671" s="17"/>
    </row>
    <row r="1672" spans="2:79" x14ac:dyDescent="0.3">
      <c r="B1672" t="s">
        <v>184</v>
      </c>
      <c r="C1672" s="17">
        <v>0.28589850484358997</v>
      </c>
      <c r="D1672" s="17">
        <v>0.27653485268911399</v>
      </c>
      <c r="E1672" s="17">
        <v>0.29473268471991698</v>
      </c>
      <c r="F1672" s="17"/>
      <c r="G1672" s="17">
        <v>0.31832723487000603</v>
      </c>
      <c r="H1672" s="17">
        <v>0.33494534654105701</v>
      </c>
      <c r="I1672" s="17">
        <v>0.30491082302401701</v>
      </c>
      <c r="J1672" s="17">
        <v>0.265596690530368</v>
      </c>
      <c r="K1672" s="17">
        <v>0.24208239496810299</v>
      </c>
      <c r="L1672" s="17">
        <v>0.254605367816155</v>
      </c>
      <c r="M1672" s="17"/>
      <c r="N1672" s="17">
        <v>0.33716725812809301</v>
      </c>
      <c r="O1672" s="17">
        <v>0.27961414793689998</v>
      </c>
      <c r="P1672" s="17">
        <v>0.25102586029268298</v>
      </c>
      <c r="Q1672" s="17">
        <v>0.26125005251137101</v>
      </c>
      <c r="R1672" s="17"/>
      <c r="S1672" s="17">
        <v>0.32190700078062601</v>
      </c>
      <c r="T1672" s="17">
        <v>0.26936721788412599</v>
      </c>
      <c r="U1672" s="17">
        <v>0.264379179131357</v>
      </c>
      <c r="V1672" s="17">
        <v>0.25477447943867698</v>
      </c>
      <c r="W1672" s="17">
        <v>0.30700359923615</v>
      </c>
      <c r="X1672" s="17">
        <v>0.29012690926575002</v>
      </c>
      <c r="Y1672" s="17">
        <v>0.26587081954455299</v>
      </c>
      <c r="Z1672" s="17">
        <v>0.36852732243750003</v>
      </c>
      <c r="AA1672" s="17">
        <v>0.29949951268564701</v>
      </c>
      <c r="AB1672" s="17">
        <v>0.23740278342854201</v>
      </c>
      <c r="AC1672" s="17">
        <v>0.24554192945336401</v>
      </c>
      <c r="AD1672" s="17">
        <v>0.38616742632384898</v>
      </c>
      <c r="AE1672" s="17"/>
      <c r="AF1672" s="17">
        <v>0.23892245534671999</v>
      </c>
      <c r="AG1672" s="17">
        <v>0.33825387958473102</v>
      </c>
      <c r="AH1672" s="17">
        <v>0.298075372521652</v>
      </c>
      <c r="AI1672" s="17">
        <v>0.19013539891077999</v>
      </c>
      <c r="AJ1672" s="17">
        <v>0.363619708002066</v>
      </c>
      <c r="AK1672" s="17"/>
      <c r="AL1672" s="17">
        <v>0.35119107579650899</v>
      </c>
      <c r="AM1672" s="17">
        <v>0.29303728733080597</v>
      </c>
      <c r="AN1672" s="17">
        <v>0.34474818286870801</v>
      </c>
      <c r="AO1672" s="17">
        <v>0.196071843267031</v>
      </c>
      <c r="AP1672" s="17">
        <v>0.39728447013256901</v>
      </c>
      <c r="AQ1672" s="17">
        <v>0.18346507973596099</v>
      </c>
      <c r="AR1672" s="17"/>
      <c r="AS1672" s="17">
        <v>0.44120235898054599</v>
      </c>
      <c r="AT1672" s="17">
        <v>0.27205737602033098</v>
      </c>
      <c r="AU1672" s="17">
        <v>0.188636588741767</v>
      </c>
      <c r="AV1672" s="17">
        <v>0.30494408447331001</v>
      </c>
      <c r="AW1672" s="17">
        <v>0.36075014288947899</v>
      </c>
      <c r="AX1672" s="17"/>
      <c r="AY1672" s="17">
        <v>0.37342213909275701</v>
      </c>
      <c r="AZ1672" s="17">
        <v>0.25697527577749402</v>
      </c>
      <c r="BA1672" s="17">
        <v>0.23789152792881099</v>
      </c>
      <c r="BB1672" s="17">
        <v>0.28816646792992001</v>
      </c>
      <c r="BC1672" s="17">
        <v>0.26510103975161198</v>
      </c>
      <c r="BD1672" s="17"/>
      <c r="BE1672" s="17">
        <v>0.193484367012073</v>
      </c>
      <c r="BF1672" s="17">
        <v>0.24381169324584401</v>
      </c>
      <c r="BG1672" s="17">
        <v>0.28775515445398198</v>
      </c>
      <c r="BH1672" s="17">
        <v>0.32392453326731802</v>
      </c>
      <c r="BI1672" s="17"/>
      <c r="BJ1672" s="17">
        <v>0.25115044482913601</v>
      </c>
      <c r="BK1672" s="17">
        <v>0.33485804848179801</v>
      </c>
      <c r="BL1672" s="17">
        <v>0.28408323254163298</v>
      </c>
      <c r="BM1672" s="17">
        <v>0.28936582177595099</v>
      </c>
      <c r="BN1672" s="17"/>
      <c r="BO1672" s="17">
        <v>0.349177549246523</v>
      </c>
      <c r="BP1672" s="17">
        <v>0.24736593472580701</v>
      </c>
      <c r="BQ1672" s="17">
        <v>0.28211681502191499</v>
      </c>
      <c r="BR1672" s="17"/>
      <c r="BS1672" s="17">
        <v>0.29940602919520298</v>
      </c>
      <c r="BT1672" s="17">
        <v>0.269631122085363</v>
      </c>
      <c r="BU1672" s="17"/>
      <c r="BV1672" s="17">
        <v>0.33284983897808201</v>
      </c>
      <c r="BW1672" s="17">
        <v>0.276463829559291</v>
      </c>
      <c r="BX1672" s="17">
        <v>0.271472773971911</v>
      </c>
      <c r="BY1672" s="17"/>
      <c r="BZ1672" s="17">
        <v>0.30143986934554801</v>
      </c>
      <c r="CA1672" s="17">
        <v>0.35193011801808799</v>
      </c>
    </row>
    <row r="1673" spans="2:79" x14ac:dyDescent="0.3">
      <c r="B1673" t="s">
        <v>185</v>
      </c>
      <c r="C1673" s="17">
        <v>0.44803554040006399</v>
      </c>
      <c r="D1673" s="17">
        <v>0.44834593708842302</v>
      </c>
      <c r="E1673" s="17">
        <v>0.44779073166510602</v>
      </c>
      <c r="F1673" s="17"/>
      <c r="G1673" s="17">
        <v>0.43575708038676497</v>
      </c>
      <c r="H1673" s="17">
        <v>0.41914124002973302</v>
      </c>
      <c r="I1673" s="17">
        <v>0.43355551828344402</v>
      </c>
      <c r="J1673" s="17">
        <v>0.45488395635157902</v>
      </c>
      <c r="K1673" s="17">
        <v>0.46560957633964001</v>
      </c>
      <c r="L1673" s="17">
        <v>0.474236796395482</v>
      </c>
      <c r="M1673" s="17"/>
      <c r="N1673" s="17">
        <v>0.45957559156833599</v>
      </c>
      <c r="O1673" s="17">
        <v>0.47295404860404799</v>
      </c>
      <c r="P1673" s="17">
        <v>0.44816904837285299</v>
      </c>
      <c r="Q1673" s="17">
        <v>0.410720087667718</v>
      </c>
      <c r="R1673" s="17"/>
      <c r="S1673" s="17">
        <v>0.42738485175927199</v>
      </c>
      <c r="T1673" s="17">
        <v>0.50415144532799205</v>
      </c>
      <c r="U1673" s="17">
        <v>0.45065410585106502</v>
      </c>
      <c r="V1673" s="17">
        <v>0.45548747893135799</v>
      </c>
      <c r="W1673" s="17">
        <v>0.41775387549283199</v>
      </c>
      <c r="X1673" s="17">
        <v>0.44845817819899197</v>
      </c>
      <c r="Y1673" s="17">
        <v>0.45325470274987301</v>
      </c>
      <c r="Z1673" s="17">
        <v>0.29043556672256998</v>
      </c>
      <c r="AA1673" s="17">
        <v>0.48416816747621599</v>
      </c>
      <c r="AB1673" s="17">
        <v>0.45230271287475299</v>
      </c>
      <c r="AC1673" s="17">
        <v>0.44421141035366901</v>
      </c>
      <c r="AD1673" s="17">
        <v>0.39762842140688098</v>
      </c>
      <c r="AE1673" s="17"/>
      <c r="AF1673" s="17">
        <v>0.43787996127241102</v>
      </c>
      <c r="AG1673" s="17">
        <v>0.46871755370680801</v>
      </c>
      <c r="AH1673" s="17">
        <v>0.54380760939058004</v>
      </c>
      <c r="AI1673" s="17">
        <v>0.38507030323441899</v>
      </c>
      <c r="AJ1673" s="17">
        <v>0.39589630511257701</v>
      </c>
      <c r="AK1673" s="17"/>
      <c r="AL1673" s="17">
        <v>0.489032534242266</v>
      </c>
      <c r="AM1673" s="17">
        <v>0.421269578811658</v>
      </c>
      <c r="AN1673" s="17">
        <v>0.474311208206457</v>
      </c>
      <c r="AO1673" s="17">
        <v>0.40616492694011402</v>
      </c>
      <c r="AP1673" s="17">
        <v>0.38870182043700302</v>
      </c>
      <c r="AQ1673" s="17">
        <v>0.51215598139285801</v>
      </c>
      <c r="AR1673" s="17"/>
      <c r="AS1673" s="17">
        <v>0.35293816143354201</v>
      </c>
      <c r="AT1673" s="17">
        <v>0.48419951262956001</v>
      </c>
      <c r="AU1673" s="17">
        <v>0.489406350806881</v>
      </c>
      <c r="AV1673" s="17">
        <v>0.36453766392937897</v>
      </c>
      <c r="AW1673" s="17">
        <v>0.32012302162765799</v>
      </c>
      <c r="AX1673" s="17"/>
      <c r="AY1673" s="17">
        <v>0.37399477686043597</v>
      </c>
      <c r="AZ1673" s="17">
        <v>0.50184495702333298</v>
      </c>
      <c r="BA1673" s="17">
        <v>0.460080315716273</v>
      </c>
      <c r="BB1673" s="17">
        <v>0.43014830174296098</v>
      </c>
      <c r="BC1673" s="17">
        <v>0.38067853455067402</v>
      </c>
      <c r="BD1673" s="17"/>
      <c r="BE1673" s="17">
        <v>0.40559573379175201</v>
      </c>
      <c r="BF1673" s="17">
        <v>0.46960060952823102</v>
      </c>
      <c r="BG1673" s="17">
        <v>0.45157820111424002</v>
      </c>
      <c r="BH1673" s="17">
        <v>0.43988717467271099</v>
      </c>
      <c r="BI1673" s="17"/>
      <c r="BJ1673" s="17">
        <v>0.34354524658352098</v>
      </c>
      <c r="BK1673" s="17">
        <v>0.43444194438297801</v>
      </c>
      <c r="BL1673" s="17">
        <v>0.45844589987745699</v>
      </c>
      <c r="BM1673" s="17">
        <v>0.47309971129378198</v>
      </c>
      <c r="BN1673" s="17"/>
      <c r="BO1673" s="17">
        <v>0.37665577048516602</v>
      </c>
      <c r="BP1673" s="17">
        <v>0.45382039123899098</v>
      </c>
      <c r="BQ1673" s="17">
        <v>0.46337999851779099</v>
      </c>
      <c r="BR1673" s="17"/>
      <c r="BS1673" s="17">
        <v>0.451206772887221</v>
      </c>
      <c r="BT1673" s="17">
        <v>0.44598958996085297</v>
      </c>
      <c r="BU1673" s="17"/>
      <c r="BV1673" s="17">
        <v>0.50156281653021795</v>
      </c>
      <c r="BW1673" s="17">
        <v>0.45916700242342701</v>
      </c>
      <c r="BX1673" s="17">
        <v>0.40356621252493102</v>
      </c>
      <c r="BY1673" s="17"/>
      <c r="BZ1673" s="17">
        <v>0.490696254135427</v>
      </c>
      <c r="CA1673" s="17">
        <v>0.45790175830033403</v>
      </c>
    </row>
    <row r="1674" spans="2:79" x14ac:dyDescent="0.3">
      <c r="B1674" t="s">
        <v>186</v>
      </c>
      <c r="C1674" s="17">
        <v>0.183876000124824</v>
      </c>
      <c r="D1674" s="17">
        <v>0.186725330557858</v>
      </c>
      <c r="E1674" s="17">
        <v>0.18181839183746201</v>
      </c>
      <c r="F1674" s="17"/>
      <c r="G1674" s="17">
        <v>0.14754360022944499</v>
      </c>
      <c r="H1674" s="17">
        <v>0.19163210969619299</v>
      </c>
      <c r="I1674" s="17">
        <v>0.18449254432012099</v>
      </c>
      <c r="J1674" s="17">
        <v>0.179118890197386</v>
      </c>
      <c r="K1674" s="17">
        <v>0.199216422319793</v>
      </c>
      <c r="L1674" s="17">
        <v>0.194930670564856</v>
      </c>
      <c r="M1674" s="17"/>
      <c r="N1674" s="17">
        <v>0.15389132589969401</v>
      </c>
      <c r="O1674" s="17">
        <v>0.16192857236432601</v>
      </c>
      <c r="P1674" s="17">
        <v>0.211831413139171</v>
      </c>
      <c r="Q1674" s="17">
        <v>0.21816152970875299</v>
      </c>
      <c r="R1674" s="17"/>
      <c r="S1674" s="17">
        <v>0.195402393586946</v>
      </c>
      <c r="T1674" s="17">
        <v>0.154263259723074</v>
      </c>
      <c r="U1674" s="17">
        <v>0.21672597188527601</v>
      </c>
      <c r="V1674" s="17">
        <v>0.16015920099962899</v>
      </c>
      <c r="W1674" s="17">
        <v>0.17291710770799801</v>
      </c>
      <c r="X1674" s="17">
        <v>0.151718406922149</v>
      </c>
      <c r="Y1674" s="17">
        <v>0.20728668149313201</v>
      </c>
      <c r="Z1674" s="17">
        <v>0.24010612044402499</v>
      </c>
      <c r="AA1674" s="17">
        <v>0.14353975230358201</v>
      </c>
      <c r="AB1674" s="17">
        <v>0.217762491785641</v>
      </c>
      <c r="AC1674" s="17">
        <v>0.24569672226543901</v>
      </c>
      <c r="AD1674" s="17">
        <v>0.16935770650430701</v>
      </c>
      <c r="AE1674" s="17"/>
      <c r="AF1674" s="17">
        <v>0.21648674943273699</v>
      </c>
      <c r="AG1674" s="17">
        <v>0.146319482245753</v>
      </c>
      <c r="AH1674" s="17">
        <v>0.13424298225833101</v>
      </c>
      <c r="AI1674" s="17">
        <v>0.25216139691133399</v>
      </c>
      <c r="AJ1674" s="17">
        <v>0.17881420956848701</v>
      </c>
      <c r="AK1674" s="17"/>
      <c r="AL1674" s="17">
        <v>0.123347123037019</v>
      </c>
      <c r="AM1674" s="17">
        <v>0.19701558787795501</v>
      </c>
      <c r="AN1674" s="17">
        <v>0.149019842907852</v>
      </c>
      <c r="AO1674" s="17">
        <v>0.24966751339065699</v>
      </c>
      <c r="AP1674" s="17">
        <v>0.147196336798389</v>
      </c>
      <c r="AQ1674" s="17">
        <v>0.209036494027009</v>
      </c>
      <c r="AR1674" s="17"/>
      <c r="AS1674" s="17">
        <v>0.146065190610043</v>
      </c>
      <c r="AT1674" s="17">
        <v>0.17232193089886599</v>
      </c>
      <c r="AU1674" s="17">
        <v>0.21017397045217101</v>
      </c>
      <c r="AV1674" s="17">
        <v>0.230327376156891</v>
      </c>
      <c r="AW1674" s="17">
        <v>0.208202352442455</v>
      </c>
      <c r="AX1674" s="17"/>
      <c r="AY1674" s="17">
        <v>0.179590686184085</v>
      </c>
      <c r="AZ1674" s="17">
        <v>0.17053936660576999</v>
      </c>
      <c r="BA1674" s="17">
        <v>0.21577574754632001</v>
      </c>
      <c r="BB1674" s="17">
        <v>0.173153313948847</v>
      </c>
      <c r="BC1674" s="17">
        <v>0.19837260325477801</v>
      </c>
      <c r="BD1674" s="17"/>
      <c r="BE1674" s="17">
        <v>0.20195292340475901</v>
      </c>
      <c r="BF1674" s="17">
        <v>0.21403161669319401</v>
      </c>
      <c r="BG1674" s="17">
        <v>0.17670785643669601</v>
      </c>
      <c r="BH1674" s="17">
        <v>0.16834342232991201</v>
      </c>
      <c r="BI1674" s="17"/>
      <c r="BJ1674" s="17">
        <v>0.30367068196680702</v>
      </c>
      <c r="BK1674" s="17">
        <v>0.158281812744378</v>
      </c>
      <c r="BL1674" s="17">
        <v>0.18079815544511599</v>
      </c>
      <c r="BM1674" s="17">
        <v>0.15803361014034201</v>
      </c>
      <c r="BN1674" s="17"/>
      <c r="BO1674" s="17">
        <v>0.17120187903916501</v>
      </c>
      <c r="BP1674" s="17">
        <v>0.233118893186717</v>
      </c>
      <c r="BQ1674" s="17">
        <v>0.17415727293817701</v>
      </c>
      <c r="BR1674" s="17"/>
      <c r="BS1674" s="17">
        <v>0.18166253734052601</v>
      </c>
      <c r="BT1674" s="17">
        <v>0.186787018629723</v>
      </c>
      <c r="BU1674" s="17"/>
      <c r="BV1674" s="17">
        <v>0.117322741442517</v>
      </c>
      <c r="BW1674" s="17">
        <v>0.19656631693578799</v>
      </c>
      <c r="BX1674" s="17">
        <v>0.20840403073144201</v>
      </c>
      <c r="BY1674" s="17"/>
      <c r="BZ1674" s="17">
        <v>0.17738181397337</v>
      </c>
      <c r="CA1674" s="17">
        <v>0.15631678605378099</v>
      </c>
    </row>
    <row r="1675" spans="2:79" x14ac:dyDescent="0.3">
      <c r="B1675" t="s">
        <v>187</v>
      </c>
      <c r="C1675" s="17">
        <v>4.8940715768305401E-2</v>
      </c>
      <c r="D1675" s="17">
        <v>5.1789562261991599E-2</v>
      </c>
      <c r="E1675" s="17">
        <v>4.6597052827604998E-2</v>
      </c>
      <c r="F1675" s="17"/>
      <c r="G1675" s="17">
        <v>5.3536576731157401E-2</v>
      </c>
      <c r="H1675" s="17">
        <v>3.3333880798213401E-2</v>
      </c>
      <c r="I1675" s="17">
        <v>4.53368179332264E-2</v>
      </c>
      <c r="J1675" s="17">
        <v>5.10737652070994E-2</v>
      </c>
      <c r="K1675" s="17">
        <v>6.6508082144511704E-2</v>
      </c>
      <c r="L1675" s="17">
        <v>4.8055260460040099E-2</v>
      </c>
      <c r="M1675" s="17"/>
      <c r="N1675" s="17">
        <v>3.1146393804380199E-2</v>
      </c>
      <c r="O1675" s="17">
        <v>5.5362872942490898E-2</v>
      </c>
      <c r="P1675" s="17">
        <v>4.2394801765844099E-2</v>
      </c>
      <c r="Q1675" s="17">
        <v>6.8218758665723606E-2</v>
      </c>
      <c r="R1675" s="17"/>
      <c r="S1675" s="17">
        <v>3.42285794688926E-2</v>
      </c>
      <c r="T1675" s="17">
        <v>4.7163607459270902E-2</v>
      </c>
      <c r="U1675" s="17">
        <v>3.6974961667415797E-2</v>
      </c>
      <c r="V1675" s="17">
        <v>8.5015143478476204E-2</v>
      </c>
      <c r="W1675" s="17">
        <v>6.4344585622177E-2</v>
      </c>
      <c r="X1675" s="17">
        <v>7.7468544525559901E-2</v>
      </c>
      <c r="Y1675" s="17">
        <v>2.97284949682819E-2</v>
      </c>
      <c r="Z1675" s="17">
        <v>7.4017351435706896E-2</v>
      </c>
      <c r="AA1675" s="17">
        <v>5.2907930196946201E-2</v>
      </c>
      <c r="AB1675" s="17">
        <v>3.7272670638595601E-2</v>
      </c>
      <c r="AC1675" s="17">
        <v>2.8326574488741998E-2</v>
      </c>
      <c r="AD1675" s="17">
        <v>0</v>
      </c>
      <c r="AE1675" s="17"/>
      <c r="AF1675" s="17">
        <v>6.7987654389501495E-2</v>
      </c>
      <c r="AG1675" s="17">
        <v>2.3007549089126101E-2</v>
      </c>
      <c r="AH1675" s="17">
        <v>1.14137136850324E-2</v>
      </c>
      <c r="AI1675" s="17">
        <v>0.12149605678952601</v>
      </c>
      <c r="AJ1675" s="17">
        <v>3.56622904390832E-2</v>
      </c>
      <c r="AK1675" s="17"/>
      <c r="AL1675" s="17">
        <v>2.5253641514774501E-2</v>
      </c>
      <c r="AM1675" s="17">
        <v>5.9087799234155101E-2</v>
      </c>
      <c r="AN1675" s="17">
        <v>1.66261789184712E-2</v>
      </c>
      <c r="AO1675" s="17">
        <v>9.4016278462807495E-2</v>
      </c>
      <c r="AP1675" s="17">
        <v>3.9982323220648597E-2</v>
      </c>
      <c r="AQ1675" s="17">
        <v>3.0557207960132601E-2</v>
      </c>
      <c r="AR1675" s="17"/>
      <c r="AS1675" s="17">
        <v>2.50159351890933E-2</v>
      </c>
      <c r="AT1675" s="17">
        <v>4.6976600139082697E-2</v>
      </c>
      <c r="AU1675" s="17">
        <v>6.9215558008398695E-2</v>
      </c>
      <c r="AV1675" s="17">
        <v>5.2980158476315597E-2</v>
      </c>
      <c r="AW1675" s="17">
        <v>5.1050796425179103E-2</v>
      </c>
      <c r="AX1675" s="17"/>
      <c r="AY1675" s="17">
        <v>3.8764370419162003E-2</v>
      </c>
      <c r="AZ1675" s="17">
        <v>5.1528449604254498E-2</v>
      </c>
      <c r="BA1675" s="17">
        <v>4.10757623650281E-2</v>
      </c>
      <c r="BB1675" s="17">
        <v>7.8141191649332101E-2</v>
      </c>
      <c r="BC1675" s="17">
        <v>4.4724790749086099E-2</v>
      </c>
      <c r="BD1675" s="17"/>
      <c r="BE1675" s="17">
        <v>0.143248025413551</v>
      </c>
      <c r="BF1675" s="17">
        <v>4.58683937615171E-2</v>
      </c>
      <c r="BG1675" s="17">
        <v>4.9563525676629701E-2</v>
      </c>
      <c r="BH1675" s="17">
        <v>3.8517068592360398E-2</v>
      </c>
      <c r="BI1675" s="17"/>
      <c r="BJ1675" s="17">
        <v>7.53877270541016E-2</v>
      </c>
      <c r="BK1675" s="17">
        <v>3.0665245948058001E-2</v>
      </c>
      <c r="BL1675" s="17">
        <v>4.1614874865194398E-2</v>
      </c>
      <c r="BM1675" s="17">
        <v>4.8379580091777598E-2</v>
      </c>
      <c r="BN1675" s="17"/>
      <c r="BO1675" s="17">
        <v>5.7494277509134002E-2</v>
      </c>
      <c r="BP1675" s="17">
        <v>4.1910023124263701E-2</v>
      </c>
      <c r="BQ1675" s="17">
        <v>4.8364014833764901E-2</v>
      </c>
      <c r="BR1675" s="17"/>
      <c r="BS1675" s="17">
        <v>3.9950805441219102E-2</v>
      </c>
      <c r="BT1675" s="17">
        <v>5.9630215525381801E-2</v>
      </c>
      <c r="BU1675" s="17"/>
      <c r="BV1675" s="17">
        <v>2.6646538512591599E-2</v>
      </c>
      <c r="BW1675" s="17">
        <v>3.7888919841273801E-2</v>
      </c>
      <c r="BX1675" s="17">
        <v>7.6346773010162294E-2</v>
      </c>
      <c r="BY1675" s="17"/>
      <c r="BZ1675" s="17">
        <v>1.3238739729059999E-2</v>
      </c>
      <c r="CA1675" s="17">
        <v>7.7048964959720899E-3</v>
      </c>
    </row>
    <row r="1676" spans="2:79" x14ac:dyDescent="0.3">
      <c r="B1676" t="s">
        <v>188</v>
      </c>
      <c r="C1676" s="17">
        <v>1.7287599855718601E-2</v>
      </c>
      <c r="D1676" s="17">
        <v>1.9916997801539701E-2</v>
      </c>
      <c r="E1676" s="17">
        <v>1.3665446500330801E-2</v>
      </c>
      <c r="F1676" s="17"/>
      <c r="G1676" s="17">
        <v>2.3077516826584502E-2</v>
      </c>
      <c r="H1676" s="17">
        <v>0</v>
      </c>
      <c r="I1676" s="17">
        <v>2.51453014381741E-2</v>
      </c>
      <c r="J1676" s="17">
        <v>3.08966200352884E-2</v>
      </c>
      <c r="K1676" s="17">
        <v>1.35488693411798E-2</v>
      </c>
      <c r="L1676" s="17">
        <v>1.25537162127674E-2</v>
      </c>
      <c r="M1676" s="17"/>
      <c r="N1676" s="17">
        <v>9.6230071686658897E-3</v>
      </c>
      <c r="O1676" s="17">
        <v>1.1572060760049199E-2</v>
      </c>
      <c r="P1676" s="17">
        <v>3.0158408611672599E-2</v>
      </c>
      <c r="Q1676" s="17">
        <v>2.0528960909106601E-2</v>
      </c>
      <c r="R1676" s="17"/>
      <c r="S1676" s="17">
        <v>1.410545775861E-2</v>
      </c>
      <c r="T1676" s="17">
        <v>1.7923626594693001E-2</v>
      </c>
      <c r="U1676" s="17">
        <v>1.16923851664925E-2</v>
      </c>
      <c r="V1676" s="17">
        <v>2.3740411174263901E-2</v>
      </c>
      <c r="W1676" s="17">
        <v>7.6205462394676703E-3</v>
      </c>
      <c r="X1676" s="17">
        <v>4.9413291716302503E-3</v>
      </c>
      <c r="Y1676" s="17">
        <v>1.8827273899992801E-2</v>
      </c>
      <c r="Z1676" s="17">
        <v>1.4862646928262399E-2</v>
      </c>
      <c r="AA1676" s="17">
        <v>1.58542813878303E-2</v>
      </c>
      <c r="AB1676" s="17">
        <v>4.9761663290153302E-2</v>
      </c>
      <c r="AC1676" s="17">
        <v>1.2149532691313801E-2</v>
      </c>
      <c r="AD1676" s="17">
        <v>0</v>
      </c>
      <c r="AE1676" s="17"/>
      <c r="AF1676" s="17">
        <v>2.2819945705485199E-2</v>
      </c>
      <c r="AG1676" s="17">
        <v>1.21055945197457E-2</v>
      </c>
      <c r="AH1676" s="17">
        <v>5.9075110112438104E-3</v>
      </c>
      <c r="AI1676" s="17">
        <v>3.0216284833279702E-2</v>
      </c>
      <c r="AJ1676" s="17">
        <v>8.6098401311528201E-3</v>
      </c>
      <c r="AK1676" s="17"/>
      <c r="AL1676" s="17">
        <v>5.2695107248923803E-3</v>
      </c>
      <c r="AM1676" s="17">
        <v>1.43651558265175E-2</v>
      </c>
      <c r="AN1676" s="17">
        <v>5.4809506916300797E-3</v>
      </c>
      <c r="AO1676" s="17">
        <v>3.7549606376633002E-2</v>
      </c>
      <c r="AP1676" s="17">
        <v>6.5584587586234198E-3</v>
      </c>
      <c r="AQ1676" s="17">
        <v>2.1772176373404801E-2</v>
      </c>
      <c r="AR1676" s="17"/>
      <c r="AS1676" s="17">
        <v>2.2727387565322801E-2</v>
      </c>
      <c r="AT1676" s="17">
        <v>1.36983720475058E-2</v>
      </c>
      <c r="AU1676" s="17">
        <v>1.7952652498361199E-2</v>
      </c>
      <c r="AV1676" s="17">
        <v>2.2322650470007501E-2</v>
      </c>
      <c r="AW1676" s="17">
        <v>2.7282505857061899E-2</v>
      </c>
      <c r="AX1676" s="17"/>
      <c r="AY1676" s="17">
        <v>2.3029148162217399E-2</v>
      </c>
      <c r="AZ1676" s="17">
        <v>5.9973238848149797E-3</v>
      </c>
      <c r="BA1676" s="17">
        <v>1.9556950189589299E-2</v>
      </c>
      <c r="BB1676" s="17">
        <v>1.8820047997889802E-2</v>
      </c>
      <c r="BC1676" s="17">
        <v>8.3485659713313704E-2</v>
      </c>
      <c r="BD1676" s="17"/>
      <c r="BE1676" s="17">
        <v>5.57189503778657E-2</v>
      </c>
      <c r="BF1676" s="17">
        <v>1.4876281723139199E-2</v>
      </c>
      <c r="BG1676" s="17">
        <v>1.9714398451409501E-2</v>
      </c>
      <c r="BH1676" s="17">
        <v>1.0117090221438901E-2</v>
      </c>
      <c r="BI1676" s="17"/>
      <c r="BJ1676" s="17">
        <v>1.41438062968072E-2</v>
      </c>
      <c r="BK1676" s="17">
        <v>2.79009649726535E-2</v>
      </c>
      <c r="BL1676" s="17">
        <v>2.13573053357917E-2</v>
      </c>
      <c r="BM1676" s="17">
        <v>1.39073929976684E-2</v>
      </c>
      <c r="BN1676" s="17"/>
      <c r="BO1676" s="17">
        <v>3.38642196923735E-2</v>
      </c>
      <c r="BP1676" s="17">
        <v>1.0326862933581499E-2</v>
      </c>
      <c r="BQ1676" s="17">
        <v>1.5413754207489701E-2</v>
      </c>
      <c r="BR1676" s="17"/>
      <c r="BS1676" s="17">
        <v>1.5987940895548801E-2</v>
      </c>
      <c r="BT1676" s="17">
        <v>1.7677495984570302E-2</v>
      </c>
      <c r="BU1676" s="17"/>
      <c r="BV1676" s="17">
        <v>1.29385141030038E-2</v>
      </c>
      <c r="BW1676" s="17">
        <v>1.00741561102789E-2</v>
      </c>
      <c r="BX1676" s="17">
        <v>2.7877849502700398E-2</v>
      </c>
      <c r="BY1676" s="17"/>
      <c r="BZ1676" s="17">
        <v>9.9580652762687998E-3</v>
      </c>
      <c r="CA1676" s="17">
        <v>1.7877112553016501E-2</v>
      </c>
    </row>
    <row r="1677" spans="2:79" x14ac:dyDescent="0.3">
      <c r="B1677" t="s">
        <v>149</v>
      </c>
      <c r="C1677" s="17">
        <v>1.5961639007497901E-2</v>
      </c>
      <c r="D1677" s="17">
        <v>1.6687319601073301E-2</v>
      </c>
      <c r="E1677" s="17">
        <v>1.53956924495784E-2</v>
      </c>
      <c r="F1677" s="17"/>
      <c r="G1677" s="17">
        <v>2.1757990956042202E-2</v>
      </c>
      <c r="H1677" s="17">
        <v>2.0947422934803402E-2</v>
      </c>
      <c r="I1677" s="17">
        <v>6.5589950010179797E-3</v>
      </c>
      <c r="J1677" s="17">
        <v>1.8430077678279401E-2</v>
      </c>
      <c r="K1677" s="17">
        <v>1.30346548867724E-2</v>
      </c>
      <c r="L1677" s="17">
        <v>1.56181885506998E-2</v>
      </c>
      <c r="M1677" s="17"/>
      <c r="N1677" s="17">
        <v>8.5964234308310208E-3</v>
      </c>
      <c r="O1677" s="17">
        <v>1.8568297392185799E-2</v>
      </c>
      <c r="P1677" s="17">
        <v>1.64204678177764E-2</v>
      </c>
      <c r="Q1677" s="17">
        <v>2.1120610537327701E-2</v>
      </c>
      <c r="R1677" s="17"/>
      <c r="S1677" s="17">
        <v>6.9717166456537702E-3</v>
      </c>
      <c r="T1677" s="17">
        <v>7.1308430108448003E-3</v>
      </c>
      <c r="U1677" s="17">
        <v>1.9573396298393098E-2</v>
      </c>
      <c r="V1677" s="17">
        <v>2.08232859775952E-2</v>
      </c>
      <c r="W1677" s="17">
        <v>3.03602857013749E-2</v>
      </c>
      <c r="X1677" s="17">
        <v>2.72866319159191E-2</v>
      </c>
      <c r="Y1677" s="17">
        <v>2.5032027344167099E-2</v>
      </c>
      <c r="Z1677" s="17">
        <v>1.20509920319361E-2</v>
      </c>
      <c r="AA1677" s="17">
        <v>4.0303559497792104E-3</v>
      </c>
      <c r="AB1677" s="17">
        <v>5.4976779823153804E-3</v>
      </c>
      <c r="AC1677" s="17">
        <v>2.40738307474717E-2</v>
      </c>
      <c r="AD1677" s="17">
        <v>4.6846445764962302E-2</v>
      </c>
      <c r="AE1677" s="17"/>
      <c r="AF1677" s="17">
        <v>1.59032338531458E-2</v>
      </c>
      <c r="AG1677" s="17">
        <v>1.1595940853835701E-2</v>
      </c>
      <c r="AH1677" s="17">
        <v>6.5528111331602896E-3</v>
      </c>
      <c r="AI1677" s="17">
        <v>2.0920559320660299E-2</v>
      </c>
      <c r="AJ1677" s="17">
        <v>1.7397646746634E-2</v>
      </c>
      <c r="AK1677" s="17"/>
      <c r="AL1677" s="17">
        <v>5.90611468453909E-3</v>
      </c>
      <c r="AM1677" s="17">
        <v>1.52245909189089E-2</v>
      </c>
      <c r="AN1677" s="17">
        <v>9.8136364068810399E-3</v>
      </c>
      <c r="AO1677" s="17">
        <v>1.6529831562757599E-2</v>
      </c>
      <c r="AP1677" s="17">
        <v>2.0276590652767199E-2</v>
      </c>
      <c r="AQ1677" s="17">
        <v>4.30130605106342E-2</v>
      </c>
      <c r="AR1677" s="17"/>
      <c r="AS1677" s="17">
        <v>1.20509662214527E-2</v>
      </c>
      <c r="AT1677" s="17">
        <v>1.07462082646543E-2</v>
      </c>
      <c r="AU1677" s="17">
        <v>2.4614879492420898E-2</v>
      </c>
      <c r="AV1677" s="17">
        <v>2.48880664940964E-2</v>
      </c>
      <c r="AW1677" s="17">
        <v>3.2591180758167602E-2</v>
      </c>
      <c r="AX1677" s="17"/>
      <c r="AY1677" s="17">
        <v>1.11988792813429E-2</v>
      </c>
      <c r="AZ1677" s="17">
        <v>1.31146271043328E-2</v>
      </c>
      <c r="BA1677" s="17">
        <v>2.5619696253978901E-2</v>
      </c>
      <c r="BB1677" s="17">
        <v>1.1570676731049201E-2</v>
      </c>
      <c r="BC1677" s="17">
        <v>2.7637371980536E-2</v>
      </c>
      <c r="BD1677" s="17"/>
      <c r="BE1677" s="17">
        <v>0</v>
      </c>
      <c r="BF1677" s="17">
        <v>1.18114050480743E-2</v>
      </c>
      <c r="BG1677" s="17">
        <v>1.46808638670432E-2</v>
      </c>
      <c r="BH1677" s="17">
        <v>1.9210710916260101E-2</v>
      </c>
      <c r="BI1677" s="17"/>
      <c r="BJ1677" s="17">
        <v>1.2102093269627801E-2</v>
      </c>
      <c r="BK1677" s="17">
        <v>1.3851983470135601E-2</v>
      </c>
      <c r="BL1677" s="17">
        <v>1.3700531934808099E-2</v>
      </c>
      <c r="BM1677" s="17">
        <v>1.7213883700478699E-2</v>
      </c>
      <c r="BN1677" s="17"/>
      <c r="BO1677" s="17">
        <v>1.16063040276385E-2</v>
      </c>
      <c r="BP1677" s="17">
        <v>1.34578947906401E-2</v>
      </c>
      <c r="BQ1677" s="17">
        <v>1.6568144480862801E-2</v>
      </c>
      <c r="BR1677" s="17"/>
      <c r="BS1677" s="17">
        <v>1.17859142402822E-2</v>
      </c>
      <c r="BT1677" s="17">
        <v>2.02845578141101E-2</v>
      </c>
      <c r="BU1677" s="17"/>
      <c r="BV1677" s="17">
        <v>8.6795504335873304E-3</v>
      </c>
      <c r="BW1677" s="17">
        <v>1.98397751299416E-2</v>
      </c>
      <c r="BX1677" s="17">
        <v>1.2332360258853601E-2</v>
      </c>
      <c r="BY1677" s="17"/>
      <c r="BZ1677" s="17">
        <v>7.2852575403255402E-3</v>
      </c>
      <c r="CA1677" s="17">
        <v>8.2693285788088804E-3</v>
      </c>
    </row>
    <row r="1678" spans="2:79" x14ac:dyDescent="0.3">
      <c r="B1678" t="s">
        <v>189</v>
      </c>
      <c r="C1678" s="17">
        <v>0.73393404524365402</v>
      </c>
      <c r="D1678" s="17">
        <v>0.724880789777537</v>
      </c>
      <c r="E1678" s="17">
        <v>0.74252341638502295</v>
      </c>
      <c r="F1678" s="17"/>
      <c r="G1678" s="17">
        <v>0.754084315256771</v>
      </c>
      <c r="H1678" s="17">
        <v>0.75408658657078997</v>
      </c>
      <c r="I1678" s="17">
        <v>0.73846634130746103</v>
      </c>
      <c r="J1678" s="17">
        <v>0.72048064688194702</v>
      </c>
      <c r="K1678" s="17">
        <v>0.70769197130774297</v>
      </c>
      <c r="L1678" s="17">
        <v>0.72884216421163595</v>
      </c>
      <c r="M1678" s="17"/>
      <c r="N1678" s="17">
        <v>0.79674284969642895</v>
      </c>
      <c r="O1678" s="17">
        <v>0.75256819654094897</v>
      </c>
      <c r="P1678" s="17">
        <v>0.69919490866553602</v>
      </c>
      <c r="Q1678" s="17">
        <v>0.67197014017908896</v>
      </c>
      <c r="R1678" s="17"/>
      <c r="S1678" s="17">
        <v>0.74929185253989805</v>
      </c>
      <c r="T1678" s="17">
        <v>0.77351866321211704</v>
      </c>
      <c r="U1678" s="17">
        <v>0.71503328498242202</v>
      </c>
      <c r="V1678" s="17">
        <v>0.71026195837003503</v>
      </c>
      <c r="W1678" s="17">
        <v>0.724757474728982</v>
      </c>
      <c r="X1678" s="17">
        <v>0.73858508746474105</v>
      </c>
      <c r="Y1678" s="17">
        <v>0.71912552229442595</v>
      </c>
      <c r="Z1678" s="17">
        <v>0.65896288916006895</v>
      </c>
      <c r="AA1678" s="17">
        <v>0.78366768016186295</v>
      </c>
      <c r="AB1678" s="17">
        <v>0.68970549630329503</v>
      </c>
      <c r="AC1678" s="17">
        <v>0.68975333980703402</v>
      </c>
      <c r="AD1678" s="17">
        <v>0.78379584773072997</v>
      </c>
      <c r="AE1678" s="17"/>
      <c r="AF1678" s="17">
        <v>0.67680241661913099</v>
      </c>
      <c r="AG1678" s="17">
        <v>0.80697143329153898</v>
      </c>
      <c r="AH1678" s="17">
        <v>0.84188298191223299</v>
      </c>
      <c r="AI1678" s="17">
        <v>0.57520570214519895</v>
      </c>
      <c r="AJ1678" s="17">
        <v>0.75951601311464301</v>
      </c>
      <c r="AK1678" s="17"/>
      <c r="AL1678" s="17">
        <v>0.84022361003877599</v>
      </c>
      <c r="AM1678" s="17">
        <v>0.71430686614246397</v>
      </c>
      <c r="AN1678" s="17">
        <v>0.81905939107516601</v>
      </c>
      <c r="AO1678" s="17">
        <v>0.60223677020714494</v>
      </c>
      <c r="AP1678" s="17">
        <v>0.78598629056957203</v>
      </c>
      <c r="AQ1678" s="17">
        <v>0.69562106112881905</v>
      </c>
      <c r="AR1678" s="17"/>
      <c r="AS1678" s="17">
        <v>0.794140520414088</v>
      </c>
      <c r="AT1678" s="17">
        <v>0.75625688864989105</v>
      </c>
      <c r="AU1678" s="17">
        <v>0.67804293954864803</v>
      </c>
      <c r="AV1678" s="17">
        <v>0.66948174840268904</v>
      </c>
      <c r="AW1678" s="17">
        <v>0.68087316451713598</v>
      </c>
      <c r="AX1678" s="17"/>
      <c r="AY1678" s="17">
        <v>0.74741691595319304</v>
      </c>
      <c r="AZ1678" s="17">
        <v>0.758820232800828</v>
      </c>
      <c r="BA1678" s="17">
        <v>0.69797184364508402</v>
      </c>
      <c r="BB1678" s="17">
        <v>0.71831476967288099</v>
      </c>
      <c r="BC1678" s="17">
        <v>0.64577957430228605</v>
      </c>
      <c r="BD1678" s="17"/>
      <c r="BE1678" s="17">
        <v>0.59908010080382501</v>
      </c>
      <c r="BF1678" s="17">
        <v>0.71341230277407497</v>
      </c>
      <c r="BG1678" s="17">
        <v>0.73933335556822199</v>
      </c>
      <c r="BH1678" s="17">
        <v>0.76381170794002895</v>
      </c>
      <c r="BI1678" s="17"/>
      <c r="BJ1678" s="17">
        <v>0.59469569141265699</v>
      </c>
      <c r="BK1678" s="17">
        <v>0.76929999286477502</v>
      </c>
      <c r="BL1678" s="17">
        <v>0.74252913241909002</v>
      </c>
      <c r="BM1678" s="17">
        <v>0.76246553306973297</v>
      </c>
      <c r="BN1678" s="17"/>
      <c r="BO1678" s="17">
        <v>0.72583331973168896</v>
      </c>
      <c r="BP1678" s="17">
        <v>0.70118632596479802</v>
      </c>
      <c r="BQ1678" s="17">
        <v>0.74549681353970598</v>
      </c>
      <c r="BR1678" s="17"/>
      <c r="BS1678" s="17">
        <v>0.75061280208242398</v>
      </c>
      <c r="BT1678" s="17">
        <v>0.71562071204621502</v>
      </c>
      <c r="BU1678" s="17"/>
      <c r="BV1678" s="17">
        <v>0.83441265550830002</v>
      </c>
      <c r="BW1678" s="17">
        <v>0.73563083198271795</v>
      </c>
      <c r="BX1678" s="17">
        <v>0.67503898649684202</v>
      </c>
      <c r="BY1678" s="17"/>
      <c r="BZ1678" s="17">
        <v>0.79213612348097495</v>
      </c>
      <c r="CA1678" s="17">
        <v>0.80983187631842202</v>
      </c>
    </row>
    <row r="1679" spans="2:79" x14ac:dyDescent="0.3">
      <c r="B1679" t="s">
        <v>190</v>
      </c>
      <c r="C1679" s="17">
        <v>6.6228315624023995E-2</v>
      </c>
      <c r="D1679" s="17">
        <v>7.1706560063531294E-2</v>
      </c>
      <c r="E1679" s="17">
        <v>6.0262499327935801E-2</v>
      </c>
      <c r="F1679" s="17"/>
      <c r="G1679" s="17">
        <v>7.6614093557741902E-2</v>
      </c>
      <c r="H1679" s="17">
        <v>3.3333880798213401E-2</v>
      </c>
      <c r="I1679" s="17">
        <v>7.0482119371400503E-2</v>
      </c>
      <c r="J1679" s="17">
        <v>8.1970385242387894E-2</v>
      </c>
      <c r="K1679" s="17">
        <v>8.0056951485691502E-2</v>
      </c>
      <c r="L1679" s="17">
        <v>6.0608976672807499E-2</v>
      </c>
      <c r="M1679" s="17"/>
      <c r="N1679" s="17">
        <v>4.0769400973046099E-2</v>
      </c>
      <c r="O1679" s="17">
        <v>6.6934933702540098E-2</v>
      </c>
      <c r="P1679" s="17">
        <v>7.2553210377516705E-2</v>
      </c>
      <c r="Q1679" s="17">
        <v>8.8747719574830103E-2</v>
      </c>
      <c r="R1679" s="17"/>
      <c r="S1679" s="17">
        <v>4.8334037227502603E-2</v>
      </c>
      <c r="T1679" s="17">
        <v>6.5087234053963897E-2</v>
      </c>
      <c r="U1679" s="17">
        <v>4.8667346833908297E-2</v>
      </c>
      <c r="V1679" s="17">
        <v>0.10875555465274001</v>
      </c>
      <c r="W1679" s="17">
        <v>7.1965131861644605E-2</v>
      </c>
      <c r="X1679" s="17">
        <v>8.2409873697190203E-2</v>
      </c>
      <c r="Y1679" s="17">
        <v>4.8555768868274798E-2</v>
      </c>
      <c r="Z1679" s="17">
        <v>8.8879998363969301E-2</v>
      </c>
      <c r="AA1679" s="17">
        <v>6.8762211584776606E-2</v>
      </c>
      <c r="AB1679" s="17">
        <v>8.7034333928748805E-2</v>
      </c>
      <c r="AC1679" s="17">
        <v>4.0476107180055801E-2</v>
      </c>
      <c r="AD1679" s="17">
        <v>0</v>
      </c>
      <c r="AE1679" s="17"/>
      <c r="AF1679" s="17">
        <v>9.0807600094986701E-2</v>
      </c>
      <c r="AG1679" s="17">
        <v>3.51131436088718E-2</v>
      </c>
      <c r="AH1679" s="17">
        <v>1.73212246962762E-2</v>
      </c>
      <c r="AI1679" s="17">
        <v>0.151712341622806</v>
      </c>
      <c r="AJ1679" s="17">
        <v>4.4272130570235997E-2</v>
      </c>
      <c r="AK1679" s="17"/>
      <c r="AL1679" s="17">
        <v>3.0523152239666802E-2</v>
      </c>
      <c r="AM1679" s="17">
        <v>7.3452955060672703E-2</v>
      </c>
      <c r="AN1679" s="17">
        <v>2.2107129610101299E-2</v>
      </c>
      <c r="AO1679" s="17">
        <v>0.13156588483944001</v>
      </c>
      <c r="AP1679" s="17">
        <v>4.6540781979272E-2</v>
      </c>
      <c r="AQ1679" s="17">
        <v>5.2329384333537399E-2</v>
      </c>
      <c r="AR1679" s="17"/>
      <c r="AS1679" s="17">
        <v>4.7743322754416097E-2</v>
      </c>
      <c r="AT1679" s="17">
        <v>6.0674972186588502E-2</v>
      </c>
      <c r="AU1679" s="17">
        <v>8.7168210506759894E-2</v>
      </c>
      <c r="AV1679" s="17">
        <v>7.5302808946323005E-2</v>
      </c>
      <c r="AW1679" s="17">
        <v>7.8333302282241002E-2</v>
      </c>
      <c r="AX1679" s="17"/>
      <c r="AY1679" s="17">
        <v>6.1793518581379402E-2</v>
      </c>
      <c r="AZ1679" s="17">
        <v>5.7525773489069502E-2</v>
      </c>
      <c r="BA1679" s="17">
        <v>6.0632712554617399E-2</v>
      </c>
      <c r="BB1679" s="17">
        <v>9.6961239647222003E-2</v>
      </c>
      <c r="BC1679" s="17">
        <v>0.12821045046240001</v>
      </c>
      <c r="BD1679" s="17"/>
      <c r="BE1679" s="17">
        <v>0.19896697579141601</v>
      </c>
      <c r="BF1679" s="17">
        <v>6.0744675484656299E-2</v>
      </c>
      <c r="BG1679" s="17">
        <v>6.9277924128039306E-2</v>
      </c>
      <c r="BH1679" s="17">
        <v>4.8634158813799303E-2</v>
      </c>
      <c r="BI1679" s="17"/>
      <c r="BJ1679" s="17">
        <v>8.9531533350908798E-2</v>
      </c>
      <c r="BK1679" s="17">
        <v>5.8566210920711501E-2</v>
      </c>
      <c r="BL1679" s="17">
        <v>6.2972180200986105E-2</v>
      </c>
      <c r="BM1679" s="17">
        <v>6.2286973089446002E-2</v>
      </c>
      <c r="BN1679" s="17"/>
      <c r="BO1679" s="17">
        <v>9.1358497201507405E-2</v>
      </c>
      <c r="BP1679" s="17">
        <v>5.2236886057845301E-2</v>
      </c>
      <c r="BQ1679" s="17">
        <v>6.3777769041254595E-2</v>
      </c>
      <c r="BR1679" s="17"/>
      <c r="BS1679" s="17">
        <v>5.5938746336767903E-2</v>
      </c>
      <c r="BT1679" s="17">
        <v>7.7307711509952096E-2</v>
      </c>
      <c r="BU1679" s="17"/>
      <c r="BV1679" s="17">
        <v>3.9585052615595501E-2</v>
      </c>
      <c r="BW1679" s="17">
        <v>4.7963075951552699E-2</v>
      </c>
      <c r="BX1679" s="17">
        <v>0.104224622512863</v>
      </c>
      <c r="BY1679" s="17"/>
      <c r="BZ1679" s="17">
        <v>2.3196805005328801E-2</v>
      </c>
      <c r="CA1679" s="17">
        <v>2.5582009048988601E-2</v>
      </c>
    </row>
    <row r="1680" spans="2:79" x14ac:dyDescent="0.3">
      <c r="B1680" t="s">
        <v>191</v>
      </c>
      <c r="C1680" s="17">
        <v>0.66770572961963004</v>
      </c>
      <c r="D1680" s="17">
        <v>0.65317422971400596</v>
      </c>
      <c r="E1680" s="17">
        <v>0.68226091705708802</v>
      </c>
      <c r="F1680" s="17"/>
      <c r="G1680" s="17">
        <v>0.67747022169902904</v>
      </c>
      <c r="H1680" s="17">
        <v>0.720752705772576</v>
      </c>
      <c r="I1680" s="17">
        <v>0.66798422193606</v>
      </c>
      <c r="J1680" s="17">
        <v>0.63851026163955904</v>
      </c>
      <c r="K1680" s="17">
        <v>0.62763501982205105</v>
      </c>
      <c r="L1680" s="17">
        <v>0.66823318753882899</v>
      </c>
      <c r="M1680" s="17"/>
      <c r="N1680" s="17">
        <v>0.75597344872338201</v>
      </c>
      <c r="O1680" s="17">
        <v>0.68563326283840798</v>
      </c>
      <c r="P1680" s="17">
        <v>0.62664169828801997</v>
      </c>
      <c r="Q1680" s="17">
        <v>0.583222420604259</v>
      </c>
      <c r="R1680" s="17"/>
      <c r="S1680" s="17">
        <v>0.70095781531239498</v>
      </c>
      <c r="T1680" s="17">
        <v>0.70843142915815405</v>
      </c>
      <c r="U1680" s="17">
        <v>0.66636593814851397</v>
      </c>
      <c r="V1680" s="17">
        <v>0.60150640371729502</v>
      </c>
      <c r="W1680" s="17">
        <v>0.652792342867338</v>
      </c>
      <c r="X1680" s="17">
        <v>0.65617521376755095</v>
      </c>
      <c r="Y1680" s="17">
        <v>0.67056975342615099</v>
      </c>
      <c r="Z1680" s="17">
        <v>0.57008289079609997</v>
      </c>
      <c r="AA1680" s="17">
        <v>0.71490546857708603</v>
      </c>
      <c r="AB1680" s="17">
        <v>0.60267116237454599</v>
      </c>
      <c r="AC1680" s="17">
        <v>0.64927723262697801</v>
      </c>
      <c r="AD1680" s="17">
        <v>0.78379584773072997</v>
      </c>
      <c r="AE1680" s="17"/>
      <c r="AF1680" s="17">
        <v>0.58599481652414398</v>
      </c>
      <c r="AG1680" s="17">
        <v>0.77185828968266701</v>
      </c>
      <c r="AH1680" s="17">
        <v>0.82456175721595604</v>
      </c>
      <c r="AI1680" s="17">
        <v>0.423493360522393</v>
      </c>
      <c r="AJ1680" s="17">
        <v>0.71524388254440696</v>
      </c>
      <c r="AK1680" s="17"/>
      <c r="AL1680" s="17">
        <v>0.80970045779910904</v>
      </c>
      <c r="AM1680" s="17">
        <v>0.64085391108179102</v>
      </c>
      <c r="AN1680" s="17">
        <v>0.79695226146506404</v>
      </c>
      <c r="AO1680" s="17">
        <v>0.47067088536770402</v>
      </c>
      <c r="AP1680" s="17">
        <v>0.7394455085903</v>
      </c>
      <c r="AQ1680" s="17">
        <v>0.64329167679528199</v>
      </c>
      <c r="AR1680" s="17"/>
      <c r="AS1680" s="17">
        <v>0.74639719765967205</v>
      </c>
      <c r="AT1680" s="17">
        <v>0.69558191646330303</v>
      </c>
      <c r="AU1680" s="17">
        <v>0.59087472904188798</v>
      </c>
      <c r="AV1680" s="17">
        <v>0.59417893945636602</v>
      </c>
      <c r="AW1680" s="17">
        <v>0.60253986223489497</v>
      </c>
      <c r="AX1680" s="17"/>
      <c r="AY1680" s="17">
        <v>0.68562339737181399</v>
      </c>
      <c r="AZ1680" s="17">
        <v>0.70129445931175804</v>
      </c>
      <c r="BA1680" s="17">
        <v>0.63733913109046603</v>
      </c>
      <c r="BB1680" s="17">
        <v>0.62135353002565896</v>
      </c>
      <c r="BC1680" s="17">
        <v>0.51756912383988596</v>
      </c>
      <c r="BD1680" s="17"/>
      <c r="BE1680" s="17">
        <v>0.40011312501240898</v>
      </c>
      <c r="BF1680" s="17">
        <v>0.65266762728941896</v>
      </c>
      <c r="BG1680" s="17">
        <v>0.67005543144018198</v>
      </c>
      <c r="BH1680" s="17">
        <v>0.71517754912622999</v>
      </c>
      <c r="BI1680" s="17"/>
      <c r="BJ1680" s="17">
        <v>0.50516415806174797</v>
      </c>
      <c r="BK1680" s="17">
        <v>0.710733781944064</v>
      </c>
      <c r="BL1680" s="17">
        <v>0.67955695221810397</v>
      </c>
      <c r="BM1680" s="17">
        <v>0.700178559980287</v>
      </c>
      <c r="BN1680" s="17"/>
      <c r="BO1680" s="17">
        <v>0.63447482253018095</v>
      </c>
      <c r="BP1680" s="17">
        <v>0.64894943990695297</v>
      </c>
      <c r="BQ1680" s="17">
        <v>0.681719044498451</v>
      </c>
      <c r="BR1680" s="17"/>
      <c r="BS1680" s="17">
        <v>0.69467405574565599</v>
      </c>
      <c r="BT1680" s="17">
        <v>0.63831300053626305</v>
      </c>
      <c r="BU1680" s="17"/>
      <c r="BV1680" s="17">
        <v>0.79482760289270504</v>
      </c>
      <c r="BW1680" s="17">
        <v>0.68766775603116503</v>
      </c>
      <c r="BX1680" s="17">
        <v>0.570814363983979</v>
      </c>
      <c r="BY1680" s="17"/>
      <c r="BZ1680" s="17">
        <v>0.768939318475647</v>
      </c>
      <c r="CA1680" s="17">
        <v>0.78424986726943302</v>
      </c>
    </row>
    <row r="1681" spans="2:79" x14ac:dyDescent="0.3">
      <c r="C1681" s="17"/>
      <c r="D1681" s="17"/>
      <c r="E1681" s="17"/>
      <c r="F1681" s="17"/>
      <c r="G1681" s="17"/>
      <c r="H1681" s="17"/>
      <c r="I1681" s="17"/>
      <c r="J1681" s="17"/>
      <c r="K1681" s="17"/>
      <c r="L1681" s="17"/>
      <c r="M1681" s="17"/>
      <c r="N1681" s="17"/>
      <c r="O1681" s="17"/>
      <c r="P1681" s="17"/>
      <c r="Q1681" s="17"/>
      <c r="R1681" s="17"/>
      <c r="S1681" s="17"/>
      <c r="T1681" s="17"/>
      <c r="U1681" s="17"/>
      <c r="V1681" s="17"/>
      <c r="W1681" s="17"/>
      <c r="X1681" s="17"/>
      <c r="Y1681" s="17"/>
      <c r="Z1681" s="17"/>
      <c r="AA1681" s="17"/>
      <c r="AB1681" s="17"/>
      <c r="AC1681" s="17"/>
      <c r="AD1681" s="17"/>
      <c r="AE1681" s="17"/>
      <c r="AF1681" s="17"/>
      <c r="AG1681" s="17"/>
      <c r="AH1681" s="17"/>
      <c r="AI1681" s="17"/>
      <c r="AJ1681" s="17"/>
      <c r="AK1681" s="17"/>
      <c r="AL1681" s="17"/>
      <c r="AM1681" s="17"/>
      <c r="AN1681" s="17"/>
      <c r="AO1681" s="17"/>
      <c r="AP1681" s="17"/>
      <c r="AQ1681" s="17"/>
      <c r="AR1681" s="17"/>
      <c r="AS1681" s="17"/>
      <c r="AT1681" s="17"/>
      <c r="AU1681" s="17"/>
      <c r="AV1681" s="17"/>
      <c r="AW1681" s="17"/>
      <c r="AX1681" s="17"/>
      <c r="AY1681" s="17"/>
      <c r="AZ1681" s="17"/>
      <c r="BA1681" s="17"/>
      <c r="BB1681" s="17"/>
      <c r="BC1681" s="17"/>
      <c r="BD1681" s="17"/>
      <c r="BE1681" s="17"/>
      <c r="BF1681" s="17"/>
      <c r="BG1681" s="17"/>
      <c r="BH1681" s="17"/>
      <c r="BI1681" s="17"/>
      <c r="BJ1681" s="17"/>
      <c r="BK1681" s="17"/>
      <c r="BL1681" s="17"/>
      <c r="BM1681" s="17"/>
      <c r="BN1681" s="17"/>
      <c r="BO1681" s="17"/>
      <c r="BP1681" s="17"/>
      <c r="BQ1681" s="17"/>
      <c r="BR1681" s="17"/>
      <c r="BS1681" s="17"/>
      <c r="BT1681" s="17"/>
      <c r="BU1681" s="17"/>
      <c r="BV1681" s="17"/>
      <c r="BW1681" s="17"/>
      <c r="BX1681" s="17"/>
      <c r="BY1681" s="17"/>
      <c r="BZ1681" s="17"/>
      <c r="CA1681" s="17"/>
    </row>
    <row r="1682" spans="2:79" x14ac:dyDescent="0.3">
      <c r="B1682" s="6" t="s">
        <v>436</v>
      </c>
      <c r="C1682" s="17"/>
      <c r="D1682" s="17"/>
      <c r="E1682" s="17"/>
      <c r="F1682" s="17"/>
      <c r="G1682" s="17"/>
      <c r="H1682" s="17"/>
      <c r="I1682" s="17"/>
      <c r="J1682" s="17"/>
      <c r="K1682" s="17"/>
      <c r="L1682" s="17"/>
      <c r="M1682" s="17"/>
      <c r="N1682" s="17"/>
      <c r="O1682" s="17"/>
      <c r="P1682" s="17"/>
      <c r="Q1682" s="17"/>
      <c r="R1682" s="17"/>
      <c r="S1682" s="17"/>
      <c r="T1682" s="17"/>
      <c r="U1682" s="17"/>
      <c r="V1682" s="17"/>
      <c r="W1682" s="17"/>
      <c r="X1682" s="17"/>
      <c r="Y1682" s="17"/>
      <c r="Z1682" s="17"/>
      <c r="AA1682" s="17"/>
      <c r="AB1682" s="17"/>
      <c r="AC1682" s="17"/>
      <c r="AD1682" s="17"/>
      <c r="AE1682" s="17"/>
      <c r="AF1682" s="17"/>
      <c r="AG1682" s="17"/>
      <c r="AH1682" s="17"/>
      <c r="AI1682" s="17"/>
      <c r="AJ1682" s="17"/>
      <c r="AK1682" s="17"/>
      <c r="AL1682" s="17"/>
      <c r="AM1682" s="17"/>
      <c r="AN1682" s="17"/>
      <c r="AO1682" s="17"/>
      <c r="AP1682" s="17"/>
      <c r="AQ1682" s="17"/>
      <c r="AR1682" s="17"/>
      <c r="AS1682" s="17"/>
      <c r="AT1682" s="17"/>
      <c r="AU1682" s="17"/>
      <c r="AV1682" s="17"/>
      <c r="AW1682" s="17"/>
      <c r="AX1682" s="17"/>
      <c r="AY1682" s="17"/>
      <c r="AZ1682" s="17"/>
      <c r="BA1682" s="17"/>
      <c r="BB1682" s="17"/>
      <c r="BC1682" s="17"/>
      <c r="BD1682" s="17"/>
      <c r="BE1682" s="17"/>
      <c r="BF1682" s="17"/>
      <c r="BG1682" s="17"/>
      <c r="BH1682" s="17"/>
      <c r="BI1682" s="17"/>
      <c r="BJ1682" s="17"/>
      <c r="BK1682" s="17"/>
      <c r="BL1682" s="17"/>
      <c r="BM1682" s="17"/>
      <c r="BN1682" s="17"/>
      <c r="BO1682" s="17"/>
      <c r="BP1682" s="17"/>
      <c r="BQ1682" s="17"/>
      <c r="BR1682" s="17"/>
      <c r="BS1682" s="17"/>
      <c r="BT1682" s="17"/>
      <c r="BU1682" s="17"/>
      <c r="BV1682" s="17"/>
      <c r="BW1682" s="17"/>
      <c r="BX1682" s="17"/>
      <c r="BY1682" s="17"/>
      <c r="BZ1682" s="17"/>
      <c r="CA1682" s="17"/>
    </row>
    <row r="1683" spans="2:79" x14ac:dyDescent="0.3">
      <c r="B1683" s="24" t="s">
        <v>107</v>
      </c>
      <c r="C1683" s="17"/>
      <c r="D1683" s="17"/>
      <c r="E1683" s="17"/>
      <c r="F1683" s="17"/>
      <c r="G1683" s="17"/>
      <c r="H1683" s="17"/>
      <c r="I1683" s="17"/>
      <c r="J1683" s="17"/>
      <c r="K1683" s="17"/>
      <c r="L1683" s="17"/>
      <c r="M1683" s="17"/>
      <c r="N1683" s="17"/>
      <c r="O1683" s="17"/>
      <c r="P1683" s="17"/>
      <c r="Q1683" s="17"/>
      <c r="R1683" s="17"/>
      <c r="S1683" s="17"/>
      <c r="T1683" s="17"/>
      <c r="U1683" s="17"/>
      <c r="V1683" s="17"/>
      <c r="W1683" s="17"/>
      <c r="X1683" s="17"/>
      <c r="Y1683" s="17"/>
      <c r="Z1683" s="17"/>
      <c r="AA1683" s="17"/>
      <c r="AB1683" s="17"/>
      <c r="AC1683" s="17"/>
      <c r="AD1683" s="17"/>
      <c r="AE1683" s="17"/>
      <c r="AF1683" s="17"/>
      <c r="AG1683" s="17"/>
      <c r="AH1683" s="17"/>
      <c r="AI1683" s="17"/>
      <c r="AJ1683" s="17"/>
      <c r="AK1683" s="17"/>
      <c r="AL1683" s="17"/>
      <c r="AM1683" s="17"/>
      <c r="AN1683" s="17"/>
      <c r="AO1683" s="17"/>
      <c r="AP1683" s="17"/>
      <c r="AQ1683" s="17"/>
      <c r="AR1683" s="17"/>
      <c r="AS1683" s="17"/>
      <c r="AT1683" s="17"/>
      <c r="AU1683" s="17"/>
      <c r="AV1683" s="17"/>
      <c r="AW1683" s="17"/>
      <c r="AX1683" s="17"/>
      <c r="AY1683" s="17"/>
      <c r="AZ1683" s="17"/>
      <c r="BA1683" s="17"/>
      <c r="BB1683" s="17"/>
      <c r="BC1683" s="17"/>
      <c r="BD1683" s="17"/>
      <c r="BE1683" s="17"/>
      <c r="BF1683" s="17"/>
      <c r="BG1683" s="17"/>
      <c r="BH1683" s="17"/>
      <c r="BI1683" s="17"/>
      <c r="BJ1683" s="17"/>
      <c r="BK1683" s="17"/>
      <c r="BL1683" s="17"/>
      <c r="BM1683" s="17"/>
      <c r="BN1683" s="17"/>
      <c r="BO1683" s="17"/>
      <c r="BP1683" s="17"/>
      <c r="BQ1683" s="17"/>
      <c r="BR1683" s="17"/>
      <c r="BS1683" s="17"/>
      <c r="BT1683" s="17"/>
      <c r="BU1683" s="17"/>
      <c r="BV1683" s="17"/>
      <c r="BW1683" s="17"/>
      <c r="BX1683" s="17"/>
      <c r="BY1683" s="17"/>
      <c r="BZ1683" s="17"/>
      <c r="CA1683" s="17"/>
    </row>
    <row r="1684" spans="2:79" x14ac:dyDescent="0.3">
      <c r="B1684" t="s">
        <v>184</v>
      </c>
      <c r="C1684" s="17">
        <v>0.34240972522382601</v>
      </c>
      <c r="D1684" s="17">
        <v>0.35695828959925002</v>
      </c>
      <c r="E1684" s="17">
        <v>0.32812251045762197</v>
      </c>
      <c r="F1684" s="17"/>
      <c r="G1684" s="17">
        <v>0.19291260702826701</v>
      </c>
      <c r="H1684" s="17">
        <v>0.29331457085752799</v>
      </c>
      <c r="I1684" s="17">
        <v>0.36385048021704097</v>
      </c>
      <c r="J1684" s="17">
        <v>0.34398075343698697</v>
      </c>
      <c r="K1684" s="17">
        <v>0.414191359566494</v>
      </c>
      <c r="L1684" s="17">
        <v>0.41556287822994198</v>
      </c>
      <c r="M1684" s="17"/>
      <c r="N1684" s="17">
        <v>0.32315502810505198</v>
      </c>
      <c r="O1684" s="17">
        <v>0.32172831453401102</v>
      </c>
      <c r="P1684" s="17">
        <v>0.37839121268563097</v>
      </c>
      <c r="Q1684" s="17">
        <v>0.35416056277998698</v>
      </c>
      <c r="R1684" s="17"/>
      <c r="S1684" s="17">
        <v>0.31485206076634598</v>
      </c>
      <c r="T1684" s="17">
        <v>0.33624120597734097</v>
      </c>
      <c r="U1684" s="17">
        <v>0.27274586757633701</v>
      </c>
      <c r="V1684" s="17">
        <v>0.37025590249697798</v>
      </c>
      <c r="W1684" s="17">
        <v>0.24434247318428401</v>
      </c>
      <c r="X1684" s="17">
        <v>0.344957430942746</v>
      </c>
      <c r="Y1684" s="17">
        <v>0.39758488223689398</v>
      </c>
      <c r="Z1684" s="17">
        <v>0.38475333626550701</v>
      </c>
      <c r="AA1684" s="17">
        <v>0.29584495224771701</v>
      </c>
      <c r="AB1684" s="17">
        <v>0.43566613182845898</v>
      </c>
      <c r="AC1684" s="17">
        <v>0.45573154217303302</v>
      </c>
      <c r="AD1684" s="17">
        <v>0.31892186358758301</v>
      </c>
      <c r="AE1684" s="17"/>
      <c r="AF1684" s="17">
        <v>0.43749986142636499</v>
      </c>
      <c r="AG1684" s="17">
        <v>0.29599336588881398</v>
      </c>
      <c r="AH1684" s="17">
        <v>0.29632322487888701</v>
      </c>
      <c r="AI1684" s="17">
        <v>0.464343020815776</v>
      </c>
      <c r="AJ1684" s="17">
        <v>0.32554755761118298</v>
      </c>
      <c r="AK1684" s="17"/>
      <c r="AL1684" s="17">
        <v>0.26672285175647098</v>
      </c>
      <c r="AM1684" s="17">
        <v>0.42732955216833801</v>
      </c>
      <c r="AN1684" s="17">
        <v>0.28578113056167997</v>
      </c>
      <c r="AO1684" s="17">
        <v>0.46986173033573297</v>
      </c>
      <c r="AP1684" s="17">
        <v>0.24601044012779999</v>
      </c>
      <c r="AQ1684" s="17">
        <v>0.26929125933206</v>
      </c>
      <c r="AR1684" s="17"/>
      <c r="AS1684" s="17">
        <v>0.43415702831453201</v>
      </c>
      <c r="AT1684" s="17">
        <v>0.34550257198856499</v>
      </c>
      <c r="AU1684" s="17">
        <v>0.27422365268242199</v>
      </c>
      <c r="AV1684" s="17">
        <v>0.32969945506751203</v>
      </c>
      <c r="AW1684" s="17">
        <v>0.32724591514764301</v>
      </c>
      <c r="AX1684" s="17"/>
      <c r="AY1684" s="17">
        <v>0.47736957877559599</v>
      </c>
      <c r="AZ1684" s="17">
        <v>0.30936078967456798</v>
      </c>
      <c r="BA1684" s="17">
        <v>0.29031237086912698</v>
      </c>
      <c r="BB1684" s="17">
        <v>0.26696751826076098</v>
      </c>
      <c r="BC1684" s="17">
        <v>0.37294955574840299</v>
      </c>
      <c r="BD1684" s="17"/>
      <c r="BE1684" s="17">
        <v>0.36909403241963301</v>
      </c>
      <c r="BF1684" s="17">
        <v>0.343033025865772</v>
      </c>
      <c r="BG1684" s="17">
        <v>0.35907592438670299</v>
      </c>
      <c r="BH1684" s="17">
        <v>0.31712148888957298</v>
      </c>
      <c r="BI1684" s="17"/>
      <c r="BJ1684" s="17">
        <v>0.398891029453535</v>
      </c>
      <c r="BK1684" s="17">
        <v>0.29577692085919299</v>
      </c>
      <c r="BL1684" s="17">
        <v>0.35428251644209302</v>
      </c>
      <c r="BM1684" s="17">
        <v>0.33127866971400999</v>
      </c>
      <c r="BN1684" s="17"/>
      <c r="BO1684" s="17">
        <v>0.34423163034169202</v>
      </c>
      <c r="BP1684" s="17">
        <v>0.29783427626812797</v>
      </c>
      <c r="BQ1684" s="17">
        <v>0.35202877473458899</v>
      </c>
      <c r="BR1684" s="17"/>
      <c r="BS1684" s="17">
        <v>0.36059314506051798</v>
      </c>
      <c r="BT1684" s="17">
        <v>0.319214429508825</v>
      </c>
      <c r="BU1684" s="17"/>
      <c r="BV1684" s="17">
        <v>0.235185556134654</v>
      </c>
      <c r="BW1684" s="17">
        <v>0.340244635836225</v>
      </c>
      <c r="BX1684" s="17">
        <v>0.43410331206439801</v>
      </c>
      <c r="BY1684" s="17"/>
      <c r="BZ1684" s="17">
        <v>0.359699308656659</v>
      </c>
      <c r="CA1684" s="17">
        <v>0.352019270599293</v>
      </c>
    </row>
    <row r="1685" spans="2:79" x14ac:dyDescent="0.3">
      <c r="B1685" t="s">
        <v>185</v>
      </c>
      <c r="C1685" s="17">
        <v>0.40814191178263298</v>
      </c>
      <c r="D1685" s="17">
        <v>0.41709186820274302</v>
      </c>
      <c r="E1685" s="17">
        <v>0.402168392853473</v>
      </c>
      <c r="F1685" s="17"/>
      <c r="G1685" s="17">
        <v>0.450841003432911</v>
      </c>
      <c r="H1685" s="17">
        <v>0.38768947327034797</v>
      </c>
      <c r="I1685" s="17">
        <v>0.44543509038426599</v>
      </c>
      <c r="J1685" s="17">
        <v>0.40239331541693202</v>
      </c>
      <c r="K1685" s="17">
        <v>0.34725404520515701</v>
      </c>
      <c r="L1685" s="17">
        <v>0.411327943848114</v>
      </c>
      <c r="M1685" s="17"/>
      <c r="N1685" s="17">
        <v>0.43209480297019998</v>
      </c>
      <c r="O1685" s="17">
        <v>0.42363274373069398</v>
      </c>
      <c r="P1685" s="17">
        <v>0.39251651534732701</v>
      </c>
      <c r="Q1685" s="17">
        <v>0.37791426664234501</v>
      </c>
      <c r="R1685" s="17"/>
      <c r="S1685" s="17">
        <v>0.403045342613014</v>
      </c>
      <c r="T1685" s="17">
        <v>0.42448632487405702</v>
      </c>
      <c r="U1685" s="17">
        <v>0.43460654829140499</v>
      </c>
      <c r="V1685" s="17">
        <v>0.41797813273375001</v>
      </c>
      <c r="W1685" s="17">
        <v>0.42399765566825998</v>
      </c>
      <c r="X1685" s="17">
        <v>0.40893435803901501</v>
      </c>
      <c r="Y1685" s="17">
        <v>0.366098005738208</v>
      </c>
      <c r="Z1685" s="17">
        <v>0.428504748223831</v>
      </c>
      <c r="AA1685" s="17">
        <v>0.464918904117198</v>
      </c>
      <c r="AB1685" s="17">
        <v>0.35613155633314197</v>
      </c>
      <c r="AC1685" s="17">
        <v>0.34521964306115099</v>
      </c>
      <c r="AD1685" s="17">
        <v>0.35993144049988401</v>
      </c>
      <c r="AE1685" s="17"/>
      <c r="AF1685" s="17">
        <v>0.41221334180469299</v>
      </c>
      <c r="AG1685" s="17">
        <v>0.43722418579192901</v>
      </c>
      <c r="AH1685" s="17">
        <v>0.43826040878926897</v>
      </c>
      <c r="AI1685" s="17">
        <v>0.35064433046876398</v>
      </c>
      <c r="AJ1685" s="17">
        <v>0.32507225544163798</v>
      </c>
      <c r="AK1685" s="17"/>
      <c r="AL1685" s="17">
        <v>0.45878936381102903</v>
      </c>
      <c r="AM1685" s="17">
        <v>0.417744421279099</v>
      </c>
      <c r="AN1685" s="17">
        <v>0.432518092147816</v>
      </c>
      <c r="AO1685" s="17">
        <v>0.36232941546948999</v>
      </c>
      <c r="AP1685" s="17">
        <v>0.375653867053098</v>
      </c>
      <c r="AQ1685" s="17">
        <v>0.42452958558494103</v>
      </c>
      <c r="AR1685" s="17"/>
      <c r="AS1685" s="17">
        <v>0.38514964073774899</v>
      </c>
      <c r="AT1685" s="17">
        <v>0.41974629432265198</v>
      </c>
      <c r="AU1685" s="17">
        <v>0.42199796411844998</v>
      </c>
      <c r="AV1685" s="17">
        <v>0.38413027206323702</v>
      </c>
      <c r="AW1685" s="17">
        <v>0.30435395498614198</v>
      </c>
      <c r="AX1685" s="17"/>
      <c r="AY1685" s="17">
        <v>0.37051521150841898</v>
      </c>
      <c r="AZ1685" s="17">
        <v>0.45635762009101999</v>
      </c>
      <c r="BA1685" s="17">
        <v>0.38950306347456798</v>
      </c>
      <c r="BB1685" s="17">
        <v>0.38258778819976402</v>
      </c>
      <c r="BC1685" s="17">
        <v>0.39011651131669001</v>
      </c>
      <c r="BD1685" s="17"/>
      <c r="BE1685" s="17">
        <v>0.46638056649221299</v>
      </c>
      <c r="BF1685" s="17">
        <v>0.471745950935055</v>
      </c>
      <c r="BG1685" s="17">
        <v>0.40553603821838402</v>
      </c>
      <c r="BH1685" s="17">
        <v>0.36842357445938201</v>
      </c>
      <c r="BI1685" s="17"/>
      <c r="BJ1685" s="17">
        <v>0.42166995974786597</v>
      </c>
      <c r="BK1685" s="17">
        <v>0.41832346100361401</v>
      </c>
      <c r="BL1685" s="17">
        <v>0.40517888475616398</v>
      </c>
      <c r="BM1685" s="17">
        <v>0.40857338610474803</v>
      </c>
      <c r="BN1685" s="17"/>
      <c r="BO1685" s="17">
        <v>0.42091160198164002</v>
      </c>
      <c r="BP1685" s="17">
        <v>0.437495292232218</v>
      </c>
      <c r="BQ1685" s="17">
        <v>0.40104020681129698</v>
      </c>
      <c r="BR1685" s="17"/>
      <c r="BS1685" s="17">
        <v>0.40228623112180401</v>
      </c>
      <c r="BT1685" s="17">
        <v>0.41622244587703799</v>
      </c>
      <c r="BU1685" s="17"/>
      <c r="BV1685" s="17">
        <v>0.41559362785506498</v>
      </c>
      <c r="BW1685" s="17">
        <v>0.41734559618457101</v>
      </c>
      <c r="BX1685" s="17">
        <v>0.395458588795222</v>
      </c>
      <c r="BY1685" s="17"/>
      <c r="BZ1685" s="17">
        <v>0.44865671655881501</v>
      </c>
      <c r="CA1685" s="17">
        <v>0.42850148210754602</v>
      </c>
    </row>
    <row r="1686" spans="2:79" x14ac:dyDescent="0.3">
      <c r="B1686" t="s">
        <v>186</v>
      </c>
      <c r="C1686" s="17">
        <v>0.16269676148584999</v>
      </c>
      <c r="D1686" s="17">
        <v>0.134223815061074</v>
      </c>
      <c r="E1686" s="17">
        <v>0.189217616122793</v>
      </c>
      <c r="F1686" s="17"/>
      <c r="G1686" s="17">
        <v>0.21375038953918299</v>
      </c>
      <c r="H1686" s="17">
        <v>0.22121242336855401</v>
      </c>
      <c r="I1686" s="17">
        <v>0.127555082557788</v>
      </c>
      <c r="J1686" s="17">
        <v>0.17153253518653699</v>
      </c>
      <c r="K1686" s="17">
        <v>0.15007138032252201</v>
      </c>
      <c r="L1686" s="17">
        <v>0.110747265755754</v>
      </c>
      <c r="M1686" s="17"/>
      <c r="N1686" s="17">
        <v>0.15764274833235201</v>
      </c>
      <c r="O1686" s="17">
        <v>0.158964641834099</v>
      </c>
      <c r="P1686" s="17">
        <v>0.15736346508316901</v>
      </c>
      <c r="Q1686" s="17">
        <v>0.17771072992582801</v>
      </c>
      <c r="R1686" s="17"/>
      <c r="S1686" s="17">
        <v>0.18788786492661999</v>
      </c>
      <c r="T1686" s="17">
        <v>0.13305034061437199</v>
      </c>
      <c r="U1686" s="17">
        <v>0.198265759310535</v>
      </c>
      <c r="V1686" s="17">
        <v>0.136754215805996</v>
      </c>
      <c r="W1686" s="17">
        <v>0.25210324502081599</v>
      </c>
      <c r="X1686" s="17">
        <v>0.17161337798485601</v>
      </c>
      <c r="Y1686" s="17">
        <v>0.172997408094477</v>
      </c>
      <c r="Z1686" s="17">
        <v>8.0991114164341904E-2</v>
      </c>
      <c r="AA1686" s="17">
        <v>0.16160718475783101</v>
      </c>
      <c r="AB1686" s="17">
        <v>0.123414838318554</v>
      </c>
      <c r="AC1686" s="17">
        <v>9.6220594163468995E-2</v>
      </c>
      <c r="AD1686" s="17">
        <v>0.235201793342452</v>
      </c>
      <c r="AE1686" s="17"/>
      <c r="AF1686" s="17">
        <v>0.12781820547695699</v>
      </c>
      <c r="AG1686" s="17">
        <v>0.16473128168260001</v>
      </c>
      <c r="AH1686" s="17">
        <v>0.18176134533268101</v>
      </c>
      <c r="AI1686" s="17">
        <v>0.12280723612113301</v>
      </c>
      <c r="AJ1686" s="17">
        <v>0.216748407668931</v>
      </c>
      <c r="AK1686" s="17"/>
      <c r="AL1686" s="17">
        <v>0.16002825311577301</v>
      </c>
      <c r="AM1686" s="17">
        <v>0.12842094840795801</v>
      </c>
      <c r="AN1686" s="17">
        <v>0.201830120570997</v>
      </c>
      <c r="AO1686" s="17">
        <v>0.115420836771135</v>
      </c>
      <c r="AP1686" s="17">
        <v>0.239135697484754</v>
      </c>
      <c r="AQ1686" s="17">
        <v>0.18991338512620401</v>
      </c>
      <c r="AR1686" s="17"/>
      <c r="AS1686" s="17">
        <v>0.119370672445664</v>
      </c>
      <c r="AT1686" s="17">
        <v>0.14552552649953401</v>
      </c>
      <c r="AU1686" s="17">
        <v>0.215234492855988</v>
      </c>
      <c r="AV1686" s="17">
        <v>0.196120900014362</v>
      </c>
      <c r="AW1686" s="17">
        <v>0.16308665831522601</v>
      </c>
      <c r="AX1686" s="17"/>
      <c r="AY1686" s="17">
        <v>0.10134713075759499</v>
      </c>
      <c r="AZ1686" s="17">
        <v>0.15456283496255999</v>
      </c>
      <c r="BA1686" s="17">
        <v>0.22538120302864401</v>
      </c>
      <c r="BB1686" s="17">
        <v>0.205345483552168</v>
      </c>
      <c r="BC1686" s="17">
        <v>0.143167293334727</v>
      </c>
      <c r="BD1686" s="17"/>
      <c r="BE1686" s="17">
        <v>9.0726948281952102E-2</v>
      </c>
      <c r="BF1686" s="17">
        <v>0.13463256728759199</v>
      </c>
      <c r="BG1686" s="17">
        <v>0.149140004771217</v>
      </c>
      <c r="BH1686" s="17">
        <v>0.20613996786537001</v>
      </c>
      <c r="BI1686" s="17"/>
      <c r="BJ1686" s="17">
        <v>0.10664967237058599</v>
      </c>
      <c r="BK1686" s="17">
        <v>0.18933762570520399</v>
      </c>
      <c r="BL1686" s="17">
        <v>0.157172948998682</v>
      </c>
      <c r="BM1686" s="17">
        <v>0.17284439683716499</v>
      </c>
      <c r="BN1686" s="17"/>
      <c r="BO1686" s="17">
        <v>0.12793520534710801</v>
      </c>
      <c r="BP1686" s="17">
        <v>0.169779480235213</v>
      </c>
      <c r="BQ1686" s="17">
        <v>0.16581908371020801</v>
      </c>
      <c r="BR1686" s="17"/>
      <c r="BS1686" s="17">
        <v>0.166413990549305</v>
      </c>
      <c r="BT1686" s="17">
        <v>0.15800560216151199</v>
      </c>
      <c r="BU1686" s="17"/>
      <c r="BV1686" s="17">
        <v>0.20384127083641501</v>
      </c>
      <c r="BW1686" s="17">
        <v>0.16425537763727899</v>
      </c>
      <c r="BX1686" s="17">
        <v>0.116067669733769</v>
      </c>
      <c r="BY1686" s="17"/>
      <c r="BZ1686" s="17">
        <v>0.117011536771676</v>
      </c>
      <c r="CA1686" s="17">
        <v>0.13138119516941299</v>
      </c>
    </row>
    <row r="1687" spans="2:79" x14ac:dyDescent="0.3">
      <c r="B1687" t="s">
        <v>187</v>
      </c>
      <c r="C1687" s="17">
        <v>6.5851527607232799E-2</v>
      </c>
      <c r="D1687" s="17">
        <v>6.7809878839108606E-2</v>
      </c>
      <c r="E1687" s="17">
        <v>6.2347273653071397E-2</v>
      </c>
      <c r="F1687" s="17"/>
      <c r="G1687" s="17">
        <v>0.106595641848032</v>
      </c>
      <c r="H1687" s="17">
        <v>6.8548343578549303E-2</v>
      </c>
      <c r="I1687" s="17">
        <v>4.71345280032315E-2</v>
      </c>
      <c r="J1687" s="17">
        <v>6.5031813750404593E-2</v>
      </c>
      <c r="K1687" s="17">
        <v>6.5446012636987197E-2</v>
      </c>
      <c r="L1687" s="17">
        <v>5.26080398245466E-2</v>
      </c>
      <c r="M1687" s="17"/>
      <c r="N1687" s="17">
        <v>7.4164015535925096E-2</v>
      </c>
      <c r="O1687" s="17">
        <v>7.1921903485394498E-2</v>
      </c>
      <c r="P1687" s="17">
        <v>5.0714401626260897E-2</v>
      </c>
      <c r="Q1687" s="17">
        <v>6.3370189932118098E-2</v>
      </c>
      <c r="R1687" s="17"/>
      <c r="S1687" s="17">
        <v>6.4925895840153403E-2</v>
      </c>
      <c r="T1687" s="17">
        <v>8.6971259301949502E-2</v>
      </c>
      <c r="U1687" s="17">
        <v>6.3600644105477E-2</v>
      </c>
      <c r="V1687" s="17">
        <v>5.7531218529589097E-2</v>
      </c>
      <c r="W1687" s="17">
        <v>6.5423317884002796E-2</v>
      </c>
      <c r="X1687" s="17">
        <v>5.7423332235037802E-2</v>
      </c>
      <c r="Y1687" s="17">
        <v>4.3781119963968801E-2</v>
      </c>
      <c r="Z1687" s="17">
        <v>9.36998093143845E-2</v>
      </c>
      <c r="AA1687" s="17">
        <v>6.45673846369198E-2</v>
      </c>
      <c r="AB1687" s="17">
        <v>7.2898428424963205E-2</v>
      </c>
      <c r="AC1687" s="17">
        <v>5.3198487712197699E-2</v>
      </c>
      <c r="AD1687" s="17">
        <v>6.2756145336866798E-2</v>
      </c>
      <c r="AE1687" s="17"/>
      <c r="AF1687" s="17">
        <v>1.26256359022924E-2</v>
      </c>
      <c r="AG1687" s="17">
        <v>7.7950389539430107E-2</v>
      </c>
      <c r="AH1687" s="17">
        <v>6.3299982646683794E-2</v>
      </c>
      <c r="AI1687" s="17">
        <v>5.32717262144317E-2</v>
      </c>
      <c r="AJ1687" s="17">
        <v>0.123566639341</v>
      </c>
      <c r="AK1687" s="17"/>
      <c r="AL1687" s="17">
        <v>9.0005457640652903E-2</v>
      </c>
      <c r="AM1687" s="17">
        <v>1.7487255611449901E-2</v>
      </c>
      <c r="AN1687" s="17">
        <v>6.2883451890561298E-2</v>
      </c>
      <c r="AO1687" s="17">
        <v>4.0145288349546102E-2</v>
      </c>
      <c r="AP1687" s="17">
        <v>0.125374529163437</v>
      </c>
      <c r="AQ1687" s="17">
        <v>6.6137140406757403E-2</v>
      </c>
      <c r="AR1687" s="17"/>
      <c r="AS1687" s="17">
        <v>5.2480861566049301E-2</v>
      </c>
      <c r="AT1687" s="17">
        <v>6.8692787759556395E-2</v>
      </c>
      <c r="AU1687" s="17">
        <v>6.5883406061508304E-2</v>
      </c>
      <c r="AV1687" s="17">
        <v>6.3582333896610194E-2</v>
      </c>
      <c r="AW1687" s="17">
        <v>0.12388926096977</v>
      </c>
      <c r="AX1687" s="17"/>
      <c r="AY1687" s="17">
        <v>4.2538336371004397E-2</v>
      </c>
      <c r="AZ1687" s="17">
        <v>5.9144589512246201E-2</v>
      </c>
      <c r="BA1687" s="17">
        <v>6.8064979078697796E-2</v>
      </c>
      <c r="BB1687" s="17">
        <v>0.12332851453801599</v>
      </c>
      <c r="BC1687" s="17">
        <v>4.24214761764172E-2</v>
      </c>
      <c r="BD1687" s="17"/>
      <c r="BE1687" s="17">
        <v>7.37984528062018E-2</v>
      </c>
      <c r="BF1687" s="17">
        <v>4.2878706671735801E-2</v>
      </c>
      <c r="BG1687" s="17">
        <v>6.7546470045321397E-2</v>
      </c>
      <c r="BH1687" s="17">
        <v>7.5977808882627298E-2</v>
      </c>
      <c r="BI1687" s="17"/>
      <c r="BJ1687" s="17">
        <v>5.5276669422177897E-2</v>
      </c>
      <c r="BK1687" s="17">
        <v>7.5897999505171898E-2</v>
      </c>
      <c r="BL1687" s="17">
        <v>7.1831617188432603E-2</v>
      </c>
      <c r="BM1687" s="17">
        <v>6.3787876683877698E-2</v>
      </c>
      <c r="BN1687" s="17"/>
      <c r="BO1687" s="17">
        <v>8.8273872240184806E-2</v>
      </c>
      <c r="BP1687" s="17">
        <v>7.8521194407193698E-2</v>
      </c>
      <c r="BQ1687" s="17">
        <v>5.9441738843935797E-2</v>
      </c>
      <c r="BR1687" s="17"/>
      <c r="BS1687" s="17">
        <v>5.4347092122971202E-2</v>
      </c>
      <c r="BT1687" s="17">
        <v>8.0910860183333905E-2</v>
      </c>
      <c r="BU1687" s="17"/>
      <c r="BV1687" s="17">
        <v>0.12216558514954701</v>
      </c>
      <c r="BW1687" s="17">
        <v>5.19016016813552E-2</v>
      </c>
      <c r="BX1687" s="17">
        <v>4.6464085694318799E-2</v>
      </c>
      <c r="BY1687" s="17"/>
      <c r="BZ1687" s="17">
        <v>6.6705299412358698E-2</v>
      </c>
      <c r="CA1687" s="17">
        <v>7.2277117686532694E-2</v>
      </c>
    </row>
    <row r="1688" spans="2:79" x14ac:dyDescent="0.3">
      <c r="B1688" t="s">
        <v>188</v>
      </c>
      <c r="C1688" s="17">
        <v>1.10982241216055E-2</v>
      </c>
      <c r="D1688" s="17">
        <v>1.5202978884713199E-2</v>
      </c>
      <c r="E1688" s="17">
        <v>7.19350252681008E-3</v>
      </c>
      <c r="F1688" s="17"/>
      <c r="G1688" s="17">
        <v>2.12967410525641E-2</v>
      </c>
      <c r="H1688" s="17">
        <v>1.3372670876864501E-2</v>
      </c>
      <c r="I1688" s="17">
        <v>5.8898660026236197E-3</v>
      </c>
      <c r="J1688" s="17">
        <v>1.07233992573185E-2</v>
      </c>
      <c r="K1688" s="17">
        <v>1.03054609269022E-2</v>
      </c>
      <c r="L1688" s="17">
        <v>7.5048658721924904E-3</v>
      </c>
      <c r="M1688" s="17"/>
      <c r="N1688" s="17">
        <v>1.1158087620711001E-2</v>
      </c>
      <c r="O1688" s="17">
        <v>1.35902033975287E-2</v>
      </c>
      <c r="P1688" s="17">
        <v>1.36342917882704E-2</v>
      </c>
      <c r="Q1688" s="17">
        <v>6.4321380313782997E-3</v>
      </c>
      <c r="R1688" s="17"/>
      <c r="S1688" s="17">
        <v>2.2360277977035901E-2</v>
      </c>
      <c r="T1688" s="17">
        <v>1.2470624684911899E-2</v>
      </c>
      <c r="U1688" s="17">
        <v>2.4409114642777101E-2</v>
      </c>
      <c r="V1688" s="17">
        <v>5.1406405912052498E-3</v>
      </c>
      <c r="W1688" s="17">
        <v>6.7087568658034703E-3</v>
      </c>
      <c r="X1688" s="17">
        <v>6.5039441907714301E-3</v>
      </c>
      <c r="Y1688" s="17">
        <v>0</v>
      </c>
      <c r="Z1688" s="17">
        <v>0</v>
      </c>
      <c r="AA1688" s="17">
        <v>3.8360235886408501E-3</v>
      </c>
      <c r="AB1688" s="17">
        <v>6.0085638806744897E-3</v>
      </c>
      <c r="AC1688" s="17">
        <v>2.43520112210663E-2</v>
      </c>
      <c r="AD1688" s="17">
        <v>2.3188757233214001E-2</v>
      </c>
      <c r="AE1688" s="17"/>
      <c r="AF1688" s="17">
        <v>2.4139332077479001E-3</v>
      </c>
      <c r="AG1688" s="17">
        <v>1.9198757671529201E-2</v>
      </c>
      <c r="AH1688" s="17">
        <v>1.38022272193191E-2</v>
      </c>
      <c r="AI1688" s="17">
        <v>5.1111065284063402E-3</v>
      </c>
      <c r="AJ1688" s="17">
        <v>0</v>
      </c>
      <c r="AK1688" s="17"/>
      <c r="AL1688" s="17">
        <v>2.0550695021331E-2</v>
      </c>
      <c r="AM1688" s="17">
        <v>6.3756731423017599E-3</v>
      </c>
      <c r="AN1688" s="17">
        <v>1.04228272583256E-2</v>
      </c>
      <c r="AO1688" s="17">
        <v>7.6168120005233103E-3</v>
      </c>
      <c r="AP1688" s="17">
        <v>6.9201873836221596E-3</v>
      </c>
      <c r="AQ1688" s="17">
        <v>1.17810468426771E-2</v>
      </c>
      <c r="AR1688" s="17"/>
      <c r="AS1688" s="17">
        <v>5.9608284488924202E-3</v>
      </c>
      <c r="AT1688" s="17">
        <v>9.5040573977296094E-3</v>
      </c>
      <c r="AU1688" s="17">
        <v>8.8495118914358704E-3</v>
      </c>
      <c r="AV1688" s="17">
        <v>1.7862281190851401E-2</v>
      </c>
      <c r="AW1688" s="17">
        <v>8.1424210581218001E-2</v>
      </c>
      <c r="AX1688" s="17"/>
      <c r="AY1688" s="17">
        <v>4.4790428887251897E-3</v>
      </c>
      <c r="AZ1688" s="17">
        <v>1.3323250689054199E-2</v>
      </c>
      <c r="BA1688" s="17">
        <v>6.68582737353239E-3</v>
      </c>
      <c r="BB1688" s="17">
        <v>1.3881131026615701E-2</v>
      </c>
      <c r="BC1688" s="17">
        <v>5.1345163423763197E-2</v>
      </c>
      <c r="BD1688" s="17"/>
      <c r="BE1688" s="17">
        <v>0</v>
      </c>
      <c r="BF1688" s="17">
        <v>2.7260146496118202E-3</v>
      </c>
      <c r="BG1688" s="17">
        <v>1.0167959829220899E-2</v>
      </c>
      <c r="BH1688" s="17">
        <v>1.9502968836550501E-2</v>
      </c>
      <c r="BI1688" s="17"/>
      <c r="BJ1688" s="17">
        <v>4.9507704943766396E-3</v>
      </c>
      <c r="BK1688" s="17">
        <v>6.8120094566815198E-3</v>
      </c>
      <c r="BL1688" s="17">
        <v>7.1839390454784503E-3</v>
      </c>
      <c r="BM1688" s="17">
        <v>1.30912391351799E-2</v>
      </c>
      <c r="BN1688" s="17"/>
      <c r="BO1688" s="17">
        <v>7.5274545849532398E-3</v>
      </c>
      <c r="BP1688" s="17">
        <v>1.3059515074768401E-2</v>
      </c>
      <c r="BQ1688" s="17">
        <v>1.15319459958085E-2</v>
      </c>
      <c r="BR1688" s="17"/>
      <c r="BS1688" s="17">
        <v>1.06382815998157E-2</v>
      </c>
      <c r="BT1688" s="17">
        <v>1.17584199309141E-2</v>
      </c>
      <c r="BU1688" s="17"/>
      <c r="BV1688" s="17">
        <v>1.81249761754501E-2</v>
      </c>
      <c r="BW1688" s="17">
        <v>9.7671326973004305E-3</v>
      </c>
      <c r="BX1688" s="17">
        <v>6.0843156866645601E-3</v>
      </c>
      <c r="BY1688" s="17"/>
      <c r="BZ1688" s="17">
        <v>7.9271386004910096E-3</v>
      </c>
      <c r="CA1688" s="17">
        <v>1.58209344372146E-2</v>
      </c>
    </row>
    <row r="1689" spans="2:79" x14ac:dyDescent="0.3">
      <c r="B1689" t="s">
        <v>149</v>
      </c>
      <c r="C1689" s="17">
        <v>9.8018497788529505E-3</v>
      </c>
      <c r="D1689" s="17">
        <v>8.7131694131111596E-3</v>
      </c>
      <c r="E1689" s="17">
        <v>1.09507043862301E-2</v>
      </c>
      <c r="F1689" s="17"/>
      <c r="G1689" s="17">
        <v>1.46036170990426E-2</v>
      </c>
      <c r="H1689" s="17">
        <v>1.5862518048154799E-2</v>
      </c>
      <c r="I1689" s="17">
        <v>1.0134952835050301E-2</v>
      </c>
      <c r="J1689" s="17">
        <v>6.33818295182049E-3</v>
      </c>
      <c r="K1689" s="17">
        <v>1.27317413419375E-2</v>
      </c>
      <c r="L1689" s="17">
        <v>2.24900646945161E-3</v>
      </c>
      <c r="M1689" s="17"/>
      <c r="N1689" s="17">
        <v>1.7853174357606301E-3</v>
      </c>
      <c r="O1689" s="17">
        <v>1.0162193018271801E-2</v>
      </c>
      <c r="P1689" s="17">
        <v>7.3801134693422801E-3</v>
      </c>
      <c r="Q1689" s="17">
        <v>2.04121126883435E-2</v>
      </c>
      <c r="R1689" s="17"/>
      <c r="S1689" s="17">
        <v>6.9285578768311599E-3</v>
      </c>
      <c r="T1689" s="17">
        <v>6.7802445473683897E-3</v>
      </c>
      <c r="U1689" s="17">
        <v>6.3720660734696601E-3</v>
      </c>
      <c r="V1689" s="17">
        <v>1.2339889842481E-2</v>
      </c>
      <c r="W1689" s="17">
        <v>7.4245513768336499E-3</v>
      </c>
      <c r="X1689" s="17">
        <v>1.0567556607574399E-2</v>
      </c>
      <c r="Y1689" s="17">
        <v>1.9538583966452101E-2</v>
      </c>
      <c r="Z1689" s="17">
        <v>1.20509920319361E-2</v>
      </c>
      <c r="AA1689" s="17">
        <v>9.2255506516930406E-3</v>
      </c>
      <c r="AB1689" s="17">
        <v>5.8804812142069299E-3</v>
      </c>
      <c r="AC1689" s="17">
        <v>2.5277721669083601E-2</v>
      </c>
      <c r="AD1689" s="17">
        <v>0</v>
      </c>
      <c r="AE1689" s="17"/>
      <c r="AF1689" s="17">
        <v>7.4290221819445102E-3</v>
      </c>
      <c r="AG1689" s="17">
        <v>4.9020194256973104E-3</v>
      </c>
      <c r="AH1689" s="17">
        <v>6.5528111331602896E-3</v>
      </c>
      <c r="AI1689" s="17">
        <v>3.8225798514894601E-3</v>
      </c>
      <c r="AJ1689" s="17">
        <v>9.0651399372484696E-3</v>
      </c>
      <c r="AK1689" s="17"/>
      <c r="AL1689" s="17">
        <v>3.90337865474391E-3</v>
      </c>
      <c r="AM1689" s="17">
        <v>2.6421493908531002E-3</v>
      </c>
      <c r="AN1689" s="17">
        <v>6.5643775706201099E-3</v>
      </c>
      <c r="AO1689" s="17">
        <v>4.6259170735722596E-3</v>
      </c>
      <c r="AP1689" s="17">
        <v>6.9052787872884202E-3</v>
      </c>
      <c r="AQ1689" s="17">
        <v>3.8347582707359801E-2</v>
      </c>
      <c r="AR1689" s="17"/>
      <c r="AS1689" s="17">
        <v>2.8809684871136101E-3</v>
      </c>
      <c r="AT1689" s="17">
        <v>1.10287620319637E-2</v>
      </c>
      <c r="AU1689" s="17">
        <v>1.3810972390195001E-2</v>
      </c>
      <c r="AV1689" s="17">
        <v>8.6047577674264498E-3</v>
      </c>
      <c r="AW1689" s="17">
        <v>0</v>
      </c>
      <c r="AX1689" s="17"/>
      <c r="AY1689" s="17">
        <v>3.7506996986599E-3</v>
      </c>
      <c r="AZ1689" s="17">
        <v>7.2509150705517E-3</v>
      </c>
      <c r="BA1689" s="17">
        <v>2.0052556175430399E-2</v>
      </c>
      <c r="BB1689" s="17">
        <v>7.8895644226750494E-3</v>
      </c>
      <c r="BC1689" s="17">
        <v>0</v>
      </c>
      <c r="BD1689" s="17"/>
      <c r="BE1689" s="17">
        <v>0</v>
      </c>
      <c r="BF1689" s="17">
        <v>4.98373459023339E-3</v>
      </c>
      <c r="BG1689" s="17">
        <v>8.5336027491538392E-3</v>
      </c>
      <c r="BH1689" s="17">
        <v>1.2834191066496499E-2</v>
      </c>
      <c r="BI1689" s="17"/>
      <c r="BJ1689" s="17">
        <v>1.2561898511458299E-2</v>
      </c>
      <c r="BK1689" s="17">
        <v>1.3851983470135601E-2</v>
      </c>
      <c r="BL1689" s="17">
        <v>4.3500935691491802E-3</v>
      </c>
      <c r="BM1689" s="17">
        <v>1.0424431525018501E-2</v>
      </c>
      <c r="BN1689" s="17"/>
      <c r="BO1689" s="17">
        <v>1.1120235504421899E-2</v>
      </c>
      <c r="BP1689" s="17">
        <v>3.3102417824785002E-3</v>
      </c>
      <c r="BQ1689" s="17">
        <v>1.01382499041628E-2</v>
      </c>
      <c r="BR1689" s="17"/>
      <c r="BS1689" s="17">
        <v>5.7212595455860401E-3</v>
      </c>
      <c r="BT1689" s="17">
        <v>1.3888242338376501E-2</v>
      </c>
      <c r="BU1689" s="17"/>
      <c r="BV1689" s="17">
        <v>5.0889838488693299E-3</v>
      </c>
      <c r="BW1689" s="17">
        <v>1.6485655963269501E-2</v>
      </c>
      <c r="BX1689" s="17">
        <v>1.8220280256273499E-3</v>
      </c>
      <c r="BY1689" s="17"/>
      <c r="BZ1689" s="17">
        <v>0</v>
      </c>
      <c r="CA1689" s="17">
        <v>0</v>
      </c>
    </row>
    <row r="1690" spans="2:79" x14ac:dyDescent="0.3">
      <c r="B1690" t="s">
        <v>189</v>
      </c>
      <c r="C1690" s="17">
        <v>0.75055163700645899</v>
      </c>
      <c r="D1690" s="17">
        <v>0.77405015780199304</v>
      </c>
      <c r="E1690" s="17">
        <v>0.73029090331109603</v>
      </c>
      <c r="F1690" s="17"/>
      <c r="G1690" s="17">
        <v>0.64375361046117796</v>
      </c>
      <c r="H1690" s="17">
        <v>0.68100404412787696</v>
      </c>
      <c r="I1690" s="17">
        <v>0.80928557060130701</v>
      </c>
      <c r="J1690" s="17">
        <v>0.74637406885391899</v>
      </c>
      <c r="K1690" s="17">
        <v>0.76144540477165101</v>
      </c>
      <c r="L1690" s="17">
        <v>0.82689082207805598</v>
      </c>
      <c r="M1690" s="17"/>
      <c r="N1690" s="17">
        <v>0.75524983107525201</v>
      </c>
      <c r="O1690" s="17">
        <v>0.745361058264706</v>
      </c>
      <c r="P1690" s="17">
        <v>0.77090772803295804</v>
      </c>
      <c r="Q1690" s="17">
        <v>0.73207482942233204</v>
      </c>
      <c r="R1690" s="17"/>
      <c r="S1690" s="17">
        <v>0.71789740337935903</v>
      </c>
      <c r="T1690" s="17">
        <v>0.76072753085139799</v>
      </c>
      <c r="U1690" s="17">
        <v>0.707352415867742</v>
      </c>
      <c r="V1690" s="17">
        <v>0.78823403523072899</v>
      </c>
      <c r="W1690" s="17">
        <v>0.66834012885254401</v>
      </c>
      <c r="X1690" s="17">
        <v>0.75389178898176001</v>
      </c>
      <c r="Y1690" s="17">
        <v>0.76368288797510198</v>
      </c>
      <c r="Z1690" s="17">
        <v>0.81325808448933701</v>
      </c>
      <c r="AA1690" s="17">
        <v>0.76076385636491495</v>
      </c>
      <c r="AB1690" s="17">
        <v>0.79179768816160201</v>
      </c>
      <c r="AC1690" s="17">
        <v>0.80095118523418396</v>
      </c>
      <c r="AD1690" s="17">
        <v>0.67885330408746702</v>
      </c>
      <c r="AE1690" s="17"/>
      <c r="AF1690" s="17">
        <v>0.84971320323105903</v>
      </c>
      <c r="AG1690" s="17">
        <v>0.73321755168074298</v>
      </c>
      <c r="AH1690" s="17">
        <v>0.73458363366815604</v>
      </c>
      <c r="AI1690" s="17">
        <v>0.81498735128454003</v>
      </c>
      <c r="AJ1690" s="17">
        <v>0.65061981305282002</v>
      </c>
      <c r="AK1690" s="17"/>
      <c r="AL1690" s="17">
        <v>0.72551221556750001</v>
      </c>
      <c r="AM1690" s="17">
        <v>0.84507397344743695</v>
      </c>
      <c r="AN1690" s="17">
        <v>0.71829922270949598</v>
      </c>
      <c r="AO1690" s="17">
        <v>0.83219114580522302</v>
      </c>
      <c r="AP1690" s="17">
        <v>0.62166430718089805</v>
      </c>
      <c r="AQ1690" s="17">
        <v>0.69382084491700102</v>
      </c>
      <c r="AR1690" s="17"/>
      <c r="AS1690" s="17">
        <v>0.819306669052281</v>
      </c>
      <c r="AT1690" s="17">
        <v>0.76524886631121702</v>
      </c>
      <c r="AU1690" s="17">
        <v>0.69622161680087302</v>
      </c>
      <c r="AV1690" s="17">
        <v>0.71382972713074899</v>
      </c>
      <c r="AW1690" s="17">
        <v>0.63159987013378505</v>
      </c>
      <c r="AX1690" s="17"/>
      <c r="AY1690" s="17">
        <v>0.84788479028401598</v>
      </c>
      <c r="AZ1690" s="17">
        <v>0.76571840976558803</v>
      </c>
      <c r="BA1690" s="17">
        <v>0.67981543434369496</v>
      </c>
      <c r="BB1690" s="17">
        <v>0.64955530646052495</v>
      </c>
      <c r="BC1690" s="17">
        <v>0.76306606706509195</v>
      </c>
      <c r="BD1690" s="17"/>
      <c r="BE1690" s="17">
        <v>0.83547459891184594</v>
      </c>
      <c r="BF1690" s="17">
        <v>0.814778976800827</v>
      </c>
      <c r="BG1690" s="17">
        <v>0.76461196260508701</v>
      </c>
      <c r="BH1690" s="17">
        <v>0.68554506334895504</v>
      </c>
      <c r="BI1690" s="17"/>
      <c r="BJ1690" s="17">
        <v>0.82056098920140097</v>
      </c>
      <c r="BK1690" s="17">
        <v>0.714100381862807</v>
      </c>
      <c r="BL1690" s="17">
        <v>0.759461401198258</v>
      </c>
      <c r="BM1690" s="17">
        <v>0.73985205581875901</v>
      </c>
      <c r="BN1690" s="17"/>
      <c r="BO1690" s="17">
        <v>0.76514323232333203</v>
      </c>
      <c r="BP1690" s="17">
        <v>0.73532956850034603</v>
      </c>
      <c r="BQ1690" s="17">
        <v>0.75306898154588497</v>
      </c>
      <c r="BR1690" s="17"/>
      <c r="BS1690" s="17">
        <v>0.76287937618232204</v>
      </c>
      <c r="BT1690" s="17">
        <v>0.735436875385864</v>
      </c>
      <c r="BU1690" s="17"/>
      <c r="BV1690" s="17">
        <v>0.65077918398971901</v>
      </c>
      <c r="BW1690" s="17">
        <v>0.75759023202079601</v>
      </c>
      <c r="BX1690" s="17">
        <v>0.82956190085962001</v>
      </c>
      <c r="BY1690" s="17"/>
      <c r="BZ1690" s="17">
        <v>0.80835602521547401</v>
      </c>
      <c r="CA1690" s="17">
        <v>0.78052075270683896</v>
      </c>
    </row>
    <row r="1691" spans="2:79" x14ac:dyDescent="0.3">
      <c r="B1691" t="s">
        <v>190</v>
      </c>
      <c r="C1691" s="17">
        <v>7.6949751728838306E-2</v>
      </c>
      <c r="D1691" s="17">
        <v>8.3012857723821706E-2</v>
      </c>
      <c r="E1691" s="17">
        <v>6.9540776179881497E-2</v>
      </c>
      <c r="F1691" s="17"/>
      <c r="G1691" s="17">
        <v>0.12789238290059601</v>
      </c>
      <c r="H1691" s="17">
        <v>8.1921014455413804E-2</v>
      </c>
      <c r="I1691" s="17">
        <v>5.3024394005855097E-2</v>
      </c>
      <c r="J1691" s="17">
        <v>7.5755213007723005E-2</v>
      </c>
      <c r="K1691" s="17">
        <v>7.5751473563889393E-2</v>
      </c>
      <c r="L1691" s="17">
        <v>6.0112905696739098E-2</v>
      </c>
      <c r="M1691" s="17"/>
      <c r="N1691" s="17">
        <v>8.5322103156636006E-2</v>
      </c>
      <c r="O1691" s="17">
        <v>8.5512106882923294E-2</v>
      </c>
      <c r="P1691" s="17">
        <v>6.4348693414531394E-2</v>
      </c>
      <c r="Q1691" s="17">
        <v>6.9802327963496294E-2</v>
      </c>
      <c r="R1691" s="17"/>
      <c r="S1691" s="17">
        <v>8.7286173817189297E-2</v>
      </c>
      <c r="T1691" s="17">
        <v>9.9441883986861407E-2</v>
      </c>
      <c r="U1691" s="17">
        <v>8.8009758748253994E-2</v>
      </c>
      <c r="V1691" s="17">
        <v>6.2671859120794302E-2</v>
      </c>
      <c r="W1691" s="17">
        <v>7.2132074749806194E-2</v>
      </c>
      <c r="X1691" s="17">
        <v>6.3927276425809296E-2</v>
      </c>
      <c r="Y1691" s="17">
        <v>4.3781119963968801E-2</v>
      </c>
      <c r="Z1691" s="17">
        <v>9.36998093143845E-2</v>
      </c>
      <c r="AA1691" s="17">
        <v>6.8403408225560694E-2</v>
      </c>
      <c r="AB1691" s="17">
        <v>7.8906992305637705E-2</v>
      </c>
      <c r="AC1691" s="17">
        <v>7.7550498933264003E-2</v>
      </c>
      <c r="AD1691" s="17">
        <v>8.5944902570080806E-2</v>
      </c>
      <c r="AE1691" s="17"/>
      <c r="AF1691" s="17">
        <v>1.5039569110040301E-2</v>
      </c>
      <c r="AG1691" s="17">
        <v>9.7149147210959297E-2</v>
      </c>
      <c r="AH1691" s="17">
        <v>7.7102209866002802E-2</v>
      </c>
      <c r="AI1691" s="17">
        <v>5.8382832742838002E-2</v>
      </c>
      <c r="AJ1691" s="17">
        <v>0.123566639341</v>
      </c>
      <c r="AK1691" s="17"/>
      <c r="AL1691" s="17">
        <v>0.110556152661984</v>
      </c>
      <c r="AM1691" s="17">
        <v>2.3862928753751698E-2</v>
      </c>
      <c r="AN1691" s="17">
        <v>7.3306279148886794E-2</v>
      </c>
      <c r="AO1691" s="17">
        <v>4.7762100350069503E-2</v>
      </c>
      <c r="AP1691" s="17">
        <v>0.13229471654705899</v>
      </c>
      <c r="AQ1691" s="17">
        <v>7.7918187249434501E-2</v>
      </c>
      <c r="AR1691" s="17"/>
      <c r="AS1691" s="17">
        <v>5.8441690014941698E-2</v>
      </c>
      <c r="AT1691" s="17">
        <v>7.8196845157286005E-2</v>
      </c>
      <c r="AU1691" s="17">
        <v>7.4732917952944206E-2</v>
      </c>
      <c r="AV1691" s="17">
        <v>8.1444615087461703E-2</v>
      </c>
      <c r="AW1691" s="17">
        <v>0.205313471550988</v>
      </c>
      <c r="AX1691" s="17"/>
      <c r="AY1691" s="17">
        <v>4.70173792597295E-2</v>
      </c>
      <c r="AZ1691" s="17">
        <v>7.2467840201300399E-2</v>
      </c>
      <c r="BA1691" s="17">
        <v>7.4750806452230201E-2</v>
      </c>
      <c r="BB1691" s="17">
        <v>0.137209645564632</v>
      </c>
      <c r="BC1691" s="17">
        <v>9.3766639600180404E-2</v>
      </c>
      <c r="BD1691" s="17"/>
      <c r="BE1691" s="17">
        <v>7.37984528062018E-2</v>
      </c>
      <c r="BF1691" s="17">
        <v>4.5604721321347602E-2</v>
      </c>
      <c r="BG1691" s="17">
        <v>7.7714429874542204E-2</v>
      </c>
      <c r="BH1691" s="17">
        <v>9.5480777719177706E-2</v>
      </c>
      <c r="BI1691" s="17"/>
      <c r="BJ1691" s="17">
        <v>6.0227439916554597E-2</v>
      </c>
      <c r="BK1691" s="17">
        <v>8.2710008961853501E-2</v>
      </c>
      <c r="BL1691" s="17">
        <v>7.9015556233911002E-2</v>
      </c>
      <c r="BM1691" s="17">
        <v>7.68791158190575E-2</v>
      </c>
      <c r="BN1691" s="17"/>
      <c r="BO1691" s="17">
        <v>9.5801326825138006E-2</v>
      </c>
      <c r="BP1691" s="17">
        <v>9.1580709481962105E-2</v>
      </c>
      <c r="BQ1691" s="17">
        <v>7.0973684839744297E-2</v>
      </c>
      <c r="BR1691" s="17"/>
      <c r="BS1691" s="17">
        <v>6.4985373722786899E-2</v>
      </c>
      <c r="BT1691" s="17">
        <v>9.2669280114248007E-2</v>
      </c>
      <c r="BU1691" s="17"/>
      <c r="BV1691" s="17">
        <v>0.14029056132499701</v>
      </c>
      <c r="BW1691" s="17">
        <v>6.16687343786557E-2</v>
      </c>
      <c r="BX1691" s="17">
        <v>5.2548401380983399E-2</v>
      </c>
      <c r="BY1691" s="17"/>
      <c r="BZ1691" s="17">
        <v>7.4632438012849703E-2</v>
      </c>
      <c r="CA1691" s="17">
        <v>8.80980521237473E-2</v>
      </c>
    </row>
    <row r="1692" spans="2:79" x14ac:dyDescent="0.3">
      <c r="B1692" t="s">
        <v>191</v>
      </c>
      <c r="C1692" s="17">
        <v>0.67360188527762099</v>
      </c>
      <c r="D1692" s="17">
        <v>0.69103730007817199</v>
      </c>
      <c r="E1692" s="17">
        <v>0.66075012713121395</v>
      </c>
      <c r="F1692" s="17"/>
      <c r="G1692" s="17">
        <v>0.51586122756058195</v>
      </c>
      <c r="H1692" s="17">
        <v>0.59908302967246296</v>
      </c>
      <c r="I1692" s="17">
        <v>0.756261176595452</v>
      </c>
      <c r="J1692" s="17">
        <v>0.67061885584619596</v>
      </c>
      <c r="K1692" s="17">
        <v>0.68569393120776201</v>
      </c>
      <c r="L1692" s="17">
        <v>0.76677791638131598</v>
      </c>
      <c r="M1692" s="17"/>
      <c r="N1692" s="17">
        <v>0.66992772791861599</v>
      </c>
      <c r="O1692" s="17">
        <v>0.65984895138178301</v>
      </c>
      <c r="P1692" s="17">
        <v>0.70655903461842595</v>
      </c>
      <c r="Q1692" s="17">
        <v>0.66227250145883498</v>
      </c>
      <c r="R1692" s="17"/>
      <c r="S1692" s="17">
        <v>0.63061122956216997</v>
      </c>
      <c r="T1692" s="17">
        <v>0.66128564686453695</v>
      </c>
      <c r="U1692" s="17">
        <v>0.61934265711948799</v>
      </c>
      <c r="V1692" s="17">
        <v>0.72556217610993501</v>
      </c>
      <c r="W1692" s="17">
        <v>0.59620805410273803</v>
      </c>
      <c r="X1692" s="17">
        <v>0.68996451255595104</v>
      </c>
      <c r="Y1692" s="17">
        <v>0.71990176801113304</v>
      </c>
      <c r="Z1692" s="17">
        <v>0.71955827517495297</v>
      </c>
      <c r="AA1692" s="17">
        <v>0.69236044813935405</v>
      </c>
      <c r="AB1692" s="17">
        <v>0.71289069585596399</v>
      </c>
      <c r="AC1692" s="17">
        <v>0.72340068630092003</v>
      </c>
      <c r="AD1692" s="17">
        <v>0.592908401517387</v>
      </c>
      <c r="AE1692" s="17"/>
      <c r="AF1692" s="17">
        <v>0.83467363412101803</v>
      </c>
      <c r="AG1692" s="17">
        <v>0.63606840446978397</v>
      </c>
      <c r="AH1692" s="17">
        <v>0.65748142380215302</v>
      </c>
      <c r="AI1692" s="17">
        <v>0.75660451854170196</v>
      </c>
      <c r="AJ1692" s="17">
        <v>0.52705317371182103</v>
      </c>
      <c r="AK1692" s="17"/>
      <c r="AL1692" s="17">
        <v>0.61495606290551597</v>
      </c>
      <c r="AM1692" s="17">
        <v>0.821211044693685</v>
      </c>
      <c r="AN1692" s="17">
        <v>0.64499294356060899</v>
      </c>
      <c r="AO1692" s="17">
        <v>0.78442904545515302</v>
      </c>
      <c r="AP1692" s="17">
        <v>0.48936959063384</v>
      </c>
      <c r="AQ1692" s="17">
        <v>0.61590265766756702</v>
      </c>
      <c r="AR1692" s="17"/>
      <c r="AS1692" s="17">
        <v>0.76086497903733896</v>
      </c>
      <c r="AT1692" s="17">
        <v>0.68705202115393105</v>
      </c>
      <c r="AU1692" s="17">
        <v>0.62148869884792801</v>
      </c>
      <c r="AV1692" s="17">
        <v>0.63238511204328796</v>
      </c>
      <c r="AW1692" s="17">
        <v>0.42628639858279699</v>
      </c>
      <c r="AX1692" s="17"/>
      <c r="AY1692" s="17">
        <v>0.80086741102428605</v>
      </c>
      <c r="AZ1692" s="17">
        <v>0.69325056956428799</v>
      </c>
      <c r="BA1692" s="17">
        <v>0.60506462789146498</v>
      </c>
      <c r="BB1692" s="17">
        <v>0.51234566089589195</v>
      </c>
      <c r="BC1692" s="17">
        <v>0.669299427464912</v>
      </c>
      <c r="BD1692" s="17"/>
      <c r="BE1692" s="17">
        <v>0.76167614610564405</v>
      </c>
      <c r="BF1692" s="17">
        <v>0.76917425547947904</v>
      </c>
      <c r="BG1692" s="17">
        <v>0.68689753273054499</v>
      </c>
      <c r="BH1692" s="17">
        <v>0.59006428562977797</v>
      </c>
      <c r="BI1692" s="17"/>
      <c r="BJ1692" s="17">
        <v>0.76033354928484698</v>
      </c>
      <c r="BK1692" s="17">
        <v>0.63139037290095301</v>
      </c>
      <c r="BL1692" s="17">
        <v>0.68044584496434701</v>
      </c>
      <c r="BM1692" s="17">
        <v>0.66297293999970097</v>
      </c>
      <c r="BN1692" s="17"/>
      <c r="BO1692" s="17">
        <v>0.66934190549819395</v>
      </c>
      <c r="BP1692" s="17">
        <v>0.64374885901838397</v>
      </c>
      <c r="BQ1692" s="17">
        <v>0.682095296706141</v>
      </c>
      <c r="BR1692" s="17"/>
      <c r="BS1692" s="17">
        <v>0.69789400245953503</v>
      </c>
      <c r="BT1692" s="17">
        <v>0.64276759527161598</v>
      </c>
      <c r="BU1692" s="17"/>
      <c r="BV1692" s="17">
        <v>0.51048862266472195</v>
      </c>
      <c r="BW1692" s="17">
        <v>0.69592149764213995</v>
      </c>
      <c r="BX1692" s="17">
        <v>0.77701349947863696</v>
      </c>
      <c r="BY1692" s="17"/>
      <c r="BZ1692" s="17">
        <v>0.73372358720262498</v>
      </c>
      <c r="CA1692" s="17">
        <v>0.69242270058309197</v>
      </c>
    </row>
    <row r="1693" spans="2:79" x14ac:dyDescent="0.3">
      <c r="C1693" s="17"/>
      <c r="D1693" s="17"/>
      <c r="E1693" s="17"/>
      <c r="F1693" s="17"/>
      <c r="G1693" s="17"/>
      <c r="H1693" s="17"/>
      <c r="I1693" s="17"/>
      <c r="J1693" s="17"/>
      <c r="K1693" s="17"/>
      <c r="L1693" s="17"/>
      <c r="M1693" s="17"/>
      <c r="N1693" s="17"/>
      <c r="O1693" s="17"/>
      <c r="P1693" s="17"/>
      <c r="Q1693" s="17"/>
      <c r="R1693" s="17"/>
      <c r="S1693" s="17"/>
      <c r="T1693" s="17"/>
      <c r="U1693" s="17"/>
      <c r="V1693" s="17"/>
      <c r="W1693" s="17"/>
      <c r="X1693" s="17"/>
      <c r="Y1693" s="17"/>
      <c r="Z1693" s="17"/>
      <c r="AA1693" s="17"/>
      <c r="AB1693" s="17"/>
      <c r="AC1693" s="17"/>
      <c r="AD1693" s="17"/>
      <c r="AE1693" s="17"/>
      <c r="AF1693" s="17"/>
      <c r="AG1693" s="17"/>
      <c r="AH1693" s="17"/>
      <c r="AI1693" s="17"/>
      <c r="AJ1693" s="17"/>
      <c r="AK1693" s="17"/>
      <c r="AL1693" s="17"/>
      <c r="AM1693" s="17"/>
      <c r="AN1693" s="17"/>
      <c r="AO1693" s="17"/>
      <c r="AP1693" s="17"/>
      <c r="AQ1693" s="17"/>
      <c r="AR1693" s="17"/>
      <c r="AS1693" s="17"/>
      <c r="AT1693" s="17"/>
      <c r="AU1693" s="17"/>
      <c r="AV1693" s="17"/>
      <c r="AW1693" s="17"/>
      <c r="AX1693" s="17"/>
      <c r="AY1693" s="17"/>
      <c r="AZ1693" s="17"/>
      <c r="BA1693" s="17"/>
      <c r="BB1693" s="17"/>
      <c r="BC1693" s="17"/>
      <c r="BD1693" s="17"/>
      <c r="BE1693" s="17"/>
      <c r="BF1693" s="17"/>
      <c r="BG1693" s="17"/>
      <c r="BH1693" s="17"/>
      <c r="BI1693" s="17"/>
      <c r="BJ1693" s="17"/>
      <c r="BK1693" s="17"/>
      <c r="BL1693" s="17"/>
      <c r="BM1693" s="17"/>
      <c r="BN1693" s="17"/>
      <c r="BO1693" s="17"/>
      <c r="BP1693" s="17"/>
      <c r="BQ1693" s="17"/>
      <c r="BR1693" s="17"/>
      <c r="BS1693" s="17"/>
      <c r="BT1693" s="17"/>
      <c r="BU1693" s="17"/>
      <c r="BV1693" s="17"/>
      <c r="BW1693" s="17"/>
      <c r="BX1693" s="17"/>
      <c r="BY1693" s="17"/>
      <c r="BZ1693" s="17"/>
      <c r="CA1693" s="17"/>
    </row>
    <row r="1694" spans="2:79" x14ac:dyDescent="0.3">
      <c r="B1694" s="6" t="s">
        <v>437</v>
      </c>
      <c r="C1694" s="17"/>
      <c r="D1694" s="17"/>
      <c r="E1694" s="17"/>
      <c r="F1694" s="17"/>
      <c r="G1694" s="17"/>
      <c r="H1694" s="17"/>
      <c r="I1694" s="17"/>
      <c r="J1694" s="17"/>
      <c r="K1694" s="17"/>
      <c r="L1694" s="17"/>
      <c r="M1694" s="17"/>
      <c r="N1694" s="17"/>
      <c r="O1694" s="17"/>
      <c r="P1694" s="17"/>
      <c r="Q1694" s="17"/>
      <c r="R1694" s="17"/>
      <c r="S1694" s="17"/>
      <c r="T1694" s="17"/>
      <c r="U1694" s="17"/>
      <c r="V1694" s="17"/>
      <c r="W1694" s="17"/>
      <c r="X1694" s="17"/>
      <c r="Y1694" s="17"/>
      <c r="Z1694" s="17"/>
      <c r="AA1694" s="17"/>
      <c r="AB1694" s="17"/>
      <c r="AC1694" s="17"/>
      <c r="AD1694" s="17"/>
      <c r="AE1694" s="17"/>
      <c r="AF1694" s="17"/>
      <c r="AG1694" s="17"/>
      <c r="AH1694" s="17"/>
      <c r="AI1694" s="17"/>
      <c r="AJ1694" s="17"/>
      <c r="AK1694" s="17"/>
      <c r="AL1694" s="17"/>
      <c r="AM1694" s="17"/>
      <c r="AN1694" s="17"/>
      <c r="AO1694" s="17"/>
      <c r="AP1694" s="17"/>
      <c r="AQ1694" s="17"/>
      <c r="AR1694" s="17"/>
      <c r="AS1694" s="17"/>
      <c r="AT1694" s="17"/>
      <c r="AU1694" s="17"/>
      <c r="AV1694" s="17"/>
      <c r="AW1694" s="17"/>
      <c r="AX1694" s="17"/>
      <c r="AY1694" s="17"/>
      <c r="AZ1694" s="17"/>
      <c r="BA1694" s="17"/>
      <c r="BB1694" s="17"/>
      <c r="BC1694" s="17"/>
      <c r="BD1694" s="17"/>
      <c r="BE1694" s="17"/>
      <c r="BF1694" s="17"/>
      <c r="BG1694" s="17"/>
      <c r="BH1694" s="17"/>
      <c r="BI1694" s="17"/>
      <c r="BJ1694" s="17"/>
      <c r="BK1694" s="17"/>
      <c r="BL1694" s="17"/>
      <c r="BM1694" s="17"/>
      <c r="BN1694" s="17"/>
      <c r="BO1694" s="17"/>
      <c r="BP1694" s="17"/>
      <c r="BQ1694" s="17"/>
      <c r="BR1694" s="17"/>
      <c r="BS1694" s="17"/>
      <c r="BT1694" s="17"/>
      <c r="BU1694" s="17"/>
      <c r="BV1694" s="17"/>
      <c r="BW1694" s="17"/>
      <c r="BX1694" s="17"/>
      <c r="BY1694" s="17"/>
      <c r="BZ1694" s="17"/>
      <c r="CA1694" s="17"/>
    </row>
    <row r="1695" spans="2:79" x14ac:dyDescent="0.3">
      <c r="B1695" s="24" t="s">
        <v>107</v>
      </c>
      <c r="C1695" s="17"/>
      <c r="D1695" s="17"/>
      <c r="E1695" s="17"/>
      <c r="F1695" s="17"/>
      <c r="G1695" s="17"/>
      <c r="H1695" s="17"/>
      <c r="I1695" s="17"/>
      <c r="J1695" s="17"/>
      <c r="K1695" s="17"/>
      <c r="L1695" s="17"/>
      <c r="M1695" s="17"/>
      <c r="N1695" s="17"/>
      <c r="O1695" s="17"/>
      <c r="P1695" s="17"/>
      <c r="Q1695" s="17"/>
      <c r="R1695" s="17"/>
      <c r="S1695" s="17"/>
      <c r="T1695" s="17"/>
      <c r="U1695" s="17"/>
      <c r="V1695" s="17"/>
      <c r="W1695" s="17"/>
      <c r="X1695" s="17"/>
      <c r="Y1695" s="17"/>
      <c r="Z1695" s="17"/>
      <c r="AA1695" s="17"/>
      <c r="AB1695" s="17"/>
      <c r="AC1695" s="17"/>
      <c r="AD1695" s="17"/>
      <c r="AE1695" s="17"/>
      <c r="AF1695" s="17"/>
      <c r="AG1695" s="17"/>
      <c r="AH1695" s="17"/>
      <c r="AI1695" s="17"/>
      <c r="AJ1695" s="17"/>
      <c r="AK1695" s="17"/>
      <c r="AL1695" s="17"/>
      <c r="AM1695" s="17"/>
      <c r="AN1695" s="17"/>
      <c r="AO1695" s="17"/>
      <c r="AP1695" s="17"/>
      <c r="AQ1695" s="17"/>
      <c r="AR1695" s="17"/>
      <c r="AS1695" s="17"/>
      <c r="AT1695" s="17"/>
      <c r="AU1695" s="17"/>
      <c r="AV1695" s="17"/>
      <c r="AW1695" s="17"/>
      <c r="AX1695" s="17"/>
      <c r="AY1695" s="17"/>
      <c r="AZ1695" s="17"/>
      <c r="BA1695" s="17"/>
      <c r="BB1695" s="17"/>
      <c r="BC1695" s="17"/>
      <c r="BD1695" s="17"/>
      <c r="BE1695" s="17"/>
      <c r="BF1695" s="17"/>
      <c r="BG1695" s="17"/>
      <c r="BH1695" s="17"/>
      <c r="BI1695" s="17"/>
      <c r="BJ1695" s="17"/>
      <c r="BK1695" s="17"/>
      <c r="BL1695" s="17"/>
      <c r="BM1695" s="17"/>
      <c r="BN1695" s="17"/>
      <c r="BO1695" s="17"/>
      <c r="BP1695" s="17"/>
      <c r="BQ1695" s="17"/>
      <c r="BR1695" s="17"/>
      <c r="BS1695" s="17"/>
      <c r="BT1695" s="17"/>
      <c r="BU1695" s="17"/>
      <c r="BV1695" s="17"/>
      <c r="BW1695" s="17"/>
      <c r="BX1695" s="17"/>
      <c r="BY1695" s="17"/>
      <c r="BZ1695" s="17"/>
      <c r="CA1695" s="17"/>
    </row>
    <row r="1696" spans="2:79" x14ac:dyDescent="0.3">
      <c r="B1696" t="s">
        <v>184</v>
      </c>
      <c r="C1696" s="17">
        <v>7.5137427701347306E-2</v>
      </c>
      <c r="D1696" s="17">
        <v>8.7066344060227494E-2</v>
      </c>
      <c r="E1696" s="17">
        <v>6.3220692747916196E-2</v>
      </c>
      <c r="F1696" s="17"/>
      <c r="G1696" s="17">
        <v>0.127196730609137</v>
      </c>
      <c r="H1696" s="17">
        <v>0.12763276662904999</v>
      </c>
      <c r="I1696" s="17">
        <v>0.123406533225554</v>
      </c>
      <c r="J1696" s="17">
        <v>2.2799482294587E-2</v>
      </c>
      <c r="K1696" s="17">
        <v>3.5610086362753701E-2</v>
      </c>
      <c r="L1696" s="17">
        <v>2.7346492397837301E-2</v>
      </c>
      <c r="M1696" s="17"/>
      <c r="N1696" s="17">
        <v>0.10479741552075</v>
      </c>
      <c r="O1696" s="17">
        <v>6.59254328585058E-2</v>
      </c>
      <c r="P1696" s="17">
        <v>5.4243415822259701E-2</v>
      </c>
      <c r="Q1696" s="17">
        <v>7.2574594500571799E-2</v>
      </c>
      <c r="R1696" s="17"/>
      <c r="S1696" s="17">
        <v>0.10819182386018</v>
      </c>
      <c r="T1696" s="17">
        <v>3.6587822725366599E-2</v>
      </c>
      <c r="U1696" s="17">
        <v>0.11990347421755</v>
      </c>
      <c r="V1696" s="17">
        <v>6.6492157397847904E-2</v>
      </c>
      <c r="W1696" s="17">
        <v>9.57488564916089E-2</v>
      </c>
      <c r="X1696" s="17">
        <v>7.8565377717419199E-2</v>
      </c>
      <c r="Y1696" s="17">
        <v>5.5479065038030802E-2</v>
      </c>
      <c r="Z1696" s="17">
        <v>0.100484201156776</v>
      </c>
      <c r="AA1696" s="17">
        <v>6.7497725300012704E-2</v>
      </c>
      <c r="AB1696" s="17">
        <v>5.0959920682684401E-2</v>
      </c>
      <c r="AC1696" s="17">
        <v>7.2527846591722595E-2</v>
      </c>
      <c r="AD1696" s="17">
        <v>5.9628166373798398E-2</v>
      </c>
      <c r="AE1696" s="17"/>
      <c r="AF1696" s="17">
        <v>7.0871621351674602E-2</v>
      </c>
      <c r="AG1696" s="17">
        <v>0.102246564967662</v>
      </c>
      <c r="AH1696" s="17">
        <v>3.52723171602079E-2</v>
      </c>
      <c r="AI1696" s="17">
        <v>5.5347805222116998E-2</v>
      </c>
      <c r="AJ1696" s="17">
        <v>8.5895766998357201E-2</v>
      </c>
      <c r="AK1696" s="17"/>
      <c r="AL1696" s="17">
        <v>0.123743123638218</v>
      </c>
      <c r="AM1696" s="17">
        <v>9.6549965922719805E-2</v>
      </c>
      <c r="AN1696" s="17">
        <v>5.6928135002706798E-2</v>
      </c>
      <c r="AO1696" s="17">
        <v>5.2626735979010103E-2</v>
      </c>
      <c r="AP1696" s="17">
        <v>4.7709280972419402E-2</v>
      </c>
      <c r="AQ1696" s="17">
        <v>5.2647498895914698E-2</v>
      </c>
      <c r="AR1696" s="17"/>
      <c r="AS1696" s="17">
        <v>0.13421141831316399</v>
      </c>
      <c r="AT1696" s="17">
        <v>6.7585219139735406E-2</v>
      </c>
      <c r="AU1696" s="17">
        <v>4.3714139317990099E-2</v>
      </c>
      <c r="AV1696" s="17">
        <v>6.1864442456429899E-2</v>
      </c>
      <c r="AW1696" s="17">
        <v>0.19076173217585199</v>
      </c>
      <c r="AX1696" s="17"/>
      <c r="AY1696" s="17">
        <v>0.10274130831983699</v>
      </c>
      <c r="AZ1696" s="17">
        <v>6.3551083357089005E-2</v>
      </c>
      <c r="BA1696" s="17">
        <v>7.8853651859694895E-2</v>
      </c>
      <c r="BB1696" s="17">
        <v>6.2792611613254903E-2</v>
      </c>
      <c r="BC1696" s="17">
        <v>4.4446721853451901E-2</v>
      </c>
      <c r="BD1696" s="17"/>
      <c r="BE1696" s="17">
        <v>8.9471430600935695E-2</v>
      </c>
      <c r="BF1696" s="17">
        <v>0.103979708475303</v>
      </c>
      <c r="BG1696" s="17">
        <v>6.01610503365754E-2</v>
      </c>
      <c r="BH1696" s="17">
        <v>8.1818301055526399E-2</v>
      </c>
      <c r="BI1696" s="17"/>
      <c r="BJ1696" s="17">
        <v>8.5236197228685404E-2</v>
      </c>
      <c r="BK1696" s="17">
        <v>0.14867166089309999</v>
      </c>
      <c r="BL1696" s="17">
        <v>6.2574788653568802E-2</v>
      </c>
      <c r="BM1696" s="17">
        <v>6.8101855078792101E-2</v>
      </c>
      <c r="BN1696" s="17"/>
      <c r="BO1696" s="17">
        <v>0.14114974016974599</v>
      </c>
      <c r="BP1696" s="17">
        <v>6.9734896181820993E-2</v>
      </c>
      <c r="BQ1696" s="17">
        <v>6.2803130634208004E-2</v>
      </c>
      <c r="BR1696" s="17"/>
      <c r="BS1696" s="17">
        <v>7.1564060630211299E-2</v>
      </c>
      <c r="BT1696" s="17">
        <v>7.9110376539019506E-2</v>
      </c>
      <c r="BU1696" s="17"/>
      <c r="BV1696" s="17">
        <v>6.5275688927513995E-2</v>
      </c>
      <c r="BW1696" s="17">
        <v>6.3775512876052001E-2</v>
      </c>
      <c r="BX1696" s="17">
        <v>0.103291266636447</v>
      </c>
      <c r="BY1696" s="17"/>
      <c r="BZ1696" s="17">
        <v>9.9086893820383104E-2</v>
      </c>
      <c r="CA1696" s="17">
        <v>0.17038091359339</v>
      </c>
    </row>
    <row r="1697" spans="2:79" x14ac:dyDescent="0.3">
      <c r="B1697" t="s">
        <v>185</v>
      </c>
      <c r="C1697" s="17">
        <v>0.18861722372373299</v>
      </c>
      <c r="D1697" s="17">
        <v>0.17970428476871</v>
      </c>
      <c r="E1697" s="17">
        <v>0.19898554911094099</v>
      </c>
      <c r="F1697" s="17"/>
      <c r="G1697" s="17">
        <v>0.25566982948529698</v>
      </c>
      <c r="H1697" s="17">
        <v>0.25492259612144702</v>
      </c>
      <c r="I1697" s="17">
        <v>0.213917727937671</v>
      </c>
      <c r="J1697" s="17">
        <v>0.20136884360999799</v>
      </c>
      <c r="K1697" s="17">
        <v>0.12186336737122801</v>
      </c>
      <c r="L1697" s="17">
        <v>0.103481848272843</v>
      </c>
      <c r="M1697" s="17"/>
      <c r="N1697" s="17">
        <v>0.166699464115933</v>
      </c>
      <c r="O1697" s="17">
        <v>0.19658575561827599</v>
      </c>
      <c r="P1697" s="17">
        <v>0.19851120696633201</v>
      </c>
      <c r="Q1697" s="17">
        <v>0.197222920789417</v>
      </c>
      <c r="R1697" s="17"/>
      <c r="S1697" s="17">
        <v>0.184218214593587</v>
      </c>
      <c r="T1697" s="17">
        <v>0.194007635051168</v>
      </c>
      <c r="U1697" s="17">
        <v>0.155929420453191</v>
      </c>
      <c r="V1697" s="17">
        <v>0.150402189647448</v>
      </c>
      <c r="W1697" s="17">
        <v>0.23469465546547399</v>
      </c>
      <c r="X1697" s="17">
        <v>0.196953296328159</v>
      </c>
      <c r="Y1697" s="17">
        <v>0.13051675150713599</v>
      </c>
      <c r="Z1697" s="17">
        <v>0.14295466402482301</v>
      </c>
      <c r="AA1697" s="17">
        <v>0.24157120325324599</v>
      </c>
      <c r="AB1697" s="17">
        <v>0.238810653382479</v>
      </c>
      <c r="AC1697" s="17">
        <v>0.14133589330334201</v>
      </c>
      <c r="AD1697" s="17">
        <v>0.20524983899910401</v>
      </c>
      <c r="AE1697" s="17"/>
      <c r="AF1697" s="17">
        <v>0.194127137979868</v>
      </c>
      <c r="AG1697" s="17">
        <v>0.202914313590523</v>
      </c>
      <c r="AH1697" s="17">
        <v>0.186292889906603</v>
      </c>
      <c r="AI1697" s="17">
        <v>0.227996688807307</v>
      </c>
      <c r="AJ1697" s="17">
        <v>0.17911199793168001</v>
      </c>
      <c r="AK1697" s="17"/>
      <c r="AL1697" s="17">
        <v>0.21703176490914</v>
      </c>
      <c r="AM1697" s="17">
        <v>0.21536276582094899</v>
      </c>
      <c r="AN1697" s="17">
        <v>0.21251912902980599</v>
      </c>
      <c r="AO1697" s="17">
        <v>0.20152436379562799</v>
      </c>
      <c r="AP1697" s="17">
        <v>0.124703956919843</v>
      </c>
      <c r="AQ1697" s="17">
        <v>0.108774686822974</v>
      </c>
      <c r="AR1697" s="17"/>
      <c r="AS1697" s="17">
        <v>0.17730561235343201</v>
      </c>
      <c r="AT1697" s="17">
        <v>0.20304117708678299</v>
      </c>
      <c r="AU1697" s="17">
        <v>0.19229661028797801</v>
      </c>
      <c r="AV1697" s="17">
        <v>0.15637845040475501</v>
      </c>
      <c r="AW1697" s="17">
        <v>8.1292169447050699E-2</v>
      </c>
      <c r="AX1697" s="17"/>
      <c r="AY1697" s="17">
        <v>0.142632949243336</v>
      </c>
      <c r="AZ1697" s="17">
        <v>0.2072135441862</v>
      </c>
      <c r="BA1697" s="17">
        <v>0.208514359655499</v>
      </c>
      <c r="BB1697" s="17">
        <v>0.213508669707518</v>
      </c>
      <c r="BC1697" s="17">
        <v>9.9495672958648598E-2</v>
      </c>
      <c r="BD1697" s="17"/>
      <c r="BE1697" s="17">
        <v>0.23590951483828701</v>
      </c>
      <c r="BF1697" s="17">
        <v>0.18428221749403001</v>
      </c>
      <c r="BG1697" s="17">
        <v>0.19081030383605399</v>
      </c>
      <c r="BH1697" s="17">
        <v>0.17746190495512501</v>
      </c>
      <c r="BI1697" s="17"/>
      <c r="BJ1697" s="17">
        <v>0.18229701590768799</v>
      </c>
      <c r="BK1697" s="17">
        <v>0.231794802535609</v>
      </c>
      <c r="BL1697" s="17">
        <v>0.169987959375862</v>
      </c>
      <c r="BM1697" s="17">
        <v>0.19240851263620301</v>
      </c>
      <c r="BN1697" s="17"/>
      <c r="BO1697" s="17">
        <v>0.20544428395393499</v>
      </c>
      <c r="BP1697" s="17">
        <v>0.22286282967282001</v>
      </c>
      <c r="BQ1697" s="17">
        <v>0.17655921939455499</v>
      </c>
      <c r="BR1697" s="17"/>
      <c r="BS1697" s="17">
        <v>0.194859398487987</v>
      </c>
      <c r="BT1697" s="17">
        <v>0.180824698487416</v>
      </c>
      <c r="BU1697" s="17"/>
      <c r="BV1697" s="17">
        <v>0.15677591408556599</v>
      </c>
      <c r="BW1697" s="17">
        <v>0.203217953288343</v>
      </c>
      <c r="BX1697" s="17">
        <v>0.19863379824817901</v>
      </c>
      <c r="BY1697" s="17"/>
      <c r="BZ1697" s="17">
        <v>0.21146540046036699</v>
      </c>
      <c r="CA1697" s="17">
        <v>0.270931065827553</v>
      </c>
    </row>
    <row r="1698" spans="2:79" x14ac:dyDescent="0.3">
      <c r="B1698" t="s">
        <v>186</v>
      </c>
      <c r="C1698" s="17">
        <v>0.231166067685042</v>
      </c>
      <c r="D1698" s="17">
        <v>0.23561103646510501</v>
      </c>
      <c r="E1698" s="17">
        <v>0.22797237074468699</v>
      </c>
      <c r="F1698" s="17"/>
      <c r="G1698" s="17">
        <v>0.21477185921040201</v>
      </c>
      <c r="H1698" s="17">
        <v>0.18862884134485799</v>
      </c>
      <c r="I1698" s="17">
        <v>0.21296966249111199</v>
      </c>
      <c r="J1698" s="17">
        <v>0.246766191581824</v>
      </c>
      <c r="K1698" s="17">
        <v>0.26408616693097697</v>
      </c>
      <c r="L1698" s="17">
        <v>0.25688835897283502</v>
      </c>
      <c r="M1698" s="17"/>
      <c r="N1698" s="17">
        <v>0.20163426308767701</v>
      </c>
      <c r="O1698" s="17">
        <v>0.22380873135427001</v>
      </c>
      <c r="P1698" s="17">
        <v>0.26818084684335702</v>
      </c>
      <c r="Q1698" s="17">
        <v>0.23893479804624099</v>
      </c>
      <c r="R1698" s="17"/>
      <c r="S1698" s="17">
        <v>0.22545430962416599</v>
      </c>
      <c r="T1698" s="17">
        <v>0.21278931340386301</v>
      </c>
      <c r="U1698" s="17">
        <v>0.231519015798482</v>
      </c>
      <c r="V1698" s="17">
        <v>0.24950293509537799</v>
      </c>
      <c r="W1698" s="17">
        <v>0.26018051628497302</v>
      </c>
      <c r="X1698" s="17">
        <v>0.22101001219160399</v>
      </c>
      <c r="Y1698" s="17">
        <v>0.32603623456442199</v>
      </c>
      <c r="Z1698" s="17">
        <v>0.27378925360434397</v>
      </c>
      <c r="AA1698" s="17">
        <v>0.20052451242844699</v>
      </c>
      <c r="AB1698" s="17">
        <v>0.20756254940935301</v>
      </c>
      <c r="AC1698" s="17">
        <v>0.21137466942470601</v>
      </c>
      <c r="AD1698" s="17">
        <v>0.15001698584728401</v>
      </c>
      <c r="AE1698" s="17"/>
      <c r="AF1698" s="17">
        <v>0.29581468235622399</v>
      </c>
      <c r="AG1698" s="17">
        <v>0.21056655818214601</v>
      </c>
      <c r="AH1698" s="17">
        <v>0.190175863137197</v>
      </c>
      <c r="AI1698" s="17">
        <v>0.28413776666599</v>
      </c>
      <c r="AJ1698" s="17">
        <v>0.15361169052898099</v>
      </c>
      <c r="AK1698" s="17"/>
      <c r="AL1698" s="17">
        <v>0.173037296437099</v>
      </c>
      <c r="AM1698" s="17">
        <v>0.26621927725796501</v>
      </c>
      <c r="AN1698" s="17">
        <v>0.186773297281841</v>
      </c>
      <c r="AO1698" s="17">
        <v>0.26669536732133198</v>
      </c>
      <c r="AP1698" s="17">
        <v>0.175036654354257</v>
      </c>
      <c r="AQ1698" s="17">
        <v>0.30269951123786398</v>
      </c>
      <c r="AR1698" s="17"/>
      <c r="AS1698" s="17">
        <v>0.16979109757658001</v>
      </c>
      <c r="AT1698" s="17">
        <v>0.223418223011075</v>
      </c>
      <c r="AU1698" s="17">
        <v>0.29277477003818098</v>
      </c>
      <c r="AV1698" s="17">
        <v>0.23359248699006099</v>
      </c>
      <c r="AW1698" s="17">
        <v>0.192616650898462</v>
      </c>
      <c r="AX1698" s="17"/>
      <c r="AY1698" s="17">
        <v>0.21403255306718799</v>
      </c>
      <c r="AZ1698" s="17">
        <v>0.231137707408754</v>
      </c>
      <c r="BA1698" s="17">
        <v>0.26379940089209603</v>
      </c>
      <c r="BB1698" s="17">
        <v>0.20632666939831301</v>
      </c>
      <c r="BC1698" s="17">
        <v>0.259176456202175</v>
      </c>
      <c r="BD1698" s="17"/>
      <c r="BE1698" s="17">
        <v>0.261960413486234</v>
      </c>
      <c r="BF1698" s="17">
        <v>0.25848071083025997</v>
      </c>
      <c r="BG1698" s="17">
        <v>0.21943447240643699</v>
      </c>
      <c r="BH1698" s="17">
        <v>0.23087130309964701</v>
      </c>
      <c r="BI1698" s="17"/>
      <c r="BJ1698" s="17">
        <v>0.282502819224285</v>
      </c>
      <c r="BK1698" s="17">
        <v>0.21227634598338199</v>
      </c>
      <c r="BL1698" s="17">
        <v>0.22102603652324301</v>
      </c>
      <c r="BM1698" s="17">
        <v>0.227506384388417</v>
      </c>
      <c r="BN1698" s="17"/>
      <c r="BO1698" s="17">
        <v>0.17682557034458499</v>
      </c>
      <c r="BP1698" s="17">
        <v>0.25287161447909001</v>
      </c>
      <c r="BQ1698" s="17">
        <v>0.23828560347042799</v>
      </c>
      <c r="BR1698" s="17"/>
      <c r="BS1698" s="17">
        <v>0.23083556478565501</v>
      </c>
      <c r="BT1698" s="17">
        <v>0.23070547412394801</v>
      </c>
      <c r="BU1698" s="17"/>
      <c r="BV1698" s="17">
        <v>0.15244761395169201</v>
      </c>
      <c r="BW1698" s="17">
        <v>0.25886059623273699</v>
      </c>
      <c r="BX1698" s="17">
        <v>0.24944146725091099</v>
      </c>
      <c r="BY1698" s="17"/>
      <c r="BZ1698" s="17">
        <v>0.254407165774719</v>
      </c>
      <c r="CA1698" s="17">
        <v>0.229274239967104</v>
      </c>
    </row>
    <row r="1699" spans="2:79" x14ac:dyDescent="0.3">
      <c r="B1699" t="s">
        <v>187</v>
      </c>
      <c r="C1699" s="17">
        <v>0.23583618626876801</v>
      </c>
      <c r="D1699" s="17">
        <v>0.23281335674984899</v>
      </c>
      <c r="E1699" s="17">
        <v>0.23909783395828599</v>
      </c>
      <c r="F1699" s="17"/>
      <c r="G1699" s="17">
        <v>0.181145259458975</v>
      </c>
      <c r="H1699" s="17">
        <v>0.205240233318393</v>
      </c>
      <c r="I1699" s="17">
        <v>0.217049945261199</v>
      </c>
      <c r="J1699" s="17">
        <v>0.232947706310113</v>
      </c>
      <c r="K1699" s="17">
        <v>0.27056505061853298</v>
      </c>
      <c r="L1699" s="17">
        <v>0.29169361084185402</v>
      </c>
      <c r="M1699" s="17"/>
      <c r="N1699" s="17">
        <v>0.24097520360195801</v>
      </c>
      <c r="O1699" s="17">
        <v>0.251364959560264</v>
      </c>
      <c r="P1699" s="17">
        <v>0.20899113536008099</v>
      </c>
      <c r="Q1699" s="17">
        <v>0.238417871324239</v>
      </c>
      <c r="R1699" s="17"/>
      <c r="S1699" s="17">
        <v>0.23016324941518401</v>
      </c>
      <c r="T1699" s="17">
        <v>0.26232064202351202</v>
      </c>
      <c r="U1699" s="17">
        <v>0.27239156760197403</v>
      </c>
      <c r="V1699" s="17">
        <v>0.244653718549983</v>
      </c>
      <c r="W1699" s="17">
        <v>0.19196233354533901</v>
      </c>
      <c r="X1699" s="17">
        <v>0.19651056020131</v>
      </c>
      <c r="Y1699" s="17">
        <v>0.25936049848943199</v>
      </c>
      <c r="Z1699" s="17">
        <v>0.20653229491950501</v>
      </c>
      <c r="AA1699" s="17">
        <v>0.20093986333673</v>
      </c>
      <c r="AB1699" s="17">
        <v>0.24009735829506301</v>
      </c>
      <c r="AC1699" s="17">
        <v>0.315991566801402</v>
      </c>
      <c r="AD1699" s="17">
        <v>0.20094661389637999</v>
      </c>
      <c r="AE1699" s="17"/>
      <c r="AF1699" s="17">
        <v>0.23117520951190099</v>
      </c>
      <c r="AG1699" s="17">
        <v>0.22500436614774399</v>
      </c>
      <c r="AH1699" s="17">
        <v>0.28065778536647301</v>
      </c>
      <c r="AI1699" s="17">
        <v>0.22767527721900199</v>
      </c>
      <c r="AJ1699" s="17">
        <v>0.23003097760986499</v>
      </c>
      <c r="AK1699" s="17"/>
      <c r="AL1699" s="17">
        <v>0.219686102384475</v>
      </c>
      <c r="AM1699" s="17">
        <v>0.21581932463451101</v>
      </c>
      <c r="AN1699" s="17">
        <v>0.27191159539871601</v>
      </c>
      <c r="AO1699" s="17">
        <v>0.25793889472519299</v>
      </c>
      <c r="AP1699" s="17">
        <v>0.2232171534365</v>
      </c>
      <c r="AQ1699" s="17">
        <v>0.239206471593537</v>
      </c>
      <c r="AR1699" s="17"/>
      <c r="AS1699" s="17">
        <v>0.22525670967133199</v>
      </c>
      <c r="AT1699" s="17">
        <v>0.25718207831670098</v>
      </c>
      <c r="AU1699" s="17">
        <v>0.219112217609951</v>
      </c>
      <c r="AV1699" s="17">
        <v>0.22162918044121999</v>
      </c>
      <c r="AW1699" s="17">
        <v>0.10205838113714701</v>
      </c>
      <c r="AX1699" s="17"/>
      <c r="AY1699" s="17">
        <v>0.23430409321846299</v>
      </c>
      <c r="AZ1699" s="17">
        <v>0.25625814710471301</v>
      </c>
      <c r="BA1699" s="17">
        <v>0.21316624032273401</v>
      </c>
      <c r="BB1699" s="17">
        <v>0.24490527657908201</v>
      </c>
      <c r="BC1699" s="17">
        <v>0.15992455207489401</v>
      </c>
      <c r="BD1699" s="17"/>
      <c r="BE1699" s="17">
        <v>0.18546898701206699</v>
      </c>
      <c r="BF1699" s="17">
        <v>0.25426581487914901</v>
      </c>
      <c r="BG1699" s="17">
        <v>0.23969934266937401</v>
      </c>
      <c r="BH1699" s="17">
        <v>0.22360656252327299</v>
      </c>
      <c r="BI1699" s="17"/>
      <c r="BJ1699" s="17">
        <v>0.238531514356178</v>
      </c>
      <c r="BK1699" s="17">
        <v>0.17313183396450199</v>
      </c>
      <c r="BL1699" s="17">
        <v>0.24382088941996799</v>
      </c>
      <c r="BM1699" s="17">
        <v>0.239425492884383</v>
      </c>
      <c r="BN1699" s="17"/>
      <c r="BO1699" s="17">
        <v>0.24500629110112801</v>
      </c>
      <c r="BP1699" s="17">
        <v>0.22526235806990499</v>
      </c>
      <c r="BQ1699" s="17">
        <v>0.236621253128042</v>
      </c>
      <c r="BR1699" s="17"/>
      <c r="BS1699" s="17">
        <v>0.22442587217024401</v>
      </c>
      <c r="BT1699" s="17">
        <v>0.24978625406631899</v>
      </c>
      <c r="BU1699" s="17"/>
      <c r="BV1699" s="17">
        <v>0.25741532266982903</v>
      </c>
      <c r="BW1699" s="17">
        <v>0.228404718296702</v>
      </c>
      <c r="BX1699" s="17">
        <v>0.23244193898194901</v>
      </c>
      <c r="BY1699" s="17"/>
      <c r="BZ1699" s="17">
        <v>0.22823084402083699</v>
      </c>
      <c r="CA1699" s="17">
        <v>0.197092767436435</v>
      </c>
    </row>
    <row r="1700" spans="2:79" x14ac:dyDescent="0.3">
      <c r="B1700" t="s">
        <v>188</v>
      </c>
      <c r="C1700" s="17">
        <v>0.24411800910880399</v>
      </c>
      <c r="D1700" s="17">
        <v>0.24527286505510801</v>
      </c>
      <c r="E1700" s="17">
        <v>0.23992050358407899</v>
      </c>
      <c r="F1700" s="17"/>
      <c r="G1700" s="17">
        <v>0.18712512852376401</v>
      </c>
      <c r="H1700" s="17">
        <v>0.199766176991207</v>
      </c>
      <c r="I1700" s="17">
        <v>0.213673994032932</v>
      </c>
      <c r="J1700" s="17">
        <v>0.27012698456030099</v>
      </c>
      <c r="K1700" s="17">
        <v>0.28680362599394099</v>
      </c>
      <c r="L1700" s="17">
        <v>0.29338290954559598</v>
      </c>
      <c r="M1700" s="17"/>
      <c r="N1700" s="17">
        <v>0.27156730237196203</v>
      </c>
      <c r="O1700" s="17">
        <v>0.23296681187023999</v>
      </c>
      <c r="P1700" s="17">
        <v>0.24986208932581999</v>
      </c>
      <c r="Q1700" s="17">
        <v>0.215627621074196</v>
      </c>
      <c r="R1700" s="17"/>
      <c r="S1700" s="17">
        <v>0.23158139297510499</v>
      </c>
      <c r="T1700" s="17">
        <v>0.267787533201649</v>
      </c>
      <c r="U1700" s="17">
        <v>0.206617862551677</v>
      </c>
      <c r="V1700" s="17">
        <v>0.27857842693250801</v>
      </c>
      <c r="W1700" s="17">
        <v>0.18810196505704299</v>
      </c>
      <c r="X1700" s="17">
        <v>0.25264480922670901</v>
      </c>
      <c r="Y1700" s="17">
        <v>0.20245307312456501</v>
      </c>
      <c r="Z1700" s="17">
        <v>0.26418859426261598</v>
      </c>
      <c r="AA1700" s="17">
        <v>0.250606288354425</v>
      </c>
      <c r="AB1700" s="17">
        <v>0.256815148010264</v>
      </c>
      <c r="AC1700" s="17">
        <v>0.20915139159401899</v>
      </c>
      <c r="AD1700" s="17">
        <v>0.38415839488343201</v>
      </c>
      <c r="AE1700" s="17"/>
      <c r="AF1700" s="17">
        <v>0.192320837825116</v>
      </c>
      <c r="AG1700" s="17">
        <v>0.245625500946903</v>
      </c>
      <c r="AH1700" s="17">
        <v>0.27967050768027901</v>
      </c>
      <c r="AI1700" s="17">
        <v>0.17967740508857899</v>
      </c>
      <c r="AJ1700" s="17">
        <v>0.314040996797395</v>
      </c>
      <c r="AK1700" s="17"/>
      <c r="AL1700" s="17">
        <v>0.25674466724866402</v>
      </c>
      <c r="AM1700" s="17">
        <v>0.19109397197157499</v>
      </c>
      <c r="AN1700" s="17">
        <v>0.25267157586824501</v>
      </c>
      <c r="AO1700" s="17">
        <v>0.202578925070757</v>
      </c>
      <c r="AP1700" s="17">
        <v>0.380545757347724</v>
      </c>
      <c r="AQ1700" s="17">
        <v>0.22094758792575001</v>
      </c>
      <c r="AR1700" s="17"/>
      <c r="AS1700" s="17">
        <v>0.26964337379877801</v>
      </c>
      <c r="AT1700" s="17">
        <v>0.22718460144982999</v>
      </c>
      <c r="AU1700" s="17">
        <v>0.22097343976148401</v>
      </c>
      <c r="AV1700" s="17">
        <v>0.295574735354379</v>
      </c>
      <c r="AW1700" s="17">
        <v>0.40622243357364202</v>
      </c>
      <c r="AX1700" s="17"/>
      <c r="AY1700" s="17">
        <v>0.28414160001847599</v>
      </c>
      <c r="AZ1700" s="17">
        <v>0.22463412458759699</v>
      </c>
      <c r="BA1700" s="17">
        <v>0.19698493023996</v>
      </c>
      <c r="BB1700" s="17">
        <v>0.26020890628639498</v>
      </c>
      <c r="BC1700" s="17">
        <v>0.37592310997073602</v>
      </c>
      <c r="BD1700" s="17"/>
      <c r="BE1700" s="17">
        <v>0.21551391943884099</v>
      </c>
      <c r="BF1700" s="17">
        <v>0.18533123941326601</v>
      </c>
      <c r="BG1700" s="17">
        <v>0.26662000357614102</v>
      </c>
      <c r="BH1700" s="17">
        <v>0.25259508777612899</v>
      </c>
      <c r="BI1700" s="17"/>
      <c r="BJ1700" s="17">
        <v>0.186378168975742</v>
      </c>
      <c r="BK1700" s="17">
        <v>0.205701359817515</v>
      </c>
      <c r="BL1700" s="17">
        <v>0.27266107382513999</v>
      </c>
      <c r="BM1700" s="17">
        <v>0.25107158840654797</v>
      </c>
      <c r="BN1700" s="17"/>
      <c r="BO1700" s="17">
        <v>0.20271406466502101</v>
      </c>
      <c r="BP1700" s="17">
        <v>0.206541910770108</v>
      </c>
      <c r="BQ1700" s="17">
        <v>0.261576178352315</v>
      </c>
      <c r="BR1700" s="17"/>
      <c r="BS1700" s="17">
        <v>0.25922480856403202</v>
      </c>
      <c r="BT1700" s="17">
        <v>0.22661322837002101</v>
      </c>
      <c r="BU1700" s="17"/>
      <c r="BV1700" s="17">
        <v>0.35058399997571299</v>
      </c>
      <c r="BW1700" s="17">
        <v>0.221046928025673</v>
      </c>
      <c r="BX1700" s="17">
        <v>0.202221438526655</v>
      </c>
      <c r="BY1700" s="17"/>
      <c r="BZ1700" s="17">
        <v>0.196448907832842</v>
      </c>
      <c r="CA1700" s="17">
        <v>0.132321013175518</v>
      </c>
    </row>
    <row r="1701" spans="2:79" x14ac:dyDescent="0.3">
      <c r="B1701" t="s">
        <v>149</v>
      </c>
      <c r="C1701" s="17">
        <v>2.5125085512305498E-2</v>
      </c>
      <c r="D1701" s="17">
        <v>1.9532112900999501E-2</v>
      </c>
      <c r="E1701" s="17">
        <v>3.0803049854090801E-2</v>
      </c>
      <c r="F1701" s="17"/>
      <c r="G1701" s="17">
        <v>3.4091192712425299E-2</v>
      </c>
      <c r="H1701" s="17">
        <v>2.3809385595044901E-2</v>
      </c>
      <c r="I1701" s="17">
        <v>1.8982137051531799E-2</v>
      </c>
      <c r="J1701" s="17">
        <v>2.5990791643176501E-2</v>
      </c>
      <c r="K1701" s="17">
        <v>2.1071702722567701E-2</v>
      </c>
      <c r="L1701" s="17">
        <v>2.72067799690341E-2</v>
      </c>
      <c r="M1701" s="17"/>
      <c r="N1701" s="17">
        <v>1.4326351301720599E-2</v>
      </c>
      <c r="O1701" s="17">
        <v>2.93483087384451E-2</v>
      </c>
      <c r="P1701" s="17">
        <v>2.0211305682149301E-2</v>
      </c>
      <c r="Q1701" s="17">
        <v>3.7222194265335497E-2</v>
      </c>
      <c r="R1701" s="17"/>
      <c r="S1701" s="17">
        <v>2.0391009531777401E-2</v>
      </c>
      <c r="T1701" s="17">
        <v>2.6507053594441402E-2</v>
      </c>
      <c r="U1701" s="17">
        <v>1.36386593771261E-2</v>
      </c>
      <c r="V1701" s="17">
        <v>1.0370572376835301E-2</v>
      </c>
      <c r="W1701" s="17">
        <v>2.9311673155562299E-2</v>
      </c>
      <c r="X1701" s="17">
        <v>5.4315944334800102E-2</v>
      </c>
      <c r="Y1701" s="17">
        <v>2.61543772764137E-2</v>
      </c>
      <c r="Z1701" s="17">
        <v>1.20509920319361E-2</v>
      </c>
      <c r="AA1701" s="17">
        <v>3.8860407327138899E-2</v>
      </c>
      <c r="AB1701" s="17">
        <v>5.7543702201561103E-3</v>
      </c>
      <c r="AC1701" s="17">
        <v>4.9618632284808999E-2</v>
      </c>
      <c r="AD1701" s="17">
        <v>0</v>
      </c>
      <c r="AE1701" s="17"/>
      <c r="AF1701" s="17">
        <v>1.56905109752178E-2</v>
      </c>
      <c r="AG1701" s="17">
        <v>1.36426961650214E-2</v>
      </c>
      <c r="AH1701" s="17">
        <v>2.79306367492403E-2</v>
      </c>
      <c r="AI1701" s="17">
        <v>2.51650569970059E-2</v>
      </c>
      <c r="AJ1701" s="17">
        <v>3.7308570133721103E-2</v>
      </c>
      <c r="AK1701" s="17"/>
      <c r="AL1701" s="17">
        <v>9.7570453824041906E-3</v>
      </c>
      <c r="AM1701" s="17">
        <v>1.49546943922807E-2</v>
      </c>
      <c r="AN1701" s="17">
        <v>1.9196267418685901E-2</v>
      </c>
      <c r="AO1701" s="17">
        <v>1.86357131080792E-2</v>
      </c>
      <c r="AP1701" s="17">
        <v>4.8787196969256298E-2</v>
      </c>
      <c r="AQ1701" s="17">
        <v>7.5724243523960705E-2</v>
      </c>
      <c r="AR1701" s="17"/>
      <c r="AS1701" s="17">
        <v>2.37917882867139E-2</v>
      </c>
      <c r="AT1701" s="17">
        <v>2.1588700995875301E-2</v>
      </c>
      <c r="AU1701" s="17">
        <v>3.1128822984416899E-2</v>
      </c>
      <c r="AV1701" s="17">
        <v>3.0960704353155202E-2</v>
      </c>
      <c r="AW1701" s="17">
        <v>2.7048632767847001E-2</v>
      </c>
      <c r="AX1701" s="17"/>
      <c r="AY1701" s="17">
        <v>2.2147496132700301E-2</v>
      </c>
      <c r="AZ1701" s="17">
        <v>1.7205393355647101E-2</v>
      </c>
      <c r="BA1701" s="17">
        <v>3.8681417030015E-2</v>
      </c>
      <c r="BB1701" s="17">
        <v>1.2257866415437101E-2</v>
      </c>
      <c r="BC1701" s="17">
        <v>6.1033486940094597E-2</v>
      </c>
      <c r="BD1701" s="17"/>
      <c r="BE1701" s="17">
        <v>1.16757346236357E-2</v>
      </c>
      <c r="BF1701" s="17">
        <v>1.36603089079928E-2</v>
      </c>
      <c r="BG1701" s="17">
        <v>2.32748271754179E-2</v>
      </c>
      <c r="BH1701" s="17">
        <v>3.3646840590300001E-2</v>
      </c>
      <c r="BI1701" s="17"/>
      <c r="BJ1701" s="17">
        <v>2.5054284307421699E-2</v>
      </c>
      <c r="BK1701" s="17">
        <v>2.84239968058921E-2</v>
      </c>
      <c r="BL1701" s="17">
        <v>2.9929252202218599E-2</v>
      </c>
      <c r="BM1701" s="17">
        <v>2.14861666056574E-2</v>
      </c>
      <c r="BN1701" s="17"/>
      <c r="BO1701" s="17">
        <v>2.8860049765583699E-2</v>
      </c>
      <c r="BP1701" s="17">
        <v>2.2726390826256E-2</v>
      </c>
      <c r="BQ1701" s="17">
        <v>2.4154615020451201E-2</v>
      </c>
      <c r="BR1701" s="17"/>
      <c r="BS1701" s="17">
        <v>1.90902953618712E-2</v>
      </c>
      <c r="BT1701" s="17">
        <v>3.29599684132773E-2</v>
      </c>
      <c r="BU1701" s="17"/>
      <c r="BV1701" s="17">
        <v>1.7501460389686599E-2</v>
      </c>
      <c r="BW1701" s="17">
        <v>2.4694291280493299E-2</v>
      </c>
      <c r="BX1701" s="17">
        <v>1.3970090355859201E-2</v>
      </c>
      <c r="BY1701" s="17"/>
      <c r="BZ1701" s="17">
        <v>1.0360788090852001E-2</v>
      </c>
      <c r="CA1701" s="17">
        <v>0</v>
      </c>
    </row>
    <row r="1702" spans="2:79" x14ac:dyDescent="0.3">
      <c r="B1702" t="s">
        <v>189</v>
      </c>
      <c r="C1702" s="17">
        <v>0.26375465142508098</v>
      </c>
      <c r="D1702" s="17">
        <v>0.26677062882893798</v>
      </c>
      <c r="E1702" s="17">
        <v>0.26220624185885699</v>
      </c>
      <c r="F1702" s="17"/>
      <c r="G1702" s="17">
        <v>0.38286656009443398</v>
      </c>
      <c r="H1702" s="17">
        <v>0.38255536275049701</v>
      </c>
      <c r="I1702" s="17">
        <v>0.337324261163225</v>
      </c>
      <c r="J1702" s="17">
        <v>0.22416832590458499</v>
      </c>
      <c r="K1702" s="17">
        <v>0.157473453733982</v>
      </c>
      <c r="L1702" s="17">
        <v>0.13082834067068</v>
      </c>
      <c r="M1702" s="17"/>
      <c r="N1702" s="17">
        <v>0.27149687963668301</v>
      </c>
      <c r="O1702" s="17">
        <v>0.26251118847678101</v>
      </c>
      <c r="P1702" s="17">
        <v>0.25275462278859201</v>
      </c>
      <c r="Q1702" s="17">
        <v>0.26979751528998802</v>
      </c>
      <c r="R1702" s="17"/>
      <c r="S1702" s="17">
        <v>0.29241003845376701</v>
      </c>
      <c r="T1702" s="17">
        <v>0.23059545777653401</v>
      </c>
      <c r="U1702" s="17">
        <v>0.27583289467074001</v>
      </c>
      <c r="V1702" s="17">
        <v>0.216894347045296</v>
      </c>
      <c r="W1702" s="17">
        <v>0.33044351195708299</v>
      </c>
      <c r="X1702" s="17">
        <v>0.275518674045578</v>
      </c>
      <c r="Y1702" s="17">
        <v>0.185995816545167</v>
      </c>
      <c r="Z1702" s="17">
        <v>0.24343886518159899</v>
      </c>
      <c r="AA1702" s="17">
        <v>0.30906892855325901</v>
      </c>
      <c r="AB1702" s="17">
        <v>0.28977057406516299</v>
      </c>
      <c r="AC1702" s="17">
        <v>0.21386373989506399</v>
      </c>
      <c r="AD1702" s="17">
        <v>0.26487800537290301</v>
      </c>
      <c r="AE1702" s="17"/>
      <c r="AF1702" s="17">
        <v>0.26499875933154199</v>
      </c>
      <c r="AG1702" s="17">
        <v>0.30516087855818602</v>
      </c>
      <c r="AH1702" s="17">
        <v>0.22156520706681099</v>
      </c>
      <c r="AI1702" s="17">
        <v>0.28334449402942402</v>
      </c>
      <c r="AJ1702" s="17">
        <v>0.26500776493003703</v>
      </c>
      <c r="AK1702" s="17"/>
      <c r="AL1702" s="17">
        <v>0.34077488854735799</v>
      </c>
      <c r="AM1702" s="17">
        <v>0.31191273174366901</v>
      </c>
      <c r="AN1702" s="17">
        <v>0.26944726403251201</v>
      </c>
      <c r="AO1702" s="17">
        <v>0.25415109977463801</v>
      </c>
      <c r="AP1702" s="17">
        <v>0.17241323789226301</v>
      </c>
      <c r="AQ1702" s="17">
        <v>0.161422185718889</v>
      </c>
      <c r="AR1702" s="17"/>
      <c r="AS1702" s="17">
        <v>0.31151703066659597</v>
      </c>
      <c r="AT1702" s="17">
        <v>0.27062639622651802</v>
      </c>
      <c r="AU1702" s="17">
        <v>0.23601074960596799</v>
      </c>
      <c r="AV1702" s="17">
        <v>0.21824289286118501</v>
      </c>
      <c r="AW1702" s="17">
        <v>0.27205390162290199</v>
      </c>
      <c r="AX1702" s="17"/>
      <c r="AY1702" s="17">
        <v>0.24537425756317299</v>
      </c>
      <c r="AZ1702" s="17">
        <v>0.270764627543289</v>
      </c>
      <c r="BA1702" s="17">
        <v>0.28736801151519398</v>
      </c>
      <c r="BB1702" s="17">
        <v>0.27630128132077297</v>
      </c>
      <c r="BC1702" s="17">
        <v>0.1439423948121</v>
      </c>
      <c r="BD1702" s="17"/>
      <c r="BE1702" s="17">
        <v>0.32538094543922302</v>
      </c>
      <c r="BF1702" s="17">
        <v>0.28826192596933198</v>
      </c>
      <c r="BG1702" s="17">
        <v>0.25097135417263</v>
      </c>
      <c r="BH1702" s="17">
        <v>0.25928020601065099</v>
      </c>
      <c r="BI1702" s="17"/>
      <c r="BJ1702" s="17">
        <v>0.26753321313637302</v>
      </c>
      <c r="BK1702" s="17">
        <v>0.38046646342870899</v>
      </c>
      <c r="BL1702" s="17">
        <v>0.232562748029431</v>
      </c>
      <c r="BM1702" s="17">
        <v>0.26051036771499603</v>
      </c>
      <c r="BN1702" s="17"/>
      <c r="BO1702" s="17">
        <v>0.34659402412368201</v>
      </c>
      <c r="BP1702" s="17">
        <v>0.292597725854641</v>
      </c>
      <c r="BQ1702" s="17">
        <v>0.23936235002876299</v>
      </c>
      <c r="BR1702" s="17"/>
      <c r="BS1702" s="17">
        <v>0.26642345911819798</v>
      </c>
      <c r="BT1702" s="17">
        <v>0.25993507502643498</v>
      </c>
      <c r="BU1702" s="17"/>
      <c r="BV1702" s="17">
        <v>0.22205160301308</v>
      </c>
      <c r="BW1702" s="17">
        <v>0.26699346616439501</v>
      </c>
      <c r="BX1702" s="17">
        <v>0.301925064884626</v>
      </c>
      <c r="BY1702" s="17"/>
      <c r="BZ1702" s="17">
        <v>0.31055229428075098</v>
      </c>
      <c r="CA1702" s="17">
        <v>0.44131197942094302</v>
      </c>
    </row>
    <row r="1703" spans="2:79" x14ac:dyDescent="0.3">
      <c r="B1703" t="s">
        <v>190</v>
      </c>
      <c r="C1703" s="17">
        <v>0.479954195377572</v>
      </c>
      <c r="D1703" s="17">
        <v>0.47808622180495802</v>
      </c>
      <c r="E1703" s="17">
        <v>0.479018337542365</v>
      </c>
      <c r="F1703" s="17"/>
      <c r="G1703" s="17">
        <v>0.36827038798273798</v>
      </c>
      <c r="H1703" s="17">
        <v>0.4050064103096</v>
      </c>
      <c r="I1703" s="17">
        <v>0.430723939294131</v>
      </c>
      <c r="J1703" s="17">
        <v>0.50307469087041401</v>
      </c>
      <c r="K1703" s="17">
        <v>0.55736867661247402</v>
      </c>
      <c r="L1703" s="17">
        <v>0.58507652038745095</v>
      </c>
      <c r="M1703" s="17"/>
      <c r="N1703" s="17">
        <v>0.51254250597392004</v>
      </c>
      <c r="O1703" s="17">
        <v>0.48433177143050399</v>
      </c>
      <c r="P1703" s="17">
        <v>0.45885322468590201</v>
      </c>
      <c r="Q1703" s="17">
        <v>0.454045492398435</v>
      </c>
      <c r="R1703" s="17"/>
      <c r="S1703" s="17">
        <v>0.46174464239028901</v>
      </c>
      <c r="T1703" s="17">
        <v>0.53010817522516096</v>
      </c>
      <c r="U1703" s="17">
        <v>0.47900943015365099</v>
      </c>
      <c r="V1703" s="17">
        <v>0.52323214548249097</v>
      </c>
      <c r="W1703" s="17">
        <v>0.380064298602382</v>
      </c>
      <c r="X1703" s="17">
        <v>0.44915536942801798</v>
      </c>
      <c r="Y1703" s="17">
        <v>0.461813571613998</v>
      </c>
      <c r="Z1703" s="17">
        <v>0.47072088918212102</v>
      </c>
      <c r="AA1703" s="17">
        <v>0.45154615169115497</v>
      </c>
      <c r="AB1703" s="17">
        <v>0.49691250630532702</v>
      </c>
      <c r="AC1703" s="17">
        <v>0.52514295839542102</v>
      </c>
      <c r="AD1703" s="17">
        <v>0.58510500877981297</v>
      </c>
      <c r="AE1703" s="17"/>
      <c r="AF1703" s="17">
        <v>0.42349604733701701</v>
      </c>
      <c r="AG1703" s="17">
        <v>0.47062986709464699</v>
      </c>
      <c r="AH1703" s="17">
        <v>0.56032829304675202</v>
      </c>
      <c r="AI1703" s="17">
        <v>0.40735268230757998</v>
      </c>
      <c r="AJ1703" s="17">
        <v>0.54407197440726096</v>
      </c>
      <c r="AK1703" s="17"/>
      <c r="AL1703" s="17">
        <v>0.47643076963313802</v>
      </c>
      <c r="AM1703" s="17">
        <v>0.40691329660608599</v>
      </c>
      <c r="AN1703" s="17">
        <v>0.52458317126696097</v>
      </c>
      <c r="AO1703" s="17">
        <v>0.46051781979595002</v>
      </c>
      <c r="AP1703" s="17">
        <v>0.60376291078422395</v>
      </c>
      <c r="AQ1703" s="17">
        <v>0.46015405951928701</v>
      </c>
      <c r="AR1703" s="17"/>
      <c r="AS1703" s="17">
        <v>0.494900083470111</v>
      </c>
      <c r="AT1703" s="17">
        <v>0.48436667976653103</v>
      </c>
      <c r="AU1703" s="17">
        <v>0.44008565737143401</v>
      </c>
      <c r="AV1703" s="17">
        <v>0.51720391579559899</v>
      </c>
      <c r="AW1703" s="17">
        <v>0.50828081471078801</v>
      </c>
      <c r="AX1703" s="17"/>
      <c r="AY1703" s="17">
        <v>0.51844569323693901</v>
      </c>
      <c r="AZ1703" s="17">
        <v>0.48089227169231102</v>
      </c>
      <c r="BA1703" s="17">
        <v>0.41015117056269501</v>
      </c>
      <c r="BB1703" s="17">
        <v>0.50511418286547705</v>
      </c>
      <c r="BC1703" s="17">
        <v>0.53584766204562995</v>
      </c>
      <c r="BD1703" s="17"/>
      <c r="BE1703" s="17">
        <v>0.40098290645090801</v>
      </c>
      <c r="BF1703" s="17">
        <v>0.43959705429241502</v>
      </c>
      <c r="BG1703" s="17">
        <v>0.506319346245515</v>
      </c>
      <c r="BH1703" s="17">
        <v>0.47620165029940198</v>
      </c>
      <c r="BI1703" s="17"/>
      <c r="BJ1703" s="17">
        <v>0.42490968333191997</v>
      </c>
      <c r="BK1703" s="17">
        <v>0.37883319378201702</v>
      </c>
      <c r="BL1703" s="17">
        <v>0.51648196324510798</v>
      </c>
      <c r="BM1703" s="17">
        <v>0.49049708129093</v>
      </c>
      <c r="BN1703" s="17"/>
      <c r="BO1703" s="17">
        <v>0.44772035576614899</v>
      </c>
      <c r="BP1703" s="17">
        <v>0.431804268840012</v>
      </c>
      <c r="BQ1703" s="17">
        <v>0.498197431480358</v>
      </c>
      <c r="BR1703" s="17"/>
      <c r="BS1703" s="17">
        <v>0.48365068073427497</v>
      </c>
      <c r="BT1703" s="17">
        <v>0.47639948243634</v>
      </c>
      <c r="BU1703" s="17"/>
      <c r="BV1703" s="17">
        <v>0.60799932264554202</v>
      </c>
      <c r="BW1703" s="17">
        <v>0.449451646322375</v>
      </c>
      <c r="BX1703" s="17">
        <v>0.43466337750860401</v>
      </c>
      <c r="BY1703" s="17"/>
      <c r="BZ1703" s="17">
        <v>0.42467975185367901</v>
      </c>
      <c r="CA1703" s="17">
        <v>0.32941378061195298</v>
      </c>
    </row>
    <row r="1704" spans="2:79" x14ac:dyDescent="0.3">
      <c r="B1704" t="s">
        <v>191</v>
      </c>
      <c r="C1704" s="17">
        <v>-0.216199543952492</v>
      </c>
      <c r="D1704" s="17">
        <v>-0.21131559297602001</v>
      </c>
      <c r="E1704" s="17">
        <v>-0.21681209568350901</v>
      </c>
      <c r="F1704" s="17"/>
      <c r="G1704" s="17">
        <v>1.45961721116959E-2</v>
      </c>
      <c r="H1704" s="17">
        <v>-2.24510475591027E-2</v>
      </c>
      <c r="I1704" s="17">
        <v>-9.33996781309058E-2</v>
      </c>
      <c r="J1704" s="17">
        <v>-0.27890636496582799</v>
      </c>
      <c r="K1704" s="17">
        <v>-0.399895222878492</v>
      </c>
      <c r="L1704" s="17">
        <v>-0.45424817971677001</v>
      </c>
      <c r="M1704" s="17"/>
      <c r="N1704" s="17">
        <v>-0.241045626337237</v>
      </c>
      <c r="O1704" s="17">
        <v>-0.22182058295372201</v>
      </c>
      <c r="P1704" s="17">
        <v>-0.20609860189731</v>
      </c>
      <c r="Q1704" s="17">
        <v>-0.18424797710844701</v>
      </c>
      <c r="R1704" s="17"/>
      <c r="S1704" s="17">
        <v>-0.169334603936522</v>
      </c>
      <c r="T1704" s="17">
        <v>-0.29951271744862701</v>
      </c>
      <c r="U1704" s="17">
        <v>-0.20317653548291101</v>
      </c>
      <c r="V1704" s="17">
        <v>-0.306337798437195</v>
      </c>
      <c r="W1704" s="17">
        <v>-4.9620786645299203E-2</v>
      </c>
      <c r="X1704" s="17">
        <v>-0.17363669538244</v>
      </c>
      <c r="Y1704" s="17">
        <v>-0.27581775506883099</v>
      </c>
      <c r="Z1704" s="17">
        <v>-0.227282024000522</v>
      </c>
      <c r="AA1704" s="17">
        <v>-0.14247722313789599</v>
      </c>
      <c r="AB1704" s="17">
        <v>-0.207141932240164</v>
      </c>
      <c r="AC1704" s="17">
        <v>-0.311279218500357</v>
      </c>
      <c r="AD1704" s="17">
        <v>-0.32022700340691002</v>
      </c>
      <c r="AE1704" s="17"/>
      <c r="AF1704" s="17">
        <v>-0.158497288005474</v>
      </c>
      <c r="AG1704" s="17">
        <v>-0.165468988536461</v>
      </c>
      <c r="AH1704" s="17">
        <v>-0.33876308597994098</v>
      </c>
      <c r="AI1704" s="17">
        <v>-0.124008188278156</v>
      </c>
      <c r="AJ1704" s="17">
        <v>-0.27906420947722299</v>
      </c>
      <c r="AK1704" s="17"/>
      <c r="AL1704" s="17">
        <v>-0.13565588108578</v>
      </c>
      <c r="AM1704" s="17">
        <v>-9.5000564862416897E-2</v>
      </c>
      <c r="AN1704" s="17">
        <v>-0.25513590723444801</v>
      </c>
      <c r="AO1704" s="17">
        <v>-0.20636672002131201</v>
      </c>
      <c r="AP1704" s="17">
        <v>-0.43134967289196102</v>
      </c>
      <c r="AQ1704" s="17">
        <v>-0.29873187380039701</v>
      </c>
      <c r="AR1704" s="17"/>
      <c r="AS1704" s="17">
        <v>-0.183383052803515</v>
      </c>
      <c r="AT1704" s="17">
        <v>-0.21374028354001301</v>
      </c>
      <c r="AU1704" s="17">
        <v>-0.204074907765466</v>
      </c>
      <c r="AV1704" s="17">
        <v>-0.29896102293441401</v>
      </c>
      <c r="AW1704" s="17">
        <v>-0.23622691308788599</v>
      </c>
      <c r="AX1704" s="17"/>
      <c r="AY1704" s="17">
        <v>-0.27307143567376502</v>
      </c>
      <c r="AZ1704" s="17">
        <v>-0.21012764414902199</v>
      </c>
      <c r="BA1704" s="17">
        <v>-0.12278315904750101</v>
      </c>
      <c r="BB1704" s="17">
        <v>-0.22881290154470399</v>
      </c>
      <c r="BC1704" s="17">
        <v>-0.39190526723352997</v>
      </c>
      <c r="BD1704" s="17"/>
      <c r="BE1704" s="17">
        <v>-7.5601961011684496E-2</v>
      </c>
      <c r="BF1704" s="17">
        <v>-0.15133512832308199</v>
      </c>
      <c r="BG1704" s="17">
        <v>-0.255347992072885</v>
      </c>
      <c r="BH1704" s="17">
        <v>-0.21692144428875099</v>
      </c>
      <c r="BI1704" s="17"/>
      <c r="BJ1704" s="17">
        <v>-0.15737647019554701</v>
      </c>
      <c r="BK1704" s="17">
        <v>1.6332696466920299E-3</v>
      </c>
      <c r="BL1704" s="17">
        <v>-0.28391921521567698</v>
      </c>
      <c r="BM1704" s="17">
        <v>-0.229986713575935</v>
      </c>
      <c r="BN1704" s="17"/>
      <c r="BO1704" s="17">
        <v>-0.101126331642468</v>
      </c>
      <c r="BP1704" s="17">
        <v>-0.139206542985371</v>
      </c>
      <c r="BQ1704" s="17">
        <v>-0.25883508145159501</v>
      </c>
      <c r="BR1704" s="17"/>
      <c r="BS1704" s="17">
        <v>-0.21722722161607699</v>
      </c>
      <c r="BT1704" s="17">
        <v>-0.216464407409905</v>
      </c>
      <c r="BU1704" s="17"/>
      <c r="BV1704" s="17">
        <v>-0.38594771963246199</v>
      </c>
      <c r="BW1704" s="17">
        <v>-0.18245818015797999</v>
      </c>
      <c r="BX1704" s="17">
        <v>-0.13273831262397801</v>
      </c>
      <c r="BY1704" s="17"/>
      <c r="BZ1704" s="17">
        <v>-0.114127457572928</v>
      </c>
      <c r="CA1704" s="17">
        <v>0.11189819880898901</v>
      </c>
    </row>
    <row r="1705" spans="2:79" x14ac:dyDescent="0.3">
      <c r="C1705" s="17"/>
      <c r="D1705" s="17"/>
      <c r="E1705" s="17"/>
      <c r="F1705" s="17"/>
      <c r="G1705" s="17"/>
      <c r="H1705" s="17"/>
      <c r="I1705" s="17"/>
      <c r="J1705" s="17"/>
      <c r="K1705" s="17"/>
      <c r="L1705" s="17"/>
      <c r="M1705" s="17"/>
      <c r="N1705" s="17"/>
      <c r="O1705" s="17"/>
      <c r="P1705" s="17"/>
      <c r="Q1705" s="17"/>
      <c r="R1705" s="17"/>
      <c r="S1705" s="17"/>
      <c r="T1705" s="17"/>
      <c r="U1705" s="17"/>
      <c r="V1705" s="17"/>
      <c r="W1705" s="17"/>
      <c r="X1705" s="17"/>
      <c r="Y1705" s="17"/>
      <c r="Z1705" s="17"/>
      <c r="AA1705" s="17"/>
      <c r="AB1705" s="17"/>
      <c r="AC1705" s="17"/>
      <c r="AD1705" s="17"/>
      <c r="AE1705" s="17"/>
      <c r="AF1705" s="17"/>
      <c r="AG1705" s="17"/>
      <c r="AH1705" s="17"/>
      <c r="AI1705" s="17"/>
      <c r="AJ1705" s="17"/>
      <c r="AK1705" s="17"/>
      <c r="AL1705" s="17"/>
      <c r="AM1705" s="17"/>
      <c r="AN1705" s="17"/>
      <c r="AO1705" s="17"/>
      <c r="AP1705" s="17"/>
      <c r="AQ1705" s="17"/>
      <c r="AR1705" s="17"/>
      <c r="AS1705" s="17"/>
      <c r="AT1705" s="17"/>
      <c r="AU1705" s="17"/>
      <c r="AV1705" s="17"/>
      <c r="AW1705" s="17"/>
      <c r="AX1705" s="17"/>
      <c r="AY1705" s="17"/>
      <c r="AZ1705" s="17"/>
      <c r="BA1705" s="17"/>
      <c r="BB1705" s="17"/>
      <c r="BC1705" s="17"/>
      <c r="BD1705" s="17"/>
      <c r="BE1705" s="17"/>
      <c r="BF1705" s="17"/>
      <c r="BG1705" s="17"/>
      <c r="BH1705" s="17"/>
      <c r="BI1705" s="17"/>
      <c r="BJ1705" s="17"/>
      <c r="BK1705" s="17"/>
      <c r="BL1705" s="17"/>
      <c r="BM1705" s="17"/>
      <c r="BN1705" s="17"/>
      <c r="BO1705" s="17"/>
      <c r="BP1705" s="17"/>
      <c r="BQ1705" s="17"/>
      <c r="BR1705" s="17"/>
      <c r="BS1705" s="17"/>
      <c r="BT1705" s="17"/>
      <c r="BU1705" s="17"/>
      <c r="BV1705" s="17"/>
      <c r="BW1705" s="17"/>
      <c r="BX1705" s="17"/>
      <c r="BY1705" s="17"/>
      <c r="BZ1705" s="17"/>
      <c r="CA1705" s="17"/>
    </row>
    <row r="1706" spans="2:79" x14ac:dyDescent="0.3">
      <c r="B1706" s="6" t="s">
        <v>438</v>
      </c>
      <c r="C1706" s="17"/>
      <c r="D1706" s="17"/>
      <c r="E1706" s="17"/>
      <c r="F1706" s="17"/>
      <c r="G1706" s="17"/>
      <c r="H1706" s="17"/>
      <c r="I1706" s="17"/>
      <c r="J1706" s="17"/>
      <c r="K1706" s="17"/>
      <c r="L1706" s="17"/>
      <c r="M1706" s="17"/>
      <c r="N1706" s="17"/>
      <c r="O1706" s="17"/>
      <c r="P1706" s="17"/>
      <c r="Q1706" s="17"/>
      <c r="R1706" s="17"/>
      <c r="S1706" s="17"/>
      <c r="T1706" s="17"/>
      <c r="U1706" s="17"/>
      <c r="V1706" s="17"/>
      <c r="W1706" s="17"/>
      <c r="X1706" s="17"/>
      <c r="Y1706" s="17"/>
      <c r="Z1706" s="17"/>
      <c r="AA1706" s="17"/>
      <c r="AB1706" s="17"/>
      <c r="AC1706" s="17"/>
      <c r="AD1706" s="17"/>
      <c r="AE1706" s="17"/>
      <c r="AF1706" s="17"/>
      <c r="AG1706" s="17"/>
      <c r="AH1706" s="17"/>
      <c r="AI1706" s="17"/>
      <c r="AJ1706" s="17"/>
      <c r="AK1706" s="17"/>
      <c r="AL1706" s="17"/>
      <c r="AM1706" s="17"/>
      <c r="AN1706" s="17"/>
      <c r="AO1706" s="17"/>
      <c r="AP1706" s="17"/>
      <c r="AQ1706" s="17"/>
      <c r="AR1706" s="17"/>
      <c r="AS1706" s="17"/>
      <c r="AT1706" s="17"/>
      <c r="AU1706" s="17"/>
      <c r="AV1706" s="17"/>
      <c r="AW1706" s="17"/>
      <c r="AX1706" s="17"/>
      <c r="AY1706" s="17"/>
      <c r="AZ1706" s="17"/>
      <c r="BA1706" s="17"/>
      <c r="BB1706" s="17"/>
      <c r="BC1706" s="17"/>
      <c r="BD1706" s="17"/>
      <c r="BE1706" s="17"/>
      <c r="BF1706" s="17"/>
      <c r="BG1706" s="17"/>
      <c r="BH1706" s="17"/>
      <c r="BI1706" s="17"/>
      <c r="BJ1706" s="17"/>
      <c r="BK1706" s="17"/>
      <c r="BL1706" s="17"/>
      <c r="BM1706" s="17"/>
      <c r="BN1706" s="17"/>
      <c r="BO1706" s="17"/>
      <c r="BP1706" s="17"/>
      <c r="BQ1706" s="17"/>
      <c r="BR1706" s="17"/>
      <c r="BS1706" s="17"/>
      <c r="BT1706" s="17"/>
      <c r="BU1706" s="17"/>
      <c r="BV1706" s="17"/>
      <c r="BW1706" s="17"/>
      <c r="BX1706" s="17"/>
      <c r="BY1706" s="17"/>
      <c r="BZ1706" s="17"/>
      <c r="CA1706" s="17"/>
    </row>
    <row r="1707" spans="2:79" x14ac:dyDescent="0.3">
      <c r="B1707" s="24" t="s">
        <v>107</v>
      </c>
      <c r="C1707" s="17"/>
      <c r="D1707" s="17"/>
      <c r="E1707" s="17"/>
      <c r="F1707" s="17"/>
      <c r="G1707" s="17"/>
      <c r="H1707" s="17"/>
      <c r="I1707" s="17"/>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17"/>
      <c r="AF1707" s="17"/>
      <c r="AG1707" s="17"/>
      <c r="AH1707" s="17"/>
      <c r="AI1707" s="17"/>
      <c r="AJ1707" s="17"/>
      <c r="AK1707" s="17"/>
      <c r="AL1707" s="17"/>
      <c r="AM1707" s="17"/>
      <c r="AN1707" s="17"/>
      <c r="AO1707" s="17"/>
      <c r="AP1707" s="17"/>
      <c r="AQ1707" s="17"/>
      <c r="AR1707" s="17"/>
      <c r="AS1707" s="17"/>
      <c r="AT1707" s="17"/>
      <c r="AU1707" s="17"/>
      <c r="AV1707" s="17"/>
      <c r="AW1707" s="17"/>
      <c r="AX1707" s="17"/>
      <c r="AY1707" s="17"/>
      <c r="AZ1707" s="17"/>
      <c r="BA1707" s="17"/>
      <c r="BB1707" s="17"/>
      <c r="BC1707" s="17"/>
      <c r="BD1707" s="17"/>
      <c r="BE1707" s="17"/>
      <c r="BF1707" s="17"/>
      <c r="BG1707" s="17"/>
      <c r="BH1707" s="17"/>
      <c r="BI1707" s="17"/>
      <c r="BJ1707" s="17"/>
      <c r="BK1707" s="17"/>
      <c r="BL1707" s="17"/>
      <c r="BM1707" s="17"/>
      <c r="BN1707" s="17"/>
      <c r="BO1707" s="17"/>
      <c r="BP1707" s="17"/>
      <c r="BQ1707" s="17"/>
      <c r="BR1707" s="17"/>
      <c r="BS1707" s="17"/>
      <c r="BT1707" s="17"/>
      <c r="BU1707" s="17"/>
      <c r="BV1707" s="17"/>
      <c r="BW1707" s="17"/>
      <c r="BX1707" s="17"/>
      <c r="BY1707" s="17"/>
      <c r="BZ1707" s="17"/>
      <c r="CA1707" s="17"/>
    </row>
    <row r="1708" spans="2:79" x14ac:dyDescent="0.3">
      <c r="B1708" t="s">
        <v>184</v>
      </c>
      <c r="C1708" s="17">
        <v>0.40470418349644799</v>
      </c>
      <c r="D1708" s="17">
        <v>0.38667597999636799</v>
      </c>
      <c r="E1708" s="17">
        <v>0.42056278847849099</v>
      </c>
      <c r="F1708" s="17"/>
      <c r="G1708" s="17">
        <v>0.40321019071674002</v>
      </c>
      <c r="H1708" s="17">
        <v>0.418247063094625</v>
      </c>
      <c r="I1708" s="17">
        <v>0.41682216004367001</v>
      </c>
      <c r="J1708" s="17">
        <v>0.424301262095587</v>
      </c>
      <c r="K1708" s="17">
        <v>0.42270571019348702</v>
      </c>
      <c r="L1708" s="17">
        <v>0.35686791192489398</v>
      </c>
      <c r="M1708" s="17"/>
      <c r="N1708" s="17">
        <v>0.432530085661537</v>
      </c>
      <c r="O1708" s="17">
        <v>0.390942760122993</v>
      </c>
      <c r="P1708" s="17">
        <v>0.40752466150049199</v>
      </c>
      <c r="Q1708" s="17">
        <v>0.38873026941104599</v>
      </c>
      <c r="R1708" s="17"/>
      <c r="S1708" s="17">
        <v>0.39756571153659798</v>
      </c>
      <c r="T1708" s="17">
        <v>0.39741266135793002</v>
      </c>
      <c r="U1708" s="17">
        <v>0.44252965379730602</v>
      </c>
      <c r="V1708" s="17">
        <v>0.40280582446410401</v>
      </c>
      <c r="W1708" s="17">
        <v>0.36411899498990102</v>
      </c>
      <c r="X1708" s="17">
        <v>0.43438424608395398</v>
      </c>
      <c r="Y1708" s="17">
        <v>0.35991612822611302</v>
      </c>
      <c r="Z1708" s="17">
        <v>0.40580440836911502</v>
      </c>
      <c r="AA1708" s="17">
        <v>0.42952460463609898</v>
      </c>
      <c r="AB1708" s="17">
        <v>0.42601564756240401</v>
      </c>
      <c r="AC1708" s="17">
        <v>0.41167356101552499</v>
      </c>
      <c r="AD1708" s="17">
        <v>0.33118641929360898</v>
      </c>
      <c r="AE1708" s="17"/>
      <c r="AF1708" s="17">
        <v>0.33611758572426997</v>
      </c>
      <c r="AG1708" s="17">
        <v>0.44428495731690199</v>
      </c>
      <c r="AH1708" s="17">
        <v>0.40185936851020798</v>
      </c>
      <c r="AI1708" s="17">
        <v>0.31185491964496997</v>
      </c>
      <c r="AJ1708" s="17">
        <v>0.44837059193913997</v>
      </c>
      <c r="AK1708" s="17"/>
      <c r="AL1708" s="17">
        <v>0.43462801447066002</v>
      </c>
      <c r="AM1708" s="17">
        <v>0.32162649773797602</v>
      </c>
      <c r="AN1708" s="17">
        <v>0.40512221000328202</v>
      </c>
      <c r="AO1708" s="17">
        <v>0.37845928693868103</v>
      </c>
      <c r="AP1708" s="17">
        <v>0.57186744847853199</v>
      </c>
      <c r="AQ1708" s="17">
        <v>0.35431720038720099</v>
      </c>
      <c r="AR1708" s="17"/>
      <c r="AS1708" s="17">
        <v>0.489106692378594</v>
      </c>
      <c r="AT1708" s="17">
        <v>0.37883542580885998</v>
      </c>
      <c r="AU1708" s="17">
        <v>0.343937962862645</v>
      </c>
      <c r="AV1708" s="17">
        <v>0.49703010964675698</v>
      </c>
      <c r="AW1708" s="17">
        <v>0.53743018295339695</v>
      </c>
      <c r="AX1708" s="17"/>
      <c r="AY1708" s="17">
        <v>0.41547446359921503</v>
      </c>
      <c r="AZ1708" s="17">
        <v>0.367666742525598</v>
      </c>
      <c r="BA1708" s="17">
        <v>0.398206276216236</v>
      </c>
      <c r="BB1708" s="17">
        <v>0.48930736315490903</v>
      </c>
      <c r="BC1708" s="17">
        <v>0.43891164180513698</v>
      </c>
      <c r="BD1708" s="17"/>
      <c r="BE1708" s="17">
        <v>0.28891383572581097</v>
      </c>
      <c r="BF1708" s="17">
        <v>0.35108284601664502</v>
      </c>
      <c r="BG1708" s="17">
        <v>0.42642492520730302</v>
      </c>
      <c r="BH1708" s="17">
        <v>0.422940702661046</v>
      </c>
      <c r="BI1708" s="17"/>
      <c r="BJ1708" s="17">
        <v>0.37886872571165198</v>
      </c>
      <c r="BK1708" s="17">
        <v>0.388134337584077</v>
      </c>
      <c r="BL1708" s="17">
        <v>0.38575529273457598</v>
      </c>
      <c r="BM1708" s="17">
        <v>0.42258124032755601</v>
      </c>
      <c r="BN1708" s="17"/>
      <c r="BO1708" s="17">
        <v>0.41820787562401002</v>
      </c>
      <c r="BP1708" s="17">
        <v>0.41751028449078098</v>
      </c>
      <c r="BQ1708" s="17">
        <v>0.40138845757313801</v>
      </c>
      <c r="BR1708" s="17"/>
      <c r="BS1708" s="17">
        <v>0.38748223752579403</v>
      </c>
      <c r="BT1708" s="17">
        <v>0.42572871387340999</v>
      </c>
      <c r="BU1708" s="17"/>
      <c r="BV1708" s="17">
        <v>0.52222672738352405</v>
      </c>
      <c r="BW1708" s="17">
        <v>0.37384935339505998</v>
      </c>
      <c r="BX1708" s="17">
        <v>0.37015992883132998</v>
      </c>
      <c r="BY1708" s="17"/>
      <c r="BZ1708" s="17">
        <v>0.36399717191411401</v>
      </c>
      <c r="CA1708" s="17">
        <v>0.47352210674018802</v>
      </c>
    </row>
    <row r="1709" spans="2:79" x14ac:dyDescent="0.3">
      <c r="B1709" t="s">
        <v>185</v>
      </c>
      <c r="C1709" s="17">
        <v>0.40380831561327801</v>
      </c>
      <c r="D1709" s="17">
        <v>0.40823145494234198</v>
      </c>
      <c r="E1709" s="17">
        <v>0.40130024057730401</v>
      </c>
      <c r="F1709" s="17"/>
      <c r="G1709" s="17">
        <v>0.35148662960934801</v>
      </c>
      <c r="H1709" s="17">
        <v>0.38246968795295699</v>
      </c>
      <c r="I1709" s="17">
        <v>0.38439998663637898</v>
      </c>
      <c r="J1709" s="17">
        <v>0.41638566203635802</v>
      </c>
      <c r="K1709" s="17">
        <v>0.40716277027281</v>
      </c>
      <c r="L1709" s="17">
        <v>0.459417277947402</v>
      </c>
      <c r="M1709" s="17"/>
      <c r="N1709" s="17">
        <v>0.39929799449533898</v>
      </c>
      <c r="O1709" s="17">
        <v>0.41114391066786299</v>
      </c>
      <c r="P1709" s="17">
        <v>0.37850747005117702</v>
      </c>
      <c r="Q1709" s="17">
        <v>0.42129585757921401</v>
      </c>
      <c r="R1709" s="17"/>
      <c r="S1709" s="17">
        <v>0.398665644625188</v>
      </c>
      <c r="T1709" s="17">
        <v>0.43086988421905498</v>
      </c>
      <c r="U1709" s="17">
        <v>0.37448785893818998</v>
      </c>
      <c r="V1709" s="17">
        <v>0.38749008781600702</v>
      </c>
      <c r="W1709" s="17">
        <v>0.43922343023184102</v>
      </c>
      <c r="X1709" s="17">
        <v>0.31900139004111799</v>
      </c>
      <c r="Y1709" s="17">
        <v>0.45599320015557498</v>
      </c>
      <c r="Z1709" s="17">
        <v>0.33727838515319503</v>
      </c>
      <c r="AA1709" s="17">
        <v>0.42738759043135699</v>
      </c>
      <c r="AB1709" s="17">
        <v>0.41768322253143297</v>
      </c>
      <c r="AC1709" s="17">
        <v>0.42733958874866002</v>
      </c>
      <c r="AD1709" s="17">
        <v>0.391052270408692</v>
      </c>
      <c r="AE1709" s="17"/>
      <c r="AF1709" s="17">
        <v>0.45230133479944301</v>
      </c>
      <c r="AG1709" s="17">
        <v>0.39951860640231401</v>
      </c>
      <c r="AH1709" s="17">
        <v>0.36809582223965898</v>
      </c>
      <c r="AI1709" s="17">
        <v>0.45737013303541002</v>
      </c>
      <c r="AJ1709" s="17">
        <v>0.35955318774744799</v>
      </c>
      <c r="AK1709" s="17"/>
      <c r="AL1709" s="17">
        <v>0.40167776965039398</v>
      </c>
      <c r="AM1709" s="17">
        <v>0.44714807037044202</v>
      </c>
      <c r="AN1709" s="17">
        <v>0.366148054318508</v>
      </c>
      <c r="AO1709" s="17">
        <v>0.43879176945213599</v>
      </c>
      <c r="AP1709" s="17">
        <v>0.26715254346818601</v>
      </c>
      <c r="AQ1709" s="17">
        <v>0.435797978825545</v>
      </c>
      <c r="AR1709" s="17"/>
      <c r="AS1709" s="17">
        <v>0.36625907707658301</v>
      </c>
      <c r="AT1709" s="17">
        <v>0.43035116002469298</v>
      </c>
      <c r="AU1709" s="17">
        <v>0.41569009758784697</v>
      </c>
      <c r="AV1709" s="17">
        <v>0.33588642993233198</v>
      </c>
      <c r="AW1709" s="17">
        <v>0.33087561520534398</v>
      </c>
      <c r="AX1709" s="17"/>
      <c r="AY1709" s="17">
        <v>0.382613899705395</v>
      </c>
      <c r="AZ1709" s="17">
        <v>0.452824303606155</v>
      </c>
      <c r="BA1709" s="17">
        <v>0.378538488493603</v>
      </c>
      <c r="BB1709" s="17">
        <v>0.34393102736737502</v>
      </c>
      <c r="BC1709" s="17">
        <v>0.41993022033842298</v>
      </c>
      <c r="BD1709" s="17"/>
      <c r="BE1709" s="17">
        <v>0.471974895307953</v>
      </c>
      <c r="BF1709" s="17">
        <v>0.44337780916956998</v>
      </c>
      <c r="BG1709" s="17">
        <v>0.38709534796594502</v>
      </c>
      <c r="BH1709" s="17">
        <v>0.40225483148248897</v>
      </c>
      <c r="BI1709" s="17"/>
      <c r="BJ1709" s="17">
        <v>0.41089139382020001</v>
      </c>
      <c r="BK1709" s="17">
        <v>0.34278026647703802</v>
      </c>
      <c r="BL1709" s="17">
        <v>0.44247762140663399</v>
      </c>
      <c r="BM1709" s="17">
        <v>0.39515662900138598</v>
      </c>
      <c r="BN1709" s="17"/>
      <c r="BO1709" s="17">
        <v>0.39901734070725597</v>
      </c>
      <c r="BP1709" s="17">
        <v>0.40218485566288198</v>
      </c>
      <c r="BQ1709" s="17">
        <v>0.40618193127875502</v>
      </c>
      <c r="BR1709" s="17"/>
      <c r="BS1709" s="17">
        <v>0.42412242929332</v>
      </c>
      <c r="BT1709" s="17">
        <v>0.37863137481938097</v>
      </c>
      <c r="BU1709" s="17"/>
      <c r="BV1709" s="17">
        <v>0.36201763045589802</v>
      </c>
      <c r="BW1709" s="17">
        <v>0.39428994271300899</v>
      </c>
      <c r="BX1709" s="17">
        <v>0.43756868035672603</v>
      </c>
      <c r="BY1709" s="17"/>
      <c r="BZ1709" s="17">
        <v>0.47694551338615498</v>
      </c>
      <c r="CA1709" s="17">
        <v>0.36472976046882599</v>
      </c>
    </row>
    <row r="1710" spans="2:79" x14ac:dyDescent="0.3">
      <c r="B1710" t="s">
        <v>186</v>
      </c>
      <c r="C1710" s="17">
        <v>0.13627529553947201</v>
      </c>
      <c r="D1710" s="17">
        <v>0.14154427416662699</v>
      </c>
      <c r="E1710" s="17">
        <v>0.13056434990645899</v>
      </c>
      <c r="F1710" s="17"/>
      <c r="G1710" s="17">
        <v>0.17278589992677301</v>
      </c>
      <c r="H1710" s="17">
        <v>0.13839586888892</v>
      </c>
      <c r="I1710" s="17">
        <v>0.14519618488594699</v>
      </c>
      <c r="J1710" s="17">
        <v>9.1592393141384107E-2</v>
      </c>
      <c r="K1710" s="17">
        <v>0.12368326053989601</v>
      </c>
      <c r="L1710" s="17">
        <v>0.14767104135089201</v>
      </c>
      <c r="M1710" s="17"/>
      <c r="N1710" s="17">
        <v>0.117387017244446</v>
      </c>
      <c r="O1710" s="17">
        <v>0.14971476702633099</v>
      </c>
      <c r="P1710" s="17">
        <v>0.15908557428568801</v>
      </c>
      <c r="Q1710" s="17">
        <v>0.121291425839339</v>
      </c>
      <c r="R1710" s="17"/>
      <c r="S1710" s="17">
        <v>0.145243153494723</v>
      </c>
      <c r="T1710" s="17">
        <v>0.12187474901208301</v>
      </c>
      <c r="U1710" s="17">
        <v>0.14452188743443301</v>
      </c>
      <c r="V1710" s="17">
        <v>0.143109775639326</v>
      </c>
      <c r="W1710" s="17">
        <v>0.12230442558547901</v>
      </c>
      <c r="X1710" s="17">
        <v>0.189721445621334</v>
      </c>
      <c r="Y1710" s="17">
        <v>0.13458304725793199</v>
      </c>
      <c r="Z1710" s="17">
        <v>0.18883765456112001</v>
      </c>
      <c r="AA1710" s="17">
        <v>0.10209515209369099</v>
      </c>
      <c r="AB1710" s="17">
        <v>9.9193087339856198E-2</v>
      </c>
      <c r="AC1710" s="17">
        <v>0.13657413377616401</v>
      </c>
      <c r="AD1710" s="17">
        <v>0.15749133540656399</v>
      </c>
      <c r="AE1710" s="17"/>
      <c r="AF1710" s="17">
        <v>0.16612776783941499</v>
      </c>
      <c r="AG1710" s="17">
        <v>0.108915322579363</v>
      </c>
      <c r="AH1710" s="17">
        <v>0.16767210419313799</v>
      </c>
      <c r="AI1710" s="17">
        <v>0.16007797829084</v>
      </c>
      <c r="AJ1710" s="17">
        <v>0.15683921292827299</v>
      </c>
      <c r="AK1710" s="17"/>
      <c r="AL1710" s="17">
        <v>0.115890768181155</v>
      </c>
      <c r="AM1710" s="17">
        <v>0.187430061986992</v>
      </c>
      <c r="AN1710" s="17">
        <v>0.13536917915535701</v>
      </c>
      <c r="AO1710" s="17">
        <v>0.123234983853086</v>
      </c>
      <c r="AP1710" s="17">
        <v>0.14146834966638999</v>
      </c>
      <c r="AQ1710" s="17">
        <v>0.14173884840412199</v>
      </c>
      <c r="AR1710" s="17"/>
      <c r="AS1710" s="17">
        <v>0.106165147869687</v>
      </c>
      <c r="AT1710" s="17">
        <v>0.138367026054425</v>
      </c>
      <c r="AU1710" s="17">
        <v>0.17004721427539901</v>
      </c>
      <c r="AV1710" s="17">
        <v>0.104642198480971</v>
      </c>
      <c r="AW1710" s="17">
        <v>7.1820515226029405E-2</v>
      </c>
      <c r="AX1710" s="17"/>
      <c r="AY1710" s="17">
        <v>0.14944816267705499</v>
      </c>
      <c r="AZ1710" s="17">
        <v>0.12969005926893701</v>
      </c>
      <c r="BA1710" s="17">
        <v>0.16444630092714099</v>
      </c>
      <c r="BB1710" s="17">
        <v>0.100955493180068</v>
      </c>
      <c r="BC1710" s="17">
        <v>8.3336615543765702E-2</v>
      </c>
      <c r="BD1710" s="17"/>
      <c r="BE1710" s="17">
        <v>0.14155459575752599</v>
      </c>
      <c r="BF1710" s="17">
        <v>0.13898740556361899</v>
      </c>
      <c r="BG1710" s="17">
        <v>0.141355000379392</v>
      </c>
      <c r="BH1710" s="17">
        <v>0.121445542225426</v>
      </c>
      <c r="BI1710" s="17"/>
      <c r="BJ1710" s="17">
        <v>0.13942875021303</v>
      </c>
      <c r="BK1710" s="17">
        <v>0.19341272511181401</v>
      </c>
      <c r="BL1710" s="17">
        <v>0.124229257248529</v>
      </c>
      <c r="BM1710" s="17">
        <v>0.131928227839058</v>
      </c>
      <c r="BN1710" s="17"/>
      <c r="BO1710" s="17">
        <v>0.1171922560618</v>
      </c>
      <c r="BP1710" s="17">
        <v>0.116572961429872</v>
      </c>
      <c r="BQ1710" s="17">
        <v>0.14201459179283299</v>
      </c>
      <c r="BR1710" s="17"/>
      <c r="BS1710" s="17">
        <v>0.136622081998377</v>
      </c>
      <c r="BT1710" s="17">
        <v>0.13677074145687501</v>
      </c>
      <c r="BU1710" s="17"/>
      <c r="BV1710" s="17">
        <v>7.9787828138774899E-2</v>
      </c>
      <c r="BW1710" s="17">
        <v>0.16934185974454399</v>
      </c>
      <c r="BX1710" s="17">
        <v>0.13363122907094099</v>
      </c>
      <c r="BY1710" s="17"/>
      <c r="BZ1710" s="17">
        <v>0.11917388730969899</v>
      </c>
      <c r="CA1710" s="17">
        <v>0.12012015596246101</v>
      </c>
    </row>
    <row r="1711" spans="2:79" x14ac:dyDescent="0.3">
      <c r="B1711" t="s">
        <v>187</v>
      </c>
      <c r="C1711" s="17">
        <v>3.2756965484507398E-2</v>
      </c>
      <c r="D1711" s="17">
        <v>4.1677600307028398E-2</v>
      </c>
      <c r="E1711" s="17">
        <v>2.4347788604582001E-2</v>
      </c>
      <c r="F1711" s="17"/>
      <c r="G1711" s="17">
        <v>5.1916959415524197E-2</v>
      </c>
      <c r="H1711" s="17">
        <v>2.7974142610150101E-2</v>
      </c>
      <c r="I1711" s="17">
        <v>2.4802984674511599E-2</v>
      </c>
      <c r="J1711" s="17">
        <v>4.4272489952664598E-2</v>
      </c>
      <c r="K1711" s="17">
        <v>3.0118276730527801E-2</v>
      </c>
      <c r="L1711" s="17">
        <v>2.27276673920759E-2</v>
      </c>
      <c r="M1711" s="17"/>
      <c r="N1711" s="17">
        <v>3.5042021516288803E-2</v>
      </c>
      <c r="O1711" s="17">
        <v>2.88295555327184E-2</v>
      </c>
      <c r="P1711" s="17">
        <v>3.68948306002157E-2</v>
      </c>
      <c r="Q1711" s="17">
        <v>3.1387429327910797E-2</v>
      </c>
      <c r="R1711" s="17"/>
      <c r="S1711" s="17">
        <v>3.34720328893095E-2</v>
      </c>
      <c r="T1711" s="17">
        <v>4.2699314543175798E-2</v>
      </c>
      <c r="U1711" s="17">
        <v>1.97793843173561E-2</v>
      </c>
      <c r="V1711" s="17">
        <v>4.02641123902489E-2</v>
      </c>
      <c r="W1711" s="17">
        <v>4.5711285614613302E-2</v>
      </c>
      <c r="X1711" s="17">
        <v>3.2874376637404397E-2</v>
      </c>
      <c r="Y1711" s="17">
        <v>1.7581216989008001E-2</v>
      </c>
      <c r="Z1711" s="17">
        <v>5.1620901806988501E-2</v>
      </c>
      <c r="AA1711" s="17">
        <v>1.16426223216452E-2</v>
      </c>
      <c r="AB1711" s="17">
        <v>3.14471000761797E-2</v>
      </c>
      <c r="AC1711" s="17">
        <v>1.19932971886413E-2</v>
      </c>
      <c r="AD1711" s="17">
        <v>9.9788896054133894E-2</v>
      </c>
      <c r="AE1711" s="17"/>
      <c r="AF1711" s="17">
        <v>3.0707569948762399E-2</v>
      </c>
      <c r="AG1711" s="17">
        <v>2.4926609336814998E-2</v>
      </c>
      <c r="AH1711" s="17">
        <v>2.6393180222685199E-2</v>
      </c>
      <c r="AI1711" s="17">
        <v>6.21448464909789E-2</v>
      </c>
      <c r="AJ1711" s="17">
        <v>1.7562027316737599E-2</v>
      </c>
      <c r="AK1711" s="17"/>
      <c r="AL1711" s="17">
        <v>2.9998258109690101E-2</v>
      </c>
      <c r="AM1711" s="17">
        <v>2.96139546027912E-2</v>
      </c>
      <c r="AN1711" s="17">
        <v>4.4220715264060698E-2</v>
      </c>
      <c r="AO1711" s="17">
        <v>5.2637105387170903E-2</v>
      </c>
      <c r="AP1711" s="17">
        <v>6.0479208409795898E-3</v>
      </c>
      <c r="AQ1711" s="17">
        <v>2.6436874858885399E-2</v>
      </c>
      <c r="AR1711" s="17"/>
      <c r="AS1711" s="17">
        <v>2.4986686055429599E-2</v>
      </c>
      <c r="AT1711" s="17">
        <v>2.9264365077350099E-2</v>
      </c>
      <c r="AU1711" s="17">
        <v>4.1086470527327702E-2</v>
      </c>
      <c r="AV1711" s="17">
        <v>4.4406084150378597E-2</v>
      </c>
      <c r="AW1711" s="17">
        <v>3.2591180758167602E-2</v>
      </c>
      <c r="AX1711" s="17"/>
      <c r="AY1711" s="17">
        <v>3.2718031968869001E-2</v>
      </c>
      <c r="AZ1711" s="17">
        <v>3.2802958012001698E-2</v>
      </c>
      <c r="BA1711" s="17">
        <v>3.8364433706654003E-2</v>
      </c>
      <c r="BB1711" s="17">
        <v>3.0251960412147401E-2</v>
      </c>
      <c r="BC1711" s="17">
        <v>1.46744077539664E-2</v>
      </c>
      <c r="BD1711" s="17"/>
      <c r="BE1711" s="17">
        <v>8.2641191922710994E-2</v>
      </c>
      <c r="BF1711" s="17">
        <v>5.0630112326733E-2</v>
      </c>
      <c r="BG1711" s="17">
        <v>2.71150184029086E-2</v>
      </c>
      <c r="BH1711" s="17">
        <v>2.5204388028390898E-2</v>
      </c>
      <c r="BI1711" s="17"/>
      <c r="BJ1711" s="17">
        <v>4.5159083059682303E-2</v>
      </c>
      <c r="BK1711" s="17">
        <v>5.3413779991768801E-2</v>
      </c>
      <c r="BL1711" s="17">
        <v>2.91228111677494E-2</v>
      </c>
      <c r="BM1711" s="17">
        <v>2.92909532061825E-2</v>
      </c>
      <c r="BN1711" s="17"/>
      <c r="BO1711" s="17">
        <v>4.4185610957938999E-2</v>
      </c>
      <c r="BP1711" s="17">
        <v>3.8752641199004498E-2</v>
      </c>
      <c r="BQ1711" s="17">
        <v>2.9571619879879E-2</v>
      </c>
      <c r="BR1711" s="17"/>
      <c r="BS1711" s="17">
        <v>3.3027220282680902E-2</v>
      </c>
      <c r="BT1711" s="17">
        <v>3.2638755511813798E-2</v>
      </c>
      <c r="BU1711" s="17"/>
      <c r="BV1711" s="17">
        <v>2.81986829762567E-2</v>
      </c>
      <c r="BW1711" s="17">
        <v>3.14694809056172E-2</v>
      </c>
      <c r="BX1711" s="17">
        <v>4.3977096955475498E-2</v>
      </c>
      <c r="BY1711" s="17"/>
      <c r="BZ1711" s="17">
        <v>2.52349257138368E-2</v>
      </c>
      <c r="CA1711" s="17">
        <v>2.5731036532188799E-2</v>
      </c>
    </row>
    <row r="1712" spans="2:79" x14ac:dyDescent="0.3">
      <c r="B1712" t="s">
        <v>188</v>
      </c>
      <c r="C1712" s="17">
        <v>8.6058378894422194E-3</v>
      </c>
      <c r="D1712" s="17">
        <v>1.04422605808053E-2</v>
      </c>
      <c r="E1712" s="17">
        <v>6.8912505094408296E-3</v>
      </c>
      <c r="F1712" s="17"/>
      <c r="G1712" s="17">
        <v>1.71788243260464E-2</v>
      </c>
      <c r="H1712" s="17">
        <v>5.33243662317662E-3</v>
      </c>
      <c r="I1712" s="17">
        <v>9.9636012663904296E-3</v>
      </c>
      <c r="J1712" s="17">
        <v>1.02555696649898E-2</v>
      </c>
      <c r="K1712" s="17">
        <v>3.2038683878854398E-3</v>
      </c>
      <c r="L1712" s="17">
        <v>6.71289869988772E-3</v>
      </c>
      <c r="M1712" s="17"/>
      <c r="N1712" s="17">
        <v>6.7787853206766604E-3</v>
      </c>
      <c r="O1712" s="17">
        <v>1.0527547923705799E-2</v>
      </c>
      <c r="P1712" s="17">
        <v>6.9378800830097098E-3</v>
      </c>
      <c r="Q1712" s="17">
        <v>1.02203958555244E-2</v>
      </c>
      <c r="R1712" s="17"/>
      <c r="S1712" s="17">
        <v>1.4322390652125001E-2</v>
      </c>
      <c r="T1712" s="17">
        <v>0</v>
      </c>
      <c r="U1712" s="17">
        <v>1.21506638876656E-2</v>
      </c>
      <c r="V1712" s="17">
        <v>5.0186865357200704E-3</v>
      </c>
      <c r="W1712" s="17">
        <v>1.4118877983953899E-2</v>
      </c>
      <c r="X1712" s="17">
        <v>6.5039441907714301E-3</v>
      </c>
      <c r="Y1712" s="17">
        <v>1.20164987163987E-2</v>
      </c>
      <c r="Z1712" s="17">
        <v>1.6458650109581498E-2</v>
      </c>
      <c r="AA1712" s="17">
        <v>7.2715291759906098E-3</v>
      </c>
      <c r="AB1712" s="17">
        <v>6.37165485577325E-3</v>
      </c>
      <c r="AC1712" s="17">
        <v>0</v>
      </c>
      <c r="AD1712" s="17">
        <v>2.0481078837001201E-2</v>
      </c>
      <c r="AE1712" s="17"/>
      <c r="AF1712" s="17">
        <v>0</v>
      </c>
      <c r="AG1712" s="17">
        <v>1.47333054159708E-2</v>
      </c>
      <c r="AH1712" s="17">
        <v>1.11186337924566E-2</v>
      </c>
      <c r="AI1712" s="17">
        <v>4.72954268631134E-3</v>
      </c>
      <c r="AJ1712" s="17">
        <v>8.6098401311528201E-3</v>
      </c>
      <c r="AK1712" s="17"/>
      <c r="AL1712" s="17">
        <v>1.5824016019193601E-2</v>
      </c>
      <c r="AM1712" s="17">
        <v>5.4612083549657204E-3</v>
      </c>
      <c r="AN1712" s="17">
        <v>1.6495290056912599E-2</v>
      </c>
      <c r="AO1712" s="17">
        <v>2.6850148175231502E-3</v>
      </c>
      <c r="AP1712" s="17">
        <v>6.5584587586234198E-3</v>
      </c>
      <c r="AQ1712" s="17">
        <v>0</v>
      </c>
      <c r="AR1712" s="17"/>
      <c r="AS1712" s="17">
        <v>6.5825226788038598E-3</v>
      </c>
      <c r="AT1712" s="17">
        <v>7.0737711558487397E-3</v>
      </c>
      <c r="AU1712" s="17">
        <v>9.5158027652516904E-3</v>
      </c>
      <c r="AV1712" s="17">
        <v>1.35516212244802E-2</v>
      </c>
      <c r="AW1712" s="17">
        <v>2.7282505857061899E-2</v>
      </c>
      <c r="AX1712" s="17"/>
      <c r="AY1712" s="17">
        <v>1.08612430973304E-2</v>
      </c>
      <c r="AZ1712" s="17">
        <v>4.1571614354062904E-3</v>
      </c>
      <c r="BA1712" s="17">
        <v>6.41254921865822E-3</v>
      </c>
      <c r="BB1712" s="17">
        <v>1.98743675518403E-2</v>
      </c>
      <c r="BC1712" s="17">
        <v>1.5773266525716999E-2</v>
      </c>
      <c r="BD1712" s="17"/>
      <c r="BE1712" s="17">
        <v>1.4915481285999401E-2</v>
      </c>
      <c r="BF1712" s="17">
        <v>1.0363098306805599E-2</v>
      </c>
      <c r="BG1712" s="17">
        <v>7.2735438515091301E-3</v>
      </c>
      <c r="BH1712" s="17">
        <v>9.0803818984505902E-3</v>
      </c>
      <c r="BI1712" s="17"/>
      <c r="BJ1712" s="17">
        <v>4.7100980284143397E-3</v>
      </c>
      <c r="BK1712" s="17">
        <v>1.50477367242482E-2</v>
      </c>
      <c r="BL1712" s="17">
        <v>8.2429523233366001E-3</v>
      </c>
      <c r="BM1712" s="17">
        <v>8.0009698241381502E-3</v>
      </c>
      <c r="BN1712" s="17"/>
      <c r="BO1712" s="17">
        <v>1.02766811445735E-2</v>
      </c>
      <c r="BP1712" s="17">
        <v>1.0762212371413501E-2</v>
      </c>
      <c r="BQ1712" s="17">
        <v>7.9263980349883398E-3</v>
      </c>
      <c r="BR1712" s="17"/>
      <c r="BS1712" s="17">
        <v>7.9610001926847095E-3</v>
      </c>
      <c r="BT1712" s="17">
        <v>9.48368016954532E-3</v>
      </c>
      <c r="BU1712" s="17"/>
      <c r="BV1712" s="17">
        <v>5.4071112231576001E-3</v>
      </c>
      <c r="BW1712" s="17">
        <v>1.2066367069210999E-2</v>
      </c>
      <c r="BX1712" s="17">
        <v>6.6060342964904496E-3</v>
      </c>
      <c r="BY1712" s="17"/>
      <c r="BZ1712" s="17">
        <v>7.3632441358704396E-3</v>
      </c>
      <c r="CA1712" s="17">
        <v>1.5896940296335899E-2</v>
      </c>
    </row>
    <row r="1713" spans="2:79" x14ac:dyDescent="0.3">
      <c r="B1713" t="s">
        <v>149</v>
      </c>
      <c r="C1713" s="17">
        <v>1.3849401976852501E-2</v>
      </c>
      <c r="D1713" s="17">
        <v>1.14284300068292E-2</v>
      </c>
      <c r="E1713" s="17">
        <v>1.6333581923723601E-2</v>
      </c>
      <c r="F1713" s="17"/>
      <c r="G1713" s="17">
        <v>3.42149600556922E-3</v>
      </c>
      <c r="H1713" s="17">
        <v>2.7580800830171202E-2</v>
      </c>
      <c r="I1713" s="17">
        <v>1.8815082493102101E-2</v>
      </c>
      <c r="J1713" s="17">
        <v>1.3192623109016199E-2</v>
      </c>
      <c r="K1713" s="17">
        <v>1.3126113875393801E-2</v>
      </c>
      <c r="L1713" s="17">
        <v>6.6032026848476299E-3</v>
      </c>
      <c r="M1713" s="17"/>
      <c r="N1713" s="17">
        <v>8.9640957617121101E-3</v>
      </c>
      <c r="O1713" s="17">
        <v>8.8414587263891294E-3</v>
      </c>
      <c r="P1713" s="17">
        <v>1.1049583479417299E-2</v>
      </c>
      <c r="Q1713" s="17">
        <v>2.7074621986966099E-2</v>
      </c>
      <c r="R1713" s="17"/>
      <c r="S1713" s="17">
        <v>1.0731066802057E-2</v>
      </c>
      <c r="T1713" s="17">
        <v>7.1433908677563003E-3</v>
      </c>
      <c r="U1713" s="17">
        <v>6.5305516250490298E-3</v>
      </c>
      <c r="V1713" s="17">
        <v>2.13115131545938E-2</v>
      </c>
      <c r="W1713" s="17">
        <v>1.45229855942124E-2</v>
      </c>
      <c r="X1713" s="17">
        <v>1.75145974254182E-2</v>
      </c>
      <c r="Y1713" s="17">
        <v>1.9909908654972799E-2</v>
      </c>
      <c r="Z1713" s="17">
        <v>0</v>
      </c>
      <c r="AA1713" s="17">
        <v>2.2078501341217398E-2</v>
      </c>
      <c r="AB1713" s="17">
        <v>1.9289287634353901E-2</v>
      </c>
      <c r="AC1713" s="17">
        <v>1.2419419271009299E-2</v>
      </c>
      <c r="AD1713" s="17">
        <v>0</v>
      </c>
      <c r="AE1713" s="17"/>
      <c r="AF1713" s="17">
        <v>1.47457416881095E-2</v>
      </c>
      <c r="AG1713" s="17">
        <v>7.6211989486352598E-3</v>
      </c>
      <c r="AH1713" s="17">
        <v>2.4860891041853499E-2</v>
      </c>
      <c r="AI1713" s="17">
        <v>3.8225798514894601E-3</v>
      </c>
      <c r="AJ1713" s="17">
        <v>9.0651399372484696E-3</v>
      </c>
      <c r="AK1713" s="17"/>
      <c r="AL1713" s="17">
        <v>1.9811735689077999E-3</v>
      </c>
      <c r="AM1713" s="17">
        <v>8.7202069468330593E-3</v>
      </c>
      <c r="AN1713" s="17">
        <v>3.2644551201879E-2</v>
      </c>
      <c r="AO1713" s="17">
        <v>4.19183955140275E-3</v>
      </c>
      <c r="AP1713" s="17">
        <v>6.9052787872884202E-3</v>
      </c>
      <c r="AQ1713" s="17">
        <v>4.1709097524246799E-2</v>
      </c>
      <c r="AR1713" s="17"/>
      <c r="AS1713" s="17">
        <v>6.8998739409020099E-3</v>
      </c>
      <c r="AT1713" s="17">
        <v>1.6108251878823199E-2</v>
      </c>
      <c r="AU1713" s="17">
        <v>1.9722451981530401E-2</v>
      </c>
      <c r="AV1713" s="17">
        <v>4.4835565650818802E-3</v>
      </c>
      <c r="AW1713" s="17">
        <v>0</v>
      </c>
      <c r="AX1713" s="17"/>
      <c r="AY1713" s="17">
        <v>8.8841989521358002E-3</v>
      </c>
      <c r="AZ1713" s="17">
        <v>1.28587751519019E-2</v>
      </c>
      <c r="BA1713" s="17">
        <v>1.40319514377073E-2</v>
      </c>
      <c r="BB1713" s="17">
        <v>1.56797883336602E-2</v>
      </c>
      <c r="BC1713" s="17">
        <v>2.7373848032990401E-2</v>
      </c>
      <c r="BD1713" s="17"/>
      <c r="BE1713" s="17">
        <v>0</v>
      </c>
      <c r="BF1713" s="17">
        <v>5.5587286166274502E-3</v>
      </c>
      <c r="BG1713" s="17">
        <v>1.07361641929428E-2</v>
      </c>
      <c r="BH1713" s="17">
        <v>1.90741537041971E-2</v>
      </c>
      <c r="BI1713" s="17"/>
      <c r="BJ1713" s="17">
        <v>2.0941949167021499E-2</v>
      </c>
      <c r="BK1713" s="17">
        <v>7.2111541110546299E-3</v>
      </c>
      <c r="BL1713" s="17">
        <v>1.0172065119175899E-2</v>
      </c>
      <c r="BM1713" s="17">
        <v>1.30419798016782E-2</v>
      </c>
      <c r="BN1713" s="17"/>
      <c r="BO1713" s="17">
        <v>1.1120235504421899E-2</v>
      </c>
      <c r="BP1713" s="17">
        <v>1.42170448460476E-2</v>
      </c>
      <c r="BQ1713" s="17">
        <v>1.2917001440406899E-2</v>
      </c>
      <c r="BR1713" s="17"/>
      <c r="BS1713" s="17">
        <v>1.0785030707143799E-2</v>
      </c>
      <c r="BT1713" s="17">
        <v>1.6746734168975399E-2</v>
      </c>
      <c r="BU1713" s="17"/>
      <c r="BV1713" s="17">
        <v>2.3620198223883201E-3</v>
      </c>
      <c r="BW1713" s="17">
        <v>1.8982996172559101E-2</v>
      </c>
      <c r="BX1713" s="17">
        <v>8.05703048903628E-3</v>
      </c>
      <c r="BY1713" s="17"/>
      <c r="BZ1713" s="17">
        <v>7.2852575403255402E-3</v>
      </c>
      <c r="CA1713" s="17">
        <v>0</v>
      </c>
    </row>
    <row r="1714" spans="2:79" x14ac:dyDescent="0.3">
      <c r="B1714" t="s">
        <v>189</v>
      </c>
      <c r="C1714" s="17">
        <v>0.808512499109726</v>
      </c>
      <c r="D1714" s="17">
        <v>0.79490743493870997</v>
      </c>
      <c r="E1714" s="17">
        <v>0.821863029055794</v>
      </c>
      <c r="F1714" s="17"/>
      <c r="G1714" s="17">
        <v>0.75469682032608798</v>
      </c>
      <c r="H1714" s="17">
        <v>0.800716751047582</v>
      </c>
      <c r="I1714" s="17">
        <v>0.80122214668004899</v>
      </c>
      <c r="J1714" s="17">
        <v>0.84068692413194501</v>
      </c>
      <c r="K1714" s="17">
        <v>0.82986848046629702</v>
      </c>
      <c r="L1714" s="17">
        <v>0.81628518987229703</v>
      </c>
      <c r="M1714" s="17"/>
      <c r="N1714" s="17">
        <v>0.83182808015687604</v>
      </c>
      <c r="O1714" s="17">
        <v>0.80208667079085605</v>
      </c>
      <c r="P1714" s="17">
        <v>0.78603213155166896</v>
      </c>
      <c r="Q1714" s="17">
        <v>0.810026126990259</v>
      </c>
      <c r="R1714" s="17"/>
      <c r="S1714" s="17">
        <v>0.79623135616178597</v>
      </c>
      <c r="T1714" s="17">
        <v>0.828282545576984</v>
      </c>
      <c r="U1714" s="17">
        <v>0.81701751273549705</v>
      </c>
      <c r="V1714" s="17">
        <v>0.79029591228011098</v>
      </c>
      <c r="W1714" s="17">
        <v>0.80334242522174204</v>
      </c>
      <c r="X1714" s="17">
        <v>0.75338563612507203</v>
      </c>
      <c r="Y1714" s="17">
        <v>0.81590932838168795</v>
      </c>
      <c r="Z1714" s="17">
        <v>0.74308279352230999</v>
      </c>
      <c r="AA1714" s="17">
        <v>0.85691219506745597</v>
      </c>
      <c r="AB1714" s="17">
        <v>0.84369887009383704</v>
      </c>
      <c r="AC1714" s="17">
        <v>0.83901314976418595</v>
      </c>
      <c r="AD1714" s="17">
        <v>0.72223868970230098</v>
      </c>
      <c r="AE1714" s="17"/>
      <c r="AF1714" s="17">
        <v>0.78841892052371398</v>
      </c>
      <c r="AG1714" s="17">
        <v>0.84380356371921605</v>
      </c>
      <c r="AH1714" s="17">
        <v>0.76995519074986696</v>
      </c>
      <c r="AI1714" s="17">
        <v>0.76922505268038099</v>
      </c>
      <c r="AJ1714" s="17">
        <v>0.80792377968658802</v>
      </c>
      <c r="AK1714" s="17"/>
      <c r="AL1714" s="17">
        <v>0.83630578412105405</v>
      </c>
      <c r="AM1714" s="17">
        <v>0.76877456810841804</v>
      </c>
      <c r="AN1714" s="17">
        <v>0.77127026432179002</v>
      </c>
      <c r="AO1714" s="17">
        <v>0.81725105639081697</v>
      </c>
      <c r="AP1714" s="17">
        <v>0.83901999194671795</v>
      </c>
      <c r="AQ1714" s="17">
        <v>0.79011517921274599</v>
      </c>
      <c r="AR1714" s="17"/>
      <c r="AS1714" s="17">
        <v>0.85536576945517795</v>
      </c>
      <c r="AT1714" s="17">
        <v>0.80918658583355296</v>
      </c>
      <c r="AU1714" s="17">
        <v>0.75962806045049203</v>
      </c>
      <c r="AV1714" s="17">
        <v>0.83291653957908895</v>
      </c>
      <c r="AW1714" s="17">
        <v>0.86830579815874098</v>
      </c>
      <c r="AX1714" s="17"/>
      <c r="AY1714" s="17">
        <v>0.79808836330460997</v>
      </c>
      <c r="AZ1714" s="17">
        <v>0.82049104613175305</v>
      </c>
      <c r="BA1714" s="17">
        <v>0.776744764709839</v>
      </c>
      <c r="BB1714" s="17">
        <v>0.83323839052228399</v>
      </c>
      <c r="BC1714" s="17">
        <v>0.85884186214355995</v>
      </c>
      <c r="BD1714" s="17"/>
      <c r="BE1714" s="17">
        <v>0.76088873103376398</v>
      </c>
      <c r="BF1714" s="17">
        <v>0.794460655186215</v>
      </c>
      <c r="BG1714" s="17">
        <v>0.81352027317324804</v>
      </c>
      <c r="BH1714" s="17">
        <v>0.82519553414353497</v>
      </c>
      <c r="BI1714" s="17"/>
      <c r="BJ1714" s="17">
        <v>0.78976011953185199</v>
      </c>
      <c r="BK1714" s="17">
        <v>0.73091460406111497</v>
      </c>
      <c r="BL1714" s="17">
        <v>0.82823291414120903</v>
      </c>
      <c r="BM1714" s="17">
        <v>0.81773786932894299</v>
      </c>
      <c r="BN1714" s="17"/>
      <c r="BO1714" s="17">
        <v>0.81722521633126599</v>
      </c>
      <c r="BP1714" s="17">
        <v>0.81969514015366296</v>
      </c>
      <c r="BQ1714" s="17">
        <v>0.80757038885189303</v>
      </c>
      <c r="BR1714" s="17"/>
      <c r="BS1714" s="17">
        <v>0.81160466681911403</v>
      </c>
      <c r="BT1714" s="17">
        <v>0.80436008869279096</v>
      </c>
      <c r="BU1714" s="17"/>
      <c r="BV1714" s="17">
        <v>0.88424435783942201</v>
      </c>
      <c r="BW1714" s="17">
        <v>0.76813929610806897</v>
      </c>
      <c r="BX1714" s="17">
        <v>0.807728609188057</v>
      </c>
      <c r="BY1714" s="17"/>
      <c r="BZ1714" s="17">
        <v>0.84094268530026794</v>
      </c>
      <c r="CA1714" s="17">
        <v>0.83825186720901401</v>
      </c>
    </row>
    <row r="1715" spans="2:79" x14ac:dyDescent="0.3">
      <c r="B1715" t="s">
        <v>190</v>
      </c>
      <c r="C1715" s="17">
        <v>4.1362803373949597E-2</v>
      </c>
      <c r="D1715" s="17">
        <v>5.2119860887833699E-2</v>
      </c>
      <c r="E1715" s="17">
        <v>3.1239039114022898E-2</v>
      </c>
      <c r="F1715" s="17"/>
      <c r="G1715" s="17">
        <v>6.9095783741570604E-2</v>
      </c>
      <c r="H1715" s="17">
        <v>3.3306579233326701E-2</v>
      </c>
      <c r="I1715" s="17">
        <v>3.4766585940901998E-2</v>
      </c>
      <c r="J1715" s="17">
        <v>5.4528059617654397E-2</v>
      </c>
      <c r="K1715" s="17">
        <v>3.33221451184132E-2</v>
      </c>
      <c r="L1715" s="17">
        <v>2.9440566091963601E-2</v>
      </c>
      <c r="M1715" s="17"/>
      <c r="N1715" s="17">
        <v>4.1820806836965499E-2</v>
      </c>
      <c r="O1715" s="17">
        <v>3.9357103456424201E-2</v>
      </c>
      <c r="P1715" s="17">
        <v>4.3832710683225397E-2</v>
      </c>
      <c r="Q1715" s="17">
        <v>4.1607825183435102E-2</v>
      </c>
      <c r="R1715" s="17"/>
      <c r="S1715" s="17">
        <v>4.7794423541434497E-2</v>
      </c>
      <c r="T1715" s="17">
        <v>4.2699314543175798E-2</v>
      </c>
      <c r="U1715" s="17">
        <v>3.1930048205021697E-2</v>
      </c>
      <c r="V1715" s="17">
        <v>4.5282798925968898E-2</v>
      </c>
      <c r="W1715" s="17">
        <v>5.9830163598567201E-2</v>
      </c>
      <c r="X1715" s="17">
        <v>3.93783208281758E-2</v>
      </c>
      <c r="Y1715" s="17">
        <v>2.9597715705406698E-2</v>
      </c>
      <c r="Z1715" s="17">
        <v>6.8079551916570002E-2</v>
      </c>
      <c r="AA1715" s="17">
        <v>1.8914151497635801E-2</v>
      </c>
      <c r="AB1715" s="17">
        <v>3.78187549319529E-2</v>
      </c>
      <c r="AC1715" s="17">
        <v>1.19932971886413E-2</v>
      </c>
      <c r="AD1715" s="17">
        <v>0.120269974891135</v>
      </c>
      <c r="AE1715" s="17"/>
      <c r="AF1715" s="17">
        <v>3.0707569948762399E-2</v>
      </c>
      <c r="AG1715" s="17">
        <v>3.9659914752785699E-2</v>
      </c>
      <c r="AH1715" s="17">
        <v>3.7511814015141802E-2</v>
      </c>
      <c r="AI1715" s="17">
        <v>6.6874389177290203E-2</v>
      </c>
      <c r="AJ1715" s="17">
        <v>2.61718674478904E-2</v>
      </c>
      <c r="AK1715" s="17"/>
      <c r="AL1715" s="17">
        <v>4.5822274128883698E-2</v>
      </c>
      <c r="AM1715" s="17">
        <v>3.5075162957756999E-2</v>
      </c>
      <c r="AN1715" s="17">
        <v>6.07160053209733E-2</v>
      </c>
      <c r="AO1715" s="17">
        <v>5.5322120204694097E-2</v>
      </c>
      <c r="AP1715" s="17">
        <v>1.2606379599603E-2</v>
      </c>
      <c r="AQ1715" s="17">
        <v>2.6436874858885399E-2</v>
      </c>
      <c r="AR1715" s="17"/>
      <c r="AS1715" s="17">
        <v>3.1569208734233398E-2</v>
      </c>
      <c r="AT1715" s="17">
        <v>3.6338136233198898E-2</v>
      </c>
      <c r="AU1715" s="17">
        <v>5.0602273292579401E-2</v>
      </c>
      <c r="AV1715" s="17">
        <v>5.7957705374858899E-2</v>
      </c>
      <c r="AW1715" s="17">
        <v>5.9873686615229502E-2</v>
      </c>
      <c r="AX1715" s="17"/>
      <c r="AY1715" s="17">
        <v>4.3579275066199498E-2</v>
      </c>
      <c r="AZ1715" s="17">
        <v>3.6960119447407999E-2</v>
      </c>
      <c r="BA1715" s="17">
        <v>4.4776982925312202E-2</v>
      </c>
      <c r="BB1715" s="17">
        <v>5.01263279639877E-2</v>
      </c>
      <c r="BC1715" s="17">
        <v>3.04476742796835E-2</v>
      </c>
      <c r="BD1715" s="17"/>
      <c r="BE1715" s="17">
        <v>9.7556673208710407E-2</v>
      </c>
      <c r="BF1715" s="17">
        <v>6.0993210633538603E-2</v>
      </c>
      <c r="BG1715" s="17">
        <v>3.4388562254417797E-2</v>
      </c>
      <c r="BH1715" s="17">
        <v>3.4284769926841499E-2</v>
      </c>
      <c r="BI1715" s="17"/>
      <c r="BJ1715" s="17">
        <v>4.9869181088096702E-2</v>
      </c>
      <c r="BK1715" s="17">
        <v>6.8461516716016996E-2</v>
      </c>
      <c r="BL1715" s="17">
        <v>3.7365763491086001E-2</v>
      </c>
      <c r="BM1715" s="17">
        <v>3.7291923030320702E-2</v>
      </c>
      <c r="BN1715" s="17"/>
      <c r="BO1715" s="17">
        <v>5.4462292102512501E-2</v>
      </c>
      <c r="BP1715" s="17">
        <v>4.9514853570418002E-2</v>
      </c>
      <c r="BQ1715" s="17">
        <v>3.7498017914867399E-2</v>
      </c>
      <c r="BR1715" s="17"/>
      <c r="BS1715" s="17">
        <v>4.09882204753656E-2</v>
      </c>
      <c r="BT1715" s="17">
        <v>4.2122435681359101E-2</v>
      </c>
      <c r="BU1715" s="17"/>
      <c r="BV1715" s="17">
        <v>3.3605794199414299E-2</v>
      </c>
      <c r="BW1715" s="17">
        <v>4.35358479748282E-2</v>
      </c>
      <c r="BX1715" s="17">
        <v>5.0583131251965903E-2</v>
      </c>
      <c r="BY1715" s="17"/>
      <c r="BZ1715" s="17">
        <v>3.2598169849707301E-2</v>
      </c>
      <c r="CA1715" s="17">
        <v>4.1627976828524697E-2</v>
      </c>
    </row>
    <row r="1716" spans="2:79" x14ac:dyDescent="0.3">
      <c r="B1716" t="s">
        <v>191</v>
      </c>
      <c r="C1716" s="17">
        <v>0.76714969573577596</v>
      </c>
      <c r="D1716" s="17">
        <v>0.74278757405087703</v>
      </c>
      <c r="E1716" s="17">
        <v>0.79062398994177197</v>
      </c>
      <c r="F1716" s="17"/>
      <c r="G1716" s="17">
        <v>0.68560103658451699</v>
      </c>
      <c r="H1716" s="17">
        <v>0.76741017181425497</v>
      </c>
      <c r="I1716" s="17">
        <v>0.766455560739147</v>
      </c>
      <c r="J1716" s="17">
        <v>0.78615886451429096</v>
      </c>
      <c r="K1716" s="17">
        <v>0.79654633534788399</v>
      </c>
      <c r="L1716" s="17">
        <v>0.78684462378033304</v>
      </c>
      <c r="M1716" s="17"/>
      <c r="N1716" s="17">
        <v>0.79000727331991105</v>
      </c>
      <c r="O1716" s="17">
        <v>0.76272956733443198</v>
      </c>
      <c r="P1716" s="17">
        <v>0.74219942086844404</v>
      </c>
      <c r="Q1716" s="17">
        <v>0.76841830180682402</v>
      </c>
      <c r="R1716" s="17"/>
      <c r="S1716" s="17">
        <v>0.74843693262035105</v>
      </c>
      <c r="T1716" s="17">
        <v>0.785583231033809</v>
      </c>
      <c r="U1716" s="17">
        <v>0.78508746453047495</v>
      </c>
      <c r="V1716" s="17">
        <v>0.745013113354142</v>
      </c>
      <c r="W1716" s="17">
        <v>0.74351226162317396</v>
      </c>
      <c r="X1716" s="17">
        <v>0.71400731529689598</v>
      </c>
      <c r="Y1716" s="17">
        <v>0.78631161267628202</v>
      </c>
      <c r="Z1716" s="17">
        <v>0.67500324160573999</v>
      </c>
      <c r="AA1716" s="17">
        <v>0.83799804356981999</v>
      </c>
      <c r="AB1716" s="17">
        <v>0.80588011516188396</v>
      </c>
      <c r="AC1716" s="17">
        <v>0.827019852575544</v>
      </c>
      <c r="AD1716" s="17">
        <v>0.60196871481116598</v>
      </c>
      <c r="AE1716" s="17"/>
      <c r="AF1716" s="17">
        <v>0.75771135057495098</v>
      </c>
      <c r="AG1716" s="17">
        <v>0.80414364896642998</v>
      </c>
      <c r="AH1716" s="17">
        <v>0.73244337673472504</v>
      </c>
      <c r="AI1716" s="17">
        <v>0.70235066350309105</v>
      </c>
      <c r="AJ1716" s="17">
        <v>0.781751912238697</v>
      </c>
      <c r="AK1716" s="17"/>
      <c r="AL1716" s="17">
        <v>0.79048350999216999</v>
      </c>
      <c r="AM1716" s="17">
        <v>0.73369940515066101</v>
      </c>
      <c r="AN1716" s="17">
        <v>0.71055425900081703</v>
      </c>
      <c r="AO1716" s="17">
        <v>0.76192893618612301</v>
      </c>
      <c r="AP1716" s="17">
        <v>0.82641361234711497</v>
      </c>
      <c r="AQ1716" s="17">
        <v>0.76367830435386097</v>
      </c>
      <c r="AR1716" s="17"/>
      <c r="AS1716" s="17">
        <v>0.82379656072094398</v>
      </c>
      <c r="AT1716" s="17">
        <v>0.77284844960035404</v>
      </c>
      <c r="AU1716" s="17">
        <v>0.70902578715791198</v>
      </c>
      <c r="AV1716" s="17">
        <v>0.77495883420422995</v>
      </c>
      <c r="AW1716" s="17">
        <v>0.80843211154351102</v>
      </c>
      <c r="AX1716" s="17"/>
      <c r="AY1716" s="17">
        <v>0.75450908823841101</v>
      </c>
      <c r="AZ1716" s="17">
        <v>0.78353092668434499</v>
      </c>
      <c r="BA1716" s="17">
        <v>0.73196778178452704</v>
      </c>
      <c r="BB1716" s="17">
        <v>0.78311206255829702</v>
      </c>
      <c r="BC1716" s="17">
        <v>0.82839418786387697</v>
      </c>
      <c r="BD1716" s="17"/>
      <c r="BE1716" s="17">
        <v>0.663332057825053</v>
      </c>
      <c r="BF1716" s="17">
        <v>0.73346744455267598</v>
      </c>
      <c r="BG1716" s="17">
        <v>0.77913171091883004</v>
      </c>
      <c r="BH1716" s="17">
        <v>0.79091076421669404</v>
      </c>
      <c r="BI1716" s="17"/>
      <c r="BJ1716" s="17">
        <v>0.73989093844375498</v>
      </c>
      <c r="BK1716" s="17">
        <v>0.662453087345098</v>
      </c>
      <c r="BL1716" s="17">
        <v>0.79086715065012303</v>
      </c>
      <c r="BM1716" s="17">
        <v>0.78044594629862196</v>
      </c>
      <c r="BN1716" s="17"/>
      <c r="BO1716" s="17">
        <v>0.76276292422875303</v>
      </c>
      <c r="BP1716" s="17">
        <v>0.770180286583245</v>
      </c>
      <c r="BQ1716" s="17">
        <v>0.77007237093702596</v>
      </c>
      <c r="BR1716" s="17"/>
      <c r="BS1716" s="17">
        <v>0.77061644634374804</v>
      </c>
      <c r="BT1716" s="17">
        <v>0.76223765301143198</v>
      </c>
      <c r="BU1716" s="17"/>
      <c r="BV1716" s="17">
        <v>0.85063856364000801</v>
      </c>
      <c r="BW1716" s="17">
        <v>0.72460344813324096</v>
      </c>
      <c r="BX1716" s="17">
        <v>0.75714547793609099</v>
      </c>
      <c r="BY1716" s="17"/>
      <c r="BZ1716" s="17">
        <v>0.80834451545056096</v>
      </c>
      <c r="CA1716" s="17">
        <v>0.79662389038048997</v>
      </c>
    </row>
    <row r="1717" spans="2:79" x14ac:dyDescent="0.3">
      <c r="C1717" s="17"/>
      <c r="D1717" s="17"/>
      <c r="E1717" s="17"/>
      <c r="F1717" s="17"/>
      <c r="G1717" s="17"/>
      <c r="H1717" s="17"/>
      <c r="I1717" s="17"/>
      <c r="J1717" s="17"/>
      <c r="K1717" s="17"/>
      <c r="L1717" s="17"/>
      <c r="M1717" s="17"/>
      <c r="N1717" s="17"/>
      <c r="O1717" s="17"/>
      <c r="P1717" s="17"/>
      <c r="Q1717" s="17"/>
      <c r="R1717" s="17"/>
      <c r="S1717" s="17"/>
      <c r="T1717" s="17"/>
      <c r="U1717" s="17"/>
      <c r="V1717" s="17"/>
      <c r="W1717" s="17"/>
      <c r="X1717" s="17"/>
      <c r="Y1717" s="17"/>
      <c r="Z1717" s="17"/>
      <c r="AA1717" s="17"/>
      <c r="AB1717" s="17"/>
      <c r="AC1717" s="17"/>
      <c r="AD1717" s="17"/>
      <c r="AE1717" s="17"/>
      <c r="AF1717" s="17"/>
      <c r="AG1717" s="17"/>
      <c r="AH1717" s="17"/>
      <c r="AI1717" s="17"/>
      <c r="AJ1717" s="17"/>
      <c r="AK1717" s="17"/>
      <c r="AL1717" s="17"/>
      <c r="AM1717" s="17"/>
      <c r="AN1717" s="17"/>
      <c r="AO1717" s="17"/>
      <c r="AP1717" s="17"/>
      <c r="AQ1717" s="17"/>
      <c r="AR1717" s="17"/>
      <c r="AS1717" s="17"/>
      <c r="AT1717" s="17"/>
      <c r="AU1717" s="17"/>
      <c r="AV1717" s="17"/>
      <c r="AW1717" s="17"/>
      <c r="AX1717" s="17"/>
      <c r="AY1717" s="17"/>
      <c r="AZ1717" s="17"/>
      <c r="BA1717" s="17"/>
      <c r="BB1717" s="17"/>
      <c r="BC1717" s="17"/>
      <c r="BD1717" s="17"/>
      <c r="BE1717" s="17"/>
      <c r="BF1717" s="17"/>
      <c r="BG1717" s="17"/>
      <c r="BH1717" s="17"/>
      <c r="BI1717" s="17"/>
      <c r="BJ1717" s="17"/>
      <c r="BK1717" s="17"/>
      <c r="BL1717" s="17"/>
      <c r="BM1717" s="17"/>
      <c r="BN1717" s="17"/>
      <c r="BO1717" s="17"/>
      <c r="BP1717" s="17"/>
      <c r="BQ1717" s="17"/>
      <c r="BR1717" s="17"/>
      <c r="BS1717" s="17"/>
      <c r="BT1717" s="17"/>
      <c r="BU1717" s="17"/>
      <c r="BV1717" s="17"/>
      <c r="BW1717" s="17"/>
      <c r="BX1717" s="17"/>
      <c r="BY1717" s="17"/>
      <c r="BZ1717" s="17"/>
      <c r="CA1717" s="17"/>
    </row>
    <row r="1718" spans="2:79" x14ac:dyDescent="0.3">
      <c r="B1718" s="6" t="s">
        <v>439</v>
      </c>
      <c r="C1718" s="17"/>
      <c r="D1718" s="17"/>
      <c r="E1718" s="17"/>
      <c r="F1718" s="17"/>
      <c r="G1718" s="17"/>
      <c r="H1718" s="17"/>
      <c r="I1718" s="17"/>
      <c r="J1718" s="17"/>
      <c r="K1718" s="17"/>
      <c r="L1718" s="17"/>
      <c r="M1718" s="17"/>
      <c r="N1718" s="17"/>
      <c r="O1718" s="17"/>
      <c r="P1718" s="17"/>
      <c r="Q1718" s="17"/>
      <c r="R1718" s="17"/>
      <c r="S1718" s="17"/>
      <c r="T1718" s="17"/>
      <c r="U1718" s="17"/>
      <c r="V1718" s="17"/>
      <c r="W1718" s="17"/>
      <c r="X1718" s="17"/>
      <c r="Y1718" s="17"/>
      <c r="Z1718" s="17"/>
      <c r="AA1718" s="17"/>
      <c r="AB1718" s="17"/>
      <c r="AC1718" s="17"/>
      <c r="AD1718" s="17"/>
      <c r="AE1718" s="17"/>
      <c r="AF1718" s="17"/>
      <c r="AG1718" s="17"/>
      <c r="AH1718" s="17"/>
      <c r="AI1718" s="17"/>
      <c r="AJ1718" s="17"/>
      <c r="AK1718" s="17"/>
      <c r="AL1718" s="17"/>
      <c r="AM1718" s="17"/>
      <c r="AN1718" s="17"/>
      <c r="AO1718" s="17"/>
      <c r="AP1718" s="17"/>
      <c r="AQ1718" s="17"/>
      <c r="AR1718" s="17"/>
      <c r="AS1718" s="17"/>
      <c r="AT1718" s="17"/>
      <c r="AU1718" s="17"/>
      <c r="AV1718" s="17"/>
      <c r="AW1718" s="17"/>
      <c r="AX1718" s="17"/>
      <c r="AY1718" s="17"/>
      <c r="AZ1718" s="17"/>
      <c r="BA1718" s="17"/>
      <c r="BB1718" s="17"/>
      <c r="BC1718" s="17"/>
      <c r="BD1718" s="17"/>
      <c r="BE1718" s="17"/>
      <c r="BF1718" s="17"/>
      <c r="BG1718" s="17"/>
      <c r="BH1718" s="17"/>
      <c r="BI1718" s="17"/>
      <c r="BJ1718" s="17"/>
      <c r="BK1718" s="17"/>
      <c r="BL1718" s="17"/>
      <c r="BM1718" s="17"/>
      <c r="BN1718" s="17"/>
      <c r="BO1718" s="17"/>
      <c r="BP1718" s="17"/>
      <c r="BQ1718" s="17"/>
      <c r="BR1718" s="17"/>
      <c r="BS1718" s="17"/>
      <c r="BT1718" s="17"/>
      <c r="BU1718" s="17"/>
      <c r="BV1718" s="17"/>
      <c r="BW1718" s="17"/>
      <c r="BX1718" s="17"/>
      <c r="BY1718" s="17"/>
      <c r="BZ1718" s="17"/>
      <c r="CA1718" s="17"/>
    </row>
    <row r="1719" spans="2:79" x14ac:dyDescent="0.3">
      <c r="B1719" s="24" t="s">
        <v>107</v>
      </c>
      <c r="C1719" s="17"/>
      <c r="D1719" s="17"/>
      <c r="E1719" s="17"/>
      <c r="F1719" s="17"/>
      <c r="G1719" s="17"/>
      <c r="H1719" s="17"/>
      <c r="I1719" s="17"/>
      <c r="J1719" s="17"/>
      <c r="K1719" s="17"/>
      <c r="L1719" s="17"/>
      <c r="M1719" s="17"/>
      <c r="N1719" s="17"/>
      <c r="O1719" s="17"/>
      <c r="P1719" s="17"/>
      <c r="Q1719" s="17"/>
      <c r="R1719" s="17"/>
      <c r="S1719" s="17"/>
      <c r="T1719" s="17"/>
      <c r="U1719" s="17"/>
      <c r="V1719" s="17"/>
      <c r="W1719" s="17"/>
      <c r="X1719" s="17"/>
      <c r="Y1719" s="17"/>
      <c r="Z1719" s="17"/>
      <c r="AA1719" s="17"/>
      <c r="AB1719" s="17"/>
      <c r="AC1719" s="17"/>
      <c r="AD1719" s="17"/>
      <c r="AE1719" s="17"/>
      <c r="AF1719" s="17"/>
      <c r="AG1719" s="17"/>
      <c r="AH1719" s="17"/>
      <c r="AI1719" s="17"/>
      <c r="AJ1719" s="17"/>
      <c r="AK1719" s="17"/>
      <c r="AL1719" s="17"/>
      <c r="AM1719" s="17"/>
      <c r="AN1719" s="17"/>
      <c r="AO1719" s="17"/>
      <c r="AP1719" s="17"/>
      <c r="AQ1719" s="17"/>
      <c r="AR1719" s="17"/>
      <c r="AS1719" s="17"/>
      <c r="AT1719" s="17"/>
      <c r="AU1719" s="17"/>
      <c r="AV1719" s="17"/>
      <c r="AW1719" s="17"/>
      <c r="AX1719" s="17"/>
      <c r="AY1719" s="17"/>
      <c r="AZ1719" s="17"/>
      <c r="BA1719" s="17"/>
      <c r="BB1719" s="17"/>
      <c r="BC1719" s="17"/>
      <c r="BD1719" s="17"/>
      <c r="BE1719" s="17"/>
      <c r="BF1719" s="17"/>
      <c r="BG1719" s="17"/>
      <c r="BH1719" s="17"/>
      <c r="BI1719" s="17"/>
      <c r="BJ1719" s="17"/>
      <c r="BK1719" s="17"/>
      <c r="BL1719" s="17"/>
      <c r="BM1719" s="17"/>
      <c r="BN1719" s="17"/>
      <c r="BO1719" s="17"/>
      <c r="BP1719" s="17"/>
      <c r="BQ1719" s="17"/>
      <c r="BR1719" s="17"/>
      <c r="BS1719" s="17"/>
      <c r="BT1719" s="17"/>
      <c r="BU1719" s="17"/>
      <c r="BV1719" s="17"/>
      <c r="BW1719" s="17"/>
      <c r="BX1719" s="17"/>
      <c r="BY1719" s="17"/>
      <c r="BZ1719" s="17"/>
      <c r="CA1719" s="17"/>
    </row>
    <row r="1720" spans="2:79" x14ac:dyDescent="0.3">
      <c r="B1720" t="s">
        <v>184</v>
      </c>
      <c r="C1720" s="17">
        <v>5.7704277439624301E-2</v>
      </c>
      <c r="D1720" s="17">
        <v>6.9861691400856796E-2</v>
      </c>
      <c r="E1720" s="17">
        <v>4.5450766391497401E-2</v>
      </c>
      <c r="F1720" s="17"/>
      <c r="G1720" s="17">
        <v>0.11203730309828901</v>
      </c>
      <c r="H1720" s="17">
        <v>8.7190821609303401E-2</v>
      </c>
      <c r="I1720" s="17">
        <v>8.8158752072698104E-2</v>
      </c>
      <c r="J1720" s="17">
        <v>2.5015194133278899E-2</v>
      </c>
      <c r="K1720" s="17">
        <v>1.90457780053759E-2</v>
      </c>
      <c r="L1720" s="17">
        <v>2.5060845160215998E-2</v>
      </c>
      <c r="M1720" s="17"/>
      <c r="N1720" s="17">
        <v>8.8415168959774304E-2</v>
      </c>
      <c r="O1720" s="17">
        <v>4.0530421126224798E-2</v>
      </c>
      <c r="P1720" s="17">
        <v>5.1133215120091301E-2</v>
      </c>
      <c r="Q1720" s="17">
        <v>4.93339455537792E-2</v>
      </c>
      <c r="R1720" s="17"/>
      <c r="S1720" s="17">
        <v>0.104147123379924</v>
      </c>
      <c r="T1720" s="17">
        <v>3.1889485122331099E-2</v>
      </c>
      <c r="U1720" s="17">
        <v>4.3298883676117499E-2</v>
      </c>
      <c r="V1720" s="17">
        <v>5.44469867178679E-2</v>
      </c>
      <c r="W1720" s="17">
        <v>6.7432094630657205E-2</v>
      </c>
      <c r="X1720" s="17">
        <v>6.1465504483856001E-2</v>
      </c>
      <c r="Y1720" s="17">
        <v>4.6227490986827699E-2</v>
      </c>
      <c r="Z1720" s="17">
        <v>6.1163839084062303E-2</v>
      </c>
      <c r="AA1720" s="17">
        <v>7.3492780945279196E-2</v>
      </c>
      <c r="AB1720" s="17">
        <v>4.9810472476594599E-2</v>
      </c>
      <c r="AC1720" s="17">
        <v>2.16690808735054E-2</v>
      </c>
      <c r="AD1720" s="17">
        <v>1.9281464945209301E-2</v>
      </c>
      <c r="AE1720" s="17"/>
      <c r="AF1720" s="17">
        <v>6.6715105125990104E-2</v>
      </c>
      <c r="AG1720" s="17">
        <v>7.9110494492529396E-2</v>
      </c>
      <c r="AH1720" s="17">
        <v>4.5825418204297801E-2</v>
      </c>
      <c r="AI1720" s="17">
        <v>4.4176663558408102E-2</v>
      </c>
      <c r="AJ1720" s="17">
        <v>1.6723764394052199E-2</v>
      </c>
      <c r="AK1720" s="17"/>
      <c r="AL1720" s="17">
        <v>8.6499160366887595E-2</v>
      </c>
      <c r="AM1720" s="17">
        <v>8.2121846828604503E-2</v>
      </c>
      <c r="AN1720" s="17">
        <v>6.4581215748829607E-2</v>
      </c>
      <c r="AO1720" s="17">
        <v>4.3517302765373703E-2</v>
      </c>
      <c r="AP1720" s="17">
        <v>2.5340693474255702E-2</v>
      </c>
      <c r="AQ1720" s="17">
        <v>1.4827237904577699E-2</v>
      </c>
      <c r="AR1720" s="17"/>
      <c r="AS1720" s="17">
        <v>0.120980400652813</v>
      </c>
      <c r="AT1720" s="17">
        <v>4.5327407477985998E-2</v>
      </c>
      <c r="AU1720" s="17">
        <v>4.30115728411933E-2</v>
      </c>
      <c r="AV1720" s="17">
        <v>2.9386188838415001E-2</v>
      </c>
      <c r="AW1720" s="17">
        <v>0.140934265859641</v>
      </c>
      <c r="AX1720" s="17"/>
      <c r="AY1720" s="17">
        <v>0.10168366472415</v>
      </c>
      <c r="AZ1720" s="17">
        <v>4.90611493477131E-2</v>
      </c>
      <c r="BA1720" s="17">
        <v>2.9664645517544899E-2</v>
      </c>
      <c r="BB1720" s="17">
        <v>4.32450894072497E-2</v>
      </c>
      <c r="BC1720" s="17">
        <v>7.2713301279378306E-2</v>
      </c>
      <c r="BD1720" s="17"/>
      <c r="BE1720" s="17">
        <v>0.15522753161679201</v>
      </c>
      <c r="BF1720" s="17">
        <v>7.6549906190381406E-2</v>
      </c>
      <c r="BG1720" s="17">
        <v>4.6486130263726201E-2</v>
      </c>
      <c r="BH1720" s="17">
        <v>5.30335071200458E-2</v>
      </c>
      <c r="BI1720" s="17"/>
      <c r="BJ1720" s="17">
        <v>5.8513042870468601E-2</v>
      </c>
      <c r="BK1720" s="17">
        <v>0.16201532903405699</v>
      </c>
      <c r="BL1720" s="17">
        <v>5.3517983077479098E-2</v>
      </c>
      <c r="BM1720" s="17">
        <v>4.44239337904236E-2</v>
      </c>
      <c r="BN1720" s="17"/>
      <c r="BO1720" s="17">
        <v>0.118364563022474</v>
      </c>
      <c r="BP1720" s="17">
        <v>5.8293298170946001E-2</v>
      </c>
      <c r="BQ1720" s="17">
        <v>4.5166087629489399E-2</v>
      </c>
      <c r="BR1720" s="17"/>
      <c r="BS1720" s="17">
        <v>5.45587995087446E-2</v>
      </c>
      <c r="BT1720" s="17">
        <v>6.1014228607575001E-2</v>
      </c>
      <c r="BU1720" s="17"/>
      <c r="BV1720" s="17">
        <v>4.0105676140229099E-2</v>
      </c>
      <c r="BW1720" s="17">
        <v>4.0133679043192698E-2</v>
      </c>
      <c r="BX1720" s="17">
        <v>9.6211747075854101E-2</v>
      </c>
      <c r="BY1720" s="17"/>
      <c r="BZ1720" s="17">
        <v>6.4085363564853601E-2</v>
      </c>
      <c r="CA1720" s="17">
        <v>0.14822364862790299</v>
      </c>
    </row>
    <row r="1721" spans="2:79" x14ac:dyDescent="0.3">
      <c r="B1721" t="s">
        <v>185</v>
      </c>
      <c r="C1721" s="17">
        <v>0.20283942551775699</v>
      </c>
      <c r="D1721" s="17">
        <v>0.19218938624322399</v>
      </c>
      <c r="E1721" s="17">
        <v>0.21502827119281601</v>
      </c>
      <c r="F1721" s="17"/>
      <c r="G1721" s="17">
        <v>0.24302377226989899</v>
      </c>
      <c r="H1721" s="17">
        <v>0.27617641668229997</v>
      </c>
      <c r="I1721" s="17">
        <v>0.24372558053262799</v>
      </c>
      <c r="J1721" s="17">
        <v>0.18327330167606301</v>
      </c>
      <c r="K1721" s="17">
        <v>0.16948778249937599</v>
      </c>
      <c r="L1721" s="17">
        <v>0.121221646485417</v>
      </c>
      <c r="M1721" s="17"/>
      <c r="N1721" s="17">
        <v>0.19027414601152901</v>
      </c>
      <c r="O1721" s="17">
        <v>0.20245517401854399</v>
      </c>
      <c r="P1721" s="17">
        <v>0.22568649821005099</v>
      </c>
      <c r="Q1721" s="17">
        <v>0.198866577726698</v>
      </c>
      <c r="R1721" s="17"/>
      <c r="S1721" s="17">
        <v>0.184072665541332</v>
      </c>
      <c r="T1721" s="17">
        <v>0.18886188202572499</v>
      </c>
      <c r="U1721" s="17">
        <v>0.13340369421006201</v>
      </c>
      <c r="V1721" s="17">
        <v>0.18049857705030101</v>
      </c>
      <c r="W1721" s="17">
        <v>0.21194232854297701</v>
      </c>
      <c r="X1721" s="17">
        <v>0.24187824421611001</v>
      </c>
      <c r="Y1721" s="17">
        <v>0.23684961913130001</v>
      </c>
      <c r="Z1721" s="17">
        <v>0.28965875259969898</v>
      </c>
      <c r="AA1721" s="17">
        <v>0.18120661098184501</v>
      </c>
      <c r="AB1721" s="17">
        <v>0.20196029432457199</v>
      </c>
      <c r="AC1721" s="17">
        <v>0.25886138920513402</v>
      </c>
      <c r="AD1721" s="17">
        <v>0.247094270790812</v>
      </c>
      <c r="AE1721" s="17"/>
      <c r="AF1721" s="17">
        <v>0.21815374486293701</v>
      </c>
      <c r="AG1721" s="17">
        <v>0.20984237388301</v>
      </c>
      <c r="AH1721" s="17">
        <v>0.186206168022503</v>
      </c>
      <c r="AI1721" s="17">
        <v>0.26351653888901799</v>
      </c>
      <c r="AJ1721" s="17">
        <v>0.15701511902788101</v>
      </c>
      <c r="AK1721" s="17"/>
      <c r="AL1721" s="17">
        <v>0.21436648402950001</v>
      </c>
      <c r="AM1721" s="17">
        <v>0.23465406984369699</v>
      </c>
      <c r="AN1721" s="17">
        <v>0.22157964840941699</v>
      </c>
      <c r="AO1721" s="17">
        <v>0.22563120091751501</v>
      </c>
      <c r="AP1721" s="17">
        <v>0.1523416885569</v>
      </c>
      <c r="AQ1721" s="17">
        <v>0.142210719860591</v>
      </c>
      <c r="AR1721" s="17"/>
      <c r="AS1721" s="17">
        <v>0.220034307161079</v>
      </c>
      <c r="AT1721" s="17">
        <v>0.231913557247337</v>
      </c>
      <c r="AU1721" s="17">
        <v>0.153099317494061</v>
      </c>
      <c r="AV1721" s="17">
        <v>0.15530642355513599</v>
      </c>
      <c r="AW1721" s="17">
        <v>0.15723330786492801</v>
      </c>
      <c r="AX1721" s="17"/>
      <c r="AY1721" s="17">
        <v>0.19897287077209799</v>
      </c>
      <c r="AZ1721" s="17">
        <v>0.224610623786346</v>
      </c>
      <c r="BA1721" s="17">
        <v>0.179879843079881</v>
      </c>
      <c r="BB1721" s="17">
        <v>0.217160903770657</v>
      </c>
      <c r="BC1721" s="17">
        <v>0.11937424384583099</v>
      </c>
      <c r="BD1721" s="17"/>
      <c r="BE1721" s="17">
        <v>0.17614659098677399</v>
      </c>
      <c r="BF1721" s="17">
        <v>0.21627105718615899</v>
      </c>
      <c r="BG1721" s="17">
        <v>0.21095516115525301</v>
      </c>
      <c r="BH1721" s="17">
        <v>0.18603689352479799</v>
      </c>
      <c r="BI1721" s="17"/>
      <c r="BJ1721" s="17">
        <v>0.25808156250717601</v>
      </c>
      <c r="BK1721" s="17">
        <v>0.212287750738655</v>
      </c>
      <c r="BL1721" s="17">
        <v>0.19979517482263201</v>
      </c>
      <c r="BM1721" s="17">
        <v>0.192701791606012</v>
      </c>
      <c r="BN1721" s="17"/>
      <c r="BO1721" s="17">
        <v>0.266746508577962</v>
      </c>
      <c r="BP1721" s="17">
        <v>0.247315128346459</v>
      </c>
      <c r="BQ1721" s="17">
        <v>0.181004095280344</v>
      </c>
      <c r="BR1721" s="17"/>
      <c r="BS1721" s="17">
        <v>0.20961172269980799</v>
      </c>
      <c r="BT1721" s="17">
        <v>0.19563349278543199</v>
      </c>
      <c r="BU1721" s="17"/>
      <c r="BV1721" s="17">
        <v>0.188530671975077</v>
      </c>
      <c r="BW1721" s="17">
        <v>0.203321209582317</v>
      </c>
      <c r="BX1721" s="17">
        <v>0.21614714852622199</v>
      </c>
      <c r="BY1721" s="17"/>
      <c r="BZ1721" s="17">
        <v>0.28450974021950198</v>
      </c>
      <c r="CA1721" s="17">
        <v>0.26904036529181902</v>
      </c>
    </row>
    <row r="1722" spans="2:79" x14ac:dyDescent="0.3">
      <c r="B1722" t="s">
        <v>186</v>
      </c>
      <c r="C1722" s="17">
        <v>0.26582714578765598</v>
      </c>
      <c r="D1722" s="17">
        <v>0.26278015164667301</v>
      </c>
      <c r="E1722" s="17">
        <v>0.27116040886422399</v>
      </c>
      <c r="F1722" s="17"/>
      <c r="G1722" s="17">
        <v>0.244841183606997</v>
      </c>
      <c r="H1722" s="17">
        <v>0.22740404509215301</v>
      </c>
      <c r="I1722" s="17">
        <v>0.24686450537542301</v>
      </c>
      <c r="J1722" s="17">
        <v>0.25340837461613203</v>
      </c>
      <c r="K1722" s="17">
        <v>0.28174309212258197</v>
      </c>
      <c r="L1722" s="17">
        <v>0.32601934549463601</v>
      </c>
      <c r="M1722" s="17"/>
      <c r="N1722" s="17">
        <v>0.24837854054557301</v>
      </c>
      <c r="O1722" s="17">
        <v>0.257701489102516</v>
      </c>
      <c r="P1722" s="17">
        <v>0.27947424460654902</v>
      </c>
      <c r="Q1722" s="17">
        <v>0.276233669840243</v>
      </c>
      <c r="R1722" s="17"/>
      <c r="S1722" s="17">
        <v>0.236246740795446</v>
      </c>
      <c r="T1722" s="17">
        <v>0.23901688769437901</v>
      </c>
      <c r="U1722" s="17">
        <v>0.32226379034446101</v>
      </c>
      <c r="V1722" s="17">
        <v>0.31360250007854401</v>
      </c>
      <c r="W1722" s="17">
        <v>0.28099877386950201</v>
      </c>
      <c r="X1722" s="17">
        <v>0.30066761974794898</v>
      </c>
      <c r="Y1722" s="17">
        <v>0.27770750183318799</v>
      </c>
      <c r="Z1722" s="17">
        <v>0.32551951688767</v>
      </c>
      <c r="AA1722" s="17">
        <v>0.24277979518221199</v>
      </c>
      <c r="AB1722" s="17">
        <v>0.228599017700196</v>
      </c>
      <c r="AC1722" s="17">
        <v>0.24517775331081501</v>
      </c>
      <c r="AD1722" s="17">
        <v>0.20513395066474199</v>
      </c>
      <c r="AE1722" s="17"/>
      <c r="AF1722" s="17">
        <v>0.32585563659309003</v>
      </c>
      <c r="AG1722" s="17">
        <v>0.242850112014032</v>
      </c>
      <c r="AH1722" s="17">
        <v>0.15906594078997199</v>
      </c>
      <c r="AI1722" s="17">
        <v>0.30661618042213501</v>
      </c>
      <c r="AJ1722" s="17">
        <v>0.21348993733219501</v>
      </c>
      <c r="AK1722" s="17"/>
      <c r="AL1722" s="17">
        <v>0.230841253668919</v>
      </c>
      <c r="AM1722" s="17">
        <v>0.316431620659339</v>
      </c>
      <c r="AN1722" s="17">
        <v>0.18474237131319399</v>
      </c>
      <c r="AO1722" s="17">
        <v>0.30694525113537902</v>
      </c>
      <c r="AP1722" s="17">
        <v>0.174788464123937</v>
      </c>
      <c r="AQ1722" s="17">
        <v>0.31605943356928701</v>
      </c>
      <c r="AR1722" s="17"/>
      <c r="AS1722" s="17">
        <v>0.20183288180832501</v>
      </c>
      <c r="AT1722" s="17">
        <v>0.27436368201794697</v>
      </c>
      <c r="AU1722" s="17">
        <v>0.30931835098251997</v>
      </c>
      <c r="AV1722" s="17">
        <v>0.25371164504559601</v>
      </c>
      <c r="AW1722" s="17">
        <v>0.16526254099409701</v>
      </c>
      <c r="AX1722" s="17"/>
      <c r="AY1722" s="17">
        <v>0.25425082576041302</v>
      </c>
      <c r="AZ1722" s="17">
        <v>0.27966911206767398</v>
      </c>
      <c r="BA1722" s="17">
        <v>0.30215126568829898</v>
      </c>
      <c r="BB1722" s="17">
        <v>0.19726525582499199</v>
      </c>
      <c r="BC1722" s="17">
        <v>0.21700821009937599</v>
      </c>
      <c r="BD1722" s="17"/>
      <c r="BE1722" s="17">
        <v>0.20662417802458799</v>
      </c>
      <c r="BF1722" s="17">
        <v>0.28504493319241297</v>
      </c>
      <c r="BG1722" s="17">
        <v>0.26656561798795197</v>
      </c>
      <c r="BH1722" s="17">
        <v>0.25935404452823801</v>
      </c>
      <c r="BI1722" s="17"/>
      <c r="BJ1722" s="17">
        <v>0.24360252679449701</v>
      </c>
      <c r="BK1722" s="17">
        <v>0.235879975987135</v>
      </c>
      <c r="BL1722" s="17">
        <v>0.25504798119319999</v>
      </c>
      <c r="BM1722" s="17">
        <v>0.278765912738975</v>
      </c>
      <c r="BN1722" s="17"/>
      <c r="BO1722" s="17">
        <v>0.20274716374445001</v>
      </c>
      <c r="BP1722" s="17">
        <v>0.233872890494533</v>
      </c>
      <c r="BQ1722" s="17">
        <v>0.28382689196092198</v>
      </c>
      <c r="BR1722" s="17"/>
      <c r="BS1722" s="17">
        <v>0.28244783734530499</v>
      </c>
      <c r="BT1722" s="17">
        <v>0.242912271421861</v>
      </c>
      <c r="BU1722" s="17"/>
      <c r="BV1722" s="17">
        <v>0.166372445978481</v>
      </c>
      <c r="BW1722" s="17">
        <v>0.29669740938957201</v>
      </c>
      <c r="BX1722" s="17">
        <v>0.29582059215044099</v>
      </c>
      <c r="BY1722" s="17"/>
      <c r="BZ1722" s="17">
        <v>0.29897212292215303</v>
      </c>
      <c r="CA1722" s="17">
        <v>0.24125009212767601</v>
      </c>
    </row>
    <row r="1723" spans="2:79" x14ac:dyDescent="0.3">
      <c r="B1723" t="s">
        <v>187</v>
      </c>
      <c r="C1723" s="17">
        <v>0.30605949914959002</v>
      </c>
      <c r="D1723" s="17">
        <v>0.31086416014600199</v>
      </c>
      <c r="E1723" s="17">
        <v>0.29830785931981901</v>
      </c>
      <c r="F1723" s="17"/>
      <c r="G1723" s="17">
        <v>0.29961409369196901</v>
      </c>
      <c r="H1723" s="17">
        <v>0.285992311676594</v>
      </c>
      <c r="I1723" s="17">
        <v>0.242610494754537</v>
      </c>
      <c r="J1723" s="17">
        <v>0.31761037352754601</v>
      </c>
      <c r="K1723" s="17">
        <v>0.30374159941485501</v>
      </c>
      <c r="L1723" s="17">
        <v>0.37042254901531502</v>
      </c>
      <c r="M1723" s="17"/>
      <c r="N1723" s="17">
        <v>0.32281358872803201</v>
      </c>
      <c r="O1723" s="17">
        <v>0.335404530951873</v>
      </c>
      <c r="P1723" s="17">
        <v>0.26356954969487301</v>
      </c>
      <c r="Q1723" s="17">
        <v>0.29906540384400798</v>
      </c>
      <c r="R1723" s="17"/>
      <c r="S1723" s="17">
        <v>0.30052112815925802</v>
      </c>
      <c r="T1723" s="17">
        <v>0.37110232885530398</v>
      </c>
      <c r="U1723" s="17">
        <v>0.34051846503202099</v>
      </c>
      <c r="V1723" s="17">
        <v>0.28505019734842502</v>
      </c>
      <c r="W1723" s="17">
        <v>0.25835439082468398</v>
      </c>
      <c r="X1723" s="17">
        <v>0.263703496033873</v>
      </c>
      <c r="Y1723" s="17">
        <v>0.28682719197319501</v>
      </c>
      <c r="Z1723" s="17">
        <v>0.16757789909020299</v>
      </c>
      <c r="AA1723" s="17">
        <v>0.32762616721862498</v>
      </c>
      <c r="AB1723" s="17">
        <v>0.33811866344117802</v>
      </c>
      <c r="AC1723" s="17">
        <v>0.28694964578416998</v>
      </c>
      <c r="AD1723" s="17">
        <v>0.35212710403474801</v>
      </c>
      <c r="AE1723" s="17"/>
      <c r="AF1723" s="17">
        <v>0.27242520636985701</v>
      </c>
      <c r="AG1723" s="17">
        <v>0.30894945589991502</v>
      </c>
      <c r="AH1723" s="17">
        <v>0.375437800310988</v>
      </c>
      <c r="AI1723" s="17">
        <v>0.28502568223123098</v>
      </c>
      <c r="AJ1723" s="17">
        <v>0.33811504773240397</v>
      </c>
      <c r="AK1723" s="17"/>
      <c r="AL1723" s="17">
        <v>0.30450572854489</v>
      </c>
      <c r="AM1723" s="17">
        <v>0.23446609059173801</v>
      </c>
      <c r="AN1723" s="17">
        <v>0.34514554051996998</v>
      </c>
      <c r="AO1723" s="17">
        <v>0.28336229395363</v>
      </c>
      <c r="AP1723" s="17">
        <v>0.38679781388615597</v>
      </c>
      <c r="AQ1723" s="17">
        <v>0.33622891964793</v>
      </c>
      <c r="AR1723" s="17"/>
      <c r="AS1723" s="17">
        <v>0.28764380080428598</v>
      </c>
      <c r="AT1723" s="17">
        <v>0.29973043118417902</v>
      </c>
      <c r="AU1723" s="17">
        <v>0.33997531458117902</v>
      </c>
      <c r="AV1723" s="17">
        <v>0.27567823724809398</v>
      </c>
      <c r="AW1723" s="17">
        <v>0.38182834317037501</v>
      </c>
      <c r="AX1723" s="17"/>
      <c r="AY1723" s="17">
        <v>0.28707024228743799</v>
      </c>
      <c r="AZ1723" s="17">
        <v>0.296820934035463</v>
      </c>
      <c r="BA1723" s="17">
        <v>0.31760674121025301</v>
      </c>
      <c r="BB1723" s="17">
        <v>0.35028263641976298</v>
      </c>
      <c r="BC1723" s="17">
        <v>0.31929963055403998</v>
      </c>
      <c r="BD1723" s="17"/>
      <c r="BE1723" s="17">
        <v>0.32691395937252299</v>
      </c>
      <c r="BF1723" s="17">
        <v>0.31195531028873702</v>
      </c>
      <c r="BG1723" s="17">
        <v>0.30540730497651403</v>
      </c>
      <c r="BH1723" s="17">
        <v>0.30113659349358202</v>
      </c>
      <c r="BI1723" s="17"/>
      <c r="BJ1723" s="17">
        <v>0.27309447303638401</v>
      </c>
      <c r="BK1723" s="17">
        <v>0.31039066611343202</v>
      </c>
      <c r="BL1723" s="17">
        <v>0.30325482584590002</v>
      </c>
      <c r="BM1723" s="17">
        <v>0.31481141507849503</v>
      </c>
      <c r="BN1723" s="17"/>
      <c r="BO1723" s="17">
        <v>0.285515662340874</v>
      </c>
      <c r="BP1723" s="17">
        <v>0.30625789025121603</v>
      </c>
      <c r="BQ1723" s="17">
        <v>0.311184456978292</v>
      </c>
      <c r="BR1723" s="17"/>
      <c r="BS1723" s="17">
        <v>0.28675814662430099</v>
      </c>
      <c r="BT1723" s="17">
        <v>0.33051837216264002</v>
      </c>
      <c r="BU1723" s="17"/>
      <c r="BV1723" s="17">
        <v>0.39178123443761198</v>
      </c>
      <c r="BW1723" s="17">
        <v>0.28685091394586498</v>
      </c>
      <c r="BX1723" s="17">
        <v>0.269828653557665</v>
      </c>
      <c r="BY1723" s="17"/>
      <c r="BZ1723" s="17">
        <v>0.27051594780382099</v>
      </c>
      <c r="CA1723" s="17">
        <v>0.22932107246789199</v>
      </c>
    </row>
    <row r="1724" spans="2:79" x14ac:dyDescent="0.3">
      <c r="B1724" t="s">
        <v>188</v>
      </c>
      <c r="C1724" s="17">
        <v>0.14423362241457199</v>
      </c>
      <c r="D1724" s="17">
        <v>0.14582514775838901</v>
      </c>
      <c r="E1724" s="17">
        <v>0.14177280128339401</v>
      </c>
      <c r="F1724" s="17"/>
      <c r="G1724" s="17">
        <v>8.1433377508546498E-2</v>
      </c>
      <c r="H1724" s="17">
        <v>9.1269180336268907E-2</v>
      </c>
      <c r="I1724" s="17">
        <v>0.16098107332689601</v>
      </c>
      <c r="J1724" s="17">
        <v>0.189829746209843</v>
      </c>
      <c r="K1724" s="17">
        <v>0.20330423956872801</v>
      </c>
      <c r="L1724" s="17">
        <v>0.13917984799241201</v>
      </c>
      <c r="M1724" s="17"/>
      <c r="N1724" s="17">
        <v>0.13842380786490399</v>
      </c>
      <c r="O1724" s="17">
        <v>0.134751469507848</v>
      </c>
      <c r="P1724" s="17">
        <v>0.16393812533136701</v>
      </c>
      <c r="Q1724" s="17">
        <v>0.139897646296988</v>
      </c>
      <c r="R1724" s="17"/>
      <c r="S1724" s="17">
        <v>0.14741443402847501</v>
      </c>
      <c r="T1724" s="17">
        <v>0.14413153088439701</v>
      </c>
      <c r="U1724" s="17">
        <v>0.14807657303244001</v>
      </c>
      <c r="V1724" s="17">
        <v>0.156031166428027</v>
      </c>
      <c r="W1724" s="17">
        <v>0.16676136845349601</v>
      </c>
      <c r="X1724" s="17">
        <v>0.10318667256005</v>
      </c>
      <c r="Y1724" s="17">
        <v>0.122080557231698</v>
      </c>
      <c r="Z1724" s="17">
        <v>0.156079992338366</v>
      </c>
      <c r="AA1724" s="17">
        <v>0.143803993534873</v>
      </c>
      <c r="AB1724" s="17">
        <v>0.149682262124266</v>
      </c>
      <c r="AC1724" s="17">
        <v>0.16002091203737401</v>
      </c>
      <c r="AD1724" s="17">
        <v>0.15699082640947501</v>
      </c>
      <c r="AE1724" s="17"/>
      <c r="AF1724" s="17">
        <v>9.8949000521631594E-2</v>
      </c>
      <c r="AG1724" s="17">
        <v>0.14771324016367901</v>
      </c>
      <c r="AH1724" s="17">
        <v>0.196671704887626</v>
      </c>
      <c r="AI1724" s="17">
        <v>8.8635612509818398E-2</v>
      </c>
      <c r="AJ1724" s="17">
        <v>0.257368047212513</v>
      </c>
      <c r="AK1724" s="17"/>
      <c r="AL1724" s="17">
        <v>0.149764414542742</v>
      </c>
      <c r="AM1724" s="17">
        <v>0.11935895652254699</v>
      </c>
      <c r="AN1724" s="17">
        <v>0.17420471481015601</v>
      </c>
      <c r="AO1724" s="17">
        <v>0.11432453026037299</v>
      </c>
      <c r="AP1724" s="17">
        <v>0.23849579128238399</v>
      </c>
      <c r="AQ1724" s="17">
        <v>0.13649354893902199</v>
      </c>
      <c r="AR1724" s="17"/>
      <c r="AS1724" s="17">
        <v>0.15428278840103399</v>
      </c>
      <c r="AT1724" s="17">
        <v>0.12061765578646901</v>
      </c>
      <c r="AU1724" s="17">
        <v>0.132524251638652</v>
      </c>
      <c r="AV1724" s="17">
        <v>0.26354947730690198</v>
      </c>
      <c r="AW1724" s="17">
        <v>0.154741542110959</v>
      </c>
      <c r="AX1724" s="17"/>
      <c r="AY1724" s="17">
        <v>0.130337947147106</v>
      </c>
      <c r="AZ1724" s="17">
        <v>0.129207536973794</v>
      </c>
      <c r="BA1724" s="17">
        <v>0.14549960355255701</v>
      </c>
      <c r="BB1724" s="17">
        <v>0.18013123623032901</v>
      </c>
      <c r="BC1724" s="17">
        <v>0.25583134769565702</v>
      </c>
      <c r="BD1724" s="17"/>
      <c r="BE1724" s="17">
        <v>0.135087739999323</v>
      </c>
      <c r="BF1724" s="17">
        <v>9.8775015306235503E-2</v>
      </c>
      <c r="BG1724" s="17">
        <v>0.145982544924596</v>
      </c>
      <c r="BH1724" s="17">
        <v>0.172166439201626</v>
      </c>
      <c r="BI1724" s="17"/>
      <c r="BJ1724" s="17">
        <v>0.14212636732820699</v>
      </c>
      <c r="BK1724" s="17">
        <v>5.7966785331958502E-2</v>
      </c>
      <c r="BL1724" s="17">
        <v>0.16701308412840499</v>
      </c>
      <c r="BM1724" s="17">
        <v>0.14677048892987499</v>
      </c>
      <c r="BN1724" s="17"/>
      <c r="BO1724" s="17">
        <v>9.5235719585136297E-2</v>
      </c>
      <c r="BP1724" s="17">
        <v>0.137684595285617</v>
      </c>
      <c r="BQ1724" s="17">
        <v>0.156505335589675</v>
      </c>
      <c r="BR1724" s="17"/>
      <c r="BS1724" s="17">
        <v>0.14719922307143901</v>
      </c>
      <c r="BT1724" s="17">
        <v>0.14145861432989301</v>
      </c>
      <c r="BU1724" s="17"/>
      <c r="BV1724" s="17">
        <v>0.20213735914043399</v>
      </c>
      <c r="BW1724" s="17">
        <v>0.14364150036536599</v>
      </c>
      <c r="BX1724" s="17">
        <v>0.107453565943542</v>
      </c>
      <c r="BY1724" s="17"/>
      <c r="BZ1724" s="17">
        <v>7.4323323974062397E-2</v>
      </c>
      <c r="CA1724" s="17">
        <v>8.8822540328767505E-2</v>
      </c>
    </row>
    <row r="1725" spans="2:79" x14ac:dyDescent="0.3">
      <c r="B1725" t="s">
        <v>149</v>
      </c>
      <c r="C1725" s="17">
        <v>2.3336029690801501E-2</v>
      </c>
      <c r="D1725" s="17">
        <v>1.8479462804854602E-2</v>
      </c>
      <c r="E1725" s="17">
        <v>2.8279892948250101E-2</v>
      </c>
      <c r="F1725" s="17"/>
      <c r="G1725" s="17">
        <v>1.9050269824299498E-2</v>
      </c>
      <c r="H1725" s="17">
        <v>3.1967224603380501E-2</v>
      </c>
      <c r="I1725" s="17">
        <v>1.7659593937818099E-2</v>
      </c>
      <c r="J1725" s="17">
        <v>3.08630098371371E-2</v>
      </c>
      <c r="K1725" s="17">
        <v>2.26775083890834E-2</v>
      </c>
      <c r="L1725" s="17">
        <v>1.8095765852003599E-2</v>
      </c>
      <c r="M1725" s="17"/>
      <c r="N1725" s="17">
        <v>1.1694747890188199E-2</v>
      </c>
      <c r="O1725" s="17">
        <v>2.9156915292993999E-2</v>
      </c>
      <c r="P1725" s="17">
        <v>1.6198367037069498E-2</v>
      </c>
      <c r="Q1725" s="17">
        <v>3.6602756738284101E-2</v>
      </c>
      <c r="R1725" s="17"/>
      <c r="S1725" s="17">
        <v>2.7597908095564901E-2</v>
      </c>
      <c r="T1725" s="17">
        <v>2.4997885417863901E-2</v>
      </c>
      <c r="U1725" s="17">
        <v>1.2438593704898099E-2</v>
      </c>
      <c r="V1725" s="17">
        <v>1.0370572376835301E-2</v>
      </c>
      <c r="W1725" s="17">
        <v>1.45110436786828E-2</v>
      </c>
      <c r="X1725" s="17">
        <v>2.9098462958160601E-2</v>
      </c>
      <c r="Y1725" s="17">
        <v>3.03076388437921E-2</v>
      </c>
      <c r="Z1725" s="17">
        <v>0</v>
      </c>
      <c r="AA1725" s="17">
        <v>3.10906521371654E-2</v>
      </c>
      <c r="AB1725" s="17">
        <v>3.1829289933194498E-2</v>
      </c>
      <c r="AC1725" s="17">
        <v>2.7321218789002101E-2</v>
      </c>
      <c r="AD1725" s="17">
        <v>1.93723831550138E-2</v>
      </c>
      <c r="AE1725" s="17"/>
      <c r="AF1725" s="17">
        <v>1.7901306526494298E-2</v>
      </c>
      <c r="AG1725" s="17">
        <v>1.1534323546833199E-2</v>
      </c>
      <c r="AH1725" s="17">
        <v>3.6792967784613002E-2</v>
      </c>
      <c r="AI1725" s="17">
        <v>1.2029322389389601E-2</v>
      </c>
      <c r="AJ1725" s="17">
        <v>1.7288084300955901E-2</v>
      </c>
      <c r="AK1725" s="17"/>
      <c r="AL1725" s="17">
        <v>1.40229588470611E-2</v>
      </c>
      <c r="AM1725" s="17">
        <v>1.2967415554074199E-2</v>
      </c>
      <c r="AN1725" s="17">
        <v>9.7465091984331106E-3</v>
      </c>
      <c r="AO1725" s="17">
        <v>2.6219420967729501E-2</v>
      </c>
      <c r="AP1725" s="17">
        <v>2.2235548676368001E-2</v>
      </c>
      <c r="AQ1725" s="17">
        <v>5.4180140078591801E-2</v>
      </c>
      <c r="AR1725" s="17"/>
      <c r="AS1725" s="17">
        <v>1.52258211724625E-2</v>
      </c>
      <c r="AT1725" s="17">
        <v>2.8047266286081601E-2</v>
      </c>
      <c r="AU1725" s="17">
        <v>2.2071192462394602E-2</v>
      </c>
      <c r="AV1725" s="17">
        <v>2.2368028005857198E-2</v>
      </c>
      <c r="AW1725" s="17">
        <v>0</v>
      </c>
      <c r="AX1725" s="17"/>
      <c r="AY1725" s="17">
        <v>2.76844493087962E-2</v>
      </c>
      <c r="AZ1725" s="17">
        <v>2.0630643789011301E-2</v>
      </c>
      <c r="BA1725" s="17">
        <v>2.5197900951464701E-2</v>
      </c>
      <c r="BB1725" s="17">
        <v>1.19148783470084E-2</v>
      </c>
      <c r="BC1725" s="17">
        <v>1.5773266525716999E-2</v>
      </c>
      <c r="BD1725" s="17"/>
      <c r="BE1725" s="17">
        <v>0</v>
      </c>
      <c r="BF1725" s="17">
        <v>1.1403777836074E-2</v>
      </c>
      <c r="BG1725" s="17">
        <v>2.4603240691957799E-2</v>
      </c>
      <c r="BH1725" s="17">
        <v>2.8272522131711299E-2</v>
      </c>
      <c r="BI1725" s="17"/>
      <c r="BJ1725" s="17">
        <v>2.4582027463266501E-2</v>
      </c>
      <c r="BK1725" s="17">
        <v>2.1459492794763699E-2</v>
      </c>
      <c r="BL1725" s="17">
        <v>2.1370950932383601E-2</v>
      </c>
      <c r="BM1725" s="17">
        <v>2.25264578562188E-2</v>
      </c>
      <c r="BN1725" s="17"/>
      <c r="BO1725" s="17">
        <v>3.1390382729104098E-2</v>
      </c>
      <c r="BP1725" s="17">
        <v>1.6576197451228899E-2</v>
      </c>
      <c r="BQ1725" s="17">
        <v>2.2313132561277298E-2</v>
      </c>
      <c r="BR1725" s="17"/>
      <c r="BS1725" s="17">
        <v>1.94242707504023E-2</v>
      </c>
      <c r="BT1725" s="17">
        <v>2.8463020692600201E-2</v>
      </c>
      <c r="BU1725" s="17"/>
      <c r="BV1725" s="17">
        <v>1.1072612328166399E-2</v>
      </c>
      <c r="BW1725" s="17">
        <v>2.93552876736882E-2</v>
      </c>
      <c r="BX1725" s="17">
        <v>1.45382927462757E-2</v>
      </c>
      <c r="BY1725" s="17"/>
      <c r="BZ1725" s="17">
        <v>7.5935015156081099E-3</v>
      </c>
      <c r="CA1725" s="17">
        <v>2.3342281155941901E-2</v>
      </c>
    </row>
    <row r="1726" spans="2:79" x14ac:dyDescent="0.3">
      <c r="B1726" t="s">
        <v>189</v>
      </c>
      <c r="C1726" s="17">
        <v>0.260543702957382</v>
      </c>
      <c r="D1726" s="17">
        <v>0.26205107764408098</v>
      </c>
      <c r="E1726" s="17">
        <v>0.26047903758431301</v>
      </c>
      <c r="F1726" s="17"/>
      <c r="G1726" s="17">
        <v>0.35506107536818698</v>
      </c>
      <c r="H1726" s="17">
        <v>0.363367238291604</v>
      </c>
      <c r="I1726" s="17">
        <v>0.33188433260532602</v>
      </c>
      <c r="J1726" s="17">
        <v>0.208288495809341</v>
      </c>
      <c r="K1726" s="17">
        <v>0.18853356050475201</v>
      </c>
      <c r="L1726" s="17">
        <v>0.14628249164563301</v>
      </c>
      <c r="M1726" s="17"/>
      <c r="N1726" s="17">
        <v>0.278689314971303</v>
      </c>
      <c r="O1726" s="17">
        <v>0.242985595144769</v>
      </c>
      <c r="P1726" s="17">
        <v>0.27681971333014199</v>
      </c>
      <c r="Q1726" s="17">
        <v>0.24820052328047801</v>
      </c>
      <c r="R1726" s="17"/>
      <c r="S1726" s="17">
        <v>0.28821978892125599</v>
      </c>
      <c r="T1726" s="17">
        <v>0.22075136714805599</v>
      </c>
      <c r="U1726" s="17">
        <v>0.17670257788617999</v>
      </c>
      <c r="V1726" s="17">
        <v>0.234945563768169</v>
      </c>
      <c r="W1726" s="17">
        <v>0.27937442317363498</v>
      </c>
      <c r="X1726" s="17">
        <v>0.303343748699966</v>
      </c>
      <c r="Y1726" s="17">
        <v>0.28307711011812797</v>
      </c>
      <c r="Z1726" s="17">
        <v>0.35082259168376101</v>
      </c>
      <c r="AA1726" s="17">
        <v>0.25469939192712399</v>
      </c>
      <c r="AB1726" s="17">
        <v>0.251770766801167</v>
      </c>
      <c r="AC1726" s="17">
        <v>0.28053047007863902</v>
      </c>
      <c r="AD1726" s="17">
        <v>0.26637573573602102</v>
      </c>
      <c r="AE1726" s="17"/>
      <c r="AF1726" s="17">
        <v>0.28486884998892698</v>
      </c>
      <c r="AG1726" s="17">
        <v>0.28895286837554002</v>
      </c>
      <c r="AH1726" s="17">
        <v>0.23203158622680101</v>
      </c>
      <c r="AI1726" s="17">
        <v>0.30769320244742698</v>
      </c>
      <c r="AJ1726" s="17">
        <v>0.173738883421933</v>
      </c>
      <c r="AK1726" s="17"/>
      <c r="AL1726" s="17">
        <v>0.30086564439638702</v>
      </c>
      <c r="AM1726" s="17">
        <v>0.31677591667230198</v>
      </c>
      <c r="AN1726" s="17">
        <v>0.28616086415824699</v>
      </c>
      <c r="AO1726" s="17">
        <v>0.26914850368288901</v>
      </c>
      <c r="AP1726" s="17">
        <v>0.177682382031155</v>
      </c>
      <c r="AQ1726" s="17">
        <v>0.15703795776516899</v>
      </c>
      <c r="AR1726" s="17"/>
      <c r="AS1726" s="17">
        <v>0.34101470781389198</v>
      </c>
      <c r="AT1726" s="17">
        <v>0.277240964725323</v>
      </c>
      <c r="AU1726" s="17">
        <v>0.196110890335254</v>
      </c>
      <c r="AV1726" s="17">
        <v>0.184692612393551</v>
      </c>
      <c r="AW1726" s="17">
        <v>0.29816757372456898</v>
      </c>
      <c r="AX1726" s="17"/>
      <c r="AY1726" s="17">
        <v>0.30065653549624699</v>
      </c>
      <c r="AZ1726" s="17">
        <v>0.27367177313405899</v>
      </c>
      <c r="BA1726" s="17">
        <v>0.209544488597426</v>
      </c>
      <c r="BB1726" s="17">
        <v>0.26040599317790702</v>
      </c>
      <c r="BC1726" s="17">
        <v>0.19208754512521001</v>
      </c>
      <c r="BD1726" s="17"/>
      <c r="BE1726" s="17">
        <v>0.33137412260356602</v>
      </c>
      <c r="BF1726" s="17">
        <v>0.29282096337654001</v>
      </c>
      <c r="BG1726" s="17">
        <v>0.25744129141897998</v>
      </c>
      <c r="BH1726" s="17">
        <v>0.239070400644843</v>
      </c>
      <c r="BI1726" s="17"/>
      <c r="BJ1726" s="17">
        <v>0.316594605377645</v>
      </c>
      <c r="BK1726" s="17">
        <v>0.37430307977271199</v>
      </c>
      <c r="BL1726" s="17">
        <v>0.253313157900111</v>
      </c>
      <c r="BM1726" s="17">
        <v>0.237125725396436</v>
      </c>
      <c r="BN1726" s="17"/>
      <c r="BO1726" s="17">
        <v>0.38511107160043601</v>
      </c>
      <c r="BP1726" s="17">
        <v>0.305608426517405</v>
      </c>
      <c r="BQ1726" s="17">
        <v>0.22617018290983301</v>
      </c>
      <c r="BR1726" s="17"/>
      <c r="BS1726" s="17">
        <v>0.26417052220855303</v>
      </c>
      <c r="BT1726" s="17">
        <v>0.25664772139300701</v>
      </c>
      <c r="BU1726" s="17"/>
      <c r="BV1726" s="17">
        <v>0.228636348115307</v>
      </c>
      <c r="BW1726" s="17">
        <v>0.24345488862551001</v>
      </c>
      <c r="BX1726" s="17">
        <v>0.31235889560207603</v>
      </c>
      <c r="BY1726" s="17"/>
      <c r="BZ1726" s="17">
        <v>0.34859510378435599</v>
      </c>
      <c r="CA1726" s="17">
        <v>0.41726401391972201</v>
      </c>
    </row>
    <row r="1727" spans="2:79" x14ac:dyDescent="0.3">
      <c r="B1727" t="s">
        <v>190</v>
      </c>
      <c r="C1727" s="17">
        <v>0.45029312156416101</v>
      </c>
      <c r="D1727" s="17">
        <v>0.456689307904391</v>
      </c>
      <c r="E1727" s="17">
        <v>0.44008066060321299</v>
      </c>
      <c r="F1727" s="17"/>
      <c r="G1727" s="17">
        <v>0.38104747120051602</v>
      </c>
      <c r="H1727" s="17">
        <v>0.37726149201286302</v>
      </c>
      <c r="I1727" s="17">
        <v>0.40359156808143298</v>
      </c>
      <c r="J1727" s="17">
        <v>0.50744011973738901</v>
      </c>
      <c r="K1727" s="17">
        <v>0.50704583898358302</v>
      </c>
      <c r="L1727" s="17">
        <v>0.50960239700772703</v>
      </c>
      <c r="M1727" s="17"/>
      <c r="N1727" s="17">
        <v>0.461237396592936</v>
      </c>
      <c r="O1727" s="17">
        <v>0.47015600045972</v>
      </c>
      <c r="P1727" s="17">
        <v>0.42750767502623999</v>
      </c>
      <c r="Q1727" s="17">
        <v>0.43896305014099501</v>
      </c>
      <c r="R1727" s="17"/>
      <c r="S1727" s="17">
        <v>0.44793556218773301</v>
      </c>
      <c r="T1727" s="17">
        <v>0.51523385973970104</v>
      </c>
      <c r="U1727" s="17">
        <v>0.48859503806446097</v>
      </c>
      <c r="V1727" s="17">
        <v>0.44108136377645202</v>
      </c>
      <c r="W1727" s="17">
        <v>0.42511575927818102</v>
      </c>
      <c r="X1727" s="17">
        <v>0.36689016859392398</v>
      </c>
      <c r="Y1727" s="17">
        <v>0.40890774920489198</v>
      </c>
      <c r="Z1727" s="17">
        <v>0.32365789142856899</v>
      </c>
      <c r="AA1727" s="17">
        <v>0.47143016075349797</v>
      </c>
      <c r="AB1727" s="17">
        <v>0.48780092556544302</v>
      </c>
      <c r="AC1727" s="17">
        <v>0.44697055782154399</v>
      </c>
      <c r="AD1727" s="17">
        <v>0.50911793044422304</v>
      </c>
      <c r="AE1727" s="17"/>
      <c r="AF1727" s="17">
        <v>0.37137420689148798</v>
      </c>
      <c r="AG1727" s="17">
        <v>0.456662696063595</v>
      </c>
      <c r="AH1727" s="17">
        <v>0.57210950519861403</v>
      </c>
      <c r="AI1727" s="17">
        <v>0.37366129474104898</v>
      </c>
      <c r="AJ1727" s="17">
        <v>0.59548309494491602</v>
      </c>
      <c r="AK1727" s="17"/>
      <c r="AL1727" s="17">
        <v>0.45427014308763303</v>
      </c>
      <c r="AM1727" s="17">
        <v>0.35382504711428497</v>
      </c>
      <c r="AN1727" s="17">
        <v>0.51935025533012602</v>
      </c>
      <c r="AO1727" s="17">
        <v>0.39768682421400298</v>
      </c>
      <c r="AP1727" s="17">
        <v>0.62529360516854005</v>
      </c>
      <c r="AQ1727" s="17">
        <v>0.47272246858695199</v>
      </c>
      <c r="AR1727" s="17"/>
      <c r="AS1727" s="17">
        <v>0.44192658920532002</v>
      </c>
      <c r="AT1727" s="17">
        <v>0.42034808697064802</v>
      </c>
      <c r="AU1727" s="17">
        <v>0.47249956621983102</v>
      </c>
      <c r="AV1727" s="17">
        <v>0.53922771455499596</v>
      </c>
      <c r="AW1727" s="17">
        <v>0.53656988528133398</v>
      </c>
      <c r="AX1727" s="17"/>
      <c r="AY1727" s="17">
        <v>0.417408189434544</v>
      </c>
      <c r="AZ1727" s="17">
        <v>0.426028471009256</v>
      </c>
      <c r="BA1727" s="17">
        <v>0.46310634476280998</v>
      </c>
      <c r="BB1727" s="17">
        <v>0.53041387265009199</v>
      </c>
      <c r="BC1727" s="17">
        <v>0.57513097824969694</v>
      </c>
      <c r="BD1727" s="17"/>
      <c r="BE1727" s="17">
        <v>0.46200169937184699</v>
      </c>
      <c r="BF1727" s="17">
        <v>0.41073032559497202</v>
      </c>
      <c r="BG1727" s="17">
        <v>0.45138984990110997</v>
      </c>
      <c r="BH1727" s="17">
        <v>0.47330303269520801</v>
      </c>
      <c r="BI1727" s="17"/>
      <c r="BJ1727" s="17">
        <v>0.415220840364591</v>
      </c>
      <c r="BK1727" s="17">
        <v>0.36835745144539001</v>
      </c>
      <c r="BL1727" s="17">
        <v>0.47026790997430501</v>
      </c>
      <c r="BM1727" s="17">
        <v>0.46158190400837001</v>
      </c>
      <c r="BN1727" s="17"/>
      <c r="BO1727" s="17">
        <v>0.38075138192601099</v>
      </c>
      <c r="BP1727" s="17">
        <v>0.44394248553683302</v>
      </c>
      <c r="BQ1727" s="17">
        <v>0.467689792567967</v>
      </c>
      <c r="BR1727" s="17"/>
      <c r="BS1727" s="17">
        <v>0.43395736969574</v>
      </c>
      <c r="BT1727" s="17">
        <v>0.471976986492532</v>
      </c>
      <c r="BU1727" s="17"/>
      <c r="BV1727" s="17">
        <v>0.59391859357804599</v>
      </c>
      <c r="BW1727" s="17">
        <v>0.43049241431122998</v>
      </c>
      <c r="BX1727" s="17">
        <v>0.37728221950120699</v>
      </c>
      <c r="BY1727" s="17"/>
      <c r="BZ1727" s="17">
        <v>0.34483927177788298</v>
      </c>
      <c r="CA1727" s="17">
        <v>0.31814361279665998</v>
      </c>
    </row>
    <row r="1728" spans="2:79" x14ac:dyDescent="0.3">
      <c r="B1728" t="s">
        <v>191</v>
      </c>
      <c r="C1728" s="17">
        <v>-0.18974941860677999</v>
      </c>
      <c r="D1728" s="17">
        <v>-0.19463823026030999</v>
      </c>
      <c r="E1728" s="17">
        <v>-0.17960162301890001</v>
      </c>
      <c r="F1728" s="17"/>
      <c r="G1728" s="17">
        <v>-2.5986395832328101E-2</v>
      </c>
      <c r="H1728" s="17">
        <v>-1.3894253721259299E-2</v>
      </c>
      <c r="I1728" s="17">
        <v>-7.1707235476106496E-2</v>
      </c>
      <c r="J1728" s="17">
        <v>-0.299151623928048</v>
      </c>
      <c r="K1728" s="17">
        <v>-0.31851227847883101</v>
      </c>
      <c r="L1728" s="17">
        <v>-0.36331990536209402</v>
      </c>
      <c r="M1728" s="17"/>
      <c r="N1728" s="17">
        <v>-0.182548081621633</v>
      </c>
      <c r="O1728" s="17">
        <v>-0.227170405314951</v>
      </c>
      <c r="P1728" s="17">
        <v>-0.15068796169609799</v>
      </c>
      <c r="Q1728" s="17">
        <v>-0.19076252686051801</v>
      </c>
      <c r="R1728" s="17"/>
      <c r="S1728" s="17">
        <v>-0.15971577326647701</v>
      </c>
      <c r="T1728" s="17">
        <v>-0.294482492591645</v>
      </c>
      <c r="U1728" s="17">
        <v>-0.31189246017828098</v>
      </c>
      <c r="V1728" s="17">
        <v>-0.20613580000828299</v>
      </c>
      <c r="W1728" s="17">
        <v>-0.14574133610454601</v>
      </c>
      <c r="X1728" s="17">
        <v>-6.3546419893957401E-2</v>
      </c>
      <c r="Y1728" s="17">
        <v>-0.12583063908676401</v>
      </c>
      <c r="Z1728" s="17">
        <v>2.7164700255191899E-2</v>
      </c>
      <c r="AA1728" s="17">
        <v>-0.21673076882637399</v>
      </c>
      <c r="AB1728" s="17">
        <v>-0.23603015876427699</v>
      </c>
      <c r="AC1728" s="17">
        <v>-0.166440087742905</v>
      </c>
      <c r="AD1728" s="17">
        <v>-0.24274219470820199</v>
      </c>
      <c r="AE1728" s="17"/>
      <c r="AF1728" s="17">
        <v>-8.6505356902561101E-2</v>
      </c>
      <c r="AG1728" s="17">
        <v>-0.16770982768805501</v>
      </c>
      <c r="AH1728" s="17">
        <v>-0.340077918971813</v>
      </c>
      <c r="AI1728" s="17">
        <v>-6.5968092293622702E-2</v>
      </c>
      <c r="AJ1728" s="17">
        <v>-0.42174421152298303</v>
      </c>
      <c r="AK1728" s="17"/>
      <c r="AL1728" s="17">
        <v>-0.15340449869124501</v>
      </c>
      <c r="AM1728" s="17">
        <v>-3.7049130441983498E-2</v>
      </c>
      <c r="AN1728" s="17">
        <v>-0.23318939117187901</v>
      </c>
      <c r="AO1728" s="17">
        <v>-0.128538320531114</v>
      </c>
      <c r="AP1728" s="17">
        <v>-0.447611223137384</v>
      </c>
      <c r="AQ1728" s="17">
        <v>-0.315684510821783</v>
      </c>
      <c r="AR1728" s="17"/>
      <c r="AS1728" s="17">
        <v>-0.100911881391427</v>
      </c>
      <c r="AT1728" s="17">
        <v>-0.14310712224532501</v>
      </c>
      <c r="AU1728" s="17">
        <v>-0.276388675884577</v>
      </c>
      <c r="AV1728" s="17">
        <v>-0.35453510216144601</v>
      </c>
      <c r="AW1728" s="17">
        <v>-0.238402311556765</v>
      </c>
      <c r="AX1728" s="17"/>
      <c r="AY1728" s="17">
        <v>-0.11675165393829701</v>
      </c>
      <c r="AZ1728" s="17">
        <v>-0.15235669787519801</v>
      </c>
      <c r="BA1728" s="17">
        <v>-0.25356185616538401</v>
      </c>
      <c r="BB1728" s="17">
        <v>-0.27000787947218502</v>
      </c>
      <c r="BC1728" s="17">
        <v>-0.38304343312448702</v>
      </c>
      <c r="BD1728" s="17"/>
      <c r="BE1728" s="17">
        <v>-0.13062757676828099</v>
      </c>
      <c r="BF1728" s="17">
        <v>-0.117909362218432</v>
      </c>
      <c r="BG1728" s="17">
        <v>-0.19394855848213099</v>
      </c>
      <c r="BH1728" s="17">
        <v>-0.23423263205036399</v>
      </c>
      <c r="BI1728" s="17"/>
      <c r="BJ1728" s="17">
        <v>-9.8626234986946698E-2</v>
      </c>
      <c r="BK1728" s="17">
        <v>5.9456283273215896E-3</v>
      </c>
      <c r="BL1728" s="17">
        <v>-0.21695475207419401</v>
      </c>
      <c r="BM1728" s="17">
        <v>-0.22445617861193401</v>
      </c>
      <c r="BN1728" s="17"/>
      <c r="BO1728" s="17">
        <v>4.3596896744247399E-3</v>
      </c>
      <c r="BP1728" s="17">
        <v>-0.138334059019428</v>
      </c>
      <c r="BQ1728" s="17">
        <v>-0.24151960965813399</v>
      </c>
      <c r="BR1728" s="17"/>
      <c r="BS1728" s="17">
        <v>-0.169786847487187</v>
      </c>
      <c r="BT1728" s="17">
        <v>-0.21532926509952499</v>
      </c>
      <c r="BU1728" s="17"/>
      <c r="BV1728" s="17">
        <v>-0.36528224546273902</v>
      </c>
      <c r="BW1728" s="17">
        <v>-0.18703752568571999</v>
      </c>
      <c r="BX1728" s="17">
        <v>-6.4923323899130594E-2</v>
      </c>
      <c r="BY1728" s="17"/>
      <c r="BZ1728" s="17">
        <v>3.7558320064723402E-3</v>
      </c>
      <c r="CA1728" s="17">
        <v>9.9120401123062904E-2</v>
      </c>
    </row>
    <row r="1729" spans="2:79" x14ac:dyDescent="0.3">
      <c r="C1729" s="17"/>
      <c r="D1729" s="17"/>
      <c r="E1729" s="17"/>
      <c r="F1729" s="17"/>
      <c r="G1729" s="17"/>
      <c r="H1729" s="17"/>
      <c r="I1729" s="17"/>
      <c r="J1729" s="17"/>
      <c r="K1729" s="17"/>
      <c r="L1729" s="17"/>
      <c r="M1729" s="17"/>
      <c r="N1729" s="17"/>
      <c r="O1729" s="17"/>
      <c r="P1729" s="17"/>
      <c r="Q1729" s="17"/>
      <c r="R1729" s="17"/>
      <c r="S1729" s="17"/>
      <c r="T1729" s="17"/>
      <c r="U1729" s="17"/>
      <c r="V1729" s="17"/>
      <c r="W1729" s="17"/>
      <c r="X1729" s="17"/>
      <c r="Y1729" s="17"/>
      <c r="Z1729" s="17"/>
      <c r="AA1729" s="17"/>
      <c r="AB1729" s="17"/>
      <c r="AC1729" s="17"/>
      <c r="AD1729" s="17"/>
      <c r="AE1729" s="17"/>
      <c r="AF1729" s="17"/>
      <c r="AG1729" s="17"/>
      <c r="AH1729" s="17"/>
      <c r="AI1729" s="17"/>
      <c r="AJ1729" s="17"/>
      <c r="AK1729" s="17"/>
      <c r="AL1729" s="17"/>
      <c r="AM1729" s="17"/>
      <c r="AN1729" s="17"/>
      <c r="AO1729" s="17"/>
      <c r="AP1729" s="17"/>
      <c r="AQ1729" s="17"/>
      <c r="AR1729" s="17"/>
      <c r="AS1729" s="17"/>
      <c r="AT1729" s="17"/>
      <c r="AU1729" s="17"/>
      <c r="AV1729" s="17"/>
      <c r="AW1729" s="17"/>
      <c r="AX1729" s="17"/>
      <c r="AY1729" s="17"/>
      <c r="AZ1729" s="17"/>
      <c r="BA1729" s="17"/>
      <c r="BB1729" s="17"/>
      <c r="BC1729" s="17"/>
      <c r="BD1729" s="17"/>
      <c r="BE1729" s="17"/>
      <c r="BF1729" s="17"/>
      <c r="BG1729" s="17"/>
      <c r="BH1729" s="17"/>
      <c r="BI1729" s="17"/>
      <c r="BJ1729" s="17"/>
      <c r="BK1729" s="17"/>
      <c r="BL1729" s="17"/>
      <c r="BM1729" s="17"/>
      <c r="BN1729" s="17"/>
      <c r="BO1729" s="17"/>
      <c r="BP1729" s="17"/>
      <c r="BQ1729" s="17"/>
      <c r="BR1729" s="17"/>
      <c r="BS1729" s="17"/>
      <c r="BT1729" s="17"/>
      <c r="BU1729" s="17"/>
      <c r="BV1729" s="17"/>
      <c r="BW1729" s="17"/>
      <c r="BX1729" s="17"/>
      <c r="BY1729" s="17"/>
      <c r="BZ1729" s="17"/>
      <c r="CA1729" s="17"/>
    </row>
    <row r="1730" spans="2:79" x14ac:dyDescent="0.3">
      <c r="B1730" s="6" t="s">
        <v>442</v>
      </c>
      <c r="C1730" s="17"/>
      <c r="D1730" s="17"/>
      <c r="E1730" s="17"/>
      <c r="F1730" s="17"/>
      <c r="G1730" s="17"/>
      <c r="H1730" s="17"/>
      <c r="I1730" s="17"/>
      <c r="J1730" s="17"/>
      <c r="K1730" s="17"/>
      <c r="L1730" s="17"/>
      <c r="M1730" s="17"/>
      <c r="N1730" s="17"/>
      <c r="O1730" s="17"/>
      <c r="P1730" s="17"/>
      <c r="Q1730" s="17"/>
      <c r="R1730" s="17"/>
      <c r="S1730" s="17"/>
      <c r="T1730" s="17"/>
      <c r="U1730" s="17"/>
      <c r="V1730" s="17"/>
      <c r="W1730" s="17"/>
      <c r="X1730" s="17"/>
      <c r="Y1730" s="17"/>
      <c r="Z1730" s="17"/>
      <c r="AA1730" s="17"/>
      <c r="AB1730" s="17"/>
      <c r="AC1730" s="17"/>
      <c r="AD1730" s="17"/>
      <c r="AE1730" s="17"/>
      <c r="AF1730" s="17"/>
      <c r="AG1730" s="17"/>
      <c r="AH1730" s="17"/>
      <c r="AI1730" s="17"/>
      <c r="AJ1730" s="17"/>
      <c r="AK1730" s="17"/>
      <c r="AL1730" s="17"/>
      <c r="AM1730" s="17"/>
      <c r="AN1730" s="17"/>
      <c r="AO1730" s="17"/>
      <c r="AP1730" s="17"/>
      <c r="AQ1730" s="17"/>
      <c r="AR1730" s="17"/>
      <c r="AS1730" s="17"/>
      <c r="AT1730" s="17"/>
      <c r="AU1730" s="17"/>
      <c r="AV1730" s="17"/>
      <c r="AW1730" s="17"/>
      <c r="AX1730" s="17"/>
      <c r="AY1730" s="17"/>
      <c r="AZ1730" s="17"/>
      <c r="BA1730" s="17"/>
      <c r="BB1730" s="17"/>
      <c r="BC1730" s="17"/>
      <c r="BD1730" s="17"/>
      <c r="BE1730" s="17"/>
      <c r="BF1730" s="17"/>
      <c r="BG1730" s="17"/>
      <c r="BH1730" s="17"/>
      <c r="BI1730" s="17"/>
      <c r="BJ1730" s="17"/>
      <c r="BK1730" s="17"/>
      <c r="BL1730" s="17"/>
      <c r="BM1730" s="17"/>
      <c r="BN1730" s="17"/>
      <c r="BO1730" s="17"/>
      <c r="BP1730" s="17"/>
      <c r="BQ1730" s="17"/>
      <c r="BR1730" s="17"/>
      <c r="BS1730" s="17"/>
      <c r="BT1730" s="17"/>
      <c r="BU1730" s="17"/>
      <c r="BV1730" s="17"/>
      <c r="BW1730" s="17"/>
      <c r="BX1730" s="17"/>
      <c r="BY1730" s="17"/>
      <c r="BZ1730" s="17"/>
      <c r="CA1730" s="17"/>
    </row>
    <row r="1731" spans="2:79" x14ac:dyDescent="0.3">
      <c r="B1731" s="24" t="s">
        <v>107</v>
      </c>
      <c r="C1731" s="17"/>
      <c r="D1731" s="17"/>
      <c r="E1731" s="17"/>
      <c r="F1731" s="17"/>
      <c r="G1731" s="17"/>
      <c r="H1731" s="17"/>
      <c r="I1731" s="17"/>
      <c r="J1731" s="17"/>
      <c r="K1731" s="17"/>
      <c r="L1731" s="17"/>
      <c r="M1731" s="17"/>
      <c r="N1731" s="17"/>
      <c r="O1731" s="17"/>
      <c r="P1731" s="17"/>
      <c r="Q1731" s="17"/>
      <c r="R1731" s="17"/>
      <c r="S1731" s="17"/>
      <c r="T1731" s="17"/>
      <c r="U1731" s="17"/>
      <c r="V1731" s="17"/>
      <c r="W1731" s="17"/>
      <c r="X1731" s="17"/>
      <c r="Y1731" s="17"/>
      <c r="Z1731" s="17"/>
      <c r="AA1731" s="17"/>
      <c r="AB1731" s="17"/>
      <c r="AC1731" s="17"/>
      <c r="AD1731" s="17"/>
      <c r="AE1731" s="17"/>
      <c r="AF1731" s="17"/>
      <c r="AG1731" s="17"/>
      <c r="AH1731" s="17"/>
      <c r="AI1731" s="17"/>
      <c r="AJ1731" s="17"/>
      <c r="AK1731" s="17"/>
      <c r="AL1731" s="17"/>
      <c r="AM1731" s="17"/>
      <c r="AN1731" s="17"/>
      <c r="AO1731" s="17"/>
      <c r="AP1731" s="17"/>
      <c r="AQ1731" s="17"/>
      <c r="AR1731" s="17"/>
      <c r="AS1731" s="17"/>
      <c r="AT1731" s="17"/>
      <c r="AU1731" s="17"/>
      <c r="AV1731" s="17"/>
      <c r="AW1731" s="17"/>
      <c r="AX1731" s="17"/>
      <c r="AY1731" s="17"/>
      <c r="AZ1731" s="17"/>
      <c r="BA1731" s="17"/>
      <c r="BB1731" s="17"/>
      <c r="BC1731" s="17"/>
      <c r="BD1731" s="17"/>
      <c r="BE1731" s="17"/>
      <c r="BF1731" s="17"/>
      <c r="BG1731" s="17"/>
      <c r="BH1731" s="17"/>
      <c r="BI1731" s="17"/>
      <c r="BJ1731" s="17"/>
      <c r="BK1731" s="17"/>
      <c r="BL1731" s="17"/>
      <c r="BM1731" s="17"/>
      <c r="BN1731" s="17"/>
      <c r="BO1731" s="17"/>
      <c r="BP1731" s="17"/>
      <c r="BQ1731" s="17"/>
      <c r="BR1731" s="17"/>
      <c r="BS1731" s="17"/>
      <c r="BT1731" s="17"/>
      <c r="BU1731" s="17"/>
      <c r="BV1731" s="17"/>
      <c r="BW1731" s="17"/>
      <c r="BX1731" s="17"/>
      <c r="BY1731" s="17"/>
      <c r="BZ1731" s="17"/>
      <c r="CA1731" s="17"/>
    </row>
    <row r="1732" spans="2:79" x14ac:dyDescent="0.3">
      <c r="B1732" t="s">
        <v>440</v>
      </c>
      <c r="C1732" s="17">
        <v>0.53554260566787304</v>
      </c>
      <c r="D1732" s="17">
        <v>0.55546047695079903</v>
      </c>
      <c r="E1732" s="17">
        <v>0.51591314583395498</v>
      </c>
      <c r="F1732" s="17"/>
      <c r="G1732" s="17">
        <v>0.47607152059989699</v>
      </c>
      <c r="H1732" s="17">
        <v>0.46492437557408101</v>
      </c>
      <c r="I1732" s="17">
        <v>0.56466233017941203</v>
      </c>
      <c r="J1732" s="17">
        <v>0.53630596741772796</v>
      </c>
      <c r="K1732" s="17">
        <v>0.56935272842228901</v>
      </c>
      <c r="L1732" s="17">
        <v>0.58591556099697695</v>
      </c>
      <c r="M1732" s="17"/>
      <c r="N1732" s="17">
        <v>0.47304208307405798</v>
      </c>
      <c r="O1732" s="17">
        <v>0.53344626492602598</v>
      </c>
      <c r="P1732" s="17">
        <v>0.58918737991574699</v>
      </c>
      <c r="Q1732" s="17">
        <v>0.55487943135309503</v>
      </c>
      <c r="R1732" s="17"/>
      <c r="S1732" s="17">
        <v>0.476703975474631</v>
      </c>
      <c r="T1732" s="17">
        <v>0.542779099504901</v>
      </c>
      <c r="U1732" s="17">
        <v>0.53726543249348702</v>
      </c>
      <c r="V1732" s="17">
        <v>0.53298754047098296</v>
      </c>
      <c r="W1732" s="17">
        <v>0.55341683197369895</v>
      </c>
      <c r="X1732" s="17">
        <v>0.58015100978588396</v>
      </c>
      <c r="Y1732" s="17">
        <v>0.54988602625080096</v>
      </c>
      <c r="Z1732" s="17">
        <v>0.597762013111103</v>
      </c>
      <c r="AA1732" s="17">
        <v>0.50029292198794695</v>
      </c>
      <c r="AB1732" s="17">
        <v>0.55318398292063697</v>
      </c>
      <c r="AC1732" s="17">
        <v>0.59974086071087995</v>
      </c>
      <c r="AD1732" s="17">
        <v>0.45322012283289298</v>
      </c>
      <c r="AE1732" s="17"/>
      <c r="AF1732" s="17">
        <v>0.61369667535748795</v>
      </c>
      <c r="AG1732" s="17">
        <v>0.46592558974086001</v>
      </c>
      <c r="AH1732" s="17">
        <v>0.488319959352226</v>
      </c>
      <c r="AI1732" s="17">
        <v>0.72158283515620003</v>
      </c>
      <c r="AJ1732" s="17">
        <v>0.46910189564422899</v>
      </c>
      <c r="AK1732" s="17"/>
      <c r="AL1732" s="17">
        <v>0.44046845894411601</v>
      </c>
      <c r="AM1732" s="17">
        <v>0.59395027071728901</v>
      </c>
      <c r="AN1732" s="17">
        <v>0.49059423741278901</v>
      </c>
      <c r="AO1732" s="17">
        <v>0.70782345185148299</v>
      </c>
      <c r="AP1732" s="17">
        <v>0.387965634562493</v>
      </c>
      <c r="AQ1732" s="17">
        <v>0.511803619744855</v>
      </c>
      <c r="AR1732" s="17"/>
      <c r="AS1732" s="17">
        <v>0.515690328308822</v>
      </c>
      <c r="AT1732" s="17">
        <v>0.54228274183709102</v>
      </c>
      <c r="AU1732" s="17">
        <v>0.53711410965121698</v>
      </c>
      <c r="AV1732" s="17">
        <v>0.56414759403009496</v>
      </c>
      <c r="AW1732" s="17">
        <v>0.363806110856769</v>
      </c>
      <c r="AX1732" s="17"/>
      <c r="AY1732" s="17">
        <v>0.59082560674276297</v>
      </c>
      <c r="AZ1732" s="17">
        <v>0.52356319512470995</v>
      </c>
      <c r="BA1732" s="17">
        <v>0.49006808210318398</v>
      </c>
      <c r="BB1732" s="17">
        <v>0.534581427332665</v>
      </c>
      <c r="BC1732" s="17">
        <v>0.58732975882908101</v>
      </c>
      <c r="BD1732" s="17"/>
      <c r="BE1732" s="17">
        <v>0.677634972863701</v>
      </c>
      <c r="BF1732" s="17">
        <v>0.60071886077439896</v>
      </c>
      <c r="BG1732" s="17">
        <v>0.53745004173766597</v>
      </c>
      <c r="BH1732" s="17">
        <v>0.47736000289700697</v>
      </c>
      <c r="BI1732" s="17"/>
      <c r="BJ1732" s="17">
        <v>0.67552459435884404</v>
      </c>
      <c r="BK1732" s="17">
        <v>0.45814944896251403</v>
      </c>
      <c r="BL1732" s="17">
        <v>0.56165913988576399</v>
      </c>
      <c r="BM1732" s="17">
        <v>0.50365274949941397</v>
      </c>
      <c r="BN1732" s="17"/>
      <c r="BO1732" s="17">
        <v>0.56266107480909699</v>
      </c>
      <c r="BP1732" s="17">
        <v>0.56903549026119904</v>
      </c>
      <c r="BQ1732" s="17">
        <v>0.52517327570338002</v>
      </c>
      <c r="BR1732" s="17"/>
      <c r="BS1732" s="17">
        <v>0.526248163510182</v>
      </c>
      <c r="BT1732" s="17">
        <v>0.547501034594011</v>
      </c>
      <c r="BU1732" s="17"/>
      <c r="BV1732" s="17">
        <v>0.361019184903979</v>
      </c>
      <c r="BW1732" s="17">
        <v>0.55731277879269903</v>
      </c>
      <c r="BX1732" s="17">
        <v>0.62927277964339201</v>
      </c>
      <c r="BY1732" s="17"/>
      <c r="BZ1732" s="17">
        <v>0.57498928330524601</v>
      </c>
      <c r="CA1732" s="17">
        <v>0.59636232306238401</v>
      </c>
    </row>
    <row r="1733" spans="2:79" x14ac:dyDescent="0.3">
      <c r="B1733" t="s">
        <v>441</v>
      </c>
      <c r="C1733" s="17">
        <v>0.415305153657476</v>
      </c>
      <c r="D1733" s="17">
        <v>0.40648415302791202</v>
      </c>
      <c r="E1733" s="17">
        <v>0.42367531197664698</v>
      </c>
      <c r="F1733" s="17"/>
      <c r="G1733" s="17">
        <v>0.46672668346016999</v>
      </c>
      <c r="H1733" s="17">
        <v>0.468036311333213</v>
      </c>
      <c r="I1733" s="17">
        <v>0.38592167220292101</v>
      </c>
      <c r="J1733" s="17">
        <v>0.41611228936206002</v>
      </c>
      <c r="K1733" s="17">
        <v>0.38472216325226599</v>
      </c>
      <c r="L1733" s="17">
        <v>0.38166081109279598</v>
      </c>
      <c r="M1733" s="17"/>
      <c r="N1733" s="17">
        <v>0.49147654065054402</v>
      </c>
      <c r="O1733" s="17">
        <v>0.42138874643592</v>
      </c>
      <c r="P1733" s="17">
        <v>0.363097926598343</v>
      </c>
      <c r="Q1733" s="17">
        <v>0.37480896596341601</v>
      </c>
      <c r="R1733" s="17"/>
      <c r="S1733" s="17">
        <v>0.47071936254095598</v>
      </c>
      <c r="T1733" s="17">
        <v>0.411049203037882</v>
      </c>
      <c r="U1733" s="17">
        <v>0.379589604305824</v>
      </c>
      <c r="V1733" s="17">
        <v>0.43156832199932998</v>
      </c>
      <c r="W1733" s="17">
        <v>0.42548444201542301</v>
      </c>
      <c r="X1733" s="17">
        <v>0.35260871170292102</v>
      </c>
      <c r="Y1733" s="17">
        <v>0.39368438003296802</v>
      </c>
      <c r="Z1733" s="17">
        <v>0.402237986888897</v>
      </c>
      <c r="AA1733" s="17">
        <v>0.44464592459239499</v>
      </c>
      <c r="AB1733" s="17">
        <v>0.40841223679913602</v>
      </c>
      <c r="AC1733" s="17">
        <v>0.334306479941121</v>
      </c>
      <c r="AD1733" s="17">
        <v>0.51081948993663795</v>
      </c>
      <c r="AE1733" s="17"/>
      <c r="AF1733" s="17">
        <v>0.35046522945720499</v>
      </c>
      <c r="AG1733" s="17">
        <v>0.49668799275485098</v>
      </c>
      <c r="AH1733" s="17">
        <v>0.47613463134145401</v>
      </c>
      <c r="AI1733" s="17">
        <v>0.25408644114288798</v>
      </c>
      <c r="AJ1733" s="17">
        <v>0.49195833982145998</v>
      </c>
      <c r="AK1733" s="17"/>
      <c r="AL1733" s="17">
        <v>0.53053534428235805</v>
      </c>
      <c r="AM1733" s="17">
        <v>0.37396331758916401</v>
      </c>
      <c r="AN1733" s="17">
        <v>0.46354532379393698</v>
      </c>
      <c r="AO1733" s="17">
        <v>0.26028317751725899</v>
      </c>
      <c r="AP1733" s="17">
        <v>0.55513113776027101</v>
      </c>
      <c r="AQ1733" s="17">
        <v>0.36870881519986698</v>
      </c>
      <c r="AR1733" s="17"/>
      <c r="AS1733" s="17">
        <v>0.46307425603108299</v>
      </c>
      <c r="AT1733" s="17">
        <v>0.40869925073315999</v>
      </c>
      <c r="AU1733" s="17">
        <v>0.38960930245720399</v>
      </c>
      <c r="AV1733" s="17">
        <v>0.398454898204678</v>
      </c>
      <c r="AW1733" s="17">
        <v>0.59012369364403605</v>
      </c>
      <c r="AX1733" s="17"/>
      <c r="AY1733" s="17">
        <v>0.380553829574795</v>
      </c>
      <c r="AZ1733" s="17">
        <v>0.433636070500871</v>
      </c>
      <c r="BA1733" s="17">
        <v>0.41375950408266299</v>
      </c>
      <c r="BB1733" s="17">
        <v>0.44176191177657598</v>
      </c>
      <c r="BC1733" s="17">
        <v>0.386999087300615</v>
      </c>
      <c r="BD1733" s="17"/>
      <c r="BE1733" s="17">
        <v>0.29826268069183998</v>
      </c>
      <c r="BF1733" s="17">
        <v>0.36933824121716602</v>
      </c>
      <c r="BG1733" s="17">
        <v>0.415937377330245</v>
      </c>
      <c r="BH1733" s="17">
        <v>0.46569095483622103</v>
      </c>
      <c r="BI1733" s="17"/>
      <c r="BJ1733" s="17">
        <v>0.287047343934066</v>
      </c>
      <c r="BK1733" s="17">
        <v>0.49091514178637802</v>
      </c>
      <c r="BL1733" s="17">
        <v>0.39519569310013403</v>
      </c>
      <c r="BM1733" s="17">
        <v>0.44736662960030599</v>
      </c>
      <c r="BN1733" s="17"/>
      <c r="BO1733" s="17">
        <v>0.39198009240863702</v>
      </c>
      <c r="BP1733" s="17">
        <v>0.381477394065247</v>
      </c>
      <c r="BQ1733" s="17">
        <v>0.42912080315780599</v>
      </c>
      <c r="BR1733" s="17"/>
      <c r="BS1733" s="17">
        <v>0.42664766640600199</v>
      </c>
      <c r="BT1733" s="17">
        <v>0.40265940135324002</v>
      </c>
      <c r="BU1733" s="17"/>
      <c r="BV1733" s="17">
        <v>0.59323700056517603</v>
      </c>
      <c r="BW1733" s="17">
        <v>0.38820152621230603</v>
      </c>
      <c r="BX1733" s="17">
        <v>0.35044478505300403</v>
      </c>
      <c r="BY1733" s="17"/>
      <c r="BZ1733" s="17">
        <v>0.40950571974386601</v>
      </c>
      <c r="CA1733" s="17">
        <v>0.36105954075879998</v>
      </c>
    </row>
    <row r="1734" spans="2:79" x14ac:dyDescent="0.3">
      <c r="B1734" t="s">
        <v>149</v>
      </c>
      <c r="C1734" s="17">
        <v>4.9152240674650703E-2</v>
      </c>
      <c r="D1734" s="17">
        <v>3.8055370021289003E-2</v>
      </c>
      <c r="E1734" s="17">
        <v>6.04115421893976E-2</v>
      </c>
      <c r="F1734" s="17"/>
      <c r="G1734" s="17">
        <v>5.72017959399332E-2</v>
      </c>
      <c r="H1734" s="17">
        <v>6.7039313092706193E-2</v>
      </c>
      <c r="I1734" s="17">
        <v>4.9415997617667101E-2</v>
      </c>
      <c r="J1734" s="17">
        <v>4.7581743220212101E-2</v>
      </c>
      <c r="K1734" s="17">
        <v>4.5925108325444497E-2</v>
      </c>
      <c r="L1734" s="17">
        <v>3.2423627910226502E-2</v>
      </c>
      <c r="M1734" s="17"/>
      <c r="N1734" s="17">
        <v>3.54813762753977E-2</v>
      </c>
      <c r="O1734" s="17">
        <v>4.5164988638054397E-2</v>
      </c>
      <c r="P1734" s="17">
        <v>4.7714693485909697E-2</v>
      </c>
      <c r="Q1734" s="17">
        <v>7.0311602683489197E-2</v>
      </c>
      <c r="R1734" s="17"/>
      <c r="S1734" s="17">
        <v>5.25766619844132E-2</v>
      </c>
      <c r="T1734" s="17">
        <v>4.6171697457216603E-2</v>
      </c>
      <c r="U1734" s="17">
        <v>8.3144963200688801E-2</v>
      </c>
      <c r="V1734" s="17">
        <v>3.5444137529686698E-2</v>
      </c>
      <c r="W1734" s="17">
        <v>2.1098726010877401E-2</v>
      </c>
      <c r="X1734" s="17">
        <v>6.7240278511195795E-2</v>
      </c>
      <c r="Y1734" s="17">
        <v>5.6429593716231401E-2</v>
      </c>
      <c r="Z1734" s="17">
        <v>0</v>
      </c>
      <c r="AA1734" s="17">
        <v>5.5061153419658601E-2</v>
      </c>
      <c r="AB1734" s="17">
        <v>3.8403780280226903E-2</v>
      </c>
      <c r="AC1734" s="17">
        <v>6.5952659347999307E-2</v>
      </c>
      <c r="AD1734" s="17">
        <v>3.59603872304693E-2</v>
      </c>
      <c r="AE1734" s="17"/>
      <c r="AF1734" s="17">
        <v>3.5838095185306701E-2</v>
      </c>
      <c r="AG1734" s="17">
        <v>3.7386417504289497E-2</v>
      </c>
      <c r="AH1734" s="17">
        <v>3.5545409306320601E-2</v>
      </c>
      <c r="AI1734" s="17">
        <v>2.43307237009119E-2</v>
      </c>
      <c r="AJ1734" s="17">
        <v>3.8939764534311597E-2</v>
      </c>
      <c r="AK1734" s="17"/>
      <c r="AL1734" s="17">
        <v>2.8996196773525398E-2</v>
      </c>
      <c r="AM1734" s="17">
        <v>3.2086411693547201E-2</v>
      </c>
      <c r="AN1734" s="17">
        <v>4.5860438793273402E-2</v>
      </c>
      <c r="AO1734" s="17">
        <v>3.18933706312578E-2</v>
      </c>
      <c r="AP1734" s="17">
        <v>5.6903227677235803E-2</v>
      </c>
      <c r="AQ1734" s="17">
        <v>0.11948756505527799</v>
      </c>
      <c r="AR1734" s="17"/>
      <c r="AS1734" s="17">
        <v>2.12354156600944E-2</v>
      </c>
      <c r="AT1734" s="17">
        <v>4.9018007429748899E-2</v>
      </c>
      <c r="AU1734" s="17">
        <v>7.3276587891579398E-2</v>
      </c>
      <c r="AV1734" s="17">
        <v>3.7397507765227302E-2</v>
      </c>
      <c r="AW1734" s="17">
        <v>4.6070195499195103E-2</v>
      </c>
      <c r="AX1734" s="17"/>
      <c r="AY1734" s="17">
        <v>2.8620563682442299E-2</v>
      </c>
      <c r="AZ1734" s="17">
        <v>4.2800734374419003E-2</v>
      </c>
      <c r="BA1734" s="17">
        <v>9.6172413814153798E-2</v>
      </c>
      <c r="BB1734" s="17">
        <v>2.3656660890759299E-2</v>
      </c>
      <c r="BC1734" s="17">
        <v>2.5671153870304601E-2</v>
      </c>
      <c r="BD1734" s="17"/>
      <c r="BE1734" s="17">
        <v>2.4102346444459102E-2</v>
      </c>
      <c r="BF1734" s="17">
        <v>2.9942898008435401E-2</v>
      </c>
      <c r="BG1734" s="17">
        <v>4.6612580932088601E-2</v>
      </c>
      <c r="BH1734" s="17">
        <v>5.6949042266771902E-2</v>
      </c>
      <c r="BI1734" s="17"/>
      <c r="BJ1734" s="17">
        <v>3.7428061707090003E-2</v>
      </c>
      <c r="BK1734" s="17">
        <v>5.0935409251108302E-2</v>
      </c>
      <c r="BL1734" s="17">
        <v>4.31451670141021E-2</v>
      </c>
      <c r="BM1734" s="17">
        <v>4.8980620900279999E-2</v>
      </c>
      <c r="BN1734" s="17"/>
      <c r="BO1734" s="17">
        <v>4.5358832782266101E-2</v>
      </c>
      <c r="BP1734" s="17">
        <v>4.9487115673553898E-2</v>
      </c>
      <c r="BQ1734" s="17">
        <v>4.5705921138814401E-2</v>
      </c>
      <c r="BR1734" s="17"/>
      <c r="BS1734" s="17">
        <v>4.7104170083815899E-2</v>
      </c>
      <c r="BT1734" s="17">
        <v>4.9839564052749002E-2</v>
      </c>
      <c r="BU1734" s="17"/>
      <c r="BV1734" s="17">
        <v>4.5743814530845098E-2</v>
      </c>
      <c r="BW1734" s="17">
        <v>5.4485694994995101E-2</v>
      </c>
      <c r="BX1734" s="17">
        <v>2.0282435303604102E-2</v>
      </c>
      <c r="BY1734" s="17"/>
      <c r="BZ1734" s="17">
        <v>1.5504996950887501E-2</v>
      </c>
      <c r="CA1734" s="17">
        <v>4.2578136178815403E-2</v>
      </c>
    </row>
    <row r="1735" spans="2:79" x14ac:dyDescent="0.3">
      <c r="C1735" s="17"/>
      <c r="D1735" s="17"/>
      <c r="E1735" s="17"/>
      <c r="F1735" s="17"/>
      <c r="G1735" s="17"/>
      <c r="H1735" s="17"/>
      <c r="I1735" s="17"/>
      <c r="J1735" s="17"/>
      <c r="K1735" s="17"/>
      <c r="L1735" s="17"/>
      <c r="M1735" s="17"/>
      <c r="N1735" s="17"/>
      <c r="O1735" s="17"/>
      <c r="P1735" s="17"/>
      <c r="Q1735" s="17"/>
      <c r="R1735" s="17"/>
      <c r="S1735" s="17"/>
      <c r="T1735" s="17"/>
      <c r="U1735" s="17"/>
      <c r="V1735" s="17"/>
      <c r="W1735" s="17"/>
      <c r="X1735" s="17"/>
      <c r="Y1735" s="17"/>
      <c r="Z1735" s="17"/>
      <c r="AA1735" s="17"/>
      <c r="AB1735" s="17"/>
      <c r="AC1735" s="17"/>
      <c r="AD1735" s="17"/>
      <c r="AE1735" s="17"/>
      <c r="AF1735" s="17"/>
      <c r="AG1735" s="17"/>
      <c r="AH1735" s="17"/>
      <c r="AI1735" s="17"/>
      <c r="AJ1735" s="17"/>
      <c r="AK1735" s="17"/>
      <c r="AL1735" s="17"/>
      <c r="AM1735" s="17"/>
      <c r="AN1735" s="17"/>
      <c r="AO1735" s="17"/>
      <c r="AP1735" s="17"/>
      <c r="AQ1735" s="17"/>
      <c r="AR1735" s="17"/>
      <c r="AS1735" s="17"/>
      <c r="AT1735" s="17"/>
      <c r="AU1735" s="17"/>
      <c r="AV1735" s="17"/>
      <c r="AW1735" s="17"/>
      <c r="AX1735" s="17"/>
      <c r="AY1735" s="17"/>
      <c r="AZ1735" s="17"/>
      <c r="BA1735" s="17"/>
      <c r="BB1735" s="17"/>
      <c r="BC1735" s="17"/>
      <c r="BD1735" s="17"/>
      <c r="BE1735" s="17"/>
      <c r="BF1735" s="17"/>
      <c r="BG1735" s="17"/>
      <c r="BH1735" s="17"/>
      <c r="BI1735" s="17"/>
      <c r="BJ1735" s="17"/>
      <c r="BK1735" s="17"/>
      <c r="BL1735" s="17"/>
      <c r="BM1735" s="17"/>
      <c r="BN1735" s="17"/>
      <c r="BO1735" s="17"/>
      <c r="BP1735" s="17"/>
      <c r="BQ1735" s="17"/>
      <c r="BR1735" s="17"/>
      <c r="BS1735" s="17"/>
      <c r="BT1735" s="17"/>
      <c r="BU1735" s="17"/>
      <c r="BV1735" s="17"/>
      <c r="BW1735" s="17"/>
      <c r="BX1735" s="17"/>
      <c r="BY1735" s="17"/>
      <c r="BZ1735" s="17"/>
      <c r="CA1735" s="17"/>
    </row>
    <row r="1736" spans="2:79" x14ac:dyDescent="0.3">
      <c r="B1736" s="6" t="s">
        <v>446</v>
      </c>
      <c r="C1736" s="17"/>
      <c r="D1736" s="17"/>
      <c r="E1736" s="17"/>
      <c r="F1736" s="17"/>
      <c r="G1736" s="17"/>
      <c r="H1736" s="17"/>
      <c r="I1736" s="17"/>
      <c r="J1736" s="17"/>
      <c r="K1736" s="17"/>
      <c r="L1736" s="17"/>
      <c r="M1736" s="17"/>
      <c r="N1736" s="17"/>
      <c r="O1736" s="17"/>
      <c r="P1736" s="17"/>
      <c r="Q1736" s="17"/>
      <c r="R1736" s="17"/>
      <c r="S1736" s="17"/>
      <c r="T1736" s="17"/>
      <c r="U1736" s="17"/>
      <c r="V1736" s="17"/>
      <c r="W1736" s="17"/>
      <c r="X1736" s="17"/>
      <c r="Y1736" s="17"/>
      <c r="Z1736" s="17"/>
      <c r="AA1736" s="17"/>
      <c r="AB1736" s="17"/>
      <c r="AC1736" s="17"/>
      <c r="AD1736" s="17"/>
      <c r="AE1736" s="17"/>
      <c r="AF1736" s="17"/>
      <c r="AG1736" s="17"/>
      <c r="AH1736" s="17"/>
      <c r="AI1736" s="17"/>
      <c r="AJ1736" s="17"/>
      <c r="AK1736" s="17"/>
      <c r="AL1736" s="17"/>
      <c r="AM1736" s="17"/>
      <c r="AN1736" s="17"/>
      <c r="AO1736" s="17"/>
      <c r="AP1736" s="17"/>
      <c r="AQ1736" s="17"/>
      <c r="AR1736" s="17"/>
      <c r="AS1736" s="17"/>
      <c r="AT1736" s="17"/>
      <c r="AU1736" s="17"/>
      <c r="AV1736" s="17"/>
      <c r="AW1736" s="17"/>
      <c r="AX1736" s="17"/>
      <c r="AY1736" s="17"/>
      <c r="AZ1736" s="17"/>
      <c r="BA1736" s="17"/>
      <c r="BB1736" s="17"/>
      <c r="BC1736" s="17"/>
      <c r="BD1736" s="17"/>
      <c r="BE1736" s="17"/>
      <c r="BF1736" s="17"/>
      <c r="BG1736" s="17"/>
      <c r="BH1736" s="17"/>
      <c r="BI1736" s="17"/>
      <c r="BJ1736" s="17"/>
      <c r="BK1736" s="17"/>
      <c r="BL1736" s="17"/>
      <c r="BM1736" s="17"/>
      <c r="BN1736" s="17"/>
      <c r="BO1736" s="17"/>
      <c r="BP1736" s="17"/>
      <c r="BQ1736" s="17"/>
      <c r="BR1736" s="17"/>
      <c r="BS1736" s="17"/>
      <c r="BT1736" s="17"/>
      <c r="BU1736" s="17"/>
      <c r="BV1736" s="17"/>
      <c r="BW1736" s="17"/>
      <c r="BX1736" s="17"/>
      <c r="BY1736" s="17"/>
      <c r="BZ1736" s="17"/>
      <c r="CA1736" s="17"/>
    </row>
    <row r="1737" spans="2:79" x14ac:dyDescent="0.3">
      <c r="B1737" s="24" t="s">
        <v>329</v>
      </c>
      <c r="C1737" s="17"/>
      <c r="D1737" s="17"/>
      <c r="E1737" s="17"/>
      <c r="F1737" s="17"/>
      <c r="G1737" s="17"/>
      <c r="H1737" s="17"/>
      <c r="I1737" s="17"/>
      <c r="J1737" s="17"/>
      <c r="K1737" s="17"/>
      <c r="L1737" s="17"/>
      <c r="M1737" s="17"/>
      <c r="N1737" s="17"/>
      <c r="O1737" s="17"/>
      <c r="P1737" s="17"/>
      <c r="Q1737" s="17"/>
      <c r="R1737" s="17"/>
      <c r="S1737" s="17"/>
      <c r="T1737" s="17"/>
      <c r="U1737" s="17"/>
      <c r="V1737" s="17"/>
      <c r="W1737" s="17"/>
      <c r="X1737" s="17"/>
      <c r="Y1737" s="17"/>
      <c r="Z1737" s="17"/>
      <c r="AA1737" s="17"/>
      <c r="AB1737" s="17"/>
      <c r="AC1737" s="17"/>
      <c r="AD1737" s="17"/>
      <c r="AE1737" s="17"/>
      <c r="AF1737" s="17"/>
      <c r="AG1737" s="17"/>
      <c r="AH1737" s="17"/>
      <c r="AI1737" s="17"/>
      <c r="AJ1737" s="17"/>
      <c r="AK1737" s="17"/>
      <c r="AL1737" s="17"/>
      <c r="AM1737" s="17"/>
      <c r="AN1737" s="17"/>
      <c r="AO1737" s="17"/>
      <c r="AP1737" s="17"/>
      <c r="AQ1737" s="17"/>
      <c r="AR1737" s="17"/>
      <c r="AS1737" s="17"/>
      <c r="AT1737" s="17"/>
      <c r="AU1737" s="17"/>
      <c r="AV1737" s="17"/>
      <c r="AW1737" s="17"/>
      <c r="AX1737" s="17"/>
      <c r="AY1737" s="17"/>
      <c r="AZ1737" s="17"/>
      <c r="BA1737" s="17"/>
      <c r="BB1737" s="17"/>
      <c r="BC1737" s="17"/>
      <c r="BD1737" s="17"/>
      <c r="BE1737" s="17"/>
      <c r="BF1737" s="17"/>
      <c r="BG1737" s="17"/>
      <c r="BH1737" s="17"/>
      <c r="BI1737" s="17"/>
      <c r="BJ1737" s="17"/>
      <c r="BK1737" s="17"/>
      <c r="BL1737" s="17"/>
      <c r="BM1737" s="17"/>
      <c r="BN1737" s="17"/>
      <c r="BO1737" s="17"/>
      <c r="BP1737" s="17"/>
      <c r="BQ1737" s="17"/>
      <c r="BR1737" s="17"/>
      <c r="BS1737" s="17"/>
      <c r="BT1737" s="17"/>
      <c r="BU1737" s="17"/>
      <c r="BV1737" s="17"/>
      <c r="BW1737" s="17"/>
      <c r="BX1737" s="17"/>
      <c r="BY1737" s="17"/>
      <c r="BZ1737" s="17"/>
      <c r="CA1737" s="17"/>
    </row>
    <row r="1738" spans="2:79" x14ac:dyDescent="0.3">
      <c r="B1738" t="s">
        <v>443</v>
      </c>
      <c r="C1738" s="17">
        <v>0.56208140025043196</v>
      </c>
      <c r="D1738" s="17">
        <v>0.51689741465787098</v>
      </c>
      <c r="E1738" s="17">
        <v>0.60507060443623994</v>
      </c>
      <c r="F1738" s="17"/>
      <c r="G1738" s="17">
        <v>0.56743093869523498</v>
      </c>
      <c r="H1738" s="17">
        <v>0.56460301803317303</v>
      </c>
      <c r="I1738" s="17">
        <v>0.571460714497111</v>
      </c>
      <c r="J1738" s="17">
        <v>0.53783331815046398</v>
      </c>
      <c r="K1738" s="17">
        <v>0.55800639119033801</v>
      </c>
      <c r="L1738" s="17">
        <v>0.57022552560263196</v>
      </c>
      <c r="M1738" s="17"/>
      <c r="N1738" s="17">
        <v>0.64049391894037799</v>
      </c>
      <c r="O1738" s="17">
        <v>0.56208988926773795</v>
      </c>
      <c r="P1738" s="17">
        <v>0.54344774377281801</v>
      </c>
      <c r="Q1738" s="17">
        <v>0.488626590815605</v>
      </c>
      <c r="R1738" s="17"/>
      <c r="S1738" s="17">
        <v>0.57163305587462199</v>
      </c>
      <c r="T1738" s="17">
        <v>0.48336916105432098</v>
      </c>
      <c r="U1738" s="17">
        <v>0.52658161605360898</v>
      </c>
      <c r="V1738" s="17">
        <v>0.73989754641016503</v>
      </c>
      <c r="W1738" s="17">
        <v>0.51188185287230004</v>
      </c>
      <c r="X1738" s="17">
        <v>0.51305771068691097</v>
      </c>
      <c r="Y1738" s="17">
        <v>0.527584771765222</v>
      </c>
      <c r="Z1738" s="17">
        <v>0.63555910758127399</v>
      </c>
      <c r="AA1738" s="17">
        <v>0.55460959309611702</v>
      </c>
      <c r="AB1738" s="17">
        <v>0.66160069922171305</v>
      </c>
      <c r="AC1738" s="17">
        <v>0.38035851497036399</v>
      </c>
      <c r="AD1738" s="17">
        <v>0.79656690266812402</v>
      </c>
      <c r="AE1738" s="17"/>
      <c r="AF1738" s="17">
        <v>0.52466659313425801</v>
      </c>
      <c r="AG1738" s="17">
        <v>0.58071074559529501</v>
      </c>
      <c r="AH1738" s="17">
        <v>0.65167034488390896</v>
      </c>
      <c r="AI1738" s="17">
        <v>0.45895245232989501</v>
      </c>
      <c r="AJ1738" s="17">
        <v>0.53590538537029997</v>
      </c>
      <c r="AK1738" s="17"/>
      <c r="AL1738" s="17">
        <v>0.59861095214418902</v>
      </c>
      <c r="AM1738" s="17">
        <v>0.54048763898770802</v>
      </c>
      <c r="AN1738" s="17">
        <v>0.63399383482242799</v>
      </c>
      <c r="AO1738" s="17">
        <v>0.47372500265703099</v>
      </c>
      <c r="AP1738" s="17">
        <v>0.62674206642726304</v>
      </c>
      <c r="AQ1738" s="17">
        <v>0.48216543058963202</v>
      </c>
      <c r="AR1738" s="17"/>
      <c r="AS1738" s="17">
        <v>0.65127825460941702</v>
      </c>
      <c r="AT1738" s="17">
        <v>0.58368572163468402</v>
      </c>
      <c r="AU1738" s="17">
        <v>0.50700813126772803</v>
      </c>
      <c r="AV1738" s="17">
        <v>0.47347225768107698</v>
      </c>
      <c r="AW1738" s="17">
        <v>0.45198220240439702</v>
      </c>
      <c r="AX1738" s="17"/>
      <c r="AY1738" s="17">
        <v>0.55877285428850398</v>
      </c>
      <c r="AZ1738" s="17">
        <v>0.61708591194965201</v>
      </c>
      <c r="BA1738" s="17">
        <v>0.50008741263947398</v>
      </c>
      <c r="BB1738" s="17">
        <v>0.59241289299316602</v>
      </c>
      <c r="BC1738" s="17">
        <v>0.21327613422556199</v>
      </c>
      <c r="BD1738" s="17"/>
      <c r="BE1738" s="17">
        <v>0.39744164498128298</v>
      </c>
      <c r="BF1738" s="17">
        <v>0.47212801530427601</v>
      </c>
      <c r="BG1738" s="17">
        <v>0.58062407717308895</v>
      </c>
      <c r="BH1738" s="17">
        <v>0.62208781919956602</v>
      </c>
      <c r="BI1738" s="17"/>
      <c r="BJ1738" s="17">
        <v>0.30502165557792599</v>
      </c>
      <c r="BK1738" s="17">
        <v>0.47188560966637499</v>
      </c>
      <c r="BL1738" s="17">
        <v>0.41022681946352302</v>
      </c>
      <c r="BM1738" s="17">
        <v>0.71121050248985196</v>
      </c>
      <c r="BN1738" s="17"/>
      <c r="BO1738" s="17">
        <v>0.40410878918368398</v>
      </c>
      <c r="BP1738" s="17">
        <v>0.47643116494220999</v>
      </c>
      <c r="BQ1738" s="17">
        <v>0.61591448904341695</v>
      </c>
      <c r="BR1738" s="17"/>
      <c r="BS1738" s="17">
        <v>0.57599055877507099</v>
      </c>
      <c r="BT1738" s="17">
        <v>0.54203188195764596</v>
      </c>
      <c r="BU1738" s="17"/>
      <c r="BV1738" s="17">
        <v>0.57961301816565503</v>
      </c>
      <c r="BW1738" s="17">
        <v>0.59473758563469903</v>
      </c>
      <c r="BX1738" s="17">
        <v>0.547399135180476</v>
      </c>
      <c r="BY1738" s="17"/>
      <c r="BZ1738" s="17">
        <v>0.43340602221718999</v>
      </c>
      <c r="CA1738" s="17">
        <v>0.522348107817032</v>
      </c>
    </row>
    <row r="1739" spans="2:79" x14ac:dyDescent="0.3">
      <c r="B1739" t="s">
        <v>444</v>
      </c>
      <c r="C1739" s="17">
        <v>0.105936595975876</v>
      </c>
      <c r="D1739" s="17">
        <v>0.132295627792993</v>
      </c>
      <c r="E1739" s="17">
        <v>8.0870137158316202E-2</v>
      </c>
      <c r="F1739" s="17"/>
      <c r="G1739" s="17">
        <v>0.26985591169324502</v>
      </c>
      <c r="H1739" s="17">
        <v>0.15003584503464101</v>
      </c>
      <c r="I1739" s="17">
        <v>0.122377143489121</v>
      </c>
      <c r="J1739" s="17">
        <v>8.3533055839781295E-2</v>
      </c>
      <c r="K1739" s="17">
        <v>2.5002740670627799E-2</v>
      </c>
      <c r="L1739" s="17">
        <v>1.3732650268719801E-2</v>
      </c>
      <c r="M1739" s="17"/>
      <c r="N1739" s="17">
        <v>8.9172468258963203E-2</v>
      </c>
      <c r="O1739" s="17">
        <v>9.3631370390608801E-2</v>
      </c>
      <c r="P1739" s="17">
        <v>0.13181134265313799</v>
      </c>
      <c r="Q1739" s="17">
        <v>0.11949246297010301</v>
      </c>
      <c r="R1739" s="17"/>
      <c r="S1739" s="17">
        <v>0.15307088073508399</v>
      </c>
      <c r="T1739" s="17">
        <v>0.103912983263634</v>
      </c>
      <c r="U1739" s="17">
        <v>0.19810457644985899</v>
      </c>
      <c r="V1739" s="17">
        <v>1.84444065602948E-2</v>
      </c>
      <c r="W1739" s="17">
        <v>8.6657168611561294E-2</v>
      </c>
      <c r="X1739" s="17">
        <v>0.124072797471493</v>
      </c>
      <c r="Y1739" s="17">
        <v>0.120753624471354</v>
      </c>
      <c r="Z1739" s="17">
        <v>5.3597866770568499E-2</v>
      </c>
      <c r="AA1739" s="17">
        <v>7.0247306339210405E-2</v>
      </c>
      <c r="AB1739" s="17">
        <v>8.2667474944989897E-2</v>
      </c>
      <c r="AC1739" s="17">
        <v>0.12721466603293899</v>
      </c>
      <c r="AD1739" s="17">
        <v>0.103376961793141</v>
      </c>
      <c r="AE1739" s="17"/>
      <c r="AF1739" s="17">
        <v>7.5495472722826501E-2</v>
      </c>
      <c r="AG1739" s="17">
        <v>0.13620635295869399</v>
      </c>
      <c r="AH1739" s="17">
        <v>6.1791821205709703E-2</v>
      </c>
      <c r="AI1739" s="17">
        <v>0.12047548975286</v>
      </c>
      <c r="AJ1739" s="17">
        <v>0.13980261598556201</v>
      </c>
      <c r="AK1739" s="17"/>
      <c r="AL1739" s="17">
        <v>0.132282444115774</v>
      </c>
      <c r="AM1739" s="17">
        <v>9.3205064927301295E-2</v>
      </c>
      <c r="AN1739" s="17">
        <v>0.13394038661155999</v>
      </c>
      <c r="AO1739" s="17">
        <v>0.10129769717228899</v>
      </c>
      <c r="AP1739" s="17">
        <v>0.12632581357307901</v>
      </c>
      <c r="AQ1739" s="17">
        <v>4.8685907098900597E-2</v>
      </c>
      <c r="AR1739" s="17"/>
      <c r="AS1739" s="17">
        <v>0.11705421213295999</v>
      </c>
      <c r="AT1739" s="17">
        <v>0.109261187940944</v>
      </c>
      <c r="AU1739" s="17">
        <v>8.5267751913763998E-2</v>
      </c>
      <c r="AV1739" s="17">
        <v>0.109294594523472</v>
      </c>
      <c r="AW1739" s="17">
        <v>0.190627271986306</v>
      </c>
      <c r="AX1739" s="17"/>
      <c r="AY1739" s="17">
        <v>5.9447485475568301E-2</v>
      </c>
      <c r="AZ1739" s="17">
        <v>0.10111908544813</v>
      </c>
      <c r="BA1739" s="17">
        <v>0.118623576556321</v>
      </c>
      <c r="BB1739" s="17">
        <v>0.15790071585309001</v>
      </c>
      <c r="BC1739" s="17">
        <v>0.24286153721624801</v>
      </c>
      <c r="BD1739" s="17"/>
      <c r="BE1739" s="17">
        <v>0.19334938155561099</v>
      </c>
      <c r="BF1739" s="17">
        <v>0.13114166064116201</v>
      </c>
      <c r="BG1739" s="17">
        <v>8.08370647469384E-2</v>
      </c>
      <c r="BH1739" s="17">
        <v>0.12382427719632801</v>
      </c>
      <c r="BI1739" s="17"/>
      <c r="BJ1739" s="17">
        <v>0.175597530477234</v>
      </c>
      <c r="BK1739" s="17">
        <v>0.26735113550579398</v>
      </c>
      <c r="BL1739" s="17">
        <v>0.117421163942464</v>
      </c>
      <c r="BM1739" s="17">
        <v>6.6250016583746699E-2</v>
      </c>
      <c r="BN1739" s="17"/>
      <c r="BO1739" s="17">
        <v>0.15357222693234601</v>
      </c>
      <c r="BP1739" s="17">
        <v>0.18981291980731199</v>
      </c>
      <c r="BQ1739" s="17">
        <v>7.6665547118332594E-2</v>
      </c>
      <c r="BR1739" s="17"/>
      <c r="BS1739" s="17">
        <v>9.3303628723150997E-2</v>
      </c>
      <c r="BT1739" s="17">
        <v>0.123108025053561</v>
      </c>
      <c r="BU1739" s="17"/>
      <c r="BV1739" s="17">
        <v>0.14214690980004499</v>
      </c>
      <c r="BW1739" s="17">
        <v>7.25557354994988E-2</v>
      </c>
      <c r="BX1739" s="17">
        <v>0.12287335438706801</v>
      </c>
      <c r="BY1739" s="17"/>
      <c r="BZ1739" s="17">
        <v>0.11124753411042</v>
      </c>
      <c r="CA1739" s="17">
        <v>0.163468673185547</v>
      </c>
    </row>
    <row r="1740" spans="2:79" x14ac:dyDescent="0.3">
      <c r="B1740" t="s">
        <v>445</v>
      </c>
      <c r="C1740" s="17">
        <v>0.248734118025977</v>
      </c>
      <c r="D1740" s="17">
        <v>0.29591934976162598</v>
      </c>
      <c r="E1740" s="17">
        <v>0.205395522358823</v>
      </c>
      <c r="F1740" s="17"/>
      <c r="G1740" s="17">
        <v>0.11884720434853201</v>
      </c>
      <c r="H1740" s="17">
        <v>0.18100637412899201</v>
      </c>
      <c r="I1740" s="17">
        <v>0.203587379801699</v>
      </c>
      <c r="J1740" s="17">
        <v>0.30280467674317701</v>
      </c>
      <c r="K1740" s="17">
        <v>0.33032616529202002</v>
      </c>
      <c r="L1740" s="17">
        <v>0.33617857592489803</v>
      </c>
      <c r="M1740" s="17"/>
      <c r="N1740" s="17">
        <v>0.226754632764017</v>
      </c>
      <c r="O1740" s="17">
        <v>0.24878143703891301</v>
      </c>
      <c r="P1740" s="17">
        <v>0.24762121167305401</v>
      </c>
      <c r="Q1740" s="17">
        <v>0.27859414745175898</v>
      </c>
      <c r="R1740" s="17"/>
      <c r="S1740" s="17">
        <v>0.174357489837735</v>
      </c>
      <c r="T1740" s="17">
        <v>0.32713807887308</v>
      </c>
      <c r="U1740" s="17">
        <v>0.21873165322601101</v>
      </c>
      <c r="V1740" s="17">
        <v>0.149675588492968</v>
      </c>
      <c r="W1740" s="17">
        <v>0.29390767461014899</v>
      </c>
      <c r="X1740" s="17">
        <v>0.217390198093037</v>
      </c>
      <c r="Y1740" s="17">
        <v>0.28844673485706301</v>
      </c>
      <c r="Z1740" s="17">
        <v>0.25295724255992602</v>
      </c>
      <c r="AA1740" s="17">
        <v>0.317863403743809</v>
      </c>
      <c r="AB1740" s="17">
        <v>0.234894212134896</v>
      </c>
      <c r="AC1740" s="17">
        <v>0.40168157710343699</v>
      </c>
      <c r="AD1740" s="17">
        <v>0</v>
      </c>
      <c r="AE1740" s="17"/>
      <c r="AF1740" s="17">
        <v>0.33459688647201702</v>
      </c>
      <c r="AG1740" s="17">
        <v>0.222106538360581</v>
      </c>
      <c r="AH1740" s="17">
        <v>0.23469124296212901</v>
      </c>
      <c r="AI1740" s="17">
        <v>0.31690415157264601</v>
      </c>
      <c r="AJ1740" s="17">
        <v>0.29016227665197403</v>
      </c>
      <c r="AK1740" s="17"/>
      <c r="AL1740" s="17">
        <v>0.22118086845903701</v>
      </c>
      <c r="AM1740" s="17">
        <v>0.31366611923291499</v>
      </c>
      <c r="AN1740" s="17">
        <v>0.17640639912058101</v>
      </c>
      <c r="AO1740" s="17">
        <v>0.341810599015411</v>
      </c>
      <c r="AP1740" s="17">
        <v>0.199029220381369</v>
      </c>
      <c r="AQ1740" s="17">
        <v>0.31469653450235302</v>
      </c>
      <c r="AR1740" s="17"/>
      <c r="AS1740" s="17">
        <v>0.15510175164186199</v>
      </c>
      <c r="AT1740" s="17">
        <v>0.24299832917643899</v>
      </c>
      <c r="AU1740" s="17">
        <v>0.29179302406857799</v>
      </c>
      <c r="AV1740" s="17">
        <v>0.33796930628744098</v>
      </c>
      <c r="AW1740" s="17">
        <v>0.247203888339772</v>
      </c>
      <c r="AX1740" s="17"/>
      <c r="AY1740" s="17">
        <v>0.29303365651825503</v>
      </c>
      <c r="AZ1740" s="17">
        <v>0.219290922592045</v>
      </c>
      <c r="BA1740" s="17">
        <v>0.27856977714405601</v>
      </c>
      <c r="BB1740" s="17">
        <v>0.19921002418490399</v>
      </c>
      <c r="BC1740" s="17">
        <v>0.37501871812401399</v>
      </c>
      <c r="BD1740" s="17"/>
      <c r="BE1740" s="17">
        <v>0.33544670747685101</v>
      </c>
      <c r="BF1740" s="17">
        <v>0.33799230060197999</v>
      </c>
      <c r="BG1740" s="17">
        <v>0.259334159099607</v>
      </c>
      <c r="BH1740" s="17">
        <v>0.169715280999199</v>
      </c>
      <c r="BI1740" s="17"/>
      <c r="BJ1740" s="17">
        <v>0.51938081394484004</v>
      </c>
      <c r="BK1740" s="17">
        <v>0.217544751223643</v>
      </c>
      <c r="BL1740" s="17">
        <v>0.33244045452846299</v>
      </c>
      <c r="BM1740" s="17">
        <v>0.152228129866052</v>
      </c>
      <c r="BN1740" s="17"/>
      <c r="BO1740" s="17">
        <v>0.40654345376728501</v>
      </c>
      <c r="BP1740" s="17">
        <v>0.24436787228861701</v>
      </c>
      <c r="BQ1740" s="17">
        <v>0.22138292983791499</v>
      </c>
      <c r="BR1740" s="17"/>
      <c r="BS1740" s="17">
        <v>0.25877713026883498</v>
      </c>
      <c r="BT1740" s="17">
        <v>0.23626805812256599</v>
      </c>
      <c r="BU1740" s="17"/>
      <c r="BV1740" s="17">
        <v>0.23262460397460799</v>
      </c>
      <c r="BW1740" s="17">
        <v>0.230474356435938</v>
      </c>
      <c r="BX1740" s="17">
        <v>0.29167524147759699</v>
      </c>
      <c r="BY1740" s="17"/>
      <c r="BZ1740" s="17">
        <v>0.371968423181396</v>
      </c>
      <c r="CA1740" s="17">
        <v>0.241966449488068</v>
      </c>
    </row>
    <row r="1741" spans="2:79" x14ac:dyDescent="0.3">
      <c r="B1741" t="s">
        <v>149</v>
      </c>
      <c r="C1741" s="17">
        <v>8.3247885747715702E-2</v>
      </c>
      <c r="D1741" s="17">
        <v>5.4887607787510201E-2</v>
      </c>
      <c r="E1741" s="17">
        <v>0.108663736046621</v>
      </c>
      <c r="F1741" s="17"/>
      <c r="G1741" s="17">
        <v>4.3865945262988801E-2</v>
      </c>
      <c r="H1741" s="17">
        <v>0.104354762803194</v>
      </c>
      <c r="I1741" s="17">
        <v>0.102574762212069</v>
      </c>
      <c r="J1741" s="17">
        <v>7.5828949266578502E-2</v>
      </c>
      <c r="K1741" s="17">
        <v>8.66647028470139E-2</v>
      </c>
      <c r="L1741" s="17">
        <v>7.9863248203750098E-2</v>
      </c>
      <c r="M1741" s="17"/>
      <c r="N1741" s="17">
        <v>4.3578980036641499E-2</v>
      </c>
      <c r="O1741" s="17">
        <v>9.5497303302740505E-2</v>
      </c>
      <c r="P1741" s="17">
        <v>7.7119701900990503E-2</v>
      </c>
      <c r="Q1741" s="17">
        <v>0.113286798762533</v>
      </c>
      <c r="R1741" s="17"/>
      <c r="S1741" s="17">
        <v>0.10093857355256</v>
      </c>
      <c r="T1741" s="17">
        <v>8.5579776808965502E-2</v>
      </c>
      <c r="U1741" s="17">
        <v>5.6582154270520303E-2</v>
      </c>
      <c r="V1741" s="17">
        <v>9.1982458536572498E-2</v>
      </c>
      <c r="W1741" s="17">
        <v>0.107553303905989</v>
      </c>
      <c r="X1741" s="17">
        <v>0.145479293748559</v>
      </c>
      <c r="Y1741" s="17">
        <v>6.3214868906361396E-2</v>
      </c>
      <c r="Z1741" s="17">
        <v>5.7885783088231398E-2</v>
      </c>
      <c r="AA1741" s="17">
        <v>5.7279696820863597E-2</v>
      </c>
      <c r="AB1741" s="17">
        <v>2.0837613698400901E-2</v>
      </c>
      <c r="AC1741" s="17">
        <v>9.07452418932609E-2</v>
      </c>
      <c r="AD1741" s="17">
        <v>0.10005613553873501</v>
      </c>
      <c r="AE1741" s="17"/>
      <c r="AF1741" s="17">
        <v>6.5241047670898306E-2</v>
      </c>
      <c r="AG1741" s="17">
        <v>6.0976363085430002E-2</v>
      </c>
      <c r="AH1741" s="17">
        <v>5.1846590948251801E-2</v>
      </c>
      <c r="AI1741" s="17">
        <v>0.10366790634459799</v>
      </c>
      <c r="AJ1741" s="17">
        <v>3.41297219921637E-2</v>
      </c>
      <c r="AK1741" s="17"/>
      <c r="AL1741" s="17">
        <v>4.7925735280999797E-2</v>
      </c>
      <c r="AM1741" s="17">
        <v>5.2641176852075602E-2</v>
      </c>
      <c r="AN1741" s="17">
        <v>5.5659379445431E-2</v>
      </c>
      <c r="AO1741" s="17">
        <v>8.3166701155268793E-2</v>
      </c>
      <c r="AP1741" s="17">
        <v>4.7902899618288898E-2</v>
      </c>
      <c r="AQ1741" s="17">
        <v>0.15445212780911399</v>
      </c>
      <c r="AR1741" s="17"/>
      <c r="AS1741" s="17">
        <v>7.65657816157614E-2</v>
      </c>
      <c r="AT1741" s="17">
        <v>6.4054761247932704E-2</v>
      </c>
      <c r="AU1741" s="17">
        <v>0.11593109274993001</v>
      </c>
      <c r="AV1741" s="17">
        <v>7.9263841508010802E-2</v>
      </c>
      <c r="AW1741" s="17">
        <v>0.110186637269524</v>
      </c>
      <c r="AX1741" s="17"/>
      <c r="AY1741" s="17">
        <v>8.8746003717672703E-2</v>
      </c>
      <c r="AZ1741" s="17">
        <v>6.2504080010173102E-2</v>
      </c>
      <c r="BA1741" s="17">
        <v>0.102719233660149</v>
      </c>
      <c r="BB1741" s="17">
        <v>5.0476366968839802E-2</v>
      </c>
      <c r="BC1741" s="17">
        <v>0.16884361043417601</v>
      </c>
      <c r="BD1741" s="17"/>
      <c r="BE1741" s="17">
        <v>7.3762265986254294E-2</v>
      </c>
      <c r="BF1741" s="17">
        <v>5.8738023452582402E-2</v>
      </c>
      <c r="BG1741" s="17">
        <v>7.9204698980365806E-2</v>
      </c>
      <c r="BH1741" s="17">
        <v>8.43726226049063E-2</v>
      </c>
      <c r="BI1741" s="17"/>
      <c r="BJ1741" s="17">
        <v>0</v>
      </c>
      <c r="BK1741" s="17">
        <v>4.3218503604187601E-2</v>
      </c>
      <c r="BL1741" s="17">
        <v>0.13991156206555</v>
      </c>
      <c r="BM1741" s="17">
        <v>7.0311351060349705E-2</v>
      </c>
      <c r="BN1741" s="17"/>
      <c r="BO1741" s="17">
        <v>3.5775530116685703E-2</v>
      </c>
      <c r="BP1741" s="17">
        <v>8.9388042961860301E-2</v>
      </c>
      <c r="BQ1741" s="17">
        <v>8.6037034000335105E-2</v>
      </c>
      <c r="BR1741" s="17"/>
      <c r="BS1741" s="17">
        <v>7.1928682232942701E-2</v>
      </c>
      <c r="BT1741" s="17">
        <v>9.8592034866227599E-2</v>
      </c>
      <c r="BU1741" s="17"/>
      <c r="BV1741" s="17">
        <v>4.5615468059692299E-2</v>
      </c>
      <c r="BW1741" s="17">
        <v>0.10223232242986401</v>
      </c>
      <c r="BX1741" s="17">
        <v>3.8052268954859199E-2</v>
      </c>
      <c r="BY1741" s="17"/>
      <c r="BZ1741" s="17">
        <v>8.3378020490994201E-2</v>
      </c>
      <c r="CA1741" s="17">
        <v>7.2216769509352893E-2</v>
      </c>
    </row>
    <row r="1742" spans="2:79" x14ac:dyDescent="0.3">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17"/>
      <c r="AH1742" s="17"/>
      <c r="AI1742" s="17"/>
      <c r="AJ1742" s="17"/>
      <c r="AK1742" s="17"/>
      <c r="AL1742" s="17"/>
      <c r="AM1742" s="17"/>
      <c r="AN1742" s="17"/>
      <c r="AO1742" s="17"/>
      <c r="AP1742" s="17"/>
      <c r="AQ1742" s="17"/>
      <c r="AR1742" s="17"/>
      <c r="AS1742" s="17"/>
      <c r="AT1742" s="17"/>
      <c r="AU1742" s="17"/>
      <c r="AV1742" s="17"/>
      <c r="AW1742" s="17"/>
      <c r="AX1742" s="17"/>
      <c r="AY1742" s="17"/>
      <c r="AZ1742" s="17"/>
      <c r="BA1742" s="17"/>
      <c r="BB1742" s="17"/>
      <c r="BC1742" s="17"/>
      <c r="BD1742" s="17"/>
      <c r="BE1742" s="17"/>
      <c r="BF1742" s="17"/>
      <c r="BG1742" s="17"/>
      <c r="BH1742" s="17"/>
      <c r="BI1742" s="17"/>
      <c r="BJ1742" s="17"/>
      <c r="BK1742" s="17"/>
      <c r="BL1742" s="17"/>
      <c r="BM1742" s="17"/>
      <c r="BN1742" s="17"/>
      <c r="BO1742" s="17"/>
      <c r="BP1742" s="17"/>
      <c r="BQ1742" s="17"/>
      <c r="BR1742" s="17"/>
      <c r="BS1742" s="17"/>
      <c r="BT1742" s="17"/>
      <c r="BU1742" s="17"/>
      <c r="BV1742" s="17"/>
      <c r="BW1742" s="17"/>
      <c r="BX1742" s="17"/>
      <c r="BY1742" s="17"/>
      <c r="BZ1742" s="17"/>
      <c r="CA1742" s="17"/>
    </row>
    <row r="1743" spans="2:79" x14ac:dyDescent="0.3">
      <c r="B1743" s="6" t="s">
        <v>450</v>
      </c>
      <c r="C1743" s="17"/>
      <c r="D1743" s="17"/>
      <c r="E1743" s="17"/>
      <c r="F1743" s="17"/>
      <c r="G1743" s="17"/>
      <c r="H1743" s="17"/>
      <c r="I1743" s="17"/>
      <c r="J1743" s="17"/>
      <c r="K1743" s="17"/>
      <c r="L1743" s="17"/>
      <c r="M1743" s="17"/>
      <c r="N1743" s="17"/>
      <c r="O1743" s="17"/>
      <c r="P1743" s="17"/>
      <c r="Q1743" s="17"/>
      <c r="R1743" s="17"/>
      <c r="S1743" s="17"/>
      <c r="T1743" s="17"/>
      <c r="U1743" s="17"/>
      <c r="V1743" s="17"/>
      <c r="W1743" s="17"/>
      <c r="X1743" s="17"/>
      <c r="Y1743" s="17"/>
      <c r="Z1743" s="17"/>
      <c r="AA1743" s="17"/>
      <c r="AB1743" s="17"/>
      <c r="AC1743" s="17"/>
      <c r="AD1743" s="17"/>
      <c r="AE1743" s="17"/>
      <c r="AF1743" s="17"/>
      <c r="AG1743" s="17"/>
      <c r="AH1743" s="17"/>
      <c r="AI1743" s="17"/>
      <c r="AJ1743" s="17"/>
      <c r="AK1743" s="17"/>
      <c r="AL1743" s="17"/>
      <c r="AM1743" s="17"/>
      <c r="AN1743" s="17"/>
      <c r="AO1743" s="17"/>
      <c r="AP1743" s="17"/>
      <c r="AQ1743" s="17"/>
      <c r="AR1743" s="17"/>
      <c r="AS1743" s="17"/>
      <c r="AT1743" s="17"/>
      <c r="AU1743" s="17"/>
      <c r="AV1743" s="17"/>
      <c r="AW1743" s="17"/>
      <c r="AX1743" s="17"/>
      <c r="AY1743" s="17"/>
      <c r="AZ1743" s="17"/>
      <c r="BA1743" s="17"/>
      <c r="BB1743" s="17"/>
      <c r="BC1743" s="17"/>
      <c r="BD1743" s="17"/>
      <c r="BE1743" s="17"/>
      <c r="BF1743" s="17"/>
      <c r="BG1743" s="17"/>
      <c r="BH1743" s="17"/>
      <c r="BI1743" s="17"/>
      <c r="BJ1743" s="17"/>
      <c r="BK1743" s="17"/>
      <c r="BL1743" s="17"/>
      <c r="BM1743" s="17"/>
      <c r="BN1743" s="17"/>
      <c r="BO1743" s="17"/>
      <c r="BP1743" s="17"/>
      <c r="BQ1743" s="17"/>
      <c r="BR1743" s="17"/>
      <c r="BS1743" s="17"/>
      <c r="BT1743" s="17"/>
      <c r="BU1743" s="17"/>
      <c r="BV1743" s="17"/>
      <c r="BW1743" s="17"/>
      <c r="BX1743" s="17"/>
      <c r="BY1743" s="17"/>
      <c r="BZ1743" s="17"/>
      <c r="CA1743" s="17"/>
    </row>
    <row r="1744" spans="2:79" x14ac:dyDescent="0.3">
      <c r="B1744" s="24" t="s">
        <v>329</v>
      </c>
      <c r="C1744" s="17"/>
      <c r="D1744" s="17"/>
      <c r="E1744" s="17"/>
      <c r="F1744" s="17"/>
      <c r="G1744" s="17"/>
      <c r="H1744" s="17"/>
      <c r="I1744" s="17"/>
      <c r="J1744" s="17"/>
      <c r="K1744" s="17"/>
      <c r="L1744" s="17"/>
      <c r="M1744" s="17"/>
      <c r="N1744" s="17"/>
      <c r="O1744" s="17"/>
      <c r="P1744" s="17"/>
      <c r="Q1744" s="17"/>
      <c r="R1744" s="17"/>
      <c r="S1744" s="17"/>
      <c r="T1744" s="17"/>
      <c r="U1744" s="17"/>
      <c r="V1744" s="17"/>
      <c r="W1744" s="17"/>
      <c r="X1744" s="17"/>
      <c r="Y1744" s="17"/>
      <c r="Z1744" s="17"/>
      <c r="AA1744" s="17"/>
      <c r="AB1744" s="17"/>
      <c r="AC1744" s="17"/>
      <c r="AD1744" s="17"/>
      <c r="AE1744" s="17"/>
      <c r="AF1744" s="17"/>
      <c r="AG1744" s="17"/>
      <c r="AH1744" s="17"/>
      <c r="AI1744" s="17"/>
      <c r="AJ1744" s="17"/>
      <c r="AK1744" s="17"/>
      <c r="AL1744" s="17"/>
      <c r="AM1744" s="17"/>
      <c r="AN1744" s="17"/>
      <c r="AO1744" s="17"/>
      <c r="AP1744" s="17"/>
      <c r="AQ1744" s="17"/>
      <c r="AR1744" s="17"/>
      <c r="AS1744" s="17"/>
      <c r="AT1744" s="17"/>
      <c r="AU1744" s="17"/>
      <c r="AV1744" s="17"/>
      <c r="AW1744" s="17"/>
      <c r="AX1744" s="17"/>
      <c r="AY1744" s="17"/>
      <c r="AZ1744" s="17"/>
      <c r="BA1744" s="17"/>
      <c r="BB1744" s="17"/>
      <c r="BC1744" s="17"/>
      <c r="BD1744" s="17"/>
      <c r="BE1744" s="17"/>
      <c r="BF1744" s="17"/>
      <c r="BG1744" s="17"/>
      <c r="BH1744" s="17"/>
      <c r="BI1744" s="17"/>
      <c r="BJ1744" s="17"/>
      <c r="BK1744" s="17"/>
      <c r="BL1744" s="17"/>
      <c r="BM1744" s="17"/>
      <c r="BN1744" s="17"/>
      <c r="BO1744" s="17"/>
      <c r="BP1744" s="17"/>
      <c r="BQ1744" s="17"/>
      <c r="BR1744" s="17"/>
      <c r="BS1744" s="17"/>
      <c r="BT1744" s="17"/>
      <c r="BU1744" s="17"/>
      <c r="BV1744" s="17"/>
      <c r="BW1744" s="17"/>
      <c r="BX1744" s="17"/>
      <c r="BY1744" s="17"/>
      <c r="BZ1744" s="17"/>
      <c r="CA1744" s="17"/>
    </row>
    <row r="1745" spans="2:79" x14ac:dyDescent="0.3">
      <c r="B1745" t="s">
        <v>447</v>
      </c>
      <c r="C1745" s="17">
        <v>0.33518808932900401</v>
      </c>
      <c r="D1745" s="17">
        <v>0.29920931743139101</v>
      </c>
      <c r="E1745" s="17">
        <v>0.37460304733629202</v>
      </c>
      <c r="F1745" s="17"/>
      <c r="G1745" s="17">
        <v>0.42421891034562298</v>
      </c>
      <c r="H1745" s="17">
        <v>0.39884184014514801</v>
      </c>
      <c r="I1745" s="17">
        <v>0.35739862838873698</v>
      </c>
      <c r="J1745" s="17">
        <v>0.27872723237616998</v>
      </c>
      <c r="K1745" s="17">
        <v>0.27483639761241602</v>
      </c>
      <c r="L1745" s="17">
        <v>0.29655871223222502</v>
      </c>
      <c r="M1745" s="17"/>
      <c r="N1745" s="17">
        <v>0.37865588417093898</v>
      </c>
      <c r="O1745" s="17">
        <v>0.29767774446106099</v>
      </c>
      <c r="P1745" s="17">
        <v>0.29812491226392102</v>
      </c>
      <c r="Q1745" s="17">
        <v>0.36217506605149602</v>
      </c>
      <c r="R1745" s="17"/>
      <c r="S1745" s="17">
        <v>0.37254002231948502</v>
      </c>
      <c r="T1745" s="17">
        <v>0.37864158782352902</v>
      </c>
      <c r="U1745" s="17">
        <v>0.385600311263124</v>
      </c>
      <c r="V1745" s="17">
        <v>0.31384769266990298</v>
      </c>
      <c r="W1745" s="17">
        <v>0.352675177522012</v>
      </c>
      <c r="X1745" s="17">
        <v>0.29573419350332197</v>
      </c>
      <c r="Y1745" s="17">
        <v>0.36564987339146598</v>
      </c>
      <c r="Z1745" s="17">
        <v>0.27744761674984603</v>
      </c>
      <c r="AA1745" s="17">
        <v>0.28571423962158599</v>
      </c>
      <c r="AB1745" s="17">
        <v>0.30997531821704699</v>
      </c>
      <c r="AC1745" s="17">
        <v>0.27109918271533401</v>
      </c>
      <c r="AD1745" s="17">
        <v>0.33299560025076003</v>
      </c>
      <c r="AE1745" s="17"/>
      <c r="AF1745" s="17">
        <v>0.30218312172696399</v>
      </c>
      <c r="AG1745" s="17">
        <v>0.39262812384351498</v>
      </c>
      <c r="AH1745" s="17">
        <v>0.364242150171806</v>
      </c>
      <c r="AI1745" s="17">
        <v>0.21054513620849399</v>
      </c>
      <c r="AJ1745" s="17">
        <v>0.34277723873346699</v>
      </c>
      <c r="AK1745" s="17"/>
      <c r="AL1745" s="17">
        <v>0.41948543441540098</v>
      </c>
      <c r="AM1745" s="17">
        <v>0.29938667426558302</v>
      </c>
      <c r="AN1745" s="17">
        <v>0.381272291076378</v>
      </c>
      <c r="AO1745" s="17">
        <v>0.225949512454927</v>
      </c>
      <c r="AP1745" s="17">
        <v>0.43483613668497201</v>
      </c>
      <c r="AQ1745" s="17">
        <v>0.25083380690207002</v>
      </c>
      <c r="AR1745" s="17"/>
      <c r="AS1745" s="17">
        <v>0.37208514560527001</v>
      </c>
      <c r="AT1745" s="17">
        <v>0.31434740947824003</v>
      </c>
      <c r="AU1745" s="17">
        <v>0.33920270455685098</v>
      </c>
      <c r="AV1745" s="17">
        <v>0.32635787683825701</v>
      </c>
      <c r="AW1745" s="17">
        <v>0.45310720680587402</v>
      </c>
      <c r="AX1745" s="17"/>
      <c r="AY1745" s="17">
        <v>0.35781941083792201</v>
      </c>
      <c r="AZ1745" s="17">
        <v>0.28420216887593602</v>
      </c>
      <c r="BA1745" s="17">
        <v>0.34775188011110603</v>
      </c>
      <c r="BB1745" s="17">
        <v>0.47568877048670699</v>
      </c>
      <c r="BC1745" s="17">
        <v>0.19461177242550401</v>
      </c>
      <c r="BD1745" s="17"/>
      <c r="BE1745" s="17">
        <v>0.18827325135210701</v>
      </c>
      <c r="BF1745" s="17">
        <v>0.19629492033306001</v>
      </c>
      <c r="BG1745" s="17">
        <v>0.29843711455580901</v>
      </c>
      <c r="BH1745" s="17">
        <v>0.51601458374629405</v>
      </c>
      <c r="BI1745" s="17"/>
      <c r="BJ1745" s="17">
        <v>0.29447746554988202</v>
      </c>
      <c r="BK1745" s="17">
        <v>0.30571618735600897</v>
      </c>
      <c r="BL1745" s="17">
        <v>0.27622312400740301</v>
      </c>
      <c r="BM1745" s="17">
        <v>0.373400919190151</v>
      </c>
      <c r="BN1745" s="17"/>
      <c r="BO1745" s="17">
        <v>0.32608945125053002</v>
      </c>
      <c r="BP1745" s="17">
        <v>0.23109370853785</v>
      </c>
      <c r="BQ1745" s="17">
        <v>0.35372624665105701</v>
      </c>
      <c r="BR1745" s="17"/>
      <c r="BS1745" s="17">
        <v>0.34711593906376298</v>
      </c>
      <c r="BT1745" s="17">
        <v>0.32186953033556798</v>
      </c>
      <c r="BU1745" s="17"/>
      <c r="BV1745" s="17">
        <v>0.394558988979061</v>
      </c>
      <c r="BW1745" s="17">
        <v>0.33483813005795598</v>
      </c>
      <c r="BX1745" s="17">
        <v>0.28331810739010799</v>
      </c>
      <c r="BY1745" s="17"/>
      <c r="BZ1745" s="17">
        <v>0.28985661305362398</v>
      </c>
      <c r="CA1745" s="17">
        <v>0.38466358281696</v>
      </c>
    </row>
    <row r="1746" spans="2:79" x14ac:dyDescent="0.3">
      <c r="B1746" t="s">
        <v>448</v>
      </c>
      <c r="C1746" s="17">
        <v>0.15782533558102199</v>
      </c>
      <c r="D1746" s="17">
        <v>0.19343381672032101</v>
      </c>
      <c r="E1746" s="17">
        <v>0.117326872569732</v>
      </c>
      <c r="F1746" s="17"/>
      <c r="G1746" s="17">
        <v>0.22393222140385399</v>
      </c>
      <c r="H1746" s="17">
        <v>0.25175132797614902</v>
      </c>
      <c r="I1746" s="17">
        <v>0.13277610152692801</v>
      </c>
      <c r="J1746" s="17">
        <v>0.117046890302255</v>
      </c>
      <c r="K1746" s="17">
        <v>0.13945729691310799</v>
      </c>
      <c r="L1746" s="17">
        <v>0.109154808712699</v>
      </c>
      <c r="M1746" s="17"/>
      <c r="N1746" s="17">
        <v>0.154689499696855</v>
      </c>
      <c r="O1746" s="17">
        <v>0.18307993775595299</v>
      </c>
      <c r="P1746" s="17">
        <v>0.160603771079737</v>
      </c>
      <c r="Q1746" s="17">
        <v>0.13264038946628701</v>
      </c>
      <c r="R1746" s="17"/>
      <c r="S1746" s="17">
        <v>0.18741039796240699</v>
      </c>
      <c r="T1746" s="17">
        <v>9.7946388768778397E-2</v>
      </c>
      <c r="U1746" s="17">
        <v>0.13774471444593001</v>
      </c>
      <c r="V1746" s="17">
        <v>0.13541201915248999</v>
      </c>
      <c r="W1746" s="17">
        <v>0.11346212538731899</v>
      </c>
      <c r="X1746" s="17">
        <v>0.19773467249589499</v>
      </c>
      <c r="Y1746" s="17">
        <v>0.178699241329947</v>
      </c>
      <c r="Z1746" s="17">
        <v>0.19526772349066299</v>
      </c>
      <c r="AA1746" s="17">
        <v>0.17216083319569001</v>
      </c>
      <c r="AB1746" s="17">
        <v>0.18368103091605101</v>
      </c>
      <c r="AC1746" s="17">
        <v>9.7704155034136E-2</v>
      </c>
      <c r="AD1746" s="17">
        <v>0.16847996618158101</v>
      </c>
      <c r="AE1746" s="17"/>
      <c r="AF1746" s="17">
        <v>0.17523700588937999</v>
      </c>
      <c r="AG1746" s="17">
        <v>0.18486094027476199</v>
      </c>
      <c r="AH1746" s="17">
        <v>7.6513911560861597E-2</v>
      </c>
      <c r="AI1746" s="17">
        <v>0.17807329254479501</v>
      </c>
      <c r="AJ1746" s="17">
        <v>0.18567993620700299</v>
      </c>
      <c r="AK1746" s="17"/>
      <c r="AL1746" s="17">
        <v>0.16952626609758101</v>
      </c>
      <c r="AM1746" s="17">
        <v>0.20235782110615799</v>
      </c>
      <c r="AN1746" s="17">
        <v>0.111860148228942</v>
      </c>
      <c r="AO1746" s="17">
        <v>0.18096579994939099</v>
      </c>
      <c r="AP1746" s="17">
        <v>0.179817116237795</v>
      </c>
      <c r="AQ1746" s="17">
        <v>8.1858933100684303E-2</v>
      </c>
      <c r="AR1746" s="17"/>
      <c r="AS1746" s="17">
        <v>0.11509142655745799</v>
      </c>
      <c r="AT1746" s="17">
        <v>0.16166086911958799</v>
      </c>
      <c r="AU1746" s="17">
        <v>0.19334877041488199</v>
      </c>
      <c r="AV1746" s="17">
        <v>0.12201126014192699</v>
      </c>
      <c r="AW1746" s="17">
        <v>0.230532021899303</v>
      </c>
      <c r="AX1746" s="17"/>
      <c r="AY1746" s="17">
        <v>0.144901711081806</v>
      </c>
      <c r="AZ1746" s="17">
        <v>0.15477938096400201</v>
      </c>
      <c r="BA1746" s="17">
        <v>0.17773330472802701</v>
      </c>
      <c r="BB1746" s="17">
        <v>0.122069529882608</v>
      </c>
      <c r="BC1746" s="17">
        <v>0.28655758236317402</v>
      </c>
      <c r="BD1746" s="17"/>
      <c r="BE1746" s="17">
        <v>0.27320293327713102</v>
      </c>
      <c r="BF1746" s="17">
        <v>0.25078645178912701</v>
      </c>
      <c r="BG1746" s="17">
        <v>0.13080080743904199</v>
      </c>
      <c r="BH1746" s="17">
        <v>0.12222695693555199</v>
      </c>
      <c r="BI1746" s="17"/>
      <c r="BJ1746" s="17">
        <v>0.23515939726092999</v>
      </c>
      <c r="BK1746" s="17">
        <v>0.30856133613796299</v>
      </c>
      <c r="BL1746" s="17">
        <v>0.18572493138498</v>
      </c>
      <c r="BM1746" s="17">
        <v>0.10811932557944701</v>
      </c>
      <c r="BN1746" s="17"/>
      <c r="BO1746" s="17">
        <v>0.234968451450382</v>
      </c>
      <c r="BP1746" s="17">
        <v>0.214579222330951</v>
      </c>
      <c r="BQ1746" s="17">
        <v>0.13401963462691999</v>
      </c>
      <c r="BR1746" s="17"/>
      <c r="BS1746" s="17">
        <v>0.12855444618723799</v>
      </c>
      <c r="BT1746" s="17">
        <v>0.19269079344096399</v>
      </c>
      <c r="BU1746" s="17"/>
      <c r="BV1746" s="17">
        <v>0.16068474677220901</v>
      </c>
      <c r="BW1746" s="17">
        <v>0.120437660002108</v>
      </c>
      <c r="BX1746" s="17">
        <v>0.217220859542513</v>
      </c>
      <c r="BY1746" s="17"/>
      <c r="BZ1746" s="17">
        <v>0.28092859132062498</v>
      </c>
      <c r="CA1746" s="17">
        <v>0.208458113276868</v>
      </c>
    </row>
    <row r="1747" spans="2:79" x14ac:dyDescent="0.3">
      <c r="B1747" t="s">
        <v>449</v>
      </c>
      <c r="C1747" s="17">
        <v>0.38739782133353701</v>
      </c>
      <c r="D1747" s="17">
        <v>0.419850899574647</v>
      </c>
      <c r="E1747" s="17">
        <v>0.35121326568166</v>
      </c>
      <c r="F1747" s="17"/>
      <c r="G1747" s="17">
        <v>0.227100422512131</v>
      </c>
      <c r="H1747" s="17">
        <v>0.29364662319482598</v>
      </c>
      <c r="I1747" s="17">
        <v>0.37046269875857102</v>
      </c>
      <c r="J1747" s="17">
        <v>0.48418928148444401</v>
      </c>
      <c r="K1747" s="17">
        <v>0.45197131048299299</v>
      </c>
      <c r="L1747" s="17">
        <v>0.45720582943986499</v>
      </c>
      <c r="M1747" s="17"/>
      <c r="N1747" s="17">
        <v>0.400838803633144</v>
      </c>
      <c r="O1747" s="17">
        <v>0.37796023623064301</v>
      </c>
      <c r="P1747" s="17">
        <v>0.38444991529138101</v>
      </c>
      <c r="Q1747" s="17">
        <v>0.380594701301533</v>
      </c>
      <c r="R1747" s="17"/>
      <c r="S1747" s="17">
        <v>0.299008331632313</v>
      </c>
      <c r="T1747" s="17">
        <v>0.40057560053617403</v>
      </c>
      <c r="U1747" s="17">
        <v>0.26982114579719002</v>
      </c>
      <c r="V1747" s="17">
        <v>0.49673013826613499</v>
      </c>
      <c r="W1747" s="17">
        <v>0.37445868555607797</v>
      </c>
      <c r="X1747" s="17">
        <v>0.38244644990565302</v>
      </c>
      <c r="Y1747" s="17">
        <v>0.33947029759492803</v>
      </c>
      <c r="Z1747" s="17">
        <v>0.47456436262469998</v>
      </c>
      <c r="AA1747" s="17">
        <v>0.39585805325978901</v>
      </c>
      <c r="AB1747" s="17">
        <v>0.42418396711824102</v>
      </c>
      <c r="AC1747" s="17">
        <v>0.57427785523661601</v>
      </c>
      <c r="AD1747" s="17">
        <v>0.41699961735114199</v>
      </c>
      <c r="AE1747" s="17"/>
      <c r="AF1747" s="17">
        <v>0.39969061805646</v>
      </c>
      <c r="AG1747" s="17">
        <v>0.32069595279811802</v>
      </c>
      <c r="AH1747" s="17">
        <v>0.462404744857418</v>
      </c>
      <c r="AI1747" s="17">
        <v>0.523979870826626</v>
      </c>
      <c r="AJ1747" s="17">
        <v>0.36757766254171698</v>
      </c>
      <c r="AK1747" s="17"/>
      <c r="AL1747" s="17">
        <v>0.31102543971878299</v>
      </c>
      <c r="AM1747" s="17">
        <v>0.38407521046279403</v>
      </c>
      <c r="AN1747" s="17">
        <v>0.406360815057908</v>
      </c>
      <c r="AO1747" s="17">
        <v>0.51582144944255504</v>
      </c>
      <c r="AP1747" s="17">
        <v>0.298617754746485</v>
      </c>
      <c r="AQ1747" s="17">
        <v>0.368831515409066</v>
      </c>
      <c r="AR1747" s="17"/>
      <c r="AS1747" s="17">
        <v>0.43637647974330601</v>
      </c>
      <c r="AT1747" s="17">
        <v>0.38424804457731898</v>
      </c>
      <c r="AU1747" s="17">
        <v>0.32535180446666601</v>
      </c>
      <c r="AV1747" s="17">
        <v>0.48127931810793501</v>
      </c>
      <c r="AW1747" s="17">
        <v>0.25568652323979202</v>
      </c>
      <c r="AX1747" s="17"/>
      <c r="AY1747" s="17">
        <v>0.41348217176902302</v>
      </c>
      <c r="AZ1747" s="17">
        <v>0.40351667638321298</v>
      </c>
      <c r="BA1747" s="17">
        <v>0.36348966721140702</v>
      </c>
      <c r="BB1747" s="17">
        <v>0.33382471057064</v>
      </c>
      <c r="BC1747" s="17">
        <v>0.357553370150613</v>
      </c>
      <c r="BD1747" s="17"/>
      <c r="BE1747" s="17">
        <v>0.50161050725635903</v>
      </c>
      <c r="BF1747" s="17">
        <v>0.448528934461701</v>
      </c>
      <c r="BG1747" s="17">
        <v>0.446762269869248</v>
      </c>
      <c r="BH1747" s="17">
        <v>0.23301612604029701</v>
      </c>
      <c r="BI1747" s="17"/>
      <c r="BJ1747" s="17">
        <v>0.40720455608599598</v>
      </c>
      <c r="BK1747" s="17">
        <v>0.32805183032475299</v>
      </c>
      <c r="BL1747" s="17">
        <v>0.425206387485421</v>
      </c>
      <c r="BM1747" s="17">
        <v>0.37472812021472601</v>
      </c>
      <c r="BN1747" s="17"/>
      <c r="BO1747" s="17">
        <v>0.40272430231508799</v>
      </c>
      <c r="BP1747" s="17">
        <v>0.462236539165572</v>
      </c>
      <c r="BQ1747" s="17">
        <v>0.37453328401781499</v>
      </c>
      <c r="BR1747" s="17"/>
      <c r="BS1747" s="17">
        <v>0.409215986589406</v>
      </c>
      <c r="BT1747" s="17">
        <v>0.35960459805137102</v>
      </c>
      <c r="BU1747" s="17"/>
      <c r="BV1747" s="17">
        <v>0.31359633248992802</v>
      </c>
      <c r="BW1747" s="17">
        <v>0.41112231935406601</v>
      </c>
      <c r="BX1747" s="17">
        <v>0.44092192253421097</v>
      </c>
      <c r="BY1747" s="17"/>
      <c r="BZ1747" s="17">
        <v>0.342000566739948</v>
      </c>
      <c r="CA1747" s="17">
        <v>0.28064411655907501</v>
      </c>
    </row>
    <row r="1748" spans="2:79" x14ac:dyDescent="0.3">
      <c r="B1748" t="s">
        <v>149</v>
      </c>
      <c r="C1748" s="17">
        <v>0.119588753756437</v>
      </c>
      <c r="D1748" s="17">
        <v>8.7505966273640004E-2</v>
      </c>
      <c r="E1748" s="17">
        <v>0.156856814412316</v>
      </c>
      <c r="F1748" s="17"/>
      <c r="G1748" s="17">
        <v>0.124748445738392</v>
      </c>
      <c r="H1748" s="17">
        <v>5.5760208683876801E-2</v>
      </c>
      <c r="I1748" s="17">
        <v>0.13936257132576499</v>
      </c>
      <c r="J1748" s="17">
        <v>0.120036595837131</v>
      </c>
      <c r="K1748" s="17">
        <v>0.133734994991484</v>
      </c>
      <c r="L1748" s="17">
        <v>0.13708064961521199</v>
      </c>
      <c r="M1748" s="17"/>
      <c r="N1748" s="17">
        <v>6.5815812499061696E-2</v>
      </c>
      <c r="O1748" s="17">
        <v>0.14128208155234401</v>
      </c>
      <c r="P1748" s="17">
        <v>0.15682140136496101</v>
      </c>
      <c r="Q1748" s="17">
        <v>0.124589843180684</v>
      </c>
      <c r="R1748" s="17"/>
      <c r="S1748" s="17">
        <v>0.14104124808579499</v>
      </c>
      <c r="T1748" s="17">
        <v>0.122836422871518</v>
      </c>
      <c r="U1748" s="17">
        <v>0.20683382849375601</v>
      </c>
      <c r="V1748" s="17">
        <v>5.4010149911472398E-2</v>
      </c>
      <c r="W1748" s="17">
        <v>0.15940401153459099</v>
      </c>
      <c r="X1748" s="17">
        <v>0.12408468409513</v>
      </c>
      <c r="Y1748" s="17">
        <v>0.11618058768366001</v>
      </c>
      <c r="Z1748" s="17">
        <v>5.2720297134791802E-2</v>
      </c>
      <c r="AA1748" s="17">
        <v>0.146266873922934</v>
      </c>
      <c r="AB1748" s="17">
        <v>8.21596837486607E-2</v>
      </c>
      <c r="AC1748" s="17">
        <v>5.6918807013914302E-2</v>
      </c>
      <c r="AD1748" s="17">
        <v>8.1524816216516693E-2</v>
      </c>
      <c r="AE1748" s="17"/>
      <c r="AF1748" s="17">
        <v>0.122889254327196</v>
      </c>
      <c r="AG1748" s="17">
        <v>0.10181498308360599</v>
      </c>
      <c r="AH1748" s="17">
        <v>9.68391934099153E-2</v>
      </c>
      <c r="AI1748" s="17">
        <v>8.7401700420085299E-2</v>
      </c>
      <c r="AJ1748" s="17">
        <v>0.103965162517813</v>
      </c>
      <c r="AK1748" s="17"/>
      <c r="AL1748" s="17">
        <v>9.9962859768234394E-2</v>
      </c>
      <c r="AM1748" s="17">
        <v>0.11418029416546401</v>
      </c>
      <c r="AN1748" s="17">
        <v>0.100506745636772</v>
      </c>
      <c r="AO1748" s="17">
        <v>7.7263238153126898E-2</v>
      </c>
      <c r="AP1748" s="17">
        <v>8.6728992330748197E-2</v>
      </c>
      <c r="AQ1748" s="17">
        <v>0.29847574458817899</v>
      </c>
      <c r="AR1748" s="17"/>
      <c r="AS1748" s="17">
        <v>7.6446948093965295E-2</v>
      </c>
      <c r="AT1748" s="17">
        <v>0.139743676824852</v>
      </c>
      <c r="AU1748" s="17">
        <v>0.1420967205616</v>
      </c>
      <c r="AV1748" s="17">
        <v>7.0351544911881503E-2</v>
      </c>
      <c r="AW1748" s="17">
        <v>6.0674248055031299E-2</v>
      </c>
      <c r="AX1748" s="17"/>
      <c r="AY1748" s="17">
        <v>8.3796706311249303E-2</v>
      </c>
      <c r="AZ1748" s="17">
        <v>0.15750177377684901</v>
      </c>
      <c r="BA1748" s="17">
        <v>0.11102514794946</v>
      </c>
      <c r="BB1748" s="17">
        <v>6.8416989060045494E-2</v>
      </c>
      <c r="BC1748" s="17">
        <v>0.16127727506070999</v>
      </c>
      <c r="BD1748" s="17"/>
      <c r="BE1748" s="17">
        <v>3.6913308114402597E-2</v>
      </c>
      <c r="BF1748" s="17">
        <v>0.104389693416113</v>
      </c>
      <c r="BG1748" s="17">
        <v>0.1239998081359</v>
      </c>
      <c r="BH1748" s="17">
        <v>0.128742333277857</v>
      </c>
      <c r="BI1748" s="17"/>
      <c r="BJ1748" s="17">
        <v>6.3158581103192293E-2</v>
      </c>
      <c r="BK1748" s="17">
        <v>5.7670646181274599E-2</v>
      </c>
      <c r="BL1748" s="17">
        <v>0.112845557122196</v>
      </c>
      <c r="BM1748" s="17">
        <v>0.143751635015677</v>
      </c>
      <c r="BN1748" s="17"/>
      <c r="BO1748" s="17">
        <v>3.6217794983999498E-2</v>
      </c>
      <c r="BP1748" s="17">
        <v>9.2090529965626805E-2</v>
      </c>
      <c r="BQ1748" s="17">
        <v>0.13772083470420901</v>
      </c>
      <c r="BR1748" s="17"/>
      <c r="BS1748" s="17">
        <v>0.115113628159593</v>
      </c>
      <c r="BT1748" s="17">
        <v>0.12583507817209799</v>
      </c>
      <c r="BU1748" s="17"/>
      <c r="BV1748" s="17">
        <v>0.131159931758803</v>
      </c>
      <c r="BW1748" s="17">
        <v>0.13360189058587099</v>
      </c>
      <c r="BX1748" s="17">
        <v>5.85391105331678E-2</v>
      </c>
      <c r="BY1748" s="17"/>
      <c r="BZ1748" s="17">
        <v>8.7214228885803297E-2</v>
      </c>
      <c r="CA1748" s="17">
        <v>0.12623418734709799</v>
      </c>
    </row>
    <row r="1749" spans="2:79" x14ac:dyDescent="0.3">
      <c r="C1749" s="17"/>
      <c r="D1749" s="17"/>
      <c r="E1749" s="17"/>
      <c r="F1749" s="17"/>
      <c r="G1749" s="17"/>
      <c r="H1749" s="17"/>
      <c r="I1749" s="17"/>
      <c r="J1749" s="17"/>
      <c r="K1749" s="17"/>
      <c r="L1749" s="17"/>
      <c r="M1749" s="17"/>
      <c r="N1749" s="17"/>
      <c r="O1749" s="17"/>
      <c r="P1749" s="17"/>
      <c r="Q1749" s="17"/>
      <c r="R1749" s="17"/>
      <c r="S1749" s="17"/>
      <c r="T1749" s="17"/>
      <c r="U1749" s="17"/>
      <c r="V1749" s="17"/>
      <c r="W1749" s="17"/>
      <c r="X1749" s="17"/>
      <c r="Y1749" s="17"/>
      <c r="Z1749" s="17"/>
      <c r="AA1749" s="17"/>
      <c r="AB1749" s="17"/>
      <c r="AC1749" s="17"/>
      <c r="AD1749" s="17"/>
      <c r="AE1749" s="17"/>
      <c r="AF1749" s="17"/>
      <c r="AG1749" s="17"/>
      <c r="AH1749" s="17"/>
      <c r="AI1749" s="17"/>
      <c r="AJ1749" s="17"/>
      <c r="AK1749" s="17"/>
      <c r="AL1749" s="17"/>
      <c r="AM1749" s="17"/>
      <c r="AN1749" s="17"/>
      <c r="AO1749" s="17"/>
      <c r="AP1749" s="17"/>
      <c r="AQ1749" s="17"/>
      <c r="AR1749" s="17"/>
      <c r="AS1749" s="17"/>
      <c r="AT1749" s="17"/>
      <c r="AU1749" s="17"/>
      <c r="AV1749" s="17"/>
      <c r="AW1749" s="17"/>
      <c r="AX1749" s="17"/>
      <c r="AY1749" s="17"/>
      <c r="AZ1749" s="17"/>
      <c r="BA1749" s="17"/>
      <c r="BB1749" s="17"/>
      <c r="BC1749" s="17"/>
      <c r="BD1749" s="17"/>
      <c r="BE1749" s="17"/>
      <c r="BF1749" s="17"/>
      <c r="BG1749" s="17"/>
      <c r="BH1749" s="17"/>
      <c r="BI1749" s="17"/>
      <c r="BJ1749" s="17"/>
      <c r="BK1749" s="17"/>
      <c r="BL1749" s="17"/>
      <c r="BM1749" s="17"/>
      <c r="BN1749" s="17"/>
      <c r="BO1749" s="17"/>
      <c r="BP1749" s="17"/>
      <c r="BQ1749" s="17"/>
      <c r="BR1749" s="17"/>
      <c r="BS1749" s="17"/>
      <c r="BT1749" s="17"/>
      <c r="BU1749" s="17"/>
      <c r="BV1749" s="17"/>
      <c r="BW1749" s="17"/>
      <c r="BX1749" s="17"/>
      <c r="BY1749" s="17"/>
      <c r="BZ1749" s="17"/>
      <c r="CA1749" s="17"/>
    </row>
    <row r="1750" spans="2:79" x14ac:dyDescent="0.3">
      <c r="B1750" s="6" t="s">
        <v>454</v>
      </c>
      <c r="C1750" s="17"/>
      <c r="D1750" s="17"/>
      <c r="E1750" s="17"/>
      <c r="F1750" s="17"/>
      <c r="G1750" s="17"/>
      <c r="H1750" s="17"/>
      <c r="I1750" s="17"/>
      <c r="J1750" s="17"/>
      <c r="K1750" s="17"/>
      <c r="L1750" s="17"/>
      <c r="M1750" s="17"/>
      <c r="N1750" s="17"/>
      <c r="O1750" s="17"/>
      <c r="P1750" s="17"/>
      <c r="Q1750" s="17"/>
      <c r="R1750" s="17"/>
      <c r="S1750" s="17"/>
      <c r="T1750" s="17"/>
      <c r="U1750" s="17"/>
      <c r="V1750" s="17"/>
      <c r="W1750" s="17"/>
      <c r="X1750" s="17"/>
      <c r="Y1750" s="17"/>
      <c r="Z1750" s="17"/>
      <c r="AA1750" s="17"/>
      <c r="AB1750" s="17"/>
      <c r="AC1750" s="17"/>
      <c r="AD1750" s="17"/>
      <c r="AE1750" s="17"/>
      <c r="AF1750" s="17"/>
      <c r="AG1750" s="17"/>
      <c r="AH1750" s="17"/>
      <c r="AI1750" s="17"/>
      <c r="AJ1750" s="17"/>
      <c r="AK1750" s="17"/>
      <c r="AL1750" s="17"/>
      <c r="AM1750" s="17"/>
      <c r="AN1750" s="17"/>
      <c r="AO1750" s="17"/>
      <c r="AP1750" s="17"/>
      <c r="AQ1750" s="17"/>
      <c r="AR1750" s="17"/>
      <c r="AS1750" s="17"/>
      <c r="AT1750" s="17"/>
      <c r="AU1750" s="17"/>
      <c r="AV1750" s="17"/>
      <c r="AW1750" s="17"/>
      <c r="AX1750" s="17"/>
      <c r="AY1750" s="17"/>
      <c r="AZ1750" s="17"/>
      <c r="BA1750" s="17"/>
      <c r="BB1750" s="17"/>
      <c r="BC1750" s="17"/>
      <c r="BD1750" s="17"/>
      <c r="BE1750" s="17"/>
      <c r="BF1750" s="17"/>
      <c r="BG1750" s="17"/>
      <c r="BH1750" s="17"/>
      <c r="BI1750" s="17"/>
      <c r="BJ1750" s="17"/>
      <c r="BK1750" s="17"/>
      <c r="BL1750" s="17"/>
      <c r="BM1750" s="17"/>
      <c r="BN1750" s="17"/>
      <c r="BO1750" s="17"/>
      <c r="BP1750" s="17"/>
      <c r="BQ1750" s="17"/>
      <c r="BR1750" s="17"/>
      <c r="BS1750" s="17"/>
      <c r="BT1750" s="17"/>
      <c r="BU1750" s="17"/>
      <c r="BV1750" s="17"/>
      <c r="BW1750" s="17"/>
      <c r="BX1750" s="17"/>
      <c r="BY1750" s="17"/>
      <c r="BZ1750" s="17"/>
      <c r="CA1750" s="17"/>
    </row>
    <row r="1751" spans="2:79" x14ac:dyDescent="0.3">
      <c r="B1751" s="24" t="s">
        <v>329</v>
      </c>
      <c r="C1751" s="17"/>
      <c r="D1751" s="17"/>
      <c r="E1751" s="17"/>
      <c r="F1751" s="17"/>
      <c r="G1751" s="17"/>
      <c r="H1751" s="17"/>
      <c r="I1751" s="17"/>
      <c r="J1751" s="17"/>
      <c r="K1751" s="17"/>
      <c r="L1751" s="17"/>
      <c r="M1751" s="17"/>
      <c r="N1751" s="17"/>
      <c r="O1751" s="17"/>
      <c r="P1751" s="17"/>
      <c r="Q1751" s="17"/>
      <c r="R1751" s="17"/>
      <c r="S1751" s="17"/>
      <c r="T1751" s="17"/>
      <c r="U1751" s="17"/>
      <c r="V1751" s="17"/>
      <c r="W1751" s="17"/>
      <c r="X1751" s="17"/>
      <c r="Y1751" s="17"/>
      <c r="Z1751" s="17"/>
      <c r="AA1751" s="17"/>
      <c r="AB1751" s="17"/>
      <c r="AC1751" s="17"/>
      <c r="AD1751" s="17"/>
      <c r="AE1751" s="17"/>
      <c r="AF1751" s="17"/>
      <c r="AG1751" s="17"/>
      <c r="AH1751" s="17"/>
      <c r="AI1751" s="17"/>
      <c r="AJ1751" s="17"/>
      <c r="AK1751" s="17"/>
      <c r="AL1751" s="17"/>
      <c r="AM1751" s="17"/>
      <c r="AN1751" s="17"/>
      <c r="AO1751" s="17"/>
      <c r="AP1751" s="17"/>
      <c r="AQ1751" s="17"/>
      <c r="AR1751" s="17"/>
      <c r="AS1751" s="17"/>
      <c r="AT1751" s="17"/>
      <c r="AU1751" s="17"/>
      <c r="AV1751" s="17"/>
      <c r="AW1751" s="17"/>
      <c r="AX1751" s="17"/>
      <c r="AY1751" s="17"/>
      <c r="AZ1751" s="17"/>
      <c r="BA1751" s="17"/>
      <c r="BB1751" s="17"/>
      <c r="BC1751" s="17"/>
      <c r="BD1751" s="17"/>
      <c r="BE1751" s="17"/>
      <c r="BF1751" s="17"/>
      <c r="BG1751" s="17"/>
      <c r="BH1751" s="17"/>
      <c r="BI1751" s="17"/>
      <c r="BJ1751" s="17"/>
      <c r="BK1751" s="17"/>
      <c r="BL1751" s="17"/>
      <c r="BM1751" s="17"/>
      <c r="BN1751" s="17"/>
      <c r="BO1751" s="17"/>
      <c r="BP1751" s="17"/>
      <c r="BQ1751" s="17"/>
      <c r="BR1751" s="17"/>
      <c r="BS1751" s="17"/>
      <c r="BT1751" s="17"/>
      <c r="BU1751" s="17"/>
      <c r="BV1751" s="17"/>
      <c r="BW1751" s="17"/>
      <c r="BX1751" s="17"/>
      <c r="BY1751" s="17"/>
      <c r="BZ1751" s="17"/>
      <c r="CA1751" s="17"/>
    </row>
    <row r="1752" spans="2:79" x14ac:dyDescent="0.3">
      <c r="B1752" t="s">
        <v>451</v>
      </c>
      <c r="C1752" s="17">
        <v>0.46389917386934498</v>
      </c>
      <c r="D1752" s="17">
        <v>0.42907074092160902</v>
      </c>
      <c r="E1752" s="17">
        <v>0.49331247588386901</v>
      </c>
      <c r="F1752" s="17"/>
      <c r="G1752" s="17">
        <v>0.53330471967888604</v>
      </c>
      <c r="H1752" s="17">
        <v>0.47497948878792001</v>
      </c>
      <c r="I1752" s="17">
        <v>0.47146766133538698</v>
      </c>
      <c r="J1752" s="17">
        <v>0.39557960680369098</v>
      </c>
      <c r="K1752" s="17">
        <v>0.43238820766290098</v>
      </c>
      <c r="L1752" s="17">
        <v>0.48376562259779798</v>
      </c>
      <c r="M1752" s="17"/>
      <c r="N1752" s="17">
        <v>0.52678211025062405</v>
      </c>
      <c r="O1752" s="17">
        <v>0.48867662022090902</v>
      </c>
      <c r="P1752" s="17">
        <v>0.41411666162486599</v>
      </c>
      <c r="Q1752" s="17">
        <v>0.409830440377073</v>
      </c>
      <c r="R1752" s="17"/>
      <c r="S1752" s="17">
        <v>0.50694258815229198</v>
      </c>
      <c r="T1752" s="17">
        <v>0.47475177093482002</v>
      </c>
      <c r="U1752" s="17">
        <v>0.41474043618606798</v>
      </c>
      <c r="V1752" s="17">
        <v>0.398814990993829</v>
      </c>
      <c r="W1752" s="17">
        <v>0.36378035746527698</v>
      </c>
      <c r="X1752" s="17">
        <v>0.548970278527801</v>
      </c>
      <c r="Y1752" s="17">
        <v>0.34706842611435701</v>
      </c>
      <c r="Z1752" s="17">
        <v>0.35456202856979102</v>
      </c>
      <c r="AA1752" s="17">
        <v>0.563722635853659</v>
      </c>
      <c r="AB1752" s="17">
        <v>0.43979300864716497</v>
      </c>
      <c r="AC1752" s="17">
        <v>0.44744573382929398</v>
      </c>
      <c r="AD1752" s="17">
        <v>0.72023536096444996</v>
      </c>
      <c r="AE1752" s="17"/>
      <c r="AF1752" s="17">
        <v>0.36830883405195097</v>
      </c>
      <c r="AG1752" s="17">
        <v>0.547510209815948</v>
      </c>
      <c r="AH1752" s="17">
        <v>0.56184679829041195</v>
      </c>
      <c r="AI1752" s="17">
        <v>0.23725456765474001</v>
      </c>
      <c r="AJ1752" s="17">
        <v>0.63507312009928396</v>
      </c>
      <c r="AK1752" s="17"/>
      <c r="AL1752" s="17">
        <v>0.59863330397721204</v>
      </c>
      <c r="AM1752" s="17">
        <v>0.41860008470933002</v>
      </c>
      <c r="AN1752" s="17">
        <v>0.55356108158485795</v>
      </c>
      <c r="AO1752" s="17">
        <v>0.30646935778494999</v>
      </c>
      <c r="AP1752" s="17">
        <v>0.62324816703385599</v>
      </c>
      <c r="AQ1752" s="17">
        <v>0.39516529320524901</v>
      </c>
      <c r="AR1752" s="17"/>
      <c r="AS1752" s="17">
        <v>0.55437650124614601</v>
      </c>
      <c r="AT1752" s="17">
        <v>0.45317020491826498</v>
      </c>
      <c r="AU1752" s="17">
        <v>0.43565302213122797</v>
      </c>
      <c r="AV1752" s="17">
        <v>0.41849695145577898</v>
      </c>
      <c r="AW1752" s="17">
        <v>0.53381800088000597</v>
      </c>
      <c r="AX1752" s="17"/>
      <c r="AY1752" s="17">
        <v>0.447622402145398</v>
      </c>
      <c r="AZ1752" s="17">
        <v>0.47944062823804101</v>
      </c>
      <c r="BA1752" s="17">
        <v>0.41892058467041199</v>
      </c>
      <c r="BB1752" s="17">
        <v>0.47500323271108502</v>
      </c>
      <c r="BC1752" s="17">
        <v>0.65328177873031501</v>
      </c>
      <c r="BD1752" s="17"/>
      <c r="BE1752" s="17">
        <v>0.38562764681408601</v>
      </c>
      <c r="BF1752" s="17">
        <v>0.33235732118963701</v>
      </c>
      <c r="BG1752" s="17">
        <v>0.49621705132819</v>
      </c>
      <c r="BH1752" s="17">
        <v>0.50136074720404999</v>
      </c>
      <c r="BI1752" s="17"/>
      <c r="BJ1752" s="17">
        <v>0.24437760807657</v>
      </c>
      <c r="BK1752" s="17">
        <v>0.50795098086094104</v>
      </c>
      <c r="BL1752" s="17">
        <v>0.50244457564663203</v>
      </c>
      <c r="BM1752" s="17">
        <v>0.48931846153775799</v>
      </c>
      <c r="BN1752" s="17"/>
      <c r="BO1752" s="17">
        <v>0.41601315785934501</v>
      </c>
      <c r="BP1752" s="17">
        <v>0.434498554029985</v>
      </c>
      <c r="BQ1752" s="17">
        <v>0.48195921962354599</v>
      </c>
      <c r="BR1752" s="17"/>
      <c r="BS1752" s="17">
        <v>0.47956494490329998</v>
      </c>
      <c r="BT1752" s="17">
        <v>0.44580203549650399</v>
      </c>
      <c r="BU1752" s="17"/>
      <c r="BV1752" s="17">
        <v>0.57452038368127001</v>
      </c>
      <c r="BW1752" s="17">
        <v>0.44532300440997702</v>
      </c>
      <c r="BX1752" s="17">
        <v>0.42744340514497597</v>
      </c>
      <c r="BY1752" s="17"/>
      <c r="BZ1752" s="17">
        <v>0.472690818418666</v>
      </c>
      <c r="CA1752" s="17">
        <v>0.54149154615723005</v>
      </c>
    </row>
    <row r="1753" spans="2:79" x14ac:dyDescent="0.3">
      <c r="B1753" t="s">
        <v>452</v>
      </c>
      <c r="C1753" s="17">
        <v>0.15292961750481199</v>
      </c>
      <c r="D1753" s="17">
        <v>0.16743164011360401</v>
      </c>
      <c r="E1753" s="17">
        <v>0.14127774972667101</v>
      </c>
      <c r="F1753" s="17"/>
      <c r="G1753" s="17">
        <v>0.21633176601132101</v>
      </c>
      <c r="H1753" s="17">
        <v>0.236169356198937</v>
      </c>
      <c r="I1753" s="17">
        <v>0.23611253373983801</v>
      </c>
      <c r="J1753" s="17">
        <v>8.4050455245979303E-2</v>
      </c>
      <c r="K1753" s="17">
        <v>8.6918405438651897E-2</v>
      </c>
      <c r="L1753" s="17">
        <v>6.7446480908721504E-2</v>
      </c>
      <c r="M1753" s="17"/>
      <c r="N1753" s="17">
        <v>0.159350642820967</v>
      </c>
      <c r="O1753" s="17">
        <v>0.14999620438889999</v>
      </c>
      <c r="P1753" s="17">
        <v>0.14104625991559699</v>
      </c>
      <c r="Q1753" s="17">
        <v>0.16424617176384801</v>
      </c>
      <c r="R1753" s="17"/>
      <c r="S1753" s="17">
        <v>0.19861728277636001</v>
      </c>
      <c r="T1753" s="17">
        <v>9.3808545728100101E-2</v>
      </c>
      <c r="U1753" s="17">
        <v>0.13708707520698701</v>
      </c>
      <c r="V1753" s="17">
        <v>9.1530183247594293E-2</v>
      </c>
      <c r="W1753" s="17">
        <v>0.25977284083918301</v>
      </c>
      <c r="X1753" s="17">
        <v>0.14385728378807999</v>
      </c>
      <c r="Y1753" s="17">
        <v>0.15389965468917199</v>
      </c>
      <c r="Z1753" s="17">
        <v>0.32018707449682099</v>
      </c>
      <c r="AA1753" s="17">
        <v>0.15902159490169199</v>
      </c>
      <c r="AB1753" s="17">
        <v>0.10773642283308101</v>
      </c>
      <c r="AC1753" s="17">
        <v>0.18612016765829401</v>
      </c>
      <c r="AD1753" s="17">
        <v>5.9123062862299999E-2</v>
      </c>
      <c r="AE1753" s="17"/>
      <c r="AF1753" s="17">
        <v>0.16209399500787999</v>
      </c>
      <c r="AG1753" s="17">
        <v>0.18527108533397799</v>
      </c>
      <c r="AH1753" s="17">
        <v>0.16317696939137899</v>
      </c>
      <c r="AI1753" s="17">
        <v>0.22434713418888499</v>
      </c>
      <c r="AJ1753" s="17">
        <v>0.103092872653305</v>
      </c>
      <c r="AK1753" s="17"/>
      <c r="AL1753" s="17">
        <v>0.195777010158281</v>
      </c>
      <c r="AM1753" s="17">
        <v>0.176879222347296</v>
      </c>
      <c r="AN1753" s="17">
        <v>0.158658933780574</v>
      </c>
      <c r="AO1753" s="17">
        <v>0.14852265844776799</v>
      </c>
      <c r="AP1753" s="17">
        <v>0.122264150023353</v>
      </c>
      <c r="AQ1753" s="17">
        <v>0.11317675186267601</v>
      </c>
      <c r="AR1753" s="17"/>
      <c r="AS1753" s="17">
        <v>0.124515852850305</v>
      </c>
      <c r="AT1753" s="17">
        <v>0.142403690367152</v>
      </c>
      <c r="AU1753" s="17">
        <v>0.18630420994470501</v>
      </c>
      <c r="AV1753" s="17">
        <v>0.173222963887224</v>
      </c>
      <c r="AW1753" s="17">
        <v>0.15910647550247101</v>
      </c>
      <c r="AX1753" s="17"/>
      <c r="AY1753" s="17">
        <v>0.15002873524506599</v>
      </c>
      <c r="AZ1753" s="17">
        <v>0.121507194089956</v>
      </c>
      <c r="BA1753" s="17">
        <v>0.17883262641254299</v>
      </c>
      <c r="BB1753" s="17">
        <v>0.209628840130369</v>
      </c>
      <c r="BC1753" s="17">
        <v>0.14366329381385901</v>
      </c>
      <c r="BD1753" s="17"/>
      <c r="BE1753" s="17">
        <v>0.19894438468539999</v>
      </c>
      <c r="BF1753" s="17">
        <v>0.18847418290236001</v>
      </c>
      <c r="BG1753" s="17">
        <v>0.12544477454491301</v>
      </c>
      <c r="BH1753" s="17">
        <v>0.17705960865977999</v>
      </c>
      <c r="BI1753" s="17"/>
      <c r="BJ1753" s="17">
        <v>0.25331004591754003</v>
      </c>
      <c r="BK1753" s="17">
        <v>0.245442911895523</v>
      </c>
      <c r="BL1753" s="17">
        <v>0.14948182536122501</v>
      </c>
      <c r="BM1753" s="17">
        <v>0.121081202132822</v>
      </c>
      <c r="BN1753" s="17"/>
      <c r="BO1753" s="17">
        <v>0.25773478333563499</v>
      </c>
      <c r="BP1753" s="17">
        <v>0.203154571137729</v>
      </c>
      <c r="BQ1753" s="17">
        <v>0.12297298007257</v>
      </c>
      <c r="BR1753" s="17"/>
      <c r="BS1753" s="17">
        <v>0.15190974345492</v>
      </c>
      <c r="BT1753" s="17">
        <v>0.155375337695454</v>
      </c>
      <c r="BU1753" s="17"/>
      <c r="BV1753" s="17">
        <v>0.13643280607783501</v>
      </c>
      <c r="BW1753" s="17">
        <v>0.115676050965642</v>
      </c>
      <c r="BX1753" s="17">
        <v>0.23092132888195599</v>
      </c>
      <c r="BY1753" s="17"/>
      <c r="BZ1753" s="17">
        <v>0.164171300885636</v>
      </c>
      <c r="CA1753" s="17">
        <v>0.22195614982934</v>
      </c>
    </row>
    <row r="1754" spans="2:79" x14ac:dyDescent="0.3">
      <c r="B1754" t="s">
        <v>453</v>
      </c>
      <c r="C1754" s="17">
        <v>0.25345049952184801</v>
      </c>
      <c r="D1754" s="17">
        <v>0.29448913462536003</v>
      </c>
      <c r="E1754" s="17">
        <v>0.215071052880448</v>
      </c>
      <c r="F1754" s="17"/>
      <c r="G1754" s="17">
        <v>0.13673456239649301</v>
      </c>
      <c r="H1754" s="17">
        <v>0.18155654409671801</v>
      </c>
      <c r="I1754" s="17">
        <v>0.195965718928091</v>
      </c>
      <c r="J1754" s="17">
        <v>0.29648302565275497</v>
      </c>
      <c r="K1754" s="17">
        <v>0.37033257772508998</v>
      </c>
      <c r="L1754" s="17">
        <v>0.319682151151511</v>
      </c>
      <c r="M1754" s="17"/>
      <c r="N1754" s="17">
        <v>0.241669830016394</v>
      </c>
      <c r="O1754" s="17">
        <v>0.25628988202015401</v>
      </c>
      <c r="P1754" s="17">
        <v>0.25145208962864901</v>
      </c>
      <c r="Q1754" s="17">
        <v>0.26686486800468601</v>
      </c>
      <c r="R1754" s="17"/>
      <c r="S1754" s="17">
        <v>0.16985332361554201</v>
      </c>
      <c r="T1754" s="17">
        <v>0.228460992427021</v>
      </c>
      <c r="U1754" s="17">
        <v>0.31761445979474401</v>
      </c>
      <c r="V1754" s="17">
        <v>0.40613118003447202</v>
      </c>
      <c r="W1754" s="17">
        <v>0.24066649512892899</v>
      </c>
      <c r="X1754" s="17">
        <v>0.24161026358797399</v>
      </c>
      <c r="Y1754" s="17">
        <v>0.29728490340695901</v>
      </c>
      <c r="Z1754" s="17">
        <v>0.17396875131624101</v>
      </c>
      <c r="AA1754" s="17">
        <v>0.18388039639120099</v>
      </c>
      <c r="AB1754" s="17">
        <v>0.32738709412408901</v>
      </c>
      <c r="AC1754" s="17">
        <v>0.27411119451718202</v>
      </c>
      <c r="AD1754" s="17">
        <v>0.10680641910456599</v>
      </c>
      <c r="AE1754" s="17"/>
      <c r="AF1754" s="17">
        <v>0.33076826906477502</v>
      </c>
      <c r="AG1754" s="17">
        <v>0.202592515362745</v>
      </c>
      <c r="AH1754" s="17">
        <v>0.156418800554712</v>
      </c>
      <c r="AI1754" s="17">
        <v>0.38836129501793898</v>
      </c>
      <c r="AJ1754" s="17">
        <v>0.149586587855884</v>
      </c>
      <c r="AK1754" s="17"/>
      <c r="AL1754" s="17">
        <v>0.16051249666313699</v>
      </c>
      <c r="AM1754" s="17">
        <v>0.30839208692998099</v>
      </c>
      <c r="AN1754" s="17">
        <v>0.21134876989090201</v>
      </c>
      <c r="AO1754" s="17">
        <v>0.388230716984105</v>
      </c>
      <c r="AP1754" s="17">
        <v>0.15810567075665699</v>
      </c>
      <c r="AQ1754" s="17">
        <v>0.20365961760163101</v>
      </c>
      <c r="AR1754" s="17"/>
      <c r="AS1754" s="17">
        <v>0.22908153633470199</v>
      </c>
      <c r="AT1754" s="17">
        <v>0.27962332865373501</v>
      </c>
      <c r="AU1754" s="17">
        <v>0.21082953869582499</v>
      </c>
      <c r="AV1754" s="17">
        <v>0.27102147373169899</v>
      </c>
      <c r="AW1754" s="17">
        <v>0.229032704901352</v>
      </c>
      <c r="AX1754" s="17"/>
      <c r="AY1754" s="17">
        <v>0.29925937635454403</v>
      </c>
      <c r="AZ1754" s="17">
        <v>0.26912026092079799</v>
      </c>
      <c r="BA1754" s="17">
        <v>0.219614183761624</v>
      </c>
      <c r="BB1754" s="17">
        <v>0.20170124284974</v>
      </c>
      <c r="BC1754" s="17">
        <v>0.20305492745582701</v>
      </c>
      <c r="BD1754" s="17"/>
      <c r="BE1754" s="17">
        <v>0.268489425734737</v>
      </c>
      <c r="BF1754" s="17">
        <v>0.35203736041620198</v>
      </c>
      <c r="BG1754" s="17">
        <v>0.25187482761347701</v>
      </c>
      <c r="BH1754" s="17">
        <v>0.19844039488100601</v>
      </c>
      <c r="BI1754" s="17"/>
      <c r="BJ1754" s="17">
        <v>0.39430200438900798</v>
      </c>
      <c r="BK1754" s="17">
        <v>0.136914907155989</v>
      </c>
      <c r="BL1754" s="17">
        <v>0.243562463050216</v>
      </c>
      <c r="BM1754" s="17">
        <v>0.24734306929906899</v>
      </c>
      <c r="BN1754" s="17"/>
      <c r="BO1754" s="17">
        <v>0.23329968067807999</v>
      </c>
      <c r="BP1754" s="17">
        <v>0.26708736800897698</v>
      </c>
      <c r="BQ1754" s="17">
        <v>0.256010557226103</v>
      </c>
      <c r="BR1754" s="17"/>
      <c r="BS1754" s="17">
        <v>0.25964075212495702</v>
      </c>
      <c r="BT1754" s="17">
        <v>0.24678500733258399</v>
      </c>
      <c r="BU1754" s="17"/>
      <c r="BV1754" s="17">
        <v>0.21009658667651299</v>
      </c>
      <c r="BW1754" s="17">
        <v>0.28184241595378401</v>
      </c>
      <c r="BX1754" s="17">
        <v>0.24984081189747401</v>
      </c>
      <c r="BY1754" s="17"/>
      <c r="BZ1754" s="17">
        <v>0.32346529982595901</v>
      </c>
      <c r="CA1754" s="17">
        <v>0.219105804189833</v>
      </c>
    </row>
    <row r="1755" spans="2:79" x14ac:dyDescent="0.3">
      <c r="B1755" t="s">
        <v>149</v>
      </c>
      <c r="C1755" s="17">
        <v>0.129720709103994</v>
      </c>
      <c r="D1755" s="17">
        <v>0.109008484339426</v>
      </c>
      <c r="E1755" s="17">
        <v>0.15033872150901301</v>
      </c>
      <c r="F1755" s="17"/>
      <c r="G1755" s="17">
        <v>0.1136289519133</v>
      </c>
      <c r="H1755" s="17">
        <v>0.107294610916424</v>
      </c>
      <c r="I1755" s="17">
        <v>9.64540859966833E-2</v>
      </c>
      <c r="J1755" s="17">
        <v>0.22388691229757501</v>
      </c>
      <c r="K1755" s="17">
        <v>0.110360809173357</v>
      </c>
      <c r="L1755" s="17">
        <v>0.129105745341969</v>
      </c>
      <c r="M1755" s="17"/>
      <c r="N1755" s="17">
        <v>7.2197416912015505E-2</v>
      </c>
      <c r="O1755" s="17">
        <v>0.105037293370037</v>
      </c>
      <c r="P1755" s="17">
        <v>0.193384988830888</v>
      </c>
      <c r="Q1755" s="17">
        <v>0.15905851985439401</v>
      </c>
      <c r="R1755" s="17"/>
      <c r="S1755" s="17">
        <v>0.124586805455805</v>
      </c>
      <c r="T1755" s="17">
        <v>0.20297869091005899</v>
      </c>
      <c r="U1755" s="17">
        <v>0.13055802881219999</v>
      </c>
      <c r="V1755" s="17">
        <v>0.103523645724104</v>
      </c>
      <c r="W1755" s="17">
        <v>0.13578030656661</v>
      </c>
      <c r="X1755" s="17">
        <v>6.5562174096145204E-2</v>
      </c>
      <c r="Y1755" s="17">
        <v>0.20174701578951201</v>
      </c>
      <c r="Z1755" s="17">
        <v>0.15128214561714701</v>
      </c>
      <c r="AA1755" s="17">
        <v>9.3375372853447297E-2</v>
      </c>
      <c r="AB1755" s="17">
        <v>0.125083474395664</v>
      </c>
      <c r="AC1755" s="17">
        <v>9.2322903995229896E-2</v>
      </c>
      <c r="AD1755" s="17">
        <v>0.113835157068684</v>
      </c>
      <c r="AE1755" s="17"/>
      <c r="AF1755" s="17">
        <v>0.13882890187539401</v>
      </c>
      <c r="AG1755" s="17">
        <v>6.4626189487329594E-2</v>
      </c>
      <c r="AH1755" s="17">
        <v>0.11855743176349599</v>
      </c>
      <c r="AI1755" s="17">
        <v>0.15003700313843599</v>
      </c>
      <c r="AJ1755" s="17">
        <v>0.11224741939152599</v>
      </c>
      <c r="AK1755" s="17"/>
      <c r="AL1755" s="17">
        <v>4.5077189201369897E-2</v>
      </c>
      <c r="AM1755" s="17">
        <v>9.6128606013392806E-2</v>
      </c>
      <c r="AN1755" s="17">
        <v>7.6431214743666195E-2</v>
      </c>
      <c r="AO1755" s="17">
        <v>0.15677726678317699</v>
      </c>
      <c r="AP1755" s="17">
        <v>9.6382012186133695E-2</v>
      </c>
      <c r="AQ1755" s="17">
        <v>0.287998337330443</v>
      </c>
      <c r="AR1755" s="17"/>
      <c r="AS1755" s="17">
        <v>9.2026109568847103E-2</v>
      </c>
      <c r="AT1755" s="17">
        <v>0.124802776060848</v>
      </c>
      <c r="AU1755" s="17">
        <v>0.167213229228242</v>
      </c>
      <c r="AV1755" s="17">
        <v>0.13725861092529801</v>
      </c>
      <c r="AW1755" s="17">
        <v>7.8042818716172094E-2</v>
      </c>
      <c r="AX1755" s="17"/>
      <c r="AY1755" s="17">
        <v>0.10308948625499199</v>
      </c>
      <c r="AZ1755" s="17">
        <v>0.129931916751205</v>
      </c>
      <c r="BA1755" s="17">
        <v>0.18263260515542101</v>
      </c>
      <c r="BB1755" s="17">
        <v>0.113666684308807</v>
      </c>
      <c r="BC1755" s="17">
        <v>0</v>
      </c>
      <c r="BD1755" s="17"/>
      <c r="BE1755" s="17">
        <v>0.146938542765778</v>
      </c>
      <c r="BF1755" s="17">
        <v>0.127131135491801</v>
      </c>
      <c r="BG1755" s="17">
        <v>0.12646334651341901</v>
      </c>
      <c r="BH1755" s="17">
        <v>0.12313924925516399</v>
      </c>
      <c r="BI1755" s="17"/>
      <c r="BJ1755" s="17">
        <v>0.108010341616883</v>
      </c>
      <c r="BK1755" s="17">
        <v>0.109691200087547</v>
      </c>
      <c r="BL1755" s="17">
        <v>0.104511135941927</v>
      </c>
      <c r="BM1755" s="17">
        <v>0.14225726703035199</v>
      </c>
      <c r="BN1755" s="17"/>
      <c r="BO1755" s="17">
        <v>9.2952378126940294E-2</v>
      </c>
      <c r="BP1755" s="17">
        <v>9.5259506823309206E-2</v>
      </c>
      <c r="BQ1755" s="17">
        <v>0.139057243077781</v>
      </c>
      <c r="BR1755" s="17"/>
      <c r="BS1755" s="17">
        <v>0.10888455951682301</v>
      </c>
      <c r="BT1755" s="17">
        <v>0.15203761947545899</v>
      </c>
      <c r="BU1755" s="17"/>
      <c r="BV1755" s="17">
        <v>7.8950223564382305E-2</v>
      </c>
      <c r="BW1755" s="17">
        <v>0.15715852867059699</v>
      </c>
      <c r="BX1755" s="17">
        <v>9.17944540755945E-2</v>
      </c>
      <c r="BY1755" s="17"/>
      <c r="BZ1755" s="17">
        <v>3.9672580869738898E-2</v>
      </c>
      <c r="CA1755" s="17">
        <v>1.7446499823597399E-2</v>
      </c>
    </row>
    <row r="1756" spans="2:79" x14ac:dyDescent="0.3">
      <c r="C1756" s="17"/>
      <c r="D1756" s="17"/>
      <c r="E1756" s="17"/>
      <c r="F1756" s="17"/>
      <c r="G1756" s="17"/>
      <c r="H1756" s="17"/>
      <c r="I1756" s="17"/>
      <c r="J1756" s="17"/>
      <c r="K1756" s="17"/>
      <c r="L1756" s="17"/>
      <c r="M1756" s="17"/>
      <c r="N1756" s="17"/>
      <c r="O1756" s="17"/>
      <c r="P1756" s="17"/>
      <c r="Q1756" s="17"/>
      <c r="R1756" s="17"/>
      <c r="S1756" s="17"/>
      <c r="T1756" s="17"/>
      <c r="U1756" s="17"/>
      <c r="V1756" s="17"/>
      <c r="W1756" s="17"/>
      <c r="X1756" s="17"/>
      <c r="Y1756" s="17"/>
      <c r="Z1756" s="17"/>
      <c r="AA1756" s="17"/>
      <c r="AB1756" s="17"/>
      <c r="AC1756" s="17"/>
      <c r="AD1756" s="17"/>
      <c r="AE1756" s="17"/>
      <c r="AF1756" s="17"/>
      <c r="AG1756" s="17"/>
      <c r="AH1756" s="17"/>
      <c r="AI1756" s="17"/>
      <c r="AJ1756" s="17"/>
      <c r="AK1756" s="17"/>
      <c r="AL1756" s="17"/>
      <c r="AM1756" s="17"/>
      <c r="AN1756" s="17"/>
      <c r="AO1756" s="17"/>
      <c r="AP1756" s="17"/>
      <c r="AQ1756" s="17"/>
      <c r="AR1756" s="17"/>
      <c r="AS1756" s="17"/>
      <c r="AT1756" s="17"/>
      <c r="AU1756" s="17"/>
      <c r="AV1756" s="17"/>
      <c r="AW1756" s="17"/>
      <c r="AX1756" s="17"/>
      <c r="AY1756" s="17"/>
      <c r="AZ1756" s="17"/>
      <c r="BA1756" s="17"/>
      <c r="BB1756" s="17"/>
      <c r="BC1756" s="17"/>
      <c r="BD1756" s="17"/>
      <c r="BE1756" s="17"/>
      <c r="BF1756" s="17"/>
      <c r="BG1756" s="17"/>
      <c r="BH1756" s="17"/>
      <c r="BI1756" s="17"/>
      <c r="BJ1756" s="17"/>
      <c r="BK1756" s="17"/>
      <c r="BL1756" s="17"/>
      <c r="BM1756" s="17"/>
      <c r="BN1756" s="17"/>
      <c r="BO1756" s="17"/>
      <c r="BP1756" s="17"/>
      <c r="BQ1756" s="17"/>
      <c r="BR1756" s="17"/>
      <c r="BS1756" s="17"/>
      <c r="BT1756" s="17"/>
      <c r="BU1756" s="17"/>
      <c r="BV1756" s="17"/>
      <c r="BW1756" s="17"/>
      <c r="BX1756" s="17"/>
      <c r="BY1756" s="17"/>
      <c r="BZ1756" s="17"/>
      <c r="CA1756" s="17"/>
    </row>
    <row r="1757" spans="2:79" x14ac:dyDescent="0.3">
      <c r="B1757" s="6" t="s">
        <v>442</v>
      </c>
      <c r="C1757" s="17"/>
      <c r="D1757" s="17"/>
      <c r="E1757" s="17"/>
      <c r="F1757" s="17"/>
      <c r="G1757" s="17"/>
      <c r="H1757" s="17"/>
      <c r="I1757" s="17"/>
      <c r="J1757" s="17"/>
      <c r="K1757" s="17"/>
      <c r="L1757" s="17"/>
      <c r="M1757" s="17"/>
      <c r="N1757" s="17"/>
      <c r="O1757" s="17"/>
      <c r="P1757" s="17"/>
      <c r="Q1757" s="17"/>
      <c r="R1757" s="17"/>
      <c r="S1757" s="17"/>
      <c r="T1757" s="17"/>
      <c r="U1757" s="17"/>
      <c r="V1757" s="17"/>
      <c r="W1757" s="17"/>
      <c r="X1757" s="17"/>
      <c r="Y1757" s="17"/>
      <c r="Z1757" s="17"/>
      <c r="AA1757" s="17"/>
      <c r="AB1757" s="17"/>
      <c r="AC1757" s="17"/>
      <c r="AD1757" s="17"/>
      <c r="AE1757" s="17"/>
      <c r="AF1757" s="17"/>
      <c r="AG1757" s="17"/>
      <c r="AH1757" s="17"/>
      <c r="AI1757" s="17"/>
      <c r="AJ1757" s="17"/>
      <c r="AK1757" s="17"/>
      <c r="AL1757" s="17"/>
      <c r="AM1757" s="17"/>
      <c r="AN1757" s="17"/>
      <c r="AO1757" s="17"/>
      <c r="AP1757" s="17"/>
      <c r="AQ1757" s="17"/>
      <c r="AR1757" s="17"/>
      <c r="AS1757" s="17"/>
      <c r="AT1757" s="17"/>
      <c r="AU1757" s="17"/>
      <c r="AV1757" s="17"/>
      <c r="AW1757" s="17"/>
      <c r="AX1757" s="17"/>
      <c r="AY1757" s="17"/>
      <c r="AZ1757" s="17"/>
      <c r="BA1757" s="17"/>
      <c r="BB1757" s="17"/>
      <c r="BC1757" s="17"/>
      <c r="BD1757" s="17"/>
      <c r="BE1757" s="17"/>
      <c r="BF1757" s="17"/>
      <c r="BG1757" s="17"/>
      <c r="BH1757" s="17"/>
      <c r="BI1757" s="17"/>
      <c r="BJ1757" s="17"/>
      <c r="BK1757" s="17"/>
      <c r="BL1757" s="17"/>
      <c r="BM1757" s="17"/>
      <c r="BN1757" s="17"/>
      <c r="BO1757" s="17"/>
      <c r="BP1757" s="17"/>
      <c r="BQ1757" s="17"/>
      <c r="BR1757" s="17"/>
      <c r="BS1757" s="17"/>
      <c r="BT1757" s="17"/>
      <c r="BU1757" s="17"/>
      <c r="BV1757" s="17"/>
      <c r="BW1757" s="17"/>
      <c r="BX1757" s="17"/>
      <c r="BY1757" s="17"/>
      <c r="BZ1757" s="17"/>
      <c r="CA1757" s="17"/>
    </row>
    <row r="1758" spans="2:79" x14ac:dyDescent="0.3">
      <c r="B1758" s="24" t="s">
        <v>107</v>
      </c>
      <c r="C1758" s="17"/>
      <c r="D1758" s="17"/>
      <c r="E1758" s="17"/>
      <c r="F1758" s="17"/>
      <c r="G1758" s="17"/>
      <c r="H1758" s="17"/>
      <c r="I1758" s="17"/>
      <c r="J1758" s="17"/>
      <c r="K1758" s="17"/>
      <c r="L1758" s="17"/>
      <c r="M1758" s="17"/>
      <c r="N1758" s="17"/>
      <c r="O1758" s="17"/>
      <c r="P1758" s="17"/>
      <c r="Q1758" s="17"/>
      <c r="R1758" s="17"/>
      <c r="S1758" s="17"/>
      <c r="T1758" s="17"/>
      <c r="U1758" s="17"/>
      <c r="V1758" s="17"/>
      <c r="W1758" s="17"/>
      <c r="X1758" s="17"/>
      <c r="Y1758" s="17"/>
      <c r="Z1758" s="17"/>
      <c r="AA1758" s="17"/>
      <c r="AB1758" s="17"/>
      <c r="AC1758" s="17"/>
      <c r="AD1758" s="17"/>
      <c r="AE1758" s="17"/>
      <c r="AF1758" s="17"/>
      <c r="AG1758" s="17"/>
      <c r="AH1758" s="17"/>
      <c r="AI1758" s="17"/>
      <c r="AJ1758" s="17"/>
      <c r="AK1758" s="17"/>
      <c r="AL1758" s="17"/>
      <c r="AM1758" s="17"/>
      <c r="AN1758" s="17"/>
      <c r="AO1758" s="17"/>
      <c r="AP1758" s="17"/>
      <c r="AQ1758" s="17"/>
      <c r="AR1758" s="17"/>
      <c r="AS1758" s="17"/>
      <c r="AT1758" s="17"/>
      <c r="AU1758" s="17"/>
      <c r="AV1758" s="17"/>
      <c r="AW1758" s="17"/>
      <c r="AX1758" s="17"/>
      <c r="AY1758" s="17"/>
      <c r="AZ1758" s="17"/>
      <c r="BA1758" s="17"/>
      <c r="BB1758" s="17"/>
      <c r="BC1758" s="17"/>
      <c r="BD1758" s="17"/>
      <c r="BE1758" s="17"/>
      <c r="BF1758" s="17"/>
      <c r="BG1758" s="17"/>
      <c r="BH1758" s="17"/>
      <c r="BI1758" s="17"/>
      <c r="BJ1758" s="17"/>
      <c r="BK1758" s="17"/>
      <c r="BL1758" s="17"/>
      <c r="BM1758" s="17"/>
      <c r="BN1758" s="17"/>
      <c r="BO1758" s="17"/>
      <c r="BP1758" s="17"/>
      <c r="BQ1758" s="17"/>
      <c r="BR1758" s="17"/>
      <c r="BS1758" s="17"/>
      <c r="BT1758" s="17"/>
      <c r="BU1758" s="17"/>
      <c r="BV1758" s="17"/>
      <c r="BW1758" s="17"/>
      <c r="BX1758" s="17"/>
      <c r="BY1758" s="17"/>
      <c r="BZ1758" s="17"/>
      <c r="CA1758" s="17"/>
    </row>
    <row r="1759" spans="2:79" x14ac:dyDescent="0.3">
      <c r="B1759" t="s">
        <v>455</v>
      </c>
      <c r="C1759" s="17">
        <v>0.492648637446846</v>
      </c>
      <c r="D1759" s="17">
        <v>0.48323548635422098</v>
      </c>
      <c r="E1759" s="17">
        <v>0.50351261361531896</v>
      </c>
      <c r="F1759" s="17"/>
      <c r="G1759" s="17">
        <v>0.56290472566911498</v>
      </c>
      <c r="H1759" s="17">
        <v>0.53294276555112996</v>
      </c>
      <c r="I1759" s="17">
        <v>0.47623819816461399</v>
      </c>
      <c r="J1759" s="17">
        <v>0.39626239624683102</v>
      </c>
      <c r="K1759" s="17">
        <v>0.48453178419442999</v>
      </c>
      <c r="L1759" s="17">
        <v>0.51005813724256299</v>
      </c>
      <c r="M1759" s="17"/>
      <c r="N1759" s="17">
        <v>0.56529482427991995</v>
      </c>
      <c r="O1759" s="17">
        <v>0.52048375878493502</v>
      </c>
      <c r="P1759" s="17">
        <v>0.41056514568364499</v>
      </c>
      <c r="Q1759" s="17">
        <v>0.45971087998710403</v>
      </c>
      <c r="R1759" s="17"/>
      <c r="S1759" s="17">
        <v>0.558437742664746</v>
      </c>
      <c r="T1759" s="17">
        <v>0.52200346607766202</v>
      </c>
      <c r="U1759" s="17">
        <v>0.48155966881222001</v>
      </c>
      <c r="V1759" s="17">
        <v>0.51244331210731398</v>
      </c>
      <c r="W1759" s="17">
        <v>0.47295599933252502</v>
      </c>
      <c r="X1759" s="17">
        <v>0.49618484116442502</v>
      </c>
      <c r="Y1759" s="17">
        <v>0.461093890458319</v>
      </c>
      <c r="Z1759" s="17">
        <v>0.51170366403478296</v>
      </c>
      <c r="AA1759" s="17">
        <v>0.48931335886279798</v>
      </c>
      <c r="AB1759" s="17">
        <v>0.43760288062813102</v>
      </c>
      <c r="AC1759" s="17">
        <v>0.30886441530680497</v>
      </c>
      <c r="AD1759" s="17">
        <v>0.60950066921610002</v>
      </c>
      <c r="AE1759" s="17"/>
      <c r="AF1759" s="17">
        <v>0.43722177257556899</v>
      </c>
      <c r="AG1759" s="17">
        <v>0.57203097365354505</v>
      </c>
      <c r="AH1759" s="17">
        <v>0.57758426116989403</v>
      </c>
      <c r="AI1759" s="17">
        <v>0.29991624311620402</v>
      </c>
      <c r="AJ1759" s="17">
        <v>0.50400198295750198</v>
      </c>
      <c r="AK1759" s="17"/>
      <c r="AL1759" s="17">
        <v>0.607681785401051</v>
      </c>
      <c r="AM1759" s="17">
        <v>0.49711445556207101</v>
      </c>
      <c r="AN1759" s="17">
        <v>0.55696993293735597</v>
      </c>
      <c r="AO1759" s="17">
        <v>0.32634681789016901</v>
      </c>
      <c r="AP1759" s="17">
        <v>0.572479945323908</v>
      </c>
      <c r="AQ1759" s="17">
        <v>0.42578870227981502</v>
      </c>
      <c r="AR1759" s="17"/>
      <c r="AS1759" s="17">
        <v>0.61692169914013395</v>
      </c>
      <c r="AT1759" s="17">
        <v>0.50138190058571197</v>
      </c>
      <c r="AU1759" s="17">
        <v>0.435783337238283</v>
      </c>
      <c r="AV1759" s="17">
        <v>0.396241898010814</v>
      </c>
      <c r="AW1759" s="17">
        <v>0.37990990467898</v>
      </c>
      <c r="AX1759" s="17"/>
      <c r="AY1759" s="17">
        <v>0.52567013401623797</v>
      </c>
      <c r="AZ1759" s="17">
        <v>0.54562874052600197</v>
      </c>
      <c r="BA1759" s="17">
        <v>0.43628329981910902</v>
      </c>
      <c r="BB1759" s="17">
        <v>0.41271798166997598</v>
      </c>
      <c r="BC1759" s="17">
        <v>0.33448507161031099</v>
      </c>
      <c r="BD1759" s="17"/>
      <c r="BE1759" s="17">
        <v>0.32514166891037499</v>
      </c>
      <c r="BF1759" s="17">
        <v>0.42222493862078397</v>
      </c>
      <c r="BG1759" s="17">
        <v>0.517639834831088</v>
      </c>
      <c r="BH1759" s="17">
        <v>0.52174076407993197</v>
      </c>
      <c r="BI1759" s="17"/>
      <c r="BJ1759" s="17">
        <v>0.32945335756153499</v>
      </c>
      <c r="BK1759" s="17">
        <v>0.51349601153038504</v>
      </c>
      <c r="BL1759" s="17">
        <v>0.49061832473013101</v>
      </c>
      <c r="BM1759" s="17">
        <v>0.53004401060470496</v>
      </c>
      <c r="BN1759" s="17"/>
      <c r="BO1759" s="17">
        <v>0.464340212644964</v>
      </c>
      <c r="BP1759" s="17">
        <v>0.46558233672016702</v>
      </c>
      <c r="BQ1759" s="17">
        <v>0.50592463677960597</v>
      </c>
      <c r="BR1759" s="17"/>
      <c r="BS1759" s="17">
        <v>0.50610767102769205</v>
      </c>
      <c r="BT1759" s="17">
        <v>0.47676654691885101</v>
      </c>
      <c r="BU1759" s="17"/>
      <c r="BV1759" s="17">
        <v>0.56780489924466304</v>
      </c>
      <c r="BW1759" s="17">
        <v>0.49452083707078998</v>
      </c>
      <c r="BX1759" s="17">
        <v>0.45180799523571602</v>
      </c>
      <c r="BY1759" s="17"/>
      <c r="BZ1759" s="17">
        <v>0.55008541770342101</v>
      </c>
      <c r="CA1759" s="17">
        <v>0.56209922650341104</v>
      </c>
    </row>
    <row r="1760" spans="2:79" x14ac:dyDescent="0.3">
      <c r="B1760" t="s">
        <v>456</v>
      </c>
      <c r="C1760" s="17">
        <v>0.403024656790967</v>
      </c>
      <c r="D1760" s="17">
        <v>0.43039576602572499</v>
      </c>
      <c r="E1760" s="17">
        <v>0.37584017004481202</v>
      </c>
      <c r="F1760" s="17"/>
      <c r="G1760" s="17">
        <v>0.33467466960799502</v>
      </c>
      <c r="H1760" s="17">
        <v>0.38806441650872098</v>
      </c>
      <c r="I1760" s="17">
        <v>0.413021250834533</v>
      </c>
      <c r="J1760" s="17">
        <v>0.47442751075574102</v>
      </c>
      <c r="K1760" s="17">
        <v>0.41456301728012601</v>
      </c>
      <c r="L1760" s="17">
        <v>0.38694440292569898</v>
      </c>
      <c r="M1760" s="17"/>
      <c r="N1760" s="17">
        <v>0.35522282673524802</v>
      </c>
      <c r="O1760" s="17">
        <v>0.38446717908865202</v>
      </c>
      <c r="P1760" s="17">
        <v>0.45992145248333</v>
      </c>
      <c r="Q1760" s="17">
        <v>0.42183252424475098</v>
      </c>
      <c r="R1760" s="17"/>
      <c r="S1760" s="17">
        <v>0.36488681111819399</v>
      </c>
      <c r="T1760" s="17">
        <v>0.370261142297378</v>
      </c>
      <c r="U1760" s="17">
        <v>0.391289009856087</v>
      </c>
      <c r="V1760" s="17">
        <v>0.41293212357908099</v>
      </c>
      <c r="W1760" s="17">
        <v>0.44546196186008902</v>
      </c>
      <c r="X1760" s="17">
        <v>0.39398158043805698</v>
      </c>
      <c r="Y1760" s="17">
        <v>0.39848540585449399</v>
      </c>
      <c r="Z1760" s="17">
        <v>0.40865946165741501</v>
      </c>
      <c r="AA1760" s="17">
        <v>0.41851763837568301</v>
      </c>
      <c r="AB1760" s="17">
        <v>0.43419896077554898</v>
      </c>
      <c r="AC1760" s="17">
        <v>0.52137073401107603</v>
      </c>
      <c r="AD1760" s="17">
        <v>0.30764228444866898</v>
      </c>
      <c r="AE1760" s="17"/>
      <c r="AF1760" s="17">
        <v>0.42039406891584302</v>
      </c>
      <c r="AG1760" s="17">
        <v>0.367284254631425</v>
      </c>
      <c r="AH1760" s="17">
        <v>0.339918912999639</v>
      </c>
      <c r="AI1760" s="17">
        <v>0.59353158974495701</v>
      </c>
      <c r="AJ1760" s="17">
        <v>0.40078079765306601</v>
      </c>
      <c r="AK1760" s="17"/>
      <c r="AL1760" s="17">
        <v>0.33433895148864401</v>
      </c>
      <c r="AM1760" s="17">
        <v>0.41189601380753599</v>
      </c>
      <c r="AN1760" s="17">
        <v>0.38640927676841202</v>
      </c>
      <c r="AO1760" s="17">
        <v>0.55693517826749395</v>
      </c>
      <c r="AP1760" s="17">
        <v>0.34160051483335102</v>
      </c>
      <c r="AQ1760" s="17">
        <v>0.349751738048033</v>
      </c>
      <c r="AR1760" s="17"/>
      <c r="AS1760" s="17">
        <v>0.30789410316626598</v>
      </c>
      <c r="AT1760" s="17">
        <v>0.40532508361758102</v>
      </c>
      <c r="AU1760" s="17">
        <v>0.419407172129796</v>
      </c>
      <c r="AV1760" s="17">
        <v>0.49507731004785699</v>
      </c>
      <c r="AW1760" s="17">
        <v>0.50602232296121896</v>
      </c>
      <c r="AX1760" s="17"/>
      <c r="AY1760" s="17">
        <v>0.387095565482517</v>
      </c>
      <c r="AZ1760" s="17">
        <v>0.36301075305050801</v>
      </c>
      <c r="BA1760" s="17">
        <v>0.420724721327488</v>
      </c>
      <c r="BB1760" s="17">
        <v>0.50504435616964605</v>
      </c>
      <c r="BC1760" s="17">
        <v>0.51743905494301801</v>
      </c>
      <c r="BD1760" s="17"/>
      <c r="BE1760" s="17">
        <v>0.53889113990159399</v>
      </c>
      <c r="BF1760" s="17">
        <v>0.480241518499402</v>
      </c>
      <c r="BG1760" s="17">
        <v>0.39615696403288803</v>
      </c>
      <c r="BH1760" s="17">
        <v>0.35632619007711303</v>
      </c>
      <c r="BI1760" s="17"/>
      <c r="BJ1760" s="17">
        <v>0.58326511648693902</v>
      </c>
      <c r="BK1760" s="17">
        <v>0.43329609530583901</v>
      </c>
      <c r="BL1760" s="17">
        <v>0.42337307134963997</v>
      </c>
      <c r="BM1760" s="17">
        <v>0.35011857808138103</v>
      </c>
      <c r="BN1760" s="17"/>
      <c r="BO1760" s="17">
        <v>0.45451519598132001</v>
      </c>
      <c r="BP1760" s="17">
        <v>0.45087500482728499</v>
      </c>
      <c r="BQ1760" s="17">
        <v>0.38481914395642602</v>
      </c>
      <c r="BR1760" s="17"/>
      <c r="BS1760" s="17">
        <v>0.39478640208254201</v>
      </c>
      <c r="BT1760" s="17">
        <v>0.413812179012578</v>
      </c>
      <c r="BU1760" s="17"/>
      <c r="BV1760" s="17">
        <v>0.35151294036644998</v>
      </c>
      <c r="BW1760" s="17">
        <v>0.39460184045490598</v>
      </c>
      <c r="BX1760" s="17">
        <v>0.47188104032151001</v>
      </c>
      <c r="BY1760" s="17"/>
      <c r="BZ1760" s="17">
        <v>0.39858446401599701</v>
      </c>
      <c r="CA1760" s="17">
        <v>0.35884794157190503</v>
      </c>
    </row>
    <row r="1761" spans="2:79" x14ac:dyDescent="0.3">
      <c r="B1761" t="s">
        <v>149</v>
      </c>
      <c r="C1761" s="17">
        <v>0.104326705762187</v>
      </c>
      <c r="D1761" s="17">
        <v>8.6368747620054101E-2</v>
      </c>
      <c r="E1761" s="17">
        <v>0.120647216339869</v>
      </c>
      <c r="F1761" s="17"/>
      <c r="G1761" s="17">
        <v>0.102420604722891</v>
      </c>
      <c r="H1761" s="17">
        <v>7.8992817940148605E-2</v>
      </c>
      <c r="I1761" s="17">
        <v>0.110740551000853</v>
      </c>
      <c r="J1761" s="17">
        <v>0.12931009299742699</v>
      </c>
      <c r="K1761" s="17">
        <v>0.100905198525444</v>
      </c>
      <c r="L1761" s="17">
        <v>0.102997459831738</v>
      </c>
      <c r="M1761" s="17"/>
      <c r="N1761" s="17">
        <v>7.9482348984832502E-2</v>
      </c>
      <c r="O1761" s="17">
        <v>9.5049062126412995E-2</v>
      </c>
      <c r="P1761" s="17">
        <v>0.12951340183302501</v>
      </c>
      <c r="Q1761" s="17">
        <v>0.118456595768145</v>
      </c>
      <c r="R1761" s="17"/>
      <c r="S1761" s="17">
        <v>7.6675446217059406E-2</v>
      </c>
      <c r="T1761" s="17">
        <v>0.10773539162496</v>
      </c>
      <c r="U1761" s="17">
        <v>0.12715132133169299</v>
      </c>
      <c r="V1761" s="17">
        <v>7.4624564313605396E-2</v>
      </c>
      <c r="W1761" s="17">
        <v>8.1582038807386598E-2</v>
      </c>
      <c r="X1761" s="17">
        <v>0.10983357839751801</v>
      </c>
      <c r="Y1761" s="17">
        <v>0.14042070368718701</v>
      </c>
      <c r="Z1761" s="17">
        <v>7.9636874307802002E-2</v>
      </c>
      <c r="AA1761" s="17">
        <v>9.2169002761518806E-2</v>
      </c>
      <c r="AB1761" s="17">
        <v>0.12819815859632</v>
      </c>
      <c r="AC1761" s="17">
        <v>0.169764850682118</v>
      </c>
      <c r="AD1761" s="17">
        <v>8.2857046335230999E-2</v>
      </c>
      <c r="AE1761" s="17"/>
      <c r="AF1761" s="17">
        <v>0.14238415850858799</v>
      </c>
      <c r="AG1761" s="17">
        <v>6.0684771715029701E-2</v>
      </c>
      <c r="AH1761" s="17">
        <v>8.2496825830466899E-2</v>
      </c>
      <c r="AI1761" s="17">
        <v>0.106552167138839</v>
      </c>
      <c r="AJ1761" s="17">
        <v>9.5217219389431895E-2</v>
      </c>
      <c r="AK1761" s="17"/>
      <c r="AL1761" s="17">
        <v>5.79792631103049E-2</v>
      </c>
      <c r="AM1761" s="17">
        <v>9.0989530630393098E-2</v>
      </c>
      <c r="AN1761" s="17">
        <v>5.6620790294232302E-2</v>
      </c>
      <c r="AO1761" s="17">
        <v>0.11671800384233701</v>
      </c>
      <c r="AP1761" s="17">
        <v>8.5919539842740894E-2</v>
      </c>
      <c r="AQ1761" s="17">
        <v>0.224459559672152</v>
      </c>
      <c r="AR1761" s="17"/>
      <c r="AS1761" s="17">
        <v>7.5184197693600102E-2</v>
      </c>
      <c r="AT1761" s="17">
        <v>9.3293015796706499E-2</v>
      </c>
      <c r="AU1761" s="17">
        <v>0.144809490631921</v>
      </c>
      <c r="AV1761" s="17">
        <v>0.108680791941329</v>
      </c>
      <c r="AW1761" s="17">
        <v>0.11406777235980201</v>
      </c>
      <c r="AX1761" s="17"/>
      <c r="AY1761" s="17">
        <v>8.7234300501245199E-2</v>
      </c>
      <c r="AZ1761" s="17">
        <v>9.1360506423490306E-2</v>
      </c>
      <c r="BA1761" s="17">
        <v>0.14299197885340301</v>
      </c>
      <c r="BB1761" s="17">
        <v>8.22376621603777E-2</v>
      </c>
      <c r="BC1761" s="17">
        <v>0.148075873446671</v>
      </c>
      <c r="BD1761" s="17"/>
      <c r="BE1761" s="17">
        <v>0.13596719118803099</v>
      </c>
      <c r="BF1761" s="17">
        <v>9.7533542879814E-2</v>
      </c>
      <c r="BG1761" s="17">
        <v>8.6203201136023797E-2</v>
      </c>
      <c r="BH1761" s="17">
        <v>0.121933045842955</v>
      </c>
      <c r="BI1761" s="17"/>
      <c r="BJ1761" s="17">
        <v>8.7281525951525898E-2</v>
      </c>
      <c r="BK1761" s="17">
        <v>5.3207893163775201E-2</v>
      </c>
      <c r="BL1761" s="17">
        <v>8.6008603920228299E-2</v>
      </c>
      <c r="BM1761" s="17">
        <v>0.119837411313913</v>
      </c>
      <c r="BN1761" s="17"/>
      <c r="BO1761" s="17">
        <v>8.1144591373716393E-2</v>
      </c>
      <c r="BP1761" s="17">
        <v>8.3542658452548005E-2</v>
      </c>
      <c r="BQ1761" s="17">
        <v>0.109256219263969</v>
      </c>
      <c r="BR1761" s="17"/>
      <c r="BS1761" s="17">
        <v>9.9105926889766299E-2</v>
      </c>
      <c r="BT1761" s="17">
        <v>0.109421274068571</v>
      </c>
      <c r="BU1761" s="17"/>
      <c r="BV1761" s="17">
        <v>8.0682160388886801E-2</v>
      </c>
      <c r="BW1761" s="17">
        <v>0.110877322474304</v>
      </c>
      <c r="BX1761" s="17">
        <v>7.6310964442774201E-2</v>
      </c>
      <c r="BY1761" s="17"/>
      <c r="BZ1761" s="17">
        <v>5.1330118280581399E-2</v>
      </c>
      <c r="CA1761" s="17">
        <v>7.9052831924683306E-2</v>
      </c>
    </row>
    <row r="1762" spans="2:79" x14ac:dyDescent="0.3">
      <c r="C1762" s="17"/>
      <c r="D1762" s="17"/>
      <c r="E1762" s="17"/>
      <c r="F1762" s="17"/>
      <c r="G1762" s="17"/>
      <c r="H1762" s="17"/>
      <c r="I1762" s="17"/>
      <c r="J1762" s="17"/>
      <c r="K1762" s="17"/>
      <c r="L1762" s="17"/>
      <c r="M1762" s="17"/>
      <c r="N1762" s="17"/>
      <c r="O1762" s="17"/>
      <c r="P1762" s="17"/>
      <c r="Q1762" s="17"/>
      <c r="R1762" s="17"/>
      <c r="S1762" s="17"/>
      <c r="T1762" s="17"/>
      <c r="U1762" s="17"/>
      <c r="V1762" s="17"/>
      <c r="W1762" s="17"/>
      <c r="X1762" s="17"/>
      <c r="Y1762" s="17"/>
      <c r="Z1762" s="17"/>
      <c r="AA1762" s="17"/>
      <c r="AB1762" s="17"/>
      <c r="AC1762" s="17"/>
      <c r="AD1762" s="17"/>
      <c r="AE1762" s="17"/>
      <c r="AF1762" s="17"/>
      <c r="AG1762" s="17"/>
      <c r="AH1762" s="17"/>
      <c r="AI1762" s="17"/>
      <c r="AJ1762" s="17"/>
      <c r="AK1762" s="17"/>
      <c r="AL1762" s="17"/>
      <c r="AM1762" s="17"/>
      <c r="AN1762" s="17"/>
      <c r="AO1762" s="17"/>
      <c r="AP1762" s="17"/>
      <c r="AQ1762" s="17"/>
      <c r="AR1762" s="17"/>
      <c r="AS1762" s="17"/>
      <c r="AT1762" s="17"/>
      <c r="AU1762" s="17"/>
      <c r="AV1762" s="17"/>
      <c r="AW1762" s="17"/>
      <c r="AX1762" s="17"/>
      <c r="AY1762" s="17"/>
      <c r="AZ1762" s="17"/>
      <c r="BA1762" s="17"/>
      <c r="BB1762" s="17"/>
      <c r="BC1762" s="17"/>
      <c r="BD1762" s="17"/>
      <c r="BE1762" s="17"/>
      <c r="BF1762" s="17"/>
      <c r="BG1762" s="17"/>
      <c r="BH1762" s="17"/>
      <c r="BI1762" s="17"/>
      <c r="BJ1762" s="17"/>
      <c r="BK1762" s="17"/>
      <c r="BL1762" s="17"/>
      <c r="BM1762" s="17"/>
      <c r="BN1762" s="17"/>
      <c r="BO1762" s="17"/>
      <c r="BP1762" s="17"/>
      <c r="BQ1762" s="17"/>
      <c r="BR1762" s="17"/>
      <c r="BS1762" s="17"/>
      <c r="BT1762" s="17"/>
      <c r="BU1762" s="17"/>
      <c r="BV1762" s="17"/>
      <c r="BW1762" s="17"/>
      <c r="BX1762" s="17"/>
      <c r="BY1762" s="17"/>
      <c r="BZ1762" s="17"/>
      <c r="CA1762" s="17"/>
    </row>
    <row r="1763" spans="2:79" x14ac:dyDescent="0.3">
      <c r="B1763" s="6" t="s">
        <v>460</v>
      </c>
      <c r="C1763" s="17"/>
      <c r="D1763" s="17"/>
      <c r="E1763" s="17"/>
      <c r="F1763" s="17"/>
      <c r="G1763" s="17"/>
      <c r="H1763" s="17"/>
      <c r="I1763" s="17"/>
      <c r="J1763" s="17"/>
      <c r="K1763" s="17"/>
      <c r="L1763" s="17"/>
      <c r="M1763" s="17"/>
      <c r="N1763" s="17"/>
      <c r="O1763" s="17"/>
      <c r="P1763" s="17"/>
      <c r="Q1763" s="17"/>
      <c r="R1763" s="17"/>
      <c r="S1763" s="17"/>
      <c r="T1763" s="17"/>
      <c r="U1763" s="17"/>
      <c r="V1763" s="17"/>
      <c r="W1763" s="17"/>
      <c r="X1763" s="17"/>
      <c r="Y1763" s="17"/>
      <c r="Z1763" s="17"/>
      <c r="AA1763" s="17"/>
      <c r="AB1763" s="17"/>
      <c r="AC1763" s="17"/>
      <c r="AD1763" s="17"/>
      <c r="AE1763" s="17"/>
      <c r="AF1763" s="17"/>
      <c r="AG1763" s="17"/>
      <c r="AH1763" s="17"/>
      <c r="AI1763" s="17"/>
      <c r="AJ1763" s="17"/>
      <c r="AK1763" s="17"/>
      <c r="AL1763" s="17"/>
      <c r="AM1763" s="17"/>
      <c r="AN1763" s="17"/>
      <c r="AO1763" s="17"/>
      <c r="AP1763" s="17"/>
      <c r="AQ1763" s="17"/>
      <c r="AR1763" s="17"/>
      <c r="AS1763" s="17"/>
      <c r="AT1763" s="17"/>
      <c r="AU1763" s="17"/>
      <c r="AV1763" s="17"/>
      <c r="AW1763" s="17"/>
      <c r="AX1763" s="17"/>
      <c r="AY1763" s="17"/>
      <c r="AZ1763" s="17"/>
      <c r="BA1763" s="17"/>
      <c r="BB1763" s="17"/>
      <c r="BC1763" s="17"/>
      <c r="BD1763" s="17"/>
      <c r="BE1763" s="17"/>
      <c r="BF1763" s="17"/>
      <c r="BG1763" s="17"/>
      <c r="BH1763" s="17"/>
      <c r="BI1763" s="17"/>
      <c r="BJ1763" s="17"/>
      <c r="BK1763" s="17"/>
      <c r="BL1763" s="17"/>
      <c r="BM1763" s="17"/>
      <c r="BN1763" s="17"/>
      <c r="BO1763" s="17"/>
      <c r="BP1763" s="17"/>
      <c r="BQ1763" s="17"/>
      <c r="BR1763" s="17"/>
      <c r="BS1763" s="17"/>
      <c r="BT1763" s="17"/>
      <c r="BU1763" s="17"/>
      <c r="BV1763" s="17"/>
      <c r="BW1763" s="17"/>
      <c r="BX1763" s="17"/>
      <c r="BY1763" s="17"/>
      <c r="BZ1763" s="17"/>
      <c r="CA1763" s="17"/>
    </row>
    <row r="1764" spans="2:79" x14ac:dyDescent="0.3">
      <c r="B1764" s="24" t="s">
        <v>107</v>
      </c>
      <c r="C1764" s="17"/>
      <c r="D1764" s="17"/>
      <c r="E1764" s="17"/>
      <c r="F1764" s="17"/>
      <c r="G1764" s="17"/>
      <c r="H1764" s="17"/>
      <c r="I1764" s="17"/>
      <c r="J1764" s="17"/>
      <c r="K1764" s="17"/>
      <c r="L1764" s="17"/>
      <c r="M1764" s="17"/>
      <c r="N1764" s="17"/>
      <c r="O1764" s="17"/>
      <c r="P1764" s="17"/>
      <c r="Q1764" s="17"/>
      <c r="R1764" s="17"/>
      <c r="S1764" s="17"/>
      <c r="T1764" s="17"/>
      <c r="U1764" s="17"/>
      <c r="V1764" s="17"/>
      <c r="W1764" s="17"/>
      <c r="X1764" s="17"/>
      <c r="Y1764" s="17"/>
      <c r="Z1764" s="17"/>
      <c r="AA1764" s="17"/>
      <c r="AB1764" s="17"/>
      <c r="AC1764" s="17"/>
      <c r="AD1764" s="17"/>
      <c r="AE1764" s="17"/>
      <c r="AF1764" s="17"/>
      <c r="AG1764" s="17"/>
      <c r="AH1764" s="17"/>
      <c r="AI1764" s="17"/>
      <c r="AJ1764" s="17"/>
      <c r="AK1764" s="17"/>
      <c r="AL1764" s="17"/>
      <c r="AM1764" s="17"/>
      <c r="AN1764" s="17"/>
      <c r="AO1764" s="17"/>
      <c r="AP1764" s="17"/>
      <c r="AQ1764" s="17"/>
      <c r="AR1764" s="17"/>
      <c r="AS1764" s="17"/>
      <c r="AT1764" s="17"/>
      <c r="AU1764" s="17"/>
      <c r="AV1764" s="17"/>
      <c r="AW1764" s="17"/>
      <c r="AX1764" s="17"/>
      <c r="AY1764" s="17"/>
      <c r="AZ1764" s="17"/>
      <c r="BA1764" s="17"/>
      <c r="BB1764" s="17"/>
      <c r="BC1764" s="17"/>
      <c r="BD1764" s="17"/>
      <c r="BE1764" s="17"/>
      <c r="BF1764" s="17"/>
      <c r="BG1764" s="17"/>
      <c r="BH1764" s="17"/>
      <c r="BI1764" s="17"/>
      <c r="BJ1764" s="17"/>
      <c r="BK1764" s="17"/>
      <c r="BL1764" s="17"/>
      <c r="BM1764" s="17"/>
      <c r="BN1764" s="17"/>
      <c r="BO1764" s="17"/>
      <c r="BP1764" s="17"/>
      <c r="BQ1764" s="17"/>
      <c r="BR1764" s="17"/>
      <c r="BS1764" s="17"/>
      <c r="BT1764" s="17"/>
      <c r="BU1764" s="17"/>
      <c r="BV1764" s="17"/>
      <c r="BW1764" s="17"/>
      <c r="BX1764" s="17"/>
      <c r="BY1764" s="17"/>
      <c r="BZ1764" s="17"/>
      <c r="CA1764" s="17"/>
    </row>
    <row r="1765" spans="2:79" x14ac:dyDescent="0.3">
      <c r="B1765" t="s">
        <v>457</v>
      </c>
      <c r="C1765" s="17">
        <v>0.42556740752523198</v>
      </c>
      <c r="D1765" s="17">
        <v>0.41408338306568598</v>
      </c>
      <c r="E1765" s="17">
        <v>0.43741887681219099</v>
      </c>
      <c r="F1765" s="17"/>
      <c r="G1765" s="17">
        <v>0.40958651386768302</v>
      </c>
      <c r="H1765" s="17">
        <v>0.431705206370262</v>
      </c>
      <c r="I1765" s="17">
        <v>0.37180332659149401</v>
      </c>
      <c r="J1765" s="17">
        <v>0.41856839566585302</v>
      </c>
      <c r="K1765" s="17">
        <v>0.43518406574968999</v>
      </c>
      <c r="L1765" s="17">
        <v>0.47419016704911598</v>
      </c>
      <c r="M1765" s="17"/>
      <c r="N1765" s="17">
        <v>0.46324354051518601</v>
      </c>
      <c r="O1765" s="17">
        <v>0.44254689322510599</v>
      </c>
      <c r="P1765" s="17">
        <v>0.37716386069911401</v>
      </c>
      <c r="Q1765" s="17">
        <v>0.40832882549558902</v>
      </c>
      <c r="R1765" s="17"/>
      <c r="S1765" s="17">
        <v>0.426035043648962</v>
      </c>
      <c r="T1765" s="17">
        <v>0.46766171200148099</v>
      </c>
      <c r="U1765" s="17">
        <v>0.36395607013084902</v>
      </c>
      <c r="V1765" s="17">
        <v>0.43181663296192702</v>
      </c>
      <c r="W1765" s="17">
        <v>0.39148947033395798</v>
      </c>
      <c r="X1765" s="17">
        <v>0.49709129696569099</v>
      </c>
      <c r="Y1765" s="17">
        <v>0.36519983593250799</v>
      </c>
      <c r="Z1765" s="17">
        <v>0.47269745597739798</v>
      </c>
      <c r="AA1765" s="17">
        <v>0.43112608818682002</v>
      </c>
      <c r="AB1765" s="17">
        <v>0.39574918522939401</v>
      </c>
      <c r="AC1765" s="17">
        <v>0.39282124158319498</v>
      </c>
      <c r="AD1765" s="17">
        <v>0.47482443495110599</v>
      </c>
      <c r="AE1765" s="17"/>
      <c r="AF1765" s="17">
        <v>0.36708676948560098</v>
      </c>
      <c r="AG1765" s="17">
        <v>0.49496798403115999</v>
      </c>
      <c r="AH1765" s="17">
        <v>0.48368810570787102</v>
      </c>
      <c r="AI1765" s="17">
        <v>0.28524213067033999</v>
      </c>
      <c r="AJ1765" s="17">
        <v>0.46745723568662101</v>
      </c>
      <c r="AK1765" s="17"/>
      <c r="AL1765" s="17">
        <v>0.51037102390002798</v>
      </c>
      <c r="AM1765" s="17">
        <v>0.38659831334373901</v>
      </c>
      <c r="AN1765" s="17">
        <v>0.51414949774885899</v>
      </c>
      <c r="AO1765" s="17">
        <v>0.32158538894385902</v>
      </c>
      <c r="AP1765" s="17">
        <v>0.50545420471112401</v>
      </c>
      <c r="AQ1765" s="17">
        <v>0.36730602788418898</v>
      </c>
      <c r="AR1765" s="17"/>
      <c r="AS1765" s="17">
        <v>0.47156265134213898</v>
      </c>
      <c r="AT1765" s="17">
        <v>0.44153794646050798</v>
      </c>
      <c r="AU1765" s="17">
        <v>0.34635690804876501</v>
      </c>
      <c r="AV1765" s="17">
        <v>0.43916339000219601</v>
      </c>
      <c r="AW1765" s="17">
        <v>0.47345295946376298</v>
      </c>
      <c r="AX1765" s="17"/>
      <c r="AY1765" s="17">
        <v>0.466771474324297</v>
      </c>
      <c r="AZ1765" s="17">
        <v>0.44166891777343997</v>
      </c>
      <c r="BA1765" s="17">
        <v>0.36852565347037702</v>
      </c>
      <c r="BB1765" s="17">
        <v>0.41781855864913098</v>
      </c>
      <c r="BC1765" s="17">
        <v>0.35689222464919801</v>
      </c>
      <c r="BD1765" s="17"/>
      <c r="BE1765" s="17">
        <v>0.378707276835339</v>
      </c>
      <c r="BF1765" s="17">
        <v>0.32642312556610198</v>
      </c>
      <c r="BG1765" s="17">
        <v>0.43600287031095702</v>
      </c>
      <c r="BH1765" s="17">
        <v>0.48529748067608502</v>
      </c>
      <c r="BI1765" s="17"/>
      <c r="BJ1765" s="17">
        <v>0.28617097942137198</v>
      </c>
      <c r="BK1765" s="17">
        <v>0.38831608634447501</v>
      </c>
      <c r="BL1765" s="17">
        <v>0.42461760731479797</v>
      </c>
      <c r="BM1765" s="17">
        <v>0.46522686397101998</v>
      </c>
      <c r="BN1765" s="17"/>
      <c r="BO1765" s="17">
        <v>0.37890078929552101</v>
      </c>
      <c r="BP1765" s="17">
        <v>0.37689028079060599</v>
      </c>
      <c r="BQ1765" s="17">
        <v>0.44633658193839099</v>
      </c>
      <c r="BR1765" s="17"/>
      <c r="BS1765" s="17">
        <v>0.43996413727204498</v>
      </c>
      <c r="BT1765" s="17">
        <v>0.40665511502796198</v>
      </c>
      <c r="BU1765" s="17"/>
      <c r="BV1765" s="17">
        <v>0.58071557930378503</v>
      </c>
      <c r="BW1765" s="17">
        <v>0.39162230846266999</v>
      </c>
      <c r="BX1765" s="17">
        <v>0.37657893595240199</v>
      </c>
      <c r="BY1765" s="17"/>
      <c r="BZ1765" s="17">
        <v>0.48358193371871899</v>
      </c>
      <c r="CA1765" s="17">
        <v>0.49566551467157799</v>
      </c>
    </row>
    <row r="1766" spans="2:79" x14ac:dyDescent="0.3">
      <c r="B1766" t="s">
        <v>458</v>
      </c>
      <c r="C1766" s="17">
        <v>0.33899583566112601</v>
      </c>
      <c r="D1766" s="17">
        <v>0.36842116627548499</v>
      </c>
      <c r="E1766" s="17">
        <v>0.30967838080556498</v>
      </c>
      <c r="F1766" s="17"/>
      <c r="G1766" s="17">
        <v>0.37485761046195798</v>
      </c>
      <c r="H1766" s="17">
        <v>0.35685688786569097</v>
      </c>
      <c r="I1766" s="17">
        <v>0.37769881099163799</v>
      </c>
      <c r="J1766" s="17">
        <v>0.28248113527311203</v>
      </c>
      <c r="K1766" s="17">
        <v>0.33603933465000801</v>
      </c>
      <c r="L1766" s="17">
        <v>0.31698822151039002</v>
      </c>
      <c r="M1766" s="17"/>
      <c r="N1766" s="17">
        <v>0.364327225941595</v>
      </c>
      <c r="O1766" s="17">
        <v>0.34431096609225698</v>
      </c>
      <c r="P1766" s="17">
        <v>0.349305840627682</v>
      </c>
      <c r="Q1766" s="17">
        <v>0.29564183469684702</v>
      </c>
      <c r="R1766" s="17"/>
      <c r="S1766" s="17">
        <v>0.32488488059642701</v>
      </c>
      <c r="T1766" s="17">
        <v>0.35194497870486302</v>
      </c>
      <c r="U1766" s="17">
        <v>0.400746127196629</v>
      </c>
      <c r="V1766" s="17">
        <v>0.30651136689708802</v>
      </c>
      <c r="W1766" s="17">
        <v>0.385480456003084</v>
      </c>
      <c r="X1766" s="17">
        <v>0.28150798906235203</v>
      </c>
      <c r="Y1766" s="17">
        <v>0.34321475160815201</v>
      </c>
      <c r="Z1766" s="17">
        <v>0.36142410298987798</v>
      </c>
      <c r="AA1766" s="17">
        <v>0.34071945650098301</v>
      </c>
      <c r="AB1766" s="17">
        <v>0.36183129005779802</v>
      </c>
      <c r="AC1766" s="17">
        <v>0.34045741927262602</v>
      </c>
      <c r="AD1766" s="17">
        <v>0.22630602490252</v>
      </c>
      <c r="AE1766" s="17"/>
      <c r="AF1766" s="17">
        <v>0.38624922290569902</v>
      </c>
      <c r="AG1766" s="17">
        <v>0.33572883781693802</v>
      </c>
      <c r="AH1766" s="17">
        <v>0.32711722665985798</v>
      </c>
      <c r="AI1766" s="17">
        <v>0.387694812039097</v>
      </c>
      <c r="AJ1766" s="17">
        <v>0.32296118696647602</v>
      </c>
      <c r="AK1766" s="17"/>
      <c r="AL1766" s="17">
        <v>0.34387409903096</v>
      </c>
      <c r="AM1766" s="17">
        <v>0.38174930821568698</v>
      </c>
      <c r="AN1766" s="17">
        <v>0.27478980645844903</v>
      </c>
      <c r="AO1766" s="17">
        <v>0.40783297576868499</v>
      </c>
      <c r="AP1766" s="17">
        <v>0.27523322103050402</v>
      </c>
      <c r="AQ1766" s="17">
        <v>0.30005040610322498</v>
      </c>
      <c r="AR1766" s="17"/>
      <c r="AS1766" s="17">
        <v>0.34372017382173298</v>
      </c>
      <c r="AT1766" s="17">
        <v>0.32016649886447801</v>
      </c>
      <c r="AU1766" s="17">
        <v>0.37687291593602401</v>
      </c>
      <c r="AV1766" s="17">
        <v>0.37265991630417</v>
      </c>
      <c r="AW1766" s="17">
        <v>0.20132583950534</v>
      </c>
      <c r="AX1766" s="17"/>
      <c r="AY1766" s="17">
        <v>0.331503012800762</v>
      </c>
      <c r="AZ1766" s="17">
        <v>0.33754656899607399</v>
      </c>
      <c r="BA1766" s="17">
        <v>0.34666624679143498</v>
      </c>
      <c r="BB1766" s="17">
        <v>0.36570285305852102</v>
      </c>
      <c r="BC1766" s="17">
        <v>0.29310296278252501</v>
      </c>
      <c r="BD1766" s="17"/>
      <c r="BE1766" s="17">
        <v>0.35467466222436</v>
      </c>
      <c r="BF1766" s="17">
        <v>0.45272134863522201</v>
      </c>
      <c r="BG1766" s="17">
        <v>0.34016926938616898</v>
      </c>
      <c r="BH1766" s="17">
        <v>0.264462293934565</v>
      </c>
      <c r="BI1766" s="17"/>
      <c r="BJ1766" s="17">
        <v>0.39844813497202197</v>
      </c>
      <c r="BK1766" s="17">
        <v>0.40823990329677901</v>
      </c>
      <c r="BL1766" s="17">
        <v>0.34185218309538501</v>
      </c>
      <c r="BM1766" s="17">
        <v>0.31649186822574898</v>
      </c>
      <c r="BN1766" s="17"/>
      <c r="BO1766" s="17">
        <v>0.36945712919852403</v>
      </c>
      <c r="BP1766" s="17">
        <v>0.368649540454004</v>
      </c>
      <c r="BQ1766" s="17">
        <v>0.32904800558273001</v>
      </c>
      <c r="BR1766" s="17"/>
      <c r="BS1766" s="17">
        <v>0.33655630619691002</v>
      </c>
      <c r="BT1766" s="17">
        <v>0.34336005208224402</v>
      </c>
      <c r="BU1766" s="17"/>
      <c r="BV1766" s="17">
        <v>0.28295375934857198</v>
      </c>
      <c r="BW1766" s="17">
        <v>0.33849620861700003</v>
      </c>
      <c r="BX1766" s="17">
        <v>0.40407465954508698</v>
      </c>
      <c r="BY1766" s="17"/>
      <c r="BZ1766" s="17">
        <v>0.33151210782486501</v>
      </c>
      <c r="CA1766" s="17">
        <v>0.37286559847421402</v>
      </c>
    </row>
    <row r="1767" spans="2:79" x14ac:dyDescent="0.3">
      <c r="B1767" t="s">
        <v>459</v>
      </c>
      <c r="C1767" s="17">
        <v>0.101820635436853</v>
      </c>
      <c r="D1767" s="17">
        <v>0.11169565266045201</v>
      </c>
      <c r="E1767" s="17">
        <v>9.3094212219140604E-2</v>
      </c>
      <c r="F1767" s="17"/>
      <c r="G1767" s="17">
        <v>9.8380147360753997E-2</v>
      </c>
      <c r="H1767" s="17">
        <v>0.106793059890516</v>
      </c>
      <c r="I1767" s="17">
        <v>0.11952030722962199</v>
      </c>
      <c r="J1767" s="17">
        <v>0.12873799643186101</v>
      </c>
      <c r="K1767" s="17">
        <v>8.90045005615933E-2</v>
      </c>
      <c r="L1767" s="17">
        <v>7.2352074199087596E-2</v>
      </c>
      <c r="M1767" s="17"/>
      <c r="N1767" s="17">
        <v>7.9821293602740095E-2</v>
      </c>
      <c r="O1767" s="17">
        <v>9.7701824176458396E-2</v>
      </c>
      <c r="P1767" s="17">
        <v>0.107217093828066</v>
      </c>
      <c r="Q1767" s="17">
        <v>0.125322656438734</v>
      </c>
      <c r="R1767" s="17"/>
      <c r="S1767" s="17">
        <v>0.10729538473009299</v>
      </c>
      <c r="T1767" s="17">
        <v>5.4180764475589102E-2</v>
      </c>
      <c r="U1767" s="17">
        <v>5.5626798426535402E-2</v>
      </c>
      <c r="V1767" s="17">
        <v>0.143926113437568</v>
      </c>
      <c r="W1767" s="17">
        <v>0.13694136335875401</v>
      </c>
      <c r="X1767" s="17">
        <v>0.105792553632638</v>
      </c>
      <c r="Y1767" s="17">
        <v>0.13489036223617301</v>
      </c>
      <c r="Z1767" s="17">
        <v>7.4716974420293999E-2</v>
      </c>
      <c r="AA1767" s="17">
        <v>7.7301861486764906E-2</v>
      </c>
      <c r="AB1767" s="17">
        <v>0.129646688661962</v>
      </c>
      <c r="AC1767" s="17">
        <v>0.114295885528389</v>
      </c>
      <c r="AD1767" s="17">
        <v>0.118599304534645</v>
      </c>
      <c r="AE1767" s="17"/>
      <c r="AF1767" s="17">
        <v>0.112990110195429</v>
      </c>
      <c r="AG1767" s="17">
        <v>9.0432951100610406E-2</v>
      </c>
      <c r="AH1767" s="17">
        <v>6.9142485756915006E-2</v>
      </c>
      <c r="AI1767" s="17">
        <v>0.147739798195965</v>
      </c>
      <c r="AJ1767" s="17">
        <v>5.0774160716020797E-2</v>
      </c>
      <c r="AK1767" s="17"/>
      <c r="AL1767" s="17">
        <v>8.4261058342676304E-2</v>
      </c>
      <c r="AM1767" s="17">
        <v>0.12291869034069</v>
      </c>
      <c r="AN1767" s="17">
        <v>0.10597174968095099</v>
      </c>
      <c r="AO1767" s="17">
        <v>0.11990973587215401</v>
      </c>
      <c r="AP1767" s="17">
        <v>7.7554424840343E-2</v>
      </c>
      <c r="AQ1767" s="17">
        <v>7.9357148140112493E-2</v>
      </c>
      <c r="AR1767" s="17"/>
      <c r="AS1767" s="17">
        <v>9.9012402561872007E-2</v>
      </c>
      <c r="AT1767" s="17">
        <v>0.10900431644968001</v>
      </c>
      <c r="AU1767" s="17">
        <v>9.7330065766923296E-2</v>
      </c>
      <c r="AV1767" s="17">
        <v>7.9167960333122206E-2</v>
      </c>
      <c r="AW1767" s="17">
        <v>0.12646192104880999</v>
      </c>
      <c r="AX1767" s="17"/>
      <c r="AY1767" s="17">
        <v>0.103173466941707</v>
      </c>
      <c r="AZ1767" s="17">
        <v>8.9571282875785002E-2</v>
      </c>
      <c r="BA1767" s="17">
        <v>0.10352670264038399</v>
      </c>
      <c r="BB1767" s="17">
        <v>0.12491401961038499</v>
      </c>
      <c r="BC1767" s="17">
        <v>0.15259795778910501</v>
      </c>
      <c r="BD1767" s="17"/>
      <c r="BE1767" s="17">
        <v>0.15405403081985899</v>
      </c>
      <c r="BF1767" s="17">
        <v>9.8892189723103194E-2</v>
      </c>
      <c r="BG1767" s="17">
        <v>0.104549450150693</v>
      </c>
      <c r="BH1767" s="17">
        <v>9.2925939901115598E-2</v>
      </c>
      <c r="BI1767" s="17"/>
      <c r="BJ1767" s="17">
        <v>0.17298290561843899</v>
      </c>
      <c r="BK1767" s="17">
        <v>0.119584152071466</v>
      </c>
      <c r="BL1767" s="17">
        <v>0.104491779339156</v>
      </c>
      <c r="BM1767" s="17">
        <v>8.1486921174167407E-2</v>
      </c>
      <c r="BN1767" s="17"/>
      <c r="BO1767" s="17">
        <v>0.121490965657267</v>
      </c>
      <c r="BP1767" s="17">
        <v>0.14282233048826001</v>
      </c>
      <c r="BQ1767" s="17">
        <v>9.0261365457258394E-2</v>
      </c>
      <c r="BR1767" s="17"/>
      <c r="BS1767" s="17">
        <v>9.1156498774752001E-2</v>
      </c>
      <c r="BT1767" s="17">
        <v>0.116060031452136</v>
      </c>
      <c r="BU1767" s="17"/>
      <c r="BV1767" s="17">
        <v>6.3150270167739997E-2</v>
      </c>
      <c r="BW1767" s="17">
        <v>0.110368463164929</v>
      </c>
      <c r="BX1767" s="17">
        <v>0.12604849077983901</v>
      </c>
      <c r="BY1767" s="17"/>
      <c r="BZ1767" s="17">
        <v>0.126344899909067</v>
      </c>
      <c r="CA1767" s="17">
        <v>6.5094771958396996E-2</v>
      </c>
    </row>
    <row r="1768" spans="2:79" x14ac:dyDescent="0.3">
      <c r="B1768" t="s">
        <v>149</v>
      </c>
      <c r="C1768" s="17">
        <v>0.13361612137678999</v>
      </c>
      <c r="D1768" s="17">
        <v>0.10579979799837699</v>
      </c>
      <c r="E1768" s="17">
        <v>0.15980853016310401</v>
      </c>
      <c r="F1768" s="17"/>
      <c r="G1768" s="17">
        <v>0.117175728309604</v>
      </c>
      <c r="H1768" s="17">
        <v>0.10464484587353</v>
      </c>
      <c r="I1768" s="17">
        <v>0.13097755518724599</v>
      </c>
      <c r="J1768" s="17">
        <v>0.17021247262917399</v>
      </c>
      <c r="K1768" s="17">
        <v>0.13977209903870899</v>
      </c>
      <c r="L1768" s="17">
        <v>0.13646953724140701</v>
      </c>
      <c r="M1768" s="17"/>
      <c r="N1768" s="17">
        <v>9.2607939940478806E-2</v>
      </c>
      <c r="O1768" s="17">
        <v>0.115440316506179</v>
      </c>
      <c r="P1768" s="17">
        <v>0.16631320484513801</v>
      </c>
      <c r="Q1768" s="17">
        <v>0.17070668336882999</v>
      </c>
      <c r="R1768" s="17"/>
      <c r="S1768" s="17">
        <v>0.14178469102451799</v>
      </c>
      <c r="T1768" s="17">
        <v>0.12621254481806801</v>
      </c>
      <c r="U1768" s="17">
        <v>0.179671004245986</v>
      </c>
      <c r="V1768" s="17">
        <v>0.117745886703417</v>
      </c>
      <c r="W1768" s="17">
        <v>8.6088710304202898E-2</v>
      </c>
      <c r="X1768" s="17">
        <v>0.115608160339319</v>
      </c>
      <c r="Y1768" s="17">
        <v>0.15669505022316799</v>
      </c>
      <c r="Z1768" s="17">
        <v>9.11614666124302E-2</v>
      </c>
      <c r="AA1768" s="17">
        <v>0.15085259382543201</v>
      </c>
      <c r="AB1768" s="17">
        <v>0.112772836050846</v>
      </c>
      <c r="AC1768" s="17">
        <v>0.15242545361578999</v>
      </c>
      <c r="AD1768" s="17">
        <v>0.180270235611729</v>
      </c>
      <c r="AE1768" s="17"/>
      <c r="AF1768" s="17">
        <v>0.13367389741327201</v>
      </c>
      <c r="AG1768" s="17">
        <v>7.8870227051291597E-2</v>
      </c>
      <c r="AH1768" s="17">
        <v>0.120052181875356</v>
      </c>
      <c r="AI1768" s="17">
        <v>0.17932325909459901</v>
      </c>
      <c r="AJ1768" s="17">
        <v>0.15880741663088199</v>
      </c>
      <c r="AK1768" s="17"/>
      <c r="AL1768" s="17">
        <v>6.1493818726335997E-2</v>
      </c>
      <c r="AM1768" s="17">
        <v>0.108733688099884</v>
      </c>
      <c r="AN1768" s="17">
        <v>0.10508894611174099</v>
      </c>
      <c r="AO1768" s="17">
        <v>0.15067189941530101</v>
      </c>
      <c r="AP1768" s="17">
        <v>0.141758149418028</v>
      </c>
      <c r="AQ1768" s="17">
        <v>0.25328641787247302</v>
      </c>
      <c r="AR1768" s="17"/>
      <c r="AS1768" s="17">
        <v>8.5704772274255894E-2</v>
      </c>
      <c r="AT1768" s="17">
        <v>0.129291238225334</v>
      </c>
      <c r="AU1768" s="17">
        <v>0.17944011024828699</v>
      </c>
      <c r="AV1768" s="17">
        <v>0.10900873336051201</v>
      </c>
      <c r="AW1768" s="17">
        <v>0.19875927998208701</v>
      </c>
      <c r="AX1768" s="17"/>
      <c r="AY1768" s="17">
        <v>9.8552045933234203E-2</v>
      </c>
      <c r="AZ1768" s="17">
        <v>0.131213230354701</v>
      </c>
      <c r="BA1768" s="17">
        <v>0.181281397097804</v>
      </c>
      <c r="BB1768" s="17">
        <v>9.1564568681963096E-2</v>
      </c>
      <c r="BC1768" s="17">
        <v>0.197406854779172</v>
      </c>
      <c r="BD1768" s="17"/>
      <c r="BE1768" s="17">
        <v>0.112564030120442</v>
      </c>
      <c r="BF1768" s="17">
        <v>0.121963336075573</v>
      </c>
      <c r="BG1768" s="17">
        <v>0.11927841015218101</v>
      </c>
      <c r="BH1768" s="17">
        <v>0.15731428548823501</v>
      </c>
      <c r="BI1768" s="17"/>
      <c r="BJ1768" s="17">
        <v>0.142397979988166</v>
      </c>
      <c r="BK1768" s="17">
        <v>8.3859858287280195E-2</v>
      </c>
      <c r="BL1768" s="17">
        <v>0.129038430250661</v>
      </c>
      <c r="BM1768" s="17">
        <v>0.13679434662906401</v>
      </c>
      <c r="BN1768" s="17"/>
      <c r="BO1768" s="17">
        <v>0.13015111584868799</v>
      </c>
      <c r="BP1768" s="17">
        <v>0.111637848267129</v>
      </c>
      <c r="BQ1768" s="17">
        <v>0.13435404702161999</v>
      </c>
      <c r="BR1768" s="17"/>
      <c r="BS1768" s="17">
        <v>0.13232305775629399</v>
      </c>
      <c r="BT1768" s="17">
        <v>0.133924801437659</v>
      </c>
      <c r="BU1768" s="17"/>
      <c r="BV1768" s="17">
        <v>7.3180391179902396E-2</v>
      </c>
      <c r="BW1768" s="17">
        <v>0.159513019755401</v>
      </c>
      <c r="BX1768" s="17">
        <v>9.3297913722672599E-2</v>
      </c>
      <c r="BY1768" s="17"/>
      <c r="BZ1768" s="17">
        <v>5.8561058547349797E-2</v>
      </c>
      <c r="CA1768" s="17">
        <v>6.6374114895811298E-2</v>
      </c>
    </row>
    <row r="1769" spans="2:79" x14ac:dyDescent="0.3">
      <c r="C1769" s="17"/>
      <c r="D1769" s="17"/>
      <c r="E1769" s="17"/>
      <c r="F1769" s="17"/>
      <c r="G1769" s="17"/>
      <c r="H1769" s="17"/>
      <c r="I1769" s="17"/>
      <c r="J1769" s="17"/>
      <c r="K1769" s="17"/>
      <c r="L1769" s="17"/>
      <c r="M1769" s="17"/>
      <c r="N1769" s="17"/>
      <c r="O1769" s="17"/>
      <c r="P1769" s="17"/>
      <c r="Q1769" s="17"/>
      <c r="R1769" s="17"/>
      <c r="S1769" s="17"/>
      <c r="T1769" s="17"/>
      <c r="U1769" s="17"/>
      <c r="V1769" s="17"/>
      <c r="W1769" s="17"/>
      <c r="X1769" s="17"/>
      <c r="Y1769" s="17"/>
      <c r="Z1769" s="17"/>
      <c r="AA1769" s="17"/>
      <c r="AB1769" s="17"/>
      <c r="AC1769" s="17"/>
      <c r="AD1769" s="17"/>
      <c r="AE1769" s="17"/>
      <c r="AF1769" s="17"/>
      <c r="AG1769" s="17"/>
      <c r="AH1769" s="17"/>
      <c r="AI1769" s="17"/>
      <c r="AJ1769" s="17"/>
      <c r="AK1769" s="17"/>
      <c r="AL1769" s="17"/>
      <c r="AM1769" s="17"/>
      <c r="AN1769" s="17"/>
      <c r="AO1769" s="17"/>
      <c r="AP1769" s="17"/>
      <c r="AQ1769" s="17"/>
      <c r="AR1769" s="17"/>
      <c r="AS1769" s="17"/>
      <c r="AT1769" s="17"/>
      <c r="AU1769" s="17"/>
      <c r="AV1769" s="17"/>
      <c r="AW1769" s="17"/>
      <c r="AX1769" s="17"/>
      <c r="AY1769" s="17"/>
      <c r="AZ1769" s="17"/>
      <c r="BA1769" s="17"/>
      <c r="BB1769" s="17"/>
      <c r="BC1769" s="17"/>
      <c r="BD1769" s="17"/>
      <c r="BE1769" s="17"/>
      <c r="BF1769" s="17"/>
      <c r="BG1769" s="17"/>
      <c r="BH1769" s="17"/>
      <c r="BI1769" s="17"/>
      <c r="BJ1769" s="17"/>
      <c r="BK1769" s="17"/>
      <c r="BL1769" s="17"/>
      <c r="BM1769" s="17"/>
      <c r="BN1769" s="17"/>
      <c r="BO1769" s="17"/>
      <c r="BP1769" s="17"/>
      <c r="BQ1769" s="17"/>
      <c r="BR1769" s="17"/>
      <c r="BS1769" s="17"/>
      <c r="BT1769" s="17"/>
      <c r="BU1769" s="17"/>
      <c r="BV1769" s="17"/>
      <c r="BW1769" s="17"/>
      <c r="BX1769" s="17"/>
      <c r="BY1769" s="17"/>
      <c r="BZ1769" s="17"/>
      <c r="CA1769" s="17"/>
    </row>
    <row r="1770" spans="2:79" x14ac:dyDescent="0.3">
      <c r="B1770" s="6" t="s">
        <v>470</v>
      </c>
      <c r="C1770" s="17"/>
      <c r="D1770" s="17"/>
      <c r="E1770" s="17"/>
      <c r="F1770" s="17"/>
      <c r="G1770" s="17"/>
      <c r="H1770" s="17"/>
      <c r="I1770" s="17"/>
      <c r="J1770" s="17"/>
      <c r="K1770" s="17"/>
      <c r="L1770" s="17"/>
      <c r="M1770" s="17"/>
      <c r="N1770" s="17"/>
      <c r="O1770" s="17"/>
      <c r="P1770" s="17"/>
      <c r="Q1770" s="17"/>
      <c r="R1770" s="17"/>
      <c r="S1770" s="17"/>
      <c r="T1770" s="17"/>
      <c r="U1770" s="17"/>
      <c r="V1770" s="17"/>
      <c r="W1770" s="17"/>
      <c r="X1770" s="17"/>
      <c r="Y1770" s="17"/>
      <c r="Z1770" s="17"/>
      <c r="AA1770" s="17"/>
      <c r="AB1770" s="17"/>
      <c r="AC1770" s="17"/>
      <c r="AD1770" s="17"/>
      <c r="AE1770" s="17"/>
      <c r="AF1770" s="17"/>
      <c r="AG1770" s="17"/>
      <c r="AH1770" s="17"/>
      <c r="AI1770" s="17"/>
      <c r="AJ1770" s="17"/>
      <c r="AK1770" s="17"/>
      <c r="AL1770" s="17"/>
      <c r="AM1770" s="17"/>
      <c r="AN1770" s="17"/>
      <c r="AO1770" s="17"/>
      <c r="AP1770" s="17"/>
      <c r="AQ1770" s="17"/>
      <c r="AR1770" s="17"/>
      <c r="AS1770" s="17"/>
      <c r="AT1770" s="17"/>
      <c r="AU1770" s="17"/>
      <c r="AV1770" s="17"/>
      <c r="AW1770" s="17"/>
      <c r="AX1770" s="17"/>
      <c r="AY1770" s="17"/>
      <c r="AZ1770" s="17"/>
      <c r="BA1770" s="17"/>
      <c r="BB1770" s="17"/>
      <c r="BC1770" s="17"/>
      <c r="BD1770" s="17"/>
      <c r="BE1770" s="17"/>
      <c r="BF1770" s="17"/>
      <c r="BG1770" s="17"/>
      <c r="BH1770" s="17"/>
      <c r="BI1770" s="17"/>
      <c r="BJ1770" s="17"/>
      <c r="BK1770" s="17"/>
      <c r="BL1770" s="17"/>
      <c r="BM1770" s="17"/>
      <c r="BN1770" s="17"/>
      <c r="BO1770" s="17"/>
      <c r="BP1770" s="17"/>
      <c r="BQ1770" s="17"/>
      <c r="BR1770" s="17"/>
      <c r="BS1770" s="17"/>
      <c r="BT1770" s="17"/>
      <c r="BU1770" s="17"/>
      <c r="BV1770" s="17"/>
      <c r="BW1770" s="17"/>
      <c r="BX1770" s="17"/>
      <c r="BY1770" s="17"/>
      <c r="BZ1770" s="17"/>
      <c r="CA1770" s="17"/>
    </row>
    <row r="1771" spans="2:79" x14ac:dyDescent="0.3">
      <c r="B1771" s="24" t="s">
        <v>107</v>
      </c>
      <c r="C1771" s="17"/>
      <c r="D1771" s="17"/>
      <c r="E1771" s="17"/>
      <c r="F1771" s="17"/>
      <c r="G1771" s="17"/>
      <c r="H1771" s="17"/>
      <c r="I1771" s="17"/>
      <c r="J1771" s="17"/>
      <c r="K1771" s="17"/>
      <c r="L1771" s="17"/>
      <c r="M1771" s="17"/>
      <c r="N1771" s="17"/>
      <c r="O1771" s="17"/>
      <c r="P1771" s="17"/>
      <c r="Q1771" s="17"/>
      <c r="R1771" s="17"/>
      <c r="S1771" s="17"/>
      <c r="T1771" s="17"/>
      <c r="U1771" s="17"/>
      <c r="V1771" s="17"/>
      <c r="W1771" s="17"/>
      <c r="X1771" s="17"/>
      <c r="Y1771" s="17"/>
      <c r="Z1771" s="17"/>
      <c r="AA1771" s="17"/>
      <c r="AB1771" s="17"/>
      <c r="AC1771" s="17"/>
      <c r="AD1771" s="17"/>
      <c r="AE1771" s="17"/>
      <c r="AF1771" s="17"/>
      <c r="AG1771" s="17"/>
      <c r="AH1771" s="17"/>
      <c r="AI1771" s="17"/>
      <c r="AJ1771" s="17"/>
      <c r="AK1771" s="17"/>
      <c r="AL1771" s="17"/>
      <c r="AM1771" s="17"/>
      <c r="AN1771" s="17"/>
      <c r="AO1771" s="17"/>
      <c r="AP1771" s="17"/>
      <c r="AQ1771" s="17"/>
      <c r="AR1771" s="17"/>
      <c r="AS1771" s="17"/>
      <c r="AT1771" s="17"/>
      <c r="AU1771" s="17"/>
      <c r="AV1771" s="17"/>
      <c r="AW1771" s="17"/>
      <c r="AX1771" s="17"/>
      <c r="AY1771" s="17"/>
      <c r="AZ1771" s="17"/>
      <c r="BA1771" s="17"/>
      <c r="BB1771" s="17"/>
      <c r="BC1771" s="17"/>
      <c r="BD1771" s="17"/>
      <c r="BE1771" s="17"/>
      <c r="BF1771" s="17"/>
      <c r="BG1771" s="17"/>
      <c r="BH1771" s="17"/>
      <c r="BI1771" s="17"/>
      <c r="BJ1771" s="17"/>
      <c r="BK1771" s="17"/>
      <c r="BL1771" s="17"/>
      <c r="BM1771" s="17"/>
      <c r="BN1771" s="17"/>
      <c r="BO1771" s="17"/>
      <c r="BP1771" s="17"/>
      <c r="BQ1771" s="17"/>
      <c r="BR1771" s="17"/>
      <c r="BS1771" s="17"/>
      <c r="BT1771" s="17"/>
      <c r="BU1771" s="17"/>
      <c r="BV1771" s="17"/>
      <c r="BW1771" s="17"/>
      <c r="BX1771" s="17"/>
      <c r="BY1771" s="17"/>
      <c r="BZ1771" s="17"/>
      <c r="CA1771" s="17"/>
    </row>
    <row r="1772" spans="2:79" x14ac:dyDescent="0.3">
      <c r="B1772" t="s">
        <v>461</v>
      </c>
      <c r="C1772" s="17">
        <v>0.426914390259583</v>
      </c>
      <c r="D1772" s="17">
        <v>0.43976438238373899</v>
      </c>
      <c r="E1772" s="17">
        <v>0.41453064334329398</v>
      </c>
      <c r="F1772" s="17"/>
      <c r="G1772" s="17">
        <v>0.30757191432681402</v>
      </c>
      <c r="H1772" s="17">
        <v>0.35270906467416702</v>
      </c>
      <c r="I1772" s="17">
        <v>0.37043412651944202</v>
      </c>
      <c r="J1772" s="17">
        <v>0.481137060433729</v>
      </c>
      <c r="K1772" s="17">
        <v>0.48537632920926999</v>
      </c>
      <c r="L1772" s="17">
        <v>0.52979684049727704</v>
      </c>
      <c r="M1772" s="17"/>
      <c r="N1772" s="17">
        <v>0.44185363737489203</v>
      </c>
      <c r="O1772" s="17">
        <v>0.42025122953368499</v>
      </c>
      <c r="P1772" s="17">
        <v>0.46508896472411099</v>
      </c>
      <c r="Q1772" s="17">
        <v>0.378533165543948</v>
      </c>
      <c r="R1772" s="17"/>
      <c r="S1772" s="17">
        <v>0.36463917974604698</v>
      </c>
      <c r="T1772" s="17">
        <v>0.46888956953328897</v>
      </c>
      <c r="U1772" s="17">
        <v>0.457656985010157</v>
      </c>
      <c r="V1772" s="17">
        <v>0.45087910051902602</v>
      </c>
      <c r="W1772" s="17">
        <v>0.478863293344371</v>
      </c>
      <c r="X1772" s="17">
        <v>0.45664837887295401</v>
      </c>
      <c r="Y1772" s="17">
        <v>0.41373541989343898</v>
      </c>
      <c r="Z1772" s="17">
        <v>0.431372445635538</v>
      </c>
      <c r="AA1772" s="17">
        <v>0.31794250487076398</v>
      </c>
      <c r="AB1772" s="17">
        <v>0.47468194687495902</v>
      </c>
      <c r="AC1772" s="17">
        <v>0.362645368743712</v>
      </c>
      <c r="AD1772" s="17">
        <v>0.56427999953718899</v>
      </c>
      <c r="AE1772" s="17"/>
      <c r="AF1772" s="17">
        <v>0.461033432544321</v>
      </c>
      <c r="AG1772" s="17">
        <v>0.36179541932973402</v>
      </c>
      <c r="AH1772" s="17">
        <v>0.43774140950892398</v>
      </c>
      <c r="AI1772" s="17">
        <v>0.53335986163357496</v>
      </c>
      <c r="AJ1772" s="17">
        <v>0.47698074310542099</v>
      </c>
      <c r="AK1772" s="17"/>
      <c r="AL1772" s="17">
        <v>0.30339484866775301</v>
      </c>
      <c r="AM1772" s="17">
        <v>0.42645068303805</v>
      </c>
      <c r="AN1772" s="17">
        <v>0.43127638414045499</v>
      </c>
      <c r="AO1772" s="17">
        <v>0.55833218352130098</v>
      </c>
      <c r="AP1772" s="17">
        <v>0.44900424095432501</v>
      </c>
      <c r="AQ1772" s="17">
        <v>0.43010005668337198</v>
      </c>
      <c r="AR1772" s="17"/>
      <c r="AS1772" s="17">
        <v>0.41511634110242601</v>
      </c>
      <c r="AT1772" s="17">
        <v>0.42300878477049297</v>
      </c>
      <c r="AU1772" s="17">
        <v>0.41140342490510001</v>
      </c>
      <c r="AV1772" s="17">
        <v>0.48725503569080397</v>
      </c>
      <c r="AW1772" s="17">
        <v>0.50782557430883302</v>
      </c>
      <c r="AX1772" s="17"/>
      <c r="AY1772" s="17">
        <v>0.45634253045960099</v>
      </c>
      <c r="AZ1772" s="17">
        <v>0.40640442246265501</v>
      </c>
      <c r="BA1772" s="17">
        <v>0.431583227862329</v>
      </c>
      <c r="BB1772" s="17">
        <v>0.431788894839086</v>
      </c>
      <c r="BC1772" s="17">
        <v>0.41468142327088903</v>
      </c>
      <c r="BD1772" s="17"/>
      <c r="BE1772" s="17">
        <v>0.40843418054767799</v>
      </c>
      <c r="BF1772" s="17">
        <v>0.47143274093201398</v>
      </c>
      <c r="BG1772" s="17">
        <v>0.443171796669457</v>
      </c>
      <c r="BH1772" s="17">
        <v>0.381628017035266</v>
      </c>
      <c r="BI1772" s="17"/>
      <c r="BJ1772" s="17">
        <v>0.41338230765369599</v>
      </c>
      <c r="BK1772" s="17">
        <v>0.44176544162917297</v>
      </c>
      <c r="BL1772" s="17">
        <v>0.48847059991387398</v>
      </c>
      <c r="BM1772" s="17">
        <v>0.40075760842581098</v>
      </c>
      <c r="BN1772" s="17"/>
      <c r="BO1772" s="17">
        <v>0.40357381638685602</v>
      </c>
      <c r="BP1772" s="17">
        <v>0.422451685673431</v>
      </c>
      <c r="BQ1772" s="17">
        <v>0.43443178631453899</v>
      </c>
      <c r="BR1772" s="17"/>
      <c r="BS1772" s="17">
        <v>0.433358676929265</v>
      </c>
      <c r="BT1772" s="17">
        <v>0.41922357252349501</v>
      </c>
      <c r="BU1772" s="17"/>
      <c r="BV1772" s="17">
        <v>0.37306685846978399</v>
      </c>
      <c r="BW1772" s="17">
        <v>0.42497762460826799</v>
      </c>
      <c r="BX1772" s="17">
        <v>0.48671536111362601</v>
      </c>
      <c r="BY1772" s="17"/>
      <c r="BZ1772" s="17">
        <v>0.471278755851603</v>
      </c>
      <c r="CA1772" s="17">
        <v>0.35090296401795301</v>
      </c>
    </row>
    <row r="1773" spans="2:79" x14ac:dyDescent="0.3">
      <c r="B1773" t="s">
        <v>462</v>
      </c>
      <c r="C1773" s="17">
        <v>0.40923104778978497</v>
      </c>
      <c r="D1773" s="17">
        <v>0.40653419661504703</v>
      </c>
      <c r="E1773" s="17">
        <v>0.40964499437758101</v>
      </c>
      <c r="F1773" s="17"/>
      <c r="G1773" s="17">
        <v>0.419592076607607</v>
      </c>
      <c r="H1773" s="17">
        <v>0.38806049525446301</v>
      </c>
      <c r="I1773" s="17">
        <v>0.38079268154094797</v>
      </c>
      <c r="J1773" s="17">
        <v>0.44821139143601102</v>
      </c>
      <c r="K1773" s="17">
        <v>0.39332223203160899</v>
      </c>
      <c r="L1773" s="17">
        <v>0.42159764347749701</v>
      </c>
      <c r="M1773" s="17"/>
      <c r="N1773" s="17">
        <v>0.36545006587531398</v>
      </c>
      <c r="O1773" s="17">
        <v>0.43113747184336998</v>
      </c>
      <c r="P1773" s="17">
        <v>0.41968870499539002</v>
      </c>
      <c r="Q1773" s="17">
        <v>0.42233070771361497</v>
      </c>
      <c r="R1773" s="17"/>
      <c r="S1773" s="17">
        <v>0.36839769021322499</v>
      </c>
      <c r="T1773" s="17">
        <v>0.43166571885203098</v>
      </c>
      <c r="U1773" s="17">
        <v>0.33880987623266401</v>
      </c>
      <c r="V1773" s="17">
        <v>0.36260205864337802</v>
      </c>
      <c r="W1773" s="17">
        <v>0.41789206606955798</v>
      </c>
      <c r="X1773" s="17">
        <v>0.38760385081295801</v>
      </c>
      <c r="Y1773" s="17">
        <v>0.41776949967520899</v>
      </c>
      <c r="Z1773" s="17">
        <v>0.40185102235991998</v>
      </c>
      <c r="AA1773" s="17">
        <v>0.40442874626443198</v>
      </c>
      <c r="AB1773" s="17">
        <v>0.49997169578745498</v>
      </c>
      <c r="AC1773" s="17">
        <v>0.45971471781508499</v>
      </c>
      <c r="AD1773" s="17">
        <v>0.52328844094157601</v>
      </c>
      <c r="AE1773" s="17"/>
      <c r="AF1773" s="17">
        <v>0.35257985187691099</v>
      </c>
      <c r="AG1773" s="17">
        <v>0.40052004650492301</v>
      </c>
      <c r="AH1773" s="17">
        <v>0.36166432327292197</v>
      </c>
      <c r="AI1773" s="17">
        <v>0.46547850293583498</v>
      </c>
      <c r="AJ1773" s="17">
        <v>0.40178125822049499</v>
      </c>
      <c r="AK1773" s="17"/>
      <c r="AL1773" s="17">
        <v>0.386328980221124</v>
      </c>
      <c r="AM1773" s="17">
        <v>0.32928476238412702</v>
      </c>
      <c r="AN1773" s="17">
        <v>0.417385924080523</v>
      </c>
      <c r="AO1773" s="17">
        <v>0.45145679447722398</v>
      </c>
      <c r="AP1773" s="17">
        <v>0.48331778577107498</v>
      </c>
      <c r="AQ1773" s="17">
        <v>0.39253955381743</v>
      </c>
      <c r="AR1773" s="17"/>
      <c r="AS1773" s="17">
        <v>0.37071701909826899</v>
      </c>
      <c r="AT1773" s="17">
        <v>0.40021472023717197</v>
      </c>
      <c r="AU1773" s="17">
        <v>0.40091305478371297</v>
      </c>
      <c r="AV1773" s="17">
        <v>0.513618586233896</v>
      </c>
      <c r="AW1773" s="17">
        <v>0.47786783799759702</v>
      </c>
      <c r="AX1773" s="17"/>
      <c r="AY1773" s="17">
        <v>0.39984663649324598</v>
      </c>
      <c r="AZ1773" s="17">
        <v>0.35795951420077898</v>
      </c>
      <c r="BA1773" s="17">
        <v>0.40419643321709497</v>
      </c>
      <c r="BB1773" s="17">
        <v>0.53778113444536202</v>
      </c>
      <c r="BC1773" s="17">
        <v>0.60177064134332803</v>
      </c>
      <c r="BD1773" s="17"/>
      <c r="BE1773" s="17">
        <v>0.466606578105281</v>
      </c>
      <c r="BF1773" s="17">
        <v>0.38778391573742998</v>
      </c>
      <c r="BG1773" s="17">
        <v>0.445831701468137</v>
      </c>
      <c r="BH1773" s="17">
        <v>0.35734891459035401</v>
      </c>
      <c r="BI1773" s="17"/>
      <c r="BJ1773" s="17">
        <v>0.51484039312580998</v>
      </c>
      <c r="BK1773" s="17">
        <v>0.334429314416131</v>
      </c>
      <c r="BL1773" s="17">
        <v>0.439000284122958</v>
      </c>
      <c r="BM1773" s="17">
        <v>0.37975988214386203</v>
      </c>
      <c r="BN1773" s="17"/>
      <c r="BO1773" s="17">
        <v>0.48651585289326299</v>
      </c>
      <c r="BP1773" s="17">
        <v>0.44049184532889402</v>
      </c>
      <c r="BQ1773" s="17">
        <v>0.38893904900863702</v>
      </c>
      <c r="BR1773" s="17"/>
      <c r="BS1773" s="17">
        <v>0.37828979721926198</v>
      </c>
      <c r="BT1773" s="17">
        <v>0.44671106446714598</v>
      </c>
      <c r="BU1773" s="17"/>
      <c r="BV1773" s="17">
        <v>0.500467386067174</v>
      </c>
      <c r="BW1773" s="17">
        <v>0.36804884561881801</v>
      </c>
      <c r="BX1773" s="17">
        <v>0.409250919325852</v>
      </c>
      <c r="BY1773" s="17"/>
      <c r="BZ1773" s="17">
        <v>0.37753357327054798</v>
      </c>
      <c r="CA1773" s="17">
        <v>0.33521068935110199</v>
      </c>
    </row>
    <row r="1774" spans="2:79" x14ac:dyDescent="0.3">
      <c r="B1774" t="s">
        <v>463</v>
      </c>
      <c r="C1774" s="17">
        <v>0.32886147829711698</v>
      </c>
      <c r="D1774" s="17">
        <v>0.32980671508977799</v>
      </c>
      <c r="E1774" s="17">
        <v>0.32908137655594899</v>
      </c>
      <c r="F1774" s="17"/>
      <c r="G1774" s="17">
        <v>0.28278905470621901</v>
      </c>
      <c r="H1774" s="17">
        <v>0.27978807834063701</v>
      </c>
      <c r="I1774" s="17">
        <v>0.31057822855533102</v>
      </c>
      <c r="J1774" s="17">
        <v>0.35937965129808402</v>
      </c>
      <c r="K1774" s="17">
        <v>0.37011072050006399</v>
      </c>
      <c r="L1774" s="17">
        <v>0.36209596930520899</v>
      </c>
      <c r="M1774" s="17"/>
      <c r="N1774" s="17">
        <v>0.30987099459679002</v>
      </c>
      <c r="O1774" s="17">
        <v>0.32644784790237802</v>
      </c>
      <c r="P1774" s="17">
        <v>0.34056664647653501</v>
      </c>
      <c r="Q1774" s="17">
        <v>0.333932003499611</v>
      </c>
      <c r="R1774" s="17"/>
      <c r="S1774" s="17">
        <v>0.31717207766752498</v>
      </c>
      <c r="T1774" s="17">
        <v>0.328547980020307</v>
      </c>
      <c r="U1774" s="17">
        <v>0.35839277513291901</v>
      </c>
      <c r="V1774" s="17">
        <v>0.31432607042162197</v>
      </c>
      <c r="W1774" s="17">
        <v>0.370039997498395</v>
      </c>
      <c r="X1774" s="17">
        <v>0.30398070571091201</v>
      </c>
      <c r="Y1774" s="17">
        <v>0.33658045012237803</v>
      </c>
      <c r="Z1774" s="17">
        <v>0.27623851981098402</v>
      </c>
      <c r="AA1774" s="17">
        <v>0.266358028752334</v>
      </c>
      <c r="AB1774" s="17">
        <v>0.36839058972536998</v>
      </c>
      <c r="AC1774" s="17">
        <v>0.38438762503350099</v>
      </c>
      <c r="AD1774" s="17">
        <v>0.394814876544894</v>
      </c>
      <c r="AE1774" s="17"/>
      <c r="AF1774" s="17">
        <v>0.38460858766232198</v>
      </c>
      <c r="AG1774" s="17">
        <v>0.28312660270922002</v>
      </c>
      <c r="AH1774" s="17">
        <v>0.30325054382814098</v>
      </c>
      <c r="AI1774" s="17">
        <v>0.36102041241353899</v>
      </c>
      <c r="AJ1774" s="17">
        <v>0.35256146326277898</v>
      </c>
      <c r="AK1774" s="17"/>
      <c r="AL1774" s="17">
        <v>0.27424984581524697</v>
      </c>
      <c r="AM1774" s="17">
        <v>0.35252456939024301</v>
      </c>
      <c r="AN1774" s="17">
        <v>0.26096777184971198</v>
      </c>
      <c r="AO1774" s="17">
        <v>0.398358789564907</v>
      </c>
      <c r="AP1774" s="17">
        <v>0.33650001853011302</v>
      </c>
      <c r="AQ1774" s="17">
        <v>0.34988889399502998</v>
      </c>
      <c r="AR1774" s="17"/>
      <c r="AS1774" s="17">
        <v>0.34045439926517002</v>
      </c>
      <c r="AT1774" s="17">
        <v>0.32130947301750301</v>
      </c>
      <c r="AU1774" s="17">
        <v>0.30930500138509998</v>
      </c>
      <c r="AV1774" s="17">
        <v>0.401545261252228</v>
      </c>
      <c r="AW1774" s="17">
        <v>0.28252577774107301</v>
      </c>
      <c r="AX1774" s="17"/>
      <c r="AY1774" s="17">
        <v>0.35061835597074298</v>
      </c>
      <c r="AZ1774" s="17">
        <v>0.312754564359012</v>
      </c>
      <c r="BA1774" s="17">
        <v>0.304372944846652</v>
      </c>
      <c r="BB1774" s="17">
        <v>0.36731011561168198</v>
      </c>
      <c r="BC1774" s="17">
        <v>0.382490840355666</v>
      </c>
      <c r="BD1774" s="17"/>
      <c r="BE1774" s="17">
        <v>0.29466683699000201</v>
      </c>
      <c r="BF1774" s="17">
        <v>0.39334205072643202</v>
      </c>
      <c r="BG1774" s="17">
        <v>0.33519168877727601</v>
      </c>
      <c r="BH1774" s="17">
        <v>0.28721075280209202</v>
      </c>
      <c r="BI1774" s="17"/>
      <c r="BJ1774" s="17">
        <v>0.37311274726523902</v>
      </c>
      <c r="BK1774" s="17">
        <v>0.32193247049441298</v>
      </c>
      <c r="BL1774" s="17">
        <v>0.34855359204708197</v>
      </c>
      <c r="BM1774" s="17">
        <v>0.312725979472042</v>
      </c>
      <c r="BN1774" s="17"/>
      <c r="BO1774" s="17">
        <v>0.29263944445353302</v>
      </c>
      <c r="BP1774" s="17">
        <v>0.40171940928496602</v>
      </c>
      <c r="BQ1774" s="17">
        <v>0.32352523333947603</v>
      </c>
      <c r="BR1774" s="17"/>
      <c r="BS1774" s="17">
        <v>0.324856122735316</v>
      </c>
      <c r="BT1774" s="17">
        <v>0.33482627030672801</v>
      </c>
      <c r="BU1774" s="17"/>
      <c r="BV1774" s="17">
        <v>0.270015606625364</v>
      </c>
      <c r="BW1774" s="17">
        <v>0.31163863138648701</v>
      </c>
      <c r="BX1774" s="17">
        <v>0.406614782447281</v>
      </c>
      <c r="BY1774" s="17"/>
      <c r="BZ1774" s="17">
        <v>0.38211343718565199</v>
      </c>
      <c r="CA1774" s="17">
        <v>0.26536869424618698</v>
      </c>
    </row>
    <row r="1775" spans="2:79" x14ac:dyDescent="0.3">
      <c r="B1775" t="s">
        <v>464</v>
      </c>
      <c r="C1775" s="17">
        <v>0.31515845542175402</v>
      </c>
      <c r="D1775" s="17">
        <v>0.32694814428880398</v>
      </c>
      <c r="E1775" s="17">
        <v>0.303301962927567</v>
      </c>
      <c r="F1775" s="17"/>
      <c r="G1775" s="17">
        <v>0.29438761055273799</v>
      </c>
      <c r="H1775" s="17">
        <v>0.30872543925130602</v>
      </c>
      <c r="I1775" s="17">
        <v>0.33443580227380498</v>
      </c>
      <c r="J1775" s="17">
        <v>0.354128184279417</v>
      </c>
      <c r="K1775" s="17">
        <v>0.30782000002996601</v>
      </c>
      <c r="L1775" s="17">
        <v>0.29180970661908701</v>
      </c>
      <c r="M1775" s="17"/>
      <c r="N1775" s="17">
        <v>0.31808827023601599</v>
      </c>
      <c r="O1775" s="17">
        <v>0.27227059977331503</v>
      </c>
      <c r="P1775" s="17">
        <v>0.33597313537729101</v>
      </c>
      <c r="Q1775" s="17">
        <v>0.33641564506650001</v>
      </c>
      <c r="R1775" s="17"/>
      <c r="S1775" s="17">
        <v>0.28256439860975302</v>
      </c>
      <c r="T1775" s="17">
        <v>0.29698686372277699</v>
      </c>
      <c r="U1775" s="17">
        <v>0.31469107314517197</v>
      </c>
      <c r="V1775" s="17">
        <v>0.30984130058860998</v>
      </c>
      <c r="W1775" s="17">
        <v>0.33823287373149302</v>
      </c>
      <c r="X1775" s="17">
        <v>0.33104976225108801</v>
      </c>
      <c r="Y1775" s="17">
        <v>0.33560172982069603</v>
      </c>
      <c r="Z1775" s="17">
        <v>0.29692279532974297</v>
      </c>
      <c r="AA1775" s="17">
        <v>0.27935358838198798</v>
      </c>
      <c r="AB1775" s="17">
        <v>0.39570398695963899</v>
      </c>
      <c r="AC1775" s="17">
        <v>0.36009240849665097</v>
      </c>
      <c r="AD1775" s="17">
        <v>0.244686927936206</v>
      </c>
      <c r="AE1775" s="17"/>
      <c r="AF1775" s="17">
        <v>0.33897758676540402</v>
      </c>
      <c r="AG1775" s="17">
        <v>0.27260234997430099</v>
      </c>
      <c r="AH1775" s="17">
        <v>0.236041792647702</v>
      </c>
      <c r="AI1775" s="17">
        <v>0.41286893231202998</v>
      </c>
      <c r="AJ1775" s="17">
        <v>0.28893491957040901</v>
      </c>
      <c r="AK1775" s="17"/>
      <c r="AL1775" s="17">
        <v>0.25701235456854199</v>
      </c>
      <c r="AM1775" s="17">
        <v>0.30262371239270103</v>
      </c>
      <c r="AN1775" s="17">
        <v>0.239989454690718</v>
      </c>
      <c r="AO1775" s="17">
        <v>0.42065422510401701</v>
      </c>
      <c r="AP1775" s="17">
        <v>0.29123730444919599</v>
      </c>
      <c r="AQ1775" s="17">
        <v>0.31234842281830699</v>
      </c>
      <c r="AR1775" s="17"/>
      <c r="AS1775" s="17">
        <v>0.29254890233684899</v>
      </c>
      <c r="AT1775" s="17">
        <v>0.31386738812207099</v>
      </c>
      <c r="AU1775" s="17">
        <v>0.31685455065979301</v>
      </c>
      <c r="AV1775" s="17">
        <v>0.33846823551902799</v>
      </c>
      <c r="AW1775" s="17">
        <v>0.37849105644825598</v>
      </c>
      <c r="AX1775" s="17"/>
      <c r="AY1775" s="17">
        <v>0.33809847062833598</v>
      </c>
      <c r="AZ1775" s="17">
        <v>0.27641827951730602</v>
      </c>
      <c r="BA1775" s="17">
        <v>0.33682073468759799</v>
      </c>
      <c r="BB1775" s="17">
        <v>0.32312797901989398</v>
      </c>
      <c r="BC1775" s="17">
        <v>0.437101909090855</v>
      </c>
      <c r="BD1775" s="17"/>
      <c r="BE1775" s="17">
        <v>0.39293244221638401</v>
      </c>
      <c r="BF1775" s="17">
        <v>0.326504433016096</v>
      </c>
      <c r="BG1775" s="17">
        <v>0.32927498991676202</v>
      </c>
      <c r="BH1775" s="17">
        <v>0.28019030052278798</v>
      </c>
      <c r="BI1775" s="17"/>
      <c r="BJ1775" s="17">
        <v>0.35260578312414698</v>
      </c>
      <c r="BK1775" s="17">
        <v>0.28228183067331097</v>
      </c>
      <c r="BL1775" s="17">
        <v>0.34060236658277498</v>
      </c>
      <c r="BM1775" s="17">
        <v>0.29924840794968699</v>
      </c>
      <c r="BN1775" s="17"/>
      <c r="BO1775" s="17">
        <v>0.32622885892899001</v>
      </c>
      <c r="BP1775" s="17">
        <v>0.34991029800048101</v>
      </c>
      <c r="BQ1775" s="17">
        <v>0.30822564324608898</v>
      </c>
      <c r="BR1775" s="17"/>
      <c r="BS1775" s="17">
        <v>0.31127257309975997</v>
      </c>
      <c r="BT1775" s="17">
        <v>0.31872046772360901</v>
      </c>
      <c r="BU1775" s="17"/>
      <c r="BV1775" s="17">
        <v>0.255599264420453</v>
      </c>
      <c r="BW1775" s="17">
        <v>0.30853053704226802</v>
      </c>
      <c r="BX1775" s="17">
        <v>0.37392659098735898</v>
      </c>
      <c r="BY1775" s="17"/>
      <c r="BZ1775" s="17">
        <v>0.316551265796024</v>
      </c>
      <c r="CA1775" s="17">
        <v>0.33600952486166802</v>
      </c>
    </row>
    <row r="1776" spans="2:79" x14ac:dyDescent="0.3">
      <c r="B1776" t="s">
        <v>465</v>
      </c>
      <c r="C1776" s="17">
        <v>0.238964240104374</v>
      </c>
      <c r="D1776" s="17">
        <v>0.26927426728526599</v>
      </c>
      <c r="E1776" s="17">
        <v>0.20959738648256801</v>
      </c>
      <c r="F1776" s="17"/>
      <c r="G1776" s="17">
        <v>0.28130505675881101</v>
      </c>
      <c r="H1776" s="17">
        <v>0.24659616729398201</v>
      </c>
      <c r="I1776" s="17">
        <v>0.24804166981126799</v>
      </c>
      <c r="J1776" s="17">
        <v>0.25279735600195202</v>
      </c>
      <c r="K1776" s="17">
        <v>0.24583062930190999</v>
      </c>
      <c r="L1776" s="17">
        <v>0.18128011095760299</v>
      </c>
      <c r="M1776" s="17"/>
      <c r="N1776" s="17">
        <v>0.18076874110382701</v>
      </c>
      <c r="O1776" s="17">
        <v>0.26130352020299702</v>
      </c>
      <c r="P1776" s="17">
        <v>0.27635417445427402</v>
      </c>
      <c r="Q1776" s="17">
        <v>0.244513453453233</v>
      </c>
      <c r="R1776" s="17"/>
      <c r="S1776" s="17">
        <v>0.193769508657646</v>
      </c>
      <c r="T1776" s="17">
        <v>0.27818090120718603</v>
      </c>
      <c r="U1776" s="17">
        <v>0.175671970678526</v>
      </c>
      <c r="V1776" s="17">
        <v>0.26055666458127802</v>
      </c>
      <c r="W1776" s="17">
        <v>0.21869964525957</v>
      </c>
      <c r="X1776" s="17">
        <v>0.197555866078199</v>
      </c>
      <c r="Y1776" s="17">
        <v>0.24086715950642801</v>
      </c>
      <c r="Z1776" s="17">
        <v>0.30342821699396599</v>
      </c>
      <c r="AA1776" s="17">
        <v>0.211628602224262</v>
      </c>
      <c r="AB1776" s="17">
        <v>0.30967595737292902</v>
      </c>
      <c r="AC1776" s="17">
        <v>0.27110648675937898</v>
      </c>
      <c r="AD1776" s="17">
        <v>0.29947869879015898</v>
      </c>
      <c r="AE1776" s="17"/>
      <c r="AF1776" s="17">
        <v>0.223677449888569</v>
      </c>
      <c r="AG1776" s="17">
        <v>0.207510694370864</v>
      </c>
      <c r="AH1776" s="17">
        <v>0.19653345531007901</v>
      </c>
      <c r="AI1776" s="17">
        <v>0.30172632760816898</v>
      </c>
      <c r="AJ1776" s="17">
        <v>0.27036026569275401</v>
      </c>
      <c r="AK1776" s="17"/>
      <c r="AL1776" s="17">
        <v>0.18880583881954899</v>
      </c>
      <c r="AM1776" s="17">
        <v>0.20316844257979599</v>
      </c>
      <c r="AN1776" s="17">
        <v>0.221760905519096</v>
      </c>
      <c r="AO1776" s="17">
        <v>0.31541471209511501</v>
      </c>
      <c r="AP1776" s="17">
        <v>0.239450122702042</v>
      </c>
      <c r="AQ1776" s="17">
        <v>0.22181982769190201</v>
      </c>
      <c r="AR1776" s="17"/>
      <c r="AS1776" s="17">
        <v>0.21462785032958001</v>
      </c>
      <c r="AT1776" s="17">
        <v>0.238405884776204</v>
      </c>
      <c r="AU1776" s="17">
        <v>0.246179398821051</v>
      </c>
      <c r="AV1776" s="17">
        <v>0.26673882795672699</v>
      </c>
      <c r="AW1776" s="17">
        <v>0.25919541161632698</v>
      </c>
      <c r="AX1776" s="17"/>
      <c r="AY1776" s="17">
        <v>0.22259650312868701</v>
      </c>
      <c r="AZ1776" s="17">
        <v>0.209477622689065</v>
      </c>
      <c r="BA1776" s="17">
        <v>0.25267854745040402</v>
      </c>
      <c r="BB1776" s="17">
        <v>0.29573378929312499</v>
      </c>
      <c r="BC1776" s="17">
        <v>0.38047344360801499</v>
      </c>
      <c r="BD1776" s="17"/>
      <c r="BE1776" s="17">
        <v>0.45628717790715101</v>
      </c>
      <c r="BF1776" s="17">
        <v>0.30130474824021602</v>
      </c>
      <c r="BG1776" s="17">
        <v>0.22114348784579499</v>
      </c>
      <c r="BH1776" s="17">
        <v>0.20498706659275401</v>
      </c>
      <c r="BI1776" s="17"/>
      <c r="BJ1776" s="17">
        <v>0.39602845590873298</v>
      </c>
      <c r="BK1776" s="17">
        <v>0.26451083901539502</v>
      </c>
      <c r="BL1776" s="17">
        <v>0.21351098607653901</v>
      </c>
      <c r="BM1776" s="17">
        <v>0.21397576015762601</v>
      </c>
      <c r="BN1776" s="17"/>
      <c r="BO1776" s="17">
        <v>0.27459069277910603</v>
      </c>
      <c r="BP1776" s="17">
        <v>0.29460434822979797</v>
      </c>
      <c r="BQ1776" s="17">
        <v>0.22163477466732401</v>
      </c>
      <c r="BR1776" s="17"/>
      <c r="BS1776" s="17">
        <v>0.193032154934595</v>
      </c>
      <c r="BT1776" s="17">
        <v>0.29754599169164597</v>
      </c>
      <c r="BU1776" s="17"/>
      <c r="BV1776" s="17">
        <v>0.25467947901471899</v>
      </c>
      <c r="BW1776" s="17">
        <v>0.23562543040584899</v>
      </c>
      <c r="BX1776" s="17">
        <v>0.23698966729471699</v>
      </c>
      <c r="BY1776" s="17"/>
      <c r="BZ1776" s="17">
        <v>0.20156885639705599</v>
      </c>
      <c r="CA1776" s="17">
        <v>0.269418653950246</v>
      </c>
    </row>
    <row r="1777" spans="2:79" x14ac:dyDescent="0.3">
      <c r="B1777" t="s">
        <v>466</v>
      </c>
      <c r="C1777" s="17">
        <v>0.22864329179360299</v>
      </c>
      <c r="D1777" s="17">
        <v>0.23123843589752899</v>
      </c>
      <c r="E1777" s="17">
        <v>0.22537200256328399</v>
      </c>
      <c r="F1777" s="17"/>
      <c r="G1777" s="17">
        <v>0.23433874868721999</v>
      </c>
      <c r="H1777" s="17">
        <v>0.219006202018936</v>
      </c>
      <c r="I1777" s="17">
        <v>0.24378578969551701</v>
      </c>
      <c r="J1777" s="17">
        <v>0.23458053373204399</v>
      </c>
      <c r="K1777" s="17">
        <v>0.23926883838704999</v>
      </c>
      <c r="L1777" s="17">
        <v>0.20846843465196899</v>
      </c>
      <c r="M1777" s="17"/>
      <c r="N1777" s="17">
        <v>0.20709307933057</v>
      </c>
      <c r="O1777" s="17">
        <v>0.20293082377132199</v>
      </c>
      <c r="P1777" s="17">
        <v>0.237100270297434</v>
      </c>
      <c r="Q1777" s="17">
        <v>0.27361554024312801</v>
      </c>
      <c r="R1777" s="17"/>
      <c r="S1777" s="17">
        <v>0.227474115213987</v>
      </c>
      <c r="T1777" s="17">
        <v>0.21540987673103601</v>
      </c>
      <c r="U1777" s="17">
        <v>0.218232187865982</v>
      </c>
      <c r="V1777" s="17">
        <v>0.20784385523111201</v>
      </c>
      <c r="W1777" s="17">
        <v>0.252000184460273</v>
      </c>
      <c r="X1777" s="17">
        <v>0.236729599055226</v>
      </c>
      <c r="Y1777" s="17">
        <v>0.27811838156840701</v>
      </c>
      <c r="Z1777" s="17">
        <v>0.231757955379361</v>
      </c>
      <c r="AA1777" s="17">
        <v>0.23827894474257899</v>
      </c>
      <c r="AB1777" s="17">
        <v>0.24015887031526301</v>
      </c>
      <c r="AC1777" s="17">
        <v>0.18926824193178499</v>
      </c>
      <c r="AD1777" s="17">
        <v>0.162213804626271</v>
      </c>
      <c r="AE1777" s="17"/>
      <c r="AF1777" s="17">
        <v>0.24714509569614199</v>
      </c>
      <c r="AG1777" s="17">
        <v>0.21516202021366301</v>
      </c>
      <c r="AH1777" s="17">
        <v>0.167033921304232</v>
      </c>
      <c r="AI1777" s="17">
        <v>0.321227359660402</v>
      </c>
      <c r="AJ1777" s="17">
        <v>0.218558772196289</v>
      </c>
      <c r="AK1777" s="17"/>
      <c r="AL1777" s="17">
        <v>0.206237417820201</v>
      </c>
      <c r="AM1777" s="17">
        <v>0.225675386729358</v>
      </c>
      <c r="AN1777" s="17">
        <v>0.19429541804127001</v>
      </c>
      <c r="AO1777" s="17">
        <v>0.31471426834760102</v>
      </c>
      <c r="AP1777" s="17">
        <v>0.20567744872539001</v>
      </c>
      <c r="AQ1777" s="17">
        <v>0.201282118700222</v>
      </c>
      <c r="AR1777" s="17"/>
      <c r="AS1777" s="17">
        <v>0.17232881708953501</v>
      </c>
      <c r="AT1777" s="17">
        <v>0.22797322486372601</v>
      </c>
      <c r="AU1777" s="17">
        <v>0.25239068211500898</v>
      </c>
      <c r="AV1777" s="17">
        <v>0.26028985859211101</v>
      </c>
      <c r="AW1777" s="17">
        <v>0.28124980731990701</v>
      </c>
      <c r="AX1777" s="17"/>
      <c r="AY1777" s="17">
        <v>0.190514496782593</v>
      </c>
      <c r="AZ1777" s="17">
        <v>0.22325928300129799</v>
      </c>
      <c r="BA1777" s="17">
        <v>0.24214590603019001</v>
      </c>
      <c r="BB1777" s="17">
        <v>0.27661949785509099</v>
      </c>
      <c r="BC1777" s="17">
        <v>0.31927132299285199</v>
      </c>
      <c r="BD1777" s="17"/>
      <c r="BE1777" s="17">
        <v>0.32317161656452698</v>
      </c>
      <c r="BF1777" s="17">
        <v>0.27284826540442803</v>
      </c>
      <c r="BG1777" s="17">
        <v>0.22499790637276801</v>
      </c>
      <c r="BH1777" s="17">
        <v>0.19679347755535201</v>
      </c>
      <c r="BI1777" s="17"/>
      <c r="BJ1777" s="17">
        <v>0.33315266307951102</v>
      </c>
      <c r="BK1777" s="17">
        <v>0.20710397780336301</v>
      </c>
      <c r="BL1777" s="17">
        <v>0.21667142463681199</v>
      </c>
      <c r="BM1777" s="17">
        <v>0.213303456742586</v>
      </c>
      <c r="BN1777" s="17"/>
      <c r="BO1777" s="17">
        <v>0.28970309937102601</v>
      </c>
      <c r="BP1777" s="17">
        <v>0.26679522349291102</v>
      </c>
      <c r="BQ1777" s="17">
        <v>0.20944400034998301</v>
      </c>
      <c r="BR1777" s="17"/>
      <c r="BS1777" s="17">
        <v>0.20326812779404099</v>
      </c>
      <c r="BT1777" s="17">
        <v>0.25999207943110902</v>
      </c>
      <c r="BU1777" s="17"/>
      <c r="BV1777" s="17">
        <v>0.22013183726849</v>
      </c>
      <c r="BW1777" s="17">
        <v>0.22237013589465299</v>
      </c>
      <c r="BX1777" s="17">
        <v>0.246440018428119</v>
      </c>
      <c r="BY1777" s="17"/>
      <c r="BZ1777" s="17">
        <v>0.20413170238468001</v>
      </c>
      <c r="CA1777" s="17">
        <v>0.170309854177877</v>
      </c>
    </row>
    <row r="1778" spans="2:79" x14ac:dyDescent="0.3">
      <c r="B1778" t="s">
        <v>467</v>
      </c>
      <c r="C1778" s="17">
        <v>0.224735604658683</v>
      </c>
      <c r="D1778" s="17">
        <v>0.26737152898371702</v>
      </c>
      <c r="E1778" s="17">
        <v>0.18514983193924101</v>
      </c>
      <c r="F1778" s="17"/>
      <c r="G1778" s="17">
        <v>0.20584980777804501</v>
      </c>
      <c r="H1778" s="17">
        <v>0.220521236621429</v>
      </c>
      <c r="I1778" s="17">
        <v>0.227196136127085</v>
      </c>
      <c r="J1778" s="17">
        <v>0.225204836950533</v>
      </c>
      <c r="K1778" s="17">
        <v>0.23936736375926501</v>
      </c>
      <c r="L1778" s="17">
        <v>0.228624548471801</v>
      </c>
      <c r="M1778" s="17"/>
      <c r="N1778" s="17">
        <v>0.265780819480468</v>
      </c>
      <c r="O1778" s="17">
        <v>0.18476799956290699</v>
      </c>
      <c r="P1778" s="17">
        <v>0.21396042688365699</v>
      </c>
      <c r="Q1778" s="17">
        <v>0.23594995048595899</v>
      </c>
      <c r="R1778" s="17"/>
      <c r="S1778" s="17">
        <v>0.24310375495384201</v>
      </c>
      <c r="T1778" s="17">
        <v>0.20259101756504699</v>
      </c>
      <c r="U1778" s="17">
        <v>0.28170217925385199</v>
      </c>
      <c r="V1778" s="17">
        <v>0.24335676061377901</v>
      </c>
      <c r="W1778" s="17">
        <v>0.21095339723315601</v>
      </c>
      <c r="X1778" s="17">
        <v>0.216147848936392</v>
      </c>
      <c r="Y1778" s="17">
        <v>0.17952608351080099</v>
      </c>
      <c r="Z1778" s="17">
        <v>0.30205424227139699</v>
      </c>
      <c r="AA1778" s="17">
        <v>0.19565573885179399</v>
      </c>
      <c r="AB1778" s="17">
        <v>0.203027381735183</v>
      </c>
      <c r="AC1778" s="17">
        <v>0.22205137411210199</v>
      </c>
      <c r="AD1778" s="17">
        <v>0.27964112500264499</v>
      </c>
      <c r="AE1778" s="17"/>
      <c r="AF1778" s="17">
        <v>0.29104421991234902</v>
      </c>
      <c r="AG1778" s="17">
        <v>0.225153474876092</v>
      </c>
      <c r="AH1778" s="17">
        <v>0.15161043758491499</v>
      </c>
      <c r="AI1778" s="17">
        <v>0.284779827147499</v>
      </c>
      <c r="AJ1778" s="17">
        <v>0.187895309880593</v>
      </c>
      <c r="AK1778" s="17"/>
      <c r="AL1778" s="17">
        <v>0.22114247933600401</v>
      </c>
      <c r="AM1778" s="17">
        <v>0.25687511706461102</v>
      </c>
      <c r="AN1778" s="17">
        <v>0.19895694781342399</v>
      </c>
      <c r="AO1778" s="17">
        <v>0.28896354655355899</v>
      </c>
      <c r="AP1778" s="17">
        <v>0.188762675144411</v>
      </c>
      <c r="AQ1778" s="17">
        <v>0.121547317694065</v>
      </c>
      <c r="AR1778" s="17"/>
      <c r="AS1778" s="17">
        <v>0.280731451940814</v>
      </c>
      <c r="AT1778" s="17">
        <v>0.207427735020415</v>
      </c>
      <c r="AU1778" s="17">
        <v>0.22585455780438299</v>
      </c>
      <c r="AV1778" s="17">
        <v>0.20537639610716599</v>
      </c>
      <c r="AW1778" s="17">
        <v>0.25775616615318703</v>
      </c>
      <c r="AX1778" s="17"/>
      <c r="AY1778" s="17">
        <v>0.29694153248966798</v>
      </c>
      <c r="AZ1778" s="17">
        <v>0.19856965706603399</v>
      </c>
      <c r="BA1778" s="17">
        <v>0.20123260451261399</v>
      </c>
      <c r="BB1778" s="17">
        <v>0.22006503458732701</v>
      </c>
      <c r="BC1778" s="17">
        <v>0.176496014033965</v>
      </c>
      <c r="BD1778" s="17"/>
      <c r="BE1778" s="17">
        <v>0.286284257876044</v>
      </c>
      <c r="BF1778" s="17">
        <v>0.27235394766867999</v>
      </c>
      <c r="BG1778" s="17">
        <v>0.21642769708141299</v>
      </c>
      <c r="BH1778" s="17">
        <v>0.206025522440235</v>
      </c>
      <c r="BI1778" s="17"/>
      <c r="BJ1778" s="17">
        <v>0.25284083623679998</v>
      </c>
      <c r="BK1778" s="17">
        <v>0.27637198545188202</v>
      </c>
      <c r="BL1778" s="17">
        <v>0.22932690711225301</v>
      </c>
      <c r="BM1778" s="17">
        <v>0.209833871476829</v>
      </c>
      <c r="BN1778" s="17"/>
      <c r="BO1778" s="17">
        <v>0.25365600781674202</v>
      </c>
      <c r="BP1778" s="17">
        <v>0.25291419017793898</v>
      </c>
      <c r="BQ1778" s="17">
        <v>0.21401021928377301</v>
      </c>
      <c r="BR1778" s="17"/>
      <c r="BS1778" s="17">
        <v>0.23180173572173901</v>
      </c>
      <c r="BT1778" s="17">
        <v>0.213751904523478</v>
      </c>
      <c r="BU1778" s="17"/>
      <c r="BV1778" s="17">
        <v>0.17913543863416001</v>
      </c>
      <c r="BW1778" s="17">
        <v>0.207896171768883</v>
      </c>
      <c r="BX1778" s="17">
        <v>0.30177600316076703</v>
      </c>
      <c r="BY1778" s="17"/>
      <c r="BZ1778" s="17">
        <v>0.30357332842503099</v>
      </c>
      <c r="CA1778" s="17">
        <v>0.298089444735123</v>
      </c>
    </row>
    <row r="1779" spans="2:79" x14ac:dyDescent="0.3">
      <c r="B1779" t="s">
        <v>468</v>
      </c>
      <c r="C1779" s="17">
        <v>0.21622321667756</v>
      </c>
      <c r="D1779" s="17">
        <v>0.222075873430715</v>
      </c>
      <c r="E1779" s="17">
        <v>0.21243608674089901</v>
      </c>
      <c r="F1779" s="17"/>
      <c r="G1779" s="17">
        <v>0.224314886537193</v>
      </c>
      <c r="H1779" s="17">
        <v>0.20004543070543901</v>
      </c>
      <c r="I1779" s="17">
        <v>0.22085798065332199</v>
      </c>
      <c r="J1779" s="17">
        <v>0.225091461609669</v>
      </c>
      <c r="K1779" s="17">
        <v>0.19302195989405799</v>
      </c>
      <c r="L1779" s="17">
        <v>0.22851569885224601</v>
      </c>
      <c r="M1779" s="17"/>
      <c r="N1779" s="17">
        <v>0.22785188928401101</v>
      </c>
      <c r="O1779" s="17">
        <v>0.226925424363806</v>
      </c>
      <c r="P1779" s="17">
        <v>0.213513117587732</v>
      </c>
      <c r="Q1779" s="17">
        <v>0.19524127208103401</v>
      </c>
      <c r="R1779" s="17"/>
      <c r="S1779" s="17">
        <v>0.21033317323180201</v>
      </c>
      <c r="T1779" s="17">
        <v>0.206330329548716</v>
      </c>
      <c r="U1779" s="17">
        <v>0.233670388351883</v>
      </c>
      <c r="V1779" s="17">
        <v>0.171874082678214</v>
      </c>
      <c r="W1779" s="17">
        <v>0.194789331200762</v>
      </c>
      <c r="X1779" s="17">
        <v>0.19373570145894101</v>
      </c>
      <c r="Y1779" s="17">
        <v>0.25021595301190802</v>
      </c>
      <c r="Z1779" s="17">
        <v>0.280764328331087</v>
      </c>
      <c r="AA1779" s="17">
        <v>0.195060050704878</v>
      </c>
      <c r="AB1779" s="17">
        <v>0.264165147973145</v>
      </c>
      <c r="AC1779" s="17">
        <v>0.196739570440676</v>
      </c>
      <c r="AD1779" s="17">
        <v>0.28086200410224099</v>
      </c>
      <c r="AE1779" s="17"/>
      <c r="AF1779" s="17">
        <v>0.25027801801954402</v>
      </c>
      <c r="AG1779" s="17">
        <v>0.21006369182024401</v>
      </c>
      <c r="AH1779" s="17">
        <v>0.138381237557689</v>
      </c>
      <c r="AI1779" s="17">
        <v>0.26805034996159099</v>
      </c>
      <c r="AJ1779" s="17">
        <v>0.210225723469913</v>
      </c>
      <c r="AK1779" s="17"/>
      <c r="AL1779" s="17">
        <v>0.20130800072093</v>
      </c>
      <c r="AM1779" s="17">
        <v>0.236244522292618</v>
      </c>
      <c r="AN1779" s="17">
        <v>0.19959888212579799</v>
      </c>
      <c r="AO1779" s="17">
        <v>0.254717389709679</v>
      </c>
      <c r="AP1779" s="17">
        <v>0.21040404576930799</v>
      </c>
      <c r="AQ1779" s="17">
        <v>0.21325490095171701</v>
      </c>
      <c r="AR1779" s="17"/>
      <c r="AS1779" s="17">
        <v>0.23038584114601601</v>
      </c>
      <c r="AT1779" s="17">
        <v>0.21872245044535399</v>
      </c>
      <c r="AU1779" s="17">
        <v>0.18501081658007201</v>
      </c>
      <c r="AV1779" s="17">
        <v>0.221926148868093</v>
      </c>
      <c r="AW1779" s="17">
        <v>0.32452293150624101</v>
      </c>
      <c r="AX1779" s="17"/>
      <c r="AY1779" s="17">
        <v>0.228765426609357</v>
      </c>
      <c r="AZ1779" s="17">
        <v>0.19405462008855401</v>
      </c>
      <c r="BA1779" s="17">
        <v>0.23182847618914099</v>
      </c>
      <c r="BB1779" s="17">
        <v>0.23464177645286899</v>
      </c>
      <c r="BC1779" s="17">
        <v>0.239547535577641</v>
      </c>
      <c r="BD1779" s="17"/>
      <c r="BE1779" s="17">
        <v>0.18025667152581301</v>
      </c>
      <c r="BF1779" s="17">
        <v>0.26136964390801998</v>
      </c>
      <c r="BG1779" s="17">
        <v>0.21447010649436801</v>
      </c>
      <c r="BH1779" s="17">
        <v>0.20087237006836001</v>
      </c>
      <c r="BI1779" s="17"/>
      <c r="BJ1779" s="17">
        <v>0.22823138291398701</v>
      </c>
      <c r="BK1779" s="17">
        <v>0.208789062791542</v>
      </c>
      <c r="BL1779" s="17">
        <v>0.22484309598101301</v>
      </c>
      <c r="BM1779" s="17">
        <v>0.211799908758946</v>
      </c>
      <c r="BN1779" s="17"/>
      <c r="BO1779" s="17">
        <v>0.230787561762301</v>
      </c>
      <c r="BP1779" s="17">
        <v>0.245448033348244</v>
      </c>
      <c r="BQ1779" s="17">
        <v>0.208852022272979</v>
      </c>
      <c r="BR1779" s="17"/>
      <c r="BS1779" s="17">
        <v>0.22406503364159899</v>
      </c>
      <c r="BT1779" s="17">
        <v>0.207751219856462</v>
      </c>
      <c r="BU1779" s="17"/>
      <c r="BV1779" s="17">
        <v>0.17783096183123501</v>
      </c>
      <c r="BW1779" s="17">
        <v>0.208957840660116</v>
      </c>
      <c r="BX1779" s="17">
        <v>0.26304971323280701</v>
      </c>
      <c r="BY1779" s="17"/>
      <c r="BZ1779" s="17">
        <v>0.225136827452319</v>
      </c>
      <c r="CA1779" s="17">
        <v>0.247836166817654</v>
      </c>
    </row>
    <row r="1780" spans="2:79" x14ac:dyDescent="0.3">
      <c r="B1780" t="s">
        <v>469</v>
      </c>
      <c r="C1780" s="17">
        <v>6.6624267579892302E-2</v>
      </c>
      <c r="D1780" s="17">
        <v>7.4816518172862403E-2</v>
      </c>
      <c r="E1780" s="17">
        <v>5.8062347607789798E-2</v>
      </c>
      <c r="F1780" s="17"/>
      <c r="G1780" s="17">
        <v>0.13935134418859699</v>
      </c>
      <c r="H1780" s="17">
        <v>9.7164631493277101E-2</v>
      </c>
      <c r="I1780" s="17">
        <v>7.7612014100160498E-2</v>
      </c>
      <c r="J1780" s="17">
        <v>5.1197961866661403E-2</v>
      </c>
      <c r="K1780" s="17">
        <v>4.2315263668428797E-2</v>
      </c>
      <c r="L1780" s="17">
        <v>1.3047750139930699E-2</v>
      </c>
      <c r="M1780" s="17"/>
      <c r="N1780" s="17">
        <v>6.7738548654915798E-2</v>
      </c>
      <c r="O1780" s="17">
        <v>6.0143754067164802E-2</v>
      </c>
      <c r="P1780" s="17">
        <v>6.8324271714488405E-2</v>
      </c>
      <c r="Q1780" s="17">
        <v>7.1997059785257E-2</v>
      </c>
      <c r="R1780" s="17"/>
      <c r="S1780" s="17">
        <v>0.103183749834168</v>
      </c>
      <c r="T1780" s="17">
        <v>6.1312687844538701E-2</v>
      </c>
      <c r="U1780" s="17">
        <v>2.0338495899800801E-2</v>
      </c>
      <c r="V1780" s="17">
        <v>6.2083097859094501E-2</v>
      </c>
      <c r="W1780" s="17">
        <v>0.107067011517234</v>
      </c>
      <c r="X1780" s="17">
        <v>7.7945236305637905E-2</v>
      </c>
      <c r="Y1780" s="17">
        <v>6.4520999233324897E-2</v>
      </c>
      <c r="Z1780" s="17">
        <v>8.7714711444853002E-2</v>
      </c>
      <c r="AA1780" s="17">
        <v>4.8677606014470999E-2</v>
      </c>
      <c r="AB1780" s="17">
        <v>4.80770354626417E-2</v>
      </c>
      <c r="AC1780" s="17">
        <v>6.0137956838589003E-2</v>
      </c>
      <c r="AD1780" s="17">
        <v>3.7735285074296701E-2</v>
      </c>
      <c r="AE1780" s="17"/>
      <c r="AF1780" s="17">
        <v>3.9533411059740599E-2</v>
      </c>
      <c r="AG1780" s="17">
        <v>8.2348009415060097E-2</v>
      </c>
      <c r="AH1780" s="17">
        <v>5.3014729843838197E-2</v>
      </c>
      <c r="AI1780" s="17">
        <v>7.46306544196364E-2</v>
      </c>
      <c r="AJ1780" s="17">
        <v>8.7575811608646595E-2</v>
      </c>
      <c r="AK1780" s="17"/>
      <c r="AL1780" s="17">
        <v>9.5191896555569297E-2</v>
      </c>
      <c r="AM1780" s="17">
        <v>5.4088577399730497E-2</v>
      </c>
      <c r="AN1780" s="17">
        <v>4.7944172033334703E-2</v>
      </c>
      <c r="AO1780" s="17">
        <v>7.2322715103940394E-2</v>
      </c>
      <c r="AP1780" s="17">
        <v>5.0074475011481802E-2</v>
      </c>
      <c r="AQ1780" s="17">
        <v>4.7361283935223701E-2</v>
      </c>
      <c r="AR1780" s="17"/>
      <c r="AS1780" s="17">
        <v>5.77100598318704E-2</v>
      </c>
      <c r="AT1780" s="17">
        <v>6.0506479804422399E-2</v>
      </c>
      <c r="AU1780" s="17">
        <v>7.6028178904355703E-2</v>
      </c>
      <c r="AV1780" s="17">
        <v>9.4616994854282502E-2</v>
      </c>
      <c r="AW1780" s="17">
        <v>4.9672482897436199E-2</v>
      </c>
      <c r="AX1780" s="17"/>
      <c r="AY1780" s="17">
        <v>4.0017210235059199E-2</v>
      </c>
      <c r="AZ1780" s="17">
        <v>7.0083034740189107E-2</v>
      </c>
      <c r="BA1780" s="17">
        <v>6.6338870591555896E-2</v>
      </c>
      <c r="BB1780" s="17">
        <v>0.106380102811553</v>
      </c>
      <c r="BC1780" s="17">
        <v>8.8639037502962204E-2</v>
      </c>
      <c r="BD1780" s="17"/>
      <c r="BE1780" s="17">
        <v>0.190672981867828</v>
      </c>
      <c r="BF1780" s="17">
        <v>7.9544324920102397E-2</v>
      </c>
      <c r="BG1780" s="17">
        <v>6.1089058594300999E-2</v>
      </c>
      <c r="BH1780" s="17">
        <v>5.2965539193099903E-2</v>
      </c>
      <c r="BI1780" s="17"/>
      <c r="BJ1780" s="17">
        <v>0.15448715592466999</v>
      </c>
      <c r="BK1780" s="17">
        <v>9.67892563136689E-2</v>
      </c>
      <c r="BL1780" s="17">
        <v>5.1072486649537598E-2</v>
      </c>
      <c r="BM1780" s="17">
        <v>5.0083654683361498E-2</v>
      </c>
      <c r="BN1780" s="17"/>
      <c r="BO1780" s="17">
        <v>9.6906646166980803E-2</v>
      </c>
      <c r="BP1780" s="17">
        <v>0.102459283721346</v>
      </c>
      <c r="BQ1780" s="17">
        <v>5.2967693920221097E-2</v>
      </c>
      <c r="BR1780" s="17"/>
      <c r="BS1780" s="17">
        <v>5.0632315624380898E-2</v>
      </c>
      <c r="BT1780" s="17">
        <v>8.4927617133197797E-2</v>
      </c>
      <c r="BU1780" s="17"/>
      <c r="BV1780" s="17">
        <v>7.4186984477027595E-2</v>
      </c>
      <c r="BW1780" s="17">
        <v>5.1621899289393897E-2</v>
      </c>
      <c r="BX1780" s="17">
        <v>8.1219119024579997E-2</v>
      </c>
      <c r="BY1780" s="17"/>
      <c r="BZ1780" s="17">
        <v>7.2351420794837307E-2</v>
      </c>
      <c r="CA1780" s="17">
        <v>8.4663549901841606E-2</v>
      </c>
    </row>
    <row r="1781" spans="2:79" x14ac:dyDescent="0.3">
      <c r="B1781" t="s">
        <v>149</v>
      </c>
      <c r="C1781" s="17">
        <v>4.6586228104310602E-2</v>
      </c>
      <c r="D1781" s="17">
        <v>3.1347417996004601E-2</v>
      </c>
      <c r="E1781" s="17">
        <v>6.0651001374767297E-2</v>
      </c>
      <c r="F1781" s="17"/>
      <c r="G1781" s="17">
        <v>5.1451150251485903E-2</v>
      </c>
      <c r="H1781" s="17">
        <v>3.8183595856472803E-2</v>
      </c>
      <c r="I1781" s="17">
        <v>4.1364806617777299E-2</v>
      </c>
      <c r="J1781" s="17">
        <v>3.7556012610785797E-2</v>
      </c>
      <c r="K1781" s="17">
        <v>4.3599846471391403E-2</v>
      </c>
      <c r="L1781" s="17">
        <v>6.3764618844954907E-2</v>
      </c>
      <c r="M1781" s="17"/>
      <c r="N1781" s="17">
        <v>2.8805907488750601E-2</v>
      </c>
      <c r="O1781" s="17">
        <v>4.6586549847388997E-2</v>
      </c>
      <c r="P1781" s="17">
        <v>5.0128021294133997E-2</v>
      </c>
      <c r="Q1781" s="17">
        <v>6.3603586311355695E-2</v>
      </c>
      <c r="R1781" s="17"/>
      <c r="S1781" s="17">
        <v>2.5243991908446801E-2</v>
      </c>
      <c r="T1781" s="17">
        <v>6.7739861078123895E-2</v>
      </c>
      <c r="U1781" s="17">
        <v>7.61197974049478E-2</v>
      </c>
      <c r="V1781" s="17">
        <v>5.2607240123497198E-2</v>
      </c>
      <c r="W1781" s="17">
        <v>1.4740640440488201E-2</v>
      </c>
      <c r="X1781" s="17">
        <v>4.6181291377752599E-2</v>
      </c>
      <c r="Y1781" s="17">
        <v>5.3013916771875801E-2</v>
      </c>
      <c r="Z1781" s="17">
        <v>1.2969167643849699E-2</v>
      </c>
      <c r="AA1781" s="17">
        <v>6.3896092241328806E-2</v>
      </c>
      <c r="AB1781" s="17">
        <v>3.74132384733065E-2</v>
      </c>
      <c r="AC1781" s="17">
        <v>5.04145177289297E-2</v>
      </c>
      <c r="AD1781" s="17">
        <v>1.82026147795382E-2</v>
      </c>
      <c r="AE1781" s="17"/>
      <c r="AF1781" s="17">
        <v>6.0832513758245499E-2</v>
      </c>
      <c r="AG1781" s="17">
        <v>3.6687671289731202E-2</v>
      </c>
      <c r="AH1781" s="17">
        <v>3.5053201159365402E-2</v>
      </c>
      <c r="AI1781" s="17">
        <v>2.6974953031049301E-2</v>
      </c>
      <c r="AJ1781" s="17">
        <v>4.8199983888319697E-2</v>
      </c>
      <c r="AK1781" s="17"/>
      <c r="AL1781" s="17">
        <v>3.40923662076002E-2</v>
      </c>
      <c r="AM1781" s="17">
        <v>4.9392989790625397E-2</v>
      </c>
      <c r="AN1781" s="17">
        <v>1.5446909860623999E-2</v>
      </c>
      <c r="AO1781" s="17">
        <v>2.4527313707435199E-2</v>
      </c>
      <c r="AP1781" s="17">
        <v>5.5687020746808299E-2</v>
      </c>
      <c r="AQ1781" s="17">
        <v>0.14037928579439299</v>
      </c>
      <c r="AR1781" s="17"/>
      <c r="AS1781" s="17">
        <v>2.0692757559832301E-2</v>
      </c>
      <c r="AT1781" s="17">
        <v>3.91808966873829E-2</v>
      </c>
      <c r="AU1781" s="17">
        <v>7.8795030304497596E-2</v>
      </c>
      <c r="AV1781" s="17">
        <v>5.7253603616111003E-2</v>
      </c>
      <c r="AW1781" s="17">
        <v>0</v>
      </c>
      <c r="AX1781" s="17"/>
      <c r="AY1781" s="17">
        <v>2.7984790626700701E-2</v>
      </c>
      <c r="AZ1781" s="17">
        <v>4.8680015038565103E-2</v>
      </c>
      <c r="BA1781" s="17">
        <v>6.6047032319047405E-2</v>
      </c>
      <c r="BB1781" s="17">
        <v>2.0357329783453601E-2</v>
      </c>
      <c r="BC1781" s="17">
        <v>6.9233098015463901E-2</v>
      </c>
      <c r="BD1781" s="17"/>
      <c r="BE1781" s="17">
        <v>3.9972120591350198E-2</v>
      </c>
      <c r="BF1781" s="17">
        <v>3.5604674866711601E-2</v>
      </c>
      <c r="BG1781" s="17">
        <v>3.41859319877773E-2</v>
      </c>
      <c r="BH1781" s="17">
        <v>6.8393807563031303E-2</v>
      </c>
      <c r="BI1781" s="17"/>
      <c r="BJ1781" s="17">
        <v>2.15417662201004E-2</v>
      </c>
      <c r="BK1781" s="17">
        <v>3.2657362438555299E-2</v>
      </c>
      <c r="BL1781" s="17">
        <v>2.8726646211266599E-2</v>
      </c>
      <c r="BM1781" s="17">
        <v>6.1224416121045303E-2</v>
      </c>
      <c r="BN1781" s="17"/>
      <c r="BO1781" s="17">
        <v>2.48687992736185E-2</v>
      </c>
      <c r="BP1781" s="17">
        <v>2.3989069621476299E-2</v>
      </c>
      <c r="BQ1781" s="17">
        <v>5.4147784103619201E-2</v>
      </c>
      <c r="BR1781" s="17"/>
      <c r="BS1781" s="17">
        <v>4.9801975956849903E-2</v>
      </c>
      <c r="BT1781" s="17">
        <v>4.1734503475717499E-2</v>
      </c>
      <c r="BU1781" s="17"/>
      <c r="BV1781" s="17">
        <v>3.4379109520075703E-2</v>
      </c>
      <c r="BW1781" s="17">
        <v>5.6784092819159498E-2</v>
      </c>
      <c r="BX1781" s="17">
        <v>2.01180137987821E-2</v>
      </c>
      <c r="BY1781" s="17"/>
      <c r="BZ1781" s="17">
        <v>2.2110790935074402E-2</v>
      </c>
      <c r="CA1781" s="17">
        <v>2.4605859272029199E-2</v>
      </c>
    </row>
    <row r="1782" spans="2:79" x14ac:dyDescent="0.3">
      <c r="B1782" t="s">
        <v>104</v>
      </c>
      <c r="C1782" s="17">
        <v>9.1012223493647806E-2</v>
      </c>
      <c r="D1782" s="17">
        <v>9.4661469912903001E-2</v>
      </c>
      <c r="E1782" s="17">
        <v>8.8261697206630393E-2</v>
      </c>
      <c r="F1782" s="17"/>
      <c r="G1782" s="17">
        <v>4.20361971098396E-2</v>
      </c>
      <c r="H1782" s="17">
        <v>7.6948330642730503E-2</v>
      </c>
      <c r="I1782" s="17">
        <v>8.7514571884385703E-2</v>
      </c>
      <c r="J1782" s="17">
        <v>7.2862409281445398E-2</v>
      </c>
      <c r="K1782" s="17">
        <v>0.118570296383655</v>
      </c>
      <c r="L1782" s="17">
        <v>0.134359622259451</v>
      </c>
      <c r="M1782" s="17"/>
      <c r="N1782" s="17">
        <v>0.104294591315138</v>
      </c>
      <c r="O1782" s="17">
        <v>8.82113631856348E-2</v>
      </c>
      <c r="P1782" s="17">
        <v>7.9823072826199798E-2</v>
      </c>
      <c r="Q1782" s="17">
        <v>8.92110975159493E-2</v>
      </c>
      <c r="R1782" s="17"/>
      <c r="S1782" s="17">
        <v>0.101834460247734</v>
      </c>
      <c r="T1782" s="17">
        <v>9.9025740413952401E-2</v>
      </c>
      <c r="U1782" s="17">
        <v>8.4668174109710295E-2</v>
      </c>
      <c r="V1782" s="17">
        <v>0.11036382312495201</v>
      </c>
      <c r="W1782" s="17">
        <v>0.103615758124334</v>
      </c>
      <c r="X1782" s="17">
        <v>0.10966991460365801</v>
      </c>
      <c r="Y1782" s="17">
        <v>6.8219119440596401E-2</v>
      </c>
      <c r="Z1782" s="17">
        <v>5.2958698264501398E-2</v>
      </c>
      <c r="AA1782" s="17">
        <v>8.5931163378997602E-2</v>
      </c>
      <c r="AB1782" s="17">
        <v>7.7884339636487804E-2</v>
      </c>
      <c r="AC1782" s="17">
        <v>7.4334658830816996E-2</v>
      </c>
      <c r="AD1782" s="17">
        <v>7.6512543852509496E-2</v>
      </c>
      <c r="AE1782" s="17"/>
      <c r="AF1782" s="17">
        <v>7.8316531766771197E-2</v>
      </c>
      <c r="AG1782" s="17">
        <v>0.108137419418028</v>
      </c>
      <c r="AH1782" s="17">
        <v>0.144252337802076</v>
      </c>
      <c r="AI1782" s="17">
        <v>4.5526719348916299E-2</v>
      </c>
      <c r="AJ1782" s="17">
        <v>4.17488653130915E-2</v>
      </c>
      <c r="AK1782" s="17"/>
      <c r="AL1782" s="17">
        <v>0.117343167421304</v>
      </c>
      <c r="AM1782" s="17">
        <v>9.0612066417936496E-2</v>
      </c>
      <c r="AN1782" s="17">
        <v>0.123028442914113</v>
      </c>
      <c r="AO1782" s="17">
        <v>5.2822720144901802E-2</v>
      </c>
      <c r="AP1782" s="17">
        <v>6.89935580035555E-2</v>
      </c>
      <c r="AQ1782" s="17">
        <v>8.0774233609274201E-2</v>
      </c>
      <c r="AR1782" s="17"/>
      <c r="AS1782" s="17">
        <v>9.9931029368945795E-2</v>
      </c>
      <c r="AT1782" s="17">
        <v>9.5571118543249706E-2</v>
      </c>
      <c r="AU1782" s="17">
        <v>9.0771016353708198E-2</v>
      </c>
      <c r="AV1782" s="17">
        <v>3.7507322388675803E-2</v>
      </c>
      <c r="AW1782" s="17">
        <v>0.183823739422071</v>
      </c>
      <c r="AX1782" s="17"/>
      <c r="AY1782" s="17">
        <v>0.105724370885231</v>
      </c>
      <c r="AZ1782" s="17">
        <v>9.9864637799636793E-2</v>
      </c>
      <c r="BA1782" s="17">
        <v>7.6225571911505502E-2</v>
      </c>
      <c r="BB1782" s="17">
        <v>7.8258652139144694E-2</v>
      </c>
      <c r="BC1782" s="17">
        <v>2.8847747417518901E-2</v>
      </c>
      <c r="BD1782" s="17"/>
      <c r="BE1782" s="17">
        <v>3.42021616333728E-2</v>
      </c>
      <c r="BF1782" s="17">
        <v>5.7860212035983301E-2</v>
      </c>
      <c r="BG1782" s="17">
        <v>7.9011652662002593E-2</v>
      </c>
      <c r="BH1782" s="17">
        <v>0.13685784895955</v>
      </c>
      <c r="BI1782" s="17"/>
      <c r="BJ1782" s="17">
        <v>4.0152255893857597E-2</v>
      </c>
      <c r="BK1782" s="17">
        <v>6.7455584131656005E-2</v>
      </c>
      <c r="BL1782" s="17">
        <v>8.6257435575168601E-2</v>
      </c>
      <c r="BM1782" s="17">
        <v>0.10678254645662701</v>
      </c>
      <c r="BN1782" s="17"/>
      <c r="BO1782" s="17">
        <v>5.28754372509583E-2</v>
      </c>
      <c r="BP1782" s="17">
        <v>4.83219270702578E-2</v>
      </c>
      <c r="BQ1782" s="17">
        <v>0.10461526269944001</v>
      </c>
      <c r="BR1782" s="17"/>
      <c r="BS1782" s="17">
        <v>0.10590332199359299</v>
      </c>
      <c r="BT1782" s="17">
        <v>7.1567960116921694E-2</v>
      </c>
      <c r="BU1782" s="17"/>
      <c r="BV1782" s="17">
        <v>0.119727027376623</v>
      </c>
      <c r="BW1782" s="17">
        <v>9.7277399989308205E-2</v>
      </c>
      <c r="BX1782" s="17">
        <v>6.0994130375618801E-2</v>
      </c>
      <c r="BY1782" s="17"/>
      <c r="BZ1782" s="17">
        <v>8.6629304357058706E-2</v>
      </c>
      <c r="CA1782" s="17">
        <v>6.3884729029053802E-2</v>
      </c>
    </row>
    <row r="1783" spans="2:79" x14ac:dyDescent="0.3">
      <c r="C1783" s="17"/>
      <c r="D1783" s="17"/>
      <c r="E1783" s="17"/>
      <c r="F1783" s="17"/>
      <c r="G1783" s="17"/>
      <c r="H1783" s="17"/>
      <c r="I1783" s="17"/>
      <c r="J1783" s="17"/>
      <c r="K1783" s="17"/>
      <c r="L1783" s="17"/>
      <c r="M1783" s="17"/>
      <c r="N1783" s="17"/>
      <c r="O1783" s="17"/>
      <c r="P1783" s="17"/>
      <c r="Q1783" s="17"/>
      <c r="R1783" s="17"/>
      <c r="S1783" s="17"/>
      <c r="T1783" s="17"/>
      <c r="U1783" s="17"/>
      <c r="V1783" s="17"/>
      <c r="W1783" s="17"/>
      <c r="X1783" s="17"/>
      <c r="Y1783" s="17"/>
      <c r="Z1783" s="17"/>
      <c r="AA1783" s="17"/>
      <c r="AB1783" s="17"/>
      <c r="AC1783" s="17"/>
      <c r="AD1783" s="17"/>
      <c r="AE1783" s="17"/>
      <c r="AF1783" s="17"/>
      <c r="AG1783" s="17"/>
      <c r="AH1783" s="17"/>
      <c r="AI1783" s="17"/>
      <c r="AJ1783" s="17"/>
      <c r="AK1783" s="17"/>
      <c r="AL1783" s="17"/>
      <c r="AM1783" s="17"/>
      <c r="AN1783" s="17"/>
      <c r="AO1783" s="17"/>
      <c r="AP1783" s="17"/>
      <c r="AQ1783" s="17"/>
      <c r="AR1783" s="17"/>
      <c r="AS1783" s="17"/>
      <c r="AT1783" s="17"/>
      <c r="AU1783" s="17"/>
      <c r="AV1783" s="17"/>
      <c r="AW1783" s="17"/>
      <c r="AX1783" s="17"/>
      <c r="AY1783" s="17"/>
      <c r="AZ1783" s="17"/>
      <c r="BA1783" s="17"/>
      <c r="BB1783" s="17"/>
      <c r="BC1783" s="17"/>
      <c r="BD1783" s="17"/>
      <c r="BE1783" s="17"/>
      <c r="BF1783" s="17"/>
      <c r="BG1783" s="17"/>
      <c r="BH1783" s="17"/>
      <c r="BI1783" s="17"/>
      <c r="BJ1783" s="17"/>
      <c r="BK1783" s="17"/>
      <c r="BL1783" s="17"/>
      <c r="BM1783" s="17"/>
      <c r="BN1783" s="17"/>
      <c r="BO1783" s="17"/>
      <c r="BP1783" s="17"/>
      <c r="BQ1783" s="17"/>
      <c r="BR1783" s="17"/>
      <c r="BS1783" s="17"/>
      <c r="BT1783" s="17"/>
      <c r="BU1783" s="17"/>
      <c r="BV1783" s="17"/>
      <c r="BW1783" s="17"/>
      <c r="BX1783" s="17"/>
      <c r="BY1783" s="17"/>
      <c r="BZ1783" s="17"/>
      <c r="CA1783" s="17"/>
    </row>
    <row r="1784" spans="2:79" x14ac:dyDescent="0.3">
      <c r="B1784" s="6" t="s">
        <v>478</v>
      </c>
      <c r="C1784" s="17"/>
      <c r="D1784" s="17"/>
      <c r="E1784" s="17"/>
      <c r="F1784" s="17"/>
      <c r="G1784" s="17"/>
      <c r="H1784" s="17"/>
      <c r="I1784" s="17"/>
      <c r="J1784" s="17"/>
      <c r="K1784" s="17"/>
      <c r="L1784" s="17"/>
      <c r="M1784" s="17"/>
      <c r="N1784" s="17"/>
      <c r="O1784" s="17"/>
      <c r="P1784" s="17"/>
      <c r="Q1784" s="17"/>
      <c r="R1784" s="17"/>
      <c r="S1784" s="17"/>
      <c r="T1784" s="17"/>
      <c r="U1784" s="17"/>
      <c r="V1784" s="17"/>
      <c r="W1784" s="17"/>
      <c r="X1784" s="17"/>
      <c r="Y1784" s="17"/>
      <c r="Z1784" s="17"/>
      <c r="AA1784" s="17"/>
      <c r="AB1784" s="17"/>
      <c r="AC1784" s="17"/>
      <c r="AD1784" s="17"/>
      <c r="AE1784" s="17"/>
      <c r="AF1784" s="17"/>
      <c r="AG1784" s="17"/>
      <c r="AH1784" s="17"/>
      <c r="AI1784" s="17"/>
      <c r="AJ1784" s="17"/>
      <c r="AK1784" s="17"/>
      <c r="AL1784" s="17"/>
      <c r="AM1784" s="17"/>
      <c r="AN1784" s="17"/>
      <c r="AO1784" s="17"/>
      <c r="AP1784" s="17"/>
      <c r="AQ1784" s="17"/>
      <c r="AR1784" s="17"/>
      <c r="AS1784" s="17"/>
      <c r="AT1784" s="17"/>
      <c r="AU1784" s="17"/>
      <c r="AV1784" s="17"/>
      <c r="AW1784" s="17"/>
      <c r="AX1784" s="17"/>
      <c r="AY1784" s="17"/>
      <c r="AZ1784" s="17"/>
      <c r="BA1784" s="17"/>
      <c r="BB1784" s="17"/>
      <c r="BC1784" s="17"/>
      <c r="BD1784" s="17"/>
      <c r="BE1784" s="17"/>
      <c r="BF1784" s="17"/>
      <c r="BG1784" s="17"/>
      <c r="BH1784" s="17"/>
      <c r="BI1784" s="17"/>
      <c r="BJ1784" s="17"/>
      <c r="BK1784" s="17"/>
      <c r="BL1784" s="17"/>
      <c r="BM1784" s="17"/>
      <c r="BN1784" s="17"/>
      <c r="BO1784" s="17"/>
      <c r="BP1784" s="17"/>
      <c r="BQ1784" s="17"/>
      <c r="BR1784" s="17"/>
      <c r="BS1784" s="17"/>
      <c r="BT1784" s="17"/>
      <c r="BU1784" s="17"/>
      <c r="BV1784" s="17"/>
      <c r="BW1784" s="17"/>
      <c r="BX1784" s="17"/>
      <c r="BY1784" s="17"/>
      <c r="BZ1784" s="17"/>
      <c r="CA1784" s="17"/>
    </row>
    <row r="1785" spans="2:79" x14ac:dyDescent="0.3">
      <c r="B1785" s="24" t="s">
        <v>107</v>
      </c>
      <c r="C1785" s="17"/>
      <c r="D1785" s="17"/>
      <c r="E1785" s="17"/>
      <c r="F1785" s="17"/>
      <c r="G1785" s="17"/>
      <c r="H1785" s="17"/>
      <c r="I1785" s="17"/>
      <c r="J1785" s="17"/>
      <c r="K1785" s="17"/>
      <c r="L1785" s="17"/>
      <c r="M1785" s="17"/>
      <c r="N1785" s="17"/>
      <c r="O1785" s="17"/>
      <c r="P1785" s="17"/>
      <c r="Q1785" s="17"/>
      <c r="R1785" s="17"/>
      <c r="S1785" s="17"/>
      <c r="T1785" s="17"/>
      <c r="U1785" s="17"/>
      <c r="V1785" s="17"/>
      <c r="W1785" s="17"/>
      <c r="X1785" s="17"/>
      <c r="Y1785" s="17"/>
      <c r="Z1785" s="17"/>
      <c r="AA1785" s="17"/>
      <c r="AB1785" s="17"/>
      <c r="AC1785" s="17"/>
      <c r="AD1785" s="17"/>
      <c r="AE1785" s="17"/>
      <c r="AF1785" s="17"/>
      <c r="AG1785" s="17"/>
      <c r="AH1785" s="17"/>
      <c r="AI1785" s="17"/>
      <c r="AJ1785" s="17"/>
      <c r="AK1785" s="17"/>
      <c r="AL1785" s="17"/>
      <c r="AM1785" s="17"/>
      <c r="AN1785" s="17"/>
      <c r="AO1785" s="17"/>
      <c r="AP1785" s="17"/>
      <c r="AQ1785" s="17"/>
      <c r="AR1785" s="17"/>
      <c r="AS1785" s="17"/>
      <c r="AT1785" s="17"/>
      <c r="AU1785" s="17"/>
      <c r="AV1785" s="17"/>
      <c r="AW1785" s="17"/>
      <c r="AX1785" s="17"/>
      <c r="AY1785" s="17"/>
      <c r="AZ1785" s="17"/>
      <c r="BA1785" s="17"/>
      <c r="BB1785" s="17"/>
      <c r="BC1785" s="17"/>
      <c r="BD1785" s="17"/>
      <c r="BE1785" s="17"/>
      <c r="BF1785" s="17"/>
      <c r="BG1785" s="17"/>
      <c r="BH1785" s="17"/>
      <c r="BI1785" s="17"/>
      <c r="BJ1785" s="17"/>
      <c r="BK1785" s="17"/>
      <c r="BL1785" s="17"/>
      <c r="BM1785" s="17"/>
      <c r="BN1785" s="17"/>
      <c r="BO1785" s="17"/>
      <c r="BP1785" s="17"/>
      <c r="BQ1785" s="17"/>
      <c r="BR1785" s="17"/>
      <c r="BS1785" s="17"/>
      <c r="BT1785" s="17"/>
      <c r="BU1785" s="17"/>
      <c r="BV1785" s="17"/>
      <c r="BW1785" s="17"/>
      <c r="BX1785" s="17"/>
      <c r="BY1785" s="17"/>
      <c r="BZ1785" s="17"/>
      <c r="CA1785" s="17"/>
    </row>
    <row r="1786" spans="2:79" x14ac:dyDescent="0.3">
      <c r="B1786" t="s">
        <v>471</v>
      </c>
      <c r="C1786" s="17">
        <v>0.44362218032638501</v>
      </c>
      <c r="D1786" s="17">
        <v>0.447461099922287</v>
      </c>
      <c r="E1786" s="17">
        <v>0.43883983735876803</v>
      </c>
      <c r="F1786" s="17"/>
      <c r="G1786" s="17">
        <v>0.39969508846460899</v>
      </c>
      <c r="H1786" s="17">
        <v>0.41825926800263302</v>
      </c>
      <c r="I1786" s="17">
        <v>0.41600192066084801</v>
      </c>
      <c r="J1786" s="17">
        <v>0.422842612946284</v>
      </c>
      <c r="K1786" s="17">
        <v>0.46285206764640402</v>
      </c>
      <c r="L1786" s="17">
        <v>0.52010524822090598</v>
      </c>
      <c r="M1786" s="17"/>
      <c r="N1786" s="17">
        <v>0.48715738445212198</v>
      </c>
      <c r="O1786" s="17">
        <v>0.459596136509688</v>
      </c>
      <c r="P1786" s="17">
        <v>0.37903648125466899</v>
      </c>
      <c r="Q1786" s="17">
        <v>0.42954215645909999</v>
      </c>
      <c r="R1786" s="17"/>
      <c r="S1786" s="17">
        <v>0.42424483382341199</v>
      </c>
      <c r="T1786" s="17">
        <v>0.51682696286724605</v>
      </c>
      <c r="U1786" s="17">
        <v>0.50485138436675503</v>
      </c>
      <c r="V1786" s="17">
        <v>0.444738296974799</v>
      </c>
      <c r="W1786" s="17">
        <v>0.44067507330754402</v>
      </c>
      <c r="X1786" s="17">
        <v>0.42641780955668901</v>
      </c>
      <c r="Y1786" s="17">
        <v>0.39486205633486299</v>
      </c>
      <c r="Z1786" s="17">
        <v>0.50457019222559396</v>
      </c>
      <c r="AA1786" s="17">
        <v>0.38544709251676901</v>
      </c>
      <c r="AB1786" s="17">
        <v>0.46335581503219903</v>
      </c>
      <c r="AC1786" s="17">
        <v>0.37553582320193901</v>
      </c>
      <c r="AD1786" s="17">
        <v>0.42603565748637301</v>
      </c>
      <c r="AE1786" s="17"/>
      <c r="AF1786" s="17">
        <v>0.42001795739837999</v>
      </c>
      <c r="AG1786" s="17">
        <v>0.49388817004205698</v>
      </c>
      <c r="AH1786" s="17">
        <v>0.55135721375103697</v>
      </c>
      <c r="AI1786" s="17">
        <v>0.31906398968667299</v>
      </c>
      <c r="AJ1786" s="17">
        <v>0.48710790413937</v>
      </c>
      <c r="AK1786" s="17"/>
      <c r="AL1786" s="17">
        <v>0.54068225291799699</v>
      </c>
      <c r="AM1786" s="17">
        <v>0.425462174398689</v>
      </c>
      <c r="AN1786" s="17">
        <v>0.48832614260166501</v>
      </c>
      <c r="AO1786" s="17">
        <v>0.33013048676614698</v>
      </c>
      <c r="AP1786" s="17">
        <v>0.55532257143618102</v>
      </c>
      <c r="AQ1786" s="17">
        <v>0.40673343335988199</v>
      </c>
      <c r="AR1786" s="17"/>
      <c r="AS1786" s="17">
        <v>0.51922104057432406</v>
      </c>
      <c r="AT1786" s="17">
        <v>0.440348173944271</v>
      </c>
      <c r="AU1786" s="17">
        <v>0.41404576919917602</v>
      </c>
      <c r="AV1786" s="17">
        <v>0.38640748233287903</v>
      </c>
      <c r="AW1786" s="17">
        <v>0.55943205250185601</v>
      </c>
      <c r="AX1786" s="17"/>
      <c r="AY1786" s="17">
        <v>0.48377346811727201</v>
      </c>
      <c r="AZ1786" s="17">
        <v>0.44552087036844001</v>
      </c>
      <c r="BA1786" s="17">
        <v>0.42993521063034501</v>
      </c>
      <c r="BB1786" s="17">
        <v>0.40060935664767</v>
      </c>
      <c r="BC1786" s="17">
        <v>0.42215022550866799</v>
      </c>
      <c r="BD1786" s="17"/>
      <c r="BE1786" s="17">
        <v>0.34004097336748301</v>
      </c>
      <c r="BF1786" s="17">
        <v>0.40369702422409198</v>
      </c>
      <c r="BG1786" s="17">
        <v>0.47288714570704998</v>
      </c>
      <c r="BH1786" s="17">
        <v>0.442050204822383</v>
      </c>
      <c r="BI1786" s="17"/>
      <c r="BJ1786" s="17">
        <v>0.33182543257522801</v>
      </c>
      <c r="BK1786" s="17">
        <v>0.49137547902815398</v>
      </c>
      <c r="BL1786" s="17">
        <v>0.48468393315984398</v>
      </c>
      <c r="BM1786" s="17">
        <v>0.44529913310321401</v>
      </c>
      <c r="BN1786" s="17"/>
      <c r="BO1786" s="17">
        <v>0.42693420195111997</v>
      </c>
      <c r="BP1786" s="17">
        <v>0.414999640654864</v>
      </c>
      <c r="BQ1786" s="17">
        <v>0.45533328389656902</v>
      </c>
      <c r="BR1786" s="17"/>
      <c r="BS1786" s="17">
        <v>0.44922678162412999</v>
      </c>
      <c r="BT1786" s="17">
        <v>0.43598870574587301</v>
      </c>
      <c r="BU1786" s="17"/>
      <c r="BV1786" s="17">
        <v>0.52231192756501699</v>
      </c>
      <c r="BW1786" s="17">
        <v>0.43286119573501902</v>
      </c>
      <c r="BX1786" s="17">
        <v>0.421697743944006</v>
      </c>
      <c r="BY1786" s="17"/>
      <c r="BZ1786" s="17">
        <v>0.42454195883275803</v>
      </c>
      <c r="CA1786" s="17">
        <v>0.40402486058272202</v>
      </c>
    </row>
    <row r="1787" spans="2:79" x14ac:dyDescent="0.3">
      <c r="B1787" t="s">
        <v>472</v>
      </c>
      <c r="C1787" s="17">
        <v>0.42015788042004298</v>
      </c>
      <c r="D1787" s="17">
        <v>0.411025492812716</v>
      </c>
      <c r="E1787" s="17">
        <v>0.42977391232954398</v>
      </c>
      <c r="F1787" s="17"/>
      <c r="G1787" s="17">
        <v>0.41816242481166299</v>
      </c>
      <c r="H1787" s="17">
        <v>0.39396967177474101</v>
      </c>
      <c r="I1787" s="17">
        <v>0.37812609989663998</v>
      </c>
      <c r="J1787" s="17">
        <v>0.41422170931836899</v>
      </c>
      <c r="K1787" s="17">
        <v>0.39370924949631297</v>
      </c>
      <c r="L1787" s="17">
        <v>0.49946393762842001</v>
      </c>
      <c r="M1787" s="17"/>
      <c r="N1787" s="17">
        <v>0.49048203183358102</v>
      </c>
      <c r="O1787" s="17">
        <v>0.42609723353717499</v>
      </c>
      <c r="P1787" s="17">
        <v>0.37825439363094998</v>
      </c>
      <c r="Q1787" s="17">
        <v>0.36921156552235701</v>
      </c>
      <c r="R1787" s="17"/>
      <c r="S1787" s="17">
        <v>0.38546928480338299</v>
      </c>
      <c r="T1787" s="17">
        <v>0.45930975637101701</v>
      </c>
      <c r="U1787" s="17">
        <v>0.49737828824124902</v>
      </c>
      <c r="V1787" s="17">
        <v>0.40953353408690202</v>
      </c>
      <c r="W1787" s="17">
        <v>0.41889651656557902</v>
      </c>
      <c r="X1787" s="17">
        <v>0.45249259541933301</v>
      </c>
      <c r="Y1787" s="17">
        <v>0.38960827273017901</v>
      </c>
      <c r="Z1787" s="17">
        <v>0.43374825944597201</v>
      </c>
      <c r="AA1787" s="17">
        <v>0.41469688464735699</v>
      </c>
      <c r="AB1787" s="17">
        <v>0.40993624186279698</v>
      </c>
      <c r="AC1787" s="17">
        <v>0.30965016372290399</v>
      </c>
      <c r="AD1787" s="17">
        <v>0.44337463137059702</v>
      </c>
      <c r="AE1787" s="17"/>
      <c r="AF1787" s="17">
        <v>0.39101403378177502</v>
      </c>
      <c r="AG1787" s="17">
        <v>0.46866953601621097</v>
      </c>
      <c r="AH1787" s="17">
        <v>0.48938657681671599</v>
      </c>
      <c r="AI1787" s="17">
        <v>0.31557534244925201</v>
      </c>
      <c r="AJ1787" s="17">
        <v>0.47157573772095301</v>
      </c>
      <c r="AK1787" s="17"/>
      <c r="AL1787" s="17">
        <v>0.49440066080545197</v>
      </c>
      <c r="AM1787" s="17">
        <v>0.40838304534866299</v>
      </c>
      <c r="AN1787" s="17">
        <v>0.49224918680887803</v>
      </c>
      <c r="AO1787" s="17">
        <v>0.31244018646385502</v>
      </c>
      <c r="AP1787" s="17">
        <v>0.51173721355790502</v>
      </c>
      <c r="AQ1787" s="17">
        <v>0.41397969114143202</v>
      </c>
      <c r="AR1787" s="17"/>
      <c r="AS1787" s="17">
        <v>0.50692094480408501</v>
      </c>
      <c r="AT1787" s="17">
        <v>0.42307849157112498</v>
      </c>
      <c r="AU1787" s="17">
        <v>0.37266015419089998</v>
      </c>
      <c r="AV1787" s="17">
        <v>0.381092714152789</v>
      </c>
      <c r="AW1787" s="17">
        <v>0.35510569110114099</v>
      </c>
      <c r="AX1787" s="17"/>
      <c r="AY1787" s="17">
        <v>0.47919917458996503</v>
      </c>
      <c r="AZ1787" s="17">
        <v>0.42879901281057597</v>
      </c>
      <c r="BA1787" s="17">
        <v>0.35861928456064401</v>
      </c>
      <c r="BB1787" s="17">
        <v>0.41148390083769698</v>
      </c>
      <c r="BC1787" s="17">
        <v>0.33653020727397798</v>
      </c>
      <c r="BD1787" s="17"/>
      <c r="BE1787" s="17">
        <v>0.33288414241471098</v>
      </c>
      <c r="BF1787" s="17">
        <v>0.392424099588779</v>
      </c>
      <c r="BG1787" s="17">
        <v>0.43306791388284599</v>
      </c>
      <c r="BH1787" s="17">
        <v>0.435451772305193</v>
      </c>
      <c r="BI1787" s="17"/>
      <c r="BJ1787" s="17">
        <v>0.28169218300547599</v>
      </c>
      <c r="BK1787" s="17">
        <v>0.46896422093583101</v>
      </c>
      <c r="BL1787" s="17">
        <v>0.43728532587669999</v>
      </c>
      <c r="BM1787" s="17">
        <v>0.43718085181719002</v>
      </c>
      <c r="BN1787" s="17"/>
      <c r="BO1787" s="17">
        <v>0.382254924528176</v>
      </c>
      <c r="BP1787" s="17">
        <v>0.395251161764064</v>
      </c>
      <c r="BQ1787" s="17">
        <v>0.43447675128705698</v>
      </c>
      <c r="BR1787" s="17"/>
      <c r="BS1787" s="17">
        <v>0.42858752514951798</v>
      </c>
      <c r="BT1787" s="17">
        <v>0.41124391095393797</v>
      </c>
      <c r="BU1787" s="17"/>
      <c r="BV1787" s="17">
        <v>0.49114469855962001</v>
      </c>
      <c r="BW1787" s="17">
        <v>0.40887456583064102</v>
      </c>
      <c r="BX1787" s="17">
        <v>0.40018142133332602</v>
      </c>
      <c r="BY1787" s="17"/>
      <c r="BZ1787" s="17">
        <v>0.41687129636772402</v>
      </c>
      <c r="CA1787" s="17">
        <v>0.377303299583852</v>
      </c>
    </row>
    <row r="1788" spans="2:79" x14ac:dyDescent="0.3">
      <c r="B1788" t="s">
        <v>473</v>
      </c>
      <c r="C1788" s="17">
        <v>0.30525076783599497</v>
      </c>
      <c r="D1788" s="17">
        <v>0.29225279437477503</v>
      </c>
      <c r="E1788" s="17">
        <v>0.31871484567074698</v>
      </c>
      <c r="F1788" s="17"/>
      <c r="G1788" s="17">
        <v>0.304010078507644</v>
      </c>
      <c r="H1788" s="17">
        <v>0.28872931552845998</v>
      </c>
      <c r="I1788" s="17">
        <v>0.27648267830617301</v>
      </c>
      <c r="J1788" s="17">
        <v>0.28434344133692102</v>
      </c>
      <c r="K1788" s="17">
        <v>0.31239786327832397</v>
      </c>
      <c r="L1788" s="17">
        <v>0.35514461975891598</v>
      </c>
      <c r="M1788" s="17"/>
      <c r="N1788" s="17">
        <v>0.35649129193705698</v>
      </c>
      <c r="O1788" s="17">
        <v>0.32352612634745598</v>
      </c>
      <c r="P1788" s="17">
        <v>0.235134480535825</v>
      </c>
      <c r="Q1788" s="17">
        <v>0.292953519655407</v>
      </c>
      <c r="R1788" s="17"/>
      <c r="S1788" s="17">
        <v>0.29129823052081</v>
      </c>
      <c r="T1788" s="17">
        <v>0.35885573758246297</v>
      </c>
      <c r="U1788" s="17">
        <v>0.308482335069796</v>
      </c>
      <c r="V1788" s="17">
        <v>0.29414204218032802</v>
      </c>
      <c r="W1788" s="17">
        <v>0.336680286343013</v>
      </c>
      <c r="X1788" s="17">
        <v>0.30317234038521301</v>
      </c>
      <c r="Y1788" s="17">
        <v>0.273254219407979</v>
      </c>
      <c r="Z1788" s="17">
        <v>0.35003730058456101</v>
      </c>
      <c r="AA1788" s="17">
        <v>0.33175553828363802</v>
      </c>
      <c r="AB1788" s="17">
        <v>0.231956169664329</v>
      </c>
      <c r="AC1788" s="17">
        <v>0.26664546749715301</v>
      </c>
      <c r="AD1788" s="17">
        <v>0.30928110949825</v>
      </c>
      <c r="AE1788" s="17"/>
      <c r="AF1788" s="17">
        <v>0.29001790027452801</v>
      </c>
      <c r="AG1788" s="17">
        <v>0.34164088952049898</v>
      </c>
      <c r="AH1788" s="17">
        <v>0.3737571985664</v>
      </c>
      <c r="AI1788" s="17">
        <v>0.18097735127567199</v>
      </c>
      <c r="AJ1788" s="17">
        <v>0.35754460654203102</v>
      </c>
      <c r="AK1788" s="17"/>
      <c r="AL1788" s="17">
        <v>0.35814572243833298</v>
      </c>
      <c r="AM1788" s="17">
        <v>0.317843178779737</v>
      </c>
      <c r="AN1788" s="17">
        <v>0.40336319133034099</v>
      </c>
      <c r="AO1788" s="17">
        <v>0.21372802271393901</v>
      </c>
      <c r="AP1788" s="17">
        <v>0.36501700193754399</v>
      </c>
      <c r="AQ1788" s="17">
        <v>0.27701984627091703</v>
      </c>
      <c r="AR1788" s="17"/>
      <c r="AS1788" s="17">
        <v>0.37360232795602</v>
      </c>
      <c r="AT1788" s="17">
        <v>0.314341535113699</v>
      </c>
      <c r="AU1788" s="17">
        <v>0.26660692579462902</v>
      </c>
      <c r="AV1788" s="17">
        <v>0.22591561904677501</v>
      </c>
      <c r="AW1788" s="17">
        <v>0.355069757527611</v>
      </c>
      <c r="AX1788" s="17"/>
      <c r="AY1788" s="17">
        <v>0.34649442053523899</v>
      </c>
      <c r="AZ1788" s="17">
        <v>0.28923506861434101</v>
      </c>
      <c r="BA1788" s="17">
        <v>0.301645620954205</v>
      </c>
      <c r="BB1788" s="17">
        <v>0.29813544085453503</v>
      </c>
      <c r="BC1788" s="17">
        <v>0.21602362175760001</v>
      </c>
      <c r="BD1788" s="17"/>
      <c r="BE1788" s="17">
        <v>0.24169316460423901</v>
      </c>
      <c r="BF1788" s="17">
        <v>0.27496820276155398</v>
      </c>
      <c r="BG1788" s="17">
        <v>0.311112770633382</v>
      </c>
      <c r="BH1788" s="17">
        <v>0.32783773308174702</v>
      </c>
      <c r="BI1788" s="17"/>
      <c r="BJ1788" s="17">
        <v>0.18784674108105201</v>
      </c>
      <c r="BK1788" s="17">
        <v>0.32262706249312501</v>
      </c>
      <c r="BL1788" s="17">
        <v>0.316857429859981</v>
      </c>
      <c r="BM1788" s="17">
        <v>0.32620094701772101</v>
      </c>
      <c r="BN1788" s="17"/>
      <c r="BO1788" s="17">
        <v>0.26754164485878101</v>
      </c>
      <c r="BP1788" s="17">
        <v>0.29187517072485403</v>
      </c>
      <c r="BQ1788" s="17">
        <v>0.31632848023822702</v>
      </c>
      <c r="BR1788" s="17"/>
      <c r="BS1788" s="17">
        <v>0.32095505219472897</v>
      </c>
      <c r="BT1788" s="17">
        <v>0.28416155986303498</v>
      </c>
      <c r="BU1788" s="17"/>
      <c r="BV1788" s="17">
        <v>0.34103092438825799</v>
      </c>
      <c r="BW1788" s="17">
        <v>0.30385377391275997</v>
      </c>
      <c r="BX1788" s="17">
        <v>0.30041264974272502</v>
      </c>
      <c r="BY1788" s="17"/>
      <c r="BZ1788" s="17">
        <v>0.31239421226914899</v>
      </c>
      <c r="CA1788" s="17">
        <v>0.26635240156606199</v>
      </c>
    </row>
    <row r="1789" spans="2:79" x14ac:dyDescent="0.3">
      <c r="B1789" t="s">
        <v>474</v>
      </c>
      <c r="C1789" s="17">
        <v>0.30347700046576598</v>
      </c>
      <c r="D1789" s="17">
        <v>0.321854341297383</v>
      </c>
      <c r="E1789" s="17">
        <v>0.28530423838678598</v>
      </c>
      <c r="F1789" s="17"/>
      <c r="G1789" s="17">
        <v>0.30449472886559997</v>
      </c>
      <c r="H1789" s="17">
        <v>0.29651741089510197</v>
      </c>
      <c r="I1789" s="17">
        <v>0.30262656359728202</v>
      </c>
      <c r="J1789" s="17">
        <v>0.27875292176446698</v>
      </c>
      <c r="K1789" s="17">
        <v>0.30322894782863802</v>
      </c>
      <c r="L1789" s="17">
        <v>0.32942855008057897</v>
      </c>
      <c r="M1789" s="17"/>
      <c r="N1789" s="17">
        <v>0.30737806014632801</v>
      </c>
      <c r="O1789" s="17">
        <v>0.323253682436067</v>
      </c>
      <c r="P1789" s="17">
        <v>0.27926830668468899</v>
      </c>
      <c r="Q1789" s="17">
        <v>0.297692522258234</v>
      </c>
      <c r="R1789" s="17"/>
      <c r="S1789" s="17">
        <v>0.30588160920397101</v>
      </c>
      <c r="T1789" s="17">
        <v>0.35530934237331802</v>
      </c>
      <c r="U1789" s="17">
        <v>0.28821302085436301</v>
      </c>
      <c r="V1789" s="17">
        <v>0.275690476826639</v>
      </c>
      <c r="W1789" s="17">
        <v>0.29096994440601398</v>
      </c>
      <c r="X1789" s="17">
        <v>0.295615870641599</v>
      </c>
      <c r="Y1789" s="17">
        <v>0.28296232220463402</v>
      </c>
      <c r="Z1789" s="17">
        <v>0.34126620632643401</v>
      </c>
      <c r="AA1789" s="17">
        <v>0.29485290243687901</v>
      </c>
      <c r="AB1789" s="17">
        <v>0.30601566980665101</v>
      </c>
      <c r="AC1789" s="17">
        <v>0.266848571615799</v>
      </c>
      <c r="AD1789" s="17">
        <v>0.33507426413187702</v>
      </c>
      <c r="AE1789" s="17"/>
      <c r="AF1789" s="17">
        <v>0.27180189900768298</v>
      </c>
      <c r="AG1789" s="17">
        <v>0.35981068906733799</v>
      </c>
      <c r="AH1789" s="17">
        <v>0.35449865472694497</v>
      </c>
      <c r="AI1789" s="17">
        <v>0.155082239480479</v>
      </c>
      <c r="AJ1789" s="17">
        <v>0.32922630933221098</v>
      </c>
      <c r="AK1789" s="17"/>
      <c r="AL1789" s="17">
        <v>0.41551540680431398</v>
      </c>
      <c r="AM1789" s="17">
        <v>0.26170531583066697</v>
      </c>
      <c r="AN1789" s="17">
        <v>0.343490825305171</v>
      </c>
      <c r="AO1789" s="17">
        <v>0.215118664997279</v>
      </c>
      <c r="AP1789" s="17">
        <v>0.34310034365221498</v>
      </c>
      <c r="AQ1789" s="17">
        <v>0.25490737239851602</v>
      </c>
      <c r="AR1789" s="17"/>
      <c r="AS1789" s="17">
        <v>0.38402151582769101</v>
      </c>
      <c r="AT1789" s="17">
        <v>0.27232324037327998</v>
      </c>
      <c r="AU1789" s="17">
        <v>0.30534615963767398</v>
      </c>
      <c r="AV1789" s="17">
        <v>0.30007000490408198</v>
      </c>
      <c r="AW1789" s="17">
        <v>0.381973117863522</v>
      </c>
      <c r="AX1789" s="17"/>
      <c r="AY1789" s="17">
        <v>0.31663581537288499</v>
      </c>
      <c r="AZ1789" s="17">
        <v>0.312136162994467</v>
      </c>
      <c r="BA1789" s="17">
        <v>0.27443306154115898</v>
      </c>
      <c r="BB1789" s="17">
        <v>0.31163523421668798</v>
      </c>
      <c r="BC1789" s="17">
        <v>0.29314766485461902</v>
      </c>
      <c r="BD1789" s="17"/>
      <c r="BE1789" s="17">
        <v>0.316774745644747</v>
      </c>
      <c r="BF1789" s="17">
        <v>0.27673602070883702</v>
      </c>
      <c r="BG1789" s="17">
        <v>0.31133701997746799</v>
      </c>
      <c r="BH1789" s="17">
        <v>0.31044662125449402</v>
      </c>
      <c r="BI1789" s="17"/>
      <c r="BJ1789" s="17">
        <v>0.23102600778872301</v>
      </c>
      <c r="BK1789" s="17">
        <v>0.40155945971116402</v>
      </c>
      <c r="BL1789" s="17">
        <v>0.27422571333068302</v>
      </c>
      <c r="BM1789" s="17">
        <v>0.32317900105333502</v>
      </c>
      <c r="BN1789" s="17"/>
      <c r="BO1789" s="17">
        <v>0.30751978477260999</v>
      </c>
      <c r="BP1789" s="17">
        <v>0.28423820906879999</v>
      </c>
      <c r="BQ1789" s="17">
        <v>0.30789724418986902</v>
      </c>
      <c r="BR1789" s="17"/>
      <c r="BS1789" s="17">
        <v>0.318121853533399</v>
      </c>
      <c r="BT1789" s="17">
        <v>0.28696635140481203</v>
      </c>
      <c r="BU1789" s="17"/>
      <c r="BV1789" s="17">
        <v>0.41136013440091901</v>
      </c>
      <c r="BW1789" s="17">
        <v>0.26467867467127698</v>
      </c>
      <c r="BX1789" s="17">
        <v>0.28403997836039802</v>
      </c>
      <c r="BY1789" s="17"/>
      <c r="BZ1789" s="17">
        <v>0.32175003470535701</v>
      </c>
      <c r="CA1789" s="17">
        <v>0.28806664799002102</v>
      </c>
    </row>
    <row r="1790" spans="2:79" x14ac:dyDescent="0.3">
      <c r="B1790" t="s">
        <v>475</v>
      </c>
      <c r="C1790" s="17">
        <v>0.29726685910685102</v>
      </c>
      <c r="D1790" s="17">
        <v>0.29679959314439303</v>
      </c>
      <c r="E1790" s="17">
        <v>0.29640435902214202</v>
      </c>
      <c r="F1790" s="17"/>
      <c r="G1790" s="17">
        <v>0.29830659033656898</v>
      </c>
      <c r="H1790" s="17">
        <v>0.35141822094241398</v>
      </c>
      <c r="I1790" s="17">
        <v>0.28963896785808102</v>
      </c>
      <c r="J1790" s="17">
        <v>0.24733835281538499</v>
      </c>
      <c r="K1790" s="17">
        <v>0.25822103748634601</v>
      </c>
      <c r="L1790" s="17">
        <v>0.325316208329473</v>
      </c>
      <c r="M1790" s="17"/>
      <c r="N1790" s="17">
        <v>0.34782627878341199</v>
      </c>
      <c r="O1790" s="17">
        <v>0.28444844495878402</v>
      </c>
      <c r="P1790" s="17">
        <v>0.30980611411489201</v>
      </c>
      <c r="Q1790" s="17">
        <v>0.23870029022280001</v>
      </c>
      <c r="R1790" s="17"/>
      <c r="S1790" s="17">
        <v>0.30289527811913902</v>
      </c>
      <c r="T1790" s="17">
        <v>0.31190848074080102</v>
      </c>
      <c r="U1790" s="17">
        <v>0.26963818988937599</v>
      </c>
      <c r="V1790" s="17">
        <v>0.27498834849905501</v>
      </c>
      <c r="W1790" s="17">
        <v>0.32336057524697598</v>
      </c>
      <c r="X1790" s="17">
        <v>0.302813053157023</v>
      </c>
      <c r="Y1790" s="17">
        <v>0.26815825334335402</v>
      </c>
      <c r="Z1790" s="17">
        <v>0.30407311260591902</v>
      </c>
      <c r="AA1790" s="17">
        <v>0.30121996024984699</v>
      </c>
      <c r="AB1790" s="17">
        <v>0.27014680500370902</v>
      </c>
      <c r="AC1790" s="17">
        <v>0.31114389317602298</v>
      </c>
      <c r="AD1790" s="17">
        <v>0.38344542989124802</v>
      </c>
      <c r="AE1790" s="17"/>
      <c r="AF1790" s="17">
        <v>0.243208853993022</v>
      </c>
      <c r="AG1790" s="17">
        <v>0.36782185460282402</v>
      </c>
      <c r="AH1790" s="17">
        <v>0.33039681799096898</v>
      </c>
      <c r="AI1790" s="17">
        <v>0.17961153893189899</v>
      </c>
      <c r="AJ1790" s="17">
        <v>0.37700204689278399</v>
      </c>
      <c r="AK1790" s="17"/>
      <c r="AL1790" s="17">
        <v>0.38625533986673799</v>
      </c>
      <c r="AM1790" s="17">
        <v>0.291393528767248</v>
      </c>
      <c r="AN1790" s="17">
        <v>0.31909494247260201</v>
      </c>
      <c r="AO1790" s="17">
        <v>0.186921401675681</v>
      </c>
      <c r="AP1790" s="17">
        <v>0.39415502742807301</v>
      </c>
      <c r="AQ1790" s="17">
        <v>0.26747074972047502</v>
      </c>
      <c r="AR1790" s="17"/>
      <c r="AS1790" s="17">
        <v>0.40528228774922997</v>
      </c>
      <c r="AT1790" s="17">
        <v>0.27937462495976401</v>
      </c>
      <c r="AU1790" s="17">
        <v>0.25261800609059698</v>
      </c>
      <c r="AV1790" s="17">
        <v>0.28978871821143698</v>
      </c>
      <c r="AW1790" s="17">
        <v>0.37547554144143602</v>
      </c>
      <c r="AX1790" s="17"/>
      <c r="AY1790" s="17">
        <v>0.35277302396927401</v>
      </c>
      <c r="AZ1790" s="17">
        <v>0.29662658730508101</v>
      </c>
      <c r="BA1790" s="17">
        <v>0.24301428032546801</v>
      </c>
      <c r="BB1790" s="17">
        <v>0.28742726574637001</v>
      </c>
      <c r="BC1790" s="17">
        <v>0.30372159158525103</v>
      </c>
      <c r="BD1790" s="17"/>
      <c r="BE1790" s="17">
        <v>0.32418707063313601</v>
      </c>
      <c r="BF1790" s="17">
        <v>0.27457754946072699</v>
      </c>
      <c r="BG1790" s="17">
        <v>0.29095884213099099</v>
      </c>
      <c r="BH1790" s="17">
        <v>0.32313423989329798</v>
      </c>
      <c r="BI1790" s="17"/>
      <c r="BJ1790" s="17">
        <v>0.24514620897131001</v>
      </c>
      <c r="BK1790" s="17">
        <v>0.29839644886057098</v>
      </c>
      <c r="BL1790" s="17">
        <v>0.29583674361101198</v>
      </c>
      <c r="BM1790" s="17">
        <v>0.31071450329072198</v>
      </c>
      <c r="BN1790" s="17"/>
      <c r="BO1790" s="17">
        <v>0.314061312154923</v>
      </c>
      <c r="BP1790" s="17">
        <v>0.29320727970367499</v>
      </c>
      <c r="BQ1790" s="17">
        <v>0.295507910097624</v>
      </c>
      <c r="BR1790" s="17"/>
      <c r="BS1790" s="17">
        <v>0.30753011098723898</v>
      </c>
      <c r="BT1790" s="17">
        <v>0.28410081855623698</v>
      </c>
      <c r="BU1790" s="17"/>
      <c r="BV1790" s="17">
        <v>0.39537127784119303</v>
      </c>
      <c r="BW1790" s="17">
        <v>0.25975377039140901</v>
      </c>
      <c r="BX1790" s="17">
        <v>0.28711577272078598</v>
      </c>
      <c r="BY1790" s="17"/>
      <c r="BZ1790" s="17">
        <v>0.362727561463422</v>
      </c>
      <c r="CA1790" s="17">
        <v>0.31034192857822002</v>
      </c>
    </row>
    <row r="1791" spans="2:79" x14ac:dyDescent="0.3">
      <c r="B1791" t="s">
        <v>476</v>
      </c>
      <c r="C1791" s="17">
        <v>0.295291430517651</v>
      </c>
      <c r="D1791" s="17">
        <v>0.31217710730860698</v>
      </c>
      <c r="E1791" s="17">
        <v>0.28144636254521299</v>
      </c>
      <c r="F1791" s="17"/>
      <c r="G1791" s="17">
        <v>0.34201967336653499</v>
      </c>
      <c r="H1791" s="17">
        <v>0.33539996918525899</v>
      </c>
      <c r="I1791" s="17">
        <v>0.26620160176948499</v>
      </c>
      <c r="J1791" s="17">
        <v>0.23493189197547401</v>
      </c>
      <c r="K1791" s="17">
        <v>0.26487654854822501</v>
      </c>
      <c r="L1791" s="17">
        <v>0.32444905637888599</v>
      </c>
      <c r="M1791" s="17"/>
      <c r="N1791" s="17">
        <v>0.37388764641289901</v>
      </c>
      <c r="O1791" s="17">
        <v>0.31020112725746302</v>
      </c>
      <c r="P1791" s="17">
        <v>0.22829813333656099</v>
      </c>
      <c r="Q1791" s="17">
        <v>0.25370808049541099</v>
      </c>
      <c r="R1791" s="17"/>
      <c r="S1791" s="17">
        <v>0.33057744406095402</v>
      </c>
      <c r="T1791" s="17">
        <v>0.29669514339776698</v>
      </c>
      <c r="U1791" s="17">
        <v>0.27931184528393499</v>
      </c>
      <c r="V1791" s="17">
        <v>0.22970859507243499</v>
      </c>
      <c r="W1791" s="17">
        <v>0.30807826567203001</v>
      </c>
      <c r="X1791" s="17">
        <v>0.34570479604811</v>
      </c>
      <c r="Y1791" s="17">
        <v>0.25871338522343101</v>
      </c>
      <c r="Z1791" s="17">
        <v>0.37609794059565199</v>
      </c>
      <c r="AA1791" s="17">
        <v>0.28341749190770499</v>
      </c>
      <c r="AB1791" s="17">
        <v>0.27347408312830501</v>
      </c>
      <c r="AC1791" s="17">
        <v>0.28599400102935502</v>
      </c>
      <c r="AD1791" s="17">
        <v>0.29814985045714298</v>
      </c>
      <c r="AE1791" s="17"/>
      <c r="AF1791" s="17">
        <v>0.27886344442636701</v>
      </c>
      <c r="AG1791" s="17">
        <v>0.332910109280799</v>
      </c>
      <c r="AH1791" s="17">
        <v>0.30941150698925801</v>
      </c>
      <c r="AI1791" s="17">
        <v>0.234229257798754</v>
      </c>
      <c r="AJ1791" s="17">
        <v>0.31991399970783502</v>
      </c>
      <c r="AK1791" s="17"/>
      <c r="AL1791" s="17">
        <v>0.372120266225478</v>
      </c>
      <c r="AM1791" s="17">
        <v>0.29617349650366798</v>
      </c>
      <c r="AN1791" s="17">
        <v>0.33331984076113902</v>
      </c>
      <c r="AO1791" s="17">
        <v>0.20851515775571</v>
      </c>
      <c r="AP1791" s="17">
        <v>0.32289260872421699</v>
      </c>
      <c r="AQ1791" s="17">
        <v>0.24940588876533601</v>
      </c>
      <c r="AR1791" s="17"/>
      <c r="AS1791" s="17">
        <v>0.37016353660027701</v>
      </c>
      <c r="AT1791" s="17">
        <v>0.29054672741903698</v>
      </c>
      <c r="AU1791" s="17">
        <v>0.25949148561972502</v>
      </c>
      <c r="AV1791" s="17">
        <v>0.26186543752734498</v>
      </c>
      <c r="AW1791" s="17">
        <v>0.33438220989413697</v>
      </c>
      <c r="AX1791" s="17"/>
      <c r="AY1791" s="17">
        <v>0.322970222068232</v>
      </c>
      <c r="AZ1791" s="17">
        <v>0.28771744232534002</v>
      </c>
      <c r="BA1791" s="17">
        <v>0.28909408424149902</v>
      </c>
      <c r="BB1791" s="17">
        <v>0.29189649586548799</v>
      </c>
      <c r="BC1791" s="17">
        <v>0.23611586348418501</v>
      </c>
      <c r="BD1791" s="17"/>
      <c r="BE1791" s="17">
        <v>0.2436748064266</v>
      </c>
      <c r="BF1791" s="17">
        <v>0.30847308551382602</v>
      </c>
      <c r="BG1791" s="17">
        <v>0.29524297619938999</v>
      </c>
      <c r="BH1791" s="17">
        <v>0.29918812835634201</v>
      </c>
      <c r="BI1791" s="17"/>
      <c r="BJ1791" s="17">
        <v>0.16781492844057</v>
      </c>
      <c r="BK1791" s="17">
        <v>0.32320651217462898</v>
      </c>
      <c r="BL1791" s="17">
        <v>0.32034270766011902</v>
      </c>
      <c r="BM1791" s="17">
        <v>0.30872521466575298</v>
      </c>
      <c r="BN1791" s="17"/>
      <c r="BO1791" s="17">
        <v>0.30150385988771899</v>
      </c>
      <c r="BP1791" s="17">
        <v>0.25562338870064599</v>
      </c>
      <c r="BQ1791" s="17">
        <v>0.30329889893351403</v>
      </c>
      <c r="BR1791" s="17"/>
      <c r="BS1791" s="17">
        <v>0.30097551848758503</v>
      </c>
      <c r="BT1791" s="17">
        <v>0.28796091640566401</v>
      </c>
      <c r="BU1791" s="17"/>
      <c r="BV1791" s="17">
        <v>0.35539916566090102</v>
      </c>
      <c r="BW1791" s="17">
        <v>0.28396416871203201</v>
      </c>
      <c r="BX1791" s="17">
        <v>0.28591124544816199</v>
      </c>
      <c r="BY1791" s="17"/>
      <c r="BZ1791" s="17">
        <v>0.29439954697944398</v>
      </c>
      <c r="CA1791" s="17">
        <v>0.29717942021566102</v>
      </c>
    </row>
    <row r="1792" spans="2:79" x14ac:dyDescent="0.3">
      <c r="B1792" t="s">
        <v>477</v>
      </c>
      <c r="C1792" s="17">
        <v>0.29052415948935501</v>
      </c>
      <c r="D1792" s="17">
        <v>0.30620838738188</v>
      </c>
      <c r="E1792" s="17">
        <v>0.27693605680517402</v>
      </c>
      <c r="F1792" s="17"/>
      <c r="G1792" s="17">
        <v>0.31900805611592797</v>
      </c>
      <c r="H1792" s="17">
        <v>0.34614180943900003</v>
      </c>
      <c r="I1792" s="17">
        <v>0.28189701123111199</v>
      </c>
      <c r="J1792" s="17">
        <v>0.24342963309646701</v>
      </c>
      <c r="K1792" s="17">
        <v>0.22724113109343899</v>
      </c>
      <c r="L1792" s="17">
        <v>0.31375099156250003</v>
      </c>
      <c r="M1792" s="17"/>
      <c r="N1792" s="17">
        <v>0.37275840810819699</v>
      </c>
      <c r="O1792" s="17">
        <v>0.318578294597339</v>
      </c>
      <c r="P1792" s="17">
        <v>0.20918446249763401</v>
      </c>
      <c r="Q1792" s="17">
        <v>0.243721184477353</v>
      </c>
      <c r="R1792" s="17"/>
      <c r="S1792" s="17">
        <v>0.34381237124516301</v>
      </c>
      <c r="T1792" s="17">
        <v>0.30598817464413403</v>
      </c>
      <c r="U1792" s="17">
        <v>0.35917766200509699</v>
      </c>
      <c r="V1792" s="17">
        <v>0.29088580587417301</v>
      </c>
      <c r="W1792" s="17">
        <v>0.23111679820467801</v>
      </c>
      <c r="X1792" s="17">
        <v>0.27730249516186001</v>
      </c>
      <c r="Y1792" s="17">
        <v>0.27031747460078498</v>
      </c>
      <c r="Z1792" s="17">
        <v>0.27730202328020598</v>
      </c>
      <c r="AA1792" s="17">
        <v>0.282926287289747</v>
      </c>
      <c r="AB1792" s="17">
        <v>0.29948717827055998</v>
      </c>
      <c r="AC1792" s="17">
        <v>0.184535438518592</v>
      </c>
      <c r="AD1792" s="17">
        <v>0.219097530160036</v>
      </c>
      <c r="AE1792" s="17"/>
      <c r="AF1792" s="17">
        <v>0.26280776395161398</v>
      </c>
      <c r="AG1792" s="17">
        <v>0.34933128508190903</v>
      </c>
      <c r="AH1792" s="17">
        <v>0.34168523136769902</v>
      </c>
      <c r="AI1792" s="17">
        <v>0.172990942941017</v>
      </c>
      <c r="AJ1792" s="17">
        <v>0.34573041683342898</v>
      </c>
      <c r="AK1792" s="17"/>
      <c r="AL1792" s="17">
        <v>0.374412605677102</v>
      </c>
      <c r="AM1792" s="17">
        <v>0.29306694378479398</v>
      </c>
      <c r="AN1792" s="17">
        <v>0.32742259455925998</v>
      </c>
      <c r="AO1792" s="17">
        <v>0.198868583052766</v>
      </c>
      <c r="AP1792" s="17">
        <v>0.28725931443289499</v>
      </c>
      <c r="AQ1792" s="17">
        <v>0.257111206712759</v>
      </c>
      <c r="AR1792" s="17"/>
      <c r="AS1792" s="17">
        <v>0.34277626585166798</v>
      </c>
      <c r="AT1792" s="17">
        <v>0.30062000841478798</v>
      </c>
      <c r="AU1792" s="17">
        <v>0.25225350114171802</v>
      </c>
      <c r="AV1792" s="17">
        <v>0.25362384675331101</v>
      </c>
      <c r="AW1792" s="17">
        <v>0.23842141491048899</v>
      </c>
      <c r="AX1792" s="17"/>
      <c r="AY1792" s="17">
        <v>0.34384109881793701</v>
      </c>
      <c r="AZ1792" s="17">
        <v>0.29541059290625998</v>
      </c>
      <c r="BA1792" s="17">
        <v>0.27727531188811899</v>
      </c>
      <c r="BB1792" s="17">
        <v>0.23703043988209899</v>
      </c>
      <c r="BC1792" s="17">
        <v>0.15069752167683301</v>
      </c>
      <c r="BD1792" s="17"/>
      <c r="BE1792" s="17">
        <v>0.232623669111164</v>
      </c>
      <c r="BF1792" s="17">
        <v>0.25780580988596902</v>
      </c>
      <c r="BG1792" s="17">
        <v>0.30667858352486199</v>
      </c>
      <c r="BH1792" s="17">
        <v>0.29676383608100598</v>
      </c>
      <c r="BI1792" s="17"/>
      <c r="BJ1792" s="17">
        <v>0.13640385062750801</v>
      </c>
      <c r="BK1792" s="17">
        <v>0.34496201832044998</v>
      </c>
      <c r="BL1792" s="17">
        <v>0.293755106656442</v>
      </c>
      <c r="BM1792" s="17">
        <v>0.317808829165041</v>
      </c>
      <c r="BN1792" s="17"/>
      <c r="BO1792" s="17">
        <v>0.27112142800742201</v>
      </c>
      <c r="BP1792" s="17">
        <v>0.217883620081779</v>
      </c>
      <c r="BQ1792" s="17">
        <v>0.30929553667750298</v>
      </c>
      <c r="BR1792" s="17"/>
      <c r="BS1792" s="17">
        <v>0.30434719398641102</v>
      </c>
      <c r="BT1792" s="17">
        <v>0.27279197252576698</v>
      </c>
      <c r="BU1792" s="17"/>
      <c r="BV1792" s="17">
        <v>0.32589663771361199</v>
      </c>
      <c r="BW1792" s="17">
        <v>0.27792944239268003</v>
      </c>
      <c r="BX1792" s="17">
        <v>0.29471706479113202</v>
      </c>
      <c r="BY1792" s="17"/>
      <c r="BZ1792" s="17">
        <v>0.34231437727861203</v>
      </c>
      <c r="CA1792" s="17">
        <v>0.33420657336668902</v>
      </c>
    </row>
    <row r="1793" spans="2:79" x14ac:dyDescent="0.3">
      <c r="B1793" t="s">
        <v>149</v>
      </c>
      <c r="C1793" s="17">
        <v>6.1023847019697097E-2</v>
      </c>
      <c r="D1793" s="17">
        <v>4.3607676572647198E-2</v>
      </c>
      <c r="E1793" s="17">
        <v>7.8551748919004294E-2</v>
      </c>
      <c r="F1793" s="17"/>
      <c r="G1793" s="17">
        <v>7.5021686247285405E-2</v>
      </c>
      <c r="H1793" s="17">
        <v>4.6229360501284102E-2</v>
      </c>
      <c r="I1793" s="17">
        <v>6.1451089057786602E-2</v>
      </c>
      <c r="J1793" s="17">
        <v>6.29080461190826E-2</v>
      </c>
      <c r="K1793" s="17">
        <v>5.2643083652121198E-2</v>
      </c>
      <c r="L1793" s="17">
        <v>6.7451294447806606E-2</v>
      </c>
      <c r="M1793" s="17"/>
      <c r="N1793" s="17">
        <v>3.2758122214312298E-2</v>
      </c>
      <c r="O1793" s="17">
        <v>5.7323051581367197E-2</v>
      </c>
      <c r="P1793" s="17">
        <v>7.4284134532906707E-2</v>
      </c>
      <c r="Q1793" s="17">
        <v>8.4951080994145098E-2</v>
      </c>
      <c r="R1793" s="17"/>
      <c r="S1793" s="17">
        <v>5.6246908553725501E-2</v>
      </c>
      <c r="T1793" s="17">
        <v>6.7903120309998802E-2</v>
      </c>
      <c r="U1793" s="17">
        <v>6.10015512957362E-2</v>
      </c>
      <c r="V1793" s="17">
        <v>5.9150944525869401E-2</v>
      </c>
      <c r="W1793" s="17">
        <v>4.3952036915104402E-2</v>
      </c>
      <c r="X1793" s="17">
        <v>6.3037081315437601E-2</v>
      </c>
      <c r="Y1793" s="17">
        <v>9.6185292545026793E-2</v>
      </c>
      <c r="Z1793" s="17">
        <v>2.9298517078293299E-2</v>
      </c>
      <c r="AA1793" s="17">
        <v>8.2351016661560805E-2</v>
      </c>
      <c r="AB1793" s="17">
        <v>3.5543050806702697E-2</v>
      </c>
      <c r="AC1793" s="17">
        <v>7.3666536069577196E-2</v>
      </c>
      <c r="AD1793" s="17">
        <v>1.82026147795382E-2</v>
      </c>
      <c r="AE1793" s="17"/>
      <c r="AF1793" s="17">
        <v>6.7000751761668004E-2</v>
      </c>
      <c r="AG1793" s="17">
        <v>4.1510534852462297E-2</v>
      </c>
      <c r="AH1793" s="17">
        <v>6.3284065008822499E-2</v>
      </c>
      <c r="AI1793" s="17">
        <v>4.5059400692611801E-2</v>
      </c>
      <c r="AJ1793" s="17">
        <v>5.2785756535072198E-2</v>
      </c>
      <c r="AK1793" s="17"/>
      <c r="AL1793" s="17">
        <v>3.4607732764823998E-2</v>
      </c>
      <c r="AM1793" s="17">
        <v>5.0295200950464997E-2</v>
      </c>
      <c r="AN1793" s="17">
        <v>4.1046346181139198E-2</v>
      </c>
      <c r="AO1793" s="17">
        <v>3.9912075127699599E-2</v>
      </c>
      <c r="AP1793" s="17">
        <v>5.8738812126742798E-2</v>
      </c>
      <c r="AQ1793" s="17">
        <v>0.16871273252664201</v>
      </c>
      <c r="AR1793" s="17"/>
      <c r="AS1793" s="17">
        <v>2.4046759021231399E-2</v>
      </c>
      <c r="AT1793" s="17">
        <v>5.7556404621910202E-2</v>
      </c>
      <c r="AU1793" s="17">
        <v>8.7165587750709803E-2</v>
      </c>
      <c r="AV1793" s="17">
        <v>7.0222095199196505E-2</v>
      </c>
      <c r="AW1793" s="17">
        <v>6.2406707871021198E-2</v>
      </c>
      <c r="AX1793" s="17"/>
      <c r="AY1793" s="17">
        <v>3.46438429445136E-2</v>
      </c>
      <c r="AZ1793" s="17">
        <v>5.9573524614540199E-2</v>
      </c>
      <c r="BA1793" s="17">
        <v>8.4647149049645903E-2</v>
      </c>
      <c r="BB1793" s="17">
        <v>5.71148918227063E-2</v>
      </c>
      <c r="BC1793" s="17">
        <v>6.0502360869318997E-2</v>
      </c>
      <c r="BD1793" s="17"/>
      <c r="BE1793" s="17">
        <v>5.5170438867064298E-2</v>
      </c>
      <c r="BF1793" s="17">
        <v>5.6571339472214197E-2</v>
      </c>
      <c r="BG1793" s="17">
        <v>4.39983701585311E-2</v>
      </c>
      <c r="BH1793" s="17">
        <v>7.94593416409929E-2</v>
      </c>
      <c r="BI1793" s="17"/>
      <c r="BJ1793" s="17">
        <v>4.3783618675426302E-2</v>
      </c>
      <c r="BK1793" s="17">
        <v>4.4351606120404299E-2</v>
      </c>
      <c r="BL1793" s="17">
        <v>6.0791212420295698E-2</v>
      </c>
      <c r="BM1793" s="17">
        <v>6.3967136965579402E-2</v>
      </c>
      <c r="BN1793" s="17"/>
      <c r="BO1793" s="17">
        <v>6.5259741122382101E-2</v>
      </c>
      <c r="BP1793" s="17">
        <v>5.2470352016220502E-2</v>
      </c>
      <c r="BQ1793" s="17">
        <v>5.9916041892075902E-2</v>
      </c>
      <c r="BR1793" s="17"/>
      <c r="BS1793" s="17">
        <v>5.54612478443091E-2</v>
      </c>
      <c r="BT1793" s="17">
        <v>6.8505695856458396E-2</v>
      </c>
      <c r="BU1793" s="17"/>
      <c r="BV1793" s="17">
        <v>4.8120984140697098E-2</v>
      </c>
      <c r="BW1793" s="17">
        <v>7.0343145384798897E-2</v>
      </c>
      <c r="BX1793" s="17">
        <v>2.08875251653102E-2</v>
      </c>
      <c r="BY1793" s="17"/>
      <c r="BZ1793" s="17">
        <v>3.2729451005378198E-2</v>
      </c>
      <c r="CA1793" s="17">
        <v>3.9824885522343999E-2</v>
      </c>
    </row>
    <row r="1794" spans="2:79" x14ac:dyDescent="0.3">
      <c r="B1794" t="s">
        <v>104</v>
      </c>
      <c r="C1794" s="17">
        <v>0.14347215038200201</v>
      </c>
      <c r="D1794" s="17">
        <v>0.162051718966849</v>
      </c>
      <c r="E1794" s="17">
        <v>0.125414997154703</v>
      </c>
      <c r="F1794" s="17"/>
      <c r="G1794" s="17">
        <v>5.7944552675036801E-2</v>
      </c>
      <c r="H1794" s="17">
        <v>8.8798028576601795E-2</v>
      </c>
      <c r="I1794" s="17">
        <v>0.14756564079002901</v>
      </c>
      <c r="J1794" s="17">
        <v>0.184347519403157</v>
      </c>
      <c r="K1794" s="17">
        <v>0.21468855693674399</v>
      </c>
      <c r="L1794" s="17">
        <v>0.16099172709779</v>
      </c>
      <c r="M1794" s="17"/>
      <c r="N1794" s="17">
        <v>0.10440049641523</v>
      </c>
      <c r="O1794" s="17">
        <v>0.14093753424250099</v>
      </c>
      <c r="P1794" s="17">
        <v>0.172649381388669</v>
      </c>
      <c r="Q1794" s="17">
        <v>0.165499017172969</v>
      </c>
      <c r="R1794" s="17"/>
      <c r="S1794" s="17">
        <v>8.9756824921412695E-2</v>
      </c>
      <c r="T1794" s="17">
        <v>0.14697260783598501</v>
      </c>
      <c r="U1794" s="17">
        <v>0.140867880998501</v>
      </c>
      <c r="V1794" s="17">
        <v>0.18136433680842301</v>
      </c>
      <c r="W1794" s="17">
        <v>0.13357236424919899</v>
      </c>
      <c r="X1794" s="17">
        <v>0.13082854654721399</v>
      </c>
      <c r="Y1794" s="17">
        <v>0.15688540705833401</v>
      </c>
      <c r="Z1794" s="17">
        <v>0.13232760412493699</v>
      </c>
      <c r="AA1794" s="17">
        <v>0.12823640280735399</v>
      </c>
      <c r="AB1794" s="17">
        <v>0.20005920969979199</v>
      </c>
      <c r="AC1794" s="17">
        <v>0.15518056065812899</v>
      </c>
      <c r="AD1794" s="17">
        <v>0.17844782114763</v>
      </c>
      <c r="AE1794" s="17"/>
      <c r="AF1794" s="17">
        <v>0.19972141671514901</v>
      </c>
      <c r="AG1794" s="17">
        <v>7.5749682604193902E-2</v>
      </c>
      <c r="AH1794" s="17">
        <v>7.5664613014251703E-2</v>
      </c>
      <c r="AI1794" s="17">
        <v>0.25114811615865501</v>
      </c>
      <c r="AJ1794" s="17">
        <v>0.11055161647933499</v>
      </c>
      <c r="AK1794" s="17"/>
      <c r="AL1794" s="17">
        <v>3.4549362391922099E-2</v>
      </c>
      <c r="AM1794" s="17">
        <v>0.16623076744305401</v>
      </c>
      <c r="AN1794" s="17">
        <v>8.7779784741222305E-2</v>
      </c>
      <c r="AO1794" s="17">
        <v>0.274552585227612</v>
      </c>
      <c r="AP1794" s="17">
        <v>6.9548384426261795E-2</v>
      </c>
      <c r="AQ1794" s="17">
        <v>0.14961799908144299</v>
      </c>
      <c r="AR1794" s="17"/>
      <c r="AS1794" s="17">
        <v>7.4824803740823301E-2</v>
      </c>
      <c r="AT1794" s="17">
        <v>0.13977995816267999</v>
      </c>
      <c r="AU1794" s="17">
        <v>0.185418250395981</v>
      </c>
      <c r="AV1794" s="17">
        <v>0.17464250242141099</v>
      </c>
      <c r="AW1794" s="17">
        <v>0.18624008766389</v>
      </c>
      <c r="AX1794" s="17"/>
      <c r="AY1794" s="17">
        <v>0.152265237685178</v>
      </c>
      <c r="AZ1794" s="17">
        <v>0.125754467766167</v>
      </c>
      <c r="BA1794" s="17">
        <v>0.15023150244344999</v>
      </c>
      <c r="BB1794" s="17">
        <v>0.14922939802860499</v>
      </c>
      <c r="BC1794" s="17">
        <v>0.24070333991797199</v>
      </c>
      <c r="BD1794" s="17"/>
      <c r="BE1794" s="17">
        <v>0.248507022746252</v>
      </c>
      <c r="BF1794" s="17">
        <v>0.167605809822964</v>
      </c>
      <c r="BG1794" s="17">
        <v>0.147598399588244</v>
      </c>
      <c r="BH1794" s="17">
        <v>0.109479106058552</v>
      </c>
      <c r="BI1794" s="17"/>
      <c r="BJ1794" s="17">
        <v>0.28538126706497402</v>
      </c>
      <c r="BK1794" s="17">
        <v>6.5406718255493795E-2</v>
      </c>
      <c r="BL1794" s="17">
        <v>0.12875901587874999</v>
      </c>
      <c r="BM1794" s="17">
        <v>0.128661623858561</v>
      </c>
      <c r="BN1794" s="17"/>
      <c r="BO1794" s="17">
        <v>0.120069206041706</v>
      </c>
      <c r="BP1794" s="17">
        <v>0.1594344235648</v>
      </c>
      <c r="BQ1794" s="17">
        <v>0.14362510670950401</v>
      </c>
      <c r="BR1794" s="17"/>
      <c r="BS1794" s="17">
        <v>0.138134511605043</v>
      </c>
      <c r="BT1794" s="17">
        <v>0.15007248616125399</v>
      </c>
      <c r="BU1794" s="17"/>
      <c r="BV1794" s="17">
        <v>7.7153486890013195E-2</v>
      </c>
      <c r="BW1794" s="17">
        <v>0.14130404787171899</v>
      </c>
      <c r="BX1794" s="17">
        <v>0.19232231231024999</v>
      </c>
      <c r="BY1794" s="17"/>
      <c r="BZ1794" s="17">
        <v>0.108696901719815</v>
      </c>
      <c r="CA1794" s="17">
        <v>0.13778180458341799</v>
      </c>
    </row>
    <row r="1795" spans="2:79" x14ac:dyDescent="0.3">
      <c r="C1795" s="17"/>
      <c r="D1795" s="17"/>
      <c r="E1795" s="17"/>
      <c r="F1795" s="17"/>
      <c r="G1795" s="17"/>
      <c r="H1795" s="17"/>
      <c r="I1795" s="17"/>
      <c r="J1795" s="17"/>
      <c r="K1795" s="17"/>
      <c r="L1795" s="17"/>
      <c r="M1795" s="17"/>
      <c r="N1795" s="17"/>
      <c r="O1795" s="17"/>
      <c r="P1795" s="17"/>
      <c r="Q1795" s="17"/>
      <c r="R1795" s="17"/>
      <c r="S1795" s="17"/>
      <c r="T1795" s="17"/>
      <c r="U1795" s="17"/>
      <c r="V1795" s="17"/>
      <c r="W1795" s="17"/>
      <c r="X1795" s="17"/>
      <c r="Y1795" s="17"/>
      <c r="Z1795" s="17"/>
      <c r="AA1795" s="17"/>
      <c r="AB1795" s="17"/>
      <c r="AC1795" s="17"/>
      <c r="AD1795" s="17"/>
      <c r="AE1795" s="17"/>
      <c r="AF1795" s="17"/>
      <c r="AG1795" s="17"/>
      <c r="AH1795" s="17"/>
      <c r="AI1795" s="17"/>
      <c r="AJ1795" s="17"/>
      <c r="AK1795" s="17"/>
      <c r="AL1795" s="17"/>
      <c r="AM1795" s="17"/>
      <c r="AN1795" s="17"/>
      <c r="AO1795" s="17"/>
      <c r="AP1795" s="17"/>
      <c r="AQ1795" s="17"/>
      <c r="AR1795" s="17"/>
      <c r="AS1795" s="17"/>
      <c r="AT1795" s="17"/>
      <c r="AU1795" s="17"/>
      <c r="AV1795" s="17"/>
      <c r="AW1795" s="17"/>
      <c r="AX1795" s="17"/>
      <c r="AY1795" s="17"/>
      <c r="AZ1795" s="17"/>
      <c r="BA1795" s="17"/>
      <c r="BB1795" s="17"/>
      <c r="BC1795" s="17"/>
      <c r="BD1795" s="17"/>
      <c r="BE1795" s="17"/>
      <c r="BF1795" s="17"/>
      <c r="BG1795" s="17"/>
      <c r="BH1795" s="17"/>
      <c r="BI1795" s="17"/>
      <c r="BJ1795" s="17"/>
      <c r="BK1795" s="17"/>
      <c r="BL1795" s="17"/>
      <c r="BM1795" s="17"/>
      <c r="BN1795" s="17"/>
      <c r="BO1795" s="17"/>
      <c r="BP1795" s="17"/>
      <c r="BQ1795" s="17"/>
      <c r="BR1795" s="17"/>
      <c r="BS1795" s="17"/>
      <c r="BT1795" s="17"/>
      <c r="BU1795" s="17"/>
      <c r="BV1795" s="17"/>
      <c r="BW1795" s="17"/>
      <c r="BX1795" s="17"/>
      <c r="BY1795" s="17"/>
      <c r="BZ1795" s="17"/>
      <c r="CA1795" s="17"/>
    </row>
    <row r="1796" spans="2:79" x14ac:dyDescent="0.3">
      <c r="B1796" s="6" t="s">
        <v>487</v>
      </c>
      <c r="C1796" s="17"/>
      <c r="D1796" s="17"/>
      <c r="E1796" s="17"/>
      <c r="F1796" s="17"/>
      <c r="G1796" s="17"/>
      <c r="H1796" s="17"/>
      <c r="I1796" s="17"/>
      <c r="J1796" s="17"/>
      <c r="K1796" s="17"/>
      <c r="L1796" s="17"/>
      <c r="M1796" s="17"/>
      <c r="N1796" s="17"/>
      <c r="O1796" s="17"/>
      <c r="P1796" s="17"/>
      <c r="Q1796" s="17"/>
      <c r="R1796" s="17"/>
      <c r="S1796" s="17"/>
      <c r="T1796" s="17"/>
      <c r="U1796" s="17"/>
      <c r="V1796" s="17"/>
      <c r="W1796" s="17"/>
      <c r="X1796" s="17"/>
      <c r="Y1796" s="17"/>
      <c r="Z1796" s="17"/>
      <c r="AA1796" s="17"/>
      <c r="AB1796" s="17"/>
      <c r="AC1796" s="17"/>
      <c r="AD1796" s="17"/>
      <c r="AE1796" s="17"/>
      <c r="AF1796" s="17"/>
      <c r="AG1796" s="17"/>
      <c r="AH1796" s="17"/>
      <c r="AI1796" s="17"/>
      <c r="AJ1796" s="17"/>
      <c r="AK1796" s="17"/>
      <c r="AL1796" s="17"/>
      <c r="AM1796" s="17"/>
      <c r="AN1796" s="17"/>
      <c r="AO1796" s="17"/>
      <c r="AP1796" s="17"/>
      <c r="AQ1796" s="17"/>
      <c r="AR1796" s="17"/>
      <c r="AS1796" s="17"/>
      <c r="AT1796" s="17"/>
      <c r="AU1796" s="17"/>
      <c r="AV1796" s="17"/>
      <c r="AW1796" s="17"/>
      <c r="AX1796" s="17"/>
      <c r="AY1796" s="17"/>
      <c r="AZ1796" s="17"/>
      <c r="BA1796" s="17"/>
      <c r="BB1796" s="17"/>
      <c r="BC1796" s="17"/>
      <c r="BD1796" s="17"/>
      <c r="BE1796" s="17"/>
      <c r="BF1796" s="17"/>
      <c r="BG1796" s="17"/>
      <c r="BH1796" s="17"/>
      <c r="BI1796" s="17"/>
      <c r="BJ1796" s="17"/>
      <c r="BK1796" s="17"/>
      <c r="BL1796" s="17"/>
      <c r="BM1796" s="17"/>
      <c r="BN1796" s="17"/>
      <c r="BO1796" s="17"/>
      <c r="BP1796" s="17"/>
      <c r="BQ1796" s="17"/>
      <c r="BR1796" s="17"/>
      <c r="BS1796" s="17"/>
      <c r="BT1796" s="17"/>
      <c r="BU1796" s="17"/>
      <c r="BV1796" s="17"/>
      <c r="BW1796" s="17"/>
      <c r="BX1796" s="17"/>
      <c r="BY1796" s="17"/>
      <c r="BZ1796" s="17"/>
      <c r="CA1796" s="17"/>
    </row>
    <row r="1797" spans="2:79" x14ac:dyDescent="0.3">
      <c r="B1797" s="24" t="s">
        <v>107</v>
      </c>
      <c r="C1797" s="17"/>
      <c r="D1797" s="17"/>
      <c r="E1797" s="17"/>
      <c r="F1797" s="17"/>
      <c r="G1797" s="17"/>
      <c r="H1797" s="17"/>
      <c r="I1797" s="17"/>
      <c r="J1797" s="17"/>
      <c r="K1797" s="17"/>
      <c r="L1797" s="17"/>
      <c r="M1797" s="17"/>
      <c r="N1797" s="17"/>
      <c r="O1797" s="17"/>
      <c r="P1797" s="17"/>
      <c r="Q1797" s="17"/>
      <c r="R1797" s="17"/>
      <c r="S1797" s="17"/>
      <c r="T1797" s="17"/>
      <c r="U1797" s="17"/>
      <c r="V1797" s="17"/>
      <c r="W1797" s="17"/>
      <c r="X1797" s="17"/>
      <c r="Y1797" s="17"/>
      <c r="Z1797" s="17"/>
      <c r="AA1797" s="17"/>
      <c r="AB1797" s="17"/>
      <c r="AC1797" s="17"/>
      <c r="AD1797" s="17"/>
      <c r="AE1797" s="17"/>
      <c r="AF1797" s="17"/>
      <c r="AG1797" s="17"/>
      <c r="AH1797" s="17"/>
      <c r="AI1797" s="17"/>
      <c r="AJ1797" s="17"/>
      <c r="AK1797" s="17"/>
      <c r="AL1797" s="17"/>
      <c r="AM1797" s="17"/>
      <c r="AN1797" s="17"/>
      <c r="AO1797" s="17"/>
      <c r="AP1797" s="17"/>
      <c r="AQ1797" s="17"/>
      <c r="AR1797" s="17"/>
      <c r="AS1797" s="17"/>
      <c r="AT1797" s="17"/>
      <c r="AU1797" s="17"/>
      <c r="AV1797" s="17"/>
      <c r="AW1797" s="17"/>
      <c r="AX1797" s="17"/>
      <c r="AY1797" s="17"/>
      <c r="AZ1797" s="17"/>
      <c r="BA1797" s="17"/>
      <c r="BB1797" s="17"/>
      <c r="BC1797" s="17"/>
      <c r="BD1797" s="17"/>
      <c r="BE1797" s="17"/>
      <c r="BF1797" s="17"/>
      <c r="BG1797" s="17"/>
      <c r="BH1797" s="17"/>
      <c r="BI1797" s="17"/>
      <c r="BJ1797" s="17"/>
      <c r="BK1797" s="17"/>
      <c r="BL1797" s="17"/>
      <c r="BM1797" s="17"/>
      <c r="BN1797" s="17"/>
      <c r="BO1797" s="17"/>
      <c r="BP1797" s="17"/>
      <c r="BQ1797" s="17"/>
      <c r="BR1797" s="17"/>
      <c r="BS1797" s="17"/>
      <c r="BT1797" s="17"/>
      <c r="BU1797" s="17"/>
      <c r="BV1797" s="17"/>
      <c r="BW1797" s="17"/>
      <c r="BX1797" s="17"/>
      <c r="BY1797" s="17"/>
      <c r="BZ1797" s="17"/>
      <c r="CA1797" s="17"/>
    </row>
    <row r="1798" spans="2:79" x14ac:dyDescent="0.3">
      <c r="B1798" t="s">
        <v>479</v>
      </c>
      <c r="C1798" s="17">
        <v>0.32147731571639798</v>
      </c>
      <c r="D1798" s="17">
        <v>0.33836251073280399</v>
      </c>
      <c r="E1798" s="17">
        <v>0.30604395972015203</v>
      </c>
      <c r="F1798" s="17"/>
      <c r="G1798" s="17">
        <v>0.26666255027459301</v>
      </c>
      <c r="H1798" s="17">
        <v>0.315892169554436</v>
      </c>
      <c r="I1798" s="17">
        <v>0.28349262790400598</v>
      </c>
      <c r="J1798" s="17">
        <v>0.33351122399479</v>
      </c>
      <c r="K1798" s="17">
        <v>0.36247789997088198</v>
      </c>
      <c r="L1798" s="17">
        <v>0.35631909820723701</v>
      </c>
      <c r="M1798" s="17"/>
      <c r="N1798" s="17">
        <v>0.29054224496812497</v>
      </c>
      <c r="O1798" s="17">
        <v>0.32848159370269803</v>
      </c>
      <c r="P1798" s="17">
        <v>0.30860494537928201</v>
      </c>
      <c r="Q1798" s="17">
        <v>0.35502631471506402</v>
      </c>
      <c r="R1798" s="17"/>
      <c r="S1798" s="17">
        <v>0.28089522496600799</v>
      </c>
      <c r="T1798" s="17">
        <v>0.32871535062519303</v>
      </c>
      <c r="U1798" s="17">
        <v>0.34773620489974</v>
      </c>
      <c r="V1798" s="17">
        <v>0.357011207699518</v>
      </c>
      <c r="W1798" s="17">
        <v>0.330709917658566</v>
      </c>
      <c r="X1798" s="17">
        <v>0.31680003418824798</v>
      </c>
      <c r="Y1798" s="17">
        <v>0.33299685784094202</v>
      </c>
      <c r="Z1798" s="17">
        <v>0.15819243474976899</v>
      </c>
      <c r="AA1798" s="17">
        <v>0.30295157267759398</v>
      </c>
      <c r="AB1798" s="17">
        <v>0.35693112209292699</v>
      </c>
      <c r="AC1798" s="17">
        <v>0.39229351356590197</v>
      </c>
      <c r="AD1798" s="17">
        <v>0.32366890120862901</v>
      </c>
      <c r="AE1798" s="17"/>
      <c r="AF1798" s="17">
        <v>0.37947441141942601</v>
      </c>
      <c r="AG1798" s="17">
        <v>0.302944054919562</v>
      </c>
      <c r="AH1798" s="17">
        <v>0.25474910914043902</v>
      </c>
      <c r="AI1798" s="17">
        <v>0.400842966358532</v>
      </c>
      <c r="AJ1798" s="17">
        <v>0.208535892349209</v>
      </c>
      <c r="AK1798" s="17"/>
      <c r="AL1798" s="17">
        <v>0.288216963308842</v>
      </c>
      <c r="AM1798" s="17">
        <v>0.34243357321503998</v>
      </c>
      <c r="AN1798" s="17">
        <v>0.26771930366149299</v>
      </c>
      <c r="AO1798" s="17">
        <v>0.44050177765055398</v>
      </c>
      <c r="AP1798" s="17">
        <v>0.238075706510984</v>
      </c>
      <c r="AQ1798" s="17">
        <v>0.31008153813424</v>
      </c>
      <c r="AR1798" s="17"/>
      <c r="AS1798" s="17">
        <v>0.314445333194736</v>
      </c>
      <c r="AT1798" s="17">
        <v>0.29677100357888597</v>
      </c>
      <c r="AU1798" s="17">
        <v>0.34532684667213998</v>
      </c>
      <c r="AV1798" s="17">
        <v>0.37128959781058302</v>
      </c>
      <c r="AW1798" s="17">
        <v>0.48382779979545298</v>
      </c>
      <c r="AX1798" s="17"/>
      <c r="AY1798" s="17">
        <v>0.312068652977601</v>
      </c>
      <c r="AZ1798" s="17">
        <v>0.300637547742447</v>
      </c>
      <c r="BA1798" s="17">
        <v>0.356092168184513</v>
      </c>
      <c r="BB1798" s="17">
        <v>0.328058123273817</v>
      </c>
      <c r="BC1798" s="17">
        <v>0.43334357798240403</v>
      </c>
      <c r="BD1798" s="17"/>
      <c r="BE1798" s="17">
        <v>0.42094007556323298</v>
      </c>
      <c r="BF1798" s="17">
        <v>0.380057036925736</v>
      </c>
      <c r="BG1798" s="17">
        <v>0.32329541877990797</v>
      </c>
      <c r="BH1798" s="17">
        <v>0.27340879505765597</v>
      </c>
      <c r="BI1798" s="17"/>
      <c r="BJ1798" s="17">
        <v>0.39038212097875202</v>
      </c>
      <c r="BK1798" s="17">
        <v>0.273216751585309</v>
      </c>
      <c r="BL1798" s="17">
        <v>0.34897148612483098</v>
      </c>
      <c r="BM1798" s="17">
        <v>0.30159901895739299</v>
      </c>
      <c r="BN1798" s="17"/>
      <c r="BO1798" s="17">
        <v>0.330726936821513</v>
      </c>
      <c r="BP1798" s="17">
        <v>0.39555001369537801</v>
      </c>
      <c r="BQ1798" s="17">
        <v>0.30660328463576397</v>
      </c>
      <c r="BR1798" s="17"/>
      <c r="BS1798" s="17">
        <v>0.32471047084233001</v>
      </c>
      <c r="BT1798" s="17">
        <v>0.31820068545695002</v>
      </c>
      <c r="BU1798" s="17"/>
      <c r="BV1798" s="17">
        <v>0.25969252924683101</v>
      </c>
      <c r="BW1798" s="17">
        <v>0.32640625288344099</v>
      </c>
      <c r="BX1798" s="17">
        <v>0.38220642645899799</v>
      </c>
      <c r="BY1798" s="17"/>
      <c r="BZ1798" s="17">
        <v>0.37541267849741999</v>
      </c>
      <c r="CA1798" s="17">
        <v>0.342250172881082</v>
      </c>
    </row>
    <row r="1799" spans="2:79" x14ac:dyDescent="0.3">
      <c r="B1799" t="s">
        <v>480</v>
      </c>
      <c r="C1799" s="17">
        <v>0.29538115132245601</v>
      </c>
      <c r="D1799" s="17">
        <v>0.293542514724835</v>
      </c>
      <c r="E1799" s="17">
        <v>0.29515227658146498</v>
      </c>
      <c r="F1799" s="17"/>
      <c r="G1799" s="17">
        <v>0.258624991371047</v>
      </c>
      <c r="H1799" s="17">
        <v>0.27071271165022898</v>
      </c>
      <c r="I1799" s="17">
        <v>0.29281915193541602</v>
      </c>
      <c r="J1799" s="17">
        <v>0.30071175975598102</v>
      </c>
      <c r="K1799" s="17">
        <v>0.31804406404954999</v>
      </c>
      <c r="L1799" s="17">
        <v>0.32262829808028998</v>
      </c>
      <c r="M1799" s="17"/>
      <c r="N1799" s="17">
        <v>0.30818649479516802</v>
      </c>
      <c r="O1799" s="17">
        <v>0.31128279142023302</v>
      </c>
      <c r="P1799" s="17">
        <v>0.28182832772921901</v>
      </c>
      <c r="Q1799" s="17">
        <v>0.27683105772300598</v>
      </c>
      <c r="R1799" s="17"/>
      <c r="S1799" s="17">
        <v>0.29517015169086902</v>
      </c>
      <c r="T1799" s="17">
        <v>0.32326737201928801</v>
      </c>
      <c r="U1799" s="17">
        <v>0.32468534609216099</v>
      </c>
      <c r="V1799" s="17">
        <v>0.32752010536812198</v>
      </c>
      <c r="W1799" s="17">
        <v>0.33761299063481798</v>
      </c>
      <c r="X1799" s="17">
        <v>0.28308087755339401</v>
      </c>
      <c r="Y1799" s="17">
        <v>0.28163636711075601</v>
      </c>
      <c r="Z1799" s="17">
        <v>0.22027841481702101</v>
      </c>
      <c r="AA1799" s="17">
        <v>0.24371100120466399</v>
      </c>
      <c r="AB1799" s="17">
        <v>0.256751892244927</v>
      </c>
      <c r="AC1799" s="17">
        <v>0.308480963252873</v>
      </c>
      <c r="AD1799" s="17">
        <v>0.35916479617685598</v>
      </c>
      <c r="AE1799" s="17"/>
      <c r="AF1799" s="17">
        <v>0.33450917713967199</v>
      </c>
      <c r="AG1799" s="17">
        <v>0.27842892564105498</v>
      </c>
      <c r="AH1799" s="17">
        <v>0.30400985831286698</v>
      </c>
      <c r="AI1799" s="17">
        <v>0.30319967621563398</v>
      </c>
      <c r="AJ1799" s="17">
        <v>0.300428067342633</v>
      </c>
      <c r="AK1799" s="17"/>
      <c r="AL1799" s="17">
        <v>0.290623033416613</v>
      </c>
      <c r="AM1799" s="17">
        <v>0.327995537487343</v>
      </c>
      <c r="AN1799" s="17">
        <v>0.320805541462863</v>
      </c>
      <c r="AO1799" s="17">
        <v>0.29131301031755802</v>
      </c>
      <c r="AP1799" s="17">
        <v>0.30888062886550399</v>
      </c>
      <c r="AQ1799" s="17">
        <v>0.27584646472270202</v>
      </c>
      <c r="AR1799" s="17"/>
      <c r="AS1799" s="17">
        <v>0.29324605393915798</v>
      </c>
      <c r="AT1799" s="17">
        <v>0.30714032399128599</v>
      </c>
      <c r="AU1799" s="17">
        <v>0.287269743980956</v>
      </c>
      <c r="AV1799" s="17">
        <v>0.26293536092992997</v>
      </c>
      <c r="AW1799" s="17">
        <v>0.292708793309364</v>
      </c>
      <c r="AX1799" s="17"/>
      <c r="AY1799" s="17">
        <v>0.31116227147324399</v>
      </c>
      <c r="AZ1799" s="17">
        <v>0.28815645417262797</v>
      </c>
      <c r="BA1799" s="17">
        <v>0.27674674921993098</v>
      </c>
      <c r="BB1799" s="17">
        <v>0.32397377749095402</v>
      </c>
      <c r="BC1799" s="17">
        <v>0.28934669154569698</v>
      </c>
      <c r="BD1799" s="17"/>
      <c r="BE1799" s="17">
        <v>0.339297451033374</v>
      </c>
      <c r="BF1799" s="17">
        <v>0.29881075667093798</v>
      </c>
      <c r="BG1799" s="17">
        <v>0.314727635969835</v>
      </c>
      <c r="BH1799" s="17">
        <v>0.258995912564708</v>
      </c>
      <c r="BI1799" s="17"/>
      <c r="BJ1799" s="17">
        <v>0.276578727336033</v>
      </c>
      <c r="BK1799" s="17">
        <v>0.27334024595923601</v>
      </c>
      <c r="BL1799" s="17">
        <v>0.32458621229298001</v>
      </c>
      <c r="BM1799" s="17">
        <v>0.29078556780221598</v>
      </c>
      <c r="BN1799" s="17"/>
      <c r="BO1799" s="17">
        <v>0.28646440395048001</v>
      </c>
      <c r="BP1799" s="17">
        <v>0.32040806994339299</v>
      </c>
      <c r="BQ1799" s="17">
        <v>0.29417306962342599</v>
      </c>
      <c r="BR1799" s="17"/>
      <c r="BS1799" s="17">
        <v>0.27441703384489202</v>
      </c>
      <c r="BT1799" s="17">
        <v>0.321587513031102</v>
      </c>
      <c r="BU1799" s="17"/>
      <c r="BV1799" s="17">
        <v>0.303832718765496</v>
      </c>
      <c r="BW1799" s="17">
        <v>0.26119983289439802</v>
      </c>
      <c r="BX1799" s="17">
        <v>0.35256620773544001</v>
      </c>
      <c r="BY1799" s="17"/>
      <c r="BZ1799" s="17">
        <v>0.25966102833316301</v>
      </c>
      <c r="CA1799" s="17">
        <v>0.23241350950481299</v>
      </c>
    </row>
    <row r="1800" spans="2:79" x14ac:dyDescent="0.3">
      <c r="B1800" t="s">
        <v>481</v>
      </c>
      <c r="C1800" s="17">
        <v>0.27846283707651198</v>
      </c>
      <c r="D1800" s="17">
        <v>0.26712992144088799</v>
      </c>
      <c r="E1800" s="17">
        <v>0.29108033873289102</v>
      </c>
      <c r="F1800" s="17"/>
      <c r="G1800" s="17">
        <v>0.27868468817166597</v>
      </c>
      <c r="H1800" s="17">
        <v>0.29948926426627898</v>
      </c>
      <c r="I1800" s="17">
        <v>0.32771992210470902</v>
      </c>
      <c r="J1800" s="17">
        <v>0.29842447145600198</v>
      </c>
      <c r="K1800" s="17">
        <v>0.27811689447638499</v>
      </c>
      <c r="L1800" s="17">
        <v>0.20515839288004201</v>
      </c>
      <c r="M1800" s="17"/>
      <c r="N1800" s="17">
        <v>0.25886454011092602</v>
      </c>
      <c r="O1800" s="17">
        <v>0.277519415901334</v>
      </c>
      <c r="P1800" s="17">
        <v>0.31577400787576698</v>
      </c>
      <c r="Q1800" s="17">
        <v>0.267409258890702</v>
      </c>
      <c r="R1800" s="17"/>
      <c r="S1800" s="17">
        <v>0.27355459856319903</v>
      </c>
      <c r="T1800" s="17">
        <v>0.25760654132267902</v>
      </c>
      <c r="U1800" s="17">
        <v>0.25534361585368398</v>
      </c>
      <c r="V1800" s="17">
        <v>0.29563795653567798</v>
      </c>
      <c r="W1800" s="17">
        <v>0.249438030340949</v>
      </c>
      <c r="X1800" s="17">
        <v>0.276797513793338</v>
      </c>
      <c r="Y1800" s="17">
        <v>0.25956533991207398</v>
      </c>
      <c r="Z1800" s="17">
        <v>0.28773188022312501</v>
      </c>
      <c r="AA1800" s="17">
        <v>0.22446101954015099</v>
      </c>
      <c r="AB1800" s="17">
        <v>0.35635645132070298</v>
      </c>
      <c r="AC1800" s="17">
        <v>0.36169161353514501</v>
      </c>
      <c r="AD1800" s="17">
        <v>0.33780884663035299</v>
      </c>
      <c r="AE1800" s="17"/>
      <c r="AF1800" s="17">
        <v>0.27556666946414998</v>
      </c>
      <c r="AG1800" s="17">
        <v>0.26693894712230698</v>
      </c>
      <c r="AH1800" s="17">
        <v>0.22890704508856399</v>
      </c>
      <c r="AI1800" s="17">
        <v>0.29177051660025299</v>
      </c>
      <c r="AJ1800" s="17">
        <v>0.26751446448387101</v>
      </c>
      <c r="AK1800" s="17"/>
      <c r="AL1800" s="17">
        <v>0.29491196237715001</v>
      </c>
      <c r="AM1800" s="17">
        <v>0.25857889693245201</v>
      </c>
      <c r="AN1800" s="17">
        <v>0.26039334369311001</v>
      </c>
      <c r="AO1800" s="17">
        <v>0.32569891071560703</v>
      </c>
      <c r="AP1800" s="17">
        <v>0.26358902610526003</v>
      </c>
      <c r="AQ1800" s="17">
        <v>0.20750504163632999</v>
      </c>
      <c r="AR1800" s="17"/>
      <c r="AS1800" s="17">
        <v>0.32124957775667401</v>
      </c>
      <c r="AT1800" s="17">
        <v>0.26879487918441097</v>
      </c>
      <c r="AU1800" s="17">
        <v>0.27523660188078403</v>
      </c>
      <c r="AV1800" s="17">
        <v>0.25075186842809299</v>
      </c>
      <c r="AW1800" s="17">
        <v>0.30975724721875603</v>
      </c>
      <c r="AX1800" s="17"/>
      <c r="AY1800" s="17">
        <v>0.28528562202684099</v>
      </c>
      <c r="AZ1800" s="17">
        <v>0.26866978972422201</v>
      </c>
      <c r="BA1800" s="17">
        <v>0.26174437474134199</v>
      </c>
      <c r="BB1800" s="17">
        <v>0.311861233681832</v>
      </c>
      <c r="BC1800" s="17">
        <v>0.30323749163123298</v>
      </c>
      <c r="BD1800" s="17"/>
      <c r="BE1800" s="17">
        <v>0.27459834389688098</v>
      </c>
      <c r="BF1800" s="17">
        <v>0.31887406617851699</v>
      </c>
      <c r="BG1800" s="17">
        <v>0.28302346758437402</v>
      </c>
      <c r="BH1800" s="17">
        <v>0.249567003297681</v>
      </c>
      <c r="BI1800" s="17"/>
      <c r="BJ1800" s="17">
        <v>0.30386961033346299</v>
      </c>
      <c r="BK1800" s="17">
        <v>0.339012118354658</v>
      </c>
      <c r="BL1800" s="17">
        <v>0.26776990368062498</v>
      </c>
      <c r="BM1800" s="17">
        <v>0.27002640018362301</v>
      </c>
      <c r="BN1800" s="17"/>
      <c r="BO1800" s="17">
        <v>0.33620176617025499</v>
      </c>
      <c r="BP1800" s="17">
        <v>0.29813439886399601</v>
      </c>
      <c r="BQ1800" s="17">
        <v>0.26404771559819401</v>
      </c>
      <c r="BR1800" s="17"/>
      <c r="BS1800" s="17">
        <v>0.27236693961868902</v>
      </c>
      <c r="BT1800" s="17">
        <v>0.28455985719899601</v>
      </c>
      <c r="BU1800" s="17"/>
      <c r="BV1800" s="17">
        <v>0.28912491986854</v>
      </c>
      <c r="BW1800" s="17">
        <v>0.25151201956935298</v>
      </c>
      <c r="BX1800" s="17">
        <v>0.32578196938452197</v>
      </c>
      <c r="BY1800" s="17"/>
      <c r="BZ1800" s="17">
        <v>0.29308173687769101</v>
      </c>
      <c r="CA1800" s="17">
        <v>0.27941479677871101</v>
      </c>
    </row>
    <row r="1801" spans="2:79" x14ac:dyDescent="0.3">
      <c r="B1801" t="s">
        <v>482</v>
      </c>
      <c r="C1801" s="17">
        <v>0.26196368171024398</v>
      </c>
      <c r="D1801" s="17">
        <v>0.29371024306447702</v>
      </c>
      <c r="E1801" s="17">
        <v>0.233328898398899</v>
      </c>
      <c r="F1801" s="17"/>
      <c r="G1801" s="17">
        <v>0.25128028308813299</v>
      </c>
      <c r="H1801" s="17">
        <v>0.24372983910933499</v>
      </c>
      <c r="I1801" s="17">
        <v>0.242836562179329</v>
      </c>
      <c r="J1801" s="17">
        <v>0.30575881915529901</v>
      </c>
      <c r="K1801" s="17">
        <v>0.23765078605312201</v>
      </c>
      <c r="L1801" s="17">
        <v>0.28011194702491399</v>
      </c>
      <c r="M1801" s="17"/>
      <c r="N1801" s="17">
        <v>0.25991481888107698</v>
      </c>
      <c r="O1801" s="17">
        <v>0.26268644802281299</v>
      </c>
      <c r="P1801" s="17">
        <v>0.27665615051978598</v>
      </c>
      <c r="Q1801" s="17">
        <v>0.24724486652917901</v>
      </c>
      <c r="R1801" s="17"/>
      <c r="S1801" s="17">
        <v>0.23401640996549899</v>
      </c>
      <c r="T1801" s="17">
        <v>0.27381872450065903</v>
      </c>
      <c r="U1801" s="17">
        <v>0.32530184655158001</v>
      </c>
      <c r="V1801" s="17">
        <v>0.26120992525113801</v>
      </c>
      <c r="W1801" s="17">
        <v>0.29355115673222598</v>
      </c>
      <c r="X1801" s="17">
        <v>0.27578571478223202</v>
      </c>
      <c r="Y1801" s="17">
        <v>0.22459130408338501</v>
      </c>
      <c r="Z1801" s="17">
        <v>0.263860990732673</v>
      </c>
      <c r="AA1801" s="17">
        <v>0.22579015896860899</v>
      </c>
      <c r="AB1801" s="17">
        <v>0.30562112928030299</v>
      </c>
      <c r="AC1801" s="17">
        <v>0.19673190902097701</v>
      </c>
      <c r="AD1801" s="17">
        <v>0.26675213465141501</v>
      </c>
      <c r="AE1801" s="17"/>
      <c r="AF1801" s="17">
        <v>0.31066226546674702</v>
      </c>
      <c r="AG1801" s="17">
        <v>0.23141686958737301</v>
      </c>
      <c r="AH1801" s="17">
        <v>0.192500827414363</v>
      </c>
      <c r="AI1801" s="17">
        <v>0.32140080726034498</v>
      </c>
      <c r="AJ1801" s="17">
        <v>0.25198884645944097</v>
      </c>
      <c r="AK1801" s="17"/>
      <c r="AL1801" s="17">
        <v>0.25352014746722701</v>
      </c>
      <c r="AM1801" s="17">
        <v>0.26843639497983801</v>
      </c>
      <c r="AN1801" s="17">
        <v>0.17578222248758499</v>
      </c>
      <c r="AO1801" s="17">
        <v>0.35910392284600601</v>
      </c>
      <c r="AP1801" s="17">
        <v>0.28829656047233598</v>
      </c>
      <c r="AQ1801" s="17">
        <v>0.17990776423226101</v>
      </c>
      <c r="AR1801" s="17"/>
      <c r="AS1801" s="17">
        <v>0.241603970915895</v>
      </c>
      <c r="AT1801" s="17">
        <v>0.25205852203349799</v>
      </c>
      <c r="AU1801" s="17">
        <v>0.25813608335333599</v>
      </c>
      <c r="AV1801" s="17">
        <v>0.32880268385758499</v>
      </c>
      <c r="AW1801" s="17">
        <v>0.37419086188151002</v>
      </c>
      <c r="AX1801" s="17"/>
      <c r="AY1801" s="17">
        <v>0.27263491229798598</v>
      </c>
      <c r="AZ1801" s="17">
        <v>0.237850314916666</v>
      </c>
      <c r="BA1801" s="17">
        <v>0.26720626046107299</v>
      </c>
      <c r="BB1801" s="17">
        <v>0.297717198024948</v>
      </c>
      <c r="BC1801" s="17">
        <v>0.32806134647655</v>
      </c>
      <c r="BD1801" s="17"/>
      <c r="BE1801" s="17">
        <v>0.31098589469233201</v>
      </c>
      <c r="BF1801" s="17">
        <v>0.32280500609617802</v>
      </c>
      <c r="BG1801" s="17">
        <v>0.25643880737177999</v>
      </c>
      <c r="BH1801" s="17">
        <v>0.229885325869503</v>
      </c>
      <c r="BI1801" s="17"/>
      <c r="BJ1801" s="17">
        <v>0.30907407052802599</v>
      </c>
      <c r="BK1801" s="17">
        <v>0.29675976830107198</v>
      </c>
      <c r="BL1801" s="17">
        <v>0.27917989372464203</v>
      </c>
      <c r="BM1801" s="17">
        <v>0.241114238141523</v>
      </c>
      <c r="BN1801" s="17"/>
      <c r="BO1801" s="17">
        <v>0.29635025160222001</v>
      </c>
      <c r="BP1801" s="17">
        <v>0.304451670636677</v>
      </c>
      <c r="BQ1801" s="17">
        <v>0.24843294272932301</v>
      </c>
      <c r="BR1801" s="17"/>
      <c r="BS1801" s="17">
        <v>0.24969922572495701</v>
      </c>
      <c r="BT1801" s="17">
        <v>0.277955665093152</v>
      </c>
      <c r="BU1801" s="17"/>
      <c r="BV1801" s="17">
        <v>0.24576972703948499</v>
      </c>
      <c r="BW1801" s="17">
        <v>0.22578881802183401</v>
      </c>
      <c r="BX1801" s="17">
        <v>0.34544950266909302</v>
      </c>
      <c r="BY1801" s="17"/>
      <c r="BZ1801" s="17">
        <v>0.29286891772983098</v>
      </c>
      <c r="CA1801" s="17">
        <v>0.24988007551529801</v>
      </c>
    </row>
    <row r="1802" spans="2:79" x14ac:dyDescent="0.3">
      <c r="B1802" t="s">
        <v>483</v>
      </c>
      <c r="C1802" s="17">
        <v>0.17661383574975101</v>
      </c>
      <c r="D1802" s="17">
        <v>0.174044003769143</v>
      </c>
      <c r="E1802" s="17">
        <v>0.18068917117605299</v>
      </c>
      <c r="F1802" s="17"/>
      <c r="G1802" s="17">
        <v>0.19580113140708799</v>
      </c>
      <c r="H1802" s="17">
        <v>0.224440587428162</v>
      </c>
      <c r="I1802" s="17">
        <v>0.18268521019915501</v>
      </c>
      <c r="J1802" s="17">
        <v>0.174468398607313</v>
      </c>
      <c r="K1802" s="17">
        <v>0.145096313952569</v>
      </c>
      <c r="L1802" s="17">
        <v>0.142693501462508</v>
      </c>
      <c r="M1802" s="17"/>
      <c r="N1802" s="17">
        <v>0.17187039987591199</v>
      </c>
      <c r="O1802" s="17">
        <v>0.17585200609333801</v>
      </c>
      <c r="P1802" s="17">
        <v>0.16773149044639399</v>
      </c>
      <c r="Q1802" s="17">
        <v>0.19387778991811599</v>
      </c>
      <c r="R1802" s="17"/>
      <c r="S1802" s="17">
        <v>0.18236112501623</v>
      </c>
      <c r="T1802" s="17">
        <v>0.146614211640683</v>
      </c>
      <c r="U1802" s="17">
        <v>0.18464651127496701</v>
      </c>
      <c r="V1802" s="17">
        <v>0.20703521700164801</v>
      </c>
      <c r="W1802" s="17">
        <v>0.16501675989403899</v>
      </c>
      <c r="X1802" s="17">
        <v>0.177988254791696</v>
      </c>
      <c r="Y1802" s="17">
        <v>0.183686822866863</v>
      </c>
      <c r="Z1802" s="17">
        <v>0.19475706372078</v>
      </c>
      <c r="AA1802" s="17">
        <v>0.12969316101852599</v>
      </c>
      <c r="AB1802" s="17">
        <v>0.24248537875509299</v>
      </c>
      <c r="AC1802" s="17">
        <v>0.162501968913148</v>
      </c>
      <c r="AD1802" s="17">
        <v>0.14466896697854401</v>
      </c>
      <c r="AE1802" s="17"/>
      <c r="AF1802" s="17">
        <v>0.17973688366655799</v>
      </c>
      <c r="AG1802" s="17">
        <v>0.18826179910315</v>
      </c>
      <c r="AH1802" s="17">
        <v>0.180258271055246</v>
      </c>
      <c r="AI1802" s="17">
        <v>0.15844330993633399</v>
      </c>
      <c r="AJ1802" s="17">
        <v>0.15218501622883401</v>
      </c>
      <c r="AK1802" s="17"/>
      <c r="AL1802" s="17">
        <v>0.19745169671336399</v>
      </c>
      <c r="AM1802" s="17">
        <v>0.188564345828242</v>
      </c>
      <c r="AN1802" s="17">
        <v>0.16555736055088599</v>
      </c>
      <c r="AO1802" s="17">
        <v>0.20496675210836701</v>
      </c>
      <c r="AP1802" s="17">
        <v>0.12569584528518499</v>
      </c>
      <c r="AQ1802" s="17">
        <v>0.13506297317320201</v>
      </c>
      <c r="AR1802" s="17"/>
      <c r="AS1802" s="17">
        <v>0.180602688826319</v>
      </c>
      <c r="AT1802" s="17">
        <v>0.195256502834107</v>
      </c>
      <c r="AU1802" s="17">
        <v>0.12890956923393801</v>
      </c>
      <c r="AV1802" s="17">
        <v>0.19174121555045801</v>
      </c>
      <c r="AW1802" s="17">
        <v>0.17655669005782099</v>
      </c>
      <c r="AX1802" s="17"/>
      <c r="AY1802" s="17">
        <v>0.18822477433971199</v>
      </c>
      <c r="AZ1802" s="17">
        <v>0.154750634325654</v>
      </c>
      <c r="BA1802" s="17">
        <v>0.199445476210481</v>
      </c>
      <c r="BB1802" s="17">
        <v>0.199335656227381</v>
      </c>
      <c r="BC1802" s="17">
        <v>0.13786448211496399</v>
      </c>
      <c r="BD1802" s="17"/>
      <c r="BE1802" s="17">
        <v>0.116664343379737</v>
      </c>
      <c r="BF1802" s="17">
        <v>0.182925973296791</v>
      </c>
      <c r="BG1802" s="17">
        <v>0.18603235886472999</v>
      </c>
      <c r="BH1802" s="17">
        <v>0.16907946986806999</v>
      </c>
      <c r="BI1802" s="17"/>
      <c r="BJ1802" s="17">
        <v>0.17554423805431199</v>
      </c>
      <c r="BK1802" s="17">
        <v>0.26992138018031098</v>
      </c>
      <c r="BL1802" s="17">
        <v>0.188052256989547</v>
      </c>
      <c r="BM1802" s="17">
        <v>0.15785124238265</v>
      </c>
      <c r="BN1802" s="17"/>
      <c r="BO1802" s="17">
        <v>0.21511752587857799</v>
      </c>
      <c r="BP1802" s="17">
        <v>0.211820874656312</v>
      </c>
      <c r="BQ1802" s="17">
        <v>0.16144170845401801</v>
      </c>
      <c r="BR1802" s="17"/>
      <c r="BS1802" s="17">
        <v>0.175614348749113</v>
      </c>
      <c r="BT1802" s="17">
        <v>0.17691957794062699</v>
      </c>
      <c r="BU1802" s="17"/>
      <c r="BV1802" s="17">
        <v>0.14367672038049101</v>
      </c>
      <c r="BW1802" s="17">
        <v>0.18205067520231399</v>
      </c>
      <c r="BX1802" s="17">
        <v>0.20028229181423901</v>
      </c>
      <c r="BY1802" s="17"/>
      <c r="BZ1802" s="17">
        <v>0.20883486547890301</v>
      </c>
      <c r="CA1802" s="17">
        <v>0.297143438214865</v>
      </c>
    </row>
    <row r="1803" spans="2:79" x14ac:dyDescent="0.3">
      <c r="B1803" t="s">
        <v>484</v>
      </c>
      <c r="C1803" s="17">
        <v>0.17006802440815999</v>
      </c>
      <c r="D1803" s="17">
        <v>0.19777968204850499</v>
      </c>
      <c r="E1803" s="17">
        <v>0.143679604631021</v>
      </c>
      <c r="F1803" s="17"/>
      <c r="G1803" s="17">
        <v>0.236981752505768</v>
      </c>
      <c r="H1803" s="17">
        <v>0.16725938213265401</v>
      </c>
      <c r="I1803" s="17">
        <v>0.19760955011850001</v>
      </c>
      <c r="J1803" s="17">
        <v>0.15028725095864701</v>
      </c>
      <c r="K1803" s="17">
        <v>0.15707259876881</v>
      </c>
      <c r="L1803" s="17">
        <v>0.13007921961500801</v>
      </c>
      <c r="M1803" s="17"/>
      <c r="N1803" s="17">
        <v>0.20346442555751901</v>
      </c>
      <c r="O1803" s="17">
        <v>0.15207385138752899</v>
      </c>
      <c r="P1803" s="17">
        <v>0.16620916147849199</v>
      </c>
      <c r="Q1803" s="17">
        <v>0.15951101097457801</v>
      </c>
      <c r="R1803" s="17"/>
      <c r="S1803" s="17">
        <v>0.19591647088134301</v>
      </c>
      <c r="T1803" s="17">
        <v>0.13824338092364599</v>
      </c>
      <c r="U1803" s="17">
        <v>0.21666087831865999</v>
      </c>
      <c r="V1803" s="17">
        <v>0.15788663702649799</v>
      </c>
      <c r="W1803" s="17">
        <v>0.17640316807790299</v>
      </c>
      <c r="X1803" s="17">
        <v>0.20581195991803</v>
      </c>
      <c r="Y1803" s="17">
        <v>0.17013777164141899</v>
      </c>
      <c r="Z1803" s="17">
        <v>0.149792236103263</v>
      </c>
      <c r="AA1803" s="17">
        <v>0.16926859391553001</v>
      </c>
      <c r="AB1803" s="17">
        <v>0.16180654401682101</v>
      </c>
      <c r="AC1803" s="17">
        <v>8.0048125415278198E-2</v>
      </c>
      <c r="AD1803" s="17">
        <v>0.182693867996919</v>
      </c>
      <c r="AE1803" s="17"/>
      <c r="AF1803" s="17">
        <v>0.17973026506811701</v>
      </c>
      <c r="AG1803" s="17">
        <v>0.192084089958386</v>
      </c>
      <c r="AH1803" s="17">
        <v>9.2140146702411205E-2</v>
      </c>
      <c r="AI1803" s="17">
        <v>0.21457655681629301</v>
      </c>
      <c r="AJ1803" s="17">
        <v>0.113684405430044</v>
      </c>
      <c r="AK1803" s="17"/>
      <c r="AL1803" s="17">
        <v>0.20383668603953201</v>
      </c>
      <c r="AM1803" s="17">
        <v>0.15331670348419099</v>
      </c>
      <c r="AN1803" s="17">
        <v>0.12503530929258799</v>
      </c>
      <c r="AO1803" s="17">
        <v>0.22313867795193801</v>
      </c>
      <c r="AP1803" s="17">
        <v>0.154507493288086</v>
      </c>
      <c r="AQ1803" s="17">
        <v>0.115225795338478</v>
      </c>
      <c r="AR1803" s="17"/>
      <c r="AS1803" s="17">
        <v>0.18593326945420499</v>
      </c>
      <c r="AT1803" s="17">
        <v>0.18474577482162099</v>
      </c>
      <c r="AU1803" s="17">
        <v>0.13848181422369299</v>
      </c>
      <c r="AV1803" s="17">
        <v>0.12618064469405901</v>
      </c>
      <c r="AW1803" s="17">
        <v>0.24944263526145599</v>
      </c>
      <c r="AX1803" s="17"/>
      <c r="AY1803" s="17">
        <v>0.16542752803414601</v>
      </c>
      <c r="AZ1803" s="17">
        <v>0.17412185256415699</v>
      </c>
      <c r="BA1803" s="17">
        <v>0.14361571482067201</v>
      </c>
      <c r="BB1803" s="17">
        <v>0.21173239777040101</v>
      </c>
      <c r="BC1803" s="17">
        <v>0.146956934403187</v>
      </c>
      <c r="BD1803" s="17"/>
      <c r="BE1803" s="17">
        <v>0.188967778900966</v>
      </c>
      <c r="BF1803" s="17">
        <v>0.23280067420637601</v>
      </c>
      <c r="BG1803" s="17">
        <v>0.16412402841377699</v>
      </c>
      <c r="BH1803" s="17">
        <v>0.13918461582656</v>
      </c>
      <c r="BI1803" s="17"/>
      <c r="BJ1803" s="17">
        <v>0.20595055522761599</v>
      </c>
      <c r="BK1803" s="17">
        <v>0.20021433004337399</v>
      </c>
      <c r="BL1803" s="17">
        <v>0.166294322701105</v>
      </c>
      <c r="BM1803" s="17">
        <v>0.160453760325</v>
      </c>
      <c r="BN1803" s="17"/>
      <c r="BO1803" s="17">
        <v>0.19933372716973899</v>
      </c>
      <c r="BP1803" s="17">
        <v>0.240687386264749</v>
      </c>
      <c r="BQ1803" s="17">
        <v>0.15146876081641</v>
      </c>
      <c r="BR1803" s="17"/>
      <c r="BS1803" s="17">
        <v>0.155124832220326</v>
      </c>
      <c r="BT1803" s="17">
        <v>0.18911319439795299</v>
      </c>
      <c r="BU1803" s="17"/>
      <c r="BV1803" s="17">
        <v>0.17461798980054599</v>
      </c>
      <c r="BW1803" s="17">
        <v>0.16355173172846499</v>
      </c>
      <c r="BX1803" s="17">
        <v>0.19238055702273299</v>
      </c>
      <c r="BY1803" s="17"/>
      <c r="BZ1803" s="17">
        <v>0.211644838571871</v>
      </c>
      <c r="CA1803" s="17">
        <v>0.25656195239722501</v>
      </c>
    </row>
    <row r="1804" spans="2:79" x14ac:dyDescent="0.3">
      <c r="B1804" t="s">
        <v>485</v>
      </c>
      <c r="C1804" s="17">
        <v>0.15879898885193</v>
      </c>
      <c r="D1804" s="17">
        <v>0.15917168718086899</v>
      </c>
      <c r="E1804" s="17">
        <v>0.15883093258019201</v>
      </c>
      <c r="F1804" s="17"/>
      <c r="G1804" s="17">
        <v>0.213350847056334</v>
      </c>
      <c r="H1804" s="17">
        <v>0.200029824197649</v>
      </c>
      <c r="I1804" s="17">
        <v>0.21439826079918201</v>
      </c>
      <c r="J1804" s="17">
        <v>0.103332231873162</v>
      </c>
      <c r="K1804" s="17">
        <v>0.113956821909107</v>
      </c>
      <c r="L1804" s="17">
        <v>0.11865831067876</v>
      </c>
      <c r="M1804" s="17"/>
      <c r="N1804" s="17">
        <v>0.18000122756454701</v>
      </c>
      <c r="O1804" s="17">
        <v>0.148759762171537</v>
      </c>
      <c r="P1804" s="17">
        <v>0.16245889157399701</v>
      </c>
      <c r="Q1804" s="17">
        <v>0.14445278281012799</v>
      </c>
      <c r="R1804" s="17"/>
      <c r="S1804" s="17">
        <v>0.19195508930708699</v>
      </c>
      <c r="T1804" s="17">
        <v>0.101918817699819</v>
      </c>
      <c r="U1804" s="17">
        <v>0.141844066223766</v>
      </c>
      <c r="V1804" s="17">
        <v>0.138040090248638</v>
      </c>
      <c r="W1804" s="17">
        <v>0.21420831307618901</v>
      </c>
      <c r="X1804" s="17">
        <v>0.17239117908162199</v>
      </c>
      <c r="Y1804" s="17">
        <v>0.15582069591254699</v>
      </c>
      <c r="Z1804" s="17">
        <v>0.20040862663823</v>
      </c>
      <c r="AA1804" s="17">
        <v>0.14404525610986199</v>
      </c>
      <c r="AB1804" s="17">
        <v>0.21693286840189799</v>
      </c>
      <c r="AC1804" s="17">
        <v>0.11882543388488501</v>
      </c>
      <c r="AD1804" s="17">
        <v>8.6625382087855807E-2</v>
      </c>
      <c r="AE1804" s="17"/>
      <c r="AF1804" s="17">
        <v>0.13975449024051001</v>
      </c>
      <c r="AG1804" s="17">
        <v>0.17949883119830201</v>
      </c>
      <c r="AH1804" s="17">
        <v>0.12763986816398101</v>
      </c>
      <c r="AI1804" s="17">
        <v>0.17880259562619299</v>
      </c>
      <c r="AJ1804" s="17">
        <v>0.163247955930135</v>
      </c>
      <c r="AK1804" s="17"/>
      <c r="AL1804" s="17">
        <v>0.19172760062682001</v>
      </c>
      <c r="AM1804" s="17">
        <v>0.16753886507316801</v>
      </c>
      <c r="AN1804" s="17">
        <v>0.11533888587586801</v>
      </c>
      <c r="AO1804" s="17">
        <v>0.18437765542291101</v>
      </c>
      <c r="AP1804" s="17">
        <v>0.110038759862259</v>
      </c>
      <c r="AQ1804" s="17">
        <v>0.109038082845459</v>
      </c>
      <c r="AR1804" s="17"/>
      <c r="AS1804" s="17">
        <v>0.21408374284062401</v>
      </c>
      <c r="AT1804" s="17">
        <v>0.16341133857428</v>
      </c>
      <c r="AU1804" s="17">
        <v>0.129165735455711</v>
      </c>
      <c r="AV1804" s="17">
        <v>0.112297293532234</v>
      </c>
      <c r="AW1804" s="17">
        <v>0.17343555499688201</v>
      </c>
      <c r="AX1804" s="17"/>
      <c r="AY1804" s="17">
        <v>0.14863703859488001</v>
      </c>
      <c r="AZ1804" s="17">
        <v>0.16327765565878899</v>
      </c>
      <c r="BA1804" s="17">
        <v>0.16621883782890501</v>
      </c>
      <c r="BB1804" s="17">
        <v>0.16234024126980001</v>
      </c>
      <c r="BC1804" s="17">
        <v>0.14228507328259099</v>
      </c>
      <c r="BD1804" s="17"/>
      <c r="BE1804" s="17">
        <v>0.252575076197115</v>
      </c>
      <c r="BF1804" s="17">
        <v>0.17131191094468301</v>
      </c>
      <c r="BG1804" s="17">
        <v>0.152234901333756</v>
      </c>
      <c r="BH1804" s="17">
        <v>0.15150596793792601</v>
      </c>
      <c r="BI1804" s="17"/>
      <c r="BJ1804" s="17">
        <v>0.13194396872126399</v>
      </c>
      <c r="BK1804" s="17">
        <v>0.21262537343887</v>
      </c>
      <c r="BL1804" s="17">
        <v>0.139652353509404</v>
      </c>
      <c r="BM1804" s="17">
        <v>0.16645268808722</v>
      </c>
      <c r="BN1804" s="17"/>
      <c r="BO1804" s="17">
        <v>0.16978669025852</v>
      </c>
      <c r="BP1804" s="17">
        <v>0.17651322441952799</v>
      </c>
      <c r="BQ1804" s="17">
        <v>0.15226009340586799</v>
      </c>
      <c r="BR1804" s="17"/>
      <c r="BS1804" s="17">
        <v>0.163290139263224</v>
      </c>
      <c r="BT1804" s="17">
        <v>0.151712059527287</v>
      </c>
      <c r="BU1804" s="17"/>
      <c r="BV1804" s="17">
        <v>0.129831166075247</v>
      </c>
      <c r="BW1804" s="17">
        <v>0.16066254838392499</v>
      </c>
      <c r="BX1804" s="17">
        <v>0.18886191629326801</v>
      </c>
      <c r="BY1804" s="17"/>
      <c r="BZ1804" s="17">
        <v>0.20861538081334199</v>
      </c>
      <c r="CA1804" s="17">
        <v>0.22615460477478999</v>
      </c>
    </row>
    <row r="1805" spans="2:79" x14ac:dyDescent="0.3">
      <c r="B1805" t="s">
        <v>486</v>
      </c>
      <c r="C1805" s="17">
        <v>0.125690353689412</v>
      </c>
      <c r="D1805" s="17">
        <v>0.14546615891377401</v>
      </c>
      <c r="E1805" s="17">
        <v>0.105698480132618</v>
      </c>
      <c r="F1805" s="17"/>
      <c r="G1805" s="17">
        <v>0.18558335956955899</v>
      </c>
      <c r="H1805" s="17">
        <v>0.18488967241586801</v>
      </c>
      <c r="I1805" s="17">
        <v>0.14178339802763601</v>
      </c>
      <c r="J1805" s="17">
        <v>9.3287512188890004E-2</v>
      </c>
      <c r="K1805" s="17">
        <v>9.0554068641868601E-2</v>
      </c>
      <c r="L1805" s="17">
        <v>7.4213200350489603E-2</v>
      </c>
      <c r="M1805" s="17"/>
      <c r="N1805" s="17">
        <v>0.13987588786527499</v>
      </c>
      <c r="O1805" s="17">
        <v>0.120641823749557</v>
      </c>
      <c r="P1805" s="17">
        <v>0.12653618624509999</v>
      </c>
      <c r="Q1805" s="17">
        <v>0.117389922341712</v>
      </c>
      <c r="R1805" s="17"/>
      <c r="S1805" s="17">
        <v>0.151669771013798</v>
      </c>
      <c r="T1805" s="17">
        <v>0.103139408346881</v>
      </c>
      <c r="U1805" s="17">
        <v>7.7520738319765095E-2</v>
      </c>
      <c r="V1805" s="17">
        <v>0.116946922627123</v>
      </c>
      <c r="W1805" s="17">
        <v>0.18426527510112201</v>
      </c>
      <c r="X1805" s="17">
        <v>0.157061607807642</v>
      </c>
      <c r="Y1805" s="17">
        <v>0.10493406339618699</v>
      </c>
      <c r="Z1805" s="17">
        <v>0.14341620178285699</v>
      </c>
      <c r="AA1805" s="17">
        <v>0.110848676601806</v>
      </c>
      <c r="AB1805" s="17">
        <v>0.10953963427585001</v>
      </c>
      <c r="AC1805" s="17">
        <v>0.132350267286624</v>
      </c>
      <c r="AD1805" s="17">
        <v>0.14971377860565199</v>
      </c>
      <c r="AE1805" s="17"/>
      <c r="AF1805" s="17">
        <v>0.13166899239131899</v>
      </c>
      <c r="AG1805" s="17">
        <v>0.13320654395509601</v>
      </c>
      <c r="AH1805" s="17">
        <v>9.0484099114301594E-2</v>
      </c>
      <c r="AI1805" s="17">
        <v>0.14695400160709601</v>
      </c>
      <c r="AJ1805" s="17">
        <v>0.145507401833878</v>
      </c>
      <c r="AK1805" s="17"/>
      <c r="AL1805" s="17">
        <v>0.14910433507486101</v>
      </c>
      <c r="AM1805" s="17">
        <v>0.125425389729095</v>
      </c>
      <c r="AN1805" s="17">
        <v>0.111966751772945</v>
      </c>
      <c r="AO1805" s="17">
        <v>0.16015242322614001</v>
      </c>
      <c r="AP1805" s="17">
        <v>0.121534948949289</v>
      </c>
      <c r="AQ1805" s="17">
        <v>6.1607451095508699E-2</v>
      </c>
      <c r="AR1805" s="17"/>
      <c r="AS1805" s="17">
        <v>0.15962378764104199</v>
      </c>
      <c r="AT1805" s="17">
        <v>0.119579605759663</v>
      </c>
      <c r="AU1805" s="17">
        <v>0.10458569433879999</v>
      </c>
      <c r="AV1805" s="17">
        <v>0.124512359047931</v>
      </c>
      <c r="AW1805" s="17">
        <v>0.217873578313272</v>
      </c>
      <c r="AX1805" s="17"/>
      <c r="AY1805" s="17">
        <v>0.13600511728420001</v>
      </c>
      <c r="AZ1805" s="17">
        <v>0.106809551012214</v>
      </c>
      <c r="BA1805" s="17">
        <v>0.11280720796116001</v>
      </c>
      <c r="BB1805" s="17">
        <v>0.16679943380564599</v>
      </c>
      <c r="BC1805" s="17">
        <v>0.172856354035302</v>
      </c>
      <c r="BD1805" s="17"/>
      <c r="BE1805" s="17">
        <v>0.13484061442724399</v>
      </c>
      <c r="BF1805" s="17">
        <v>0.15968569874736599</v>
      </c>
      <c r="BG1805" s="17">
        <v>0.12250963986795201</v>
      </c>
      <c r="BH1805" s="17">
        <v>0.11159371093132001</v>
      </c>
      <c r="BI1805" s="17"/>
      <c r="BJ1805" s="17">
        <v>0.12530079548194401</v>
      </c>
      <c r="BK1805" s="17">
        <v>0.207768562064301</v>
      </c>
      <c r="BL1805" s="17">
        <v>0.114034450005913</v>
      </c>
      <c r="BM1805" s="17">
        <v>0.118862406302868</v>
      </c>
      <c r="BN1805" s="17"/>
      <c r="BO1805" s="17">
        <v>0.17408360282131499</v>
      </c>
      <c r="BP1805" s="17">
        <v>0.17229372214734801</v>
      </c>
      <c r="BQ1805" s="17">
        <v>0.106801309435631</v>
      </c>
      <c r="BR1805" s="17"/>
      <c r="BS1805" s="17">
        <v>0.11266271256857199</v>
      </c>
      <c r="BT1805" s="17">
        <v>0.14201449994420401</v>
      </c>
      <c r="BU1805" s="17"/>
      <c r="BV1805" s="17">
        <v>0.11716220878778801</v>
      </c>
      <c r="BW1805" s="17">
        <v>0.11214217524569201</v>
      </c>
      <c r="BX1805" s="17">
        <v>0.156772517908917</v>
      </c>
      <c r="BY1805" s="17"/>
      <c r="BZ1805" s="17">
        <v>0.159795641052629</v>
      </c>
      <c r="CA1805" s="17">
        <v>0.199502250907447</v>
      </c>
    </row>
    <row r="1806" spans="2:79" x14ac:dyDescent="0.3">
      <c r="B1806" t="s">
        <v>149</v>
      </c>
      <c r="C1806" s="17">
        <v>8.2756946808532197E-2</v>
      </c>
      <c r="D1806" s="17">
        <v>6.2164676971548302E-2</v>
      </c>
      <c r="E1806" s="17">
        <v>0.101414098347368</v>
      </c>
      <c r="F1806" s="17"/>
      <c r="G1806" s="17">
        <v>9.4429052551848205E-2</v>
      </c>
      <c r="H1806" s="17">
        <v>6.6720603307457799E-2</v>
      </c>
      <c r="I1806" s="17">
        <v>7.8436670821592905E-2</v>
      </c>
      <c r="J1806" s="17">
        <v>8.9386882765890505E-2</v>
      </c>
      <c r="K1806" s="17">
        <v>7.9347549835922598E-2</v>
      </c>
      <c r="L1806" s="17">
        <v>8.8428316633161003E-2</v>
      </c>
      <c r="M1806" s="17"/>
      <c r="N1806" s="17">
        <v>4.1849712285172397E-2</v>
      </c>
      <c r="O1806" s="17">
        <v>9.0602995020633098E-2</v>
      </c>
      <c r="P1806" s="17">
        <v>7.8853552748960595E-2</v>
      </c>
      <c r="Q1806" s="17">
        <v>0.12386699566176999</v>
      </c>
      <c r="R1806" s="17"/>
      <c r="S1806" s="17">
        <v>6.7031099055188906E-2</v>
      </c>
      <c r="T1806" s="17">
        <v>9.3868540761084404E-2</v>
      </c>
      <c r="U1806" s="17">
        <v>9.3114164877567601E-2</v>
      </c>
      <c r="V1806" s="17">
        <v>5.7115717971088602E-2</v>
      </c>
      <c r="W1806" s="17">
        <v>4.2613113753621201E-2</v>
      </c>
      <c r="X1806" s="17">
        <v>8.0539946871731605E-2</v>
      </c>
      <c r="Y1806" s="17">
        <v>9.9823363071417301E-2</v>
      </c>
      <c r="Z1806" s="17">
        <v>4.2267684722142998E-2</v>
      </c>
      <c r="AA1806" s="17">
        <v>0.12600151766574499</v>
      </c>
      <c r="AB1806" s="17">
        <v>6.6915613482123396E-2</v>
      </c>
      <c r="AC1806" s="17">
        <v>0.12898396090003</v>
      </c>
      <c r="AD1806" s="17">
        <v>7.7526284052004193E-2</v>
      </c>
      <c r="AE1806" s="17"/>
      <c r="AF1806" s="17">
        <v>6.4523565323358498E-2</v>
      </c>
      <c r="AG1806" s="17">
        <v>7.2847124431849403E-2</v>
      </c>
      <c r="AH1806" s="17">
        <v>7.3403953571639702E-2</v>
      </c>
      <c r="AI1806" s="17">
        <v>5.8621722557931799E-2</v>
      </c>
      <c r="AJ1806" s="17">
        <v>5.9028119241352199E-2</v>
      </c>
      <c r="AK1806" s="17"/>
      <c r="AL1806" s="17">
        <v>5.2048946731108603E-2</v>
      </c>
      <c r="AM1806" s="17">
        <v>4.6980283430099502E-2</v>
      </c>
      <c r="AN1806" s="17">
        <v>7.2348377790983201E-2</v>
      </c>
      <c r="AO1806" s="17">
        <v>6.2168762478368902E-2</v>
      </c>
      <c r="AP1806" s="17">
        <v>6.98031296825838E-2</v>
      </c>
      <c r="AQ1806" s="17">
        <v>0.23373487899506601</v>
      </c>
      <c r="AR1806" s="17"/>
      <c r="AS1806" s="17">
        <v>5.1061842334132003E-2</v>
      </c>
      <c r="AT1806" s="17">
        <v>8.3368877797799196E-2</v>
      </c>
      <c r="AU1806" s="17">
        <v>0.103620171821609</v>
      </c>
      <c r="AV1806" s="17">
        <v>8.7795916327088497E-2</v>
      </c>
      <c r="AW1806" s="17">
        <v>2.2736573312810999E-2</v>
      </c>
      <c r="AX1806" s="17"/>
      <c r="AY1806" s="17">
        <v>6.4111017166262399E-2</v>
      </c>
      <c r="AZ1806" s="17">
        <v>9.45684457476232E-2</v>
      </c>
      <c r="BA1806" s="17">
        <v>8.9331991990536999E-2</v>
      </c>
      <c r="BB1806" s="17">
        <v>5.4950153823962601E-2</v>
      </c>
      <c r="BC1806" s="17">
        <v>0.102239670177842</v>
      </c>
      <c r="BD1806" s="17"/>
      <c r="BE1806" s="17">
        <v>6.3042130102081997E-2</v>
      </c>
      <c r="BF1806" s="17">
        <v>6.7851982870234195E-2</v>
      </c>
      <c r="BG1806" s="17">
        <v>7.0090471716804603E-2</v>
      </c>
      <c r="BH1806" s="17">
        <v>0.106083114772036</v>
      </c>
      <c r="BI1806" s="17"/>
      <c r="BJ1806" s="17">
        <v>5.84713413762529E-2</v>
      </c>
      <c r="BK1806" s="17">
        <v>8.6271578445428099E-2</v>
      </c>
      <c r="BL1806" s="17">
        <v>5.8488778034468301E-2</v>
      </c>
      <c r="BM1806" s="17">
        <v>9.63887885362123E-2</v>
      </c>
      <c r="BN1806" s="17"/>
      <c r="BO1806" s="17">
        <v>6.3401846658856495E-2</v>
      </c>
      <c r="BP1806" s="17">
        <v>6.4131510849659595E-2</v>
      </c>
      <c r="BQ1806" s="17">
        <v>8.7816731015739197E-2</v>
      </c>
      <c r="BR1806" s="17"/>
      <c r="BS1806" s="17">
        <v>8.8146795241716605E-2</v>
      </c>
      <c r="BT1806" s="17">
        <v>7.5393145514857499E-2</v>
      </c>
      <c r="BU1806" s="17"/>
      <c r="BV1806" s="17">
        <v>5.5121037000101299E-2</v>
      </c>
      <c r="BW1806" s="17">
        <v>0.105857702436969</v>
      </c>
      <c r="BX1806" s="17">
        <v>3.4176056241591798E-2</v>
      </c>
      <c r="BY1806" s="17"/>
      <c r="BZ1806" s="17">
        <v>5.6184605810470301E-2</v>
      </c>
      <c r="CA1806" s="17">
        <v>8.0233691512372696E-2</v>
      </c>
    </row>
    <row r="1807" spans="2:79" x14ac:dyDescent="0.3">
      <c r="B1807" t="s">
        <v>104</v>
      </c>
      <c r="C1807" s="17">
        <v>0.162744971445211</v>
      </c>
      <c r="D1807" s="17">
        <v>0.16926954064979599</v>
      </c>
      <c r="E1807" s="17">
        <v>0.156663442011723</v>
      </c>
      <c r="F1807" s="17"/>
      <c r="G1807" s="17">
        <v>9.6209544796192495E-2</v>
      </c>
      <c r="H1807" s="17">
        <v>0.118428407786284</v>
      </c>
      <c r="I1807" s="17">
        <v>0.140949875942009</v>
      </c>
      <c r="J1807" s="17">
        <v>0.13667894442051201</v>
      </c>
      <c r="K1807" s="17">
        <v>0.208638297776886</v>
      </c>
      <c r="L1807" s="17">
        <v>0.25152406329092902</v>
      </c>
      <c r="M1807" s="17"/>
      <c r="N1807" s="17">
        <v>0.194760167723386</v>
      </c>
      <c r="O1807" s="17">
        <v>0.159891221591029</v>
      </c>
      <c r="P1807" s="17">
        <v>0.14254654609856199</v>
      </c>
      <c r="Q1807" s="17">
        <v>0.148235876780933</v>
      </c>
      <c r="R1807" s="17"/>
      <c r="S1807" s="17">
        <v>0.16713309555110401</v>
      </c>
      <c r="T1807" s="17">
        <v>0.17270600102466799</v>
      </c>
      <c r="U1807" s="17">
        <v>0.131613867317387</v>
      </c>
      <c r="V1807" s="17">
        <v>0.19101360609321799</v>
      </c>
      <c r="W1807" s="17">
        <v>0.16008123153576001</v>
      </c>
      <c r="X1807" s="17">
        <v>0.14112319813004701</v>
      </c>
      <c r="Y1807" s="17">
        <v>0.18604521919258499</v>
      </c>
      <c r="Z1807" s="17">
        <v>0.22664706734861101</v>
      </c>
      <c r="AA1807" s="17">
        <v>0.161854970465206</v>
      </c>
      <c r="AB1807" s="17">
        <v>0.12711910145748601</v>
      </c>
      <c r="AC1807" s="17">
        <v>0.13644277249425801</v>
      </c>
      <c r="AD1807" s="17">
        <v>0.17591620669041699</v>
      </c>
      <c r="AE1807" s="17"/>
      <c r="AF1807" s="17">
        <v>0.149541922401527</v>
      </c>
      <c r="AG1807" s="17">
        <v>0.17324520281223199</v>
      </c>
      <c r="AH1807" s="17">
        <v>0.20796449169363199</v>
      </c>
      <c r="AI1807" s="17">
        <v>0.110836293860964</v>
      </c>
      <c r="AJ1807" s="17">
        <v>0.22416841765259801</v>
      </c>
      <c r="AK1807" s="17"/>
      <c r="AL1807" s="17">
        <v>0.174688659409476</v>
      </c>
      <c r="AM1807" s="17">
        <v>0.15837438447177499</v>
      </c>
      <c r="AN1807" s="17">
        <v>0.188396639182213</v>
      </c>
      <c r="AO1807" s="17">
        <v>9.6807760528670003E-2</v>
      </c>
      <c r="AP1807" s="17">
        <v>0.21125850020428499</v>
      </c>
      <c r="AQ1807" s="17">
        <v>0.16634234213135801</v>
      </c>
      <c r="AR1807" s="17"/>
      <c r="AS1807" s="17">
        <v>0.166203415470208</v>
      </c>
      <c r="AT1807" s="17">
        <v>0.155817885509211</v>
      </c>
      <c r="AU1807" s="17">
        <v>0.184248867836559</v>
      </c>
      <c r="AV1807" s="17">
        <v>0.13240495361680199</v>
      </c>
      <c r="AW1807" s="17">
        <v>0.22538813745619499</v>
      </c>
      <c r="AX1807" s="17"/>
      <c r="AY1807" s="17">
        <v>0.190511774662974</v>
      </c>
      <c r="AZ1807" s="17">
        <v>0.158734658763588</v>
      </c>
      <c r="BA1807" s="17">
        <v>0.15544821092545699</v>
      </c>
      <c r="BB1807" s="17">
        <v>0.158480402410211</v>
      </c>
      <c r="BC1807" s="17">
        <v>7.4944311906190206E-2</v>
      </c>
      <c r="BD1807" s="17"/>
      <c r="BE1807" s="17">
        <v>0.119524599127365</v>
      </c>
      <c r="BF1807" s="17">
        <v>0.13294697139078701</v>
      </c>
      <c r="BG1807" s="17">
        <v>0.15848735015072801</v>
      </c>
      <c r="BH1807" s="17">
        <v>0.194061450108241</v>
      </c>
      <c r="BI1807" s="17"/>
      <c r="BJ1807" s="17">
        <v>0.13028443079074101</v>
      </c>
      <c r="BK1807" s="17">
        <v>0.13381533460032699</v>
      </c>
      <c r="BL1807" s="17">
        <v>0.17407814880543501</v>
      </c>
      <c r="BM1807" s="17">
        <v>0.16923051141941101</v>
      </c>
      <c r="BN1807" s="17"/>
      <c r="BO1807" s="17">
        <v>0.12335985937074399</v>
      </c>
      <c r="BP1807" s="17">
        <v>0.105420101612008</v>
      </c>
      <c r="BQ1807" s="17">
        <v>0.18087025586647601</v>
      </c>
      <c r="BR1807" s="17"/>
      <c r="BS1807" s="17">
        <v>0.165313143018984</v>
      </c>
      <c r="BT1807" s="17">
        <v>0.15943966152264999</v>
      </c>
      <c r="BU1807" s="17"/>
      <c r="BV1807" s="17">
        <v>0.22040646183905399</v>
      </c>
      <c r="BW1807" s="17">
        <v>0.15266309544776599</v>
      </c>
      <c r="BX1807" s="17">
        <v>0.132675183920444</v>
      </c>
      <c r="BY1807" s="17"/>
      <c r="BZ1807" s="17">
        <v>0.18267191423544599</v>
      </c>
      <c r="CA1807" s="17">
        <v>0.115186037595191</v>
      </c>
    </row>
    <row r="1808" spans="2:79" x14ac:dyDescent="0.3">
      <c r="C1808" s="17"/>
      <c r="D1808" s="17"/>
      <c r="E1808" s="17"/>
      <c r="F1808" s="17"/>
      <c r="G1808" s="17"/>
      <c r="H1808" s="17"/>
      <c r="I1808" s="17"/>
      <c r="J1808" s="17"/>
      <c r="K1808" s="17"/>
      <c r="L1808" s="17"/>
      <c r="M1808" s="17"/>
      <c r="N1808" s="17"/>
      <c r="O1808" s="17"/>
      <c r="P1808" s="17"/>
      <c r="Q1808" s="17"/>
      <c r="R1808" s="17"/>
      <c r="S1808" s="17"/>
      <c r="T1808" s="17"/>
      <c r="U1808" s="17"/>
      <c r="V1808" s="17"/>
      <c r="W1808" s="17"/>
      <c r="X1808" s="17"/>
      <c r="Y1808" s="17"/>
      <c r="Z1808" s="17"/>
      <c r="AA1808" s="17"/>
      <c r="AB1808" s="17"/>
      <c r="AC1808" s="17"/>
      <c r="AD1808" s="17"/>
      <c r="AE1808" s="17"/>
      <c r="AF1808" s="17"/>
      <c r="AG1808" s="17"/>
      <c r="AH1808" s="17"/>
      <c r="AI1808" s="17"/>
      <c r="AJ1808" s="17"/>
      <c r="AK1808" s="17"/>
      <c r="AL1808" s="17"/>
      <c r="AM1808" s="17"/>
      <c r="AN1808" s="17"/>
      <c r="AO1808" s="17"/>
      <c r="AP1808" s="17"/>
      <c r="AQ1808" s="17"/>
      <c r="AR1808" s="17"/>
      <c r="AS1808" s="17"/>
      <c r="AT1808" s="17"/>
      <c r="AU1808" s="17"/>
      <c r="AV1808" s="17"/>
      <c r="AW1808" s="17"/>
      <c r="AX1808" s="17"/>
      <c r="AY1808" s="17"/>
      <c r="AZ1808" s="17"/>
      <c r="BA1808" s="17"/>
      <c r="BB1808" s="17"/>
      <c r="BC1808" s="17"/>
      <c r="BD1808" s="17"/>
      <c r="BE1808" s="17"/>
      <c r="BF1808" s="17"/>
      <c r="BG1808" s="17"/>
      <c r="BH1808" s="17"/>
      <c r="BI1808" s="17"/>
      <c r="BJ1808" s="17"/>
      <c r="BK1808" s="17"/>
      <c r="BL1808" s="17"/>
      <c r="BM1808" s="17"/>
      <c r="BN1808" s="17"/>
      <c r="BO1808" s="17"/>
      <c r="BP1808" s="17"/>
      <c r="BQ1808" s="17"/>
      <c r="BR1808" s="17"/>
      <c r="BS1808" s="17"/>
      <c r="BT1808" s="17"/>
      <c r="BU1808" s="17"/>
      <c r="BV1808" s="17"/>
      <c r="BW1808" s="17"/>
      <c r="BX1808" s="17"/>
      <c r="BY1808" s="17"/>
      <c r="BZ1808" s="17"/>
      <c r="CA1808" s="17"/>
    </row>
    <row r="1809" spans="2:79" x14ac:dyDescent="0.3">
      <c r="B1809" s="6" t="s">
        <v>496</v>
      </c>
      <c r="C1809" s="17"/>
      <c r="D1809" s="17"/>
      <c r="E1809" s="17"/>
      <c r="F1809" s="17"/>
      <c r="G1809" s="17"/>
      <c r="H1809" s="17"/>
      <c r="I1809" s="17"/>
      <c r="J1809" s="17"/>
      <c r="K1809" s="17"/>
      <c r="L1809" s="17"/>
      <c r="M1809" s="17"/>
      <c r="N1809" s="17"/>
      <c r="O1809" s="17"/>
      <c r="P1809" s="17"/>
      <c r="Q1809" s="17"/>
      <c r="R1809" s="17"/>
      <c r="S1809" s="17"/>
      <c r="T1809" s="17"/>
      <c r="U1809" s="17"/>
      <c r="V1809" s="17"/>
      <c r="W1809" s="17"/>
      <c r="X1809" s="17"/>
      <c r="Y1809" s="17"/>
      <c r="Z1809" s="17"/>
      <c r="AA1809" s="17"/>
      <c r="AB1809" s="17"/>
      <c r="AC1809" s="17"/>
      <c r="AD1809" s="17"/>
      <c r="AE1809" s="17"/>
      <c r="AF1809" s="17"/>
      <c r="AG1809" s="17"/>
      <c r="AH1809" s="17"/>
      <c r="AI1809" s="17"/>
      <c r="AJ1809" s="17"/>
      <c r="AK1809" s="17"/>
      <c r="AL1809" s="17"/>
      <c r="AM1809" s="17"/>
      <c r="AN1809" s="17"/>
      <c r="AO1809" s="17"/>
      <c r="AP1809" s="17"/>
      <c r="AQ1809" s="17"/>
      <c r="AR1809" s="17"/>
      <c r="AS1809" s="17"/>
      <c r="AT1809" s="17"/>
      <c r="AU1809" s="17"/>
      <c r="AV1809" s="17"/>
      <c r="AW1809" s="17"/>
      <c r="AX1809" s="17"/>
      <c r="AY1809" s="17"/>
      <c r="AZ1809" s="17"/>
      <c r="BA1809" s="17"/>
      <c r="BB1809" s="17"/>
      <c r="BC1809" s="17"/>
      <c r="BD1809" s="17"/>
      <c r="BE1809" s="17"/>
      <c r="BF1809" s="17"/>
      <c r="BG1809" s="17"/>
      <c r="BH1809" s="17"/>
      <c r="BI1809" s="17"/>
      <c r="BJ1809" s="17"/>
      <c r="BK1809" s="17"/>
      <c r="BL1809" s="17"/>
      <c r="BM1809" s="17"/>
      <c r="BN1809" s="17"/>
      <c r="BO1809" s="17"/>
      <c r="BP1809" s="17"/>
      <c r="BQ1809" s="17"/>
      <c r="BR1809" s="17"/>
      <c r="BS1809" s="17"/>
      <c r="BT1809" s="17"/>
      <c r="BU1809" s="17"/>
      <c r="BV1809" s="17"/>
      <c r="BW1809" s="17"/>
      <c r="BX1809" s="17"/>
      <c r="BY1809" s="17"/>
      <c r="BZ1809" s="17"/>
      <c r="CA1809" s="17"/>
    </row>
    <row r="1810" spans="2:79" x14ac:dyDescent="0.3">
      <c r="B1810" s="24" t="s">
        <v>107</v>
      </c>
      <c r="C1810" s="17"/>
      <c r="D1810" s="17"/>
      <c r="E1810" s="17"/>
      <c r="F1810" s="17"/>
      <c r="G1810" s="17"/>
      <c r="H1810" s="17"/>
      <c r="I1810" s="17"/>
      <c r="J1810" s="17"/>
      <c r="K1810" s="17"/>
      <c r="L1810" s="17"/>
      <c r="M1810" s="17"/>
      <c r="N1810" s="17"/>
      <c r="O1810" s="17"/>
      <c r="P1810" s="17"/>
      <c r="Q1810" s="17"/>
      <c r="R1810" s="17"/>
      <c r="S1810" s="17"/>
      <c r="T1810" s="17"/>
      <c r="U1810" s="17"/>
      <c r="V1810" s="17"/>
      <c r="W1810" s="17"/>
      <c r="X1810" s="17"/>
      <c r="Y1810" s="17"/>
      <c r="Z1810" s="17"/>
      <c r="AA1810" s="17"/>
      <c r="AB1810" s="17"/>
      <c r="AC1810" s="17"/>
      <c r="AD1810" s="17"/>
      <c r="AE1810" s="17"/>
      <c r="AF1810" s="17"/>
      <c r="AG1810" s="17"/>
      <c r="AH1810" s="17"/>
      <c r="AI1810" s="17"/>
      <c r="AJ1810" s="17"/>
      <c r="AK1810" s="17"/>
      <c r="AL1810" s="17"/>
      <c r="AM1810" s="17"/>
      <c r="AN1810" s="17"/>
      <c r="AO1810" s="17"/>
      <c r="AP1810" s="17"/>
      <c r="AQ1810" s="17"/>
      <c r="AR1810" s="17"/>
      <c r="AS1810" s="17"/>
      <c r="AT1810" s="17"/>
      <c r="AU1810" s="17"/>
      <c r="AV1810" s="17"/>
      <c r="AW1810" s="17"/>
      <c r="AX1810" s="17"/>
      <c r="AY1810" s="17"/>
      <c r="AZ1810" s="17"/>
      <c r="BA1810" s="17"/>
      <c r="BB1810" s="17"/>
      <c r="BC1810" s="17"/>
      <c r="BD1810" s="17"/>
      <c r="BE1810" s="17"/>
      <c r="BF1810" s="17"/>
      <c r="BG1810" s="17"/>
      <c r="BH1810" s="17"/>
      <c r="BI1810" s="17"/>
      <c r="BJ1810" s="17"/>
      <c r="BK1810" s="17"/>
      <c r="BL1810" s="17"/>
      <c r="BM1810" s="17"/>
      <c r="BN1810" s="17"/>
      <c r="BO1810" s="17"/>
      <c r="BP1810" s="17"/>
      <c r="BQ1810" s="17"/>
      <c r="BR1810" s="17"/>
      <c r="BS1810" s="17"/>
      <c r="BT1810" s="17"/>
      <c r="BU1810" s="17"/>
      <c r="BV1810" s="17"/>
      <c r="BW1810" s="17"/>
      <c r="BX1810" s="17"/>
      <c r="BY1810" s="17"/>
      <c r="BZ1810" s="17"/>
      <c r="CA1810" s="17"/>
    </row>
    <row r="1811" spans="2:79" x14ac:dyDescent="0.3">
      <c r="B1811" t="s">
        <v>488</v>
      </c>
      <c r="C1811" s="17">
        <v>0.39469980908519198</v>
      </c>
      <c r="D1811" s="17">
        <v>0.36489073964274099</v>
      </c>
      <c r="E1811" s="17">
        <v>0.42636950618639302</v>
      </c>
      <c r="F1811" s="17"/>
      <c r="G1811" s="17">
        <v>0.28128366227096702</v>
      </c>
      <c r="H1811" s="17">
        <v>0.319484359341346</v>
      </c>
      <c r="I1811" s="17">
        <v>0.35836937535017699</v>
      </c>
      <c r="J1811" s="17">
        <v>0.396215796192394</v>
      </c>
      <c r="K1811" s="17">
        <v>0.47609861716921498</v>
      </c>
      <c r="L1811" s="17">
        <v>0.50562168267317298</v>
      </c>
      <c r="M1811" s="17"/>
      <c r="N1811" s="17">
        <v>0.42444451097855601</v>
      </c>
      <c r="O1811" s="17">
        <v>0.41358265148254297</v>
      </c>
      <c r="P1811" s="17">
        <v>0.36108234493492403</v>
      </c>
      <c r="Q1811" s="17">
        <v>0.36627611081008699</v>
      </c>
      <c r="R1811" s="17"/>
      <c r="S1811" s="17">
        <v>0.34782896204879898</v>
      </c>
      <c r="T1811" s="17">
        <v>0.47954437481009798</v>
      </c>
      <c r="U1811" s="17">
        <v>0.43269034177635202</v>
      </c>
      <c r="V1811" s="17">
        <v>0.39481385445401401</v>
      </c>
      <c r="W1811" s="17">
        <v>0.393539009190776</v>
      </c>
      <c r="X1811" s="17">
        <v>0.428535986361257</v>
      </c>
      <c r="Y1811" s="17">
        <v>0.32859172287767402</v>
      </c>
      <c r="Z1811" s="17">
        <v>0.47237823795530798</v>
      </c>
      <c r="AA1811" s="17">
        <v>0.38059412123044201</v>
      </c>
      <c r="AB1811" s="17">
        <v>0.36142016715029301</v>
      </c>
      <c r="AC1811" s="17">
        <v>0.32748457234665801</v>
      </c>
      <c r="AD1811" s="17">
        <v>0.382822459775774</v>
      </c>
      <c r="AE1811" s="17"/>
      <c r="AF1811" s="17">
        <v>0.40017007828321499</v>
      </c>
      <c r="AG1811" s="17">
        <v>0.40891407694153697</v>
      </c>
      <c r="AH1811" s="17">
        <v>0.53936931113072195</v>
      </c>
      <c r="AI1811" s="17">
        <v>0.26731366838418302</v>
      </c>
      <c r="AJ1811" s="17">
        <v>0.44341018278845201</v>
      </c>
      <c r="AK1811" s="17"/>
      <c r="AL1811" s="17">
        <v>0.43146641058494001</v>
      </c>
      <c r="AM1811" s="17">
        <v>0.41042329039113701</v>
      </c>
      <c r="AN1811" s="17">
        <v>0.43075328356647702</v>
      </c>
      <c r="AO1811" s="17">
        <v>0.34103791995563199</v>
      </c>
      <c r="AP1811" s="17">
        <v>0.43191934904809398</v>
      </c>
      <c r="AQ1811" s="17">
        <v>0.37738315842548897</v>
      </c>
      <c r="AR1811" s="17"/>
      <c r="AS1811" s="17">
        <v>0.449993787646847</v>
      </c>
      <c r="AT1811" s="17">
        <v>0.39522421801397101</v>
      </c>
      <c r="AU1811" s="17">
        <v>0.37513759648783501</v>
      </c>
      <c r="AV1811" s="17">
        <v>0.350231001862844</v>
      </c>
      <c r="AW1811" s="17">
        <v>0.41001228107985299</v>
      </c>
      <c r="AX1811" s="17"/>
      <c r="AY1811" s="17">
        <v>0.43504321514845801</v>
      </c>
      <c r="AZ1811" s="17">
        <v>0.41780511156503197</v>
      </c>
      <c r="BA1811" s="17">
        <v>0.36495115605524597</v>
      </c>
      <c r="BB1811" s="17">
        <v>0.34203102854762701</v>
      </c>
      <c r="BC1811" s="17">
        <v>0.23511845608346599</v>
      </c>
      <c r="BD1811" s="17"/>
      <c r="BE1811" s="17">
        <v>0.29556289210258102</v>
      </c>
      <c r="BF1811" s="17">
        <v>0.37392064864736702</v>
      </c>
      <c r="BG1811" s="17">
        <v>0.407646592981804</v>
      </c>
      <c r="BH1811" s="17">
        <v>0.40150961111938999</v>
      </c>
      <c r="BI1811" s="17"/>
      <c r="BJ1811" s="17">
        <v>0.27155550768623099</v>
      </c>
      <c r="BK1811" s="17">
        <v>0.33265782498330798</v>
      </c>
      <c r="BL1811" s="17">
        <v>0.41781953432493701</v>
      </c>
      <c r="BM1811" s="17">
        <v>0.42112798677653601</v>
      </c>
      <c r="BN1811" s="17"/>
      <c r="BO1811" s="17">
        <v>0.31497447711450199</v>
      </c>
      <c r="BP1811" s="17">
        <v>0.30630250024515199</v>
      </c>
      <c r="BQ1811" s="17">
        <v>0.42939723974350102</v>
      </c>
      <c r="BR1811" s="17"/>
      <c r="BS1811" s="17">
        <v>0.42040529487853301</v>
      </c>
      <c r="BT1811" s="17">
        <v>0.36252978386783702</v>
      </c>
      <c r="BU1811" s="17"/>
      <c r="BV1811" s="17">
        <v>0.45680586997252998</v>
      </c>
      <c r="BW1811" s="17">
        <v>0.383903375999949</v>
      </c>
      <c r="BX1811" s="17">
        <v>0.382744041945425</v>
      </c>
      <c r="BY1811" s="17"/>
      <c r="BZ1811" s="17">
        <v>0.44965048000135299</v>
      </c>
      <c r="CA1811" s="17">
        <v>0.41192206188993102</v>
      </c>
    </row>
    <row r="1812" spans="2:79" x14ac:dyDescent="0.3">
      <c r="B1812" t="s">
        <v>489</v>
      </c>
      <c r="C1812" s="17">
        <v>0.30929467444808201</v>
      </c>
      <c r="D1812" s="17">
        <v>0.31270800349004602</v>
      </c>
      <c r="E1812" s="17">
        <v>0.30475249719160302</v>
      </c>
      <c r="F1812" s="17"/>
      <c r="G1812" s="17">
        <v>0.29549294218952299</v>
      </c>
      <c r="H1812" s="17">
        <v>0.30858157508063899</v>
      </c>
      <c r="I1812" s="17">
        <v>0.30172076838899498</v>
      </c>
      <c r="J1812" s="17">
        <v>0.27496916428971602</v>
      </c>
      <c r="K1812" s="17">
        <v>0.316242549566079</v>
      </c>
      <c r="L1812" s="17">
        <v>0.34851379099893998</v>
      </c>
      <c r="M1812" s="17"/>
      <c r="N1812" s="17">
        <v>0.34030287264345399</v>
      </c>
      <c r="O1812" s="17">
        <v>0.307775284660111</v>
      </c>
      <c r="P1812" s="17">
        <v>0.28131437943992199</v>
      </c>
      <c r="Q1812" s="17">
        <v>0.29999223347076098</v>
      </c>
      <c r="R1812" s="17"/>
      <c r="S1812" s="17">
        <v>0.27699206008393501</v>
      </c>
      <c r="T1812" s="17">
        <v>0.35321352022982799</v>
      </c>
      <c r="U1812" s="17">
        <v>0.322962743147375</v>
      </c>
      <c r="V1812" s="17">
        <v>0.31180331795162902</v>
      </c>
      <c r="W1812" s="17">
        <v>0.28197682632752902</v>
      </c>
      <c r="X1812" s="17">
        <v>0.31191666991584999</v>
      </c>
      <c r="Y1812" s="17">
        <v>0.31473152186780801</v>
      </c>
      <c r="Z1812" s="17">
        <v>0.33043459675149001</v>
      </c>
      <c r="AA1812" s="17">
        <v>0.32403491497388198</v>
      </c>
      <c r="AB1812" s="17">
        <v>0.32093751606932902</v>
      </c>
      <c r="AC1812" s="17">
        <v>0.280029727466234</v>
      </c>
      <c r="AD1812" s="17">
        <v>0.198640180382743</v>
      </c>
      <c r="AE1812" s="17"/>
      <c r="AF1812" s="17">
        <v>0.30128280404639801</v>
      </c>
      <c r="AG1812" s="17">
        <v>0.333543220999857</v>
      </c>
      <c r="AH1812" s="17">
        <v>0.365482855985377</v>
      </c>
      <c r="AI1812" s="17">
        <v>0.21235118249087701</v>
      </c>
      <c r="AJ1812" s="17">
        <v>0.36151176612040198</v>
      </c>
      <c r="AK1812" s="17"/>
      <c r="AL1812" s="17">
        <v>0.342982458919741</v>
      </c>
      <c r="AM1812" s="17">
        <v>0.30043529197924002</v>
      </c>
      <c r="AN1812" s="17">
        <v>0.37805489339591603</v>
      </c>
      <c r="AO1812" s="17">
        <v>0.255002587248155</v>
      </c>
      <c r="AP1812" s="17">
        <v>0.39929671174563303</v>
      </c>
      <c r="AQ1812" s="17">
        <v>0.28703197426535498</v>
      </c>
      <c r="AR1812" s="17"/>
      <c r="AS1812" s="17">
        <v>0.32756305850084499</v>
      </c>
      <c r="AT1812" s="17">
        <v>0.31090653452054301</v>
      </c>
      <c r="AU1812" s="17">
        <v>0.29564662915814299</v>
      </c>
      <c r="AV1812" s="17">
        <v>0.29620924021795603</v>
      </c>
      <c r="AW1812" s="17">
        <v>0.36989194317160301</v>
      </c>
      <c r="AX1812" s="17"/>
      <c r="AY1812" s="17">
        <v>0.343415921719883</v>
      </c>
      <c r="AZ1812" s="17">
        <v>0.30382686638242401</v>
      </c>
      <c r="BA1812" s="17">
        <v>0.28110983010222002</v>
      </c>
      <c r="BB1812" s="17">
        <v>0.310640591360413</v>
      </c>
      <c r="BC1812" s="17">
        <v>0.29877324006277201</v>
      </c>
      <c r="BD1812" s="17"/>
      <c r="BE1812" s="17">
        <v>0.304585478976651</v>
      </c>
      <c r="BF1812" s="17">
        <v>0.29201783822828298</v>
      </c>
      <c r="BG1812" s="17">
        <v>0.32750010987795602</v>
      </c>
      <c r="BH1812" s="17">
        <v>0.29757377567997101</v>
      </c>
      <c r="BI1812" s="17"/>
      <c r="BJ1812" s="17">
        <v>0.23580990158637799</v>
      </c>
      <c r="BK1812" s="17">
        <v>0.32410613040241298</v>
      </c>
      <c r="BL1812" s="17">
        <v>0.33906607069288902</v>
      </c>
      <c r="BM1812" s="17">
        <v>0.309961635055089</v>
      </c>
      <c r="BN1812" s="17"/>
      <c r="BO1812" s="17">
        <v>0.31991639607059502</v>
      </c>
      <c r="BP1812" s="17">
        <v>0.28318686736494297</v>
      </c>
      <c r="BQ1812" s="17">
        <v>0.31460250733524697</v>
      </c>
      <c r="BR1812" s="17"/>
      <c r="BS1812" s="17">
        <v>0.31319392954169401</v>
      </c>
      <c r="BT1812" s="17">
        <v>0.30537166561450801</v>
      </c>
      <c r="BU1812" s="17"/>
      <c r="BV1812" s="17">
        <v>0.39342693680542501</v>
      </c>
      <c r="BW1812" s="17">
        <v>0.28494541371397197</v>
      </c>
      <c r="BX1812" s="17">
        <v>0.30534920747481098</v>
      </c>
      <c r="BY1812" s="17"/>
      <c r="BZ1812" s="17">
        <v>0.28613003326583403</v>
      </c>
      <c r="CA1812" s="17">
        <v>0.29401554995387902</v>
      </c>
    </row>
    <row r="1813" spans="2:79" x14ac:dyDescent="0.3">
      <c r="B1813" t="s">
        <v>490</v>
      </c>
      <c r="C1813" s="17">
        <v>0.29362999121837302</v>
      </c>
      <c r="D1813" s="17">
        <v>0.29300229202353201</v>
      </c>
      <c r="E1813" s="17">
        <v>0.29390513010245201</v>
      </c>
      <c r="F1813" s="17"/>
      <c r="G1813" s="17">
        <v>0.28601237741096902</v>
      </c>
      <c r="H1813" s="17">
        <v>0.25800466661680899</v>
      </c>
      <c r="I1813" s="17">
        <v>0.24848549962484501</v>
      </c>
      <c r="J1813" s="17">
        <v>0.29214982833504799</v>
      </c>
      <c r="K1813" s="17">
        <v>0.29825537291247201</v>
      </c>
      <c r="L1813" s="17">
        <v>0.36253831189790497</v>
      </c>
      <c r="M1813" s="17"/>
      <c r="N1813" s="17">
        <v>0.34309335531664598</v>
      </c>
      <c r="O1813" s="17">
        <v>0.28398850824841398</v>
      </c>
      <c r="P1813" s="17">
        <v>0.26161455133743799</v>
      </c>
      <c r="Q1813" s="17">
        <v>0.27440871885956297</v>
      </c>
      <c r="R1813" s="17"/>
      <c r="S1813" s="17">
        <v>0.28158384955521998</v>
      </c>
      <c r="T1813" s="17">
        <v>0.37567404838981899</v>
      </c>
      <c r="U1813" s="17">
        <v>0.29032235869835299</v>
      </c>
      <c r="V1813" s="17">
        <v>0.25705099405211801</v>
      </c>
      <c r="W1813" s="17">
        <v>0.28892754688221201</v>
      </c>
      <c r="X1813" s="17">
        <v>0.29114652553443299</v>
      </c>
      <c r="Y1813" s="17">
        <v>0.32803534010711399</v>
      </c>
      <c r="Z1813" s="17">
        <v>0.254897197481876</v>
      </c>
      <c r="AA1813" s="17">
        <v>0.31647252691787398</v>
      </c>
      <c r="AB1813" s="17">
        <v>0.25316861612202701</v>
      </c>
      <c r="AC1813" s="17">
        <v>0.25362767212411003</v>
      </c>
      <c r="AD1813" s="17">
        <v>0.195509003790691</v>
      </c>
      <c r="AE1813" s="17"/>
      <c r="AF1813" s="17">
        <v>0.25869382113325401</v>
      </c>
      <c r="AG1813" s="17">
        <v>0.35745308259697001</v>
      </c>
      <c r="AH1813" s="17">
        <v>0.355411718400022</v>
      </c>
      <c r="AI1813" s="17">
        <v>0.21377704816531601</v>
      </c>
      <c r="AJ1813" s="17">
        <v>0.26805271068706699</v>
      </c>
      <c r="AK1813" s="17"/>
      <c r="AL1813" s="17">
        <v>0.35927566277734801</v>
      </c>
      <c r="AM1813" s="17">
        <v>0.23124431890021099</v>
      </c>
      <c r="AN1813" s="17">
        <v>0.320739047062509</v>
      </c>
      <c r="AO1813" s="17">
        <v>0.26539344445729801</v>
      </c>
      <c r="AP1813" s="17">
        <v>0.345834613502227</v>
      </c>
      <c r="AQ1813" s="17">
        <v>0.262718579290948</v>
      </c>
      <c r="AR1813" s="17"/>
      <c r="AS1813" s="17">
        <v>0.337341568611363</v>
      </c>
      <c r="AT1813" s="17">
        <v>0.28387902992346198</v>
      </c>
      <c r="AU1813" s="17">
        <v>0.275480726930038</v>
      </c>
      <c r="AV1813" s="17">
        <v>0.30305135890589002</v>
      </c>
      <c r="AW1813" s="17">
        <v>0.327303743439954</v>
      </c>
      <c r="AX1813" s="17"/>
      <c r="AY1813" s="17">
        <v>0.30161157509488901</v>
      </c>
      <c r="AZ1813" s="17">
        <v>0.28476914174138301</v>
      </c>
      <c r="BA1813" s="17">
        <v>0.29373751584479202</v>
      </c>
      <c r="BB1813" s="17">
        <v>0.31932382403721798</v>
      </c>
      <c r="BC1813" s="17">
        <v>0.258662725305907</v>
      </c>
      <c r="BD1813" s="17"/>
      <c r="BE1813" s="17">
        <v>0.264037152632288</v>
      </c>
      <c r="BF1813" s="17">
        <v>0.28205087559027298</v>
      </c>
      <c r="BG1813" s="17">
        <v>0.31230888849515798</v>
      </c>
      <c r="BH1813" s="17">
        <v>0.27885120850671102</v>
      </c>
      <c r="BI1813" s="17"/>
      <c r="BJ1813" s="17">
        <v>0.29563120687176903</v>
      </c>
      <c r="BK1813" s="17">
        <v>0.28143627240538999</v>
      </c>
      <c r="BL1813" s="17">
        <v>0.299926171947203</v>
      </c>
      <c r="BM1813" s="17">
        <v>0.29314638839450302</v>
      </c>
      <c r="BN1813" s="17"/>
      <c r="BO1813" s="17">
        <v>0.30593113912873399</v>
      </c>
      <c r="BP1813" s="17">
        <v>0.29477755984798099</v>
      </c>
      <c r="BQ1813" s="17">
        <v>0.29327425683775399</v>
      </c>
      <c r="BR1813" s="17"/>
      <c r="BS1813" s="17">
        <v>0.29289734056021899</v>
      </c>
      <c r="BT1813" s="17">
        <v>0.29413648928956099</v>
      </c>
      <c r="BU1813" s="17"/>
      <c r="BV1813" s="17">
        <v>0.39730483801001498</v>
      </c>
      <c r="BW1813" s="17">
        <v>0.26516668461756898</v>
      </c>
      <c r="BX1813" s="17">
        <v>0.27235597977963599</v>
      </c>
      <c r="BY1813" s="17"/>
      <c r="BZ1813" s="17">
        <v>0.33104159429332503</v>
      </c>
      <c r="CA1813" s="17">
        <v>0.34520346668512097</v>
      </c>
    </row>
    <row r="1814" spans="2:79" x14ac:dyDescent="0.3">
      <c r="B1814" t="s">
        <v>491</v>
      </c>
      <c r="C1814" s="17">
        <v>0.29329964109923601</v>
      </c>
      <c r="D1814" s="17">
        <v>0.29580891168421802</v>
      </c>
      <c r="E1814" s="17">
        <v>0.29051423156969802</v>
      </c>
      <c r="F1814" s="17"/>
      <c r="G1814" s="17">
        <v>0.28909546299723599</v>
      </c>
      <c r="H1814" s="17">
        <v>0.34729240574842601</v>
      </c>
      <c r="I1814" s="17">
        <v>0.26996642737945398</v>
      </c>
      <c r="J1814" s="17">
        <v>0.27513674707808</v>
      </c>
      <c r="K1814" s="17">
        <v>0.24768560945676901</v>
      </c>
      <c r="L1814" s="17">
        <v>0.31629501342209099</v>
      </c>
      <c r="M1814" s="17"/>
      <c r="N1814" s="17">
        <v>0.35473597136312202</v>
      </c>
      <c r="O1814" s="17">
        <v>0.30765966807307299</v>
      </c>
      <c r="P1814" s="17">
        <v>0.24963737114795401</v>
      </c>
      <c r="Q1814" s="17">
        <v>0.24792599170048699</v>
      </c>
      <c r="R1814" s="17"/>
      <c r="S1814" s="17">
        <v>0.32746077480561298</v>
      </c>
      <c r="T1814" s="17">
        <v>0.30300441123952099</v>
      </c>
      <c r="U1814" s="17">
        <v>0.32391815328586099</v>
      </c>
      <c r="V1814" s="17">
        <v>0.27330256562036997</v>
      </c>
      <c r="W1814" s="17">
        <v>0.271279337259481</v>
      </c>
      <c r="X1814" s="17">
        <v>0.30373815267618998</v>
      </c>
      <c r="Y1814" s="17">
        <v>0.29957329695026602</v>
      </c>
      <c r="Z1814" s="17">
        <v>0.42858221288651699</v>
      </c>
      <c r="AA1814" s="17">
        <v>0.25399452687753399</v>
      </c>
      <c r="AB1814" s="17">
        <v>0.25031057076524499</v>
      </c>
      <c r="AC1814" s="17">
        <v>0.21840827776170299</v>
      </c>
      <c r="AD1814" s="17">
        <v>0.29284580908631402</v>
      </c>
      <c r="AE1814" s="17"/>
      <c r="AF1814" s="17">
        <v>0.25552546559335099</v>
      </c>
      <c r="AG1814" s="17">
        <v>0.36476001767942601</v>
      </c>
      <c r="AH1814" s="17">
        <v>0.339131204675371</v>
      </c>
      <c r="AI1814" s="17">
        <v>0.22485490908228001</v>
      </c>
      <c r="AJ1814" s="17">
        <v>0.31108077980229398</v>
      </c>
      <c r="AK1814" s="17"/>
      <c r="AL1814" s="17">
        <v>0.40463656740616699</v>
      </c>
      <c r="AM1814" s="17">
        <v>0.27472175112312602</v>
      </c>
      <c r="AN1814" s="17">
        <v>0.293668211563616</v>
      </c>
      <c r="AO1814" s="17">
        <v>0.22809287067711301</v>
      </c>
      <c r="AP1814" s="17">
        <v>0.33666304708658801</v>
      </c>
      <c r="AQ1814" s="17">
        <v>0.225634907356251</v>
      </c>
      <c r="AR1814" s="17"/>
      <c r="AS1814" s="17">
        <v>0.36401946451057499</v>
      </c>
      <c r="AT1814" s="17">
        <v>0.30066662865034999</v>
      </c>
      <c r="AU1814" s="17">
        <v>0.231622419730623</v>
      </c>
      <c r="AV1814" s="17">
        <v>0.27608436007171799</v>
      </c>
      <c r="AW1814" s="17">
        <v>0.31582105736141902</v>
      </c>
      <c r="AX1814" s="17"/>
      <c r="AY1814" s="17">
        <v>0.32041559745248199</v>
      </c>
      <c r="AZ1814" s="17">
        <v>0.298904694637319</v>
      </c>
      <c r="BA1814" s="17">
        <v>0.26756864262751701</v>
      </c>
      <c r="BB1814" s="17">
        <v>0.28854065024481002</v>
      </c>
      <c r="BC1814" s="17">
        <v>0.22910298811422</v>
      </c>
      <c r="BD1814" s="17"/>
      <c r="BE1814" s="17">
        <v>0.21760001856517699</v>
      </c>
      <c r="BF1814" s="17">
        <v>0.30332149688915999</v>
      </c>
      <c r="BG1814" s="17">
        <v>0.29742475393093298</v>
      </c>
      <c r="BH1814" s="17">
        <v>0.29370552803476302</v>
      </c>
      <c r="BI1814" s="17"/>
      <c r="BJ1814" s="17">
        <v>0.26044435954450901</v>
      </c>
      <c r="BK1814" s="17">
        <v>0.336413719756882</v>
      </c>
      <c r="BL1814" s="17">
        <v>0.27435284179064401</v>
      </c>
      <c r="BM1814" s="17">
        <v>0.306245980554821</v>
      </c>
      <c r="BN1814" s="17"/>
      <c r="BO1814" s="17">
        <v>0.29551905074076801</v>
      </c>
      <c r="BP1814" s="17">
        <v>0.29211544911680298</v>
      </c>
      <c r="BQ1814" s="17">
        <v>0.29456130374441503</v>
      </c>
      <c r="BR1814" s="17"/>
      <c r="BS1814" s="17">
        <v>0.29208671542778197</v>
      </c>
      <c r="BT1814" s="17">
        <v>0.29575772154241098</v>
      </c>
      <c r="BU1814" s="17"/>
      <c r="BV1814" s="17">
        <v>0.397516235238566</v>
      </c>
      <c r="BW1814" s="17">
        <v>0.249002962456296</v>
      </c>
      <c r="BX1814" s="17">
        <v>0.29233261164909002</v>
      </c>
      <c r="BY1814" s="17"/>
      <c r="BZ1814" s="17">
        <v>0.32303100466241602</v>
      </c>
      <c r="CA1814" s="17">
        <v>0.26329550377574101</v>
      </c>
    </row>
    <row r="1815" spans="2:79" x14ac:dyDescent="0.3">
      <c r="B1815" t="s">
        <v>492</v>
      </c>
      <c r="C1815" s="17">
        <v>0.28815295370150801</v>
      </c>
      <c r="D1815" s="17">
        <v>0.29150964600221801</v>
      </c>
      <c r="E1815" s="17">
        <v>0.28652994808210402</v>
      </c>
      <c r="F1815" s="17"/>
      <c r="G1815" s="17">
        <v>0.27083522496337198</v>
      </c>
      <c r="H1815" s="17">
        <v>0.28733036133586498</v>
      </c>
      <c r="I1815" s="17">
        <v>0.29041357190283201</v>
      </c>
      <c r="J1815" s="17">
        <v>0.27435492025257102</v>
      </c>
      <c r="K1815" s="17">
        <v>0.278914495551707</v>
      </c>
      <c r="L1815" s="17">
        <v>0.31593106829322798</v>
      </c>
      <c r="M1815" s="17"/>
      <c r="N1815" s="17">
        <v>0.373879686141524</v>
      </c>
      <c r="O1815" s="17">
        <v>0.266612212648692</v>
      </c>
      <c r="P1815" s="17">
        <v>0.21185755972476999</v>
      </c>
      <c r="Q1815" s="17">
        <v>0.27867026478083701</v>
      </c>
      <c r="R1815" s="17"/>
      <c r="S1815" s="17">
        <v>0.281950059624271</v>
      </c>
      <c r="T1815" s="17">
        <v>0.32980955035595999</v>
      </c>
      <c r="U1815" s="17">
        <v>0.27118678566323701</v>
      </c>
      <c r="V1815" s="17">
        <v>0.26955964241598102</v>
      </c>
      <c r="W1815" s="17">
        <v>0.29648822695211402</v>
      </c>
      <c r="X1815" s="17">
        <v>0.30325981390616102</v>
      </c>
      <c r="Y1815" s="17">
        <v>0.29854402664970398</v>
      </c>
      <c r="Z1815" s="17">
        <v>0.36374906136878998</v>
      </c>
      <c r="AA1815" s="17">
        <v>0.24593500792217399</v>
      </c>
      <c r="AB1815" s="17">
        <v>0.28445348691489503</v>
      </c>
      <c r="AC1815" s="17">
        <v>0.25884551140329698</v>
      </c>
      <c r="AD1815" s="17">
        <v>0.25978169646055299</v>
      </c>
      <c r="AE1815" s="17"/>
      <c r="AF1815" s="17">
        <v>0.28385742109616702</v>
      </c>
      <c r="AG1815" s="17">
        <v>0.32762127663422802</v>
      </c>
      <c r="AH1815" s="17">
        <v>0.29448568858561702</v>
      </c>
      <c r="AI1815" s="17">
        <v>0.20089404389214</v>
      </c>
      <c r="AJ1815" s="17">
        <v>0.30029727050063698</v>
      </c>
      <c r="AK1815" s="17"/>
      <c r="AL1815" s="17">
        <v>0.35694393744219899</v>
      </c>
      <c r="AM1815" s="17">
        <v>0.28588180875311497</v>
      </c>
      <c r="AN1815" s="17">
        <v>0.31787187039549297</v>
      </c>
      <c r="AO1815" s="17">
        <v>0.219332094967919</v>
      </c>
      <c r="AP1815" s="17">
        <v>0.29016555694782797</v>
      </c>
      <c r="AQ1815" s="17">
        <v>0.26829205473303303</v>
      </c>
      <c r="AR1815" s="17"/>
      <c r="AS1815" s="17">
        <v>0.33174323267824501</v>
      </c>
      <c r="AT1815" s="17">
        <v>0.286879892757749</v>
      </c>
      <c r="AU1815" s="17">
        <v>0.26614407899709402</v>
      </c>
      <c r="AV1815" s="17">
        <v>0.25677997434226801</v>
      </c>
      <c r="AW1815" s="17">
        <v>0.38983748365482901</v>
      </c>
      <c r="AX1815" s="17"/>
      <c r="AY1815" s="17">
        <v>0.32602142583883098</v>
      </c>
      <c r="AZ1815" s="17">
        <v>0.271819702828211</v>
      </c>
      <c r="BA1815" s="17">
        <v>0.27193863914468702</v>
      </c>
      <c r="BB1815" s="17">
        <v>0.293278630094644</v>
      </c>
      <c r="BC1815" s="17">
        <v>0.27996213509866102</v>
      </c>
      <c r="BD1815" s="17"/>
      <c r="BE1815" s="17">
        <v>0.28103428761351001</v>
      </c>
      <c r="BF1815" s="17">
        <v>0.27463414113432899</v>
      </c>
      <c r="BG1815" s="17">
        <v>0.29910556073727501</v>
      </c>
      <c r="BH1815" s="17">
        <v>0.28270476143319101</v>
      </c>
      <c r="BI1815" s="17"/>
      <c r="BJ1815" s="17">
        <v>0.17901441367985299</v>
      </c>
      <c r="BK1815" s="17">
        <v>0.30666046882903097</v>
      </c>
      <c r="BL1815" s="17">
        <v>0.32691560542290898</v>
      </c>
      <c r="BM1815" s="17">
        <v>0.29283071060461602</v>
      </c>
      <c r="BN1815" s="17"/>
      <c r="BO1815" s="17">
        <v>0.296124405225133</v>
      </c>
      <c r="BP1815" s="17">
        <v>0.255698473952925</v>
      </c>
      <c r="BQ1815" s="17">
        <v>0.293516654603383</v>
      </c>
      <c r="BR1815" s="17"/>
      <c r="BS1815" s="17">
        <v>0.291707573341558</v>
      </c>
      <c r="BT1815" s="17">
        <v>0.28344226311841902</v>
      </c>
      <c r="BU1815" s="17"/>
      <c r="BV1815" s="17">
        <v>0.33085625114940398</v>
      </c>
      <c r="BW1815" s="17">
        <v>0.283743814688869</v>
      </c>
      <c r="BX1815" s="17">
        <v>0.28161737031980899</v>
      </c>
      <c r="BY1815" s="17"/>
      <c r="BZ1815" s="17">
        <v>0.29159618763101702</v>
      </c>
      <c r="CA1815" s="17">
        <v>0.30760489100537503</v>
      </c>
    </row>
    <row r="1816" spans="2:79" x14ac:dyDescent="0.3">
      <c r="B1816" t="s">
        <v>493</v>
      </c>
      <c r="C1816" s="17">
        <v>0.28139180711136702</v>
      </c>
      <c r="D1816" s="17">
        <v>0.288648714894013</v>
      </c>
      <c r="E1816" s="17">
        <v>0.27474090551935698</v>
      </c>
      <c r="F1816" s="17"/>
      <c r="G1816" s="17">
        <v>0.32110106079075001</v>
      </c>
      <c r="H1816" s="17">
        <v>0.29322772569567901</v>
      </c>
      <c r="I1816" s="17">
        <v>0.28281174402146197</v>
      </c>
      <c r="J1816" s="17">
        <v>0.24863445456398001</v>
      </c>
      <c r="K1816" s="17">
        <v>0.245272239177145</v>
      </c>
      <c r="L1816" s="17">
        <v>0.294842087616421</v>
      </c>
      <c r="M1816" s="17"/>
      <c r="N1816" s="17">
        <v>0.33739359070942299</v>
      </c>
      <c r="O1816" s="17">
        <v>0.27337931020346401</v>
      </c>
      <c r="P1816" s="17">
        <v>0.261667943617446</v>
      </c>
      <c r="Q1816" s="17">
        <v>0.24574527434459401</v>
      </c>
      <c r="R1816" s="17"/>
      <c r="S1816" s="17">
        <v>0.30621169726585101</v>
      </c>
      <c r="T1816" s="17">
        <v>0.30203656071024299</v>
      </c>
      <c r="U1816" s="17">
        <v>0.295433875349005</v>
      </c>
      <c r="V1816" s="17">
        <v>0.28517076339888697</v>
      </c>
      <c r="W1816" s="17">
        <v>0.22455457937626</v>
      </c>
      <c r="X1816" s="17">
        <v>0.263157049387792</v>
      </c>
      <c r="Y1816" s="17">
        <v>0.25381467122242102</v>
      </c>
      <c r="Z1816" s="17">
        <v>0.37089494811055801</v>
      </c>
      <c r="AA1816" s="17">
        <v>0.27741979446855802</v>
      </c>
      <c r="AB1816" s="17">
        <v>0.28790089465721902</v>
      </c>
      <c r="AC1816" s="17">
        <v>0.22337797792688299</v>
      </c>
      <c r="AD1816" s="17">
        <v>0.26217230711190798</v>
      </c>
      <c r="AE1816" s="17"/>
      <c r="AF1816" s="17">
        <v>0.272609930861754</v>
      </c>
      <c r="AG1816" s="17">
        <v>0.31900982989231902</v>
      </c>
      <c r="AH1816" s="17">
        <v>0.31921814145576299</v>
      </c>
      <c r="AI1816" s="17">
        <v>0.22700472764378399</v>
      </c>
      <c r="AJ1816" s="17">
        <v>0.34249194560515001</v>
      </c>
      <c r="AK1816" s="17"/>
      <c r="AL1816" s="17">
        <v>0.35671157932289299</v>
      </c>
      <c r="AM1816" s="17">
        <v>0.29075809986225298</v>
      </c>
      <c r="AN1816" s="17">
        <v>0.30586501223521601</v>
      </c>
      <c r="AO1816" s="17">
        <v>0.21645884451029501</v>
      </c>
      <c r="AP1816" s="17">
        <v>0.347036633317581</v>
      </c>
      <c r="AQ1816" s="17">
        <v>0.225379433711104</v>
      </c>
      <c r="AR1816" s="17"/>
      <c r="AS1816" s="17">
        <v>0.33505163097368901</v>
      </c>
      <c r="AT1816" s="17">
        <v>0.28745979690463003</v>
      </c>
      <c r="AU1816" s="17">
        <v>0.237467934308494</v>
      </c>
      <c r="AV1816" s="17">
        <v>0.25470663228179402</v>
      </c>
      <c r="AW1816" s="17">
        <v>0.34746960077273598</v>
      </c>
      <c r="AX1816" s="17"/>
      <c r="AY1816" s="17">
        <v>0.325885375131029</v>
      </c>
      <c r="AZ1816" s="17">
        <v>0.26501372709891002</v>
      </c>
      <c r="BA1816" s="17">
        <v>0.25510896228007202</v>
      </c>
      <c r="BB1816" s="17">
        <v>0.31368574401674898</v>
      </c>
      <c r="BC1816" s="17">
        <v>0.20390613734510299</v>
      </c>
      <c r="BD1816" s="17"/>
      <c r="BE1816" s="17">
        <v>0.26474505985724001</v>
      </c>
      <c r="BF1816" s="17">
        <v>0.27018896588918501</v>
      </c>
      <c r="BG1816" s="17">
        <v>0.28112912529432199</v>
      </c>
      <c r="BH1816" s="17">
        <v>0.29426093209369703</v>
      </c>
      <c r="BI1816" s="17"/>
      <c r="BJ1816" s="17">
        <v>0.237335379394643</v>
      </c>
      <c r="BK1816" s="17">
        <v>0.28510333543952998</v>
      </c>
      <c r="BL1816" s="17">
        <v>0.28032943467128701</v>
      </c>
      <c r="BM1816" s="17">
        <v>0.29067345897424102</v>
      </c>
      <c r="BN1816" s="17"/>
      <c r="BO1816" s="17">
        <v>0.261945354326588</v>
      </c>
      <c r="BP1816" s="17">
        <v>0.28132809533255099</v>
      </c>
      <c r="BQ1816" s="17">
        <v>0.28613119514352198</v>
      </c>
      <c r="BR1816" s="17"/>
      <c r="BS1816" s="17">
        <v>0.28389117586967699</v>
      </c>
      <c r="BT1816" s="17">
        <v>0.27907050380158299</v>
      </c>
      <c r="BU1816" s="17"/>
      <c r="BV1816" s="17">
        <v>0.33644286907745402</v>
      </c>
      <c r="BW1816" s="17">
        <v>0.25902912094783098</v>
      </c>
      <c r="BX1816" s="17">
        <v>0.29075669342847998</v>
      </c>
      <c r="BY1816" s="17"/>
      <c r="BZ1816" s="17">
        <v>0.226561630743398</v>
      </c>
      <c r="CA1816" s="17">
        <v>0.26107521493820601</v>
      </c>
    </row>
    <row r="1817" spans="2:79" x14ac:dyDescent="0.3">
      <c r="B1817" t="s">
        <v>494</v>
      </c>
      <c r="C1817" s="17">
        <v>0.24897290842811001</v>
      </c>
      <c r="D1817" s="17">
        <v>0.26066609155146803</v>
      </c>
      <c r="E1817" s="17">
        <v>0.238871357019976</v>
      </c>
      <c r="F1817" s="17"/>
      <c r="G1817" s="17">
        <v>0.273907403200151</v>
      </c>
      <c r="H1817" s="17">
        <v>0.29135055292316497</v>
      </c>
      <c r="I1817" s="17">
        <v>0.24837382116860801</v>
      </c>
      <c r="J1817" s="17">
        <v>0.179584459487173</v>
      </c>
      <c r="K1817" s="17">
        <v>0.23838948661220799</v>
      </c>
      <c r="L1817" s="17">
        <v>0.261778417763464</v>
      </c>
      <c r="M1817" s="17"/>
      <c r="N1817" s="17">
        <v>0.322151536857467</v>
      </c>
      <c r="O1817" s="17">
        <v>0.24637833053677999</v>
      </c>
      <c r="P1817" s="17">
        <v>0.190078663966496</v>
      </c>
      <c r="Q1817" s="17">
        <v>0.22540978065001999</v>
      </c>
      <c r="R1817" s="17"/>
      <c r="S1817" s="17">
        <v>0.311827732852684</v>
      </c>
      <c r="T1817" s="17">
        <v>0.24329062695766801</v>
      </c>
      <c r="U1817" s="17">
        <v>0.26330635714530798</v>
      </c>
      <c r="V1817" s="17">
        <v>0.241628093605536</v>
      </c>
      <c r="W1817" s="17">
        <v>0.208091602234937</v>
      </c>
      <c r="X1817" s="17">
        <v>0.30798632479854998</v>
      </c>
      <c r="Y1817" s="17">
        <v>0.25043794100940697</v>
      </c>
      <c r="Z1817" s="17">
        <v>0.31297853599675501</v>
      </c>
      <c r="AA1817" s="17">
        <v>0.20668053018850699</v>
      </c>
      <c r="AB1817" s="17">
        <v>0.20279069275358499</v>
      </c>
      <c r="AC1817" s="17">
        <v>0.193869171984966</v>
      </c>
      <c r="AD1817" s="17">
        <v>0.17966499973824199</v>
      </c>
      <c r="AE1817" s="17"/>
      <c r="AF1817" s="17">
        <v>0.222693472082722</v>
      </c>
      <c r="AG1817" s="17">
        <v>0.295550611266649</v>
      </c>
      <c r="AH1817" s="17">
        <v>0.28181082437857902</v>
      </c>
      <c r="AI1817" s="17">
        <v>0.16762683899439401</v>
      </c>
      <c r="AJ1817" s="17">
        <v>0.37796594174324499</v>
      </c>
      <c r="AK1817" s="17"/>
      <c r="AL1817" s="17">
        <v>0.34475957560238402</v>
      </c>
      <c r="AM1817" s="17">
        <v>0.2439509673886</v>
      </c>
      <c r="AN1817" s="17">
        <v>0.27721300713845398</v>
      </c>
      <c r="AO1817" s="17">
        <v>0.15899987048969</v>
      </c>
      <c r="AP1817" s="17">
        <v>0.34568229353874802</v>
      </c>
      <c r="AQ1817" s="17">
        <v>0.21207905562298701</v>
      </c>
      <c r="AR1817" s="17"/>
      <c r="AS1817" s="17">
        <v>0.35097517930556099</v>
      </c>
      <c r="AT1817" s="17">
        <v>0.23845761969968099</v>
      </c>
      <c r="AU1817" s="17">
        <v>0.216156236425909</v>
      </c>
      <c r="AV1817" s="17">
        <v>0.19720883400248501</v>
      </c>
      <c r="AW1817" s="17">
        <v>0.28462855270228499</v>
      </c>
      <c r="AX1817" s="17"/>
      <c r="AY1817" s="17">
        <v>0.29992136314471601</v>
      </c>
      <c r="AZ1817" s="17">
        <v>0.227658572253161</v>
      </c>
      <c r="BA1817" s="17">
        <v>0.24466263695422499</v>
      </c>
      <c r="BB1817" s="17">
        <v>0.261603236992553</v>
      </c>
      <c r="BC1817" s="17">
        <v>0.14078031057283599</v>
      </c>
      <c r="BD1817" s="17"/>
      <c r="BE1817" s="17">
        <v>0.11483094521364701</v>
      </c>
      <c r="BF1817" s="17">
        <v>0.24111579600716601</v>
      </c>
      <c r="BG1817" s="17">
        <v>0.26166129394126197</v>
      </c>
      <c r="BH1817" s="17">
        <v>0.25467082686828202</v>
      </c>
      <c r="BI1817" s="17"/>
      <c r="BJ1817" s="17">
        <v>0.20737475054127399</v>
      </c>
      <c r="BK1817" s="17">
        <v>0.340243670775011</v>
      </c>
      <c r="BL1817" s="17">
        <v>0.25679080121387099</v>
      </c>
      <c r="BM1817" s="17">
        <v>0.244170199092103</v>
      </c>
      <c r="BN1817" s="17"/>
      <c r="BO1817" s="17">
        <v>0.25701182338557299</v>
      </c>
      <c r="BP1817" s="17">
        <v>0.236716971672286</v>
      </c>
      <c r="BQ1817" s="17">
        <v>0.25082105210697903</v>
      </c>
      <c r="BR1817" s="17"/>
      <c r="BS1817" s="17">
        <v>0.24770349664361099</v>
      </c>
      <c r="BT1817" s="17">
        <v>0.251198331354065</v>
      </c>
      <c r="BU1817" s="17"/>
      <c r="BV1817" s="17">
        <v>0.302253156729825</v>
      </c>
      <c r="BW1817" s="17">
        <v>0.21984211889817601</v>
      </c>
      <c r="BX1817" s="17">
        <v>0.26729479070845102</v>
      </c>
      <c r="BY1817" s="17"/>
      <c r="BZ1817" s="17">
        <v>0.275395484251864</v>
      </c>
      <c r="CA1817" s="17">
        <v>0.25387984617689702</v>
      </c>
    </row>
    <row r="1818" spans="2:79" x14ac:dyDescent="0.3">
      <c r="B1818" t="s">
        <v>495</v>
      </c>
      <c r="C1818" s="17">
        <v>0.217677486520643</v>
      </c>
      <c r="D1818" s="17">
        <v>0.235616033554117</v>
      </c>
      <c r="E1818" s="17">
        <v>0.19921291035410801</v>
      </c>
      <c r="F1818" s="17"/>
      <c r="G1818" s="17">
        <v>0.20581207201353799</v>
      </c>
      <c r="H1818" s="17">
        <v>0.26650926756590099</v>
      </c>
      <c r="I1818" s="17">
        <v>0.224331804480604</v>
      </c>
      <c r="J1818" s="17">
        <v>0.18667320177182201</v>
      </c>
      <c r="K1818" s="17">
        <v>0.20897799574190501</v>
      </c>
      <c r="L1818" s="17">
        <v>0.21142170904909299</v>
      </c>
      <c r="M1818" s="17"/>
      <c r="N1818" s="17">
        <v>0.23017417461595699</v>
      </c>
      <c r="O1818" s="17">
        <v>0.21970346312028799</v>
      </c>
      <c r="P1818" s="17">
        <v>0.212976727943228</v>
      </c>
      <c r="Q1818" s="17">
        <v>0.20646289751067601</v>
      </c>
      <c r="R1818" s="17"/>
      <c r="S1818" s="17">
        <v>0.240397158521373</v>
      </c>
      <c r="T1818" s="17">
        <v>0.22400600882650501</v>
      </c>
      <c r="U1818" s="17">
        <v>0.220380506506348</v>
      </c>
      <c r="V1818" s="17">
        <v>0.18344745998784601</v>
      </c>
      <c r="W1818" s="17">
        <v>0.22345251380676801</v>
      </c>
      <c r="X1818" s="17">
        <v>0.220699120359752</v>
      </c>
      <c r="Y1818" s="17">
        <v>0.16620791290553899</v>
      </c>
      <c r="Z1818" s="17">
        <v>0.24936640703337701</v>
      </c>
      <c r="AA1818" s="17">
        <v>0.194340875373988</v>
      </c>
      <c r="AB1818" s="17">
        <v>0.246825687005889</v>
      </c>
      <c r="AC1818" s="17">
        <v>0.26381130066409098</v>
      </c>
      <c r="AD1818" s="17">
        <v>0.17330981252799799</v>
      </c>
      <c r="AE1818" s="17"/>
      <c r="AF1818" s="17">
        <v>0.23513466952276599</v>
      </c>
      <c r="AG1818" s="17">
        <v>0.22212979516811801</v>
      </c>
      <c r="AH1818" s="17">
        <v>0.20248967702515999</v>
      </c>
      <c r="AI1818" s="17">
        <v>0.21937627323085701</v>
      </c>
      <c r="AJ1818" s="17">
        <v>0.22653956873082601</v>
      </c>
      <c r="AK1818" s="17"/>
      <c r="AL1818" s="17">
        <v>0.22545227004242099</v>
      </c>
      <c r="AM1818" s="17">
        <v>0.21243811272788099</v>
      </c>
      <c r="AN1818" s="17">
        <v>0.22761550084476501</v>
      </c>
      <c r="AO1818" s="17">
        <v>0.22349368303849099</v>
      </c>
      <c r="AP1818" s="17">
        <v>0.26437545281228098</v>
      </c>
      <c r="AQ1818" s="17">
        <v>0.196164390104344</v>
      </c>
      <c r="AR1818" s="17"/>
      <c r="AS1818" s="17">
        <v>0.24074153523796801</v>
      </c>
      <c r="AT1818" s="17">
        <v>0.20974821713446401</v>
      </c>
      <c r="AU1818" s="17">
        <v>0.210688883062429</v>
      </c>
      <c r="AV1818" s="17">
        <v>0.220591227170298</v>
      </c>
      <c r="AW1818" s="17">
        <v>0.275884008978309</v>
      </c>
      <c r="AX1818" s="17"/>
      <c r="AY1818" s="17">
        <v>0.22545154756785299</v>
      </c>
      <c r="AZ1818" s="17">
        <v>0.21114398583834501</v>
      </c>
      <c r="BA1818" s="17">
        <v>0.17568483945979799</v>
      </c>
      <c r="BB1818" s="17">
        <v>0.28380770808761802</v>
      </c>
      <c r="BC1818" s="17">
        <v>0.23575110919287701</v>
      </c>
      <c r="BD1818" s="17"/>
      <c r="BE1818" s="17">
        <v>0.327270141034263</v>
      </c>
      <c r="BF1818" s="17">
        <v>0.22400881596401501</v>
      </c>
      <c r="BG1818" s="17">
        <v>0.22097666455253101</v>
      </c>
      <c r="BH1818" s="17">
        <v>0.19400450287380899</v>
      </c>
      <c r="BI1818" s="17"/>
      <c r="BJ1818" s="17">
        <v>0.237851834683592</v>
      </c>
      <c r="BK1818" s="17">
        <v>0.189967699644432</v>
      </c>
      <c r="BL1818" s="17">
        <v>0.206820920095383</v>
      </c>
      <c r="BM1818" s="17">
        <v>0.223438375369892</v>
      </c>
      <c r="BN1818" s="17"/>
      <c r="BO1818" s="17">
        <v>0.22736611468749901</v>
      </c>
      <c r="BP1818" s="17">
        <v>0.20449937531542001</v>
      </c>
      <c r="BQ1818" s="17">
        <v>0.21997573032599799</v>
      </c>
      <c r="BR1818" s="17"/>
      <c r="BS1818" s="17">
        <v>0.22017787087314</v>
      </c>
      <c r="BT1818" s="17">
        <v>0.21461849243991299</v>
      </c>
      <c r="BU1818" s="17"/>
      <c r="BV1818" s="17">
        <v>0.25045822216200903</v>
      </c>
      <c r="BW1818" s="17">
        <v>0.20233022937665401</v>
      </c>
      <c r="BX1818" s="17">
        <v>0.23270022447039099</v>
      </c>
      <c r="BY1818" s="17"/>
      <c r="BZ1818" s="17">
        <v>0.219799467215683</v>
      </c>
      <c r="CA1818" s="17">
        <v>0.20930991995864701</v>
      </c>
    </row>
    <row r="1819" spans="2:79" x14ac:dyDescent="0.3">
      <c r="B1819" t="s">
        <v>149</v>
      </c>
      <c r="C1819" s="17">
        <v>7.9517580272379401E-2</v>
      </c>
      <c r="D1819" s="17">
        <v>7.2502682684943601E-2</v>
      </c>
      <c r="E1819" s="17">
        <v>8.5203207513252097E-2</v>
      </c>
      <c r="F1819" s="17"/>
      <c r="G1819" s="17">
        <v>9.3171745345092205E-2</v>
      </c>
      <c r="H1819" s="17">
        <v>7.0785868705426705E-2</v>
      </c>
      <c r="I1819" s="17">
        <v>8.0450873031323894E-2</v>
      </c>
      <c r="J1819" s="17">
        <v>7.4702556662920305E-2</v>
      </c>
      <c r="K1819" s="17">
        <v>9.0078982226488302E-2</v>
      </c>
      <c r="L1819" s="17">
        <v>7.3625194123945706E-2</v>
      </c>
      <c r="M1819" s="17"/>
      <c r="N1819" s="17">
        <v>3.7094899482305099E-2</v>
      </c>
      <c r="O1819" s="17">
        <v>7.2052657837968895E-2</v>
      </c>
      <c r="P1819" s="17">
        <v>9.1325822276281998E-2</v>
      </c>
      <c r="Q1819" s="17">
        <v>0.122452844138055</v>
      </c>
      <c r="R1819" s="17"/>
      <c r="S1819" s="17">
        <v>7.2724357526188305E-2</v>
      </c>
      <c r="T1819" s="17">
        <v>7.2217913675192202E-2</v>
      </c>
      <c r="U1819" s="17">
        <v>0.101604086710014</v>
      </c>
      <c r="V1819" s="17">
        <v>9.5101940753402406E-2</v>
      </c>
      <c r="W1819" s="17">
        <v>5.6447735730766203E-2</v>
      </c>
      <c r="X1819" s="17">
        <v>7.4703550676414196E-2</v>
      </c>
      <c r="Y1819" s="17">
        <v>0.10205107645735401</v>
      </c>
      <c r="Z1819" s="17">
        <v>4.2267684722142998E-2</v>
      </c>
      <c r="AA1819" s="17">
        <v>8.4128226674040602E-2</v>
      </c>
      <c r="AB1819" s="17">
        <v>7.3869983965548905E-2</v>
      </c>
      <c r="AC1819" s="17">
        <v>9.1686311445330196E-2</v>
      </c>
      <c r="AD1819" s="17">
        <v>7.4306485988511695E-2</v>
      </c>
      <c r="AE1819" s="17"/>
      <c r="AF1819" s="17">
        <v>7.8703853340952104E-2</v>
      </c>
      <c r="AG1819" s="17">
        <v>3.3671929361438702E-2</v>
      </c>
      <c r="AH1819" s="17">
        <v>7.5906225917708098E-2</v>
      </c>
      <c r="AI1819" s="17">
        <v>9.31951011178693E-2</v>
      </c>
      <c r="AJ1819" s="17">
        <v>7.9858758105527797E-2</v>
      </c>
      <c r="AK1819" s="17"/>
      <c r="AL1819" s="17">
        <v>2.01069112950557E-2</v>
      </c>
      <c r="AM1819" s="17">
        <v>6.1244191882778701E-2</v>
      </c>
      <c r="AN1819" s="17">
        <v>5.7514679184045403E-2</v>
      </c>
      <c r="AO1819" s="17">
        <v>7.7046370993109306E-2</v>
      </c>
      <c r="AP1819" s="17">
        <v>7.1330705218903598E-2</v>
      </c>
      <c r="AQ1819" s="17">
        <v>0.20941471891997801</v>
      </c>
      <c r="AR1819" s="17"/>
      <c r="AS1819" s="17">
        <v>3.3133802865588001E-2</v>
      </c>
      <c r="AT1819" s="17">
        <v>7.5764368849504604E-2</v>
      </c>
      <c r="AU1819" s="17">
        <v>0.106679562538286</v>
      </c>
      <c r="AV1819" s="17">
        <v>9.9539236709335496E-2</v>
      </c>
      <c r="AW1819" s="17">
        <v>7.3097980731743395E-2</v>
      </c>
      <c r="AX1819" s="17"/>
      <c r="AY1819" s="17">
        <v>4.54377812866915E-2</v>
      </c>
      <c r="AZ1819" s="17">
        <v>8.1605184694492502E-2</v>
      </c>
      <c r="BA1819" s="17">
        <v>0.10369211440941201</v>
      </c>
      <c r="BB1819" s="17">
        <v>5.4303063569268499E-2</v>
      </c>
      <c r="BC1819" s="17">
        <v>0.17076929824793499</v>
      </c>
      <c r="BD1819" s="17"/>
      <c r="BE1819" s="17">
        <v>5.7891605970471299E-2</v>
      </c>
      <c r="BF1819" s="17">
        <v>7.44224647155073E-2</v>
      </c>
      <c r="BG1819" s="17">
        <v>6.3395170805864404E-2</v>
      </c>
      <c r="BH1819" s="17">
        <v>0.10266170767296801</v>
      </c>
      <c r="BI1819" s="17"/>
      <c r="BJ1819" s="17">
        <v>6.8736742941773205E-2</v>
      </c>
      <c r="BK1819" s="17">
        <v>6.3359193693802995E-2</v>
      </c>
      <c r="BL1819" s="17">
        <v>6.3416213854631101E-2</v>
      </c>
      <c r="BM1819" s="17">
        <v>8.9573106883304901E-2</v>
      </c>
      <c r="BN1819" s="17"/>
      <c r="BO1819" s="17">
        <v>5.9379705487210402E-2</v>
      </c>
      <c r="BP1819" s="17">
        <v>8.8936851087121099E-2</v>
      </c>
      <c r="BQ1819" s="17">
        <v>7.8708324389142395E-2</v>
      </c>
      <c r="BR1819" s="17"/>
      <c r="BS1819" s="17">
        <v>7.0784238272628405E-2</v>
      </c>
      <c r="BT1819" s="17">
        <v>9.0063712145433295E-2</v>
      </c>
      <c r="BU1819" s="17"/>
      <c r="BV1819" s="17">
        <v>4.2764690896108501E-2</v>
      </c>
      <c r="BW1819" s="17">
        <v>9.2939987104345798E-2</v>
      </c>
      <c r="BX1819" s="17">
        <v>4.3459560361761199E-2</v>
      </c>
      <c r="BY1819" s="17"/>
      <c r="BZ1819" s="17">
        <v>3.2920785202327399E-2</v>
      </c>
      <c r="CA1819" s="17">
        <v>3.2179268174787799E-2</v>
      </c>
    </row>
    <row r="1820" spans="2:79" x14ac:dyDescent="0.3">
      <c r="B1820" t="s">
        <v>104</v>
      </c>
      <c r="C1820" s="17">
        <v>9.2454752503466103E-2</v>
      </c>
      <c r="D1820" s="17">
        <v>0.10935527636932101</v>
      </c>
      <c r="E1820" s="17">
        <v>7.5581920102947606E-2</v>
      </c>
      <c r="F1820" s="17"/>
      <c r="G1820" s="17">
        <v>5.5215620542039497E-2</v>
      </c>
      <c r="H1820" s="17">
        <v>6.1442904997819403E-2</v>
      </c>
      <c r="I1820" s="17">
        <v>8.4121755963415798E-2</v>
      </c>
      <c r="J1820" s="17">
        <v>0.12847279064025599</v>
      </c>
      <c r="K1820" s="17">
        <v>0.110449713616023</v>
      </c>
      <c r="L1820" s="17">
        <v>0.108045375915038</v>
      </c>
      <c r="M1820" s="17"/>
      <c r="N1820" s="17">
        <v>7.0432516556813096E-2</v>
      </c>
      <c r="O1820" s="17">
        <v>8.4290224393803098E-2</v>
      </c>
      <c r="P1820" s="17">
        <v>0.116802482575004</v>
      </c>
      <c r="Q1820" s="17">
        <v>0.10515296914701699</v>
      </c>
      <c r="R1820" s="17"/>
      <c r="S1820" s="17">
        <v>6.6512584933975397E-2</v>
      </c>
      <c r="T1820" s="17">
        <v>8.7178295349981602E-2</v>
      </c>
      <c r="U1820" s="17">
        <v>8.0150062299222696E-2</v>
      </c>
      <c r="V1820" s="17">
        <v>0.13563771722270801</v>
      </c>
      <c r="W1820" s="17">
        <v>0.14388353782366201</v>
      </c>
      <c r="X1820" s="17">
        <v>9.2236476002832704E-2</v>
      </c>
      <c r="Y1820" s="17">
        <v>7.7207248610137696E-2</v>
      </c>
      <c r="Z1820" s="17">
        <v>7.7269956442463802E-2</v>
      </c>
      <c r="AA1820" s="17">
        <v>7.0316482792810206E-2</v>
      </c>
      <c r="AB1820" s="17">
        <v>0.110380841948548</v>
      </c>
      <c r="AC1820" s="17">
        <v>9.3826009984696895E-2</v>
      </c>
      <c r="AD1820" s="17">
        <v>0.105764234595516</v>
      </c>
      <c r="AE1820" s="17"/>
      <c r="AF1820" s="17">
        <v>0.120494569389793</v>
      </c>
      <c r="AG1820" s="17">
        <v>5.3938584597475699E-2</v>
      </c>
      <c r="AH1820" s="17">
        <v>4.46046680954095E-2</v>
      </c>
      <c r="AI1820" s="17">
        <v>0.18320507165004399</v>
      </c>
      <c r="AJ1820" s="17">
        <v>9.2004759279749701E-2</v>
      </c>
      <c r="AK1820" s="17"/>
      <c r="AL1820" s="17">
        <v>3.4384027921639602E-2</v>
      </c>
      <c r="AM1820" s="17">
        <v>0.122060689390387</v>
      </c>
      <c r="AN1820" s="17">
        <v>4.3962746412493099E-2</v>
      </c>
      <c r="AO1820" s="17">
        <v>0.155173039204485</v>
      </c>
      <c r="AP1820" s="17">
        <v>7.8519353671674494E-2</v>
      </c>
      <c r="AQ1820" s="17">
        <v>7.2473928738011506E-2</v>
      </c>
      <c r="AR1820" s="17"/>
      <c r="AS1820" s="17">
        <v>5.8824874019557501E-2</v>
      </c>
      <c r="AT1820" s="17">
        <v>8.8165011674461502E-2</v>
      </c>
      <c r="AU1820" s="17">
        <v>0.117776402210665</v>
      </c>
      <c r="AV1820" s="17">
        <v>0.10567263985334401</v>
      </c>
      <c r="AW1820" s="17">
        <v>0.131197484301737</v>
      </c>
      <c r="AX1820" s="17"/>
      <c r="AY1820" s="17">
        <v>9.3733012663848703E-2</v>
      </c>
      <c r="AZ1820" s="17">
        <v>8.5225017915666001E-2</v>
      </c>
      <c r="BA1820" s="17">
        <v>0.102537211992933</v>
      </c>
      <c r="BB1820" s="17">
        <v>9.1614744256294595E-2</v>
      </c>
      <c r="BC1820" s="17">
        <v>0.122805886014848</v>
      </c>
      <c r="BD1820" s="17"/>
      <c r="BE1820" s="17">
        <v>0.14555229117757801</v>
      </c>
      <c r="BF1820" s="17">
        <v>9.5893733136426698E-2</v>
      </c>
      <c r="BG1820" s="17">
        <v>9.0947488571165705E-2</v>
      </c>
      <c r="BH1820" s="17">
        <v>8.6306297814524396E-2</v>
      </c>
      <c r="BI1820" s="17"/>
      <c r="BJ1820" s="17">
        <v>0.13684525949260801</v>
      </c>
      <c r="BK1820" s="17">
        <v>5.45862144792644E-2</v>
      </c>
      <c r="BL1820" s="17">
        <v>9.4970969005940806E-2</v>
      </c>
      <c r="BM1820" s="17">
        <v>8.6370896144822504E-2</v>
      </c>
      <c r="BN1820" s="17"/>
      <c r="BO1820" s="17">
        <v>9.5870125986500895E-2</v>
      </c>
      <c r="BP1820" s="17">
        <v>8.9098011223823007E-2</v>
      </c>
      <c r="BQ1820" s="17">
        <v>9.1878829886271801E-2</v>
      </c>
      <c r="BR1820" s="17"/>
      <c r="BS1820" s="17">
        <v>9.7538218988118805E-2</v>
      </c>
      <c r="BT1820" s="17">
        <v>8.6635146603121702E-2</v>
      </c>
      <c r="BU1820" s="17"/>
      <c r="BV1820" s="17">
        <v>5.3335074913838799E-2</v>
      </c>
      <c r="BW1820" s="17">
        <v>8.3653547514167106E-2</v>
      </c>
      <c r="BX1820" s="17">
        <v>0.12900387162760599</v>
      </c>
      <c r="BY1820" s="17"/>
      <c r="BZ1820" s="17">
        <v>8.7147228860426904E-2</v>
      </c>
      <c r="CA1820" s="17">
        <v>6.6814339155506705E-2</v>
      </c>
    </row>
    <row r="1821" spans="2:79" x14ac:dyDescent="0.3">
      <c r="C1821" s="17"/>
      <c r="D1821" s="17"/>
      <c r="E1821" s="17"/>
      <c r="F1821" s="17"/>
      <c r="G1821" s="17"/>
      <c r="H1821" s="17"/>
      <c r="I1821" s="17"/>
      <c r="J1821" s="17"/>
      <c r="K1821" s="17"/>
      <c r="L1821" s="17"/>
      <c r="M1821" s="17"/>
      <c r="N1821" s="17"/>
      <c r="O1821" s="17"/>
      <c r="P1821" s="17"/>
      <c r="Q1821" s="17"/>
      <c r="R1821" s="17"/>
      <c r="S1821" s="17"/>
      <c r="T1821" s="17"/>
      <c r="U1821" s="17"/>
      <c r="V1821" s="17"/>
      <c r="W1821" s="17"/>
      <c r="X1821" s="17"/>
      <c r="Y1821" s="17"/>
      <c r="Z1821" s="17"/>
      <c r="AA1821" s="17"/>
      <c r="AB1821" s="17"/>
      <c r="AC1821" s="17"/>
      <c r="AD1821" s="17"/>
      <c r="AE1821" s="17"/>
      <c r="AF1821" s="17"/>
      <c r="AG1821" s="17"/>
      <c r="AH1821" s="17"/>
      <c r="AI1821" s="17"/>
      <c r="AJ1821" s="17"/>
      <c r="AK1821" s="17"/>
      <c r="AL1821" s="17"/>
      <c r="AM1821" s="17"/>
      <c r="AN1821" s="17"/>
      <c r="AO1821" s="17"/>
      <c r="AP1821" s="17"/>
      <c r="AQ1821" s="17"/>
      <c r="AR1821" s="17"/>
      <c r="AS1821" s="17"/>
      <c r="AT1821" s="17"/>
      <c r="AU1821" s="17"/>
      <c r="AV1821" s="17"/>
      <c r="AW1821" s="17"/>
      <c r="AX1821" s="17"/>
      <c r="AY1821" s="17"/>
      <c r="AZ1821" s="17"/>
      <c r="BA1821" s="17"/>
      <c r="BB1821" s="17"/>
      <c r="BC1821" s="17"/>
      <c r="BD1821" s="17"/>
      <c r="BE1821" s="17"/>
      <c r="BF1821" s="17"/>
      <c r="BG1821" s="17"/>
      <c r="BH1821" s="17"/>
      <c r="BI1821" s="17"/>
      <c r="BJ1821" s="17"/>
      <c r="BK1821" s="17"/>
      <c r="BL1821" s="17"/>
      <c r="BM1821" s="17"/>
      <c r="BN1821" s="17"/>
      <c r="BO1821" s="17"/>
      <c r="BP1821" s="17"/>
      <c r="BQ1821" s="17"/>
      <c r="BR1821" s="17"/>
      <c r="BS1821" s="17"/>
      <c r="BT1821" s="17"/>
      <c r="BU1821" s="17"/>
      <c r="BV1821" s="17"/>
      <c r="BW1821" s="17"/>
      <c r="BX1821" s="17"/>
      <c r="BY1821" s="17"/>
      <c r="BZ1821" s="17"/>
      <c r="CA1821" s="17"/>
    </row>
    <row r="1822" spans="2:79" x14ac:dyDescent="0.3">
      <c r="C1822" s="17"/>
      <c r="D1822" s="17"/>
      <c r="E1822" s="17"/>
      <c r="F1822" s="17"/>
      <c r="G1822" s="17"/>
      <c r="H1822" s="17"/>
      <c r="I1822" s="17"/>
      <c r="J1822" s="17"/>
      <c r="K1822" s="17"/>
      <c r="L1822" s="17"/>
      <c r="M1822" s="17"/>
      <c r="N1822" s="17"/>
      <c r="O1822" s="17"/>
      <c r="P1822" s="17"/>
      <c r="Q1822" s="17"/>
      <c r="R1822" s="17"/>
      <c r="S1822" s="17"/>
      <c r="T1822" s="17"/>
      <c r="U1822" s="17"/>
      <c r="V1822" s="17"/>
      <c r="W1822" s="17"/>
      <c r="X1822" s="17"/>
      <c r="Y1822" s="17"/>
      <c r="Z1822" s="17"/>
      <c r="AA1822" s="17"/>
      <c r="AB1822" s="17"/>
      <c r="AC1822" s="17"/>
      <c r="AD1822" s="17"/>
      <c r="AE1822" s="17"/>
      <c r="AF1822" s="17"/>
      <c r="AG1822" s="17"/>
      <c r="AH1822" s="17"/>
      <c r="AI1822" s="17"/>
      <c r="AJ1822" s="17"/>
      <c r="AK1822" s="17"/>
      <c r="AL1822" s="17"/>
      <c r="AM1822" s="17"/>
      <c r="AN1822" s="17"/>
      <c r="AO1822" s="17"/>
      <c r="AP1822" s="17"/>
      <c r="AQ1822" s="17"/>
      <c r="AR1822" s="17"/>
      <c r="AS1822" s="17"/>
      <c r="AT1822" s="17"/>
      <c r="AU1822" s="17"/>
      <c r="AV1822" s="17"/>
      <c r="AW1822" s="17"/>
      <c r="AX1822" s="17"/>
      <c r="AY1822" s="17"/>
      <c r="AZ1822" s="17"/>
      <c r="BA1822" s="17"/>
      <c r="BB1822" s="17"/>
      <c r="BC1822" s="17"/>
      <c r="BD1822" s="17"/>
      <c r="BE1822" s="17"/>
      <c r="BF1822" s="17"/>
      <c r="BG1822" s="17"/>
      <c r="BH1822" s="17"/>
      <c r="BI1822" s="17"/>
      <c r="BJ1822" s="17"/>
      <c r="BK1822" s="17"/>
      <c r="BL1822" s="17"/>
      <c r="BM1822" s="17"/>
      <c r="BN1822" s="17"/>
      <c r="BO1822" s="17"/>
      <c r="BP1822" s="17"/>
      <c r="BQ1822" s="17"/>
      <c r="BR1822" s="17"/>
      <c r="BS1822" s="17"/>
      <c r="BT1822" s="17"/>
      <c r="BU1822" s="17"/>
      <c r="BV1822" s="17"/>
      <c r="BW1822" s="17"/>
      <c r="BX1822" s="17"/>
      <c r="BY1822" s="17"/>
      <c r="BZ1822" s="17"/>
      <c r="CA1822" s="17"/>
    </row>
    <row r="1823" spans="2:79" x14ac:dyDescent="0.3">
      <c r="C1823" s="17"/>
      <c r="D1823" s="17"/>
      <c r="E1823" s="17"/>
      <c r="F1823" s="17"/>
      <c r="G1823" s="17"/>
      <c r="H1823" s="17"/>
      <c r="I1823" s="17"/>
      <c r="J1823" s="17"/>
      <c r="K1823" s="17"/>
      <c r="L1823" s="17"/>
      <c r="M1823" s="17"/>
      <c r="N1823" s="17"/>
      <c r="O1823" s="17"/>
      <c r="P1823" s="17"/>
      <c r="Q1823" s="17"/>
      <c r="R1823" s="17"/>
      <c r="S1823" s="17"/>
      <c r="T1823" s="17"/>
      <c r="U1823" s="17"/>
      <c r="V1823" s="17"/>
      <c r="W1823" s="17"/>
      <c r="X1823" s="17"/>
      <c r="Y1823" s="17"/>
      <c r="Z1823" s="17"/>
      <c r="AA1823" s="17"/>
      <c r="AB1823" s="17"/>
      <c r="AC1823" s="17"/>
      <c r="AD1823" s="17"/>
      <c r="AE1823" s="17"/>
      <c r="AF1823" s="17"/>
      <c r="AG1823" s="17"/>
      <c r="AH1823" s="17"/>
      <c r="AI1823" s="17"/>
      <c r="AJ1823" s="17"/>
      <c r="AK1823" s="17"/>
      <c r="AL1823" s="17"/>
      <c r="AM1823" s="17"/>
      <c r="AN1823" s="17"/>
      <c r="AO1823" s="17"/>
      <c r="AP1823" s="17"/>
      <c r="AQ1823" s="17"/>
      <c r="AR1823" s="17"/>
      <c r="AS1823" s="17"/>
      <c r="AT1823" s="17"/>
      <c r="AU1823" s="17"/>
      <c r="AV1823" s="17"/>
      <c r="AW1823" s="17"/>
      <c r="AX1823" s="17"/>
      <c r="AY1823" s="17"/>
      <c r="AZ1823" s="17"/>
      <c r="BA1823" s="17"/>
      <c r="BB1823" s="17"/>
      <c r="BC1823" s="17"/>
      <c r="BD1823" s="17"/>
      <c r="BE1823" s="17"/>
      <c r="BF1823" s="17"/>
      <c r="BG1823" s="17"/>
      <c r="BH1823" s="17"/>
      <c r="BI1823" s="17"/>
      <c r="BJ1823" s="17"/>
      <c r="BK1823" s="17"/>
      <c r="BL1823" s="17"/>
      <c r="BM1823" s="17"/>
      <c r="BN1823" s="17"/>
      <c r="BO1823" s="17"/>
      <c r="BP1823" s="17"/>
      <c r="BQ1823" s="17"/>
      <c r="BR1823" s="17"/>
      <c r="BS1823" s="17"/>
      <c r="BT1823" s="17"/>
      <c r="BU1823" s="17"/>
      <c r="BV1823" s="17"/>
      <c r="BW1823" s="17"/>
      <c r="BX1823" s="17"/>
      <c r="BY1823" s="17"/>
      <c r="BZ1823" s="17"/>
      <c r="CA1823" s="17"/>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A3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89</v>
      </c>
      <c r="C9" s="17">
        <v>0.63625408834580399</v>
      </c>
      <c r="D9" s="17">
        <v>0.60000414136581204</v>
      </c>
      <c r="E9" s="17">
        <v>0.67166123544935896</v>
      </c>
      <c r="F9" s="17"/>
      <c r="G9" s="17">
        <v>0.71341211658713199</v>
      </c>
      <c r="H9" s="17">
        <v>0.66545371908849105</v>
      </c>
      <c r="I9" s="17">
        <v>0.74113860928537201</v>
      </c>
      <c r="J9" s="17">
        <v>0.71217791383449802</v>
      </c>
      <c r="K9" s="17">
        <v>0.60643201111878298</v>
      </c>
      <c r="L9" s="17">
        <v>0.43391655632982101</v>
      </c>
      <c r="M9" s="17"/>
      <c r="N9" s="17">
        <v>0.54835346315301203</v>
      </c>
      <c r="O9" s="17">
        <v>0.65314855158862895</v>
      </c>
      <c r="P9" s="17">
        <v>0.65405146925637103</v>
      </c>
      <c r="Q9" s="17">
        <v>0.69868140912808097</v>
      </c>
      <c r="R9" s="17"/>
      <c r="S9" s="17">
        <v>0.63771019978808197</v>
      </c>
      <c r="T9" s="17">
        <v>0.54477544117059495</v>
      </c>
      <c r="U9" s="17">
        <v>0.62037964511404897</v>
      </c>
      <c r="V9" s="17">
        <v>0.67326741014569502</v>
      </c>
      <c r="W9" s="17">
        <v>0.688399761955651</v>
      </c>
      <c r="X9" s="17">
        <v>0.567889277639269</v>
      </c>
      <c r="Y9" s="17">
        <v>0.65238149813954305</v>
      </c>
      <c r="Z9" s="17">
        <v>0.62415033694293098</v>
      </c>
      <c r="AA9" s="17">
        <v>0.69723507713624899</v>
      </c>
      <c r="AB9" s="17">
        <v>0.64744450271615095</v>
      </c>
      <c r="AC9" s="17">
        <v>0.66023827555270798</v>
      </c>
      <c r="AD9" s="17">
        <v>0.71609894376702399</v>
      </c>
      <c r="AE9" s="17"/>
      <c r="AF9" s="17">
        <v>0.56094682662822404</v>
      </c>
      <c r="AG9" s="17">
        <v>0.656625163572641</v>
      </c>
      <c r="AH9" s="17">
        <v>0.52275277676848098</v>
      </c>
      <c r="AI9" s="17">
        <v>0.56712698136180795</v>
      </c>
      <c r="AJ9" s="17">
        <v>0.68781439141035705</v>
      </c>
      <c r="AK9" s="17"/>
      <c r="AL9" s="17">
        <v>0.655895727991337</v>
      </c>
      <c r="AM9" s="17">
        <v>0.57534965010193395</v>
      </c>
      <c r="AN9" s="17">
        <v>0.59918425114125096</v>
      </c>
      <c r="AO9" s="17">
        <v>0.57932564906415995</v>
      </c>
      <c r="AP9" s="17">
        <v>0.69260607730408996</v>
      </c>
      <c r="AQ9" s="17">
        <v>0.70957530131499402</v>
      </c>
      <c r="AR9" s="17"/>
      <c r="AS9" s="17">
        <v>0.60746470551179699</v>
      </c>
      <c r="AT9" s="17">
        <v>0.64349855300743697</v>
      </c>
      <c r="AU9" s="17">
        <v>0.62340977419119703</v>
      </c>
      <c r="AV9" s="17">
        <v>0.64031003812119403</v>
      </c>
      <c r="AW9" s="17">
        <v>0.83011436925225601</v>
      </c>
      <c r="AX9" s="17"/>
      <c r="AY9" s="17">
        <v>0.52835734309889504</v>
      </c>
      <c r="AZ9" s="17">
        <v>0.63851990262213398</v>
      </c>
      <c r="BA9" s="17">
        <v>0.66705632687753702</v>
      </c>
      <c r="BB9" s="17">
        <v>0.75557759557002002</v>
      </c>
      <c r="BC9" s="17">
        <v>0.77315795721288805</v>
      </c>
      <c r="BD9" s="17"/>
      <c r="BE9" s="17">
        <v>0.51648276270485904</v>
      </c>
      <c r="BF9" s="17">
        <v>0.55628662737397006</v>
      </c>
      <c r="BG9" s="17">
        <v>0.65728168634773099</v>
      </c>
      <c r="BH9" s="17">
        <v>0.66926509789746702</v>
      </c>
      <c r="BI9" s="17"/>
      <c r="BJ9" s="17">
        <v>0.67227178372916596</v>
      </c>
      <c r="BK9" s="17">
        <v>0.63622040447230699</v>
      </c>
      <c r="BL9" s="17">
        <v>0.60667373197133301</v>
      </c>
      <c r="BM9" s="17">
        <v>0.64284307179352096</v>
      </c>
      <c r="BN9" s="17"/>
      <c r="BO9" s="17">
        <v>0.67209659226215901</v>
      </c>
      <c r="BP9" s="17">
        <v>0.720384722662469</v>
      </c>
      <c r="BQ9" s="17">
        <v>0.61482811170351703</v>
      </c>
      <c r="BR9" s="17"/>
      <c r="BS9" s="17">
        <v>0.62004114523846399</v>
      </c>
      <c r="BT9" s="17">
        <v>0.65656494323962999</v>
      </c>
      <c r="BU9" s="17"/>
      <c r="BV9" s="17">
        <v>0.67039335724707105</v>
      </c>
      <c r="BW9" s="17">
        <v>0.67760290065661499</v>
      </c>
      <c r="BX9" s="17">
        <v>0.53417371118077905</v>
      </c>
      <c r="BY9" s="17"/>
      <c r="BZ9" s="17">
        <v>0.662087504240775</v>
      </c>
      <c r="CA9" s="17">
        <v>0.67112819523132505</v>
      </c>
    </row>
    <row r="10" spans="2:79" x14ac:dyDescent="0.3">
      <c r="B10" s="18" t="s">
        <v>90</v>
      </c>
      <c r="C10" s="17">
        <v>0.49427285547489502</v>
      </c>
      <c r="D10" s="17">
        <v>0.429183310448498</v>
      </c>
      <c r="E10" s="17">
        <v>0.55723571530115501</v>
      </c>
      <c r="F10" s="17"/>
      <c r="G10" s="17">
        <v>0.403433978667398</v>
      </c>
      <c r="H10" s="17">
        <v>0.41292661765927202</v>
      </c>
      <c r="I10" s="17">
        <v>0.49046109556642198</v>
      </c>
      <c r="J10" s="17">
        <v>0.50673904870470099</v>
      </c>
      <c r="K10" s="17">
        <v>0.55731358311763102</v>
      </c>
      <c r="L10" s="17">
        <v>0.57205010246326804</v>
      </c>
      <c r="M10" s="17"/>
      <c r="N10" s="17">
        <v>0.48305821992411502</v>
      </c>
      <c r="O10" s="17">
        <v>0.49366269778223998</v>
      </c>
      <c r="P10" s="17">
        <v>0.536437168424307</v>
      </c>
      <c r="Q10" s="17">
        <v>0.47137668053659398</v>
      </c>
      <c r="R10" s="17"/>
      <c r="S10" s="17">
        <v>0.37952104806665798</v>
      </c>
      <c r="T10" s="17">
        <v>0.54249518234915906</v>
      </c>
      <c r="U10" s="17">
        <v>0.53034018658533499</v>
      </c>
      <c r="V10" s="17">
        <v>0.56917998103363199</v>
      </c>
      <c r="W10" s="17">
        <v>0.487337532161151</v>
      </c>
      <c r="X10" s="17">
        <v>0.44101465587717997</v>
      </c>
      <c r="Y10" s="17">
        <v>0.42395725016184299</v>
      </c>
      <c r="Z10" s="17">
        <v>0.43739160563340101</v>
      </c>
      <c r="AA10" s="17">
        <v>0.51983042672095503</v>
      </c>
      <c r="AB10" s="17">
        <v>0.54839417125773704</v>
      </c>
      <c r="AC10" s="17">
        <v>0.53023521806857399</v>
      </c>
      <c r="AD10" s="17">
        <v>0.62268528614423801</v>
      </c>
      <c r="AE10" s="17"/>
      <c r="AF10" s="17">
        <v>0.441916263621148</v>
      </c>
      <c r="AG10" s="17">
        <v>0.53981169852532296</v>
      </c>
      <c r="AH10" s="17">
        <v>0.60538686209890202</v>
      </c>
      <c r="AI10" s="17">
        <v>0.31717392965285501</v>
      </c>
      <c r="AJ10" s="17">
        <v>0.55490975497810602</v>
      </c>
      <c r="AK10" s="17"/>
      <c r="AL10" s="17">
        <v>0.54385503250740097</v>
      </c>
      <c r="AM10" s="17">
        <v>0.46866598931582898</v>
      </c>
      <c r="AN10" s="17">
        <v>0.53781704312466405</v>
      </c>
      <c r="AO10" s="17">
        <v>0.38605855422935798</v>
      </c>
      <c r="AP10" s="17">
        <v>0.61545243677959105</v>
      </c>
      <c r="AQ10" s="17">
        <v>0.48602523856690599</v>
      </c>
      <c r="AR10" s="17"/>
      <c r="AS10" s="17">
        <v>0.43614317905560401</v>
      </c>
      <c r="AT10" s="17">
        <v>0.48646390819441598</v>
      </c>
      <c r="AU10" s="17">
        <v>0.515364217739952</v>
      </c>
      <c r="AV10" s="17">
        <v>0.54589347724292003</v>
      </c>
      <c r="AW10" s="17">
        <v>0.68643938871238497</v>
      </c>
      <c r="AX10" s="17"/>
      <c r="AY10" s="17">
        <v>0.49144569345113898</v>
      </c>
      <c r="AZ10" s="17">
        <v>0.49428574099107597</v>
      </c>
      <c r="BA10" s="17">
        <v>0.48175796200662302</v>
      </c>
      <c r="BB10" s="17">
        <v>0.50560088948953297</v>
      </c>
      <c r="BC10" s="17">
        <v>0.58894198165836598</v>
      </c>
      <c r="BD10" s="17"/>
      <c r="BE10" s="17">
        <v>0.45075488915022399</v>
      </c>
      <c r="BF10" s="17">
        <v>0.47524429115445099</v>
      </c>
      <c r="BG10" s="17">
        <v>0.48735359259347699</v>
      </c>
      <c r="BH10" s="17">
        <v>0.52632869880861999</v>
      </c>
      <c r="BI10" s="17"/>
      <c r="BJ10" s="17">
        <v>0.45084438296085599</v>
      </c>
      <c r="BK10" s="17">
        <v>0.38664482245305398</v>
      </c>
      <c r="BL10" s="17">
        <v>0.47493681827081702</v>
      </c>
      <c r="BM10" s="17">
        <v>0.53297371517844405</v>
      </c>
      <c r="BN10" s="17"/>
      <c r="BO10" s="17">
        <v>0.434253928249341</v>
      </c>
      <c r="BP10" s="17">
        <v>0.456663161187009</v>
      </c>
      <c r="BQ10" s="17">
        <v>0.51594626062152005</v>
      </c>
      <c r="BR10" s="17"/>
      <c r="BS10" s="17">
        <v>0.50480840205011901</v>
      </c>
      <c r="BT10" s="17">
        <v>0.480726375260915</v>
      </c>
      <c r="BU10" s="17"/>
      <c r="BV10" s="17">
        <v>0.60160402095453702</v>
      </c>
      <c r="BW10" s="17">
        <v>0.53577795396466299</v>
      </c>
      <c r="BX10" s="17">
        <v>0.36074944564683298</v>
      </c>
      <c r="BY10" s="17"/>
      <c r="BZ10" s="17">
        <v>0.57191576978652603</v>
      </c>
      <c r="CA10" s="17">
        <v>0.38598729034960799</v>
      </c>
    </row>
    <row r="11" spans="2:79" x14ac:dyDescent="0.3">
      <c r="B11" s="18" t="s">
        <v>91</v>
      </c>
      <c r="C11" s="17">
        <v>0.3666962553816</v>
      </c>
      <c r="D11" s="17">
        <v>0.39495958260440001</v>
      </c>
      <c r="E11" s="17">
        <v>0.34117774078753799</v>
      </c>
      <c r="F11" s="17"/>
      <c r="G11" s="17">
        <v>0.219850391029561</v>
      </c>
      <c r="H11" s="17">
        <v>0.22985859258379501</v>
      </c>
      <c r="I11" s="17">
        <v>0.32200388785329898</v>
      </c>
      <c r="J11" s="17">
        <v>0.42695314547867302</v>
      </c>
      <c r="K11" s="17">
        <v>0.49538915669077499</v>
      </c>
      <c r="L11" s="17">
        <v>0.47759322606625498</v>
      </c>
      <c r="M11" s="17"/>
      <c r="N11" s="17">
        <v>0.29437622482981701</v>
      </c>
      <c r="O11" s="17">
        <v>0.32573281532625098</v>
      </c>
      <c r="P11" s="17">
        <v>0.437083144371953</v>
      </c>
      <c r="Q11" s="17">
        <v>0.42111472400026001</v>
      </c>
      <c r="R11" s="17"/>
      <c r="S11" s="17">
        <v>0.26423118411487301</v>
      </c>
      <c r="T11" s="17">
        <v>0.36423192564908702</v>
      </c>
      <c r="U11" s="17">
        <v>0.40983738043747697</v>
      </c>
      <c r="V11" s="17">
        <v>0.421090569477169</v>
      </c>
      <c r="W11" s="17">
        <v>0.345566014328337</v>
      </c>
      <c r="X11" s="17">
        <v>0.40927077821448998</v>
      </c>
      <c r="Y11" s="17">
        <v>0.46372435635277798</v>
      </c>
      <c r="Z11" s="17">
        <v>0.47808189861630301</v>
      </c>
      <c r="AA11" s="17">
        <v>0.346410130852424</v>
      </c>
      <c r="AB11" s="17">
        <v>0.29494232303657603</v>
      </c>
      <c r="AC11" s="17">
        <v>0.41693996967930402</v>
      </c>
      <c r="AD11" s="17">
        <v>0.29634313376475202</v>
      </c>
      <c r="AE11" s="17"/>
      <c r="AF11" s="17">
        <v>0.55110340750717102</v>
      </c>
      <c r="AG11" s="17">
        <v>0.24296994097699401</v>
      </c>
      <c r="AH11" s="17">
        <v>0.15622270271468899</v>
      </c>
      <c r="AI11" s="17">
        <v>0.73564777818076799</v>
      </c>
      <c r="AJ11" s="17">
        <v>0.174687433704733</v>
      </c>
      <c r="AK11" s="17"/>
      <c r="AL11" s="17">
        <v>0.190934079965182</v>
      </c>
      <c r="AM11" s="17">
        <v>0.45141129625961701</v>
      </c>
      <c r="AN11" s="17">
        <v>0.17108490111313199</v>
      </c>
      <c r="AO11" s="17">
        <v>0.75113417648199898</v>
      </c>
      <c r="AP11" s="17">
        <v>0.12906681499379899</v>
      </c>
      <c r="AQ11" s="17">
        <v>0.32744876983879501</v>
      </c>
      <c r="AR11" s="17"/>
      <c r="AS11" s="17">
        <v>0.32286998486277801</v>
      </c>
      <c r="AT11" s="17">
        <v>0.36435341461742299</v>
      </c>
      <c r="AU11" s="17">
        <v>0.40295125310747198</v>
      </c>
      <c r="AV11" s="17">
        <v>0.38929148647253298</v>
      </c>
      <c r="AW11" s="17">
        <v>0.30787805765356002</v>
      </c>
      <c r="AX11" s="17"/>
      <c r="AY11" s="17">
        <v>0.45138407739474801</v>
      </c>
      <c r="AZ11" s="17">
        <v>0.33163062820456501</v>
      </c>
      <c r="BA11" s="17">
        <v>0.34563935068962198</v>
      </c>
      <c r="BB11" s="17">
        <v>0.34212959031388301</v>
      </c>
      <c r="BC11" s="17">
        <v>0.370100649673749</v>
      </c>
      <c r="BD11" s="17"/>
      <c r="BE11" s="17">
        <v>0.427316686404491</v>
      </c>
      <c r="BF11" s="17">
        <v>0.406215414541722</v>
      </c>
      <c r="BG11" s="17">
        <v>0.36739254016775702</v>
      </c>
      <c r="BH11" s="17">
        <v>0.33114531065633901</v>
      </c>
      <c r="BI11" s="17"/>
      <c r="BJ11" s="17">
        <v>0.448081178324991</v>
      </c>
      <c r="BK11" s="17">
        <v>0.237969953301577</v>
      </c>
      <c r="BL11" s="17">
        <v>0.42122593033634897</v>
      </c>
      <c r="BM11" s="17">
        <v>0.34041618139705698</v>
      </c>
      <c r="BN11" s="17"/>
      <c r="BO11" s="17">
        <v>0.38269739120819601</v>
      </c>
      <c r="BP11" s="17">
        <v>0.35914198132980701</v>
      </c>
      <c r="BQ11" s="17">
        <v>0.36653821980586299</v>
      </c>
      <c r="BR11" s="17"/>
      <c r="BS11" s="17">
        <v>0.39680203091075</v>
      </c>
      <c r="BT11" s="17">
        <v>0.327386981752819</v>
      </c>
      <c r="BU11" s="17"/>
      <c r="BV11" s="17">
        <v>0.11718204951215699</v>
      </c>
      <c r="BW11" s="17">
        <v>0.37703714183889597</v>
      </c>
      <c r="BX11" s="17">
        <v>0.54728705034683001</v>
      </c>
      <c r="BY11" s="17"/>
      <c r="BZ11" s="17">
        <v>0.31788828912246597</v>
      </c>
      <c r="CA11" s="17">
        <v>0.413917479254096</v>
      </c>
    </row>
    <row r="12" spans="2:79" x14ac:dyDescent="0.3">
      <c r="B12" s="18" t="s">
        <v>92</v>
      </c>
      <c r="C12" s="17">
        <v>0.36243644276791698</v>
      </c>
      <c r="D12" s="17">
        <v>0.39042348190771697</v>
      </c>
      <c r="E12" s="17">
        <v>0.33530910514932699</v>
      </c>
      <c r="F12" s="17"/>
      <c r="G12" s="17">
        <v>0.25891326470048298</v>
      </c>
      <c r="H12" s="17">
        <v>0.36269275960118602</v>
      </c>
      <c r="I12" s="17">
        <v>0.347912440677489</v>
      </c>
      <c r="J12" s="17">
        <v>0.40151783219868697</v>
      </c>
      <c r="K12" s="17">
        <v>0.38349439916950401</v>
      </c>
      <c r="L12" s="17">
        <v>0.39728368547271797</v>
      </c>
      <c r="M12" s="17"/>
      <c r="N12" s="17">
        <v>0.414013547554619</v>
      </c>
      <c r="O12" s="17">
        <v>0.40779518907356899</v>
      </c>
      <c r="P12" s="17">
        <v>0.27511078017371399</v>
      </c>
      <c r="Q12" s="17">
        <v>0.33585857973260203</v>
      </c>
      <c r="R12" s="17"/>
      <c r="S12" s="17">
        <v>0.35183457486389103</v>
      </c>
      <c r="T12" s="17">
        <v>0.36775413799076601</v>
      </c>
      <c r="U12" s="17">
        <v>0.350516034881867</v>
      </c>
      <c r="V12" s="17">
        <v>0.361818158056671</v>
      </c>
      <c r="W12" s="17">
        <v>0.34609339511326298</v>
      </c>
      <c r="X12" s="17">
        <v>0.34994348996059899</v>
      </c>
      <c r="Y12" s="17">
        <v>0.31955668911931301</v>
      </c>
      <c r="Z12" s="17">
        <v>0.385815193736399</v>
      </c>
      <c r="AA12" s="17">
        <v>0.37877594402296699</v>
      </c>
      <c r="AB12" s="17">
        <v>0.43268443224002501</v>
      </c>
      <c r="AC12" s="17">
        <v>0.355711387892584</v>
      </c>
      <c r="AD12" s="17">
        <v>0.32201373567206298</v>
      </c>
      <c r="AE12" s="17"/>
      <c r="AF12" s="17">
        <v>0.39014511942694402</v>
      </c>
      <c r="AG12" s="17">
        <v>0.35353756357052402</v>
      </c>
      <c r="AH12" s="17">
        <v>0.450229013222265</v>
      </c>
      <c r="AI12" s="17">
        <v>0.28970293306665501</v>
      </c>
      <c r="AJ12" s="17">
        <v>0.37059518945278502</v>
      </c>
      <c r="AK12" s="17"/>
      <c r="AL12" s="17">
        <v>0.32697132697341003</v>
      </c>
      <c r="AM12" s="17">
        <v>0.38660115682267499</v>
      </c>
      <c r="AN12" s="17">
        <v>0.46584884483625699</v>
      </c>
      <c r="AO12" s="17">
        <v>0.31724206413372202</v>
      </c>
      <c r="AP12" s="17">
        <v>0.32841223939803699</v>
      </c>
      <c r="AQ12" s="17">
        <v>0.42980245344254198</v>
      </c>
      <c r="AR12" s="17"/>
      <c r="AS12" s="17">
        <v>0.37265853938785498</v>
      </c>
      <c r="AT12" s="17">
        <v>0.37345325457825201</v>
      </c>
      <c r="AU12" s="17">
        <v>0.35707602131321198</v>
      </c>
      <c r="AV12" s="17">
        <v>0.32601534433241203</v>
      </c>
      <c r="AW12" s="17">
        <v>0.27061922367818297</v>
      </c>
      <c r="AX12" s="17"/>
      <c r="AY12" s="17">
        <v>0.35161677508281602</v>
      </c>
      <c r="AZ12" s="17">
        <v>0.39303828156020998</v>
      </c>
      <c r="BA12" s="17">
        <v>0.32868930779794397</v>
      </c>
      <c r="BB12" s="17">
        <v>0.35727913879128498</v>
      </c>
      <c r="BC12" s="17">
        <v>0.31585160444631</v>
      </c>
      <c r="BD12" s="17"/>
      <c r="BE12" s="17">
        <v>0.43800017840261901</v>
      </c>
      <c r="BF12" s="17">
        <v>0.351364048521839</v>
      </c>
      <c r="BG12" s="17">
        <v>0.387169770984928</v>
      </c>
      <c r="BH12" s="17">
        <v>0.320033221105268</v>
      </c>
      <c r="BI12" s="17"/>
      <c r="BJ12" s="17">
        <v>0.378726601405938</v>
      </c>
      <c r="BK12" s="17">
        <v>0.41902713025816901</v>
      </c>
      <c r="BL12" s="17">
        <v>0.35326966369356899</v>
      </c>
      <c r="BM12" s="17">
        <v>0.35651985506681999</v>
      </c>
      <c r="BN12" s="17"/>
      <c r="BO12" s="17">
        <v>0.38907011403615299</v>
      </c>
      <c r="BP12" s="17">
        <v>0.34079675588160901</v>
      </c>
      <c r="BQ12" s="17">
        <v>0.36204774082473301</v>
      </c>
      <c r="BR12" s="17"/>
      <c r="BS12" s="17">
        <v>0.37014168351064902</v>
      </c>
      <c r="BT12" s="17">
        <v>0.35289123744011303</v>
      </c>
      <c r="BU12" s="17"/>
      <c r="BV12" s="17">
        <v>0.37613354341686001</v>
      </c>
      <c r="BW12" s="17">
        <v>0.34942883904552702</v>
      </c>
      <c r="BX12" s="17">
        <v>0.379229937922681</v>
      </c>
      <c r="BY12" s="17"/>
      <c r="BZ12" s="17">
        <v>0.38777251859438999</v>
      </c>
      <c r="CA12" s="17">
        <v>0.33327429957257199</v>
      </c>
    </row>
    <row r="13" spans="2:79" x14ac:dyDescent="0.3">
      <c r="B13" s="18" t="s">
        <v>93</v>
      </c>
      <c r="C13" s="17">
        <v>0.18853802332505201</v>
      </c>
      <c r="D13" s="17">
        <v>0.18909932696930701</v>
      </c>
      <c r="E13" s="17">
        <v>0.18966553358182101</v>
      </c>
      <c r="F13" s="17"/>
      <c r="G13" s="17">
        <v>0.221789202123757</v>
      </c>
      <c r="H13" s="17">
        <v>0.18503358788682001</v>
      </c>
      <c r="I13" s="17">
        <v>0.17040679822901</v>
      </c>
      <c r="J13" s="17">
        <v>0.194052872741307</v>
      </c>
      <c r="K13" s="17">
        <v>0.17823231456897801</v>
      </c>
      <c r="L13" s="17">
        <v>0.18633026116979401</v>
      </c>
      <c r="M13" s="17"/>
      <c r="N13" s="17">
        <v>0.16871944698743199</v>
      </c>
      <c r="O13" s="17">
        <v>0.15462156830471799</v>
      </c>
      <c r="P13" s="17">
        <v>0.23020077402129699</v>
      </c>
      <c r="Q13" s="17">
        <v>0.21028697833658699</v>
      </c>
      <c r="R13" s="17"/>
      <c r="S13" s="17">
        <v>0.25112699736079303</v>
      </c>
      <c r="T13" s="17">
        <v>0.17494962189191199</v>
      </c>
      <c r="U13" s="17">
        <v>0.186751162996837</v>
      </c>
      <c r="V13" s="17">
        <v>0.15979275558204101</v>
      </c>
      <c r="W13" s="17">
        <v>0.21758238660432999</v>
      </c>
      <c r="X13" s="17">
        <v>0.26285331804531198</v>
      </c>
      <c r="Y13" s="17">
        <v>0.223643671279597</v>
      </c>
      <c r="Z13" s="17">
        <v>0.17396478022116499</v>
      </c>
      <c r="AA13" s="17">
        <v>0.12697453837791101</v>
      </c>
      <c r="AB13" s="17">
        <v>0.13835109796793801</v>
      </c>
      <c r="AC13" s="17">
        <v>0.14150403621205901</v>
      </c>
      <c r="AD13" s="17">
        <v>0.13617155147654</v>
      </c>
      <c r="AE13" s="17"/>
      <c r="AF13" s="17">
        <v>0.20151376258183401</v>
      </c>
      <c r="AG13" s="17">
        <v>0.16665525072879001</v>
      </c>
      <c r="AH13" s="17">
        <v>0.17239074024425</v>
      </c>
      <c r="AI13" s="17">
        <v>0.26415038646044497</v>
      </c>
      <c r="AJ13" s="17">
        <v>0.114253085714956</v>
      </c>
      <c r="AK13" s="17"/>
      <c r="AL13" s="17">
        <v>0.14331673287004301</v>
      </c>
      <c r="AM13" s="17">
        <v>0.20623264429587301</v>
      </c>
      <c r="AN13" s="17">
        <v>0.19780213116417</v>
      </c>
      <c r="AO13" s="17">
        <v>0.256575695142851</v>
      </c>
      <c r="AP13" s="17">
        <v>0.123331596813401</v>
      </c>
      <c r="AQ13" s="17">
        <v>0.20971193557648299</v>
      </c>
      <c r="AR13" s="17"/>
      <c r="AS13" s="17">
        <v>0.17564030765598901</v>
      </c>
      <c r="AT13" s="17">
        <v>0.194705872590796</v>
      </c>
      <c r="AU13" s="17">
        <v>0.17193432539332301</v>
      </c>
      <c r="AV13" s="17">
        <v>0.21973441216412001</v>
      </c>
      <c r="AW13" s="17">
        <v>0.198383716008455</v>
      </c>
      <c r="AX13" s="17"/>
      <c r="AY13" s="17">
        <v>0.193728857871381</v>
      </c>
      <c r="AZ13" s="17">
        <v>0.18685928407310101</v>
      </c>
      <c r="BA13" s="17">
        <v>0.23035742673569001</v>
      </c>
      <c r="BB13" s="17">
        <v>0.112837666800341</v>
      </c>
      <c r="BC13" s="17">
        <v>0.174676247938581</v>
      </c>
      <c r="BD13" s="17"/>
      <c r="BE13" s="17">
        <v>0.15406250261687801</v>
      </c>
      <c r="BF13" s="17">
        <v>0.19335769715068901</v>
      </c>
      <c r="BG13" s="17">
        <v>0.17159562685625501</v>
      </c>
      <c r="BH13" s="17">
        <v>0.219123242438066</v>
      </c>
      <c r="BI13" s="17"/>
      <c r="BJ13" s="17">
        <v>0.198905717638341</v>
      </c>
      <c r="BK13" s="17">
        <v>0.17511458357523799</v>
      </c>
      <c r="BL13" s="17">
        <v>0.19686583759638801</v>
      </c>
      <c r="BM13" s="17">
        <v>0.18346917762713699</v>
      </c>
      <c r="BN13" s="17"/>
      <c r="BO13" s="17">
        <v>0.20490994592158901</v>
      </c>
      <c r="BP13" s="17">
        <v>0.21118872311098699</v>
      </c>
      <c r="BQ13" s="17">
        <v>0.180426436407533</v>
      </c>
      <c r="BR13" s="17"/>
      <c r="BS13" s="17">
        <v>0.18815174978996399</v>
      </c>
      <c r="BT13" s="17">
        <v>0.18924301443240801</v>
      </c>
      <c r="BU13" s="17"/>
      <c r="BV13" s="17">
        <v>9.7226028428018405E-2</v>
      </c>
      <c r="BW13" s="17">
        <v>0.21309372546854599</v>
      </c>
      <c r="BX13" s="17">
        <v>0.22039749407860701</v>
      </c>
      <c r="BY13" s="17"/>
      <c r="BZ13" s="17">
        <v>0.21849658182543699</v>
      </c>
      <c r="CA13" s="17">
        <v>0.223064306342662</v>
      </c>
    </row>
    <row r="14" spans="2:79" x14ac:dyDescent="0.3">
      <c r="B14" s="18" t="s">
        <v>94</v>
      </c>
      <c r="C14" s="17">
        <v>0.15385225330289801</v>
      </c>
      <c r="D14" s="17">
        <v>0.159451010135813</v>
      </c>
      <c r="E14" s="17">
        <v>0.14768548405901999</v>
      </c>
      <c r="F14" s="17"/>
      <c r="G14" s="17">
        <v>0.29969356770980998</v>
      </c>
      <c r="H14" s="17">
        <v>0.22168773154764801</v>
      </c>
      <c r="I14" s="17">
        <v>0.13764498896827501</v>
      </c>
      <c r="J14" s="17">
        <v>0.105663746265037</v>
      </c>
      <c r="K14" s="17">
        <v>0.122739954731286</v>
      </c>
      <c r="L14" s="17">
        <v>7.4373036819353103E-2</v>
      </c>
      <c r="M14" s="17"/>
      <c r="N14" s="17">
        <v>0.15527987610708499</v>
      </c>
      <c r="O14" s="17">
        <v>0.149994950625325</v>
      </c>
      <c r="P14" s="17">
        <v>0.15047245112441701</v>
      </c>
      <c r="Q14" s="17">
        <v>0.162373286442172</v>
      </c>
      <c r="R14" s="17"/>
      <c r="S14" s="17">
        <v>0.198895998061143</v>
      </c>
      <c r="T14" s="17">
        <v>0.13877588391231699</v>
      </c>
      <c r="U14" s="17">
        <v>0.12545350203940001</v>
      </c>
      <c r="V14" s="17">
        <v>0.11790271765463201</v>
      </c>
      <c r="W14" s="17">
        <v>0.17775024600953901</v>
      </c>
      <c r="X14" s="17">
        <v>0.15278440729515699</v>
      </c>
      <c r="Y14" s="17">
        <v>0.146012919511644</v>
      </c>
      <c r="Z14" s="17">
        <v>0.107750851089968</v>
      </c>
      <c r="AA14" s="17">
        <v>0.15286000675514799</v>
      </c>
      <c r="AB14" s="17">
        <v>0.17640973408897301</v>
      </c>
      <c r="AC14" s="17">
        <v>0.153054639411072</v>
      </c>
      <c r="AD14" s="17">
        <v>0.15966197025708201</v>
      </c>
      <c r="AE14" s="17"/>
      <c r="AF14" s="17">
        <v>6.6858880837086299E-2</v>
      </c>
      <c r="AG14" s="17">
        <v>0.179492251658767</v>
      </c>
      <c r="AH14" s="17">
        <v>0.1831349729991</v>
      </c>
      <c r="AI14" s="17">
        <v>0.12093063314614</v>
      </c>
      <c r="AJ14" s="17">
        <v>0.171909187643046</v>
      </c>
      <c r="AK14" s="17"/>
      <c r="AL14" s="17">
        <v>0.21143969868527099</v>
      </c>
      <c r="AM14" s="17">
        <v>9.4187092373766504E-2</v>
      </c>
      <c r="AN14" s="17">
        <v>0.19055805119727601</v>
      </c>
      <c r="AO14" s="17">
        <v>8.2421057788620994E-2</v>
      </c>
      <c r="AP14" s="17">
        <v>0.191660550842885</v>
      </c>
      <c r="AQ14" s="17">
        <v>0.18551125723149101</v>
      </c>
      <c r="AR14" s="17"/>
      <c r="AS14" s="17">
        <v>0.183580263688503</v>
      </c>
      <c r="AT14" s="17">
        <v>0.15207908356411001</v>
      </c>
      <c r="AU14" s="17">
        <v>0.14630413745958801</v>
      </c>
      <c r="AV14" s="17">
        <v>0.14111814706461301</v>
      </c>
      <c r="AW14" s="17">
        <v>0.117716691973027</v>
      </c>
      <c r="AX14" s="17"/>
      <c r="AY14" s="17">
        <v>0.13166311749849799</v>
      </c>
      <c r="AZ14" s="17">
        <v>0.13766623113161999</v>
      </c>
      <c r="BA14" s="17">
        <v>0.206655962007952</v>
      </c>
      <c r="BB14" s="17">
        <v>0.16971262911562701</v>
      </c>
      <c r="BC14" s="17">
        <v>0.117308966951719</v>
      </c>
      <c r="BD14" s="17"/>
      <c r="BE14" s="17">
        <v>0.111587977529693</v>
      </c>
      <c r="BF14" s="17">
        <v>0.14767533220053</v>
      </c>
      <c r="BG14" s="17">
        <v>0.15863187076069299</v>
      </c>
      <c r="BH14" s="17">
        <v>0.15882012178055699</v>
      </c>
      <c r="BI14" s="17"/>
      <c r="BJ14" s="17">
        <v>0.13372377533727201</v>
      </c>
      <c r="BK14" s="17">
        <v>0.20249420063934501</v>
      </c>
      <c r="BL14" s="17">
        <v>0.16282636711884399</v>
      </c>
      <c r="BM14" s="17">
        <v>0.14540652897348399</v>
      </c>
      <c r="BN14" s="17"/>
      <c r="BO14" s="17">
        <v>0.23326319674406701</v>
      </c>
      <c r="BP14" s="17">
        <v>0.172359309370585</v>
      </c>
      <c r="BQ14" s="17">
        <v>0.13334768190214399</v>
      </c>
      <c r="BR14" s="17"/>
      <c r="BS14" s="17">
        <v>0.140073997880685</v>
      </c>
      <c r="BT14" s="17">
        <v>0.17022686671191301</v>
      </c>
      <c r="BU14" s="17"/>
      <c r="BV14" s="17">
        <v>0.21190829581506301</v>
      </c>
      <c r="BW14" s="17">
        <v>0.151594073259605</v>
      </c>
      <c r="BX14" s="17">
        <v>0.11305501940499001</v>
      </c>
      <c r="BY14" s="17"/>
      <c r="BZ14" s="17">
        <v>0.12620353132128601</v>
      </c>
      <c r="CA14" s="17">
        <v>0.17689541243745999</v>
      </c>
    </row>
    <row r="15" spans="2:79" x14ac:dyDescent="0.3">
      <c r="B15" s="18" t="s">
        <v>95</v>
      </c>
      <c r="C15" s="17">
        <v>0.14431999538773499</v>
      </c>
      <c r="D15" s="17">
        <v>0.143438544361184</v>
      </c>
      <c r="E15" s="17">
        <v>0.143698460390844</v>
      </c>
      <c r="F15" s="17"/>
      <c r="G15" s="17">
        <v>0.153332837864807</v>
      </c>
      <c r="H15" s="17">
        <v>0.13721778083731201</v>
      </c>
      <c r="I15" s="17">
        <v>0.14763163096489501</v>
      </c>
      <c r="J15" s="17">
        <v>0.12051490785999899</v>
      </c>
      <c r="K15" s="17">
        <v>0.155720540947512</v>
      </c>
      <c r="L15" s="17">
        <v>0.15314611849877699</v>
      </c>
      <c r="M15" s="17"/>
      <c r="N15" s="17">
        <v>0.164283556010307</v>
      </c>
      <c r="O15" s="17">
        <v>0.17725541591520899</v>
      </c>
      <c r="P15" s="17">
        <v>0.101985547318773</v>
      </c>
      <c r="Q15" s="17">
        <v>0.124819662692885</v>
      </c>
      <c r="R15" s="17"/>
      <c r="S15" s="17">
        <v>0.155744502203852</v>
      </c>
      <c r="T15" s="17">
        <v>0.17334428827506199</v>
      </c>
      <c r="U15" s="17">
        <v>0.114831121225004</v>
      </c>
      <c r="V15" s="17">
        <v>0.11880832954913</v>
      </c>
      <c r="W15" s="17">
        <v>0.17987991072245799</v>
      </c>
      <c r="X15" s="17">
        <v>0.11060039578057999</v>
      </c>
      <c r="Y15" s="17">
        <v>0.123748739520242</v>
      </c>
      <c r="Z15" s="17">
        <v>0.109940239624013</v>
      </c>
      <c r="AA15" s="17">
        <v>0.15008892648983899</v>
      </c>
      <c r="AB15" s="17">
        <v>0.167454414552617</v>
      </c>
      <c r="AC15" s="17">
        <v>0.16435873082355101</v>
      </c>
      <c r="AD15" s="17">
        <v>0.11509143510080699</v>
      </c>
      <c r="AE15" s="17"/>
      <c r="AF15" s="17">
        <v>9.2824543448487395E-2</v>
      </c>
      <c r="AG15" s="17">
        <v>0.17157500842345699</v>
      </c>
      <c r="AH15" s="17">
        <v>0.23806067998952399</v>
      </c>
      <c r="AI15" s="17">
        <v>4.8801509012643303E-2</v>
      </c>
      <c r="AJ15" s="17">
        <v>0.32967883086088101</v>
      </c>
      <c r="AK15" s="17"/>
      <c r="AL15" s="17">
        <v>0.194204337290031</v>
      </c>
      <c r="AM15" s="17">
        <v>0.11118849171378301</v>
      </c>
      <c r="AN15" s="17">
        <v>0.187640685502246</v>
      </c>
      <c r="AO15" s="17">
        <v>3.1929252488949303E-2</v>
      </c>
      <c r="AP15" s="17">
        <v>0.36852117564528802</v>
      </c>
      <c r="AQ15" s="17">
        <v>0.124940612612258</v>
      </c>
      <c r="AR15" s="17"/>
      <c r="AS15" s="17">
        <v>0.15286308843284399</v>
      </c>
      <c r="AT15" s="17">
        <v>0.150963398340734</v>
      </c>
      <c r="AU15" s="17">
        <v>0.12853086608940101</v>
      </c>
      <c r="AV15" s="17">
        <v>0.143905310163813</v>
      </c>
      <c r="AW15" s="17">
        <v>0.11127317723986099</v>
      </c>
      <c r="AX15" s="17"/>
      <c r="AY15" s="17">
        <v>0.13041047982958801</v>
      </c>
      <c r="AZ15" s="17">
        <v>0.14370542910387099</v>
      </c>
      <c r="BA15" s="17">
        <v>0.13934168003507899</v>
      </c>
      <c r="BB15" s="17">
        <v>0.19433714012883199</v>
      </c>
      <c r="BC15" s="17">
        <v>8.7739269603737693E-2</v>
      </c>
      <c r="BD15" s="17"/>
      <c r="BE15" s="17">
        <v>0.13663019072841001</v>
      </c>
      <c r="BF15" s="17">
        <v>0.154896500830734</v>
      </c>
      <c r="BG15" s="17">
        <v>0.15181372737330101</v>
      </c>
      <c r="BH15" s="17">
        <v>0.12811065524781501</v>
      </c>
      <c r="BI15" s="17"/>
      <c r="BJ15" s="17">
        <v>0.13205967385762399</v>
      </c>
      <c r="BK15" s="17">
        <v>0.177869549203205</v>
      </c>
      <c r="BL15" s="17">
        <v>0.13572166568537899</v>
      </c>
      <c r="BM15" s="17">
        <v>0.14723761766509499</v>
      </c>
      <c r="BN15" s="17"/>
      <c r="BO15" s="17">
        <v>0.13150726930164899</v>
      </c>
      <c r="BP15" s="17">
        <v>0.10641871876248001</v>
      </c>
      <c r="BQ15" s="17">
        <v>0.15451340853093801</v>
      </c>
      <c r="BR15" s="17"/>
      <c r="BS15" s="17">
        <v>0.13615691269774899</v>
      </c>
      <c r="BT15" s="17">
        <v>0.155675639693032</v>
      </c>
      <c r="BU15" s="17"/>
      <c r="BV15" s="17">
        <v>0.26810471693705101</v>
      </c>
      <c r="BW15" s="17">
        <v>0.10792094361505999</v>
      </c>
      <c r="BX15" s="17">
        <v>0.113248558453565</v>
      </c>
      <c r="BY15" s="17"/>
      <c r="BZ15" s="17">
        <v>0.10076169977963401</v>
      </c>
      <c r="CA15" s="17">
        <v>0.106543584442593</v>
      </c>
    </row>
    <row r="16" spans="2:79" x14ac:dyDescent="0.3">
      <c r="B16" s="18" t="s">
        <v>96</v>
      </c>
      <c r="C16" s="17">
        <v>0.14262555675755401</v>
      </c>
      <c r="D16" s="17">
        <v>0.164113016050142</v>
      </c>
      <c r="E16" s="17">
        <v>0.121957506190181</v>
      </c>
      <c r="F16" s="17"/>
      <c r="G16" s="17">
        <v>0.15781941683819101</v>
      </c>
      <c r="H16" s="17">
        <v>0.222724905134913</v>
      </c>
      <c r="I16" s="17">
        <v>0.16442885505861499</v>
      </c>
      <c r="J16" s="17">
        <v>0.12711711722437999</v>
      </c>
      <c r="K16" s="17">
        <v>6.8228052296806396E-2</v>
      </c>
      <c r="L16" s="17">
        <v>0.111785258426082</v>
      </c>
      <c r="M16" s="17"/>
      <c r="N16" s="17">
        <v>0.17484168999284699</v>
      </c>
      <c r="O16" s="17">
        <v>0.13000789914908201</v>
      </c>
      <c r="P16" s="17">
        <v>0.15242449570095601</v>
      </c>
      <c r="Q16" s="17">
        <v>0.110737262867286</v>
      </c>
      <c r="R16" s="17"/>
      <c r="S16" s="17">
        <v>0.18692112724748899</v>
      </c>
      <c r="T16" s="17">
        <v>0.144544914272451</v>
      </c>
      <c r="U16" s="17">
        <v>0.120792890551236</v>
      </c>
      <c r="V16" s="17">
        <v>0.14219153955615699</v>
      </c>
      <c r="W16" s="17">
        <v>0.13982551733068099</v>
      </c>
      <c r="X16" s="17">
        <v>0.152496174831945</v>
      </c>
      <c r="Y16" s="17">
        <v>0.12111963971204601</v>
      </c>
      <c r="Z16" s="17">
        <v>0.16660963879096499</v>
      </c>
      <c r="AA16" s="17">
        <v>0.12682525413773901</v>
      </c>
      <c r="AB16" s="17">
        <v>0.123480718444584</v>
      </c>
      <c r="AC16" s="17">
        <v>0.13264740464515101</v>
      </c>
      <c r="AD16" s="17">
        <v>0.122024909264564</v>
      </c>
      <c r="AE16" s="17"/>
      <c r="AF16" s="17">
        <v>0.185038317797903</v>
      </c>
      <c r="AG16" s="17">
        <v>0.14676775276648299</v>
      </c>
      <c r="AH16" s="17">
        <v>9.0113576587692701E-2</v>
      </c>
      <c r="AI16" s="17">
        <v>0.141170395354243</v>
      </c>
      <c r="AJ16" s="17">
        <v>8.2603467519758098E-2</v>
      </c>
      <c r="AK16" s="17"/>
      <c r="AL16" s="17">
        <v>0.16342463634241899</v>
      </c>
      <c r="AM16" s="17">
        <v>0.191580291577299</v>
      </c>
      <c r="AN16" s="17">
        <v>0.10792489649057301</v>
      </c>
      <c r="AO16" s="17">
        <v>0.13013654258744101</v>
      </c>
      <c r="AP16" s="17">
        <v>5.6768915161270299E-2</v>
      </c>
      <c r="AQ16" s="17">
        <v>0.12532722253365999</v>
      </c>
      <c r="AR16" s="17"/>
      <c r="AS16" s="17">
        <v>0.19649400005715101</v>
      </c>
      <c r="AT16" s="17">
        <v>0.139301988910143</v>
      </c>
      <c r="AU16" s="17">
        <v>0.13287122465694501</v>
      </c>
      <c r="AV16" s="17">
        <v>9.9031053311076894E-2</v>
      </c>
      <c r="AW16" s="17">
        <v>0.12119919974438401</v>
      </c>
      <c r="AX16" s="17"/>
      <c r="AY16" s="17">
        <v>0.16260890333710001</v>
      </c>
      <c r="AZ16" s="17">
        <v>0.15019478966063299</v>
      </c>
      <c r="BA16" s="17">
        <v>0.124034621880146</v>
      </c>
      <c r="BB16" s="17">
        <v>0.114414319007453</v>
      </c>
      <c r="BC16" s="17">
        <v>0.14566766627279101</v>
      </c>
      <c r="BD16" s="17"/>
      <c r="BE16" s="17">
        <v>0.163720496337625</v>
      </c>
      <c r="BF16" s="17">
        <v>0.16805683948597799</v>
      </c>
      <c r="BG16" s="17">
        <v>0.13664227850829899</v>
      </c>
      <c r="BH16" s="17">
        <v>0.133915027464484</v>
      </c>
      <c r="BI16" s="17"/>
      <c r="BJ16" s="17">
        <v>0.15173225271352</v>
      </c>
      <c r="BK16" s="17">
        <v>0.213107009695398</v>
      </c>
      <c r="BL16" s="17">
        <v>0.13176671318429101</v>
      </c>
      <c r="BM16" s="17">
        <v>0.13607195615384299</v>
      </c>
      <c r="BN16" s="17"/>
      <c r="BO16" s="17">
        <v>0.141602552120455</v>
      </c>
      <c r="BP16" s="17">
        <v>0.17223921749499299</v>
      </c>
      <c r="BQ16" s="17">
        <v>0.13630749497862299</v>
      </c>
      <c r="BR16" s="17"/>
      <c r="BS16" s="17">
        <v>0.15157134913602799</v>
      </c>
      <c r="BT16" s="17">
        <v>0.130023419399108</v>
      </c>
      <c r="BU16" s="17"/>
      <c r="BV16" s="17">
        <v>0.10148398153501099</v>
      </c>
      <c r="BW16" s="17">
        <v>0.134021707953593</v>
      </c>
      <c r="BX16" s="17">
        <v>0.17916663183846901</v>
      </c>
      <c r="BY16" s="17"/>
      <c r="BZ16" s="17">
        <v>0.14476779906549</v>
      </c>
      <c r="CA16" s="17">
        <v>0.186125819303148</v>
      </c>
    </row>
    <row r="17" spans="2:79" x14ac:dyDescent="0.3">
      <c r="B17" s="18" t="s">
        <v>97</v>
      </c>
      <c r="C17" s="17">
        <v>0.102460073664615</v>
      </c>
      <c r="D17" s="17">
        <v>0.117864590724684</v>
      </c>
      <c r="E17" s="17">
        <v>8.8346478376266496E-2</v>
      </c>
      <c r="F17" s="17"/>
      <c r="G17" s="17">
        <v>0.121466452069981</v>
      </c>
      <c r="H17" s="17">
        <v>0.108366578211849</v>
      </c>
      <c r="I17" s="17">
        <v>9.5797235282867502E-2</v>
      </c>
      <c r="J17" s="17">
        <v>0.10288100815531601</v>
      </c>
      <c r="K17" s="17">
        <v>8.3542406282669804E-2</v>
      </c>
      <c r="L17" s="17">
        <v>0.10266406879812801</v>
      </c>
      <c r="M17" s="17"/>
      <c r="N17" s="17">
        <v>0.12883432057694599</v>
      </c>
      <c r="O17" s="17">
        <v>9.6361742827280203E-2</v>
      </c>
      <c r="P17" s="17">
        <v>0.101472608042002</v>
      </c>
      <c r="Q17" s="17">
        <v>8.3236322291318998E-2</v>
      </c>
      <c r="R17" s="17"/>
      <c r="S17" s="17">
        <v>0.121150113144885</v>
      </c>
      <c r="T17" s="17">
        <v>0.137274982294536</v>
      </c>
      <c r="U17" s="17">
        <v>5.9386937775194402E-2</v>
      </c>
      <c r="V17" s="17">
        <v>8.0947079391710405E-2</v>
      </c>
      <c r="W17" s="17">
        <v>7.6208246498537899E-2</v>
      </c>
      <c r="X17" s="17">
        <v>8.36903981950846E-2</v>
      </c>
      <c r="Y17" s="17">
        <v>9.8432728254938998E-2</v>
      </c>
      <c r="Z17" s="17">
        <v>0.117180349820764</v>
      </c>
      <c r="AA17" s="17">
        <v>0.114085559960343</v>
      </c>
      <c r="AB17" s="17">
        <v>0.12653317093449201</v>
      </c>
      <c r="AC17" s="17">
        <v>8.8563598234067398E-2</v>
      </c>
      <c r="AD17" s="17">
        <v>6.1426367960753903E-2</v>
      </c>
      <c r="AE17" s="17"/>
      <c r="AF17" s="17">
        <v>4.3885996848611199E-2</v>
      </c>
      <c r="AG17" s="17">
        <v>0.13681921116200599</v>
      </c>
      <c r="AH17" s="17">
        <v>0.19192926297569299</v>
      </c>
      <c r="AI17" s="17">
        <v>3.8367587708304403E-2</v>
      </c>
      <c r="AJ17" s="17">
        <v>0.10310227737750199</v>
      </c>
      <c r="AK17" s="17"/>
      <c r="AL17" s="17">
        <v>0.151020329428773</v>
      </c>
      <c r="AM17" s="17">
        <v>5.96767798287898E-2</v>
      </c>
      <c r="AN17" s="17">
        <v>0.17876950737866401</v>
      </c>
      <c r="AO17" s="17">
        <v>3.4702515446272002E-2</v>
      </c>
      <c r="AP17" s="17">
        <v>0.13412705022286001</v>
      </c>
      <c r="AQ17" s="17">
        <v>6.4964888390051295E-2</v>
      </c>
      <c r="AR17" s="17"/>
      <c r="AS17" s="17">
        <v>0.12614312613674</v>
      </c>
      <c r="AT17" s="17">
        <v>9.9117092221848904E-2</v>
      </c>
      <c r="AU17" s="17">
        <v>8.5899916018251699E-2</v>
      </c>
      <c r="AV17" s="17">
        <v>0.121273174691781</v>
      </c>
      <c r="AW17" s="17">
        <v>6.2890230148872003E-2</v>
      </c>
      <c r="AX17" s="17"/>
      <c r="AY17" s="17">
        <v>0.11247021523550001</v>
      </c>
      <c r="AZ17" s="17">
        <v>8.9956507765455607E-2</v>
      </c>
      <c r="BA17" s="17">
        <v>0.113125158068097</v>
      </c>
      <c r="BB17" s="17">
        <v>9.8172349511841506E-2</v>
      </c>
      <c r="BC17" s="17">
        <v>0.125620667427183</v>
      </c>
      <c r="BD17" s="17"/>
      <c r="BE17" s="17">
        <v>0.127027293935879</v>
      </c>
      <c r="BF17" s="17">
        <v>9.75018214809317E-2</v>
      </c>
      <c r="BG17" s="17">
        <v>0.110420877013025</v>
      </c>
      <c r="BH17" s="17">
        <v>8.9800136223476504E-2</v>
      </c>
      <c r="BI17" s="17"/>
      <c r="BJ17" s="17">
        <v>9.6373802765451794E-2</v>
      </c>
      <c r="BK17" s="17">
        <v>0.107185149931613</v>
      </c>
      <c r="BL17" s="17">
        <v>0.10662146780305599</v>
      </c>
      <c r="BM17" s="17">
        <v>0.101246915269374</v>
      </c>
      <c r="BN17" s="17"/>
      <c r="BO17" s="17">
        <v>8.3639803596538803E-2</v>
      </c>
      <c r="BP17" s="17">
        <v>8.6751567020787596E-2</v>
      </c>
      <c r="BQ17" s="17">
        <v>0.109295703675138</v>
      </c>
      <c r="BR17" s="17"/>
      <c r="BS17" s="17">
        <v>9.5508470429402997E-2</v>
      </c>
      <c r="BT17" s="17">
        <v>0.11199006680159999</v>
      </c>
      <c r="BU17" s="17"/>
      <c r="BV17" s="17">
        <v>0.200069419168726</v>
      </c>
      <c r="BW17" s="17">
        <v>8.0393550669958097E-2</v>
      </c>
      <c r="BX17" s="17">
        <v>6.2610697938537102E-2</v>
      </c>
      <c r="BY17" s="17"/>
      <c r="BZ17" s="17">
        <v>0.120868247683819</v>
      </c>
      <c r="CA17" s="17">
        <v>8.5994736661825194E-2</v>
      </c>
    </row>
    <row r="18" spans="2:79" x14ac:dyDescent="0.3">
      <c r="B18" s="18" t="s">
        <v>98</v>
      </c>
      <c r="C18" s="17">
        <v>8.6161370512253005E-2</v>
      </c>
      <c r="D18" s="17">
        <v>8.0692752709332793E-2</v>
      </c>
      <c r="E18" s="17">
        <v>9.2260290101366799E-2</v>
      </c>
      <c r="F18" s="17"/>
      <c r="G18" s="17">
        <v>4.9787861215686298E-2</v>
      </c>
      <c r="H18" s="17">
        <v>5.5829155145991897E-2</v>
      </c>
      <c r="I18" s="17">
        <v>7.7158570108093599E-2</v>
      </c>
      <c r="J18" s="17">
        <v>7.22795657817598E-2</v>
      </c>
      <c r="K18" s="17">
        <v>0.11280426482722</v>
      </c>
      <c r="L18" s="17">
        <v>0.13596640481176001</v>
      </c>
      <c r="M18" s="17"/>
      <c r="N18" s="17">
        <v>0.11816050661548901</v>
      </c>
      <c r="O18" s="17">
        <v>8.4035033086985206E-2</v>
      </c>
      <c r="P18" s="17">
        <v>8.1227646081129007E-2</v>
      </c>
      <c r="Q18" s="17">
        <v>5.9878599352671202E-2</v>
      </c>
      <c r="R18" s="17"/>
      <c r="S18" s="17">
        <v>5.22922022536631E-2</v>
      </c>
      <c r="T18" s="17">
        <v>8.3661686288101E-2</v>
      </c>
      <c r="U18" s="17">
        <v>0.11183621312012799</v>
      </c>
      <c r="V18" s="17">
        <v>8.0949406151770306E-2</v>
      </c>
      <c r="W18" s="17">
        <v>6.08291173329297E-2</v>
      </c>
      <c r="X18" s="17">
        <v>9.4318878099100695E-2</v>
      </c>
      <c r="Y18" s="17">
        <v>0.13381918001511001</v>
      </c>
      <c r="Z18" s="17">
        <v>9.2373089334851194E-2</v>
      </c>
      <c r="AA18" s="17">
        <v>4.7401347677102003E-2</v>
      </c>
      <c r="AB18" s="17">
        <v>8.1565648406368693E-2</v>
      </c>
      <c r="AC18" s="17">
        <v>0.148888996528557</v>
      </c>
      <c r="AD18" s="17">
        <v>0.15226035470594901</v>
      </c>
      <c r="AE18" s="17"/>
      <c r="AF18" s="17">
        <v>0.13098169904224699</v>
      </c>
      <c r="AG18" s="17">
        <v>6.5793603234533093E-2</v>
      </c>
      <c r="AH18" s="17">
        <v>7.7885084102025895E-2</v>
      </c>
      <c r="AI18" s="17">
        <v>0.10003104478762199</v>
      </c>
      <c r="AJ18" s="17">
        <v>3.8324396099179599E-2</v>
      </c>
      <c r="AK18" s="17"/>
      <c r="AL18" s="17">
        <v>6.3739822290374504E-2</v>
      </c>
      <c r="AM18" s="17">
        <v>0.114428561098287</v>
      </c>
      <c r="AN18" s="17">
        <v>5.7714605200945998E-2</v>
      </c>
      <c r="AO18" s="17">
        <v>0.112765663685268</v>
      </c>
      <c r="AP18" s="17">
        <v>6.3211563228388695E-2</v>
      </c>
      <c r="AQ18" s="17">
        <v>7.6305846892689905E-2</v>
      </c>
      <c r="AR18" s="17"/>
      <c r="AS18" s="17">
        <v>0.106362246598574</v>
      </c>
      <c r="AT18" s="17">
        <v>8.5565558850638906E-2</v>
      </c>
      <c r="AU18" s="17">
        <v>9.1275240849951506E-2</v>
      </c>
      <c r="AV18" s="17">
        <v>5.9428035786026102E-2</v>
      </c>
      <c r="AW18" s="17">
        <v>2.1880865866448902E-2</v>
      </c>
      <c r="AX18" s="17"/>
      <c r="AY18" s="17">
        <v>0.121633996702132</v>
      </c>
      <c r="AZ18" s="17">
        <v>8.9855148803741597E-2</v>
      </c>
      <c r="BA18" s="17">
        <v>6.4024463494062794E-2</v>
      </c>
      <c r="BB18" s="17">
        <v>6.3101608472066001E-2</v>
      </c>
      <c r="BC18" s="17">
        <v>2.8474343855112001E-2</v>
      </c>
      <c r="BD18" s="17"/>
      <c r="BE18" s="17">
        <v>6.8597521542161005E-2</v>
      </c>
      <c r="BF18" s="17">
        <v>8.9744980905561794E-2</v>
      </c>
      <c r="BG18" s="17">
        <v>8.5574506491407604E-2</v>
      </c>
      <c r="BH18" s="17">
        <v>8.9170610355224597E-2</v>
      </c>
      <c r="BI18" s="17"/>
      <c r="BJ18" s="17">
        <v>2.6849131141645201E-2</v>
      </c>
      <c r="BK18" s="17">
        <v>4.1934167883729702E-2</v>
      </c>
      <c r="BL18" s="17">
        <v>9.6395700688684596E-2</v>
      </c>
      <c r="BM18" s="17">
        <v>0.101426607910792</v>
      </c>
      <c r="BN18" s="17"/>
      <c r="BO18" s="17">
        <v>4.7799022351177299E-2</v>
      </c>
      <c r="BP18" s="17">
        <v>6.8365621088466999E-2</v>
      </c>
      <c r="BQ18" s="17">
        <v>9.7973010639709604E-2</v>
      </c>
      <c r="BR18" s="17"/>
      <c r="BS18" s="17">
        <v>8.7855723392774199E-2</v>
      </c>
      <c r="BT18" s="17">
        <v>8.3540672602763502E-2</v>
      </c>
      <c r="BU18" s="17"/>
      <c r="BV18" s="17">
        <v>7.5195239973665104E-2</v>
      </c>
      <c r="BW18" s="17">
        <v>6.6601659369578306E-2</v>
      </c>
      <c r="BX18" s="17">
        <v>0.11783520927108</v>
      </c>
      <c r="BY18" s="17"/>
      <c r="BZ18" s="17">
        <v>5.0192134456911001E-2</v>
      </c>
      <c r="CA18" s="17">
        <v>5.8149100215041903E-2</v>
      </c>
    </row>
    <row r="19" spans="2:79" ht="28.8" x14ac:dyDescent="0.3">
      <c r="B19" s="18" t="s">
        <v>99</v>
      </c>
      <c r="C19" s="17">
        <v>7.36264260648722E-2</v>
      </c>
      <c r="D19" s="17">
        <v>9.3901166145244006E-2</v>
      </c>
      <c r="E19" s="17">
        <v>5.4506808869755702E-2</v>
      </c>
      <c r="F19" s="17"/>
      <c r="G19" s="17">
        <v>1.5905590088343101E-2</v>
      </c>
      <c r="H19" s="17">
        <v>4.6397253537058598E-2</v>
      </c>
      <c r="I19" s="17">
        <v>3.4207193549296397E-2</v>
      </c>
      <c r="J19" s="17">
        <v>6.1861768847592598E-2</v>
      </c>
      <c r="K19" s="17">
        <v>8.9310312025012703E-2</v>
      </c>
      <c r="L19" s="17">
        <v>0.16546035930136899</v>
      </c>
      <c r="M19" s="17"/>
      <c r="N19" s="17">
        <v>9.7174774727807306E-2</v>
      </c>
      <c r="O19" s="17">
        <v>7.7180340353481605E-2</v>
      </c>
      <c r="P19" s="17">
        <v>5.0291874276660799E-2</v>
      </c>
      <c r="Q19" s="17">
        <v>6.4610736985568004E-2</v>
      </c>
      <c r="R19" s="17"/>
      <c r="S19" s="17">
        <v>4.7820569692795897E-2</v>
      </c>
      <c r="T19" s="17">
        <v>0.101065202189704</v>
      </c>
      <c r="U19" s="17">
        <v>0.11860840128211</v>
      </c>
      <c r="V19" s="17">
        <v>5.6229247189064503E-2</v>
      </c>
      <c r="W19" s="17">
        <v>5.4098545720827798E-2</v>
      </c>
      <c r="X19" s="17">
        <v>8.1711414692247103E-2</v>
      </c>
      <c r="Y19" s="17">
        <v>5.11818282558077E-2</v>
      </c>
      <c r="Z19" s="17">
        <v>0.108882074447696</v>
      </c>
      <c r="AA19" s="17">
        <v>8.8489850394724706E-2</v>
      </c>
      <c r="AB19" s="17">
        <v>6.8966916273989196E-2</v>
      </c>
      <c r="AC19" s="17">
        <v>5.1510448840011297E-2</v>
      </c>
      <c r="AD19" s="17">
        <v>3.8152842095524803E-2</v>
      </c>
      <c r="AE19" s="17"/>
      <c r="AF19" s="17">
        <v>0.13055491286323301</v>
      </c>
      <c r="AG19" s="17">
        <v>6.5981781115929103E-2</v>
      </c>
      <c r="AH19" s="17">
        <v>0.10731123381088201</v>
      </c>
      <c r="AI19" s="17">
        <v>6.7507667263389901E-2</v>
      </c>
      <c r="AJ19" s="17">
        <v>4.3733332698907203E-2</v>
      </c>
      <c r="AK19" s="17"/>
      <c r="AL19" s="17">
        <v>6.5202585336997507E-2</v>
      </c>
      <c r="AM19" s="17">
        <v>0.11157844953024</v>
      </c>
      <c r="AN19" s="17">
        <v>0.108736819943052</v>
      </c>
      <c r="AO19" s="17">
        <v>8.5462141715585097E-2</v>
      </c>
      <c r="AP19" s="17">
        <v>1.3347615878578099E-2</v>
      </c>
      <c r="AQ19" s="17">
        <v>6.3982878619312997E-2</v>
      </c>
      <c r="AR19" s="17"/>
      <c r="AS19" s="17">
        <v>4.8004002895280402E-2</v>
      </c>
      <c r="AT19" s="17">
        <v>7.8187191669969305E-2</v>
      </c>
      <c r="AU19" s="17">
        <v>7.8354983295917294E-2</v>
      </c>
      <c r="AV19" s="17">
        <v>8.9634292649726402E-2</v>
      </c>
      <c r="AW19" s="17">
        <v>5.1972600726178E-2</v>
      </c>
      <c r="AX19" s="17"/>
      <c r="AY19" s="17">
        <v>9.6554187899308405E-2</v>
      </c>
      <c r="AZ19" s="17">
        <v>7.5588942426215902E-2</v>
      </c>
      <c r="BA19" s="17">
        <v>6.0947280432699001E-2</v>
      </c>
      <c r="BB19" s="17">
        <v>6.0341769475850897E-2</v>
      </c>
      <c r="BC19" s="17">
        <v>2.9095945712340299E-2</v>
      </c>
      <c r="BD19" s="17"/>
      <c r="BE19" s="17">
        <v>3.8931912673101199E-2</v>
      </c>
      <c r="BF19" s="17">
        <v>9.8665278530112602E-2</v>
      </c>
      <c r="BG19" s="17">
        <v>7.2896962679432506E-2</v>
      </c>
      <c r="BH19" s="17">
        <v>6.3924887446873593E-2</v>
      </c>
      <c r="BI19" s="17"/>
      <c r="BJ19" s="17">
        <v>4.2906080918751401E-2</v>
      </c>
      <c r="BK19" s="17">
        <v>2.3090617352730901E-2</v>
      </c>
      <c r="BL19" s="17">
        <v>0.10003531603496001</v>
      </c>
      <c r="BM19" s="17">
        <v>7.53494822113389E-2</v>
      </c>
      <c r="BN19" s="17"/>
      <c r="BO19" s="17">
        <v>3.5722910846940202E-2</v>
      </c>
      <c r="BP19" s="17">
        <v>6.2374181653461397E-2</v>
      </c>
      <c r="BQ19" s="17">
        <v>8.3412080861919299E-2</v>
      </c>
      <c r="BR19" s="17"/>
      <c r="BS19" s="17">
        <v>8.4383746860412806E-2</v>
      </c>
      <c r="BT19" s="17">
        <v>6.0473454399000301E-2</v>
      </c>
      <c r="BU19" s="17"/>
      <c r="BV19" s="17">
        <v>5.5148325009090698E-2</v>
      </c>
      <c r="BW19" s="17">
        <v>7.1469891804439301E-2</v>
      </c>
      <c r="BX19" s="17">
        <v>0.10253590982753</v>
      </c>
      <c r="BY19" s="17"/>
      <c r="BZ19" s="17">
        <v>0.110318226936127</v>
      </c>
      <c r="CA19" s="17">
        <v>5.6841437453221698E-2</v>
      </c>
    </row>
    <row r="20" spans="2:79" x14ac:dyDescent="0.3">
      <c r="B20" s="18" t="s">
        <v>100</v>
      </c>
      <c r="C20" s="17">
        <v>6.4609498369495505E-2</v>
      </c>
      <c r="D20" s="17">
        <v>4.7778084248354301E-2</v>
      </c>
      <c r="E20" s="17">
        <v>8.1598949036968002E-2</v>
      </c>
      <c r="F20" s="17"/>
      <c r="G20" s="17">
        <v>5.8391169306885697E-2</v>
      </c>
      <c r="H20" s="17">
        <v>8.9482376978782099E-2</v>
      </c>
      <c r="I20" s="17">
        <v>6.0435000888141799E-2</v>
      </c>
      <c r="J20" s="17">
        <v>4.6412748636609998E-2</v>
      </c>
      <c r="K20" s="17">
        <v>3.06737266552893E-2</v>
      </c>
      <c r="L20" s="17">
        <v>8.9337997092102495E-2</v>
      </c>
      <c r="M20" s="17"/>
      <c r="N20" s="17">
        <v>6.2614379747108595E-2</v>
      </c>
      <c r="O20" s="17">
        <v>6.4010913976141795E-2</v>
      </c>
      <c r="P20" s="17">
        <v>5.3435146801092098E-2</v>
      </c>
      <c r="Q20" s="17">
        <v>7.8512373598346202E-2</v>
      </c>
      <c r="R20" s="17"/>
      <c r="S20" s="17">
        <v>0.100176746064484</v>
      </c>
      <c r="T20" s="17">
        <v>5.9889553733653601E-2</v>
      </c>
      <c r="U20" s="17">
        <v>6.33234751428563E-2</v>
      </c>
      <c r="V20" s="17">
        <v>5.4974311411321898E-2</v>
      </c>
      <c r="W20" s="17">
        <v>3.6716235763944498E-2</v>
      </c>
      <c r="X20" s="17">
        <v>6.9344363269291498E-2</v>
      </c>
      <c r="Y20" s="17">
        <v>7.3438769782267196E-2</v>
      </c>
      <c r="Z20" s="17">
        <v>8.7963499390170202E-2</v>
      </c>
      <c r="AA20" s="17">
        <v>6.5676639004482104E-2</v>
      </c>
      <c r="AB20" s="17">
        <v>3.6060658706198102E-2</v>
      </c>
      <c r="AC20" s="17">
        <v>3.6131972987494702E-2</v>
      </c>
      <c r="AD20" s="17">
        <v>7.7660872097414402E-2</v>
      </c>
      <c r="AE20" s="17"/>
      <c r="AF20" s="17">
        <v>6.3317821118224094E-2</v>
      </c>
      <c r="AG20" s="17">
        <v>5.9744411867688599E-2</v>
      </c>
      <c r="AH20" s="17">
        <v>6.0709678237754298E-2</v>
      </c>
      <c r="AI20" s="17">
        <v>0.113873882135024</v>
      </c>
      <c r="AJ20" s="17">
        <v>7.4557336960748496E-2</v>
      </c>
      <c r="AK20" s="17"/>
      <c r="AL20" s="17">
        <v>6.6193626049275395E-2</v>
      </c>
      <c r="AM20" s="17">
        <v>7.1292352156963806E-2</v>
      </c>
      <c r="AN20" s="17">
        <v>3.5870449860545002E-2</v>
      </c>
      <c r="AO20" s="17">
        <v>8.8388297326938606E-2</v>
      </c>
      <c r="AP20" s="17">
        <v>4.2672537145379399E-2</v>
      </c>
      <c r="AQ20" s="17">
        <v>5.9996472415613698E-2</v>
      </c>
      <c r="AR20" s="17"/>
      <c r="AS20" s="17">
        <v>5.5256328305295303E-2</v>
      </c>
      <c r="AT20" s="17">
        <v>6.2376370500037699E-2</v>
      </c>
      <c r="AU20" s="17">
        <v>7.8644931272770904E-2</v>
      </c>
      <c r="AV20" s="17">
        <v>6.9332598400304798E-2</v>
      </c>
      <c r="AW20" s="17">
        <v>2.3107874026643702E-2</v>
      </c>
      <c r="AX20" s="17"/>
      <c r="AY20" s="17">
        <v>6.5975804207004204E-2</v>
      </c>
      <c r="AZ20" s="17">
        <v>7.351676994122E-2</v>
      </c>
      <c r="BA20" s="17">
        <v>7.8930166527209397E-2</v>
      </c>
      <c r="BB20" s="17">
        <v>1.6304240938722799E-2</v>
      </c>
      <c r="BC20" s="17">
        <v>5.7331700134503498E-2</v>
      </c>
      <c r="BD20" s="17"/>
      <c r="BE20" s="17">
        <v>7.5581594616261405E-2</v>
      </c>
      <c r="BF20" s="17">
        <v>7.3892804638185705E-2</v>
      </c>
      <c r="BG20" s="17">
        <v>6.5111724941447804E-2</v>
      </c>
      <c r="BH20" s="17">
        <v>5.6332506356327403E-2</v>
      </c>
      <c r="BI20" s="17"/>
      <c r="BJ20" s="17">
        <v>4.5215492612419701E-2</v>
      </c>
      <c r="BK20" s="17">
        <v>9.1039984357591905E-2</v>
      </c>
      <c r="BL20" s="17">
        <v>6.5175420737950102E-2</v>
      </c>
      <c r="BM20" s="17">
        <v>6.5852971190564505E-2</v>
      </c>
      <c r="BN20" s="17"/>
      <c r="BO20" s="17">
        <v>4.1626352985740599E-2</v>
      </c>
      <c r="BP20" s="17">
        <v>4.7133364919121297E-2</v>
      </c>
      <c r="BQ20" s="17">
        <v>7.1553152868209305E-2</v>
      </c>
      <c r="BR20" s="17"/>
      <c r="BS20" s="17">
        <v>7.4509184993909003E-2</v>
      </c>
      <c r="BT20" s="17">
        <v>5.2483546085553397E-2</v>
      </c>
      <c r="BU20" s="17"/>
      <c r="BV20" s="17">
        <v>4.2082125787866201E-2</v>
      </c>
      <c r="BW20" s="17">
        <v>7.1262335621954997E-2</v>
      </c>
      <c r="BX20" s="17">
        <v>8.1835004258241903E-2</v>
      </c>
      <c r="BY20" s="17"/>
      <c r="BZ20" s="17">
        <v>5.6609532459075698E-2</v>
      </c>
      <c r="CA20" s="17">
        <v>7.9565999787117106E-2</v>
      </c>
    </row>
    <row r="21" spans="2:79" ht="28.8" x14ac:dyDescent="0.3">
      <c r="B21" s="18" t="s">
        <v>101</v>
      </c>
      <c r="C21" s="17">
        <v>5.06211312454284E-2</v>
      </c>
      <c r="D21" s="17">
        <v>5.3662098357823297E-2</v>
      </c>
      <c r="E21" s="17">
        <v>4.8105023995755503E-2</v>
      </c>
      <c r="F21" s="17"/>
      <c r="G21" s="17">
        <v>0.103598774420443</v>
      </c>
      <c r="H21" s="17">
        <v>7.0712473316314695E-2</v>
      </c>
      <c r="I21" s="17">
        <v>7.6857070941039496E-2</v>
      </c>
      <c r="J21" s="17">
        <v>2.57116538575284E-2</v>
      </c>
      <c r="K21" s="17">
        <v>2.28706976446835E-2</v>
      </c>
      <c r="L21" s="17">
        <v>1.63569027963518E-2</v>
      </c>
      <c r="M21" s="17"/>
      <c r="N21" s="17">
        <v>6.3080240679091903E-2</v>
      </c>
      <c r="O21" s="17">
        <v>5.85129085434761E-2</v>
      </c>
      <c r="P21" s="17">
        <v>3.9085009062700703E-2</v>
      </c>
      <c r="Q21" s="17">
        <v>4.0122054812811003E-2</v>
      </c>
      <c r="R21" s="17"/>
      <c r="S21" s="17">
        <v>8.2458834558746405E-2</v>
      </c>
      <c r="T21" s="17">
        <v>4.07197413171064E-2</v>
      </c>
      <c r="U21" s="17">
        <v>2.7750772236329099E-2</v>
      </c>
      <c r="V21" s="17">
        <v>5.7988243448603698E-2</v>
      </c>
      <c r="W21" s="17">
        <v>4.4853897557483202E-2</v>
      </c>
      <c r="X21" s="17">
        <v>6.3813374109672694E-2</v>
      </c>
      <c r="Y21" s="17">
        <v>5.5841885599946101E-2</v>
      </c>
      <c r="Z21" s="17">
        <v>6.7652952893637305E-2</v>
      </c>
      <c r="AA21" s="17">
        <v>4.2345133047293898E-2</v>
      </c>
      <c r="AB21" s="17">
        <v>3.0915573065034799E-2</v>
      </c>
      <c r="AC21" s="17">
        <v>4.59133117203104E-2</v>
      </c>
      <c r="AD21" s="17">
        <v>1.8636512573280601E-2</v>
      </c>
      <c r="AE21" s="17"/>
      <c r="AF21" s="17">
        <v>3.5978096397171498E-2</v>
      </c>
      <c r="AG21" s="17">
        <v>6.8178686128543206E-2</v>
      </c>
      <c r="AH21" s="17">
        <v>2.90258394851967E-2</v>
      </c>
      <c r="AI21" s="17">
        <v>3.8115359747095297E-2</v>
      </c>
      <c r="AJ21" s="17">
        <v>7.0337445929057496E-2</v>
      </c>
      <c r="AK21" s="17"/>
      <c r="AL21" s="17">
        <v>7.2706037328503295E-2</v>
      </c>
      <c r="AM21" s="17">
        <v>4.6219278509809801E-2</v>
      </c>
      <c r="AN21" s="17">
        <v>5.1901627555756703E-2</v>
      </c>
      <c r="AO21" s="17">
        <v>3.7713446268048401E-2</v>
      </c>
      <c r="AP21" s="17">
        <v>6.7883099776461703E-2</v>
      </c>
      <c r="AQ21" s="17">
        <v>2.05605035683686E-2</v>
      </c>
      <c r="AR21" s="17"/>
      <c r="AS21" s="17">
        <v>5.2166661738073598E-2</v>
      </c>
      <c r="AT21" s="17">
        <v>5.0421817766977697E-2</v>
      </c>
      <c r="AU21" s="17">
        <v>4.9506089637048799E-2</v>
      </c>
      <c r="AV21" s="17">
        <v>4.2820750686772803E-2</v>
      </c>
      <c r="AW21" s="17">
        <v>9.7639757167655605E-2</v>
      </c>
      <c r="AX21" s="17"/>
      <c r="AY21" s="17">
        <v>4.1961215001880499E-2</v>
      </c>
      <c r="AZ21" s="17">
        <v>5.50269220446582E-2</v>
      </c>
      <c r="BA21" s="17">
        <v>4.5578623953155199E-2</v>
      </c>
      <c r="BB21" s="17">
        <v>6.3872002124646596E-2</v>
      </c>
      <c r="BC21" s="17">
        <v>5.6112971796623001E-2</v>
      </c>
      <c r="BD21" s="17"/>
      <c r="BE21" s="17">
        <v>2.0743632803015201E-2</v>
      </c>
      <c r="BF21" s="17">
        <v>7.2067937539471397E-2</v>
      </c>
      <c r="BG21" s="17">
        <v>3.6295736821022301E-2</v>
      </c>
      <c r="BH21" s="17">
        <v>6.6050163071542906E-2</v>
      </c>
      <c r="BI21" s="17"/>
      <c r="BJ21" s="17">
        <v>5.9721692981576702E-2</v>
      </c>
      <c r="BK21" s="17">
        <v>0.10759633367547</v>
      </c>
      <c r="BL21" s="17">
        <v>3.92613076230061E-2</v>
      </c>
      <c r="BM21" s="17">
        <v>4.6955352369104697E-2</v>
      </c>
      <c r="BN21" s="17"/>
      <c r="BO21" s="17">
        <v>5.7877334520478198E-2</v>
      </c>
      <c r="BP21" s="17">
        <v>6.32332176793656E-2</v>
      </c>
      <c r="BQ21" s="17">
        <v>4.7156498097479897E-2</v>
      </c>
      <c r="BR21" s="17"/>
      <c r="BS21" s="17">
        <v>4.1674452721364802E-2</v>
      </c>
      <c r="BT21" s="17">
        <v>6.23283043339109E-2</v>
      </c>
      <c r="BU21" s="17"/>
      <c r="BV21" s="17">
        <v>5.5879163300017701E-2</v>
      </c>
      <c r="BW21" s="17">
        <v>4.8373354597069103E-2</v>
      </c>
      <c r="BX21" s="17">
        <v>5.2301083572782001E-2</v>
      </c>
      <c r="BY21" s="17"/>
      <c r="BZ21" s="17">
        <v>3.8884021623749397E-2</v>
      </c>
      <c r="CA21" s="17">
        <v>6.4968522382175806E-2</v>
      </c>
    </row>
    <row r="22" spans="2:79" ht="28.8" x14ac:dyDescent="0.3">
      <c r="B22" s="18" t="s">
        <v>102</v>
      </c>
      <c r="C22" s="17">
        <v>3.5154757082346298E-2</v>
      </c>
      <c r="D22" s="17">
        <v>3.34421064734544E-2</v>
      </c>
      <c r="E22" s="17">
        <v>3.5316004203943097E-2</v>
      </c>
      <c r="F22" s="17"/>
      <c r="G22" s="17">
        <v>8.0802764240903796E-2</v>
      </c>
      <c r="H22" s="17">
        <v>6.8470652763809203E-2</v>
      </c>
      <c r="I22" s="17">
        <v>2.5113113318241301E-2</v>
      </c>
      <c r="J22" s="17">
        <v>2.55491325585913E-2</v>
      </c>
      <c r="K22" s="17">
        <v>1.5564760170001799E-2</v>
      </c>
      <c r="L22" s="17">
        <v>6.5937154767338798E-3</v>
      </c>
      <c r="M22" s="17"/>
      <c r="N22" s="17">
        <v>5.0254034071792603E-2</v>
      </c>
      <c r="O22" s="17">
        <v>4.1369756246911797E-2</v>
      </c>
      <c r="P22" s="17">
        <v>2.7102421083122399E-2</v>
      </c>
      <c r="Q22" s="17">
        <v>2.0173089623560202E-2</v>
      </c>
      <c r="R22" s="17"/>
      <c r="S22" s="17">
        <v>4.5912652009903299E-2</v>
      </c>
      <c r="T22" s="17">
        <v>4.6976176527920202E-2</v>
      </c>
      <c r="U22" s="17">
        <v>5.8051765956078499E-3</v>
      </c>
      <c r="V22" s="17">
        <v>4.2044342121563202E-2</v>
      </c>
      <c r="W22" s="17">
        <v>3.6541438132739003E-2</v>
      </c>
      <c r="X22" s="17">
        <v>1.9891446166249199E-2</v>
      </c>
      <c r="Y22" s="17">
        <v>5.40723129711385E-2</v>
      </c>
      <c r="Z22" s="17">
        <v>2.8499441717003901E-2</v>
      </c>
      <c r="AA22" s="17">
        <v>2.07823602301568E-2</v>
      </c>
      <c r="AB22" s="17">
        <v>4.9332517795836799E-2</v>
      </c>
      <c r="AC22" s="17">
        <v>2.49273401182185E-2</v>
      </c>
      <c r="AD22" s="17">
        <v>1.9612142083721001E-2</v>
      </c>
      <c r="AE22" s="17"/>
      <c r="AF22" s="17">
        <v>2.0586043532797301E-2</v>
      </c>
      <c r="AG22" s="17">
        <v>5.0552573429893499E-2</v>
      </c>
      <c r="AH22" s="17">
        <v>2.7673767271081898E-2</v>
      </c>
      <c r="AI22" s="17">
        <v>2.62010817572263E-2</v>
      </c>
      <c r="AJ22" s="17">
        <v>3.5019687509905598E-2</v>
      </c>
      <c r="AK22" s="17"/>
      <c r="AL22" s="17">
        <v>6.5250019945544302E-2</v>
      </c>
      <c r="AM22" s="17">
        <v>2.6110615085877399E-2</v>
      </c>
      <c r="AN22" s="17">
        <v>3.2339040203014202E-2</v>
      </c>
      <c r="AO22" s="17">
        <v>2.27323853066374E-2</v>
      </c>
      <c r="AP22" s="17">
        <v>6.3530984433788795E-2</v>
      </c>
      <c r="AQ22" s="17">
        <v>1.05220387170966E-2</v>
      </c>
      <c r="AR22" s="17"/>
      <c r="AS22" s="17">
        <v>6.3489743365694698E-2</v>
      </c>
      <c r="AT22" s="17">
        <v>3.0110977196290498E-2</v>
      </c>
      <c r="AU22" s="17">
        <v>2.9071390308983501E-2</v>
      </c>
      <c r="AV22" s="17">
        <v>2.9797347434714402E-2</v>
      </c>
      <c r="AW22" s="17">
        <v>2.1583262775156299E-2</v>
      </c>
      <c r="AX22" s="17"/>
      <c r="AY22" s="17">
        <v>3.3901571858707603E-2</v>
      </c>
      <c r="AZ22" s="17">
        <v>3.9193216836017002E-2</v>
      </c>
      <c r="BA22" s="17">
        <v>2.8554763639349699E-2</v>
      </c>
      <c r="BB22" s="17">
        <v>3.2330899569427002E-2</v>
      </c>
      <c r="BC22" s="17">
        <v>5.5927120717566101E-2</v>
      </c>
      <c r="BD22" s="17"/>
      <c r="BE22" s="17">
        <v>3.40529438444995E-2</v>
      </c>
      <c r="BF22" s="17">
        <v>4.16651070756573E-2</v>
      </c>
      <c r="BG22" s="17">
        <v>3.2202379632090501E-2</v>
      </c>
      <c r="BH22" s="17">
        <v>3.6938621875602103E-2</v>
      </c>
      <c r="BI22" s="17"/>
      <c r="BJ22" s="17">
        <v>3.2934808712713502E-2</v>
      </c>
      <c r="BK22" s="17">
        <v>7.0208338377688098E-2</v>
      </c>
      <c r="BL22" s="17">
        <v>2.7137452942426799E-2</v>
      </c>
      <c r="BM22" s="17">
        <v>3.5201818423236997E-2</v>
      </c>
      <c r="BN22" s="17"/>
      <c r="BO22" s="17">
        <v>3.5271554342675197E-2</v>
      </c>
      <c r="BP22" s="17">
        <v>5.2345860559626603E-2</v>
      </c>
      <c r="BQ22" s="17">
        <v>3.2131540691901397E-2</v>
      </c>
      <c r="BR22" s="17"/>
      <c r="BS22" s="17">
        <v>2.9181897794515799E-2</v>
      </c>
      <c r="BT22" s="17">
        <v>4.2979877145501298E-2</v>
      </c>
      <c r="BU22" s="17"/>
      <c r="BV22" s="17">
        <v>4.6265732070935602E-2</v>
      </c>
      <c r="BW22" s="17">
        <v>2.74268309049336E-2</v>
      </c>
      <c r="BX22" s="17">
        <v>3.8095683810141001E-2</v>
      </c>
      <c r="BY22" s="17"/>
      <c r="BZ22" s="17">
        <v>4.2476423287969398E-2</v>
      </c>
      <c r="CA22" s="17">
        <v>3.9408865813958499E-2</v>
      </c>
    </row>
    <row r="23" spans="2:79" x14ac:dyDescent="0.3">
      <c r="B23" s="18" t="s">
        <v>103</v>
      </c>
      <c r="C23" s="17">
        <v>2.82983657939006E-2</v>
      </c>
      <c r="D23" s="17">
        <v>2.7891848348505999E-2</v>
      </c>
      <c r="E23" s="17">
        <v>2.8946235548163401E-2</v>
      </c>
      <c r="F23" s="17"/>
      <c r="G23" s="17">
        <v>3.3391470171171798E-2</v>
      </c>
      <c r="H23" s="17">
        <v>2.63121519849909E-2</v>
      </c>
      <c r="I23" s="17">
        <v>3.04954714716421E-2</v>
      </c>
      <c r="J23" s="17">
        <v>2.01117843429688E-2</v>
      </c>
      <c r="K23" s="17">
        <v>2.6914674997294101E-2</v>
      </c>
      <c r="L23" s="17">
        <v>3.2312708222451199E-2</v>
      </c>
      <c r="M23" s="17"/>
      <c r="N23" s="17">
        <v>2.5539164343500301E-2</v>
      </c>
      <c r="O23" s="17">
        <v>3.2183530504897702E-2</v>
      </c>
      <c r="P23" s="17">
        <v>2.7213073347746499E-2</v>
      </c>
      <c r="Q23" s="17">
        <v>2.6543985564246499E-2</v>
      </c>
      <c r="R23" s="17"/>
      <c r="S23" s="17">
        <v>4.0189950674070399E-2</v>
      </c>
      <c r="T23" s="17">
        <v>2.9310557850081499E-2</v>
      </c>
      <c r="U23" s="17">
        <v>4.5985555416570102E-2</v>
      </c>
      <c r="V23" s="17">
        <v>2.1205920948584402E-2</v>
      </c>
      <c r="W23" s="17">
        <v>3.7408946017364698E-2</v>
      </c>
      <c r="X23" s="17">
        <v>2.65036927848207E-2</v>
      </c>
      <c r="Y23" s="17">
        <v>5.5981047721276296E-3</v>
      </c>
      <c r="Z23" s="17">
        <v>0</v>
      </c>
      <c r="AA23" s="17">
        <v>4.1483904093867201E-2</v>
      </c>
      <c r="AB23" s="17">
        <v>2.3299470059904102E-2</v>
      </c>
      <c r="AC23" s="17">
        <v>0</v>
      </c>
      <c r="AD23" s="17">
        <v>3.89369947982805E-2</v>
      </c>
      <c r="AE23" s="17"/>
      <c r="AF23" s="17">
        <v>4.6465978568762098E-2</v>
      </c>
      <c r="AG23" s="17">
        <v>3.6282726748354997E-2</v>
      </c>
      <c r="AH23" s="17">
        <v>1.7534464517566E-2</v>
      </c>
      <c r="AI23" s="17">
        <v>1.6646186506006799E-2</v>
      </c>
      <c r="AJ23" s="17">
        <v>8.5361468552598695E-3</v>
      </c>
      <c r="AK23" s="17"/>
      <c r="AL23" s="17">
        <v>3.4259223810247E-2</v>
      </c>
      <c r="AM23" s="17">
        <v>4.3986023096818497E-2</v>
      </c>
      <c r="AN23" s="17">
        <v>2.0331167103579299E-2</v>
      </c>
      <c r="AO23" s="17">
        <v>2.1509345485252601E-2</v>
      </c>
      <c r="AP23" s="17">
        <v>6.7891571199547003E-3</v>
      </c>
      <c r="AQ23" s="17">
        <v>3.43475616887167E-2</v>
      </c>
      <c r="AR23" s="17"/>
      <c r="AS23" s="17">
        <v>2.6709096628665399E-2</v>
      </c>
      <c r="AT23" s="17">
        <v>2.5635798191673002E-2</v>
      </c>
      <c r="AU23" s="17">
        <v>4.2065051961588697E-2</v>
      </c>
      <c r="AV23" s="17">
        <v>1.38956753968782E-2</v>
      </c>
      <c r="AW23" s="17">
        <v>0</v>
      </c>
      <c r="AX23" s="17"/>
      <c r="AY23" s="17">
        <v>2.5738348185716901E-2</v>
      </c>
      <c r="AZ23" s="17">
        <v>2.94064721546397E-2</v>
      </c>
      <c r="BA23" s="17">
        <v>2.9368960554990199E-2</v>
      </c>
      <c r="BB23" s="17">
        <v>2.2546703638508601E-2</v>
      </c>
      <c r="BC23" s="17">
        <v>3.94834558394404E-2</v>
      </c>
      <c r="BD23" s="17"/>
      <c r="BE23" s="17">
        <v>2.7713500566231598E-2</v>
      </c>
      <c r="BF23" s="17">
        <v>3.1659669259579602E-2</v>
      </c>
      <c r="BG23" s="17">
        <v>2.8467222461148099E-2</v>
      </c>
      <c r="BH23" s="17">
        <v>2.4969564443572002E-2</v>
      </c>
      <c r="BI23" s="17"/>
      <c r="BJ23" s="17">
        <v>2.0409028805197401E-2</v>
      </c>
      <c r="BK23" s="17">
        <v>4.4696963042077001E-2</v>
      </c>
      <c r="BL23" s="17">
        <v>2.7328547986575701E-2</v>
      </c>
      <c r="BM23" s="17">
        <v>2.6840251061381101E-2</v>
      </c>
      <c r="BN23" s="17"/>
      <c r="BO23" s="17">
        <v>3.74551480709404E-2</v>
      </c>
      <c r="BP23" s="17">
        <v>2.0590104246484001E-2</v>
      </c>
      <c r="BQ23" s="17">
        <v>2.7379412972993799E-2</v>
      </c>
      <c r="BR23" s="17"/>
      <c r="BS23" s="17">
        <v>2.9472241404975098E-2</v>
      </c>
      <c r="BT23" s="17">
        <v>2.7002215100147001E-2</v>
      </c>
      <c r="BU23" s="17"/>
      <c r="BV23" s="17">
        <v>2.0090464129065899E-2</v>
      </c>
      <c r="BW23" s="17">
        <v>3.4636258283075899E-2</v>
      </c>
      <c r="BX23" s="17">
        <v>2.56109605862869E-2</v>
      </c>
      <c r="BY23" s="17"/>
      <c r="BZ23" s="17">
        <v>2.6317387691911501E-2</v>
      </c>
      <c r="CA23" s="17">
        <v>6.5148988525587898E-2</v>
      </c>
    </row>
    <row r="24" spans="2:79" x14ac:dyDescent="0.3">
      <c r="B24" s="18" t="s">
        <v>104</v>
      </c>
      <c r="C24" s="17">
        <v>1.5736803268455099E-3</v>
      </c>
      <c r="D24" s="17">
        <v>2.1831654350190802E-3</v>
      </c>
      <c r="E24" s="17">
        <v>9.9323737918330293E-4</v>
      </c>
      <c r="F24" s="17"/>
      <c r="G24" s="17">
        <v>0</v>
      </c>
      <c r="H24" s="17">
        <v>6.76592599884537E-3</v>
      </c>
      <c r="I24" s="17">
        <v>0</v>
      </c>
      <c r="J24" s="17">
        <v>0</v>
      </c>
      <c r="K24" s="17">
        <v>2.9995190377837999E-3</v>
      </c>
      <c r="L24" s="17">
        <v>0</v>
      </c>
      <c r="M24" s="17"/>
      <c r="N24" s="17">
        <v>1.5608222322263099E-3</v>
      </c>
      <c r="O24" s="17">
        <v>0</v>
      </c>
      <c r="P24" s="17">
        <v>0</v>
      </c>
      <c r="Q24" s="17">
        <v>4.6405069031145501E-3</v>
      </c>
      <c r="R24" s="17"/>
      <c r="S24" s="17">
        <v>2.9996791824539199E-3</v>
      </c>
      <c r="T24" s="17">
        <v>0</v>
      </c>
      <c r="U24" s="17">
        <v>8.1615284802356493E-3</v>
      </c>
      <c r="V24" s="17">
        <v>0</v>
      </c>
      <c r="W24" s="17">
        <v>0</v>
      </c>
      <c r="X24" s="17">
        <v>5.5587637551124704E-3</v>
      </c>
      <c r="Y24" s="17">
        <v>0</v>
      </c>
      <c r="Z24" s="17">
        <v>0</v>
      </c>
      <c r="AA24" s="17">
        <v>0</v>
      </c>
      <c r="AB24" s="17">
        <v>0</v>
      </c>
      <c r="AC24" s="17">
        <v>0</v>
      </c>
      <c r="AD24" s="17">
        <v>0</v>
      </c>
      <c r="AE24" s="17"/>
      <c r="AF24" s="17">
        <v>0</v>
      </c>
      <c r="AG24" s="17">
        <v>1.2275896867570599E-3</v>
      </c>
      <c r="AH24" s="17">
        <v>0</v>
      </c>
      <c r="AI24" s="17">
        <v>5.5405880043273899E-3</v>
      </c>
      <c r="AJ24" s="17">
        <v>9.0651399372484696E-3</v>
      </c>
      <c r="AK24" s="17"/>
      <c r="AL24" s="17">
        <v>1.6885254083033199E-3</v>
      </c>
      <c r="AM24" s="17">
        <v>0</v>
      </c>
      <c r="AN24" s="17">
        <v>0</v>
      </c>
      <c r="AO24" s="17">
        <v>0</v>
      </c>
      <c r="AP24" s="17">
        <v>6.9052787872884202E-3</v>
      </c>
      <c r="AQ24" s="17">
        <v>0</v>
      </c>
      <c r="AR24" s="17"/>
      <c r="AS24" s="17">
        <v>2.5187003582444298E-3</v>
      </c>
      <c r="AT24" s="17">
        <v>2.3887465159543298E-3</v>
      </c>
      <c r="AU24" s="17">
        <v>0</v>
      </c>
      <c r="AV24" s="17">
        <v>0</v>
      </c>
      <c r="AW24" s="17">
        <v>0</v>
      </c>
      <c r="AX24" s="17"/>
      <c r="AY24" s="17">
        <v>0</v>
      </c>
      <c r="AZ24" s="17">
        <v>2.4185965926300599E-3</v>
      </c>
      <c r="BA24" s="17">
        <v>0</v>
      </c>
      <c r="BB24" s="17">
        <v>5.2600325683202004E-3</v>
      </c>
      <c r="BC24" s="17">
        <v>0</v>
      </c>
      <c r="BD24" s="17"/>
      <c r="BE24" s="17">
        <v>0</v>
      </c>
      <c r="BF24" s="17">
        <v>2.3233426245506499E-3</v>
      </c>
      <c r="BG24" s="17">
        <v>2.3958511456168099E-3</v>
      </c>
      <c r="BH24" s="17">
        <v>0</v>
      </c>
      <c r="BI24" s="17"/>
      <c r="BJ24" s="17">
        <v>0</v>
      </c>
      <c r="BK24" s="17">
        <v>0</v>
      </c>
      <c r="BL24" s="17">
        <v>2.5101958087316899E-3</v>
      </c>
      <c r="BM24" s="17">
        <v>1.7039796060198901E-3</v>
      </c>
      <c r="BN24" s="17"/>
      <c r="BO24" s="17">
        <v>0</v>
      </c>
      <c r="BP24" s="17">
        <v>4.7979863401093701E-3</v>
      </c>
      <c r="BQ24" s="17">
        <v>1.2880980635205999E-3</v>
      </c>
      <c r="BR24" s="17"/>
      <c r="BS24" s="17">
        <v>7.5184931590999799E-4</v>
      </c>
      <c r="BT24" s="17">
        <v>2.62796291923224E-3</v>
      </c>
      <c r="BU24" s="17"/>
      <c r="BV24" s="17">
        <v>1.7859997967586E-3</v>
      </c>
      <c r="BW24" s="17">
        <v>1.25333199522241E-3</v>
      </c>
      <c r="BX24" s="17">
        <v>2.1191244340338401E-3</v>
      </c>
      <c r="BY24" s="17"/>
      <c r="BZ24" s="17">
        <v>0</v>
      </c>
      <c r="CA24" s="17">
        <v>0</v>
      </c>
    </row>
    <row r="25" spans="2:79" x14ac:dyDescent="0.3">
      <c r="B25" s="18" t="s">
        <v>105</v>
      </c>
      <c r="C25" s="19">
        <v>3.2626853067780201E-3</v>
      </c>
      <c r="D25" s="19">
        <v>4.5781856116774104E-3</v>
      </c>
      <c r="E25" s="19">
        <v>2.0086793374765499E-3</v>
      </c>
      <c r="F25" s="19"/>
      <c r="G25" s="19">
        <v>0</v>
      </c>
      <c r="H25" s="19">
        <v>7.2265991279630796E-3</v>
      </c>
      <c r="I25" s="19">
        <v>5.9791188544520198E-3</v>
      </c>
      <c r="J25" s="19">
        <v>0</v>
      </c>
      <c r="K25" s="19">
        <v>3.3687505512074302E-3</v>
      </c>
      <c r="L25" s="19">
        <v>2.5854596638552598E-3</v>
      </c>
      <c r="M25" s="19"/>
      <c r="N25" s="19">
        <v>0</v>
      </c>
      <c r="O25" s="19">
        <v>3.9325721127845999E-3</v>
      </c>
      <c r="P25" s="19">
        <v>5.24775476418274E-3</v>
      </c>
      <c r="Q25" s="19">
        <v>2.5149047538391201E-3</v>
      </c>
      <c r="R25" s="19"/>
      <c r="S25" s="19">
        <v>0</v>
      </c>
      <c r="T25" s="19">
        <v>3.6269525056510802E-3</v>
      </c>
      <c r="U25" s="19">
        <v>6.6210028059859498E-3</v>
      </c>
      <c r="V25" s="19">
        <v>0</v>
      </c>
      <c r="W25" s="19">
        <v>0</v>
      </c>
      <c r="X25" s="19">
        <v>1.3691481776855899E-2</v>
      </c>
      <c r="Y25" s="19">
        <v>0</v>
      </c>
      <c r="Z25" s="19">
        <v>0</v>
      </c>
      <c r="AA25" s="19">
        <v>4.4292641997276004E-3</v>
      </c>
      <c r="AB25" s="19">
        <v>6.0121971192292302E-3</v>
      </c>
      <c r="AC25" s="19">
        <v>0</v>
      </c>
      <c r="AD25" s="19">
        <v>0</v>
      </c>
      <c r="AE25" s="19"/>
      <c r="AF25" s="19">
        <v>0</v>
      </c>
      <c r="AG25" s="19">
        <v>3.01073221115145E-3</v>
      </c>
      <c r="AH25" s="19">
        <v>0</v>
      </c>
      <c r="AI25" s="19">
        <v>0</v>
      </c>
      <c r="AJ25" s="19">
        <v>1.09987226990397E-2</v>
      </c>
      <c r="AK25" s="19"/>
      <c r="AL25" s="19">
        <v>1.9610765035313498E-3</v>
      </c>
      <c r="AM25" s="19">
        <v>0</v>
      </c>
      <c r="AN25" s="19">
        <v>0</v>
      </c>
      <c r="AO25" s="19">
        <v>0</v>
      </c>
      <c r="AP25" s="19">
        <v>8.3781659264710092E-3</v>
      </c>
      <c r="AQ25" s="19">
        <v>5.6999549781644896E-3</v>
      </c>
      <c r="AR25" s="19"/>
      <c r="AS25" s="19">
        <v>3.7576891238743902E-3</v>
      </c>
      <c r="AT25" s="19">
        <v>2.0948942695284099E-3</v>
      </c>
      <c r="AU25" s="19">
        <v>2.3425292587507199E-3</v>
      </c>
      <c r="AV25" s="19">
        <v>0</v>
      </c>
      <c r="AW25" s="19">
        <v>0</v>
      </c>
      <c r="AX25" s="19"/>
      <c r="AY25" s="19">
        <v>2.5521826065074298E-3</v>
      </c>
      <c r="AZ25" s="19">
        <v>2.6616533651108898E-3</v>
      </c>
      <c r="BA25" s="19">
        <v>2.54938989614355E-3</v>
      </c>
      <c r="BB25" s="19">
        <v>0</v>
      </c>
      <c r="BC25" s="19">
        <v>0</v>
      </c>
      <c r="BD25" s="19"/>
      <c r="BE25" s="19">
        <v>0</v>
      </c>
      <c r="BF25" s="19">
        <v>0</v>
      </c>
      <c r="BG25" s="19">
        <v>1.0107844285613E-3</v>
      </c>
      <c r="BH25" s="19">
        <v>5.2719223445689004E-3</v>
      </c>
      <c r="BI25" s="19"/>
      <c r="BJ25" s="19">
        <v>0</v>
      </c>
      <c r="BK25" s="19">
        <v>0</v>
      </c>
      <c r="BL25" s="19">
        <v>2.0363849165550901E-3</v>
      </c>
      <c r="BM25" s="19">
        <v>2.7773301889178E-3</v>
      </c>
      <c r="BN25" s="19"/>
      <c r="BO25" s="19">
        <v>0</v>
      </c>
      <c r="BP25" s="19">
        <v>0</v>
      </c>
      <c r="BQ25" s="19">
        <v>2.84213432661853E-3</v>
      </c>
      <c r="BR25" s="19"/>
      <c r="BS25" s="19">
        <v>2.0597277240618399E-3</v>
      </c>
      <c r="BT25" s="19">
        <v>4.8124811495199203E-3</v>
      </c>
      <c r="BU25" s="19"/>
      <c r="BV25" s="19">
        <v>0</v>
      </c>
      <c r="BW25" s="19">
        <v>2.7400216381289599E-3</v>
      </c>
      <c r="BX25" s="19">
        <v>0</v>
      </c>
      <c r="BY25" s="19"/>
      <c r="BZ25" s="19">
        <v>0</v>
      </c>
      <c r="CA25" s="19">
        <v>0</v>
      </c>
    </row>
    <row r="26" spans="2:79" x14ac:dyDescent="0.3">
      <c r="B26" s="16"/>
    </row>
    <row r="27" spans="2:79" x14ac:dyDescent="0.3">
      <c r="B27" t="s">
        <v>108</v>
      </c>
    </row>
    <row r="28" spans="2:79" x14ac:dyDescent="0.3">
      <c r="B28" t="s">
        <v>109</v>
      </c>
    </row>
    <row r="30" spans="2:79" x14ac:dyDescent="0.3">
      <c r="B3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110</v>
      </c>
      <c r="C9" s="17">
        <v>3.2248973568300997E-2</v>
      </c>
      <c r="D9" s="17">
        <v>4.5200570388568097E-2</v>
      </c>
      <c r="E9" s="17">
        <v>1.990393642896E-2</v>
      </c>
      <c r="F9" s="17"/>
      <c r="G9" s="17">
        <v>6.1216367999173599E-2</v>
      </c>
      <c r="H9" s="17">
        <v>8.0337782064796207E-2</v>
      </c>
      <c r="I9" s="17">
        <v>4.7076537879072199E-2</v>
      </c>
      <c r="J9" s="17">
        <v>6.0684468088285804E-3</v>
      </c>
      <c r="K9" s="17">
        <v>0</v>
      </c>
      <c r="L9" s="17">
        <v>4.5048526917788696E-3</v>
      </c>
      <c r="M9" s="17"/>
      <c r="N9" s="17">
        <v>6.1071300313414699E-2</v>
      </c>
      <c r="O9" s="17">
        <v>2.5857434014253399E-2</v>
      </c>
      <c r="P9" s="17">
        <v>2.4064648970115E-2</v>
      </c>
      <c r="Q9" s="17">
        <v>1.56152469375573E-2</v>
      </c>
      <c r="R9" s="17"/>
      <c r="S9" s="17">
        <v>9.8240488717838498E-2</v>
      </c>
      <c r="T9" s="17">
        <v>6.6774928943553399E-3</v>
      </c>
      <c r="U9" s="17">
        <v>1.22127600680866E-2</v>
      </c>
      <c r="V9" s="17">
        <v>1.20152229877397E-2</v>
      </c>
      <c r="W9" s="17">
        <v>2.3282788187718399E-2</v>
      </c>
      <c r="X9" s="17">
        <v>3.6484049594489303E-2</v>
      </c>
      <c r="Y9" s="17">
        <v>2.3863281062903301E-2</v>
      </c>
      <c r="Z9" s="17">
        <v>5.9983157634091101E-2</v>
      </c>
      <c r="AA9" s="17">
        <v>2.74138431738985E-2</v>
      </c>
      <c r="AB9" s="17">
        <v>1.8506898989421601E-2</v>
      </c>
      <c r="AC9" s="17">
        <v>9.4674641550184391E-3</v>
      </c>
      <c r="AD9" s="17">
        <v>4.0682360516086397E-2</v>
      </c>
      <c r="AE9" s="17"/>
      <c r="AF9" s="17">
        <v>2.0785550377805599E-2</v>
      </c>
      <c r="AG9" s="17">
        <v>5.58716760450148E-2</v>
      </c>
      <c r="AH9" s="17">
        <v>2.5505950362061901E-2</v>
      </c>
      <c r="AI9" s="17">
        <v>1.7098324035199099E-2</v>
      </c>
      <c r="AJ9" s="17">
        <v>2.7623442555478099E-2</v>
      </c>
      <c r="AK9" s="17"/>
      <c r="AL9" s="17">
        <v>7.2297822589194594E-2</v>
      </c>
      <c r="AM9" s="17">
        <v>3.62340769709458E-2</v>
      </c>
      <c r="AN9" s="17">
        <v>2.70354158621064E-2</v>
      </c>
      <c r="AO9" s="17">
        <v>1.4736894479942199E-2</v>
      </c>
      <c r="AP9" s="17">
        <v>2.03669660293485E-2</v>
      </c>
      <c r="AQ9" s="17">
        <v>0</v>
      </c>
      <c r="AR9" s="17"/>
      <c r="AS9" s="17">
        <v>0.136128147127421</v>
      </c>
      <c r="AT9" s="17">
        <v>1.7677864857949002E-2</v>
      </c>
      <c r="AU9" s="17">
        <v>1.9426223924499399E-3</v>
      </c>
      <c r="AV9" s="17">
        <v>5.9948872543080997E-3</v>
      </c>
      <c r="AW9" s="17">
        <v>0</v>
      </c>
      <c r="AX9" s="17"/>
      <c r="AY9" s="17">
        <v>9.0801524546166995E-2</v>
      </c>
      <c r="AZ9" s="17">
        <v>2.23281473242E-2</v>
      </c>
      <c r="BA9" s="17">
        <v>7.2054185769498801E-3</v>
      </c>
      <c r="BB9" s="17">
        <v>0</v>
      </c>
      <c r="BC9" s="17">
        <v>0</v>
      </c>
      <c r="BD9" s="17"/>
      <c r="BE9" s="17">
        <v>7.6641079766071804E-2</v>
      </c>
      <c r="BF9" s="17">
        <v>5.2868473506737297E-2</v>
      </c>
      <c r="BG9" s="17">
        <v>2.4631891079710901E-2</v>
      </c>
      <c r="BH9" s="17">
        <v>2.52832591360748E-2</v>
      </c>
      <c r="BI9" s="17"/>
      <c r="BJ9" s="17">
        <v>5.3054284921587501E-2</v>
      </c>
      <c r="BK9" s="17">
        <v>0.105045717338867</v>
      </c>
      <c r="BL9" s="17">
        <v>1.28344061599377E-2</v>
      </c>
      <c r="BM9" s="17">
        <v>2.6640098239661E-2</v>
      </c>
      <c r="BN9" s="17"/>
      <c r="BO9" s="17">
        <v>5.5186661431368203E-2</v>
      </c>
      <c r="BP9" s="17">
        <v>4.4871659691523298E-2</v>
      </c>
      <c r="BQ9" s="17">
        <v>2.4812014590843302E-2</v>
      </c>
      <c r="BR9" s="17"/>
      <c r="BS9" s="17">
        <v>3.8120528737954601E-2</v>
      </c>
      <c r="BT9" s="17">
        <v>2.39352284819347E-2</v>
      </c>
      <c r="BU9" s="17"/>
      <c r="BV9" s="17">
        <v>1.72212508828898E-2</v>
      </c>
      <c r="BW9" s="17">
        <v>1.52088473160812E-2</v>
      </c>
      <c r="BX9" s="17">
        <v>7.1735638665753595E-2</v>
      </c>
      <c r="BY9" s="17"/>
      <c r="BZ9" s="17">
        <v>3.6763875486173603E-2</v>
      </c>
      <c r="CA9" s="17">
        <v>0.13841439507570999</v>
      </c>
    </row>
    <row r="10" spans="2:79" x14ac:dyDescent="0.3">
      <c r="B10" s="18" t="s">
        <v>111</v>
      </c>
      <c r="C10" s="17">
        <v>0.13396183788107899</v>
      </c>
      <c r="D10" s="17">
        <v>0.158745796594949</v>
      </c>
      <c r="E10" s="17">
        <v>0.10782247202543201</v>
      </c>
      <c r="F10" s="17"/>
      <c r="G10" s="17">
        <v>0.22062605342091701</v>
      </c>
      <c r="H10" s="17">
        <v>0.207910481222813</v>
      </c>
      <c r="I10" s="17">
        <v>0.17688440481652701</v>
      </c>
      <c r="J10" s="17">
        <v>9.0653000479476095E-2</v>
      </c>
      <c r="K10" s="17">
        <v>5.8633151619474098E-2</v>
      </c>
      <c r="L10" s="17">
        <v>6.6500098728748194E-2</v>
      </c>
      <c r="M10" s="17"/>
      <c r="N10" s="17">
        <v>0.16467173255315601</v>
      </c>
      <c r="O10" s="17">
        <v>0.14144525026618401</v>
      </c>
      <c r="P10" s="17">
        <v>0.124989978236779</v>
      </c>
      <c r="Q10" s="17">
        <v>0.103586875999333</v>
      </c>
      <c r="R10" s="17"/>
      <c r="S10" s="17">
        <v>0.18526450567021399</v>
      </c>
      <c r="T10" s="17">
        <v>0.112542180971154</v>
      </c>
      <c r="U10" s="17">
        <v>0.11047146041778701</v>
      </c>
      <c r="V10" s="17">
        <v>0.111471828704301</v>
      </c>
      <c r="W10" s="17">
        <v>9.9760213973051307E-2</v>
      </c>
      <c r="X10" s="17">
        <v>0.150563540318983</v>
      </c>
      <c r="Y10" s="17">
        <v>0.13573015178867601</v>
      </c>
      <c r="Z10" s="17">
        <v>5.7436271629463999E-2</v>
      </c>
      <c r="AA10" s="17">
        <v>0.18228283519218899</v>
      </c>
      <c r="AB10" s="17">
        <v>0.102948705853826</v>
      </c>
      <c r="AC10" s="17">
        <v>0.10046722696056901</v>
      </c>
      <c r="AD10" s="17">
        <v>0.217296039206856</v>
      </c>
      <c r="AE10" s="17"/>
      <c r="AF10" s="17">
        <v>0.100582108640787</v>
      </c>
      <c r="AG10" s="17">
        <v>0.20473286879754299</v>
      </c>
      <c r="AH10" s="17">
        <v>0.11941197567609201</v>
      </c>
      <c r="AI10" s="17">
        <v>4.3691718285609402E-2</v>
      </c>
      <c r="AJ10" s="17">
        <v>0.21283111475368099</v>
      </c>
      <c r="AK10" s="17"/>
      <c r="AL10" s="17">
        <v>0.24121584695085199</v>
      </c>
      <c r="AM10" s="17">
        <v>0.14567766912362201</v>
      </c>
      <c r="AN10" s="17">
        <v>0.118400087552189</v>
      </c>
      <c r="AO10" s="17">
        <v>5.72927054565062E-2</v>
      </c>
      <c r="AP10" s="17">
        <v>0.18107444877784901</v>
      </c>
      <c r="AQ10" s="17">
        <v>6.0913710547189602E-2</v>
      </c>
      <c r="AR10" s="17"/>
      <c r="AS10" s="17">
        <v>0.21984640679359899</v>
      </c>
      <c r="AT10" s="17">
        <v>0.13680930817869899</v>
      </c>
      <c r="AU10" s="17">
        <v>8.8509191432382894E-2</v>
      </c>
      <c r="AV10" s="17">
        <v>7.5480131159390798E-2</v>
      </c>
      <c r="AW10" s="17">
        <v>0.171900885192276</v>
      </c>
      <c r="AX10" s="17"/>
      <c r="AY10" s="17">
        <v>0.14951624524995299</v>
      </c>
      <c r="AZ10" s="17">
        <v>0.171457607110576</v>
      </c>
      <c r="BA10" s="17">
        <v>8.2542178269874006E-2</v>
      </c>
      <c r="BB10" s="17">
        <v>9.4616298466472196E-2</v>
      </c>
      <c r="BC10" s="17">
        <v>8.9503090368225902E-2</v>
      </c>
      <c r="BD10" s="17"/>
      <c r="BE10" s="17">
        <v>0.130115192371975</v>
      </c>
      <c r="BF10" s="17">
        <v>0.15931100003950899</v>
      </c>
      <c r="BG10" s="17">
        <v>0.135433764370225</v>
      </c>
      <c r="BH10" s="17">
        <v>0.119432500243371</v>
      </c>
      <c r="BI10" s="17"/>
      <c r="BJ10" s="17">
        <v>0.15166422429665499</v>
      </c>
      <c r="BK10" s="17">
        <v>0.282870936166217</v>
      </c>
      <c r="BL10" s="17">
        <v>0.13266079751453899</v>
      </c>
      <c r="BM10" s="17">
        <v>0.11207515568172099</v>
      </c>
      <c r="BN10" s="17"/>
      <c r="BO10" s="17">
        <v>0.17706227871490501</v>
      </c>
      <c r="BP10" s="17">
        <v>0.165915788599969</v>
      </c>
      <c r="BQ10" s="17">
        <v>0.118743504364644</v>
      </c>
      <c r="BR10" s="17"/>
      <c r="BS10" s="17">
        <v>0.133568980969996</v>
      </c>
      <c r="BT10" s="17">
        <v>0.135380521205894</v>
      </c>
      <c r="BU10" s="17"/>
      <c r="BV10" s="17">
        <v>0.174439379074916</v>
      </c>
      <c r="BW10" s="17">
        <v>0.109226074237902</v>
      </c>
      <c r="BX10" s="17">
        <v>0.15068193830825</v>
      </c>
      <c r="BY10" s="17"/>
      <c r="BZ10" s="17">
        <v>0.207582921834712</v>
      </c>
      <c r="CA10" s="17">
        <v>0.242618019173163</v>
      </c>
    </row>
    <row r="11" spans="2:79" x14ac:dyDescent="0.3">
      <c r="B11" s="18" t="s">
        <v>112</v>
      </c>
      <c r="C11" s="17">
        <v>0.44116823723769799</v>
      </c>
      <c r="D11" s="17">
        <v>0.416543937535931</v>
      </c>
      <c r="E11" s="17">
        <v>0.46553884496800402</v>
      </c>
      <c r="F11" s="17"/>
      <c r="G11" s="17">
        <v>0.409777680949169</v>
      </c>
      <c r="H11" s="17">
        <v>0.39764661862488199</v>
      </c>
      <c r="I11" s="17">
        <v>0.34940004779422801</v>
      </c>
      <c r="J11" s="17">
        <v>0.45804548176420401</v>
      </c>
      <c r="K11" s="17">
        <v>0.48325399806879898</v>
      </c>
      <c r="L11" s="17">
        <v>0.53032564977321806</v>
      </c>
      <c r="M11" s="17"/>
      <c r="N11" s="17">
        <v>0.43221251150092599</v>
      </c>
      <c r="O11" s="17">
        <v>0.46573638665273798</v>
      </c>
      <c r="P11" s="17">
        <v>0.40729544346200403</v>
      </c>
      <c r="Q11" s="17">
        <v>0.45389030229294403</v>
      </c>
      <c r="R11" s="17"/>
      <c r="S11" s="17">
        <v>0.35157724683267999</v>
      </c>
      <c r="T11" s="17">
        <v>0.48210965005279499</v>
      </c>
      <c r="U11" s="17">
        <v>0.49290989412975</v>
      </c>
      <c r="V11" s="17">
        <v>0.48361816149202802</v>
      </c>
      <c r="W11" s="17">
        <v>0.44464993145682002</v>
      </c>
      <c r="X11" s="17">
        <v>0.40793047816372102</v>
      </c>
      <c r="Y11" s="17">
        <v>0.41908887394292499</v>
      </c>
      <c r="Z11" s="17">
        <v>0.61845616224488698</v>
      </c>
      <c r="AA11" s="17">
        <v>0.432499628363053</v>
      </c>
      <c r="AB11" s="17">
        <v>0.46323100713248599</v>
      </c>
      <c r="AC11" s="17">
        <v>0.40197881618536202</v>
      </c>
      <c r="AD11" s="17">
        <v>0.36202459610954402</v>
      </c>
      <c r="AE11" s="17"/>
      <c r="AF11" s="17">
        <v>0.47967785458164502</v>
      </c>
      <c r="AG11" s="17">
        <v>0.44463563828025598</v>
      </c>
      <c r="AH11" s="17">
        <v>0.467641189673142</v>
      </c>
      <c r="AI11" s="17">
        <v>0.354603725327787</v>
      </c>
      <c r="AJ11" s="17">
        <v>0.386506340723137</v>
      </c>
      <c r="AK11" s="17"/>
      <c r="AL11" s="17">
        <v>0.432394594216512</v>
      </c>
      <c r="AM11" s="17">
        <v>0.47238125594613001</v>
      </c>
      <c r="AN11" s="17">
        <v>0.45772810177578399</v>
      </c>
      <c r="AO11" s="17">
        <v>0.37403491877136202</v>
      </c>
      <c r="AP11" s="17">
        <v>0.444762624012565</v>
      </c>
      <c r="AQ11" s="17">
        <v>0.50231851163456298</v>
      </c>
      <c r="AR11" s="17"/>
      <c r="AS11" s="17">
        <v>0.362192214289</v>
      </c>
      <c r="AT11" s="17">
        <v>0.47459735154096899</v>
      </c>
      <c r="AU11" s="17">
        <v>0.45066873808097102</v>
      </c>
      <c r="AV11" s="17">
        <v>0.40644360789489797</v>
      </c>
      <c r="AW11" s="17">
        <v>0.354958043263572</v>
      </c>
      <c r="AX11" s="17"/>
      <c r="AY11" s="17">
        <v>0.447569523116776</v>
      </c>
      <c r="AZ11" s="17">
        <v>0.45471503654483503</v>
      </c>
      <c r="BA11" s="17">
        <v>0.456674299674796</v>
      </c>
      <c r="BB11" s="17">
        <v>0.37896414354584101</v>
      </c>
      <c r="BC11" s="17">
        <v>0.39561031093662902</v>
      </c>
      <c r="BD11" s="17"/>
      <c r="BE11" s="17">
        <v>0.39501408342321997</v>
      </c>
      <c r="BF11" s="17">
        <v>0.45296878707113603</v>
      </c>
      <c r="BG11" s="17">
        <v>0.43382949176700503</v>
      </c>
      <c r="BH11" s="17">
        <v>0.45393764128226</v>
      </c>
      <c r="BI11" s="17"/>
      <c r="BJ11" s="17">
        <v>0.41109302975711398</v>
      </c>
      <c r="BK11" s="17">
        <v>0.39144147789064898</v>
      </c>
      <c r="BL11" s="17">
        <v>0.43140853578427701</v>
      </c>
      <c r="BM11" s="17">
        <v>0.46202721448810502</v>
      </c>
      <c r="BN11" s="17"/>
      <c r="BO11" s="17">
        <v>0.38306352145609301</v>
      </c>
      <c r="BP11" s="17">
        <v>0.40997577786100903</v>
      </c>
      <c r="BQ11" s="17">
        <v>0.46098910345759597</v>
      </c>
      <c r="BR11" s="17"/>
      <c r="BS11" s="17">
        <v>0.437407554146514</v>
      </c>
      <c r="BT11" s="17">
        <v>0.44649757984702199</v>
      </c>
      <c r="BU11" s="17"/>
      <c r="BV11" s="17">
        <v>0.494382014616567</v>
      </c>
      <c r="BW11" s="17">
        <v>0.47916647617146901</v>
      </c>
      <c r="BX11" s="17">
        <v>0.36346534276520798</v>
      </c>
      <c r="BY11" s="17"/>
      <c r="BZ11" s="17">
        <v>0.43943977823852998</v>
      </c>
      <c r="CA11" s="17">
        <v>0.383627800759335</v>
      </c>
    </row>
    <row r="12" spans="2:79" x14ac:dyDescent="0.3">
      <c r="B12" s="18" t="s">
        <v>113</v>
      </c>
      <c r="C12" s="17">
        <v>0.261657538837617</v>
      </c>
      <c r="D12" s="17">
        <v>0.26577121986449498</v>
      </c>
      <c r="E12" s="17">
        <v>0.25901992209109098</v>
      </c>
      <c r="F12" s="17"/>
      <c r="G12" s="17">
        <v>0.226744986739774</v>
      </c>
      <c r="H12" s="17">
        <v>0.20193698187252401</v>
      </c>
      <c r="I12" s="17">
        <v>0.26608193512913603</v>
      </c>
      <c r="J12" s="17">
        <v>0.28932773429790198</v>
      </c>
      <c r="K12" s="17">
        <v>0.30762927649508498</v>
      </c>
      <c r="L12" s="17">
        <v>0.27683035744767698</v>
      </c>
      <c r="M12" s="17"/>
      <c r="N12" s="17">
        <v>0.242701791904813</v>
      </c>
      <c r="O12" s="17">
        <v>0.25153731541153401</v>
      </c>
      <c r="P12" s="17">
        <v>0.29701418844698002</v>
      </c>
      <c r="Q12" s="17">
        <v>0.26087160712073199</v>
      </c>
      <c r="R12" s="17"/>
      <c r="S12" s="17">
        <v>0.21864012436309499</v>
      </c>
      <c r="T12" s="17">
        <v>0.27174786197448902</v>
      </c>
      <c r="U12" s="17">
        <v>0.259594581005475</v>
      </c>
      <c r="V12" s="17">
        <v>0.27457700772405103</v>
      </c>
      <c r="W12" s="17">
        <v>0.35969184157837503</v>
      </c>
      <c r="X12" s="17">
        <v>0.23055499878750399</v>
      </c>
      <c r="Y12" s="17">
        <v>0.26778813779375699</v>
      </c>
      <c r="Z12" s="17">
        <v>0.19524706414986501</v>
      </c>
      <c r="AA12" s="17">
        <v>0.26226429431904602</v>
      </c>
      <c r="AB12" s="17">
        <v>0.24989562681746699</v>
      </c>
      <c r="AC12" s="17">
        <v>0.33970438015471</v>
      </c>
      <c r="AD12" s="17">
        <v>0.22319210808881901</v>
      </c>
      <c r="AE12" s="17"/>
      <c r="AF12" s="17">
        <v>0.25259979184064302</v>
      </c>
      <c r="AG12" s="17">
        <v>0.21364577368562801</v>
      </c>
      <c r="AH12" s="17">
        <v>0.30804234788036</v>
      </c>
      <c r="AI12" s="17">
        <v>0.37013496810045299</v>
      </c>
      <c r="AJ12" s="17">
        <v>0.22262468607198699</v>
      </c>
      <c r="AK12" s="17"/>
      <c r="AL12" s="17">
        <v>0.201872382288596</v>
      </c>
      <c r="AM12" s="17">
        <v>0.21689726227168701</v>
      </c>
      <c r="AN12" s="17">
        <v>0.29162188537033001</v>
      </c>
      <c r="AO12" s="17">
        <v>0.36178878590987101</v>
      </c>
      <c r="AP12" s="17">
        <v>0.21587986110517801</v>
      </c>
      <c r="AQ12" s="17">
        <v>0.28600304030302198</v>
      </c>
      <c r="AR12" s="17"/>
      <c r="AS12" s="17">
        <v>0.19904432757811399</v>
      </c>
      <c r="AT12" s="17">
        <v>0.24501102291419799</v>
      </c>
      <c r="AU12" s="17">
        <v>0.31664031430172301</v>
      </c>
      <c r="AV12" s="17">
        <v>0.33252514819213003</v>
      </c>
      <c r="AW12" s="17">
        <v>0.21343081486104901</v>
      </c>
      <c r="AX12" s="17"/>
      <c r="AY12" s="17">
        <v>0.215892137944905</v>
      </c>
      <c r="AZ12" s="17">
        <v>0.23010716572022</v>
      </c>
      <c r="BA12" s="17">
        <v>0.30875820098918499</v>
      </c>
      <c r="BB12" s="17">
        <v>0.36036655297985998</v>
      </c>
      <c r="BC12" s="17">
        <v>0.25004551636396499</v>
      </c>
      <c r="BD12" s="17"/>
      <c r="BE12" s="17">
        <v>0.26638046097853202</v>
      </c>
      <c r="BF12" s="17">
        <v>0.24600537184478</v>
      </c>
      <c r="BG12" s="17">
        <v>0.28986640822954302</v>
      </c>
      <c r="BH12" s="17">
        <v>0.224971638287561</v>
      </c>
      <c r="BI12" s="17"/>
      <c r="BJ12" s="17">
        <v>0.25115788448130999</v>
      </c>
      <c r="BK12" s="17">
        <v>0.17095346831785099</v>
      </c>
      <c r="BL12" s="17">
        <v>0.29509296693282999</v>
      </c>
      <c r="BM12" s="17">
        <v>0.26010157215521401</v>
      </c>
      <c r="BN12" s="17"/>
      <c r="BO12" s="17">
        <v>0.25511304308515598</v>
      </c>
      <c r="BP12" s="17">
        <v>0.26894521283364198</v>
      </c>
      <c r="BQ12" s="17">
        <v>0.261596589870559</v>
      </c>
      <c r="BR12" s="17"/>
      <c r="BS12" s="17">
        <v>0.25213330704843501</v>
      </c>
      <c r="BT12" s="17">
        <v>0.27332409677555602</v>
      </c>
      <c r="BU12" s="17"/>
      <c r="BV12" s="17">
        <v>0.237990103695321</v>
      </c>
      <c r="BW12" s="17">
        <v>0.262539968496183</v>
      </c>
      <c r="BX12" s="17">
        <v>0.27240637127272499</v>
      </c>
      <c r="BY12" s="17"/>
      <c r="BZ12" s="17">
        <v>0.25733380489562502</v>
      </c>
      <c r="CA12" s="17">
        <v>0.16493305767765201</v>
      </c>
    </row>
    <row r="13" spans="2:79" x14ac:dyDescent="0.3">
      <c r="B13" s="18" t="s">
        <v>114</v>
      </c>
      <c r="C13" s="17">
        <v>0.114543858882819</v>
      </c>
      <c r="D13" s="17">
        <v>9.8878900962829197E-2</v>
      </c>
      <c r="E13" s="17">
        <v>0.12962797396091599</v>
      </c>
      <c r="F13" s="17"/>
      <c r="G13" s="17">
        <v>5.0800353218088297E-2</v>
      </c>
      <c r="H13" s="17">
        <v>8.94716803794771E-2</v>
      </c>
      <c r="I13" s="17">
        <v>0.14592919223304501</v>
      </c>
      <c r="J13" s="17">
        <v>0.13891197819590301</v>
      </c>
      <c r="K13" s="17">
        <v>0.13388367240756999</v>
      </c>
      <c r="L13" s="17">
        <v>0.119285189003938</v>
      </c>
      <c r="M13" s="17"/>
      <c r="N13" s="17">
        <v>8.6472418116842906E-2</v>
      </c>
      <c r="O13" s="17">
        <v>9.95293807940833E-2</v>
      </c>
      <c r="P13" s="17">
        <v>0.12709917864334</v>
      </c>
      <c r="Q13" s="17">
        <v>0.14765140441489899</v>
      </c>
      <c r="R13" s="17"/>
      <c r="S13" s="17">
        <v>0.12922334342176001</v>
      </c>
      <c r="T13" s="17">
        <v>0.10535806181646599</v>
      </c>
      <c r="U13" s="17">
        <v>0.111957102896139</v>
      </c>
      <c r="V13" s="17">
        <v>0.111851427080085</v>
      </c>
      <c r="W13" s="17">
        <v>6.4176357568295594E-2</v>
      </c>
      <c r="X13" s="17">
        <v>0.14269021332659901</v>
      </c>
      <c r="Y13" s="17">
        <v>0.13477648574543899</v>
      </c>
      <c r="Z13" s="17">
        <v>5.7059912996320898E-2</v>
      </c>
      <c r="AA13" s="17">
        <v>7.7561860410722896E-2</v>
      </c>
      <c r="AB13" s="17">
        <v>0.15337773434417201</v>
      </c>
      <c r="AC13" s="17">
        <v>0.13672770106787799</v>
      </c>
      <c r="AD13" s="17">
        <v>0.13835107594960699</v>
      </c>
      <c r="AE13" s="17"/>
      <c r="AF13" s="17">
        <v>0.13384219974193101</v>
      </c>
      <c r="AG13" s="17">
        <v>6.7573911643795503E-2</v>
      </c>
      <c r="AH13" s="17">
        <v>6.7348714736358395E-2</v>
      </c>
      <c r="AI13" s="17">
        <v>0.20673419672031701</v>
      </c>
      <c r="AJ13" s="17">
        <v>0.13941569319667699</v>
      </c>
      <c r="AK13" s="17"/>
      <c r="AL13" s="17">
        <v>4.6332844559281203E-2</v>
      </c>
      <c r="AM13" s="17">
        <v>0.12274043503295699</v>
      </c>
      <c r="AN13" s="17">
        <v>8.37607793223209E-2</v>
      </c>
      <c r="AO13" s="17">
        <v>0.185628387131994</v>
      </c>
      <c r="AP13" s="17">
        <v>0.123213340308596</v>
      </c>
      <c r="AQ13" s="17">
        <v>0.101717790431682</v>
      </c>
      <c r="AR13" s="17"/>
      <c r="AS13" s="17">
        <v>7.2866495866901498E-2</v>
      </c>
      <c r="AT13" s="17">
        <v>0.10817808780907801</v>
      </c>
      <c r="AU13" s="17">
        <v>0.122223028038719</v>
      </c>
      <c r="AV13" s="17">
        <v>0.16899765831614799</v>
      </c>
      <c r="AW13" s="17">
        <v>0.25971025668310299</v>
      </c>
      <c r="AX13" s="17"/>
      <c r="AY13" s="17">
        <v>8.9523592524224593E-2</v>
      </c>
      <c r="AZ13" s="17">
        <v>0.104931718685341</v>
      </c>
      <c r="BA13" s="17">
        <v>0.116327435887335</v>
      </c>
      <c r="BB13" s="17">
        <v>0.15750683601222801</v>
      </c>
      <c r="BC13" s="17">
        <v>0.25188255561811501</v>
      </c>
      <c r="BD13" s="17"/>
      <c r="BE13" s="17">
        <v>0.11993077341951699</v>
      </c>
      <c r="BF13" s="17">
        <v>8.5883274209303306E-2</v>
      </c>
      <c r="BG13" s="17">
        <v>0.102432663798579</v>
      </c>
      <c r="BH13" s="17">
        <v>0.152181440504669</v>
      </c>
      <c r="BI13" s="17"/>
      <c r="BJ13" s="17">
        <v>0.133030576543334</v>
      </c>
      <c r="BK13" s="17">
        <v>4.3435783649601697E-2</v>
      </c>
      <c r="BL13" s="17">
        <v>0.116157392307442</v>
      </c>
      <c r="BM13" s="17">
        <v>0.120306139456997</v>
      </c>
      <c r="BN13" s="17"/>
      <c r="BO13" s="17">
        <v>0.12309747099049401</v>
      </c>
      <c r="BP13" s="17">
        <v>0.103799648086839</v>
      </c>
      <c r="BQ13" s="17">
        <v>0.11578393619529601</v>
      </c>
      <c r="BR13" s="17"/>
      <c r="BS13" s="17">
        <v>0.12949167426094499</v>
      </c>
      <c r="BT13" s="17">
        <v>9.6351194712888902E-2</v>
      </c>
      <c r="BU13" s="17"/>
      <c r="BV13" s="17">
        <v>6.03388398216647E-2</v>
      </c>
      <c r="BW13" s="17">
        <v>0.122276107932397</v>
      </c>
      <c r="BX13" s="17">
        <v>0.13988868096243501</v>
      </c>
      <c r="BY13" s="17"/>
      <c r="BZ13" s="17">
        <v>4.9149429810413502E-2</v>
      </c>
      <c r="CA13" s="17">
        <v>6.2605722487133794E-2</v>
      </c>
    </row>
    <row r="14" spans="2:79" x14ac:dyDescent="0.3">
      <c r="B14" s="18" t="s">
        <v>105</v>
      </c>
      <c r="C14" s="19">
        <v>1.64195535924858E-2</v>
      </c>
      <c r="D14" s="19">
        <v>1.48595746532277E-2</v>
      </c>
      <c r="E14" s="19">
        <v>1.8086850525595801E-2</v>
      </c>
      <c r="F14" s="19"/>
      <c r="G14" s="19">
        <v>3.0834557672877301E-2</v>
      </c>
      <c r="H14" s="19">
        <v>2.26964558355074E-2</v>
      </c>
      <c r="I14" s="19">
        <v>1.4627882147991499E-2</v>
      </c>
      <c r="J14" s="19">
        <v>1.6993358453686099E-2</v>
      </c>
      <c r="K14" s="19">
        <v>1.6599901409072401E-2</v>
      </c>
      <c r="L14" s="19">
        <v>2.5538523546396099E-3</v>
      </c>
      <c r="M14" s="19"/>
      <c r="N14" s="19">
        <v>1.2870245610847601E-2</v>
      </c>
      <c r="O14" s="19">
        <v>1.5894232861206999E-2</v>
      </c>
      <c r="P14" s="19">
        <v>1.9536562240781499E-2</v>
      </c>
      <c r="Q14" s="19">
        <v>1.83845632345346E-2</v>
      </c>
      <c r="R14" s="19"/>
      <c r="S14" s="19">
        <v>1.70542909944119E-2</v>
      </c>
      <c r="T14" s="19">
        <v>2.1564752290740001E-2</v>
      </c>
      <c r="U14" s="19">
        <v>1.28542014827624E-2</v>
      </c>
      <c r="V14" s="19">
        <v>6.4663520117958003E-3</v>
      </c>
      <c r="W14" s="19">
        <v>8.4388672357400205E-3</v>
      </c>
      <c r="X14" s="19">
        <v>3.1776719808703197E-2</v>
      </c>
      <c r="Y14" s="19">
        <v>1.8753069666299499E-2</v>
      </c>
      <c r="Z14" s="19">
        <v>1.18174313453721E-2</v>
      </c>
      <c r="AA14" s="19">
        <v>1.7977538541090701E-2</v>
      </c>
      <c r="AB14" s="19">
        <v>1.20400268626276E-2</v>
      </c>
      <c r="AC14" s="19">
        <v>1.16544114764623E-2</v>
      </c>
      <c r="AD14" s="19">
        <v>1.84538201290874E-2</v>
      </c>
      <c r="AE14" s="19"/>
      <c r="AF14" s="19">
        <v>1.25124948171894E-2</v>
      </c>
      <c r="AG14" s="19">
        <v>1.35401315477627E-2</v>
      </c>
      <c r="AH14" s="19">
        <v>1.20498216719862E-2</v>
      </c>
      <c r="AI14" s="19">
        <v>7.7370675306341003E-3</v>
      </c>
      <c r="AJ14" s="19">
        <v>1.09987226990397E-2</v>
      </c>
      <c r="AK14" s="19"/>
      <c r="AL14" s="19">
        <v>5.8865093955638497E-3</v>
      </c>
      <c r="AM14" s="19">
        <v>6.0693006546591903E-3</v>
      </c>
      <c r="AN14" s="19">
        <v>2.1453730117269601E-2</v>
      </c>
      <c r="AO14" s="19">
        <v>6.5183082503238801E-3</v>
      </c>
      <c r="AP14" s="19">
        <v>1.47027597664638E-2</v>
      </c>
      <c r="AQ14" s="19">
        <v>4.9046947083542597E-2</v>
      </c>
      <c r="AR14" s="19"/>
      <c r="AS14" s="19">
        <v>9.9224083449644899E-3</v>
      </c>
      <c r="AT14" s="19">
        <v>1.7726364699106999E-2</v>
      </c>
      <c r="AU14" s="19">
        <v>2.0016105753754499E-2</v>
      </c>
      <c r="AV14" s="19">
        <v>1.0558567183124999E-2</v>
      </c>
      <c r="AW14" s="19">
        <v>0</v>
      </c>
      <c r="AX14" s="19"/>
      <c r="AY14" s="19">
        <v>6.6969766179738998E-3</v>
      </c>
      <c r="AZ14" s="19">
        <v>1.6460324614828398E-2</v>
      </c>
      <c r="BA14" s="19">
        <v>2.8492466601860701E-2</v>
      </c>
      <c r="BB14" s="19">
        <v>8.5461689955982304E-3</v>
      </c>
      <c r="BC14" s="19">
        <v>1.2958526713065899E-2</v>
      </c>
      <c r="BD14" s="19"/>
      <c r="BE14" s="19">
        <v>1.1918410040683799E-2</v>
      </c>
      <c r="BF14" s="19">
        <v>2.96309332853411E-3</v>
      </c>
      <c r="BG14" s="19">
        <v>1.38057807549375E-2</v>
      </c>
      <c r="BH14" s="19">
        <v>2.41935205460641E-2</v>
      </c>
      <c r="BI14" s="19"/>
      <c r="BJ14" s="19">
        <v>0</v>
      </c>
      <c r="BK14" s="19">
        <v>6.2526166368143399E-3</v>
      </c>
      <c r="BL14" s="19">
        <v>1.1845901300973899E-2</v>
      </c>
      <c r="BM14" s="19">
        <v>1.8849819978301201E-2</v>
      </c>
      <c r="BN14" s="19"/>
      <c r="BO14" s="19">
        <v>6.4770243219839999E-3</v>
      </c>
      <c r="BP14" s="19">
        <v>6.49191292701765E-3</v>
      </c>
      <c r="BQ14" s="19">
        <v>1.8074851521062099E-2</v>
      </c>
      <c r="BR14" s="19"/>
      <c r="BS14" s="19">
        <v>9.2779548361561093E-3</v>
      </c>
      <c r="BT14" s="19">
        <v>2.4511378976704402E-2</v>
      </c>
      <c r="BU14" s="19"/>
      <c r="BV14" s="19">
        <v>1.5628411908641799E-2</v>
      </c>
      <c r="BW14" s="19">
        <v>1.1582525845967299E-2</v>
      </c>
      <c r="BX14" s="19">
        <v>1.8220280256273499E-3</v>
      </c>
      <c r="BY14" s="19"/>
      <c r="BZ14" s="19">
        <v>9.7301897345460405E-3</v>
      </c>
      <c r="CA14" s="19">
        <v>7.8010048270065304E-3</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116</v>
      </c>
      <c r="C9" s="17">
        <v>0.10573722707866499</v>
      </c>
      <c r="D9" s="17">
        <v>9.4850247798022799E-2</v>
      </c>
      <c r="E9" s="17">
        <v>0.11608320197578301</v>
      </c>
      <c r="F9" s="17"/>
      <c r="G9" s="17">
        <v>6.4157337558663499E-2</v>
      </c>
      <c r="H9" s="17">
        <v>8.0598100079888393E-2</v>
      </c>
      <c r="I9" s="17">
        <v>0.124101793097875</v>
      </c>
      <c r="J9" s="17">
        <v>0.121007175518177</v>
      </c>
      <c r="K9" s="17">
        <v>0.11655955747878501</v>
      </c>
      <c r="L9" s="17">
        <v>0.119405698126864</v>
      </c>
      <c r="M9" s="17"/>
      <c r="N9" s="17">
        <v>8.0294671335851303E-2</v>
      </c>
      <c r="O9" s="17">
        <v>0.103942966053348</v>
      </c>
      <c r="P9" s="17">
        <v>0.11439211375221101</v>
      </c>
      <c r="Q9" s="17">
        <v>0.12551279952022901</v>
      </c>
      <c r="R9" s="17"/>
      <c r="S9" s="17">
        <v>8.8002996415620802E-2</v>
      </c>
      <c r="T9" s="17">
        <v>0.108182022150748</v>
      </c>
      <c r="U9" s="17">
        <v>8.2390275193184703E-2</v>
      </c>
      <c r="V9" s="17">
        <v>0.108755238655892</v>
      </c>
      <c r="W9" s="17">
        <v>7.8235452911208397E-2</v>
      </c>
      <c r="X9" s="17">
        <v>0.14651243261341501</v>
      </c>
      <c r="Y9" s="17">
        <v>0.12928656166468999</v>
      </c>
      <c r="Z9" s="17">
        <v>2.8509642141517601E-2</v>
      </c>
      <c r="AA9" s="17">
        <v>9.6816523197169893E-2</v>
      </c>
      <c r="AB9" s="17">
        <v>0.11725590854866901</v>
      </c>
      <c r="AC9" s="17">
        <v>0.185045474015989</v>
      </c>
      <c r="AD9" s="17">
        <v>7.7705399557313704E-2</v>
      </c>
      <c r="AE9" s="17"/>
      <c r="AF9" s="17">
        <v>0.104083795611428</v>
      </c>
      <c r="AG9" s="17">
        <v>7.1580922783769804E-2</v>
      </c>
      <c r="AH9" s="17">
        <v>9.0587778347312603E-2</v>
      </c>
      <c r="AI9" s="17">
        <v>0.17524210666793899</v>
      </c>
      <c r="AJ9" s="17">
        <v>0.112676434943539</v>
      </c>
      <c r="AK9" s="17"/>
      <c r="AL9" s="17">
        <v>4.5420883946141098E-2</v>
      </c>
      <c r="AM9" s="17">
        <v>8.9796323807212003E-2</v>
      </c>
      <c r="AN9" s="17">
        <v>0.109886695762483</v>
      </c>
      <c r="AO9" s="17">
        <v>0.17542271841833099</v>
      </c>
      <c r="AP9" s="17">
        <v>0.108472906824291</v>
      </c>
      <c r="AQ9" s="17">
        <v>9.9467567012313601E-2</v>
      </c>
      <c r="AR9" s="17"/>
      <c r="AS9" s="17">
        <v>6.9269708695658294E-2</v>
      </c>
      <c r="AT9" s="17">
        <v>9.49544538592106E-2</v>
      </c>
      <c r="AU9" s="17">
        <v>0.114126676514446</v>
      </c>
      <c r="AV9" s="17">
        <v>0.15825288422838099</v>
      </c>
      <c r="AW9" s="17">
        <v>0.28869079154156502</v>
      </c>
      <c r="AX9" s="17"/>
      <c r="AY9" s="17">
        <v>8.4838876282468695E-2</v>
      </c>
      <c r="AZ9" s="17">
        <v>9.2828799549415295E-2</v>
      </c>
      <c r="BA9" s="17">
        <v>0.10212515191413001</v>
      </c>
      <c r="BB9" s="17">
        <v>0.139441272982263</v>
      </c>
      <c r="BC9" s="17">
        <v>0.28548576540495002</v>
      </c>
      <c r="BD9" s="17"/>
      <c r="BE9" s="17">
        <v>0.13092081342568601</v>
      </c>
      <c r="BF9" s="17">
        <v>8.8403023434245095E-2</v>
      </c>
      <c r="BG9" s="17">
        <v>9.2291657860658502E-2</v>
      </c>
      <c r="BH9" s="17">
        <v>0.13764185518796401</v>
      </c>
      <c r="BI9" s="17"/>
      <c r="BJ9" s="17">
        <v>0.131444121392291</v>
      </c>
      <c r="BK9" s="17">
        <v>7.7449514899773197E-2</v>
      </c>
      <c r="BL9" s="17">
        <v>0.118097461887693</v>
      </c>
      <c r="BM9" s="17">
        <v>9.8864697401599297E-2</v>
      </c>
      <c r="BN9" s="17"/>
      <c r="BO9" s="17">
        <v>0.144543387207138</v>
      </c>
      <c r="BP9" s="17">
        <v>8.94246602012327E-2</v>
      </c>
      <c r="BQ9" s="17">
        <v>0.101193840036831</v>
      </c>
      <c r="BR9" s="17"/>
      <c r="BS9" s="17">
        <v>0.11345144687003</v>
      </c>
      <c r="BT9" s="17">
        <v>9.6668567375859896E-2</v>
      </c>
      <c r="BU9" s="17"/>
      <c r="BV9" s="17">
        <v>6.2827086769253193E-2</v>
      </c>
      <c r="BW9" s="17">
        <v>0.11446583274981301</v>
      </c>
      <c r="BX9" s="17">
        <v>0.120842387687425</v>
      </c>
      <c r="BY9" s="17"/>
      <c r="BZ9" s="17">
        <v>6.4064762555662999E-2</v>
      </c>
      <c r="CA9" s="17">
        <v>6.5988345629462097E-2</v>
      </c>
    </row>
    <row r="10" spans="2:79" x14ac:dyDescent="0.3">
      <c r="B10" s="18" t="s">
        <v>117</v>
      </c>
      <c r="C10" s="17">
        <v>0.32767949673771202</v>
      </c>
      <c r="D10" s="17">
        <v>0.32121226015812099</v>
      </c>
      <c r="E10" s="17">
        <v>0.33501204563688503</v>
      </c>
      <c r="F10" s="17"/>
      <c r="G10" s="17">
        <v>0.26436344718414601</v>
      </c>
      <c r="H10" s="17">
        <v>0.287796497237438</v>
      </c>
      <c r="I10" s="17">
        <v>0.29594476742760401</v>
      </c>
      <c r="J10" s="17">
        <v>0.34887252382695899</v>
      </c>
      <c r="K10" s="17">
        <v>0.374541171000632</v>
      </c>
      <c r="L10" s="17">
        <v>0.37970031024797002</v>
      </c>
      <c r="M10" s="17"/>
      <c r="N10" s="17">
        <v>0.31059992538232301</v>
      </c>
      <c r="O10" s="17">
        <v>0.31420666597735702</v>
      </c>
      <c r="P10" s="17">
        <v>0.37183877293441098</v>
      </c>
      <c r="Q10" s="17">
        <v>0.32192813478600701</v>
      </c>
      <c r="R10" s="17"/>
      <c r="S10" s="17">
        <v>0.31740322657375702</v>
      </c>
      <c r="T10" s="17">
        <v>0.35041076881872102</v>
      </c>
      <c r="U10" s="17">
        <v>0.35740956284828101</v>
      </c>
      <c r="V10" s="17">
        <v>0.30985961917244098</v>
      </c>
      <c r="W10" s="17">
        <v>0.38111786306137302</v>
      </c>
      <c r="X10" s="17">
        <v>0.27967374332705103</v>
      </c>
      <c r="Y10" s="17">
        <v>0.29403788499630201</v>
      </c>
      <c r="Z10" s="17">
        <v>0.45339653363262999</v>
      </c>
      <c r="AA10" s="17">
        <v>0.31921486791582199</v>
      </c>
      <c r="AB10" s="17">
        <v>0.36388016823792602</v>
      </c>
      <c r="AC10" s="17">
        <v>0.23337305637274999</v>
      </c>
      <c r="AD10" s="17">
        <v>0.27351694517740799</v>
      </c>
      <c r="AE10" s="17"/>
      <c r="AF10" s="17">
        <v>0.33472959414821502</v>
      </c>
      <c r="AG10" s="17">
        <v>0.29679155547598701</v>
      </c>
      <c r="AH10" s="17">
        <v>0.34959663104988498</v>
      </c>
      <c r="AI10" s="17">
        <v>0.44516189950332302</v>
      </c>
      <c r="AJ10" s="17">
        <v>0.30941790472853198</v>
      </c>
      <c r="AK10" s="17"/>
      <c r="AL10" s="17">
        <v>0.28192689512081398</v>
      </c>
      <c r="AM10" s="17">
        <v>0.31082186254244598</v>
      </c>
      <c r="AN10" s="17">
        <v>0.32916437245880698</v>
      </c>
      <c r="AO10" s="17">
        <v>0.40434746839720198</v>
      </c>
      <c r="AP10" s="17">
        <v>0.31100729187698001</v>
      </c>
      <c r="AQ10" s="17">
        <v>0.362505825095843</v>
      </c>
      <c r="AR10" s="17"/>
      <c r="AS10" s="17">
        <v>0.24766073491214999</v>
      </c>
      <c r="AT10" s="17">
        <v>0.35062067154538401</v>
      </c>
      <c r="AU10" s="17">
        <v>0.33510529589134003</v>
      </c>
      <c r="AV10" s="17">
        <v>0.37568212166360698</v>
      </c>
      <c r="AW10" s="17">
        <v>0.15909137226234099</v>
      </c>
      <c r="AX10" s="17"/>
      <c r="AY10" s="17">
        <v>0.284974845438281</v>
      </c>
      <c r="AZ10" s="17">
        <v>0.32984109630304898</v>
      </c>
      <c r="BA10" s="17">
        <v>0.329979455675391</v>
      </c>
      <c r="BB10" s="17">
        <v>0.42475000463756901</v>
      </c>
      <c r="BC10" s="17">
        <v>0.241959604776321</v>
      </c>
      <c r="BD10" s="17"/>
      <c r="BE10" s="17">
        <v>0.34169977391439099</v>
      </c>
      <c r="BF10" s="17">
        <v>0.330122233768672</v>
      </c>
      <c r="BG10" s="17">
        <v>0.35290524698307302</v>
      </c>
      <c r="BH10" s="17">
        <v>0.28658892993010499</v>
      </c>
      <c r="BI10" s="17"/>
      <c r="BJ10" s="17">
        <v>0.31947033555094401</v>
      </c>
      <c r="BK10" s="17">
        <v>0.221553711859095</v>
      </c>
      <c r="BL10" s="17">
        <v>0.355810079571385</v>
      </c>
      <c r="BM10" s="17">
        <v>0.33092021516266801</v>
      </c>
      <c r="BN10" s="17"/>
      <c r="BO10" s="17">
        <v>0.29325917671358798</v>
      </c>
      <c r="BP10" s="17">
        <v>0.35413527905418501</v>
      </c>
      <c r="BQ10" s="17">
        <v>0.33002390921173502</v>
      </c>
      <c r="BR10" s="17"/>
      <c r="BS10" s="17">
        <v>0.34045576337915401</v>
      </c>
      <c r="BT10" s="17">
        <v>0.31010553804789898</v>
      </c>
      <c r="BU10" s="17"/>
      <c r="BV10" s="17">
        <v>0.307187416084448</v>
      </c>
      <c r="BW10" s="17">
        <v>0.33400778884905902</v>
      </c>
      <c r="BX10" s="17">
        <v>0.34037629623697602</v>
      </c>
      <c r="BY10" s="17"/>
      <c r="BZ10" s="17">
        <v>0.31893212088175199</v>
      </c>
      <c r="CA10" s="17">
        <v>0.271145403601117</v>
      </c>
    </row>
    <row r="11" spans="2:79" x14ac:dyDescent="0.3">
      <c r="B11" s="18" t="s">
        <v>118</v>
      </c>
      <c r="C11" s="17">
        <v>0.31143171386605001</v>
      </c>
      <c r="D11" s="17">
        <v>0.32187683640967502</v>
      </c>
      <c r="E11" s="17">
        <v>0.30222676762183698</v>
      </c>
      <c r="F11" s="17"/>
      <c r="G11" s="17">
        <v>0.20729598294071699</v>
      </c>
      <c r="H11" s="17">
        <v>0.249448010980241</v>
      </c>
      <c r="I11" s="17">
        <v>0.30799429828966002</v>
      </c>
      <c r="J11" s="17">
        <v>0.34431872256819301</v>
      </c>
      <c r="K11" s="17">
        <v>0.37875419826335199</v>
      </c>
      <c r="L11" s="17">
        <v>0.36254018485596901</v>
      </c>
      <c r="M11" s="17"/>
      <c r="N11" s="17">
        <v>0.29349448264765698</v>
      </c>
      <c r="O11" s="17">
        <v>0.31459054181349999</v>
      </c>
      <c r="P11" s="17">
        <v>0.312610777968376</v>
      </c>
      <c r="Q11" s="17">
        <v>0.324714894275699</v>
      </c>
      <c r="R11" s="17"/>
      <c r="S11" s="17">
        <v>0.21594023472558699</v>
      </c>
      <c r="T11" s="17">
        <v>0.32870820059671102</v>
      </c>
      <c r="U11" s="17">
        <v>0.33360902918499702</v>
      </c>
      <c r="V11" s="17">
        <v>0.40160100209788202</v>
      </c>
      <c r="W11" s="17">
        <v>0.31229692745381299</v>
      </c>
      <c r="X11" s="17">
        <v>0.28303574267239001</v>
      </c>
      <c r="Y11" s="17">
        <v>0.30008899900900199</v>
      </c>
      <c r="Z11" s="17">
        <v>0.40623346191570803</v>
      </c>
      <c r="AA11" s="17">
        <v>0.30810334647089799</v>
      </c>
      <c r="AB11" s="17">
        <v>0.27574688129439401</v>
      </c>
      <c r="AC11" s="17">
        <v>0.414928684502407</v>
      </c>
      <c r="AD11" s="17">
        <v>0.28530451792419398</v>
      </c>
      <c r="AE11" s="17"/>
      <c r="AF11" s="17">
        <v>0.358834590814328</v>
      </c>
      <c r="AG11" s="17">
        <v>0.28594171636847698</v>
      </c>
      <c r="AH11" s="17">
        <v>0.38030055562304599</v>
      </c>
      <c r="AI11" s="17">
        <v>0.243800469444968</v>
      </c>
      <c r="AJ11" s="17">
        <v>0.29776109159496</v>
      </c>
      <c r="AK11" s="17"/>
      <c r="AL11" s="17">
        <v>0.30591985128487298</v>
      </c>
      <c r="AM11" s="17">
        <v>0.34692141867001602</v>
      </c>
      <c r="AN11" s="17">
        <v>0.30506158277671902</v>
      </c>
      <c r="AO11" s="17">
        <v>0.27835296886418298</v>
      </c>
      <c r="AP11" s="17">
        <v>0.26101625305967502</v>
      </c>
      <c r="AQ11" s="17">
        <v>0.35337845525092598</v>
      </c>
      <c r="AR11" s="17"/>
      <c r="AS11" s="17">
        <v>0.26241481761464402</v>
      </c>
      <c r="AT11" s="17">
        <v>0.311088304923339</v>
      </c>
      <c r="AU11" s="17">
        <v>0.36410929080458199</v>
      </c>
      <c r="AV11" s="17">
        <v>0.28177542269132</v>
      </c>
      <c r="AW11" s="17">
        <v>0.26128398463207297</v>
      </c>
      <c r="AX11" s="17"/>
      <c r="AY11" s="17">
        <v>0.33487288394542503</v>
      </c>
      <c r="AZ11" s="17">
        <v>0.31484056538921001</v>
      </c>
      <c r="BA11" s="17">
        <v>0.34324367136880501</v>
      </c>
      <c r="BB11" s="17">
        <v>0.235032017812705</v>
      </c>
      <c r="BC11" s="17">
        <v>0.239904733540205</v>
      </c>
      <c r="BD11" s="17"/>
      <c r="BE11" s="17">
        <v>0.29552573893643203</v>
      </c>
      <c r="BF11" s="17">
        <v>0.34343171842216702</v>
      </c>
      <c r="BG11" s="17">
        <v>0.30227029924861698</v>
      </c>
      <c r="BH11" s="17">
        <v>0.30934189221991198</v>
      </c>
      <c r="BI11" s="17"/>
      <c r="BJ11" s="17">
        <v>0.33394520825399898</v>
      </c>
      <c r="BK11" s="17">
        <v>0.24035024479064801</v>
      </c>
      <c r="BL11" s="17">
        <v>0.31351578346322101</v>
      </c>
      <c r="BM11" s="17">
        <v>0.31620916523049802</v>
      </c>
      <c r="BN11" s="17"/>
      <c r="BO11" s="17">
        <v>0.25241805360060099</v>
      </c>
      <c r="BP11" s="17">
        <v>0.24973513026876401</v>
      </c>
      <c r="BQ11" s="17">
        <v>0.33612584676833501</v>
      </c>
      <c r="BR11" s="17"/>
      <c r="BS11" s="17">
        <v>0.315539335820402</v>
      </c>
      <c r="BT11" s="17">
        <v>0.30835478131400801</v>
      </c>
      <c r="BU11" s="17"/>
      <c r="BV11" s="17">
        <v>0.322533454788552</v>
      </c>
      <c r="BW11" s="17">
        <v>0.34006199240118601</v>
      </c>
      <c r="BX11" s="17">
        <v>0.26942562302820999</v>
      </c>
      <c r="BY11" s="17"/>
      <c r="BZ11" s="17">
        <v>0.32421017385848999</v>
      </c>
      <c r="CA11" s="17">
        <v>0.26544167641477201</v>
      </c>
    </row>
    <row r="12" spans="2:79" x14ac:dyDescent="0.3">
      <c r="B12" s="18" t="s">
        <v>119</v>
      </c>
      <c r="C12" s="17">
        <v>0.15929053529877699</v>
      </c>
      <c r="D12" s="17">
        <v>0.17667507741211899</v>
      </c>
      <c r="E12" s="17">
        <v>0.140698887441815</v>
      </c>
      <c r="F12" s="17"/>
      <c r="G12" s="17">
        <v>0.27956802004898701</v>
      </c>
      <c r="H12" s="17">
        <v>0.22212237541326799</v>
      </c>
      <c r="I12" s="17">
        <v>0.166079299613588</v>
      </c>
      <c r="J12" s="17">
        <v>0.1189240836886</v>
      </c>
      <c r="K12" s="17">
        <v>8.9454003313589006E-2</v>
      </c>
      <c r="L12" s="17">
        <v>0.10175505380248499</v>
      </c>
      <c r="M12" s="17"/>
      <c r="N12" s="17">
        <v>0.197420472224692</v>
      </c>
      <c r="O12" s="17">
        <v>0.17009049860714301</v>
      </c>
      <c r="P12" s="17">
        <v>0.129507127971001</v>
      </c>
      <c r="Q12" s="17">
        <v>0.134237690224458</v>
      </c>
      <c r="R12" s="17"/>
      <c r="S12" s="17">
        <v>0.24237626024889999</v>
      </c>
      <c r="T12" s="17">
        <v>0.125646385279817</v>
      </c>
      <c r="U12" s="17">
        <v>0.127628882079241</v>
      </c>
      <c r="V12" s="17">
        <v>0.11425349880279601</v>
      </c>
      <c r="W12" s="17">
        <v>0.16987745221119599</v>
      </c>
      <c r="X12" s="17">
        <v>0.18048964073141899</v>
      </c>
      <c r="Y12" s="17">
        <v>0.172582672193522</v>
      </c>
      <c r="Z12" s="17">
        <v>4.3279059635379202E-2</v>
      </c>
      <c r="AA12" s="17">
        <v>0.18394223903496801</v>
      </c>
      <c r="AB12" s="17">
        <v>0.13401439887483499</v>
      </c>
      <c r="AC12" s="17">
        <v>0.118937474359243</v>
      </c>
      <c r="AD12" s="17">
        <v>0.22092762272598501</v>
      </c>
      <c r="AE12" s="17"/>
      <c r="AF12" s="17">
        <v>0.139352433362911</v>
      </c>
      <c r="AG12" s="17">
        <v>0.230473340236482</v>
      </c>
      <c r="AH12" s="17">
        <v>0.109369961683022</v>
      </c>
      <c r="AI12" s="17">
        <v>9.3957030628767799E-2</v>
      </c>
      <c r="AJ12" s="17">
        <v>0.19160310234866201</v>
      </c>
      <c r="AK12" s="17"/>
      <c r="AL12" s="17">
        <v>0.251636034246777</v>
      </c>
      <c r="AM12" s="17">
        <v>0.16557742796295899</v>
      </c>
      <c r="AN12" s="17">
        <v>0.14215430257990899</v>
      </c>
      <c r="AO12" s="17">
        <v>9.6418961354832106E-2</v>
      </c>
      <c r="AP12" s="17">
        <v>0.204316019480482</v>
      </c>
      <c r="AQ12" s="17">
        <v>8.6099709221823501E-2</v>
      </c>
      <c r="AR12" s="17"/>
      <c r="AS12" s="17">
        <v>0.25263001640853899</v>
      </c>
      <c r="AT12" s="17">
        <v>0.15138257322882601</v>
      </c>
      <c r="AU12" s="17">
        <v>0.12706251535324001</v>
      </c>
      <c r="AV12" s="17">
        <v>0.102820646854886</v>
      </c>
      <c r="AW12" s="17">
        <v>0.23603845252250999</v>
      </c>
      <c r="AX12" s="17"/>
      <c r="AY12" s="17">
        <v>0.176805075747999</v>
      </c>
      <c r="AZ12" s="17">
        <v>0.176056916952951</v>
      </c>
      <c r="BA12" s="17">
        <v>0.12580833478292899</v>
      </c>
      <c r="BB12" s="17">
        <v>0.13643314681221599</v>
      </c>
      <c r="BC12" s="17">
        <v>0.15157898900257</v>
      </c>
      <c r="BD12" s="17"/>
      <c r="BE12" s="17">
        <v>6.4856880811481304E-2</v>
      </c>
      <c r="BF12" s="17">
        <v>0.153707932235051</v>
      </c>
      <c r="BG12" s="17">
        <v>0.16574556387116099</v>
      </c>
      <c r="BH12" s="17">
        <v>0.16317890746431499</v>
      </c>
      <c r="BI12" s="17"/>
      <c r="BJ12" s="17">
        <v>0.12906111572715601</v>
      </c>
      <c r="BK12" s="17">
        <v>0.30642653806842002</v>
      </c>
      <c r="BL12" s="17">
        <v>0.14423062216121099</v>
      </c>
      <c r="BM12" s="17">
        <v>0.15448097864650601</v>
      </c>
      <c r="BN12" s="17"/>
      <c r="BO12" s="17">
        <v>0.20773273153529301</v>
      </c>
      <c r="BP12" s="17">
        <v>0.188639053344172</v>
      </c>
      <c r="BQ12" s="17">
        <v>0.14388683172340899</v>
      </c>
      <c r="BR12" s="17"/>
      <c r="BS12" s="17">
        <v>0.14243116716635401</v>
      </c>
      <c r="BT12" s="17">
        <v>0.17961457220177399</v>
      </c>
      <c r="BU12" s="17"/>
      <c r="BV12" s="17">
        <v>0.223066729363394</v>
      </c>
      <c r="BW12" s="17">
        <v>0.13137868521906301</v>
      </c>
      <c r="BX12" s="17">
        <v>0.16204624868954201</v>
      </c>
      <c r="BY12" s="17"/>
      <c r="BZ12" s="17">
        <v>0.195347753918439</v>
      </c>
      <c r="CA12" s="17">
        <v>0.21002585537619001</v>
      </c>
    </row>
    <row r="13" spans="2:79" x14ac:dyDescent="0.3">
      <c r="B13" s="18" t="s">
        <v>120</v>
      </c>
      <c r="C13" s="17">
        <v>4.9008961956941599E-2</v>
      </c>
      <c r="D13" s="17">
        <v>5.5970168113413502E-2</v>
      </c>
      <c r="E13" s="17">
        <v>4.26551718322737E-2</v>
      </c>
      <c r="F13" s="17"/>
      <c r="G13" s="17">
        <v>8.9709996151811994E-2</v>
      </c>
      <c r="H13" s="17">
        <v>0.10473503221274</v>
      </c>
      <c r="I13" s="17">
        <v>5.7050154982112099E-2</v>
      </c>
      <c r="J13" s="17">
        <v>3.2651859067982097E-2</v>
      </c>
      <c r="K13" s="17">
        <v>6.3949245926928503E-3</v>
      </c>
      <c r="L13" s="17">
        <v>1.16577751706785E-2</v>
      </c>
      <c r="M13" s="17"/>
      <c r="N13" s="17">
        <v>8.4163004974018393E-2</v>
      </c>
      <c r="O13" s="17">
        <v>4.05453279183699E-2</v>
      </c>
      <c r="P13" s="17">
        <v>3.8665309855226801E-2</v>
      </c>
      <c r="Q13" s="17">
        <v>2.9927367987260901E-2</v>
      </c>
      <c r="R13" s="17"/>
      <c r="S13" s="17">
        <v>9.1389268536076998E-2</v>
      </c>
      <c r="T13" s="17">
        <v>3.2710597209093403E-2</v>
      </c>
      <c r="U13" s="17">
        <v>1.8590825137025601E-2</v>
      </c>
      <c r="V13" s="17">
        <v>2.90868366190896E-2</v>
      </c>
      <c r="W13" s="17">
        <v>1.44404468427168E-2</v>
      </c>
      <c r="X13" s="17">
        <v>5.26217064265826E-2</v>
      </c>
      <c r="Y13" s="17">
        <v>5.1111073439308402E-2</v>
      </c>
      <c r="Z13" s="17">
        <v>5.6237471602085302E-2</v>
      </c>
      <c r="AA13" s="17">
        <v>4.5258799205262802E-2</v>
      </c>
      <c r="AB13" s="17">
        <v>7.4402683508390105E-2</v>
      </c>
      <c r="AC13" s="17">
        <v>3.53328029071499E-2</v>
      </c>
      <c r="AD13" s="17">
        <v>7.8450176447353498E-2</v>
      </c>
      <c r="AE13" s="17"/>
      <c r="AF13" s="17">
        <v>3.1664656178813699E-2</v>
      </c>
      <c r="AG13" s="17">
        <v>7.7556153018189203E-2</v>
      </c>
      <c r="AH13" s="17">
        <v>2.3371965148199801E-2</v>
      </c>
      <c r="AI13" s="17">
        <v>1.72768016786774E-2</v>
      </c>
      <c r="AJ13" s="17">
        <v>3.5743311855243098E-2</v>
      </c>
      <c r="AK13" s="17"/>
      <c r="AL13" s="17">
        <v>8.8872616677504707E-2</v>
      </c>
      <c r="AM13" s="17">
        <v>5.1804648003580298E-2</v>
      </c>
      <c r="AN13" s="17">
        <v>3.93666809216816E-2</v>
      </c>
      <c r="AO13" s="17">
        <v>2.0373679809207401E-2</v>
      </c>
      <c r="AP13" s="17">
        <v>3.5463799414988902E-2</v>
      </c>
      <c r="AQ13" s="17">
        <v>2.1293700318982998E-2</v>
      </c>
      <c r="AR13" s="17"/>
      <c r="AS13" s="17">
        <v>0.13194924497650901</v>
      </c>
      <c r="AT13" s="17">
        <v>4.3000745613564803E-2</v>
      </c>
      <c r="AU13" s="17">
        <v>1.6622569104641601E-2</v>
      </c>
      <c r="AV13" s="17">
        <v>2.4829707510082101E-2</v>
      </c>
      <c r="AW13" s="17">
        <v>0</v>
      </c>
      <c r="AX13" s="17"/>
      <c r="AY13" s="17">
        <v>9.4213681642666497E-2</v>
      </c>
      <c r="AZ13" s="17">
        <v>3.9290514302951898E-2</v>
      </c>
      <c r="BA13" s="17">
        <v>3.6669265479555402E-2</v>
      </c>
      <c r="BB13" s="17">
        <v>2.2714387558443801E-2</v>
      </c>
      <c r="BC13" s="17">
        <v>1.46744077539664E-2</v>
      </c>
      <c r="BD13" s="17"/>
      <c r="BE13" s="17">
        <v>0.12999106727825099</v>
      </c>
      <c r="BF13" s="17">
        <v>4.4980986072025497E-2</v>
      </c>
      <c r="BG13" s="17">
        <v>4.0244701387186201E-2</v>
      </c>
      <c r="BH13" s="17">
        <v>5.4701884994741601E-2</v>
      </c>
      <c r="BI13" s="17"/>
      <c r="BJ13" s="17">
        <v>4.6872723548220099E-2</v>
      </c>
      <c r="BK13" s="17">
        <v>0.118540148368634</v>
      </c>
      <c r="BL13" s="17">
        <v>3.5328295838303797E-2</v>
      </c>
      <c r="BM13" s="17">
        <v>4.73017350579732E-2</v>
      </c>
      <c r="BN13" s="17"/>
      <c r="BO13" s="17">
        <v>6.5995456619244594E-2</v>
      </c>
      <c r="BP13" s="17">
        <v>5.3057583349950699E-2</v>
      </c>
      <c r="BQ13" s="17">
        <v>4.5204937831670698E-2</v>
      </c>
      <c r="BR13" s="17"/>
      <c r="BS13" s="17">
        <v>5.5951185831344098E-2</v>
      </c>
      <c r="BT13" s="17">
        <v>4.0530968172067097E-2</v>
      </c>
      <c r="BU13" s="17"/>
      <c r="BV13" s="17">
        <v>3.0283582006814701E-2</v>
      </c>
      <c r="BW13" s="17">
        <v>3.2877564449596303E-2</v>
      </c>
      <c r="BX13" s="17">
        <v>8.6666360271840895E-2</v>
      </c>
      <c r="BY13" s="17"/>
      <c r="BZ13" s="17">
        <v>6.3897515761737397E-2</v>
      </c>
      <c r="CA13" s="17">
        <v>0.15502467893478</v>
      </c>
    </row>
    <row r="14" spans="2:79" x14ac:dyDescent="0.3">
      <c r="B14" s="18" t="s">
        <v>105</v>
      </c>
      <c r="C14" s="19">
        <v>4.6852065061854797E-2</v>
      </c>
      <c r="D14" s="19">
        <v>2.9415410108648701E-2</v>
      </c>
      <c r="E14" s="19">
        <v>6.3323925491406793E-2</v>
      </c>
      <c r="F14" s="19"/>
      <c r="G14" s="19">
        <v>9.4905216115673902E-2</v>
      </c>
      <c r="H14" s="19">
        <v>5.52999840764241E-2</v>
      </c>
      <c r="I14" s="19">
        <v>4.88296865891613E-2</v>
      </c>
      <c r="J14" s="19">
        <v>3.4225635330088301E-2</v>
      </c>
      <c r="K14" s="19">
        <v>3.4296145350949103E-2</v>
      </c>
      <c r="L14" s="19">
        <v>2.49409777960331E-2</v>
      </c>
      <c r="M14" s="19"/>
      <c r="N14" s="19">
        <v>3.4027443435458098E-2</v>
      </c>
      <c r="O14" s="19">
        <v>5.6623999630283001E-2</v>
      </c>
      <c r="P14" s="19">
        <v>3.2985897518773899E-2</v>
      </c>
      <c r="Q14" s="19">
        <v>6.3679113206346297E-2</v>
      </c>
      <c r="R14" s="19"/>
      <c r="S14" s="19">
        <v>4.4888013500058797E-2</v>
      </c>
      <c r="T14" s="19">
        <v>5.4342025944909E-2</v>
      </c>
      <c r="U14" s="19">
        <v>8.0371425557270906E-2</v>
      </c>
      <c r="V14" s="19">
        <v>3.64438046518996E-2</v>
      </c>
      <c r="W14" s="19">
        <v>4.40318575196929E-2</v>
      </c>
      <c r="X14" s="19">
        <v>5.7666734229143098E-2</v>
      </c>
      <c r="Y14" s="19">
        <v>5.2892808697175303E-2</v>
      </c>
      <c r="Z14" s="19">
        <v>1.23438310726799E-2</v>
      </c>
      <c r="AA14" s="19">
        <v>4.6664224175879197E-2</v>
      </c>
      <c r="AB14" s="19">
        <v>3.4699959535785599E-2</v>
      </c>
      <c r="AC14" s="19">
        <v>1.23825078424602E-2</v>
      </c>
      <c r="AD14" s="19">
        <v>6.4095338167745597E-2</v>
      </c>
      <c r="AE14" s="19"/>
      <c r="AF14" s="19">
        <v>3.1334929884303801E-2</v>
      </c>
      <c r="AG14" s="19">
        <v>3.7656312117094901E-2</v>
      </c>
      <c r="AH14" s="19">
        <v>4.6773108148534102E-2</v>
      </c>
      <c r="AI14" s="19">
        <v>2.4561692076324099E-2</v>
      </c>
      <c r="AJ14" s="19">
        <v>5.2798154529063203E-2</v>
      </c>
      <c r="AK14" s="19"/>
      <c r="AL14" s="19">
        <v>2.6223718723889199E-2</v>
      </c>
      <c r="AM14" s="19">
        <v>3.5078319013787197E-2</v>
      </c>
      <c r="AN14" s="19">
        <v>7.43663655004001E-2</v>
      </c>
      <c r="AO14" s="19">
        <v>2.5084203156244302E-2</v>
      </c>
      <c r="AP14" s="19">
        <v>7.9723729343581906E-2</v>
      </c>
      <c r="AQ14" s="19">
        <v>7.7254743100111004E-2</v>
      </c>
      <c r="AR14" s="19"/>
      <c r="AS14" s="19">
        <v>3.6075477392499403E-2</v>
      </c>
      <c r="AT14" s="19">
        <v>4.8953250829674999E-2</v>
      </c>
      <c r="AU14" s="19">
        <v>4.2973652331750101E-2</v>
      </c>
      <c r="AV14" s="19">
        <v>5.6639217051723798E-2</v>
      </c>
      <c r="AW14" s="19">
        <v>5.4895399041511202E-2</v>
      </c>
      <c r="AX14" s="19"/>
      <c r="AY14" s="19">
        <v>2.4294636943159999E-2</v>
      </c>
      <c r="AZ14" s="19">
        <v>4.7142107502422502E-2</v>
      </c>
      <c r="BA14" s="19">
        <v>6.2174120779189497E-2</v>
      </c>
      <c r="BB14" s="19">
        <v>4.16291701968034E-2</v>
      </c>
      <c r="BC14" s="19">
        <v>6.6396499521986493E-2</v>
      </c>
      <c r="BD14" s="19"/>
      <c r="BE14" s="19">
        <v>3.7005725633758799E-2</v>
      </c>
      <c r="BF14" s="19">
        <v>3.9354106067839997E-2</v>
      </c>
      <c r="BG14" s="19">
        <v>4.6542530649304602E-2</v>
      </c>
      <c r="BH14" s="19">
        <v>4.8546530202962998E-2</v>
      </c>
      <c r="BI14" s="19"/>
      <c r="BJ14" s="19">
        <v>3.92064955273888E-2</v>
      </c>
      <c r="BK14" s="19">
        <v>3.5679842013429303E-2</v>
      </c>
      <c r="BL14" s="19">
        <v>3.3017757078186501E-2</v>
      </c>
      <c r="BM14" s="19">
        <v>5.2223208500756201E-2</v>
      </c>
      <c r="BN14" s="19"/>
      <c r="BO14" s="19">
        <v>3.6051194324135102E-2</v>
      </c>
      <c r="BP14" s="19">
        <v>6.5008293781695897E-2</v>
      </c>
      <c r="BQ14" s="19">
        <v>4.3564634428018903E-2</v>
      </c>
      <c r="BR14" s="19"/>
      <c r="BS14" s="19">
        <v>3.2171100932714802E-2</v>
      </c>
      <c r="BT14" s="19">
        <v>6.4725572888392396E-2</v>
      </c>
      <c r="BU14" s="19"/>
      <c r="BV14" s="19">
        <v>5.41017309875386E-2</v>
      </c>
      <c r="BW14" s="19">
        <v>4.7208136331283498E-2</v>
      </c>
      <c r="BX14" s="19">
        <v>2.0643084086006E-2</v>
      </c>
      <c r="BY14" s="19"/>
      <c r="BZ14" s="19">
        <v>3.3547673023918603E-2</v>
      </c>
      <c r="CA14" s="19">
        <v>3.2374040043678699E-2</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52</v>
      </c>
      <c r="C9" s="17">
        <v>0.16648482001815801</v>
      </c>
      <c r="D9" s="17">
        <v>0.18787119261664101</v>
      </c>
      <c r="E9" s="17">
        <v>0.144413984703989</v>
      </c>
      <c r="F9" s="17"/>
      <c r="G9" s="17">
        <v>0.22309774540195099</v>
      </c>
      <c r="H9" s="17">
        <v>0.22562881922655401</v>
      </c>
      <c r="I9" s="17">
        <v>0.194756269350322</v>
      </c>
      <c r="J9" s="17">
        <v>0.112604848723578</v>
      </c>
      <c r="K9" s="17">
        <v>0.140180335041696</v>
      </c>
      <c r="L9" s="17">
        <v>0.118913641842742</v>
      </c>
      <c r="M9" s="17"/>
      <c r="N9" s="17">
        <v>0.24190058990654401</v>
      </c>
      <c r="O9" s="17">
        <v>0.16206415257673501</v>
      </c>
      <c r="P9" s="17">
        <v>0.150907254668529</v>
      </c>
      <c r="Q9" s="17">
        <v>0.10463547607776701</v>
      </c>
      <c r="R9" s="17"/>
      <c r="S9" s="17">
        <v>0.27645897250034301</v>
      </c>
      <c r="T9" s="17">
        <v>0.12706638220198899</v>
      </c>
      <c r="U9" s="17">
        <v>0.163770994971564</v>
      </c>
      <c r="V9" s="17">
        <v>0.16514560884392199</v>
      </c>
      <c r="W9" s="17">
        <v>8.6334612487497506E-2</v>
      </c>
      <c r="X9" s="17">
        <v>0.1653910509049</v>
      </c>
      <c r="Y9" s="17">
        <v>0.12940419424343899</v>
      </c>
      <c r="Z9" s="17">
        <v>0.213899425359938</v>
      </c>
      <c r="AA9" s="17">
        <v>0.14158120244758499</v>
      </c>
      <c r="AB9" s="17">
        <v>0.15509363534381501</v>
      </c>
      <c r="AC9" s="17">
        <v>0.183556749275021</v>
      </c>
      <c r="AD9" s="17">
        <v>0.15956210627917999</v>
      </c>
      <c r="AE9" s="17"/>
      <c r="AF9" s="17">
        <v>0.16457279654125401</v>
      </c>
      <c r="AG9" s="17">
        <v>0.19284865460741801</v>
      </c>
      <c r="AH9" s="17">
        <v>0.201871140064109</v>
      </c>
      <c r="AI9" s="17">
        <v>0.13264306753420099</v>
      </c>
      <c r="AJ9" s="17">
        <v>0.159428994611373</v>
      </c>
      <c r="AK9" s="17"/>
      <c r="AL9" s="17">
        <v>0.22303523826451699</v>
      </c>
      <c r="AM9" s="17">
        <v>0.205026518140007</v>
      </c>
      <c r="AN9" s="17">
        <v>0.169633230142857</v>
      </c>
      <c r="AO9" s="17">
        <v>0.131559007622537</v>
      </c>
      <c r="AP9" s="17">
        <v>0.13707175400402499</v>
      </c>
      <c r="AQ9" s="17">
        <v>7.1230261872044606E-2</v>
      </c>
      <c r="AR9" s="17"/>
      <c r="AS9" s="17">
        <v>1</v>
      </c>
      <c r="AT9" s="17">
        <v>0</v>
      </c>
      <c r="AU9" s="17">
        <v>0</v>
      </c>
      <c r="AV9" s="17">
        <v>0</v>
      </c>
      <c r="AW9" s="17">
        <v>0</v>
      </c>
      <c r="AX9" s="17"/>
      <c r="AY9" s="17">
        <v>0.44213540472788299</v>
      </c>
      <c r="AZ9" s="17">
        <v>0.11918365061244</v>
      </c>
      <c r="BA9" s="17">
        <v>2.70402217423194E-2</v>
      </c>
      <c r="BB9" s="17">
        <v>5.7532708816933398E-2</v>
      </c>
      <c r="BC9" s="17">
        <v>0</v>
      </c>
      <c r="BD9" s="17"/>
      <c r="BE9" s="17">
        <v>0.17661875801507801</v>
      </c>
      <c r="BF9" s="17">
        <v>0.162933919886732</v>
      </c>
      <c r="BG9" s="17">
        <v>0.171293201204227</v>
      </c>
      <c r="BH9" s="17">
        <v>0.15936287495892401</v>
      </c>
      <c r="BI9" s="17"/>
      <c r="BJ9" s="17">
        <v>0.11593704433789601</v>
      </c>
      <c r="BK9" s="17">
        <v>0.272432857744899</v>
      </c>
      <c r="BL9" s="17">
        <v>0.13859390594759899</v>
      </c>
      <c r="BM9" s="17">
        <v>0.17775595524517099</v>
      </c>
      <c r="BN9" s="17"/>
      <c r="BO9" s="17">
        <v>0.16925176013960999</v>
      </c>
      <c r="BP9" s="17">
        <v>0.19200419531141</v>
      </c>
      <c r="BQ9" s="17">
        <v>0.161509967396958</v>
      </c>
      <c r="BR9" s="17"/>
      <c r="BS9" s="17">
        <v>0.172217868693996</v>
      </c>
      <c r="BT9" s="17">
        <v>0.16034878263334101</v>
      </c>
      <c r="BU9" s="17"/>
      <c r="BV9" s="17">
        <v>0.161062653587315</v>
      </c>
      <c r="BW9" s="17">
        <v>0.14526510523788499</v>
      </c>
      <c r="BX9" s="17">
        <v>0.20609153792725299</v>
      </c>
      <c r="BY9" s="17"/>
      <c r="BZ9" s="17">
        <v>0.19600877017613999</v>
      </c>
      <c r="CA9" s="17">
        <v>0.27496830306345499</v>
      </c>
    </row>
    <row r="10" spans="2:79" x14ac:dyDescent="0.3">
      <c r="B10" s="18" t="s">
        <v>53</v>
      </c>
      <c r="C10" s="17">
        <v>0.48324715214177599</v>
      </c>
      <c r="D10" s="17">
        <v>0.47853579498888599</v>
      </c>
      <c r="E10" s="17">
        <v>0.48919107893285302</v>
      </c>
      <c r="F10" s="17"/>
      <c r="G10" s="17">
        <v>0.47072666255617102</v>
      </c>
      <c r="H10" s="17">
        <v>0.51801417705889996</v>
      </c>
      <c r="I10" s="17">
        <v>0.46832958777420702</v>
      </c>
      <c r="J10" s="17">
        <v>0.49188428830516601</v>
      </c>
      <c r="K10" s="17">
        <v>0.46839905933071202</v>
      </c>
      <c r="L10" s="17">
        <v>0.47828771142700899</v>
      </c>
      <c r="M10" s="17"/>
      <c r="N10" s="17">
        <v>0.50942631812160999</v>
      </c>
      <c r="O10" s="17">
        <v>0.51360510758294597</v>
      </c>
      <c r="P10" s="17">
        <v>0.48799399695057</v>
      </c>
      <c r="Q10" s="17">
        <v>0.41865569044607798</v>
      </c>
      <c r="R10" s="17"/>
      <c r="S10" s="17">
        <v>0.43723727251362898</v>
      </c>
      <c r="T10" s="17">
        <v>0.50979175945594801</v>
      </c>
      <c r="U10" s="17">
        <v>0.48333215757634002</v>
      </c>
      <c r="V10" s="17">
        <v>0.47536960786784499</v>
      </c>
      <c r="W10" s="17">
        <v>0.45687539009614098</v>
      </c>
      <c r="X10" s="17">
        <v>0.50014955123455895</v>
      </c>
      <c r="Y10" s="17">
        <v>0.49777024582422602</v>
      </c>
      <c r="Z10" s="17">
        <v>0.46642829066378699</v>
      </c>
      <c r="AA10" s="17">
        <v>0.497840426568112</v>
      </c>
      <c r="AB10" s="17">
        <v>0.52641764436949001</v>
      </c>
      <c r="AC10" s="17">
        <v>0.46221160267494799</v>
      </c>
      <c r="AD10" s="17">
        <v>0.45264074113123498</v>
      </c>
      <c r="AE10" s="17"/>
      <c r="AF10" s="17">
        <v>0.496754102432304</v>
      </c>
      <c r="AG10" s="17">
        <v>0.475361040384772</v>
      </c>
      <c r="AH10" s="17">
        <v>0.46364202320124998</v>
      </c>
      <c r="AI10" s="17">
        <v>0.47344296039059602</v>
      </c>
      <c r="AJ10" s="17">
        <v>0.48443986092484298</v>
      </c>
      <c r="AK10" s="17"/>
      <c r="AL10" s="17">
        <v>0.48691084582542299</v>
      </c>
      <c r="AM10" s="17">
        <v>0.50563472428362799</v>
      </c>
      <c r="AN10" s="17">
        <v>0.44951363256695298</v>
      </c>
      <c r="AO10" s="17">
        <v>0.47667955196647299</v>
      </c>
      <c r="AP10" s="17">
        <v>0.45985990166955498</v>
      </c>
      <c r="AQ10" s="17">
        <v>0.503372208248829</v>
      </c>
      <c r="AR10" s="17"/>
      <c r="AS10" s="17">
        <v>0</v>
      </c>
      <c r="AT10" s="17">
        <v>1</v>
      </c>
      <c r="AU10" s="17">
        <v>0</v>
      </c>
      <c r="AV10" s="17">
        <v>0</v>
      </c>
      <c r="AW10" s="17">
        <v>0</v>
      </c>
      <c r="AX10" s="17"/>
      <c r="AY10" s="17">
        <v>0.43596153069858301</v>
      </c>
      <c r="AZ10" s="17">
        <v>0.65283939185495099</v>
      </c>
      <c r="BA10" s="17">
        <v>0.38921633009119799</v>
      </c>
      <c r="BB10" s="17">
        <v>0.308601416401869</v>
      </c>
      <c r="BC10" s="17">
        <v>0.18090909704508201</v>
      </c>
      <c r="BD10" s="17"/>
      <c r="BE10" s="17">
        <v>0.38847191358309302</v>
      </c>
      <c r="BF10" s="17">
        <v>0.53048263070537904</v>
      </c>
      <c r="BG10" s="17">
        <v>0.510383464001538</v>
      </c>
      <c r="BH10" s="17">
        <v>0.42778818774570898</v>
      </c>
      <c r="BI10" s="17"/>
      <c r="BJ10" s="17">
        <v>0.45293319135341897</v>
      </c>
      <c r="BK10" s="17">
        <v>0.45048803915498098</v>
      </c>
      <c r="BL10" s="17">
        <v>0.48462794934658598</v>
      </c>
      <c r="BM10" s="17">
        <v>0.494441003273491</v>
      </c>
      <c r="BN10" s="17"/>
      <c r="BO10" s="17">
        <v>0.454070976390409</v>
      </c>
      <c r="BP10" s="17">
        <v>0.47720985135573302</v>
      </c>
      <c r="BQ10" s="17">
        <v>0.49080925492192901</v>
      </c>
      <c r="BR10" s="17"/>
      <c r="BS10" s="17">
        <v>0.48801800590482303</v>
      </c>
      <c r="BT10" s="17">
        <v>0.47727083734276499</v>
      </c>
      <c r="BU10" s="17"/>
      <c r="BV10" s="17">
        <v>0.46686927622080598</v>
      </c>
      <c r="BW10" s="17">
        <v>0.492896758301065</v>
      </c>
      <c r="BX10" s="17">
        <v>0.48373874212302498</v>
      </c>
      <c r="BY10" s="17"/>
      <c r="BZ10" s="17">
        <v>0.49077431884814698</v>
      </c>
      <c r="CA10" s="17">
        <v>0.488491380771779</v>
      </c>
    </row>
    <row r="11" spans="2:79" x14ac:dyDescent="0.3">
      <c r="B11" s="18" t="s">
        <v>54</v>
      </c>
      <c r="C11" s="17">
        <v>0.22640981386185</v>
      </c>
      <c r="D11" s="17">
        <v>0.21954887364463799</v>
      </c>
      <c r="E11" s="17">
        <v>0.23307615347275301</v>
      </c>
      <c r="F11" s="17"/>
      <c r="G11" s="17">
        <v>0.181342275854943</v>
      </c>
      <c r="H11" s="17">
        <v>0.16906722500106999</v>
      </c>
      <c r="I11" s="17">
        <v>0.20232435359793</v>
      </c>
      <c r="J11" s="17">
        <v>0.24925410762337599</v>
      </c>
      <c r="K11" s="17">
        <v>0.24360664972899199</v>
      </c>
      <c r="L11" s="17">
        <v>0.29272273107158098</v>
      </c>
      <c r="M11" s="17"/>
      <c r="N11" s="17">
        <v>0.16443946840603599</v>
      </c>
      <c r="O11" s="17">
        <v>0.214705160314279</v>
      </c>
      <c r="P11" s="17">
        <v>0.230988268601686</v>
      </c>
      <c r="Q11" s="17">
        <v>0.30012280100899902</v>
      </c>
      <c r="R11" s="17"/>
      <c r="S11" s="17">
        <v>0.17519380990382399</v>
      </c>
      <c r="T11" s="17">
        <v>0.25281164056937699</v>
      </c>
      <c r="U11" s="17">
        <v>0.22961799262223201</v>
      </c>
      <c r="V11" s="17">
        <v>0.23574663773384699</v>
      </c>
      <c r="W11" s="17">
        <v>0.29558802157188802</v>
      </c>
      <c r="X11" s="17">
        <v>0.213001487153585</v>
      </c>
      <c r="Y11" s="17">
        <v>0.254428248267346</v>
      </c>
      <c r="Z11" s="17">
        <v>0.188854765208961</v>
      </c>
      <c r="AA11" s="17">
        <v>0.234488773485823</v>
      </c>
      <c r="AB11" s="17">
        <v>0.19355463429595901</v>
      </c>
      <c r="AC11" s="17">
        <v>0.240896999680768</v>
      </c>
      <c r="AD11" s="17">
        <v>0.21237173436760301</v>
      </c>
      <c r="AE11" s="17"/>
      <c r="AF11" s="17">
        <v>0.25651693916860202</v>
      </c>
      <c r="AG11" s="17">
        <v>0.20491781287133601</v>
      </c>
      <c r="AH11" s="17">
        <v>0.22734987047319899</v>
      </c>
      <c r="AI11" s="17">
        <v>0.24529480199554701</v>
      </c>
      <c r="AJ11" s="17">
        <v>0.174904826681341</v>
      </c>
      <c r="AK11" s="17"/>
      <c r="AL11" s="17">
        <v>0.176984915193932</v>
      </c>
      <c r="AM11" s="17">
        <v>0.20124607923782201</v>
      </c>
      <c r="AN11" s="17">
        <v>0.234589945106187</v>
      </c>
      <c r="AO11" s="17">
        <v>0.28124850001863</v>
      </c>
      <c r="AP11" s="17">
        <v>0.23037610622385299</v>
      </c>
      <c r="AQ11" s="17">
        <v>0.28066914190301101</v>
      </c>
      <c r="AR11" s="17"/>
      <c r="AS11" s="17">
        <v>0</v>
      </c>
      <c r="AT11" s="17">
        <v>0</v>
      </c>
      <c r="AU11" s="17">
        <v>1</v>
      </c>
      <c r="AV11" s="17">
        <v>0</v>
      </c>
      <c r="AW11" s="17">
        <v>0</v>
      </c>
      <c r="AX11" s="17"/>
      <c r="AY11" s="17">
        <v>9.3296785226272105E-2</v>
      </c>
      <c r="AZ11" s="17">
        <v>0.18151868399993601</v>
      </c>
      <c r="BA11" s="17">
        <v>0.43612148381757199</v>
      </c>
      <c r="BB11" s="17">
        <v>0.26879878377146899</v>
      </c>
      <c r="BC11" s="17">
        <v>0.21066121194238099</v>
      </c>
      <c r="BD11" s="17"/>
      <c r="BE11" s="17">
        <v>0.23458110535831</v>
      </c>
      <c r="BF11" s="17">
        <v>0.195550188513469</v>
      </c>
      <c r="BG11" s="17">
        <v>0.216987258786285</v>
      </c>
      <c r="BH11" s="17">
        <v>0.25333131893150701</v>
      </c>
      <c r="BI11" s="17"/>
      <c r="BJ11" s="17">
        <v>0.21392548727710001</v>
      </c>
      <c r="BK11" s="17">
        <v>0.22344320626815001</v>
      </c>
      <c r="BL11" s="17">
        <v>0.24859734671918499</v>
      </c>
      <c r="BM11" s="17">
        <v>0.21752754017635201</v>
      </c>
      <c r="BN11" s="17"/>
      <c r="BO11" s="17">
        <v>0.217491084478519</v>
      </c>
      <c r="BP11" s="17">
        <v>0.18451631723690801</v>
      </c>
      <c r="BQ11" s="17">
        <v>0.23566419609071701</v>
      </c>
      <c r="BR11" s="17"/>
      <c r="BS11" s="17">
        <v>0.22515180037989799</v>
      </c>
      <c r="BT11" s="17">
        <v>0.22731117606439799</v>
      </c>
      <c r="BU11" s="17"/>
      <c r="BV11" s="17">
        <v>0.201287296008237</v>
      </c>
      <c r="BW11" s="17">
        <v>0.24053485539157499</v>
      </c>
      <c r="BX11" s="17">
        <v>0.212577911579686</v>
      </c>
      <c r="BY11" s="17"/>
      <c r="BZ11" s="17">
        <v>0.162093378236813</v>
      </c>
      <c r="CA11" s="17">
        <v>0.14993027185220301</v>
      </c>
    </row>
    <row r="12" spans="2:79" x14ac:dyDescent="0.3">
      <c r="B12" s="18" t="s">
        <v>55</v>
      </c>
      <c r="C12" s="17">
        <v>0.100601870556287</v>
      </c>
      <c r="D12" s="17">
        <v>9.46162439713574E-2</v>
      </c>
      <c r="E12" s="17">
        <v>0.10612199512649</v>
      </c>
      <c r="F12" s="17"/>
      <c r="G12" s="17">
        <v>9.6077061485671703E-2</v>
      </c>
      <c r="H12" s="17">
        <v>7.5303932266725798E-2</v>
      </c>
      <c r="I12" s="17">
        <v>8.7171533948331006E-2</v>
      </c>
      <c r="J12" s="17">
        <v>0.12529521638563401</v>
      </c>
      <c r="K12" s="17">
        <v>0.14057041594438299</v>
      </c>
      <c r="L12" s="17">
        <v>8.8384699540879103E-2</v>
      </c>
      <c r="M12" s="17"/>
      <c r="N12" s="17">
        <v>6.8156777028630197E-2</v>
      </c>
      <c r="O12" s="17">
        <v>9.1394608580985998E-2</v>
      </c>
      <c r="P12" s="17">
        <v>9.7927806276758705E-2</v>
      </c>
      <c r="Q12" s="17">
        <v>0.147739488636176</v>
      </c>
      <c r="R12" s="17"/>
      <c r="S12" s="17">
        <v>9.8111969380552194E-2</v>
      </c>
      <c r="T12" s="17">
        <v>9.9178540848739005E-2</v>
      </c>
      <c r="U12" s="17">
        <v>9.5585552422323403E-2</v>
      </c>
      <c r="V12" s="17">
        <v>9.0119289471723402E-2</v>
      </c>
      <c r="W12" s="17">
        <v>0.13905912915628801</v>
      </c>
      <c r="X12" s="17">
        <v>8.8103976972020201E-2</v>
      </c>
      <c r="Y12" s="17">
        <v>0.10077724844996</v>
      </c>
      <c r="Z12" s="17">
        <v>0.13081751876731501</v>
      </c>
      <c r="AA12" s="17">
        <v>0.10979617344029401</v>
      </c>
      <c r="AB12" s="17">
        <v>0.100170015279286</v>
      </c>
      <c r="AC12" s="17">
        <v>8.8063922572416603E-2</v>
      </c>
      <c r="AD12" s="17">
        <v>5.8649848276242499E-2</v>
      </c>
      <c r="AE12" s="17"/>
      <c r="AF12" s="17">
        <v>6.18183247053046E-2</v>
      </c>
      <c r="AG12" s="17">
        <v>0.102758307849035</v>
      </c>
      <c r="AH12" s="17">
        <v>9.4899003635045096E-2</v>
      </c>
      <c r="AI12" s="17">
        <v>0.1266827656807</v>
      </c>
      <c r="AJ12" s="17">
        <v>0.151072527538408</v>
      </c>
      <c r="AK12" s="17"/>
      <c r="AL12" s="17">
        <v>8.5754847364720804E-2</v>
      </c>
      <c r="AM12" s="17">
        <v>6.2704273215776998E-2</v>
      </c>
      <c r="AN12" s="17">
        <v>0.13170842907203301</v>
      </c>
      <c r="AO12" s="17">
        <v>0.10028591232311999</v>
      </c>
      <c r="AP12" s="17">
        <v>0.135786998009399</v>
      </c>
      <c r="AQ12" s="17">
        <v>0.12163551306536501</v>
      </c>
      <c r="AR12" s="17"/>
      <c r="AS12" s="17">
        <v>0</v>
      </c>
      <c r="AT12" s="17">
        <v>0</v>
      </c>
      <c r="AU12" s="17">
        <v>0</v>
      </c>
      <c r="AV12" s="17">
        <v>1</v>
      </c>
      <c r="AW12" s="17">
        <v>0</v>
      </c>
      <c r="AX12" s="17"/>
      <c r="AY12" s="17">
        <v>2.2801760470510999E-2</v>
      </c>
      <c r="AZ12" s="17">
        <v>4.0003180235968501E-2</v>
      </c>
      <c r="BA12" s="17">
        <v>0.130341258180802</v>
      </c>
      <c r="BB12" s="17">
        <v>0.30863560709486798</v>
      </c>
      <c r="BC12" s="17">
        <v>0.39150494901475302</v>
      </c>
      <c r="BD12" s="17"/>
      <c r="BE12" s="17">
        <v>0.139158140882747</v>
      </c>
      <c r="BF12" s="17">
        <v>9.91327625602475E-2</v>
      </c>
      <c r="BG12" s="17">
        <v>8.7073806131825499E-2</v>
      </c>
      <c r="BH12" s="17">
        <v>0.120983477271251</v>
      </c>
      <c r="BI12" s="17"/>
      <c r="BJ12" s="17">
        <v>0.16701923793951701</v>
      </c>
      <c r="BK12" s="17">
        <v>5.3635896831970703E-2</v>
      </c>
      <c r="BL12" s="17">
        <v>0.105840715201852</v>
      </c>
      <c r="BM12" s="17">
        <v>9.0423795960242595E-2</v>
      </c>
      <c r="BN12" s="17"/>
      <c r="BO12" s="17">
        <v>0.109959740188185</v>
      </c>
      <c r="BP12" s="17">
        <v>0.119322143536802</v>
      </c>
      <c r="BQ12" s="17">
        <v>9.53618622251209E-2</v>
      </c>
      <c r="BR12" s="17"/>
      <c r="BS12" s="17">
        <v>9.3569368616201701E-2</v>
      </c>
      <c r="BT12" s="17">
        <v>0.108842834976755</v>
      </c>
      <c r="BU12" s="17"/>
      <c r="BV12" s="17">
        <v>0.13707039607316701</v>
      </c>
      <c r="BW12" s="17">
        <v>0.100093422950286</v>
      </c>
      <c r="BX12" s="17">
        <v>7.8544766167882293E-2</v>
      </c>
      <c r="BY12" s="17"/>
      <c r="BZ12" s="17">
        <v>0.13549669280367399</v>
      </c>
      <c r="CA12" s="17">
        <v>8.6610044312563403E-2</v>
      </c>
    </row>
    <row r="13" spans="2:79" x14ac:dyDescent="0.3">
      <c r="B13" s="18" t="s">
        <v>56</v>
      </c>
      <c r="C13" s="17">
        <v>2.10310022824148E-2</v>
      </c>
      <c r="D13" s="17">
        <v>1.6002022542558302E-2</v>
      </c>
      <c r="E13" s="17">
        <v>2.6122540153619301E-2</v>
      </c>
      <c r="F13" s="17"/>
      <c r="G13" s="17">
        <v>2.4537682793235E-2</v>
      </c>
      <c r="H13" s="17">
        <v>8.42601472456358E-3</v>
      </c>
      <c r="I13" s="17">
        <v>4.4556112607729702E-2</v>
      </c>
      <c r="J13" s="17">
        <v>2.0961538962246999E-2</v>
      </c>
      <c r="K13" s="17">
        <v>7.2435399542177797E-3</v>
      </c>
      <c r="L13" s="17">
        <v>1.91057564539341E-2</v>
      </c>
      <c r="M13" s="17"/>
      <c r="N13" s="17">
        <v>1.6076846537180001E-2</v>
      </c>
      <c r="O13" s="17">
        <v>1.4069579417781501E-2</v>
      </c>
      <c r="P13" s="17">
        <v>2.6934918738273701E-2</v>
      </c>
      <c r="Q13" s="17">
        <v>2.8846543830979399E-2</v>
      </c>
      <c r="R13" s="17"/>
      <c r="S13" s="17">
        <v>1.2997975701652099E-2</v>
      </c>
      <c r="T13" s="17">
        <v>1.11516769239462E-2</v>
      </c>
      <c r="U13" s="17">
        <v>2.7693302407540199E-2</v>
      </c>
      <c r="V13" s="17">
        <v>3.3618856082662102E-2</v>
      </c>
      <c r="W13" s="17">
        <v>2.21428466881851E-2</v>
      </c>
      <c r="X13" s="17">
        <v>2.6609492775923001E-2</v>
      </c>
      <c r="Y13" s="17">
        <v>1.76200632150291E-2</v>
      </c>
      <c r="Z13" s="17">
        <v>0</v>
      </c>
      <c r="AA13" s="17">
        <v>1.18641598584583E-2</v>
      </c>
      <c r="AB13" s="17">
        <v>1.8751873592221E-2</v>
      </c>
      <c r="AC13" s="17">
        <v>2.5270725796846999E-2</v>
      </c>
      <c r="AD13" s="17">
        <v>9.7025565507372805E-2</v>
      </c>
      <c r="AE13" s="17"/>
      <c r="AF13" s="17">
        <v>1.7514575726878399E-2</v>
      </c>
      <c r="AG13" s="17">
        <v>2.26884448352285E-2</v>
      </c>
      <c r="AH13" s="17">
        <v>1.22379626263973E-2</v>
      </c>
      <c r="AI13" s="17">
        <v>2.1936404398956E-2</v>
      </c>
      <c r="AJ13" s="17">
        <v>1.9155067544994998E-2</v>
      </c>
      <c r="AK13" s="17"/>
      <c r="AL13" s="17">
        <v>2.53530768478759E-2</v>
      </c>
      <c r="AM13" s="17">
        <v>2.21984146505134E-2</v>
      </c>
      <c r="AN13" s="17">
        <v>1.45547631119704E-2</v>
      </c>
      <c r="AO13" s="17">
        <v>1.02270280692397E-2</v>
      </c>
      <c r="AP13" s="17">
        <v>2.85270741666976E-2</v>
      </c>
      <c r="AQ13" s="17">
        <v>1.68858908473704E-2</v>
      </c>
      <c r="AR13" s="17"/>
      <c r="AS13" s="17">
        <v>0</v>
      </c>
      <c r="AT13" s="17">
        <v>0</v>
      </c>
      <c r="AU13" s="17">
        <v>0</v>
      </c>
      <c r="AV13" s="17">
        <v>0</v>
      </c>
      <c r="AW13" s="17">
        <v>1</v>
      </c>
      <c r="AX13" s="17"/>
      <c r="AY13" s="17">
        <v>5.8045188767509599E-3</v>
      </c>
      <c r="AZ13" s="17">
        <v>6.4550932967041997E-3</v>
      </c>
      <c r="BA13" s="17">
        <v>1.7280706168108399E-2</v>
      </c>
      <c r="BB13" s="17">
        <v>5.2075506401764102E-2</v>
      </c>
      <c r="BC13" s="17">
        <v>0.20026129860067701</v>
      </c>
      <c r="BD13" s="17"/>
      <c r="BE13" s="17">
        <v>6.1170082160772597E-2</v>
      </c>
      <c r="BF13" s="17">
        <v>1.1900498334171899E-2</v>
      </c>
      <c r="BG13" s="17">
        <v>1.21277976674168E-2</v>
      </c>
      <c r="BH13" s="17">
        <v>3.6519417992489103E-2</v>
      </c>
      <c r="BI13" s="17"/>
      <c r="BJ13" s="17">
        <v>5.0185039092068298E-2</v>
      </c>
      <c r="BK13" s="17">
        <v>0</v>
      </c>
      <c r="BL13" s="17">
        <v>2.2340082784778802E-2</v>
      </c>
      <c r="BM13" s="17">
        <v>1.6854639962032399E-2</v>
      </c>
      <c r="BN13" s="17"/>
      <c r="BO13" s="17">
        <v>4.9226438803277199E-2</v>
      </c>
      <c r="BP13" s="17">
        <v>2.6947492559146101E-2</v>
      </c>
      <c r="BQ13" s="17">
        <v>1.4389132322992E-2</v>
      </c>
      <c r="BR13" s="17"/>
      <c r="BS13" s="17">
        <v>1.8983228681019901E-2</v>
      </c>
      <c r="BT13" s="17">
        <v>2.37754682150925E-2</v>
      </c>
      <c r="BU13" s="17"/>
      <c r="BV13" s="17">
        <v>3.14043985345051E-2</v>
      </c>
      <c r="BW13" s="17">
        <v>1.6993699459585301E-2</v>
      </c>
      <c r="BX13" s="17">
        <v>1.9047042202153398E-2</v>
      </c>
      <c r="BY13" s="17"/>
      <c r="BZ13" s="17">
        <v>1.5626839935225501E-2</v>
      </c>
      <c r="CA13" s="17">
        <v>0</v>
      </c>
    </row>
    <row r="14" spans="2:79" x14ac:dyDescent="0.3">
      <c r="B14" s="18" t="s">
        <v>122</v>
      </c>
      <c r="C14" s="19">
        <v>2.22534113951341E-3</v>
      </c>
      <c r="D14" s="19">
        <v>3.42587223591898E-3</v>
      </c>
      <c r="E14" s="19">
        <v>1.0742476102959999E-3</v>
      </c>
      <c r="F14" s="19"/>
      <c r="G14" s="19">
        <v>4.2185719080290096E-3</v>
      </c>
      <c r="H14" s="19">
        <v>3.55983172218687E-3</v>
      </c>
      <c r="I14" s="19">
        <v>2.8621427214803401E-3</v>
      </c>
      <c r="J14" s="19">
        <v>0</v>
      </c>
      <c r="K14" s="19">
        <v>0</v>
      </c>
      <c r="L14" s="19">
        <v>2.5854596638552598E-3</v>
      </c>
      <c r="M14" s="19"/>
      <c r="N14" s="19">
        <v>0</v>
      </c>
      <c r="O14" s="19">
        <v>4.1613915272722098E-3</v>
      </c>
      <c r="P14" s="19">
        <v>5.24775476418274E-3</v>
      </c>
      <c r="Q14" s="19">
        <v>0</v>
      </c>
      <c r="R14" s="19"/>
      <c r="S14" s="19">
        <v>0</v>
      </c>
      <c r="T14" s="19">
        <v>0</v>
      </c>
      <c r="U14" s="19">
        <v>0</v>
      </c>
      <c r="V14" s="19">
        <v>0</v>
      </c>
      <c r="W14" s="19">
        <v>0</v>
      </c>
      <c r="X14" s="19">
        <v>6.7444409590120798E-3</v>
      </c>
      <c r="Y14" s="19">
        <v>0</v>
      </c>
      <c r="Z14" s="19">
        <v>0</v>
      </c>
      <c r="AA14" s="19">
        <v>4.4292641997276004E-3</v>
      </c>
      <c r="AB14" s="19">
        <v>6.0121971192292302E-3</v>
      </c>
      <c r="AC14" s="19">
        <v>0</v>
      </c>
      <c r="AD14" s="19">
        <v>1.9750004438367001E-2</v>
      </c>
      <c r="AE14" s="19"/>
      <c r="AF14" s="19">
        <v>2.8232614256575601E-3</v>
      </c>
      <c r="AG14" s="19">
        <v>1.4257394522097901E-3</v>
      </c>
      <c r="AH14" s="19">
        <v>0</v>
      </c>
      <c r="AI14" s="19">
        <v>0</v>
      </c>
      <c r="AJ14" s="19">
        <v>1.09987226990397E-2</v>
      </c>
      <c r="AK14" s="19"/>
      <c r="AL14" s="19">
        <v>1.9610765035313498E-3</v>
      </c>
      <c r="AM14" s="19">
        <v>3.1899904722519899E-3</v>
      </c>
      <c r="AN14" s="19">
        <v>0</v>
      </c>
      <c r="AO14" s="19">
        <v>0</v>
      </c>
      <c r="AP14" s="19">
        <v>8.3781659264710092E-3</v>
      </c>
      <c r="AQ14" s="19">
        <v>6.20698406337967E-3</v>
      </c>
      <c r="AR14" s="19"/>
      <c r="AS14" s="19">
        <v>0</v>
      </c>
      <c r="AT14" s="19">
        <v>0</v>
      </c>
      <c r="AU14" s="19">
        <v>0</v>
      </c>
      <c r="AV14" s="19">
        <v>0</v>
      </c>
      <c r="AW14" s="19">
        <v>0</v>
      </c>
      <c r="AX14" s="19"/>
      <c r="AY14" s="19">
        <v>0</v>
      </c>
      <c r="AZ14" s="19">
        <v>0</v>
      </c>
      <c r="BA14" s="19">
        <v>0</v>
      </c>
      <c r="BB14" s="19">
        <v>4.3559775130957903E-3</v>
      </c>
      <c r="BC14" s="19">
        <v>1.6663443397107399E-2</v>
      </c>
      <c r="BD14" s="19"/>
      <c r="BE14" s="19">
        <v>0</v>
      </c>
      <c r="BF14" s="19">
        <v>0</v>
      </c>
      <c r="BG14" s="19">
        <v>2.1344722087076298E-3</v>
      </c>
      <c r="BH14" s="19">
        <v>2.0147231001192202E-3</v>
      </c>
      <c r="BI14" s="19"/>
      <c r="BJ14" s="19">
        <v>0</v>
      </c>
      <c r="BK14" s="19">
        <v>0</v>
      </c>
      <c r="BL14" s="19">
        <v>0</v>
      </c>
      <c r="BM14" s="19">
        <v>2.9970653827110002E-3</v>
      </c>
      <c r="BN14" s="19"/>
      <c r="BO14" s="19">
        <v>0</v>
      </c>
      <c r="BP14" s="19">
        <v>0</v>
      </c>
      <c r="BQ14" s="19">
        <v>2.2655870422838799E-3</v>
      </c>
      <c r="BR14" s="19"/>
      <c r="BS14" s="19">
        <v>2.0597277240618399E-3</v>
      </c>
      <c r="BT14" s="19">
        <v>2.45090076764853E-3</v>
      </c>
      <c r="BU14" s="19"/>
      <c r="BV14" s="19">
        <v>2.30597957597039E-3</v>
      </c>
      <c r="BW14" s="19">
        <v>4.2161586596029003E-3</v>
      </c>
      <c r="BX14" s="19">
        <v>0</v>
      </c>
      <c r="BY14" s="19"/>
      <c r="BZ14" s="19">
        <v>0</v>
      </c>
      <c r="CA14" s="19">
        <v>0</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52</v>
      </c>
      <c r="C9" s="17">
        <v>0.24512281992569701</v>
      </c>
      <c r="D9" s="17">
        <v>0.28595886873182202</v>
      </c>
      <c r="E9" s="17">
        <v>0.207473560398892</v>
      </c>
      <c r="F9" s="17"/>
      <c r="G9" s="17">
        <v>0.16310425771604201</v>
      </c>
      <c r="H9" s="17">
        <v>0.19422105303428699</v>
      </c>
      <c r="I9" s="17">
        <v>0.19009623210441301</v>
      </c>
      <c r="J9" s="17">
        <v>0.19414444791534699</v>
      </c>
      <c r="K9" s="17">
        <v>0.22496781557593101</v>
      </c>
      <c r="L9" s="17">
        <v>0.44095369747625301</v>
      </c>
      <c r="M9" s="17"/>
      <c r="N9" s="17">
        <v>0.323745945120954</v>
      </c>
      <c r="O9" s="17">
        <v>0.21452519483454599</v>
      </c>
      <c r="P9" s="17">
        <v>0.23126960588238599</v>
      </c>
      <c r="Q9" s="17">
        <v>0.204957317540444</v>
      </c>
      <c r="R9" s="17"/>
      <c r="S9" s="17">
        <v>0.29127209836280099</v>
      </c>
      <c r="T9" s="17">
        <v>0.260304676459298</v>
      </c>
      <c r="U9" s="17">
        <v>0.28992347504497001</v>
      </c>
      <c r="V9" s="17">
        <v>0.258318973597569</v>
      </c>
      <c r="W9" s="17">
        <v>0.12411591110034</v>
      </c>
      <c r="X9" s="17">
        <v>0.22767193582915399</v>
      </c>
      <c r="Y9" s="17">
        <v>0.23036665913363299</v>
      </c>
      <c r="Z9" s="17">
        <v>0.32354029675053902</v>
      </c>
      <c r="AA9" s="17">
        <v>0.214062147542776</v>
      </c>
      <c r="AB9" s="17">
        <v>0.245821896524722</v>
      </c>
      <c r="AC9" s="17">
        <v>0.202426008749266</v>
      </c>
      <c r="AD9" s="17">
        <v>0.259164858629018</v>
      </c>
      <c r="AE9" s="17"/>
      <c r="AF9" s="17">
        <v>0.35110471362113299</v>
      </c>
      <c r="AG9" s="17">
        <v>0.21620043072871101</v>
      </c>
      <c r="AH9" s="17">
        <v>0.29479105381012</v>
      </c>
      <c r="AI9" s="17">
        <v>0.27475482290272502</v>
      </c>
      <c r="AJ9" s="17">
        <v>0.156114394736971</v>
      </c>
      <c r="AK9" s="17"/>
      <c r="AL9" s="17">
        <v>0.25565110598531499</v>
      </c>
      <c r="AM9" s="17">
        <v>0.33454137514287902</v>
      </c>
      <c r="AN9" s="17">
        <v>0.22923886681856501</v>
      </c>
      <c r="AO9" s="17">
        <v>0.28097025684522298</v>
      </c>
      <c r="AP9" s="17">
        <v>0.120203997507748</v>
      </c>
      <c r="AQ9" s="17">
        <v>0.14344453536420201</v>
      </c>
      <c r="AR9" s="17"/>
      <c r="AS9" s="17">
        <v>0.65097512904820898</v>
      </c>
      <c r="AT9" s="17">
        <v>0.22113760900676399</v>
      </c>
      <c r="AU9" s="17">
        <v>0.101007861340411</v>
      </c>
      <c r="AV9" s="17">
        <v>5.55579314270776E-2</v>
      </c>
      <c r="AW9" s="17">
        <v>6.7653458274351402E-2</v>
      </c>
      <c r="AX9" s="17"/>
      <c r="AY9" s="17">
        <v>1</v>
      </c>
      <c r="AZ9" s="17">
        <v>0</v>
      </c>
      <c r="BA9" s="17">
        <v>0</v>
      </c>
      <c r="BB9" s="17">
        <v>0</v>
      </c>
      <c r="BC9" s="17">
        <v>0</v>
      </c>
      <c r="BD9" s="17"/>
      <c r="BE9" s="17">
        <v>0.259642927632384</v>
      </c>
      <c r="BF9" s="17">
        <v>0.289659985131619</v>
      </c>
      <c r="BG9" s="17">
        <v>0.25839729213636697</v>
      </c>
      <c r="BH9" s="17">
        <v>0.19560044913017399</v>
      </c>
      <c r="BI9" s="17"/>
      <c r="BJ9" s="17">
        <v>0.21258252550355999</v>
      </c>
      <c r="BK9" s="17">
        <v>0.23168448756728899</v>
      </c>
      <c r="BL9" s="17">
        <v>0.22836771672237399</v>
      </c>
      <c r="BM9" s="17">
        <v>0.26287479060206798</v>
      </c>
      <c r="BN9" s="17"/>
      <c r="BO9" s="17">
        <v>0.167661328197066</v>
      </c>
      <c r="BP9" s="17">
        <v>0.14849227434676099</v>
      </c>
      <c r="BQ9" s="17">
        <v>0.27958092875014601</v>
      </c>
      <c r="BR9" s="17"/>
      <c r="BS9" s="17">
        <v>0.28365153122950798</v>
      </c>
      <c r="BT9" s="17">
        <v>0.196806109585352</v>
      </c>
      <c r="BU9" s="17"/>
      <c r="BV9" s="17">
        <v>0.18217605042856</v>
      </c>
      <c r="BW9" s="17">
        <v>0.23381947028012201</v>
      </c>
      <c r="BX9" s="17">
        <v>0.31494949948767198</v>
      </c>
      <c r="BY9" s="17"/>
      <c r="BZ9" s="17">
        <v>0.25027781266768701</v>
      </c>
      <c r="CA9" s="17">
        <v>0.25644121507111101</v>
      </c>
    </row>
    <row r="10" spans="2:79" x14ac:dyDescent="0.3">
      <c r="B10" s="18" t="s">
        <v>53</v>
      </c>
      <c r="C10" s="17">
        <v>0.38034693136893699</v>
      </c>
      <c r="D10" s="17">
        <v>0.37567126118077099</v>
      </c>
      <c r="E10" s="17">
        <v>0.38646527124915397</v>
      </c>
      <c r="F10" s="17"/>
      <c r="G10" s="17">
        <v>0.35308892495210498</v>
      </c>
      <c r="H10" s="17">
        <v>0.39859861654933398</v>
      </c>
      <c r="I10" s="17">
        <v>0.38764565506925103</v>
      </c>
      <c r="J10" s="17">
        <v>0.36552429584186102</v>
      </c>
      <c r="K10" s="17">
        <v>0.405015240002427</v>
      </c>
      <c r="L10" s="17">
        <v>0.373321730879836</v>
      </c>
      <c r="M10" s="17"/>
      <c r="N10" s="17">
        <v>0.41154745337075299</v>
      </c>
      <c r="O10" s="17">
        <v>0.402999184908718</v>
      </c>
      <c r="P10" s="17">
        <v>0.39603157055960297</v>
      </c>
      <c r="Q10" s="17">
        <v>0.30879465319318999</v>
      </c>
      <c r="R10" s="17"/>
      <c r="S10" s="17">
        <v>0.40298007828163601</v>
      </c>
      <c r="T10" s="17">
        <v>0.42910965970609999</v>
      </c>
      <c r="U10" s="17">
        <v>0.340026886663231</v>
      </c>
      <c r="V10" s="17">
        <v>0.33960783067345901</v>
      </c>
      <c r="W10" s="17">
        <v>0.31094407541207297</v>
      </c>
      <c r="X10" s="17">
        <v>0.43212617136509501</v>
      </c>
      <c r="Y10" s="17">
        <v>0.40906578485994299</v>
      </c>
      <c r="Z10" s="17">
        <v>0.30349254171334</v>
      </c>
      <c r="AA10" s="17">
        <v>0.38920837467240399</v>
      </c>
      <c r="AB10" s="17">
        <v>0.34795659095653603</v>
      </c>
      <c r="AC10" s="17">
        <v>0.43281216756058299</v>
      </c>
      <c r="AD10" s="17">
        <v>0.30239979413554602</v>
      </c>
      <c r="AE10" s="17"/>
      <c r="AF10" s="17">
        <v>0.39156069575761199</v>
      </c>
      <c r="AG10" s="17">
        <v>0.39328236061729199</v>
      </c>
      <c r="AH10" s="17">
        <v>0.39148922826594001</v>
      </c>
      <c r="AI10" s="17">
        <v>0.331316742130842</v>
      </c>
      <c r="AJ10" s="17">
        <v>0.42108283498360799</v>
      </c>
      <c r="AK10" s="17"/>
      <c r="AL10" s="17">
        <v>0.40245842994681502</v>
      </c>
      <c r="AM10" s="17">
        <v>0.40102921223716698</v>
      </c>
      <c r="AN10" s="17">
        <v>0.343576731629265</v>
      </c>
      <c r="AO10" s="17">
        <v>0.34431315541306701</v>
      </c>
      <c r="AP10" s="17">
        <v>0.41105357140860199</v>
      </c>
      <c r="AQ10" s="17">
        <v>0.39277781765608899</v>
      </c>
      <c r="AR10" s="17"/>
      <c r="AS10" s="17">
        <v>0.27228389816467902</v>
      </c>
      <c r="AT10" s="17">
        <v>0.51382705157866204</v>
      </c>
      <c r="AU10" s="17">
        <v>0.30493410717448</v>
      </c>
      <c r="AV10" s="17">
        <v>0.15124059586184599</v>
      </c>
      <c r="AW10" s="17">
        <v>0.11674074749897</v>
      </c>
      <c r="AX10" s="17"/>
      <c r="AY10" s="17">
        <v>0</v>
      </c>
      <c r="AZ10" s="17">
        <v>1</v>
      </c>
      <c r="BA10" s="17">
        <v>0</v>
      </c>
      <c r="BB10" s="17">
        <v>0</v>
      </c>
      <c r="BC10" s="17">
        <v>0</v>
      </c>
      <c r="BD10" s="17"/>
      <c r="BE10" s="17">
        <v>0.28701470087891201</v>
      </c>
      <c r="BF10" s="17">
        <v>0.40069464242184499</v>
      </c>
      <c r="BG10" s="17">
        <v>0.38687772203609</v>
      </c>
      <c r="BH10" s="17">
        <v>0.37459447371665999</v>
      </c>
      <c r="BI10" s="17"/>
      <c r="BJ10" s="17">
        <v>0.335766678870906</v>
      </c>
      <c r="BK10" s="17">
        <v>0.39785593709442302</v>
      </c>
      <c r="BL10" s="17">
        <v>0.38987030207930701</v>
      </c>
      <c r="BM10" s="17">
        <v>0.38476357272192102</v>
      </c>
      <c r="BN10" s="17"/>
      <c r="BO10" s="17">
        <v>0.34754364130894499</v>
      </c>
      <c r="BP10" s="17">
        <v>0.37718168007143299</v>
      </c>
      <c r="BQ10" s="17">
        <v>0.38772603250922399</v>
      </c>
      <c r="BR10" s="17"/>
      <c r="BS10" s="17">
        <v>0.40634770988371999</v>
      </c>
      <c r="BT10" s="17">
        <v>0.348849571314576</v>
      </c>
      <c r="BU10" s="17"/>
      <c r="BV10" s="17">
        <v>0.34322700806773598</v>
      </c>
      <c r="BW10" s="17">
        <v>0.37930484013876598</v>
      </c>
      <c r="BX10" s="17">
        <v>0.40979772875824599</v>
      </c>
      <c r="BY10" s="17"/>
      <c r="BZ10" s="17">
        <v>0.38262164755141398</v>
      </c>
      <c r="CA10" s="17">
        <v>0.44372174572365403</v>
      </c>
    </row>
    <row r="11" spans="2:79" x14ac:dyDescent="0.3">
      <c r="B11" s="18" t="s">
        <v>54</v>
      </c>
      <c r="C11" s="17">
        <v>0.208038642595226</v>
      </c>
      <c r="D11" s="17">
        <v>0.189978612435658</v>
      </c>
      <c r="E11" s="17">
        <v>0.22750054969637901</v>
      </c>
      <c r="F11" s="17"/>
      <c r="G11" s="17">
        <v>0.24176797489497701</v>
      </c>
      <c r="H11" s="17">
        <v>0.215426124373085</v>
      </c>
      <c r="I11" s="17">
        <v>0.21049046531353299</v>
      </c>
      <c r="J11" s="17">
        <v>0.24014113871123199</v>
      </c>
      <c r="K11" s="17">
        <v>0.22772478505386101</v>
      </c>
      <c r="L11" s="17">
        <v>0.138270965162301</v>
      </c>
      <c r="M11" s="17"/>
      <c r="N11" s="17">
        <v>0.14780117003571899</v>
      </c>
      <c r="O11" s="17">
        <v>0.20690129725116799</v>
      </c>
      <c r="P11" s="17">
        <v>0.20835173566509499</v>
      </c>
      <c r="Q11" s="17">
        <v>0.27412007068835198</v>
      </c>
      <c r="R11" s="17"/>
      <c r="S11" s="17">
        <v>0.18865474848573</v>
      </c>
      <c r="T11" s="17">
        <v>0.19702174163435199</v>
      </c>
      <c r="U11" s="17">
        <v>0.20901842042090699</v>
      </c>
      <c r="V11" s="17">
        <v>0.19477224208757199</v>
      </c>
      <c r="W11" s="17">
        <v>0.34122233932318402</v>
      </c>
      <c r="X11" s="17">
        <v>0.17864666095284601</v>
      </c>
      <c r="Y11" s="17">
        <v>0.184563574354593</v>
      </c>
      <c r="Z11" s="17">
        <v>0.21225085190465401</v>
      </c>
      <c r="AA11" s="17">
        <v>0.189364283286996</v>
      </c>
      <c r="AB11" s="17">
        <v>0.24541731308595</v>
      </c>
      <c r="AC11" s="17">
        <v>0.154358041752787</v>
      </c>
      <c r="AD11" s="17">
        <v>0.26357231233581002</v>
      </c>
      <c r="AE11" s="17"/>
      <c r="AF11" s="17">
        <v>0.17144273266696</v>
      </c>
      <c r="AG11" s="17">
        <v>0.20330317922427399</v>
      </c>
      <c r="AH11" s="17">
        <v>0.202276349786709</v>
      </c>
      <c r="AI11" s="17">
        <v>0.18583102313065</v>
      </c>
      <c r="AJ11" s="17">
        <v>0.19106348339915699</v>
      </c>
      <c r="AK11" s="17"/>
      <c r="AL11" s="17">
        <v>0.17096685914486701</v>
      </c>
      <c r="AM11" s="17">
        <v>0.17754312519402801</v>
      </c>
      <c r="AN11" s="17">
        <v>0.23977467735764399</v>
      </c>
      <c r="AO11" s="17">
        <v>0.20910529706952799</v>
      </c>
      <c r="AP11" s="17">
        <v>0.20056781365680401</v>
      </c>
      <c r="AQ11" s="17">
        <v>0.279892120656421</v>
      </c>
      <c r="AR11" s="17"/>
      <c r="AS11" s="17">
        <v>3.3789333022268997E-2</v>
      </c>
      <c r="AT11" s="17">
        <v>0.16755822901220699</v>
      </c>
      <c r="AU11" s="17">
        <v>0.40073404925541301</v>
      </c>
      <c r="AV11" s="17">
        <v>0.26953791491298801</v>
      </c>
      <c r="AW11" s="17">
        <v>0.17094071913568501</v>
      </c>
      <c r="AX11" s="17"/>
      <c r="AY11" s="17">
        <v>0</v>
      </c>
      <c r="AZ11" s="17">
        <v>0</v>
      </c>
      <c r="BA11" s="17">
        <v>1</v>
      </c>
      <c r="BB11" s="17">
        <v>0</v>
      </c>
      <c r="BC11" s="17">
        <v>0</v>
      </c>
      <c r="BD11" s="17"/>
      <c r="BE11" s="17">
        <v>0.14014241868254601</v>
      </c>
      <c r="BF11" s="17">
        <v>0.179917323657379</v>
      </c>
      <c r="BG11" s="17">
        <v>0.20255282175223699</v>
      </c>
      <c r="BH11" s="17">
        <v>0.23793771002983799</v>
      </c>
      <c r="BI11" s="17"/>
      <c r="BJ11" s="17">
        <v>0.21875539623829199</v>
      </c>
      <c r="BK11" s="17">
        <v>0.25561138655875698</v>
      </c>
      <c r="BL11" s="17">
        <v>0.19350015562773701</v>
      </c>
      <c r="BM11" s="17">
        <v>0.205595341946997</v>
      </c>
      <c r="BN11" s="17"/>
      <c r="BO11" s="17">
        <v>0.20972859006864999</v>
      </c>
      <c r="BP11" s="17">
        <v>0.24430647512201001</v>
      </c>
      <c r="BQ11" s="17">
        <v>0.20095216744675201</v>
      </c>
      <c r="BR11" s="17"/>
      <c r="BS11" s="17">
        <v>0.183048918314068</v>
      </c>
      <c r="BT11" s="17">
        <v>0.237884919303052</v>
      </c>
      <c r="BU11" s="17"/>
      <c r="BV11" s="17">
        <v>0.222922994194824</v>
      </c>
      <c r="BW11" s="17">
        <v>0.23311812281661801</v>
      </c>
      <c r="BX11" s="17">
        <v>0.161213974415259</v>
      </c>
      <c r="BY11" s="17"/>
      <c r="BZ11" s="17">
        <v>0.199202428252504</v>
      </c>
      <c r="CA11" s="17">
        <v>0.1373816355669</v>
      </c>
    </row>
    <row r="12" spans="2:79" x14ac:dyDescent="0.3">
      <c r="B12" s="18" t="s">
        <v>55</v>
      </c>
      <c r="C12" s="17">
        <v>0.124290967047774</v>
      </c>
      <c r="D12" s="17">
        <v>0.109262383384232</v>
      </c>
      <c r="E12" s="17">
        <v>0.13536453500844101</v>
      </c>
      <c r="F12" s="17"/>
      <c r="G12" s="17">
        <v>0.144202334967134</v>
      </c>
      <c r="H12" s="17">
        <v>0.16035260912052099</v>
      </c>
      <c r="I12" s="17">
        <v>0.14984487433521601</v>
      </c>
      <c r="J12" s="17">
        <v>0.15549258631450399</v>
      </c>
      <c r="K12" s="17">
        <v>0.12277144508656999</v>
      </c>
      <c r="L12" s="17">
        <v>3.65003007837695E-2</v>
      </c>
      <c r="M12" s="17"/>
      <c r="N12" s="17">
        <v>9.7405362476480295E-2</v>
      </c>
      <c r="O12" s="17">
        <v>0.13298260553079599</v>
      </c>
      <c r="P12" s="17">
        <v>0.114871911150722</v>
      </c>
      <c r="Q12" s="17">
        <v>0.153218855131384</v>
      </c>
      <c r="R12" s="17"/>
      <c r="S12" s="17">
        <v>8.9417471917025398E-2</v>
      </c>
      <c r="T12" s="17">
        <v>9.4344727384023705E-2</v>
      </c>
      <c r="U12" s="17">
        <v>0.13598081032164799</v>
      </c>
      <c r="V12" s="17">
        <v>0.12576100411489599</v>
      </c>
      <c r="W12" s="17">
        <v>0.18055257100769001</v>
      </c>
      <c r="X12" s="17">
        <v>0.121640859752012</v>
      </c>
      <c r="Y12" s="17">
        <v>0.136255231863007</v>
      </c>
      <c r="Z12" s="17">
        <v>0.12249842892955499</v>
      </c>
      <c r="AA12" s="17">
        <v>0.14778503635697701</v>
      </c>
      <c r="AB12" s="17">
        <v>0.118953935422612</v>
      </c>
      <c r="AC12" s="17">
        <v>0.16158674612054599</v>
      </c>
      <c r="AD12" s="17">
        <v>9.4904895619061305E-2</v>
      </c>
      <c r="AE12" s="17"/>
      <c r="AF12" s="17">
        <v>6.54373037729018E-2</v>
      </c>
      <c r="AG12" s="17">
        <v>0.13810254062772001</v>
      </c>
      <c r="AH12" s="17">
        <v>8.5454657113834001E-2</v>
      </c>
      <c r="AI12" s="17">
        <v>0.17518869130550599</v>
      </c>
      <c r="AJ12" s="17">
        <v>0.18180876710437599</v>
      </c>
      <c r="AK12" s="17"/>
      <c r="AL12" s="17">
        <v>0.12949444538250399</v>
      </c>
      <c r="AM12" s="17">
        <v>6.6000260207301598E-2</v>
      </c>
      <c r="AN12" s="17">
        <v>0.146105078518904</v>
      </c>
      <c r="AO12" s="17">
        <v>0.13987764447756801</v>
      </c>
      <c r="AP12" s="17">
        <v>0.18795243516488799</v>
      </c>
      <c r="AQ12" s="17">
        <v>0.10491263818268901</v>
      </c>
      <c r="AR12" s="17"/>
      <c r="AS12" s="17">
        <v>4.2951639764842897E-2</v>
      </c>
      <c r="AT12" s="17">
        <v>7.9372156270148E-2</v>
      </c>
      <c r="AU12" s="17">
        <v>0.147561009862438</v>
      </c>
      <c r="AV12" s="17">
        <v>0.38131118098579397</v>
      </c>
      <c r="AW12" s="17">
        <v>0.30776065559128502</v>
      </c>
      <c r="AX12" s="17"/>
      <c r="AY12" s="17">
        <v>0</v>
      </c>
      <c r="AZ12" s="17">
        <v>0</v>
      </c>
      <c r="BA12" s="17">
        <v>0</v>
      </c>
      <c r="BB12" s="17">
        <v>1</v>
      </c>
      <c r="BC12" s="17">
        <v>0</v>
      </c>
      <c r="BD12" s="17"/>
      <c r="BE12" s="17">
        <v>0.22386246862187201</v>
      </c>
      <c r="BF12" s="17">
        <v>9.8692825382560995E-2</v>
      </c>
      <c r="BG12" s="17">
        <v>0.118197797888535</v>
      </c>
      <c r="BH12" s="17">
        <v>0.139826573149962</v>
      </c>
      <c r="BI12" s="17"/>
      <c r="BJ12" s="17">
        <v>0.16083454549172699</v>
      </c>
      <c r="BK12" s="17">
        <v>8.7564857913528499E-2</v>
      </c>
      <c r="BL12" s="17">
        <v>0.14381632932406299</v>
      </c>
      <c r="BM12" s="17">
        <v>0.11283955758608299</v>
      </c>
      <c r="BN12" s="17"/>
      <c r="BO12" s="17">
        <v>0.17177936261107801</v>
      </c>
      <c r="BP12" s="17">
        <v>0.18279606389647399</v>
      </c>
      <c r="BQ12" s="17">
        <v>0.10396657358668</v>
      </c>
      <c r="BR12" s="17"/>
      <c r="BS12" s="17">
        <v>9.5944181435440798E-2</v>
      </c>
      <c r="BT12" s="17">
        <v>0.161136271570021</v>
      </c>
      <c r="BU12" s="17"/>
      <c r="BV12" s="17">
        <v>0.180312615672999</v>
      </c>
      <c r="BW12" s="17">
        <v>0.11770036822419</v>
      </c>
      <c r="BX12" s="17">
        <v>9.2118753862996103E-2</v>
      </c>
      <c r="BY12" s="17"/>
      <c r="BZ12" s="17">
        <v>0.131474562798504</v>
      </c>
      <c r="CA12" s="17">
        <v>0.14522861656113301</v>
      </c>
    </row>
    <row r="13" spans="2:79" x14ac:dyDescent="0.3">
      <c r="B13" s="18" t="s">
        <v>56</v>
      </c>
      <c r="C13" s="17">
        <v>3.5380963096531298E-2</v>
      </c>
      <c r="D13" s="17">
        <v>3.3032600699535702E-2</v>
      </c>
      <c r="E13" s="17">
        <v>3.5610297326978499E-2</v>
      </c>
      <c r="F13" s="17"/>
      <c r="G13" s="17">
        <v>8.0456232793660695E-2</v>
      </c>
      <c r="H13" s="17">
        <v>1.96709459576354E-2</v>
      </c>
      <c r="I13" s="17">
        <v>5.6074015650998399E-2</v>
      </c>
      <c r="J13" s="17">
        <v>4.46975312170571E-2</v>
      </c>
      <c r="K13" s="17">
        <v>1.29173684912493E-2</v>
      </c>
      <c r="L13" s="17">
        <v>8.7042992283881404E-3</v>
      </c>
      <c r="M13" s="17"/>
      <c r="N13" s="17">
        <v>1.61073664944319E-2</v>
      </c>
      <c r="O13" s="17">
        <v>3.8810200357298097E-2</v>
      </c>
      <c r="P13" s="17">
        <v>4.0061877496104299E-2</v>
      </c>
      <c r="Q13" s="17">
        <v>4.7374605904502903E-2</v>
      </c>
      <c r="R13" s="17"/>
      <c r="S13" s="17">
        <v>1.76197589943837E-2</v>
      </c>
      <c r="T13" s="17">
        <v>1.2050309461783201E-2</v>
      </c>
      <c r="U13" s="17">
        <v>2.50504075492444E-2</v>
      </c>
      <c r="V13" s="17">
        <v>7.6310017740873995E-2</v>
      </c>
      <c r="W13" s="17">
        <v>3.5920733208300797E-2</v>
      </c>
      <c r="X13" s="17">
        <v>2.76680846213238E-2</v>
      </c>
      <c r="Y13" s="17">
        <v>3.9748749788823701E-2</v>
      </c>
      <c r="Z13" s="17">
        <v>2.5874049629231399E-2</v>
      </c>
      <c r="AA13" s="17">
        <v>4.6606873235992399E-2</v>
      </c>
      <c r="AB13" s="17">
        <v>3.6481928482831202E-2</v>
      </c>
      <c r="AC13" s="17">
        <v>4.8817035816818198E-2</v>
      </c>
      <c r="AD13" s="17">
        <v>7.9958139280564403E-2</v>
      </c>
      <c r="AE13" s="17"/>
      <c r="AF13" s="17">
        <v>1.30610220996604E-2</v>
      </c>
      <c r="AG13" s="17">
        <v>4.3465277207998997E-2</v>
      </c>
      <c r="AH13" s="17">
        <v>2.0746165766883699E-2</v>
      </c>
      <c r="AI13" s="17">
        <v>3.2908720530276499E-2</v>
      </c>
      <c r="AJ13" s="17">
        <v>3.8931797076847997E-2</v>
      </c>
      <c r="AK13" s="17"/>
      <c r="AL13" s="17">
        <v>3.35873367797105E-2</v>
      </c>
      <c r="AM13" s="17">
        <v>1.7891762464420501E-2</v>
      </c>
      <c r="AN13" s="17">
        <v>4.1304645675622399E-2</v>
      </c>
      <c r="AO13" s="17">
        <v>2.5733646194614501E-2</v>
      </c>
      <c r="AP13" s="17">
        <v>7.18440163354859E-2</v>
      </c>
      <c r="AQ13" s="17">
        <v>4.4511763313643697E-2</v>
      </c>
      <c r="AR13" s="17"/>
      <c r="AS13" s="17">
        <v>0</v>
      </c>
      <c r="AT13" s="17">
        <v>1.32452680952395E-2</v>
      </c>
      <c r="AU13" s="17">
        <v>3.2919935927123001E-2</v>
      </c>
      <c r="AV13" s="17">
        <v>0.137689508918725</v>
      </c>
      <c r="AW13" s="17">
        <v>0.33690441949970801</v>
      </c>
      <c r="AX13" s="17"/>
      <c r="AY13" s="17">
        <v>0</v>
      </c>
      <c r="AZ13" s="17">
        <v>0</v>
      </c>
      <c r="BA13" s="17">
        <v>0</v>
      </c>
      <c r="BB13" s="17">
        <v>0</v>
      </c>
      <c r="BC13" s="17">
        <v>1</v>
      </c>
      <c r="BD13" s="17"/>
      <c r="BE13" s="17">
        <v>8.9337484184285804E-2</v>
      </c>
      <c r="BF13" s="17">
        <v>2.83567104455262E-2</v>
      </c>
      <c r="BG13" s="17">
        <v>2.9081347285282399E-2</v>
      </c>
      <c r="BH13" s="17">
        <v>4.3790923672620802E-2</v>
      </c>
      <c r="BI13" s="17"/>
      <c r="BJ13" s="17">
        <v>7.2060853895515906E-2</v>
      </c>
      <c r="BK13" s="17">
        <v>2.72833308660024E-2</v>
      </c>
      <c r="BL13" s="17">
        <v>4.2543175654050601E-2</v>
      </c>
      <c r="BM13" s="17">
        <v>2.5102513466842301E-2</v>
      </c>
      <c r="BN13" s="17"/>
      <c r="BO13" s="17">
        <v>9.6429253874215803E-2</v>
      </c>
      <c r="BP13" s="17">
        <v>4.3675677852562302E-2</v>
      </c>
      <c r="BQ13" s="17">
        <v>2.1780676729244199E-2</v>
      </c>
      <c r="BR13" s="17"/>
      <c r="BS13" s="17">
        <v>2.6422623142074698E-2</v>
      </c>
      <c r="BT13" s="17">
        <v>4.5619307326903197E-2</v>
      </c>
      <c r="BU13" s="17"/>
      <c r="BV13" s="17">
        <v>6.5211808548320704E-2</v>
      </c>
      <c r="BW13" s="17">
        <v>2.6234098353042998E-2</v>
      </c>
      <c r="BX13" s="17">
        <v>2.1920043475826399E-2</v>
      </c>
      <c r="BY13" s="17"/>
      <c r="BZ13" s="17">
        <v>3.64235487298918E-2</v>
      </c>
      <c r="CA13" s="17">
        <v>1.72267870772022E-2</v>
      </c>
    </row>
    <row r="14" spans="2:79" x14ac:dyDescent="0.3">
      <c r="B14" s="18" t="s">
        <v>122</v>
      </c>
      <c r="C14" s="19">
        <v>6.8196759658340003E-3</v>
      </c>
      <c r="D14" s="19">
        <v>6.0962735679816098E-3</v>
      </c>
      <c r="E14" s="19">
        <v>7.58578632015563E-3</v>
      </c>
      <c r="F14" s="19"/>
      <c r="G14" s="19">
        <v>1.7380274676082101E-2</v>
      </c>
      <c r="H14" s="19">
        <v>1.1730650965136501E-2</v>
      </c>
      <c r="I14" s="19">
        <v>5.8487575265886898E-3</v>
      </c>
      <c r="J14" s="19">
        <v>0</v>
      </c>
      <c r="K14" s="19">
        <v>6.6033457899617202E-3</v>
      </c>
      <c r="L14" s="19">
        <v>2.24900646945161E-3</v>
      </c>
      <c r="M14" s="19"/>
      <c r="N14" s="19">
        <v>3.3927025016610799E-3</v>
      </c>
      <c r="O14" s="19">
        <v>3.7815171174739801E-3</v>
      </c>
      <c r="P14" s="19">
        <v>9.4132992460904692E-3</v>
      </c>
      <c r="Q14" s="19">
        <v>1.1534497542126199E-2</v>
      </c>
      <c r="R14" s="19"/>
      <c r="S14" s="19">
        <v>1.0055843958424199E-2</v>
      </c>
      <c r="T14" s="19">
        <v>7.1688853544435802E-3</v>
      </c>
      <c r="U14" s="19">
        <v>0</v>
      </c>
      <c r="V14" s="19">
        <v>5.2299317856300898E-3</v>
      </c>
      <c r="W14" s="19">
        <v>7.24436994841135E-3</v>
      </c>
      <c r="X14" s="19">
        <v>1.22462874795691E-2</v>
      </c>
      <c r="Y14" s="19">
        <v>0</v>
      </c>
      <c r="Z14" s="19">
        <v>1.23438310726799E-2</v>
      </c>
      <c r="AA14" s="19">
        <v>1.2973284904853499E-2</v>
      </c>
      <c r="AB14" s="19">
        <v>5.3683355273485599E-3</v>
      </c>
      <c r="AC14" s="19">
        <v>0</v>
      </c>
      <c r="AD14" s="19">
        <v>0</v>
      </c>
      <c r="AE14" s="19"/>
      <c r="AF14" s="19">
        <v>7.3935320817331103E-3</v>
      </c>
      <c r="AG14" s="19">
        <v>5.6462115940039102E-3</v>
      </c>
      <c r="AH14" s="19">
        <v>5.2425452565125902E-3</v>
      </c>
      <c r="AI14" s="19">
        <v>0</v>
      </c>
      <c r="AJ14" s="19">
        <v>1.09987226990397E-2</v>
      </c>
      <c r="AK14" s="19"/>
      <c r="AL14" s="19">
        <v>7.8418227607890308E-3</v>
      </c>
      <c r="AM14" s="19">
        <v>2.99426475420349E-3</v>
      </c>
      <c r="AN14" s="19">
        <v>0</v>
      </c>
      <c r="AO14" s="19">
        <v>0</v>
      </c>
      <c r="AP14" s="19">
        <v>8.3781659264710092E-3</v>
      </c>
      <c r="AQ14" s="19">
        <v>3.4461124826955902E-2</v>
      </c>
      <c r="AR14" s="19"/>
      <c r="AS14" s="19">
        <v>0</v>
      </c>
      <c r="AT14" s="19">
        <v>4.8596860369804597E-3</v>
      </c>
      <c r="AU14" s="19">
        <v>1.2843036440134801E-2</v>
      </c>
      <c r="AV14" s="19">
        <v>4.6628678935699301E-3</v>
      </c>
      <c r="AW14" s="19">
        <v>0</v>
      </c>
      <c r="AX14" s="19"/>
      <c r="AY14" s="19">
        <v>0</v>
      </c>
      <c r="AZ14" s="19">
        <v>0</v>
      </c>
      <c r="BA14" s="19">
        <v>0</v>
      </c>
      <c r="BB14" s="19">
        <v>0</v>
      </c>
      <c r="BC14" s="19">
        <v>0</v>
      </c>
      <c r="BD14" s="19"/>
      <c r="BE14" s="19">
        <v>0</v>
      </c>
      <c r="BF14" s="19">
        <v>2.6785129610706199E-3</v>
      </c>
      <c r="BG14" s="19">
        <v>4.8930189014887299E-3</v>
      </c>
      <c r="BH14" s="19">
        <v>8.2498703007459206E-3</v>
      </c>
      <c r="BI14" s="19"/>
      <c r="BJ14" s="19">
        <v>0</v>
      </c>
      <c r="BK14" s="19">
        <v>0</v>
      </c>
      <c r="BL14" s="19">
        <v>1.9023205924678401E-3</v>
      </c>
      <c r="BM14" s="19">
        <v>8.8242236760883701E-3</v>
      </c>
      <c r="BN14" s="19"/>
      <c r="BO14" s="19">
        <v>6.85782394004519E-3</v>
      </c>
      <c r="BP14" s="19">
        <v>3.5478287107589099E-3</v>
      </c>
      <c r="BQ14" s="19">
        <v>5.99362097795339E-3</v>
      </c>
      <c r="BR14" s="19"/>
      <c r="BS14" s="19">
        <v>4.5850359951880399E-3</v>
      </c>
      <c r="BT14" s="19">
        <v>9.7038209000963205E-3</v>
      </c>
      <c r="BU14" s="19"/>
      <c r="BV14" s="19">
        <v>6.14952308756054E-3</v>
      </c>
      <c r="BW14" s="19">
        <v>9.8231001872612096E-3</v>
      </c>
      <c r="BX14" s="19">
        <v>0</v>
      </c>
      <c r="BY14" s="19"/>
      <c r="BZ14" s="19">
        <v>0</v>
      </c>
      <c r="CA14" s="19">
        <v>0</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68</v>
      </c>
      <c r="C9" s="17">
        <v>0.65811697365099997</v>
      </c>
      <c r="D9" s="17">
        <v>0.70066335094524201</v>
      </c>
      <c r="E9" s="17">
        <v>0.61570831452479102</v>
      </c>
      <c r="F9" s="17"/>
      <c r="G9" s="17">
        <v>0.73542098101269704</v>
      </c>
      <c r="H9" s="17">
        <v>0.71716266833033304</v>
      </c>
      <c r="I9" s="17">
        <v>0.64292354081506597</v>
      </c>
      <c r="J9" s="17">
        <v>0.62657495157998</v>
      </c>
      <c r="K9" s="17">
        <v>0.65809906669589102</v>
      </c>
      <c r="L9" s="17">
        <v>0.59642262247398903</v>
      </c>
      <c r="M9" s="17"/>
      <c r="N9" s="17">
        <v>0.71778687381500805</v>
      </c>
      <c r="O9" s="17">
        <v>0.66637203816504298</v>
      </c>
      <c r="P9" s="17">
        <v>0.66289173258258005</v>
      </c>
      <c r="Q9" s="17">
        <v>0.57821610801829704</v>
      </c>
      <c r="R9" s="17"/>
      <c r="S9" s="17">
        <v>0.723550078322719</v>
      </c>
      <c r="T9" s="17">
        <v>0.65382358988750799</v>
      </c>
      <c r="U9" s="17">
        <v>0.57573884153048305</v>
      </c>
      <c r="V9" s="17">
        <v>0.71734586080621798</v>
      </c>
      <c r="W9" s="17">
        <v>0.61956879634788697</v>
      </c>
      <c r="X9" s="17">
        <v>0.67933117088875505</v>
      </c>
      <c r="Y9" s="17">
        <v>0.62522094147795804</v>
      </c>
      <c r="Z9" s="17">
        <v>0.62741257833227104</v>
      </c>
      <c r="AA9" s="17">
        <v>0.68866438804444696</v>
      </c>
      <c r="AB9" s="17">
        <v>0.63785055330276896</v>
      </c>
      <c r="AC9" s="17">
        <v>0.62224453515732603</v>
      </c>
      <c r="AD9" s="17">
        <v>0.57757016521553906</v>
      </c>
      <c r="AE9" s="17"/>
      <c r="AF9" s="17">
        <v>0.62942297558242699</v>
      </c>
      <c r="AG9" s="17">
        <v>0.69302816414891999</v>
      </c>
      <c r="AH9" s="17">
        <v>0.69275911431741599</v>
      </c>
      <c r="AI9" s="17">
        <v>0.59839136117368397</v>
      </c>
      <c r="AJ9" s="17">
        <v>0.63064026620782998</v>
      </c>
      <c r="AK9" s="17"/>
      <c r="AL9" s="17">
        <v>0.71256740817465203</v>
      </c>
      <c r="AM9" s="17">
        <v>0.65255489316265902</v>
      </c>
      <c r="AN9" s="17">
        <v>0.66037701112065195</v>
      </c>
      <c r="AO9" s="17">
        <v>0.62520070894845403</v>
      </c>
      <c r="AP9" s="17">
        <v>0.65915968406997505</v>
      </c>
      <c r="AQ9" s="17">
        <v>0.59627579475926795</v>
      </c>
      <c r="AR9" s="17"/>
      <c r="AS9" s="17">
        <v>0.86109224451619304</v>
      </c>
      <c r="AT9" s="17">
        <v>0.73091416006433996</v>
      </c>
      <c r="AU9" s="17">
        <v>0.489467071090045</v>
      </c>
      <c r="AV9" s="17">
        <v>0.43564125653303298</v>
      </c>
      <c r="AW9" s="17">
        <v>0.32806454700219501</v>
      </c>
      <c r="AX9" s="17"/>
      <c r="AY9" s="17">
        <v>0.74675499126787903</v>
      </c>
      <c r="AZ9" s="17">
        <v>0.70405398227862204</v>
      </c>
      <c r="BA9" s="17">
        <v>0.58178408416800997</v>
      </c>
      <c r="BB9" s="17">
        <v>0.55989777096420201</v>
      </c>
      <c r="BC9" s="17">
        <v>0.38976166099670501</v>
      </c>
      <c r="BD9" s="17"/>
      <c r="BE9" s="17">
        <v>0.60403292036742695</v>
      </c>
      <c r="BF9" s="17">
        <v>0.68030334691913397</v>
      </c>
      <c r="BG9" s="17">
        <v>0.68703716644135404</v>
      </c>
      <c r="BH9" s="17">
        <v>0.60822495640655005</v>
      </c>
      <c r="BI9" s="17"/>
      <c r="BJ9" s="17">
        <v>0.63548276440421603</v>
      </c>
      <c r="BK9" s="17">
        <v>0.71397926693305303</v>
      </c>
      <c r="BL9" s="17">
        <v>0.62078065675322502</v>
      </c>
      <c r="BM9" s="17">
        <v>0.67407151383508601</v>
      </c>
      <c r="BN9" s="17"/>
      <c r="BO9" s="17">
        <v>0.62217383801714898</v>
      </c>
      <c r="BP9" s="17">
        <v>0.64896840626827001</v>
      </c>
      <c r="BQ9" s="17">
        <v>0.66944742418637404</v>
      </c>
      <c r="BR9" s="17"/>
      <c r="BS9" s="17">
        <v>0.633932418589923</v>
      </c>
      <c r="BT9" s="17">
        <v>0.68647643451319795</v>
      </c>
      <c r="BU9" s="17"/>
      <c r="BV9" s="17">
        <v>0.71858166189175299</v>
      </c>
      <c r="BW9" s="17">
        <v>0.61775686510024297</v>
      </c>
      <c r="BX9" s="17">
        <v>0.68738319325798503</v>
      </c>
      <c r="BY9" s="17"/>
      <c r="BZ9" s="17">
        <v>0.684705752308441</v>
      </c>
      <c r="CA9" s="17">
        <v>0.74555199543004003</v>
      </c>
    </row>
    <row r="10" spans="2:79" x14ac:dyDescent="0.3">
      <c r="B10" s="18" t="s">
        <v>69</v>
      </c>
      <c r="C10" s="17">
        <v>0.32178828944422</v>
      </c>
      <c r="D10" s="17">
        <v>0.28536886053606297</v>
      </c>
      <c r="E10" s="17">
        <v>0.35895511075201803</v>
      </c>
      <c r="F10" s="17"/>
      <c r="G10" s="17">
        <v>0.24738352359437599</v>
      </c>
      <c r="H10" s="17">
        <v>0.258547376371356</v>
      </c>
      <c r="I10" s="17">
        <v>0.34309214475759803</v>
      </c>
      <c r="J10" s="17">
        <v>0.34211577692934297</v>
      </c>
      <c r="K10" s="17">
        <v>0.32777503269618102</v>
      </c>
      <c r="L10" s="17">
        <v>0.38513471607871402</v>
      </c>
      <c r="M10" s="17"/>
      <c r="N10" s="17">
        <v>0.266371067073991</v>
      </c>
      <c r="O10" s="17">
        <v>0.31038042530272297</v>
      </c>
      <c r="P10" s="17">
        <v>0.31818797724901299</v>
      </c>
      <c r="Q10" s="17">
        <v>0.39893976680609</v>
      </c>
      <c r="R10" s="17"/>
      <c r="S10" s="17">
        <v>0.25777917598877498</v>
      </c>
      <c r="T10" s="17">
        <v>0.31763227445766001</v>
      </c>
      <c r="U10" s="17">
        <v>0.41264738784538002</v>
      </c>
      <c r="V10" s="17">
        <v>0.260639650648813</v>
      </c>
      <c r="W10" s="17">
        <v>0.373877393148705</v>
      </c>
      <c r="X10" s="17">
        <v>0.29730480533447501</v>
      </c>
      <c r="Y10" s="17">
        <v>0.36277503946387901</v>
      </c>
      <c r="Z10" s="17">
        <v>0.34368828271295898</v>
      </c>
      <c r="AA10" s="17">
        <v>0.28833512186082799</v>
      </c>
      <c r="AB10" s="17">
        <v>0.33732581799740702</v>
      </c>
      <c r="AC10" s="17">
        <v>0.362853665324681</v>
      </c>
      <c r="AD10" s="17">
        <v>0.39974942583227402</v>
      </c>
      <c r="AE10" s="17"/>
      <c r="AF10" s="17">
        <v>0.35512251385801402</v>
      </c>
      <c r="AG10" s="17">
        <v>0.28850177845640801</v>
      </c>
      <c r="AH10" s="17">
        <v>0.30173053473502498</v>
      </c>
      <c r="AI10" s="17">
        <v>0.37743907945550098</v>
      </c>
      <c r="AJ10" s="17">
        <v>0.33296373250157502</v>
      </c>
      <c r="AK10" s="17"/>
      <c r="AL10" s="17">
        <v>0.26838486100283498</v>
      </c>
      <c r="AM10" s="17">
        <v>0.33217558742863201</v>
      </c>
      <c r="AN10" s="17">
        <v>0.32867469828332102</v>
      </c>
      <c r="AO10" s="17">
        <v>0.36129721885814198</v>
      </c>
      <c r="AP10" s="17">
        <v>0.31311602955454598</v>
      </c>
      <c r="AQ10" s="17">
        <v>0.37351436221441098</v>
      </c>
      <c r="AR10" s="17"/>
      <c r="AS10" s="17">
        <v>0.13056593945512701</v>
      </c>
      <c r="AT10" s="17">
        <v>0.25347151804797302</v>
      </c>
      <c r="AU10" s="17">
        <v>0.47249876887704001</v>
      </c>
      <c r="AV10" s="17">
        <v>0.55469562306161502</v>
      </c>
      <c r="AW10" s="17">
        <v>0.64898953318005104</v>
      </c>
      <c r="AX10" s="17"/>
      <c r="AY10" s="17">
        <v>0.24755356436151699</v>
      </c>
      <c r="AZ10" s="17">
        <v>0.27850570670338098</v>
      </c>
      <c r="BA10" s="17">
        <v>0.379615722323765</v>
      </c>
      <c r="BB10" s="17">
        <v>0.42417230896727898</v>
      </c>
      <c r="BC10" s="17">
        <v>0.59611009235768098</v>
      </c>
      <c r="BD10" s="17"/>
      <c r="BE10" s="17">
        <v>0.39596707963257399</v>
      </c>
      <c r="BF10" s="17">
        <v>0.30202210198933299</v>
      </c>
      <c r="BG10" s="17">
        <v>0.29922316611268202</v>
      </c>
      <c r="BH10" s="17">
        <v>0.36189772229637002</v>
      </c>
      <c r="BI10" s="17"/>
      <c r="BJ10" s="17">
        <v>0.35103248934866499</v>
      </c>
      <c r="BK10" s="17">
        <v>0.27331927348591201</v>
      </c>
      <c r="BL10" s="17">
        <v>0.36791507610121099</v>
      </c>
      <c r="BM10" s="17">
        <v>0.30190147026523401</v>
      </c>
      <c r="BN10" s="17"/>
      <c r="BO10" s="17">
        <v>0.36799986384322703</v>
      </c>
      <c r="BP10" s="17">
        <v>0.33998494477213098</v>
      </c>
      <c r="BQ10" s="17">
        <v>0.309450336555391</v>
      </c>
      <c r="BR10" s="17"/>
      <c r="BS10" s="17">
        <v>0.34777074232775101</v>
      </c>
      <c r="BT10" s="17">
        <v>0.29100805829430898</v>
      </c>
      <c r="BU10" s="17"/>
      <c r="BV10" s="17">
        <v>0.26659855297745999</v>
      </c>
      <c r="BW10" s="17">
        <v>0.35995638460371399</v>
      </c>
      <c r="BX10" s="17">
        <v>0.302143291604276</v>
      </c>
      <c r="BY10" s="17"/>
      <c r="BZ10" s="17">
        <v>0.315294247691559</v>
      </c>
      <c r="CA10" s="17">
        <v>0.25444800456995897</v>
      </c>
    </row>
    <row r="11" spans="2:79" x14ac:dyDescent="0.3">
      <c r="B11" s="18" t="s">
        <v>122</v>
      </c>
      <c r="C11" s="19">
        <v>2.0094736904779899E-2</v>
      </c>
      <c r="D11" s="19">
        <v>1.39677885186953E-2</v>
      </c>
      <c r="E11" s="19">
        <v>2.53365747231903E-2</v>
      </c>
      <c r="F11" s="19"/>
      <c r="G11" s="19">
        <v>1.7195495392926901E-2</v>
      </c>
      <c r="H11" s="19">
        <v>2.4289955298310899E-2</v>
      </c>
      <c r="I11" s="19">
        <v>1.3984314427336501E-2</v>
      </c>
      <c r="J11" s="19">
        <v>3.1309271490675999E-2</v>
      </c>
      <c r="K11" s="19">
        <v>1.41259006079281E-2</v>
      </c>
      <c r="L11" s="19">
        <v>1.8442661447296699E-2</v>
      </c>
      <c r="M11" s="19"/>
      <c r="N11" s="19">
        <v>1.5842059111000801E-2</v>
      </c>
      <c r="O11" s="19">
        <v>2.3247536532233999E-2</v>
      </c>
      <c r="P11" s="19">
        <v>1.8920290168406802E-2</v>
      </c>
      <c r="Q11" s="19">
        <v>2.2844125175612899E-2</v>
      </c>
      <c r="R11" s="19"/>
      <c r="S11" s="19">
        <v>1.8670745688505401E-2</v>
      </c>
      <c r="T11" s="19">
        <v>2.8544135654831802E-2</v>
      </c>
      <c r="U11" s="19">
        <v>1.16137706241374E-2</v>
      </c>
      <c r="V11" s="19">
        <v>2.20144885449697E-2</v>
      </c>
      <c r="W11" s="19">
        <v>6.5538105034077896E-3</v>
      </c>
      <c r="X11" s="19">
        <v>2.3364023776770201E-2</v>
      </c>
      <c r="Y11" s="19">
        <v>1.20040190581636E-2</v>
      </c>
      <c r="Z11" s="19">
        <v>2.88991389547694E-2</v>
      </c>
      <c r="AA11" s="19">
        <v>2.3000490094725198E-2</v>
      </c>
      <c r="AB11" s="19">
        <v>2.4823628699824098E-2</v>
      </c>
      <c r="AC11" s="19">
        <v>1.49017995179928E-2</v>
      </c>
      <c r="AD11" s="19">
        <v>2.2680408952186999E-2</v>
      </c>
      <c r="AE11" s="19"/>
      <c r="AF11" s="19">
        <v>1.54545105595592E-2</v>
      </c>
      <c r="AG11" s="19">
        <v>1.8470057394672501E-2</v>
      </c>
      <c r="AH11" s="19">
        <v>5.5103509475594101E-3</v>
      </c>
      <c r="AI11" s="19">
        <v>2.4169559370814601E-2</v>
      </c>
      <c r="AJ11" s="19">
        <v>3.6396001290594698E-2</v>
      </c>
      <c r="AK11" s="19"/>
      <c r="AL11" s="19">
        <v>1.9047730822513199E-2</v>
      </c>
      <c r="AM11" s="19">
        <v>1.5269519408709501E-2</v>
      </c>
      <c r="AN11" s="19">
        <v>1.09482905960271E-2</v>
      </c>
      <c r="AO11" s="19">
        <v>1.3502072193403301E-2</v>
      </c>
      <c r="AP11" s="19">
        <v>2.7724286375478701E-2</v>
      </c>
      <c r="AQ11" s="19">
        <v>3.0209843026321299E-2</v>
      </c>
      <c r="AR11" s="19"/>
      <c r="AS11" s="19">
        <v>8.3418160286793594E-3</v>
      </c>
      <c r="AT11" s="19">
        <v>1.56143218876874E-2</v>
      </c>
      <c r="AU11" s="19">
        <v>3.80341600329153E-2</v>
      </c>
      <c r="AV11" s="19">
        <v>9.6631204053516401E-3</v>
      </c>
      <c r="AW11" s="19">
        <v>2.2945919817754599E-2</v>
      </c>
      <c r="AX11" s="19"/>
      <c r="AY11" s="19">
        <v>5.6914443706038501E-3</v>
      </c>
      <c r="AZ11" s="19">
        <v>1.7440311017996701E-2</v>
      </c>
      <c r="BA11" s="19">
        <v>3.8600193508225897E-2</v>
      </c>
      <c r="BB11" s="19">
        <v>1.5929920068518899E-2</v>
      </c>
      <c r="BC11" s="19">
        <v>1.41282466456143E-2</v>
      </c>
      <c r="BD11" s="19"/>
      <c r="BE11" s="19">
        <v>0</v>
      </c>
      <c r="BF11" s="19">
        <v>1.7674551091533399E-2</v>
      </c>
      <c r="BG11" s="19">
        <v>1.3739667445964301E-2</v>
      </c>
      <c r="BH11" s="19">
        <v>2.9877321297080199E-2</v>
      </c>
      <c r="BI11" s="19"/>
      <c r="BJ11" s="19">
        <v>1.34847462471191E-2</v>
      </c>
      <c r="BK11" s="19">
        <v>1.27014595810348E-2</v>
      </c>
      <c r="BL11" s="19">
        <v>1.13042671455634E-2</v>
      </c>
      <c r="BM11" s="19">
        <v>2.4027015899679701E-2</v>
      </c>
      <c r="BN11" s="19"/>
      <c r="BO11" s="19">
        <v>9.8262981396238097E-3</v>
      </c>
      <c r="BP11" s="19">
        <v>1.1046648959598599E-2</v>
      </c>
      <c r="BQ11" s="19">
        <v>2.1102239258234901E-2</v>
      </c>
      <c r="BR11" s="19"/>
      <c r="BS11" s="19">
        <v>1.8296839082325499E-2</v>
      </c>
      <c r="BT11" s="19">
        <v>2.2515507192492901E-2</v>
      </c>
      <c r="BU11" s="19"/>
      <c r="BV11" s="19">
        <v>1.48197851307863E-2</v>
      </c>
      <c r="BW11" s="19">
        <v>2.2286750296042698E-2</v>
      </c>
      <c r="BX11" s="19">
        <v>1.04735151377385E-2</v>
      </c>
      <c r="BY11" s="19"/>
      <c r="BZ11" s="19">
        <v>0</v>
      </c>
      <c r="CA11" s="19">
        <v>0</v>
      </c>
    </row>
    <row r="12" spans="2:79" x14ac:dyDescent="0.3">
      <c r="B12" s="16"/>
    </row>
    <row r="13" spans="2:79" x14ac:dyDescent="0.3">
      <c r="B13" t="s">
        <v>108</v>
      </c>
    </row>
    <row r="14" spans="2:79" x14ac:dyDescent="0.3">
      <c r="B14" t="s">
        <v>109</v>
      </c>
    </row>
    <row r="16" spans="2:79" x14ac:dyDescent="0.3">
      <c r="B16"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126</v>
      </c>
      <c r="C9" s="17">
        <v>0.292630126621028</v>
      </c>
      <c r="D9" s="17">
        <v>0.22326810711453299</v>
      </c>
      <c r="E9" s="17">
        <v>0.361018435135953</v>
      </c>
      <c r="F9" s="17"/>
      <c r="G9" s="17">
        <v>0.37683129137992599</v>
      </c>
      <c r="H9" s="17">
        <v>0.27977264207236202</v>
      </c>
      <c r="I9" s="17">
        <v>0.333986675468532</v>
      </c>
      <c r="J9" s="17">
        <v>0.264203672277253</v>
      </c>
      <c r="K9" s="17">
        <v>0.26290151950088603</v>
      </c>
      <c r="L9" s="17">
        <v>0.25626647194047603</v>
      </c>
      <c r="M9" s="17"/>
      <c r="N9" s="17">
        <v>0.229943686032481</v>
      </c>
      <c r="O9" s="17">
        <v>0.27014692867700102</v>
      </c>
      <c r="P9" s="17">
        <v>0.31430885652604901</v>
      </c>
      <c r="Q9" s="17">
        <v>0.36010632639151202</v>
      </c>
      <c r="R9" s="17"/>
      <c r="S9" s="17">
        <v>0.30265205763722502</v>
      </c>
      <c r="T9" s="17">
        <v>0.28410015123497701</v>
      </c>
      <c r="U9" s="17">
        <v>0.272629250761173</v>
      </c>
      <c r="V9" s="17">
        <v>0.315029351262406</v>
      </c>
      <c r="W9" s="17">
        <v>0.31170744988932397</v>
      </c>
      <c r="X9" s="17">
        <v>0.30190076499675</v>
      </c>
      <c r="Y9" s="17">
        <v>0.277157957229135</v>
      </c>
      <c r="Z9" s="17">
        <v>0.23355603072856099</v>
      </c>
      <c r="AA9" s="17">
        <v>0.296271987264484</v>
      </c>
      <c r="AB9" s="17">
        <v>0.26963389467304</v>
      </c>
      <c r="AC9" s="17">
        <v>0.32535111894103502</v>
      </c>
      <c r="AD9" s="17">
        <v>0.31726657460555402</v>
      </c>
      <c r="AE9" s="17"/>
      <c r="AF9" s="17">
        <v>0.25298931443473599</v>
      </c>
      <c r="AG9" s="17">
        <v>0.28575651733646701</v>
      </c>
      <c r="AH9" s="17">
        <v>0.27207787225544</v>
      </c>
      <c r="AI9" s="17">
        <v>0.22273867730694799</v>
      </c>
      <c r="AJ9" s="17">
        <v>0.30836611570981198</v>
      </c>
      <c r="AK9" s="17"/>
      <c r="AL9" s="17">
        <v>0.285239286293896</v>
      </c>
      <c r="AM9" s="17">
        <v>0.27896975682639402</v>
      </c>
      <c r="AN9" s="17">
        <v>0.29165687432977899</v>
      </c>
      <c r="AO9" s="17">
        <v>0.238620821178293</v>
      </c>
      <c r="AP9" s="17">
        <v>0.254534338782547</v>
      </c>
      <c r="AQ9" s="17">
        <v>0.35313820463892898</v>
      </c>
      <c r="AR9" s="17"/>
      <c r="AS9" s="17">
        <v>0.28011189412244702</v>
      </c>
      <c r="AT9" s="17">
        <v>0.25904697211806899</v>
      </c>
      <c r="AU9" s="17">
        <v>0.32742562997393998</v>
      </c>
      <c r="AV9" s="17">
        <v>0.35191602379928</v>
      </c>
      <c r="AW9" s="17">
        <v>0.50813944897928498</v>
      </c>
      <c r="AX9" s="17"/>
      <c r="AY9" s="17">
        <v>0.23350981444095301</v>
      </c>
      <c r="AZ9" s="17">
        <v>0.28820431883257103</v>
      </c>
      <c r="BA9" s="17">
        <v>0.33468658199919799</v>
      </c>
      <c r="BB9" s="17">
        <v>0.32920709185672598</v>
      </c>
      <c r="BC9" s="17">
        <v>0.36218752734933601</v>
      </c>
      <c r="BD9" s="17"/>
      <c r="BE9" s="17">
        <v>0</v>
      </c>
      <c r="BF9" s="17">
        <v>0</v>
      </c>
      <c r="BG9" s="17">
        <v>0</v>
      </c>
      <c r="BH9" s="17">
        <v>1</v>
      </c>
      <c r="BI9" s="17"/>
      <c r="BJ9" s="17">
        <v>0.22838168909426201</v>
      </c>
      <c r="BK9" s="17">
        <v>7.6483392936362402E-2</v>
      </c>
      <c r="BL9" s="17">
        <v>0.24853465979345801</v>
      </c>
      <c r="BM9" s="17">
        <v>0.35777979797669601</v>
      </c>
      <c r="BN9" s="17"/>
      <c r="BO9" s="17">
        <v>0.167292483987171</v>
      </c>
      <c r="BP9" s="17">
        <v>0.29511123499734598</v>
      </c>
      <c r="BQ9" s="17">
        <v>0.318493600001099</v>
      </c>
      <c r="BR9" s="17"/>
      <c r="BS9" s="17">
        <v>0.279720725348718</v>
      </c>
      <c r="BT9" s="17">
        <v>0.30886187590137398</v>
      </c>
      <c r="BU9" s="17"/>
      <c r="BV9" s="17">
        <v>0.26746763721811301</v>
      </c>
      <c r="BW9" s="17">
        <v>0.33214565526928702</v>
      </c>
      <c r="BX9" s="17">
        <v>0.230524399907236</v>
      </c>
      <c r="BY9" s="17"/>
      <c r="BZ9" s="17">
        <v>0.30693245124616397</v>
      </c>
      <c r="CA9" s="17">
        <v>0.256698090753188</v>
      </c>
    </row>
    <row r="10" spans="2:79" x14ac:dyDescent="0.3">
      <c r="B10" s="18" t="s">
        <v>127</v>
      </c>
      <c r="C10" s="17">
        <v>0.481814136548259</v>
      </c>
      <c r="D10" s="17">
        <v>0.47757123419948799</v>
      </c>
      <c r="E10" s="17">
        <v>0.48558330832424601</v>
      </c>
      <c r="F10" s="17"/>
      <c r="G10" s="17">
        <v>0.42964709492028402</v>
      </c>
      <c r="H10" s="17">
        <v>0.49580012744463198</v>
      </c>
      <c r="I10" s="17">
        <v>0.44953632394430698</v>
      </c>
      <c r="J10" s="17">
        <v>0.52591571552953298</v>
      </c>
      <c r="K10" s="17">
        <v>0.47597340357123702</v>
      </c>
      <c r="L10" s="17">
        <v>0.499501909673567</v>
      </c>
      <c r="M10" s="17"/>
      <c r="N10" s="17">
        <v>0.49843669913826699</v>
      </c>
      <c r="O10" s="17">
        <v>0.50052581701936205</v>
      </c>
      <c r="P10" s="17">
        <v>0.47951925691519898</v>
      </c>
      <c r="Q10" s="17">
        <v>0.44843960308019798</v>
      </c>
      <c r="R10" s="17"/>
      <c r="S10" s="17">
        <v>0.47847728195425898</v>
      </c>
      <c r="T10" s="17">
        <v>0.46637947391870899</v>
      </c>
      <c r="U10" s="17">
        <v>0.55620428948475398</v>
      </c>
      <c r="V10" s="17">
        <v>0.51737362677374299</v>
      </c>
      <c r="W10" s="17">
        <v>0.42829464223797498</v>
      </c>
      <c r="X10" s="17">
        <v>0.47268551668523301</v>
      </c>
      <c r="Y10" s="17">
        <v>0.46697755861027501</v>
      </c>
      <c r="Z10" s="17">
        <v>0.411244481277455</v>
      </c>
      <c r="AA10" s="17">
        <v>0.50685788509018403</v>
      </c>
      <c r="AB10" s="17">
        <v>0.53551560064197901</v>
      </c>
      <c r="AC10" s="17">
        <v>0.43222766322932699</v>
      </c>
      <c r="AD10" s="17">
        <v>0.374120165196965</v>
      </c>
      <c r="AE10" s="17"/>
      <c r="AF10" s="17">
        <v>0.49435120158256901</v>
      </c>
      <c r="AG10" s="17">
        <v>0.49351140878237998</v>
      </c>
      <c r="AH10" s="17">
        <v>0.52618593912342604</v>
      </c>
      <c r="AI10" s="17">
        <v>0.50097278340395501</v>
      </c>
      <c r="AJ10" s="17">
        <v>0.506345280988449</v>
      </c>
      <c r="AK10" s="17"/>
      <c r="AL10" s="17">
        <v>0.47198173531460003</v>
      </c>
      <c r="AM10" s="17">
        <v>0.48315735851970998</v>
      </c>
      <c r="AN10" s="17">
        <v>0.50004571226156702</v>
      </c>
      <c r="AO10" s="17">
        <v>0.50249130857410695</v>
      </c>
      <c r="AP10" s="17">
        <v>0.60548426511007702</v>
      </c>
      <c r="AQ10" s="17">
        <v>0.46083081844775697</v>
      </c>
      <c r="AR10" s="17"/>
      <c r="AS10" s="17">
        <v>0.49572979582042598</v>
      </c>
      <c r="AT10" s="17">
        <v>0.50886997869832196</v>
      </c>
      <c r="AU10" s="17">
        <v>0.46176235451472197</v>
      </c>
      <c r="AV10" s="17">
        <v>0.41702396272942899</v>
      </c>
      <c r="AW10" s="17">
        <v>0.27784431207277199</v>
      </c>
      <c r="AX10" s="17"/>
      <c r="AY10" s="17">
        <v>0.50790647820888701</v>
      </c>
      <c r="AZ10" s="17">
        <v>0.49008718151524799</v>
      </c>
      <c r="BA10" s="17">
        <v>0.46910906406869102</v>
      </c>
      <c r="BB10" s="17">
        <v>0.45819395636112797</v>
      </c>
      <c r="BC10" s="17">
        <v>0.39602664838968499</v>
      </c>
      <c r="BD10" s="17"/>
      <c r="BE10" s="17">
        <v>0</v>
      </c>
      <c r="BF10" s="17">
        <v>0</v>
      </c>
      <c r="BG10" s="17">
        <v>1</v>
      </c>
      <c r="BH10" s="17">
        <v>0</v>
      </c>
      <c r="BI10" s="17"/>
      <c r="BJ10" s="17">
        <v>0.34630331346103799</v>
      </c>
      <c r="BK10" s="17">
        <v>0.51634193346753299</v>
      </c>
      <c r="BL10" s="17">
        <v>0.50798679369198396</v>
      </c>
      <c r="BM10" s="17">
        <v>0.49742788682137201</v>
      </c>
      <c r="BN10" s="17"/>
      <c r="BO10" s="17">
        <v>0.45106209910240602</v>
      </c>
      <c r="BP10" s="17">
        <v>0.43727830488807001</v>
      </c>
      <c r="BQ10" s="17">
        <v>0.49898870494618303</v>
      </c>
      <c r="BR10" s="17"/>
      <c r="BS10" s="17">
        <v>0.49262951600446497</v>
      </c>
      <c r="BT10" s="17">
        <v>0.46785436867590602</v>
      </c>
      <c r="BU10" s="17"/>
      <c r="BV10" s="17">
        <v>0.50655722641030698</v>
      </c>
      <c r="BW10" s="17">
        <v>0.49051339123482901</v>
      </c>
      <c r="BX10" s="17">
        <v>0.46851556597118299</v>
      </c>
      <c r="BY10" s="17"/>
      <c r="BZ10" s="17">
        <v>0.46481820256990702</v>
      </c>
      <c r="CA10" s="17">
        <v>0.485102347724295</v>
      </c>
    </row>
    <row r="11" spans="2:79" x14ac:dyDescent="0.3">
      <c r="B11" s="18" t="s">
        <v>128</v>
      </c>
      <c r="C11" s="17">
        <v>0.180483658067047</v>
      </c>
      <c r="D11" s="17">
        <v>0.23523051750047799</v>
      </c>
      <c r="E11" s="17">
        <v>0.12869311278055701</v>
      </c>
      <c r="F11" s="17"/>
      <c r="G11" s="17">
        <v>0.15536257816038501</v>
      </c>
      <c r="H11" s="17">
        <v>0.179108778687215</v>
      </c>
      <c r="I11" s="17">
        <v>0.167478209861741</v>
      </c>
      <c r="J11" s="17">
        <v>0.17322324498549399</v>
      </c>
      <c r="K11" s="17">
        <v>0.19636677966822799</v>
      </c>
      <c r="L11" s="17">
        <v>0.204237439433509</v>
      </c>
      <c r="M11" s="17"/>
      <c r="N11" s="17">
        <v>0.235290040531659</v>
      </c>
      <c r="O11" s="17">
        <v>0.179797625218347</v>
      </c>
      <c r="P11" s="17">
        <v>0.16606260601409201</v>
      </c>
      <c r="Q11" s="17">
        <v>0.13630723526775401</v>
      </c>
      <c r="R11" s="17"/>
      <c r="S11" s="17">
        <v>0.185512746198645</v>
      </c>
      <c r="T11" s="17">
        <v>0.204568256957013</v>
      </c>
      <c r="U11" s="17">
        <v>0.14301895196754499</v>
      </c>
      <c r="V11" s="17">
        <v>0.13555318624454099</v>
      </c>
      <c r="W11" s="17">
        <v>0.191554159844431</v>
      </c>
      <c r="X11" s="17">
        <v>0.156844920187827</v>
      </c>
      <c r="Y11" s="17">
        <v>0.20448422684433201</v>
      </c>
      <c r="Z11" s="17">
        <v>0.28013144968287901</v>
      </c>
      <c r="AA11" s="17">
        <v>0.15983991953850901</v>
      </c>
      <c r="AB11" s="17">
        <v>0.15949839800580501</v>
      </c>
      <c r="AC11" s="17">
        <v>0.19398255056899</v>
      </c>
      <c r="AD11" s="17">
        <v>0.25289630999454299</v>
      </c>
      <c r="AE11" s="17"/>
      <c r="AF11" s="17">
        <v>0.21081108749170299</v>
      </c>
      <c r="AG11" s="17">
        <v>0.18624099858691401</v>
      </c>
      <c r="AH11" s="17">
        <v>0.16128730603836899</v>
      </c>
      <c r="AI11" s="17">
        <v>0.196119833888309</v>
      </c>
      <c r="AJ11" s="17">
        <v>0.14715494227633699</v>
      </c>
      <c r="AK11" s="17"/>
      <c r="AL11" s="17">
        <v>0.208330439184541</v>
      </c>
      <c r="AM11" s="17">
        <v>0.203276351465733</v>
      </c>
      <c r="AN11" s="17">
        <v>0.15582231789223899</v>
      </c>
      <c r="AO11" s="17">
        <v>0.198872755366656</v>
      </c>
      <c r="AP11" s="17">
        <v>0.111599631672163</v>
      </c>
      <c r="AQ11" s="17">
        <v>0.14307059320375101</v>
      </c>
      <c r="AR11" s="17"/>
      <c r="AS11" s="17">
        <v>0.17663418130946301</v>
      </c>
      <c r="AT11" s="17">
        <v>0.19812521461615901</v>
      </c>
      <c r="AU11" s="17">
        <v>0.155883761205452</v>
      </c>
      <c r="AV11" s="17">
        <v>0.17784802133629199</v>
      </c>
      <c r="AW11" s="17">
        <v>0.102127584949581</v>
      </c>
      <c r="AX11" s="17"/>
      <c r="AY11" s="17">
        <v>0.21327632297983501</v>
      </c>
      <c r="AZ11" s="17">
        <v>0.190139130535044</v>
      </c>
      <c r="BA11" s="17">
        <v>0.156087043821453</v>
      </c>
      <c r="BB11" s="17">
        <v>0.14331244315743699</v>
      </c>
      <c r="BC11" s="17">
        <v>0.144651880108328</v>
      </c>
      <c r="BD11" s="17"/>
      <c r="BE11" s="17">
        <v>0</v>
      </c>
      <c r="BF11" s="17">
        <v>1</v>
      </c>
      <c r="BG11" s="17">
        <v>0</v>
      </c>
      <c r="BH11" s="17">
        <v>0</v>
      </c>
      <c r="BI11" s="17"/>
      <c r="BJ11" s="17">
        <v>0.31743162684204002</v>
      </c>
      <c r="BK11" s="17">
        <v>0.32158627624073999</v>
      </c>
      <c r="BL11" s="17">
        <v>0.19706212585033001</v>
      </c>
      <c r="BM11" s="17">
        <v>0.12357558526852599</v>
      </c>
      <c r="BN11" s="17"/>
      <c r="BO11" s="17">
        <v>0.30647092934367098</v>
      </c>
      <c r="BP11" s="17">
        <v>0.20662524371709401</v>
      </c>
      <c r="BQ11" s="17">
        <v>0.14927506135767499</v>
      </c>
      <c r="BR11" s="17"/>
      <c r="BS11" s="17">
        <v>0.18571733114609701</v>
      </c>
      <c r="BT11" s="17">
        <v>0.175077802167629</v>
      </c>
      <c r="BU11" s="17"/>
      <c r="BV11" s="17">
        <v>0.18357042150847999</v>
      </c>
      <c r="BW11" s="17">
        <v>0.13989531746983599</v>
      </c>
      <c r="BX11" s="17">
        <v>0.24584332508689399</v>
      </c>
      <c r="BY11" s="17"/>
      <c r="BZ11" s="17">
        <v>0.20242628560676601</v>
      </c>
      <c r="CA11" s="17">
        <v>0.20560850630118699</v>
      </c>
    </row>
    <row r="12" spans="2:79" x14ac:dyDescent="0.3">
      <c r="B12" s="18" t="s">
        <v>129</v>
      </c>
      <c r="C12" s="17">
        <v>2.89054700643528E-2</v>
      </c>
      <c r="D12" s="17">
        <v>4.1742952682717702E-2</v>
      </c>
      <c r="E12" s="17">
        <v>1.5478024814685701E-2</v>
      </c>
      <c r="F12" s="17"/>
      <c r="G12" s="17">
        <v>2.7825356441380601E-2</v>
      </c>
      <c r="H12" s="17">
        <v>2.61880374007433E-2</v>
      </c>
      <c r="I12" s="17">
        <v>3.0498971679436399E-2</v>
      </c>
      <c r="J12" s="17">
        <v>2.31407536992231E-2</v>
      </c>
      <c r="K12" s="17">
        <v>5.1344279444643301E-2</v>
      </c>
      <c r="L12" s="17">
        <v>2.0252974475591198E-2</v>
      </c>
      <c r="M12" s="17"/>
      <c r="N12" s="17">
        <v>2.6612145842512501E-2</v>
      </c>
      <c r="O12" s="17">
        <v>2.9599185819374499E-2</v>
      </c>
      <c r="P12" s="17">
        <v>2.8301978260332501E-2</v>
      </c>
      <c r="Q12" s="17">
        <v>3.17699780275425E-2</v>
      </c>
      <c r="R12" s="17"/>
      <c r="S12" s="17">
        <v>2.7688033436706099E-2</v>
      </c>
      <c r="T12" s="17">
        <v>3.11381451052417E-2</v>
      </c>
      <c r="U12" s="17">
        <v>3.9701037083314803E-3</v>
      </c>
      <c r="V12" s="17">
        <v>2.15913201144808E-2</v>
      </c>
      <c r="W12" s="17">
        <v>3.0665970334550201E-2</v>
      </c>
      <c r="X12" s="17">
        <v>3.3018358953178999E-2</v>
      </c>
      <c r="Y12" s="17">
        <v>4.5863087046431897E-2</v>
      </c>
      <c r="Z12" s="17">
        <v>6.0205391382843303E-2</v>
      </c>
      <c r="AA12" s="17">
        <v>2.4174120892949302E-2</v>
      </c>
      <c r="AB12" s="17">
        <v>2.8980451823401698E-2</v>
      </c>
      <c r="AC12" s="17">
        <v>2.2832369685393601E-2</v>
      </c>
      <c r="AD12" s="17">
        <v>3.75143354234002E-2</v>
      </c>
      <c r="AE12" s="17"/>
      <c r="AF12" s="17">
        <v>2.4443577860693701E-2</v>
      </c>
      <c r="AG12" s="17">
        <v>2.8024417221409099E-2</v>
      </c>
      <c r="AH12" s="17">
        <v>2.7662033522075202E-2</v>
      </c>
      <c r="AI12" s="17">
        <v>5.5030251744774099E-2</v>
      </c>
      <c r="AJ12" s="17">
        <v>1.8574837895648299E-2</v>
      </c>
      <c r="AK12" s="17"/>
      <c r="AL12" s="17">
        <v>2.7480377291484798E-2</v>
      </c>
      <c r="AM12" s="17">
        <v>2.62123809844431E-2</v>
      </c>
      <c r="AN12" s="17">
        <v>3.4611395193872803E-2</v>
      </c>
      <c r="AO12" s="17">
        <v>3.3455795702882297E-2</v>
      </c>
      <c r="AP12" s="17">
        <v>2.0003598508742299E-2</v>
      </c>
      <c r="AQ12" s="17">
        <v>1.891153516757E-2</v>
      </c>
      <c r="AR12" s="17"/>
      <c r="AS12" s="17">
        <v>3.3276755697396201E-2</v>
      </c>
      <c r="AT12" s="17">
        <v>2.2381941371047601E-2</v>
      </c>
      <c r="AU12" s="17">
        <v>3.1203718333567401E-2</v>
      </c>
      <c r="AV12" s="17">
        <v>3.6830386745949302E-2</v>
      </c>
      <c r="AW12" s="17">
        <v>8.4606148141300103E-2</v>
      </c>
      <c r="AX12" s="17"/>
      <c r="AY12" s="17">
        <v>2.9514096440284798E-2</v>
      </c>
      <c r="AZ12" s="17">
        <v>2.2533796190231999E-2</v>
      </c>
      <c r="BA12" s="17">
        <v>1.78155540274887E-2</v>
      </c>
      <c r="BB12" s="17">
        <v>5.2841361458128101E-2</v>
      </c>
      <c r="BC12" s="17">
        <v>7.9879218773105998E-2</v>
      </c>
      <c r="BD12" s="17"/>
      <c r="BE12" s="17">
        <v>0.75140326916315303</v>
      </c>
      <c r="BF12" s="17">
        <v>0</v>
      </c>
      <c r="BG12" s="17">
        <v>0</v>
      </c>
      <c r="BH12" s="17">
        <v>0</v>
      </c>
      <c r="BI12" s="17"/>
      <c r="BJ12" s="17">
        <v>6.4684673849089394E-2</v>
      </c>
      <c r="BK12" s="17">
        <v>6.4638677426846605E-2</v>
      </c>
      <c r="BL12" s="17">
        <v>3.2090928325856097E-2</v>
      </c>
      <c r="BM12" s="17">
        <v>1.4817048753009199E-2</v>
      </c>
      <c r="BN12" s="17"/>
      <c r="BO12" s="17">
        <v>5.7580034585260099E-2</v>
      </c>
      <c r="BP12" s="17">
        <v>4.4951614280228001E-2</v>
      </c>
      <c r="BQ12" s="17">
        <v>2.0297142506771101E-2</v>
      </c>
      <c r="BR12" s="17"/>
      <c r="BS12" s="17">
        <v>2.5207963769932399E-2</v>
      </c>
      <c r="BT12" s="17">
        <v>3.3798668659982899E-2</v>
      </c>
      <c r="BU12" s="17"/>
      <c r="BV12" s="17">
        <v>3.4659636853627503E-2</v>
      </c>
      <c r="BW12" s="17">
        <v>1.9821332041294298E-2</v>
      </c>
      <c r="BX12" s="17">
        <v>4.0215610537476298E-2</v>
      </c>
      <c r="BY12" s="17"/>
      <c r="BZ12" s="17">
        <v>2.5823060577163399E-2</v>
      </c>
      <c r="CA12" s="17">
        <v>3.9007583598104502E-2</v>
      </c>
    </row>
    <row r="13" spans="2:79" x14ac:dyDescent="0.3">
      <c r="B13" s="18" t="s">
        <v>130</v>
      </c>
      <c r="C13" s="17">
        <v>9.5631808593318393E-3</v>
      </c>
      <c r="D13" s="17">
        <v>1.4669377548676499E-2</v>
      </c>
      <c r="E13" s="17">
        <v>3.4568138011242398E-3</v>
      </c>
      <c r="F13" s="17"/>
      <c r="G13" s="17">
        <v>0</v>
      </c>
      <c r="H13" s="17">
        <v>6.3861739204322896E-3</v>
      </c>
      <c r="I13" s="17">
        <v>1.55000351083046E-2</v>
      </c>
      <c r="J13" s="17">
        <v>1.04353545289348E-2</v>
      </c>
      <c r="K13" s="17">
        <v>9.52713488965941E-3</v>
      </c>
      <c r="L13" s="17">
        <v>1.30248296931143E-2</v>
      </c>
      <c r="M13" s="17"/>
      <c r="N13" s="17">
        <v>4.5697044173471698E-3</v>
      </c>
      <c r="O13" s="17">
        <v>1.25336890593998E-2</v>
      </c>
      <c r="P13" s="17">
        <v>6.7694727369249997E-3</v>
      </c>
      <c r="Q13" s="17">
        <v>1.45165336535093E-2</v>
      </c>
      <c r="R13" s="17"/>
      <c r="S13" s="17">
        <v>5.66988077316427E-3</v>
      </c>
      <c r="T13" s="17">
        <v>1.0257793760520601E-2</v>
      </c>
      <c r="U13" s="17">
        <v>1.1904391155772199E-2</v>
      </c>
      <c r="V13" s="17">
        <v>5.1262556288695698E-3</v>
      </c>
      <c r="W13" s="17">
        <v>2.3503188201646898E-2</v>
      </c>
      <c r="X13" s="17">
        <v>6.5725009886138802E-3</v>
      </c>
      <c r="Y13" s="17">
        <v>5.5171702698255699E-3</v>
      </c>
      <c r="Z13" s="17">
        <v>1.4862646928262399E-2</v>
      </c>
      <c r="AA13" s="17">
        <v>8.0844505783765203E-3</v>
      </c>
      <c r="AB13" s="17">
        <v>6.37165485577325E-3</v>
      </c>
      <c r="AC13" s="17">
        <v>2.5606297575254101E-2</v>
      </c>
      <c r="AD13" s="17">
        <v>0</v>
      </c>
      <c r="AE13" s="17"/>
      <c r="AF13" s="17">
        <v>7.2676548096293802E-3</v>
      </c>
      <c r="AG13" s="17">
        <v>3.52551132140795E-3</v>
      </c>
      <c r="AH13" s="17">
        <v>7.2764981131304201E-3</v>
      </c>
      <c r="AI13" s="17">
        <v>2.5138453656014501E-2</v>
      </c>
      <c r="AJ13" s="17">
        <v>8.5601004307142795E-3</v>
      </c>
      <c r="AK13" s="17"/>
      <c r="AL13" s="17">
        <v>4.9730807692771198E-3</v>
      </c>
      <c r="AM13" s="17">
        <v>2.6583439661628499E-3</v>
      </c>
      <c r="AN13" s="17">
        <v>1.7863700322541601E-2</v>
      </c>
      <c r="AO13" s="17">
        <v>2.1653675123058599E-2</v>
      </c>
      <c r="AP13" s="17">
        <v>0</v>
      </c>
      <c r="AQ13" s="17">
        <v>4.9344733603981401E-3</v>
      </c>
      <c r="AR13" s="17"/>
      <c r="AS13" s="17">
        <v>7.5334836260190696E-3</v>
      </c>
      <c r="AT13" s="17">
        <v>8.5421734862283303E-3</v>
      </c>
      <c r="AU13" s="17">
        <v>8.6532936103898093E-3</v>
      </c>
      <c r="AV13" s="17">
        <v>1.6381605389049501E-2</v>
      </c>
      <c r="AW13" s="17">
        <v>2.7282505857061899E-2</v>
      </c>
      <c r="AX13" s="17"/>
      <c r="AY13" s="17">
        <v>1.1233285426981999E-2</v>
      </c>
      <c r="AZ13" s="17">
        <v>6.4951440416184704E-3</v>
      </c>
      <c r="BA13" s="17">
        <v>8.0983325305436695E-3</v>
      </c>
      <c r="BB13" s="17">
        <v>1.6445147166581801E-2</v>
      </c>
      <c r="BC13" s="17">
        <v>1.7254725379545199E-2</v>
      </c>
      <c r="BD13" s="17"/>
      <c r="BE13" s="17">
        <v>0.248596730836847</v>
      </c>
      <c r="BF13" s="17">
        <v>0</v>
      </c>
      <c r="BG13" s="17">
        <v>0</v>
      </c>
      <c r="BH13" s="17">
        <v>0</v>
      </c>
      <c r="BI13" s="17"/>
      <c r="BJ13" s="17">
        <v>3.8891848427544402E-2</v>
      </c>
      <c r="BK13" s="17">
        <v>2.0949719928517799E-2</v>
      </c>
      <c r="BL13" s="17">
        <v>8.7185711606176004E-3</v>
      </c>
      <c r="BM13" s="17">
        <v>1.9293744784618101E-3</v>
      </c>
      <c r="BN13" s="17"/>
      <c r="BO13" s="17">
        <v>1.05047631855558E-2</v>
      </c>
      <c r="BP13" s="17">
        <v>1.6033602117261701E-2</v>
      </c>
      <c r="BQ13" s="17">
        <v>8.2151918819376793E-3</v>
      </c>
      <c r="BR13" s="17"/>
      <c r="BS13" s="17">
        <v>9.4504313360576405E-3</v>
      </c>
      <c r="BT13" s="17">
        <v>9.7720059918008396E-3</v>
      </c>
      <c r="BU13" s="17"/>
      <c r="BV13" s="17">
        <v>7.7450780094731903E-3</v>
      </c>
      <c r="BW13" s="17">
        <v>8.7074966725911897E-3</v>
      </c>
      <c r="BX13" s="17">
        <v>9.9898830915945407E-3</v>
      </c>
      <c r="BY13" s="17"/>
      <c r="BZ13" s="17">
        <v>0</v>
      </c>
      <c r="CA13" s="17">
        <v>5.3141430444173304E-3</v>
      </c>
    </row>
    <row r="14" spans="2:79" x14ac:dyDescent="0.3">
      <c r="B14" s="18" t="s">
        <v>122</v>
      </c>
      <c r="C14" s="19">
        <v>6.6034278399815004E-3</v>
      </c>
      <c r="D14" s="19">
        <v>7.5178109541061801E-3</v>
      </c>
      <c r="E14" s="19">
        <v>5.7703051434334898E-3</v>
      </c>
      <c r="F14" s="19"/>
      <c r="G14" s="19">
        <v>1.0333679098024399E-2</v>
      </c>
      <c r="H14" s="19">
        <v>1.27442404746155E-2</v>
      </c>
      <c r="I14" s="19">
        <v>2.9997839376788901E-3</v>
      </c>
      <c r="J14" s="19">
        <v>3.0812589795612701E-3</v>
      </c>
      <c r="K14" s="19">
        <v>3.88688292534594E-3</v>
      </c>
      <c r="L14" s="19">
        <v>6.7163747837428898E-3</v>
      </c>
      <c r="M14" s="19"/>
      <c r="N14" s="19">
        <v>5.1477240377324398E-3</v>
      </c>
      <c r="O14" s="19">
        <v>7.39675420651522E-3</v>
      </c>
      <c r="P14" s="19">
        <v>5.0378295474027002E-3</v>
      </c>
      <c r="Q14" s="19">
        <v>8.86032357948437E-3</v>
      </c>
      <c r="R14" s="19"/>
      <c r="S14" s="19">
        <v>0</v>
      </c>
      <c r="T14" s="19">
        <v>3.5561790235389798E-3</v>
      </c>
      <c r="U14" s="19">
        <v>1.2273012922424701E-2</v>
      </c>
      <c r="V14" s="19">
        <v>5.3262599759596897E-3</v>
      </c>
      <c r="W14" s="19">
        <v>1.4274589492072699E-2</v>
      </c>
      <c r="X14" s="19">
        <v>2.8977938188396699E-2</v>
      </c>
      <c r="Y14" s="19">
        <v>0</v>
      </c>
      <c r="Z14" s="19">
        <v>0</v>
      </c>
      <c r="AA14" s="19">
        <v>4.7716366354973901E-3</v>
      </c>
      <c r="AB14" s="19">
        <v>0</v>
      </c>
      <c r="AC14" s="19">
        <v>0</v>
      </c>
      <c r="AD14" s="19">
        <v>1.82026147795382E-2</v>
      </c>
      <c r="AE14" s="19"/>
      <c r="AF14" s="19">
        <v>1.0137163820668E-2</v>
      </c>
      <c r="AG14" s="19">
        <v>2.94114675142255E-3</v>
      </c>
      <c r="AH14" s="19">
        <v>5.5103509475594101E-3</v>
      </c>
      <c r="AI14" s="19">
        <v>0</v>
      </c>
      <c r="AJ14" s="19">
        <v>1.09987226990397E-2</v>
      </c>
      <c r="AK14" s="19"/>
      <c r="AL14" s="19">
        <v>1.9950811462009499E-3</v>
      </c>
      <c r="AM14" s="19">
        <v>5.72580823755764E-3</v>
      </c>
      <c r="AN14" s="19">
        <v>0</v>
      </c>
      <c r="AO14" s="19">
        <v>4.9056440550030904E-3</v>
      </c>
      <c r="AP14" s="19">
        <v>8.3781659264710092E-3</v>
      </c>
      <c r="AQ14" s="19">
        <v>1.9114375181595301E-2</v>
      </c>
      <c r="AR14" s="19"/>
      <c r="AS14" s="19">
        <v>6.7138894242490896E-3</v>
      </c>
      <c r="AT14" s="19">
        <v>3.0337197101740301E-3</v>
      </c>
      <c r="AU14" s="19">
        <v>1.5071242361928699E-2</v>
      </c>
      <c r="AV14" s="19">
        <v>0</v>
      </c>
      <c r="AW14" s="19">
        <v>0</v>
      </c>
      <c r="AX14" s="19"/>
      <c r="AY14" s="19">
        <v>4.5600025030584504E-3</v>
      </c>
      <c r="AZ14" s="19">
        <v>2.5404288852863802E-3</v>
      </c>
      <c r="BA14" s="19">
        <v>1.42034235526259E-2</v>
      </c>
      <c r="BB14" s="19">
        <v>0</v>
      </c>
      <c r="BC14" s="19">
        <v>0</v>
      </c>
      <c r="BD14" s="19"/>
      <c r="BE14" s="19">
        <v>0</v>
      </c>
      <c r="BF14" s="19">
        <v>0</v>
      </c>
      <c r="BG14" s="19">
        <v>0</v>
      </c>
      <c r="BH14" s="19">
        <v>0</v>
      </c>
      <c r="BI14" s="19"/>
      <c r="BJ14" s="19">
        <v>4.3068483260269297E-3</v>
      </c>
      <c r="BK14" s="19">
        <v>0</v>
      </c>
      <c r="BL14" s="19">
        <v>5.6069211777537899E-3</v>
      </c>
      <c r="BM14" s="19">
        <v>4.4703067019339401E-3</v>
      </c>
      <c r="BN14" s="19"/>
      <c r="BO14" s="19">
        <v>7.0896897959362602E-3</v>
      </c>
      <c r="BP14" s="19">
        <v>0</v>
      </c>
      <c r="BQ14" s="19">
        <v>4.7302993063345396E-3</v>
      </c>
      <c r="BR14" s="19"/>
      <c r="BS14" s="19">
        <v>7.2740323947290504E-3</v>
      </c>
      <c r="BT14" s="19">
        <v>4.63527860330765E-3</v>
      </c>
      <c r="BU14" s="19"/>
      <c r="BV14" s="19">
        <v>0</v>
      </c>
      <c r="BW14" s="19">
        <v>8.9168073121627094E-3</v>
      </c>
      <c r="BX14" s="19">
        <v>4.9112154056163799E-3</v>
      </c>
      <c r="BY14" s="19"/>
      <c r="BZ14" s="19">
        <v>0</v>
      </c>
      <c r="CA14" s="19">
        <v>8.2693285788088804E-3</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132</v>
      </c>
      <c r="C9" s="17">
        <v>0.53985727820704499</v>
      </c>
      <c r="D9" s="17">
        <v>0.49564342044107101</v>
      </c>
      <c r="E9" s="17">
        <v>0.58402930276396303</v>
      </c>
      <c r="F9" s="17"/>
      <c r="G9" s="17">
        <v>0.55830912361073404</v>
      </c>
      <c r="H9" s="17">
        <v>0.492380410989467</v>
      </c>
      <c r="I9" s="17">
        <v>0.53098979427378301</v>
      </c>
      <c r="J9" s="17">
        <v>0.548368417376214</v>
      </c>
      <c r="K9" s="17">
        <v>0.52636752611342497</v>
      </c>
      <c r="L9" s="17">
        <v>0.57551492021042505</v>
      </c>
      <c r="M9" s="17"/>
      <c r="N9" s="17">
        <v>0.58666450586485497</v>
      </c>
      <c r="O9" s="17">
        <v>0.578433457335222</v>
      </c>
      <c r="P9" s="17">
        <v>0.48592917123031898</v>
      </c>
      <c r="Q9" s="17">
        <v>0.49337759388445301</v>
      </c>
      <c r="R9" s="17"/>
      <c r="S9" s="17">
        <v>0.50003051248833597</v>
      </c>
      <c r="T9" s="17">
        <v>0.53985954340841902</v>
      </c>
      <c r="U9" s="17">
        <v>0.52750630007736798</v>
      </c>
      <c r="V9" s="17">
        <v>0.61576639918535203</v>
      </c>
      <c r="W9" s="17">
        <v>0.54494250661660104</v>
      </c>
      <c r="X9" s="17">
        <v>0.53692399341156605</v>
      </c>
      <c r="Y9" s="17">
        <v>0.52008674076713202</v>
      </c>
      <c r="Z9" s="17">
        <v>0.52933053974879496</v>
      </c>
      <c r="AA9" s="17">
        <v>0.55472527490803802</v>
      </c>
      <c r="AB9" s="17">
        <v>0.56219948399685105</v>
      </c>
      <c r="AC9" s="17">
        <v>0.52239308934170203</v>
      </c>
      <c r="AD9" s="17">
        <v>0.50172734534451102</v>
      </c>
      <c r="AE9" s="17"/>
      <c r="AF9" s="17">
        <v>0.57740729709898497</v>
      </c>
      <c r="AG9" s="17">
        <v>0.51934284684187704</v>
      </c>
      <c r="AH9" s="17">
        <v>0.59851003210359699</v>
      </c>
      <c r="AI9" s="17">
        <v>0.46720478841402002</v>
      </c>
      <c r="AJ9" s="17">
        <v>0.474429569697847</v>
      </c>
      <c r="AK9" s="17"/>
      <c r="AL9" s="17">
        <v>0.52404408883352804</v>
      </c>
      <c r="AM9" s="17">
        <v>0.592747286571083</v>
      </c>
      <c r="AN9" s="17">
        <v>0.56358525709114504</v>
      </c>
      <c r="AO9" s="17">
        <v>0.49213333270042398</v>
      </c>
      <c r="AP9" s="17">
        <v>0.465463212033148</v>
      </c>
      <c r="AQ9" s="17">
        <v>0.61252966322479097</v>
      </c>
      <c r="AR9" s="17"/>
      <c r="AS9" s="17">
        <v>0.57640598207863603</v>
      </c>
      <c r="AT9" s="17">
        <v>0.55236243623609704</v>
      </c>
      <c r="AU9" s="17">
        <v>0.51867816050736504</v>
      </c>
      <c r="AV9" s="17">
        <v>0.48523893345435398</v>
      </c>
      <c r="AW9" s="17">
        <v>0.43265175538831901</v>
      </c>
      <c r="AX9" s="17"/>
      <c r="AY9" s="17">
        <v>0.57895413004263496</v>
      </c>
      <c r="AZ9" s="17">
        <v>0.54612617584493806</v>
      </c>
      <c r="BA9" s="17">
        <v>0.53351694825036</v>
      </c>
      <c r="BB9" s="17">
        <v>0.49011813070128701</v>
      </c>
      <c r="BC9" s="17">
        <v>0.383024468819329</v>
      </c>
      <c r="BD9" s="17"/>
      <c r="BE9" s="17">
        <v>0.235014180335577</v>
      </c>
      <c r="BF9" s="17">
        <v>0.36963556606951298</v>
      </c>
      <c r="BG9" s="17">
        <v>0.55735198433052002</v>
      </c>
      <c r="BH9" s="17">
        <v>0.66004833529428697</v>
      </c>
      <c r="BI9" s="17"/>
      <c r="BJ9" s="17">
        <v>0</v>
      </c>
      <c r="BK9" s="17">
        <v>0</v>
      </c>
      <c r="BL9" s="17">
        <v>0</v>
      </c>
      <c r="BM9" s="17">
        <v>1</v>
      </c>
      <c r="BN9" s="17"/>
      <c r="BO9" s="17">
        <v>3.8933402250387397E-2</v>
      </c>
      <c r="BP9" s="17">
        <v>0.21153678854131</v>
      </c>
      <c r="BQ9" s="17">
        <v>0.70551303753797701</v>
      </c>
      <c r="BR9" s="17"/>
      <c r="BS9" s="17">
        <v>0.52431361640699303</v>
      </c>
      <c r="BT9" s="17">
        <v>0.56111549851012099</v>
      </c>
      <c r="BU9" s="17"/>
      <c r="BV9" s="17">
        <v>0.54729720736315501</v>
      </c>
      <c r="BW9" s="17">
        <v>0.57556671226310896</v>
      </c>
      <c r="BX9" s="17">
        <v>0.48517816310370698</v>
      </c>
      <c r="BY9" s="17"/>
      <c r="BZ9" s="17">
        <v>0.51894695062573404</v>
      </c>
      <c r="CA9" s="17">
        <v>0.46906434904146399</v>
      </c>
    </row>
    <row r="10" spans="2:79" ht="28.8" x14ac:dyDescent="0.3">
      <c r="B10" s="18" t="s">
        <v>133</v>
      </c>
      <c r="C10" s="17">
        <v>0.260447624183402</v>
      </c>
      <c r="D10" s="17">
        <v>0.27070126608510398</v>
      </c>
      <c r="E10" s="17">
        <v>0.25276115073373701</v>
      </c>
      <c r="F10" s="17"/>
      <c r="G10" s="17">
        <v>0.14471518576394801</v>
      </c>
      <c r="H10" s="17">
        <v>0.23600980449706599</v>
      </c>
      <c r="I10" s="17">
        <v>0.225027858936825</v>
      </c>
      <c r="J10" s="17">
        <v>0.25005519904795498</v>
      </c>
      <c r="K10" s="17">
        <v>0.33273659347468598</v>
      </c>
      <c r="L10" s="17">
        <v>0.34656900644843702</v>
      </c>
      <c r="M10" s="17"/>
      <c r="N10" s="17">
        <v>0.22800563342663199</v>
      </c>
      <c r="O10" s="17">
        <v>0.25386966351650098</v>
      </c>
      <c r="P10" s="17">
        <v>0.29288364504661901</v>
      </c>
      <c r="Q10" s="17">
        <v>0.27305383928084298</v>
      </c>
      <c r="R10" s="17"/>
      <c r="S10" s="17">
        <v>0.24798170598647001</v>
      </c>
      <c r="T10" s="17">
        <v>0.27693607078064503</v>
      </c>
      <c r="U10" s="17">
        <v>0.32150743408343002</v>
      </c>
      <c r="V10" s="17">
        <v>0.24626297316170401</v>
      </c>
      <c r="W10" s="17">
        <v>0.23761632821619899</v>
      </c>
      <c r="X10" s="17">
        <v>0.25712152029579899</v>
      </c>
      <c r="Y10" s="17">
        <v>0.248444131471768</v>
      </c>
      <c r="Z10" s="17">
        <v>0.20504282177163199</v>
      </c>
      <c r="AA10" s="17">
        <v>0.246540531170057</v>
      </c>
      <c r="AB10" s="17">
        <v>0.27170817835048799</v>
      </c>
      <c r="AC10" s="17">
        <v>0.25397610846012197</v>
      </c>
      <c r="AD10" s="17">
        <v>0.32395851623127803</v>
      </c>
      <c r="AE10" s="17"/>
      <c r="AF10" s="17">
        <v>0.27173331196370398</v>
      </c>
      <c r="AG10" s="17">
        <v>0.23015145377691901</v>
      </c>
      <c r="AH10" s="17">
        <v>0.25493634478139399</v>
      </c>
      <c r="AI10" s="17">
        <v>0.297662478956431</v>
      </c>
      <c r="AJ10" s="17">
        <v>0.30664681833093399</v>
      </c>
      <c r="AK10" s="17"/>
      <c r="AL10" s="17">
        <v>0.21920675518211499</v>
      </c>
      <c r="AM10" s="17">
        <v>0.23939937847409801</v>
      </c>
      <c r="AN10" s="17">
        <v>0.26628917198332003</v>
      </c>
      <c r="AO10" s="17">
        <v>0.29601020688022001</v>
      </c>
      <c r="AP10" s="17">
        <v>0.32029946484863497</v>
      </c>
      <c r="AQ10" s="17">
        <v>0.245172519988124</v>
      </c>
      <c r="AR10" s="17"/>
      <c r="AS10" s="17">
        <v>0.21681528397852101</v>
      </c>
      <c r="AT10" s="17">
        <v>0.26119180932733499</v>
      </c>
      <c r="AU10" s="17">
        <v>0.28597076790503501</v>
      </c>
      <c r="AV10" s="17">
        <v>0.27401044000241598</v>
      </c>
      <c r="AW10" s="17">
        <v>0.27665925794802898</v>
      </c>
      <c r="AX10" s="17"/>
      <c r="AY10" s="17">
        <v>0.24264501068713101</v>
      </c>
      <c r="AZ10" s="17">
        <v>0.26696887904618299</v>
      </c>
      <c r="BA10" s="17">
        <v>0.24224660949368901</v>
      </c>
      <c r="BB10" s="17">
        <v>0.30136237717768199</v>
      </c>
      <c r="BC10" s="17">
        <v>0.31317036209794202</v>
      </c>
      <c r="BD10" s="17"/>
      <c r="BE10" s="17">
        <v>0.27629607304013598</v>
      </c>
      <c r="BF10" s="17">
        <v>0.28437124470949598</v>
      </c>
      <c r="BG10" s="17">
        <v>0.27459541656758701</v>
      </c>
      <c r="BH10" s="17">
        <v>0.221201632305841</v>
      </c>
      <c r="BI10" s="17"/>
      <c r="BJ10" s="17">
        <v>0</v>
      </c>
      <c r="BK10" s="17">
        <v>0</v>
      </c>
      <c r="BL10" s="17">
        <v>1</v>
      </c>
      <c r="BM10" s="17">
        <v>0</v>
      </c>
      <c r="BN10" s="17"/>
      <c r="BO10" s="17">
        <v>0.37952856983210598</v>
      </c>
      <c r="BP10" s="17">
        <v>0.36458089698307999</v>
      </c>
      <c r="BQ10" s="17">
        <v>0.21866410400758399</v>
      </c>
      <c r="BR10" s="17"/>
      <c r="BS10" s="17">
        <v>0.279001700167813</v>
      </c>
      <c r="BT10" s="17">
        <v>0.236237964428365</v>
      </c>
      <c r="BU10" s="17"/>
      <c r="BV10" s="17">
        <v>0.23749305593151501</v>
      </c>
      <c r="BW10" s="17">
        <v>0.260268725319518</v>
      </c>
      <c r="BX10" s="17">
        <v>0.27314643401194799</v>
      </c>
      <c r="BY10" s="17"/>
      <c r="BZ10" s="17">
        <v>0.247912611841447</v>
      </c>
      <c r="CA10" s="17">
        <v>0.18957770167589499</v>
      </c>
    </row>
    <row r="11" spans="2:79" ht="28.8" x14ac:dyDescent="0.3">
      <c r="B11" s="18" t="s">
        <v>134</v>
      </c>
      <c r="C11" s="17">
        <v>7.2225545051720894E-2</v>
      </c>
      <c r="D11" s="17">
        <v>7.9818136138478005E-2</v>
      </c>
      <c r="E11" s="17">
        <v>6.2513567566180303E-2</v>
      </c>
      <c r="F11" s="17"/>
      <c r="G11" s="17">
        <v>0.17290389777922899</v>
      </c>
      <c r="H11" s="17">
        <v>0.128171282646899</v>
      </c>
      <c r="I11" s="17">
        <v>8.1933333706016506E-2</v>
      </c>
      <c r="J11" s="17">
        <v>2.68226058485624E-2</v>
      </c>
      <c r="K11" s="17">
        <v>3.0509069537052499E-2</v>
      </c>
      <c r="L11" s="17">
        <v>1.6331471472768502E-2</v>
      </c>
      <c r="M11" s="17"/>
      <c r="N11" s="17">
        <v>9.9544329068015094E-2</v>
      </c>
      <c r="O11" s="17">
        <v>7.4309160452850298E-2</v>
      </c>
      <c r="P11" s="17">
        <v>6.0628518157769297E-2</v>
      </c>
      <c r="Q11" s="17">
        <v>5.2204192864660597E-2</v>
      </c>
      <c r="R11" s="17"/>
      <c r="S11" s="17">
        <v>0.115662138930422</v>
      </c>
      <c r="T11" s="17">
        <v>7.0511899542232498E-2</v>
      </c>
      <c r="U11" s="17">
        <v>6.4854224823622506E-2</v>
      </c>
      <c r="V11" s="17">
        <v>3.9641020512189401E-2</v>
      </c>
      <c r="W11" s="17">
        <v>6.9893425386876096E-2</v>
      </c>
      <c r="X11" s="17">
        <v>7.7080135899063706E-2</v>
      </c>
      <c r="Y11" s="17">
        <v>8.3067068172516398E-2</v>
      </c>
      <c r="Z11" s="17">
        <v>0.13451476546202501</v>
      </c>
      <c r="AA11" s="17">
        <v>6.12312896154854E-2</v>
      </c>
      <c r="AB11" s="17">
        <v>4.3268532925246898E-2</v>
      </c>
      <c r="AC11" s="17">
        <v>5.0467418898835797E-2</v>
      </c>
      <c r="AD11" s="17">
        <v>3.75143354234002E-2</v>
      </c>
      <c r="AE11" s="17"/>
      <c r="AF11" s="17">
        <v>5.6238735834549497E-2</v>
      </c>
      <c r="AG11" s="17">
        <v>0.104134374163478</v>
      </c>
      <c r="AH11" s="17">
        <v>6.4247054421000996E-2</v>
      </c>
      <c r="AI11" s="17">
        <v>5.6763260023023197E-2</v>
      </c>
      <c r="AJ11" s="17">
        <v>9.5736115664712504E-2</v>
      </c>
      <c r="AK11" s="17"/>
      <c r="AL11" s="17">
        <v>0.115846278595128</v>
      </c>
      <c r="AM11" s="17">
        <v>6.7568419643157102E-2</v>
      </c>
      <c r="AN11" s="17">
        <v>8.1606661205583006E-2</v>
      </c>
      <c r="AO11" s="17">
        <v>6.3771281668376797E-2</v>
      </c>
      <c r="AP11" s="17">
        <v>7.5440004271570799E-2</v>
      </c>
      <c r="AQ11" s="17">
        <v>3.5667816494570202E-2</v>
      </c>
      <c r="AR11" s="17"/>
      <c r="AS11" s="17">
        <v>0.118188623073726</v>
      </c>
      <c r="AT11" s="17">
        <v>6.7329406956761095E-2</v>
      </c>
      <c r="AU11" s="17">
        <v>7.12791865580015E-2</v>
      </c>
      <c r="AV11" s="17">
        <v>3.8507056196927299E-2</v>
      </c>
      <c r="AW11" s="17">
        <v>0</v>
      </c>
      <c r="AX11" s="17"/>
      <c r="AY11" s="17">
        <v>6.8265934602288206E-2</v>
      </c>
      <c r="AZ11" s="17">
        <v>7.5550397646917095E-2</v>
      </c>
      <c r="BA11" s="17">
        <v>8.87415505375731E-2</v>
      </c>
      <c r="BB11" s="17">
        <v>5.0883984093149599E-2</v>
      </c>
      <c r="BC11" s="17">
        <v>5.5695302506241003E-2</v>
      </c>
      <c r="BD11" s="17"/>
      <c r="BE11" s="17">
        <v>0.16069366875791599</v>
      </c>
      <c r="BF11" s="17">
        <v>0.12869167397976999</v>
      </c>
      <c r="BG11" s="17">
        <v>7.7401376897991106E-2</v>
      </c>
      <c r="BH11" s="17">
        <v>1.88772591736177E-2</v>
      </c>
      <c r="BI11" s="17"/>
      <c r="BJ11" s="17">
        <v>0</v>
      </c>
      <c r="BK11" s="17">
        <v>1</v>
      </c>
      <c r="BL11" s="17">
        <v>0</v>
      </c>
      <c r="BM11" s="17">
        <v>0</v>
      </c>
      <c r="BN11" s="17"/>
      <c r="BO11" s="17">
        <v>0.23200183771560401</v>
      </c>
      <c r="BP11" s="17">
        <v>0.14674469954685801</v>
      </c>
      <c r="BQ11" s="17">
        <v>2.57421222923883E-2</v>
      </c>
      <c r="BR11" s="17"/>
      <c r="BS11" s="17">
        <v>7.3069790487814104E-2</v>
      </c>
      <c r="BT11" s="17">
        <v>7.1649559078820105E-2</v>
      </c>
      <c r="BU11" s="17"/>
      <c r="BV11" s="17">
        <v>9.0155008836893494E-2</v>
      </c>
      <c r="BW11" s="17">
        <v>4.4659685177570102E-2</v>
      </c>
      <c r="BX11" s="17">
        <v>0.101361769010522</v>
      </c>
      <c r="BY11" s="17"/>
      <c r="BZ11" s="17">
        <v>9.2620149218143197E-2</v>
      </c>
      <c r="CA11" s="17">
        <v>0.14900306502750901</v>
      </c>
    </row>
    <row r="12" spans="2:79" x14ac:dyDescent="0.3">
      <c r="B12" s="18" t="s">
        <v>135</v>
      </c>
      <c r="C12" s="17">
        <v>0.12181879007368</v>
      </c>
      <c r="D12" s="17">
        <v>0.14805258646004399</v>
      </c>
      <c r="E12" s="17">
        <v>9.5125537121867706E-2</v>
      </c>
      <c r="F12" s="17"/>
      <c r="G12" s="17">
        <v>0.11068537820402399</v>
      </c>
      <c r="H12" s="17">
        <v>0.130072571875535</v>
      </c>
      <c r="I12" s="17">
        <v>0.15647000806858699</v>
      </c>
      <c r="J12" s="17">
        <v>0.171522285787505</v>
      </c>
      <c r="K12" s="17">
        <v>0.110386810874836</v>
      </c>
      <c r="L12" s="17">
        <v>6.1584601868370198E-2</v>
      </c>
      <c r="M12" s="17"/>
      <c r="N12" s="17">
        <v>7.6486569868667503E-2</v>
      </c>
      <c r="O12" s="17">
        <v>8.9792284142264103E-2</v>
      </c>
      <c r="P12" s="17">
        <v>0.15778416398669601</v>
      </c>
      <c r="Q12" s="17">
        <v>0.174872000821788</v>
      </c>
      <c r="R12" s="17"/>
      <c r="S12" s="17">
        <v>0.125947374541964</v>
      </c>
      <c r="T12" s="17">
        <v>0.109136307245165</v>
      </c>
      <c r="U12" s="17">
        <v>7.3780413550799701E-2</v>
      </c>
      <c r="V12" s="17">
        <v>9.8329607140753797E-2</v>
      </c>
      <c r="W12" s="17">
        <v>0.14754773978032401</v>
      </c>
      <c r="X12" s="17">
        <v>0.108678924425944</v>
      </c>
      <c r="Y12" s="17">
        <v>0.142923287855202</v>
      </c>
      <c r="Z12" s="17">
        <v>0.11876804194486899</v>
      </c>
      <c r="AA12" s="17">
        <v>0.13750290430641901</v>
      </c>
      <c r="AB12" s="17">
        <v>0.122823804727415</v>
      </c>
      <c r="AC12" s="17">
        <v>0.173163383299341</v>
      </c>
      <c r="AD12" s="17">
        <v>0.13679980300081099</v>
      </c>
      <c r="AE12" s="17"/>
      <c r="AF12" s="17">
        <v>8.4207717637093199E-2</v>
      </c>
      <c r="AG12" s="17">
        <v>0.146371325217725</v>
      </c>
      <c r="AH12" s="17">
        <v>8.2306568694008694E-2</v>
      </c>
      <c r="AI12" s="17">
        <v>0.178369472606526</v>
      </c>
      <c r="AJ12" s="17">
        <v>0.112188773607467</v>
      </c>
      <c r="AK12" s="17"/>
      <c r="AL12" s="17">
        <v>0.13913565250076601</v>
      </c>
      <c r="AM12" s="17">
        <v>9.1425297166373695E-2</v>
      </c>
      <c r="AN12" s="17">
        <v>8.8518909719951799E-2</v>
      </c>
      <c r="AO12" s="17">
        <v>0.145629383446711</v>
      </c>
      <c r="AP12" s="17">
        <v>0.130419152920175</v>
      </c>
      <c r="AQ12" s="17">
        <v>8.5944079301573606E-2</v>
      </c>
      <c r="AR12" s="17"/>
      <c r="AS12" s="17">
        <v>8.4832421745242206E-2</v>
      </c>
      <c r="AT12" s="17">
        <v>0.114177130916018</v>
      </c>
      <c r="AU12" s="17">
        <v>0.115101653861701</v>
      </c>
      <c r="AV12" s="17">
        <v>0.202243570346303</v>
      </c>
      <c r="AW12" s="17">
        <v>0.290688986663653</v>
      </c>
      <c r="AX12" s="17"/>
      <c r="AY12" s="17">
        <v>0.105647226380232</v>
      </c>
      <c r="AZ12" s="17">
        <v>0.10754047737389499</v>
      </c>
      <c r="BA12" s="17">
        <v>0.128094075982251</v>
      </c>
      <c r="BB12" s="17">
        <v>0.15763550802788101</v>
      </c>
      <c r="BC12" s="17">
        <v>0.24810986657648701</v>
      </c>
      <c r="BD12" s="17"/>
      <c r="BE12" s="17">
        <v>0.32799607786637203</v>
      </c>
      <c r="BF12" s="17">
        <v>0.21425284220830801</v>
      </c>
      <c r="BG12" s="17">
        <v>8.7557104377539705E-2</v>
      </c>
      <c r="BH12" s="17">
        <v>9.5072853098534402E-2</v>
      </c>
      <c r="BI12" s="17"/>
      <c r="BJ12" s="17">
        <v>1</v>
      </c>
      <c r="BK12" s="17">
        <v>0</v>
      </c>
      <c r="BL12" s="17">
        <v>0</v>
      </c>
      <c r="BM12" s="17">
        <v>0</v>
      </c>
      <c r="BN12" s="17"/>
      <c r="BO12" s="17">
        <v>0.346121741619692</v>
      </c>
      <c r="BP12" s="17">
        <v>0.27078965961337498</v>
      </c>
      <c r="BQ12" s="17">
        <v>4.8589910218742198E-2</v>
      </c>
      <c r="BR12" s="17"/>
      <c r="BS12" s="17">
        <v>0.120752446603359</v>
      </c>
      <c r="BT12" s="17">
        <v>0.12400921496602201</v>
      </c>
      <c r="BU12" s="17"/>
      <c r="BV12" s="17">
        <v>0.121147331179859</v>
      </c>
      <c r="BW12" s="17">
        <v>0.11560739373314</v>
      </c>
      <c r="BX12" s="17">
        <v>0.13699228510983399</v>
      </c>
      <c r="BY12" s="17"/>
      <c r="BZ12" s="17">
        <v>0.140520288314676</v>
      </c>
      <c r="CA12" s="17">
        <v>0.192354884255131</v>
      </c>
    </row>
    <row r="13" spans="2:79" x14ac:dyDescent="0.3">
      <c r="B13" s="18" t="s">
        <v>122</v>
      </c>
      <c r="C13" s="19">
        <v>5.6507624841511299E-3</v>
      </c>
      <c r="D13" s="19">
        <v>5.7845908753028398E-3</v>
      </c>
      <c r="E13" s="19">
        <v>5.5704418142518896E-3</v>
      </c>
      <c r="F13" s="19"/>
      <c r="G13" s="19">
        <v>1.3386414642064901E-2</v>
      </c>
      <c r="H13" s="19">
        <v>1.33659299910337E-2</v>
      </c>
      <c r="I13" s="19">
        <v>5.57900501478833E-3</v>
      </c>
      <c r="J13" s="19">
        <v>3.2314919397631999E-3</v>
      </c>
      <c r="K13" s="19">
        <v>0</v>
      </c>
      <c r="L13" s="19">
        <v>0</v>
      </c>
      <c r="M13" s="19"/>
      <c r="N13" s="19">
        <v>9.2989617718307709E-3</v>
      </c>
      <c r="O13" s="19">
        <v>3.5954345531630698E-3</v>
      </c>
      <c r="P13" s="19">
        <v>2.77450157859757E-3</v>
      </c>
      <c r="Q13" s="19">
        <v>6.4923731482548503E-3</v>
      </c>
      <c r="R13" s="19"/>
      <c r="S13" s="19">
        <v>1.03782680528071E-2</v>
      </c>
      <c r="T13" s="19">
        <v>3.5561790235389798E-3</v>
      </c>
      <c r="U13" s="19">
        <v>1.23516274647798E-2</v>
      </c>
      <c r="V13" s="19">
        <v>0</v>
      </c>
      <c r="W13" s="19">
        <v>0</v>
      </c>
      <c r="X13" s="19">
        <v>2.0195425967627401E-2</v>
      </c>
      <c r="Y13" s="19">
        <v>5.4787717333818799E-3</v>
      </c>
      <c r="Z13" s="19">
        <v>1.23438310726799E-2</v>
      </c>
      <c r="AA13" s="19">
        <v>0</v>
      </c>
      <c r="AB13" s="19">
        <v>0</v>
      </c>
      <c r="AC13" s="19">
        <v>0</v>
      </c>
      <c r="AD13" s="19">
        <v>0</v>
      </c>
      <c r="AE13" s="19"/>
      <c r="AF13" s="19">
        <v>1.0412937465668499E-2</v>
      </c>
      <c r="AG13" s="19">
        <v>0</v>
      </c>
      <c r="AH13" s="19">
        <v>0</v>
      </c>
      <c r="AI13" s="19">
        <v>0</v>
      </c>
      <c r="AJ13" s="19">
        <v>1.09987226990397E-2</v>
      </c>
      <c r="AK13" s="19"/>
      <c r="AL13" s="19">
        <v>1.7672248884626101E-3</v>
      </c>
      <c r="AM13" s="19">
        <v>8.8596181452886905E-3</v>
      </c>
      <c r="AN13" s="19">
        <v>0</v>
      </c>
      <c r="AO13" s="19">
        <v>2.4557953042686998E-3</v>
      </c>
      <c r="AP13" s="19">
        <v>8.3781659264710092E-3</v>
      </c>
      <c r="AQ13" s="19">
        <v>2.0685920990940899E-2</v>
      </c>
      <c r="AR13" s="19"/>
      <c r="AS13" s="19">
        <v>3.7576891238743902E-3</v>
      </c>
      <c r="AT13" s="19">
        <v>4.9392165637891904E-3</v>
      </c>
      <c r="AU13" s="19">
        <v>8.9702311678981992E-3</v>
      </c>
      <c r="AV13" s="19">
        <v>0</v>
      </c>
      <c r="AW13" s="19">
        <v>0</v>
      </c>
      <c r="AX13" s="19"/>
      <c r="AY13" s="19">
        <v>4.4876982877145597E-3</v>
      </c>
      <c r="AZ13" s="19">
        <v>3.81407008806633E-3</v>
      </c>
      <c r="BA13" s="19">
        <v>7.4008157361275901E-3</v>
      </c>
      <c r="BB13" s="19">
        <v>0</v>
      </c>
      <c r="BC13" s="19">
        <v>0</v>
      </c>
      <c r="BD13" s="19"/>
      <c r="BE13" s="19">
        <v>0</v>
      </c>
      <c r="BF13" s="19">
        <v>3.0486730329129801E-3</v>
      </c>
      <c r="BG13" s="19">
        <v>3.09411782636252E-3</v>
      </c>
      <c r="BH13" s="19">
        <v>4.7999201277199597E-3</v>
      </c>
      <c r="BI13" s="19"/>
      <c r="BJ13" s="19">
        <v>0</v>
      </c>
      <c r="BK13" s="19">
        <v>0</v>
      </c>
      <c r="BL13" s="19">
        <v>0</v>
      </c>
      <c r="BM13" s="19">
        <v>0</v>
      </c>
      <c r="BN13" s="19"/>
      <c r="BO13" s="19">
        <v>3.41444858221082E-3</v>
      </c>
      <c r="BP13" s="19">
        <v>6.3479553153774296E-3</v>
      </c>
      <c r="BQ13" s="19">
        <v>1.49082594330865E-3</v>
      </c>
      <c r="BR13" s="19"/>
      <c r="BS13" s="19">
        <v>2.86244633402061E-3</v>
      </c>
      <c r="BT13" s="19">
        <v>6.9877630166718099E-3</v>
      </c>
      <c r="BU13" s="19"/>
      <c r="BV13" s="19">
        <v>3.9073966885770301E-3</v>
      </c>
      <c r="BW13" s="19">
        <v>3.8974835066620901E-3</v>
      </c>
      <c r="BX13" s="19">
        <v>3.3213487639887399E-3</v>
      </c>
      <c r="BY13" s="19"/>
      <c r="BZ13" s="19">
        <v>0</v>
      </c>
      <c r="CA13" s="19">
        <v>0</v>
      </c>
    </row>
    <row r="14" spans="2:79" x14ac:dyDescent="0.3">
      <c r="B14" s="16"/>
    </row>
    <row r="15" spans="2:79" x14ac:dyDescent="0.3">
      <c r="B15" t="s">
        <v>108</v>
      </c>
    </row>
    <row r="16" spans="2:79" x14ac:dyDescent="0.3">
      <c r="B16" t="s">
        <v>109</v>
      </c>
    </row>
    <row r="18" spans="2:2" x14ac:dyDescent="0.3">
      <c r="B18"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ht="43.2" x14ac:dyDescent="0.3">
      <c r="B9" s="18" t="s">
        <v>137</v>
      </c>
      <c r="C9" s="17">
        <v>8.5492886365981902E-2</v>
      </c>
      <c r="D9" s="17">
        <v>0.1003203027735</v>
      </c>
      <c r="E9" s="17">
        <v>7.1791396322225906E-2</v>
      </c>
      <c r="F9" s="17"/>
      <c r="G9" s="17">
        <v>8.6345185052121395E-2</v>
      </c>
      <c r="H9" s="17">
        <v>8.1127241570497499E-2</v>
      </c>
      <c r="I9" s="17">
        <v>8.0709296452191895E-2</v>
      </c>
      <c r="J9" s="17">
        <v>0.10777412350103199</v>
      </c>
      <c r="K9" s="17">
        <v>8.4058050105923501E-2</v>
      </c>
      <c r="L9" s="17">
        <v>7.5208387392439804E-2</v>
      </c>
      <c r="M9" s="17"/>
      <c r="N9" s="17">
        <v>9.3478668350399904E-2</v>
      </c>
      <c r="O9" s="17">
        <v>6.5867626528268303E-2</v>
      </c>
      <c r="P9" s="17">
        <v>0.10206431407284799</v>
      </c>
      <c r="Q9" s="17">
        <v>8.4405513399310003E-2</v>
      </c>
      <c r="R9" s="17"/>
      <c r="S9" s="17">
        <v>0.10171295329149301</v>
      </c>
      <c r="T9" s="17">
        <v>7.6051177379977394E-2</v>
      </c>
      <c r="U9" s="17">
        <v>8.4401824542796502E-2</v>
      </c>
      <c r="V9" s="17">
        <v>6.8639589186358402E-2</v>
      </c>
      <c r="W9" s="17">
        <v>7.9335682127713206E-2</v>
      </c>
      <c r="X9" s="17">
        <v>0.10854315026508</v>
      </c>
      <c r="Y9" s="17">
        <v>7.2132270603066498E-2</v>
      </c>
      <c r="Z9" s="17">
        <v>3.8580431608064299E-2</v>
      </c>
      <c r="AA9" s="17">
        <v>9.7683344860264004E-2</v>
      </c>
      <c r="AB9" s="17">
        <v>9.7517191304286002E-2</v>
      </c>
      <c r="AC9" s="17">
        <v>8.9915858001974103E-2</v>
      </c>
      <c r="AD9" s="17">
        <v>5.9086692474082103E-2</v>
      </c>
      <c r="AE9" s="17"/>
      <c r="AF9" s="17">
        <v>8.0810531773077302E-2</v>
      </c>
      <c r="AG9" s="17">
        <v>9.6222803964306894E-2</v>
      </c>
      <c r="AH9" s="17">
        <v>9.2676557649249397E-2</v>
      </c>
      <c r="AI9" s="17">
        <v>8.0973060354465595E-2</v>
      </c>
      <c r="AJ9" s="17">
        <v>0.10978945696784401</v>
      </c>
      <c r="AK9" s="17"/>
      <c r="AL9" s="17">
        <v>9.5445792025530996E-2</v>
      </c>
      <c r="AM9" s="17">
        <v>9.5876407504909694E-2</v>
      </c>
      <c r="AN9" s="17">
        <v>6.7311511307070596E-2</v>
      </c>
      <c r="AO9" s="17">
        <v>7.8768279807163499E-2</v>
      </c>
      <c r="AP9" s="17">
        <v>5.748232319603E-2</v>
      </c>
      <c r="AQ9" s="17">
        <v>7.2793902444596395E-2</v>
      </c>
      <c r="AR9" s="17"/>
      <c r="AS9" s="17">
        <v>9.7772769861856901E-2</v>
      </c>
      <c r="AT9" s="17">
        <v>8.6167673387620297E-2</v>
      </c>
      <c r="AU9" s="17">
        <v>7.9596065029372595E-2</v>
      </c>
      <c r="AV9" s="17">
        <v>7.4770242162320893E-2</v>
      </c>
      <c r="AW9" s="17">
        <v>9.6598587333627001E-2</v>
      </c>
      <c r="AX9" s="17"/>
      <c r="AY9" s="17">
        <v>0.103303731995406</v>
      </c>
      <c r="AZ9" s="17">
        <v>9.6419543667635096E-2</v>
      </c>
      <c r="BA9" s="17">
        <v>8.0522465094658602E-2</v>
      </c>
      <c r="BB9" s="17">
        <v>3.8671634668555499E-2</v>
      </c>
      <c r="BC9" s="17">
        <v>4.2160938061055898E-2</v>
      </c>
      <c r="BD9" s="17"/>
      <c r="BE9" s="17">
        <v>8.5893197887905698E-2</v>
      </c>
      <c r="BF9" s="17">
        <v>7.9219527504142601E-2</v>
      </c>
      <c r="BG9" s="17">
        <v>8.8637247857444798E-2</v>
      </c>
      <c r="BH9" s="17">
        <v>8.4321417427668605E-2</v>
      </c>
      <c r="BI9" s="17"/>
      <c r="BJ9" s="17">
        <v>2.7376313979014199E-2</v>
      </c>
      <c r="BK9" s="17">
        <v>3.4605200681130502E-2</v>
      </c>
      <c r="BL9" s="17">
        <v>5.5087493936736599E-2</v>
      </c>
      <c r="BM9" s="17">
        <v>0.119893640196045</v>
      </c>
      <c r="BN9" s="17"/>
      <c r="BO9" s="17">
        <v>0</v>
      </c>
      <c r="BP9" s="17">
        <v>0</v>
      </c>
      <c r="BQ9" s="17">
        <v>0.119711412085258</v>
      </c>
      <c r="BR9" s="17"/>
      <c r="BS9" s="17">
        <v>8.9821838077855001E-2</v>
      </c>
      <c r="BT9" s="17">
        <v>8.0583480888759496E-2</v>
      </c>
      <c r="BU9" s="17"/>
      <c r="BV9" s="17">
        <v>8.19198166041573E-2</v>
      </c>
      <c r="BW9" s="17">
        <v>9.5930525045660298E-2</v>
      </c>
      <c r="BX9" s="17">
        <v>7.2274743903011404E-2</v>
      </c>
      <c r="BY9" s="17"/>
      <c r="BZ9" s="17">
        <v>8.18454196377668E-2</v>
      </c>
      <c r="CA9" s="17">
        <v>9.3648019007453703E-2</v>
      </c>
    </row>
    <row r="10" spans="2:79" ht="43.2" x14ac:dyDescent="0.3">
      <c r="B10" s="18" t="s">
        <v>138</v>
      </c>
      <c r="C10" s="17">
        <v>0.628665311894131</v>
      </c>
      <c r="D10" s="17">
        <v>0.60393989785065705</v>
      </c>
      <c r="E10" s="17">
        <v>0.654590914267279</v>
      </c>
      <c r="F10" s="17"/>
      <c r="G10" s="17">
        <v>0.41449026582958598</v>
      </c>
      <c r="H10" s="17">
        <v>0.50906644578148497</v>
      </c>
      <c r="I10" s="17">
        <v>0.563520078054773</v>
      </c>
      <c r="J10" s="17">
        <v>0.63343077220819899</v>
      </c>
      <c r="K10" s="17">
        <v>0.75033030204606799</v>
      </c>
      <c r="L10" s="17">
        <v>0.83688465606899298</v>
      </c>
      <c r="M10" s="17"/>
      <c r="N10" s="17">
        <v>0.652360822747171</v>
      </c>
      <c r="O10" s="17">
        <v>0.67800091560696096</v>
      </c>
      <c r="P10" s="17">
        <v>0.55858161764113601</v>
      </c>
      <c r="Q10" s="17">
        <v>0.60784045070626203</v>
      </c>
      <c r="R10" s="17"/>
      <c r="S10" s="17">
        <v>0.56244335674234902</v>
      </c>
      <c r="T10" s="17">
        <v>0.67590726570038095</v>
      </c>
      <c r="U10" s="17">
        <v>0.63461400208495999</v>
      </c>
      <c r="V10" s="17">
        <v>0.74782134499073405</v>
      </c>
      <c r="W10" s="17">
        <v>0.601876785212898</v>
      </c>
      <c r="X10" s="17">
        <v>0.59160839628617701</v>
      </c>
      <c r="Y10" s="17">
        <v>0.61078761988119001</v>
      </c>
      <c r="Z10" s="17">
        <v>0.61272801321058201</v>
      </c>
      <c r="AA10" s="17">
        <v>0.591401567369915</v>
      </c>
      <c r="AB10" s="17">
        <v>0.65929591370357898</v>
      </c>
      <c r="AC10" s="17">
        <v>0.63113508598807999</v>
      </c>
      <c r="AD10" s="17">
        <v>0.64253446018762606</v>
      </c>
      <c r="AE10" s="17"/>
      <c r="AF10" s="17">
        <v>0.72144408258814396</v>
      </c>
      <c r="AG10" s="17">
        <v>0.57221422884835804</v>
      </c>
      <c r="AH10" s="17">
        <v>0.71781135479119595</v>
      </c>
      <c r="AI10" s="17">
        <v>0.60226235417333696</v>
      </c>
      <c r="AJ10" s="17">
        <v>0.57548959980622405</v>
      </c>
      <c r="AK10" s="17"/>
      <c r="AL10" s="17">
        <v>0.577225254934978</v>
      </c>
      <c r="AM10" s="17">
        <v>0.71192723293814797</v>
      </c>
      <c r="AN10" s="17">
        <v>0.64603988267572399</v>
      </c>
      <c r="AO10" s="17">
        <v>0.61717256832184197</v>
      </c>
      <c r="AP10" s="17">
        <v>0.59510238850880204</v>
      </c>
      <c r="AQ10" s="17">
        <v>0.69453274343903404</v>
      </c>
      <c r="AR10" s="17"/>
      <c r="AS10" s="17">
        <v>0.59504515374632005</v>
      </c>
      <c r="AT10" s="17">
        <v>0.63916604380229003</v>
      </c>
      <c r="AU10" s="17">
        <v>0.66375297450147397</v>
      </c>
      <c r="AV10" s="17">
        <v>0.60218989121131505</v>
      </c>
      <c r="AW10" s="17">
        <v>0.39201896290584898</v>
      </c>
      <c r="AX10" s="17"/>
      <c r="AY10" s="17">
        <v>0.71124716295846402</v>
      </c>
      <c r="AZ10" s="17">
        <v>0.63159401963028505</v>
      </c>
      <c r="BA10" s="17">
        <v>0.60930917411413399</v>
      </c>
      <c r="BB10" s="17">
        <v>0.558705492853529</v>
      </c>
      <c r="BC10" s="17">
        <v>0.39747799453114302</v>
      </c>
      <c r="BD10" s="17"/>
      <c r="BE10" s="17">
        <v>0.443429168930353</v>
      </c>
      <c r="BF10" s="17">
        <v>0.51144895742185703</v>
      </c>
      <c r="BG10" s="17">
        <v>0.65097756923669803</v>
      </c>
      <c r="BH10" s="17">
        <v>0.69295609039615502</v>
      </c>
      <c r="BI10" s="17"/>
      <c r="BJ10" s="17">
        <v>0.25748025629597499</v>
      </c>
      <c r="BK10" s="17">
        <v>0.21993005637450999</v>
      </c>
      <c r="BL10" s="17">
        <v>0.54449855731575103</v>
      </c>
      <c r="BM10" s="17">
        <v>0.81340473342318798</v>
      </c>
      <c r="BN10" s="17"/>
      <c r="BO10" s="17">
        <v>0</v>
      </c>
      <c r="BP10" s="17">
        <v>0</v>
      </c>
      <c r="BQ10" s="17">
        <v>0.88028858791474196</v>
      </c>
      <c r="BR10" s="17"/>
      <c r="BS10" s="17">
        <v>0.65314868916943802</v>
      </c>
      <c r="BT10" s="17">
        <v>0.59865009960112503</v>
      </c>
      <c r="BU10" s="17"/>
      <c r="BV10" s="17">
        <v>0.60945100848115596</v>
      </c>
      <c r="BW10" s="17">
        <v>0.64723828704144504</v>
      </c>
      <c r="BX10" s="17">
        <v>0.625172338744864</v>
      </c>
      <c r="BY10" s="17"/>
      <c r="BZ10" s="17">
        <v>0.59546452181694098</v>
      </c>
      <c r="CA10" s="17">
        <v>0.47177576885440897</v>
      </c>
    </row>
    <row r="11" spans="2:79" ht="43.2" x14ac:dyDescent="0.3">
      <c r="B11" s="18" t="s">
        <v>139</v>
      </c>
      <c r="C11" s="17">
        <v>0.13626019089591601</v>
      </c>
      <c r="D11" s="17">
        <v>0.13692079029767101</v>
      </c>
      <c r="E11" s="17">
        <v>0.135003869944442</v>
      </c>
      <c r="F11" s="17"/>
      <c r="G11" s="17">
        <v>0.27128731449558602</v>
      </c>
      <c r="H11" s="17">
        <v>0.16428657241865499</v>
      </c>
      <c r="I11" s="17">
        <v>0.15272224485112301</v>
      </c>
      <c r="J11" s="17">
        <v>0.125522385711242</v>
      </c>
      <c r="K11" s="17">
        <v>6.9975099322795206E-2</v>
      </c>
      <c r="L11" s="17">
        <v>6.2915713882416902E-2</v>
      </c>
      <c r="M11" s="17"/>
      <c r="N11" s="17">
        <v>0.12822361054218101</v>
      </c>
      <c r="O11" s="17">
        <v>0.123951907273166</v>
      </c>
      <c r="P11" s="17">
        <v>0.152564979634986</v>
      </c>
      <c r="Q11" s="17">
        <v>0.14428894115891</v>
      </c>
      <c r="R11" s="17"/>
      <c r="S11" s="17">
        <v>0.161909924250182</v>
      </c>
      <c r="T11" s="17">
        <v>0.12977477647074201</v>
      </c>
      <c r="U11" s="17">
        <v>0.15647361622283901</v>
      </c>
      <c r="V11" s="17">
        <v>0.12814277732899801</v>
      </c>
      <c r="W11" s="17">
        <v>0.14400809007714099</v>
      </c>
      <c r="X11" s="17">
        <v>0.13509258555948001</v>
      </c>
      <c r="Y11" s="17">
        <v>0.113858621340235</v>
      </c>
      <c r="Z11" s="17">
        <v>0.151052992230405</v>
      </c>
      <c r="AA11" s="17">
        <v>0.13172775897969199</v>
      </c>
      <c r="AB11" s="17">
        <v>9.9336463063836505E-2</v>
      </c>
      <c r="AC11" s="17">
        <v>0.13084375595086001</v>
      </c>
      <c r="AD11" s="17">
        <v>0.177503881629647</v>
      </c>
      <c r="AE11" s="17"/>
      <c r="AF11" s="17">
        <v>0.10101074496722599</v>
      </c>
      <c r="AG11" s="17">
        <v>0.142825582695321</v>
      </c>
      <c r="AH11" s="17">
        <v>8.68433500872519E-2</v>
      </c>
      <c r="AI11" s="17">
        <v>0.14484211756399601</v>
      </c>
      <c r="AJ11" s="17">
        <v>0.18979128467046999</v>
      </c>
      <c r="AK11" s="17"/>
      <c r="AL11" s="17">
        <v>0.15315312391910901</v>
      </c>
      <c r="AM11" s="17">
        <v>0.102631964537731</v>
      </c>
      <c r="AN11" s="17">
        <v>0.15454455324897601</v>
      </c>
      <c r="AO11" s="17">
        <v>0.123822678601254</v>
      </c>
      <c r="AP11" s="17">
        <v>0.17797552352007401</v>
      </c>
      <c r="AQ11" s="17">
        <v>8.7610415626172E-2</v>
      </c>
      <c r="AR11" s="17"/>
      <c r="AS11" s="17">
        <v>0.15714662936294199</v>
      </c>
      <c r="AT11" s="17">
        <v>0.134557865793831</v>
      </c>
      <c r="AU11" s="17">
        <v>0.11104743288846</v>
      </c>
      <c r="AV11" s="17">
        <v>0.161615862275023</v>
      </c>
      <c r="AW11" s="17">
        <v>0.17459322342168199</v>
      </c>
      <c r="AX11" s="17"/>
      <c r="AY11" s="17">
        <v>8.2544683743405803E-2</v>
      </c>
      <c r="AZ11" s="17">
        <v>0.135126232106032</v>
      </c>
      <c r="BA11" s="17">
        <v>0.16001472861944899</v>
      </c>
      <c r="BB11" s="17">
        <v>0.20039933032287</v>
      </c>
      <c r="BC11" s="17">
        <v>0.16820503685729599</v>
      </c>
      <c r="BD11" s="17"/>
      <c r="BE11" s="17">
        <v>0.216016341322603</v>
      </c>
      <c r="BF11" s="17">
        <v>0.15599636806091</v>
      </c>
      <c r="BG11" s="17">
        <v>0.123665166251765</v>
      </c>
      <c r="BH11" s="17">
        <v>0.13741549334168399</v>
      </c>
      <c r="BI11" s="17"/>
      <c r="BJ11" s="17">
        <v>0.30289129196933801</v>
      </c>
      <c r="BK11" s="17">
        <v>0.276847488778381</v>
      </c>
      <c r="BL11" s="17">
        <v>0.19074031784961401</v>
      </c>
      <c r="BM11" s="17">
        <v>5.3391969232826603E-2</v>
      </c>
      <c r="BN11" s="17"/>
      <c r="BO11" s="17">
        <v>0</v>
      </c>
      <c r="BP11" s="17">
        <v>1</v>
      </c>
      <c r="BQ11" s="17">
        <v>0</v>
      </c>
      <c r="BR11" s="17"/>
      <c r="BS11" s="17">
        <v>0.10857225730198899</v>
      </c>
      <c r="BT11" s="17">
        <v>0.17235114169308699</v>
      </c>
      <c r="BU11" s="17"/>
      <c r="BV11" s="17">
        <v>0.15251846058915899</v>
      </c>
      <c r="BW11" s="17">
        <v>0.12574880147255799</v>
      </c>
      <c r="BX11" s="17">
        <v>0.13685529135692701</v>
      </c>
      <c r="BY11" s="17"/>
      <c r="BZ11" s="17">
        <v>0.12878511329818601</v>
      </c>
      <c r="CA11" s="17">
        <v>0.18646777778295301</v>
      </c>
    </row>
    <row r="12" spans="2:79" ht="28.8" x14ac:dyDescent="0.3">
      <c r="B12" s="18" t="s">
        <v>140</v>
      </c>
      <c r="C12" s="17">
        <v>0.14388639844800899</v>
      </c>
      <c r="D12" s="17">
        <v>0.14921025595206699</v>
      </c>
      <c r="E12" s="17">
        <v>0.13668483950933</v>
      </c>
      <c r="F12" s="17"/>
      <c r="G12" s="17">
        <v>0.214206198431525</v>
      </c>
      <c r="H12" s="17">
        <v>0.23558670363755099</v>
      </c>
      <c r="I12" s="17">
        <v>0.19645546415843501</v>
      </c>
      <c r="J12" s="17">
        <v>0.130041226639765</v>
      </c>
      <c r="K12" s="17">
        <v>9.2647613188486397E-2</v>
      </c>
      <c r="L12" s="17">
        <v>2.49912426561507E-2</v>
      </c>
      <c r="M12" s="17"/>
      <c r="N12" s="17">
        <v>0.12040408248544</v>
      </c>
      <c r="O12" s="17">
        <v>0.12605937792282401</v>
      </c>
      <c r="P12" s="17">
        <v>0.18189391034850599</v>
      </c>
      <c r="Q12" s="17">
        <v>0.157218518530299</v>
      </c>
      <c r="R12" s="17"/>
      <c r="S12" s="17">
        <v>0.156661749857784</v>
      </c>
      <c r="T12" s="17">
        <v>0.11471060142536101</v>
      </c>
      <c r="U12" s="17">
        <v>0.11813849107593501</v>
      </c>
      <c r="V12" s="17">
        <v>5.5396288493909797E-2</v>
      </c>
      <c r="W12" s="17">
        <v>0.17477944258224701</v>
      </c>
      <c r="X12" s="17">
        <v>0.151064386112407</v>
      </c>
      <c r="Y12" s="17">
        <v>0.19742614802824501</v>
      </c>
      <c r="Z12" s="17">
        <v>0.197638562950949</v>
      </c>
      <c r="AA12" s="17">
        <v>0.179187328790129</v>
      </c>
      <c r="AB12" s="17">
        <v>0.14385043192829899</v>
      </c>
      <c r="AC12" s="17">
        <v>0.14810530005908601</v>
      </c>
      <c r="AD12" s="17">
        <v>0.100393886871643</v>
      </c>
      <c r="AE12" s="17"/>
      <c r="AF12" s="17">
        <v>8.3900913928892304E-2</v>
      </c>
      <c r="AG12" s="17">
        <v>0.18873738449201499</v>
      </c>
      <c r="AH12" s="17">
        <v>9.5541502291342104E-2</v>
      </c>
      <c r="AI12" s="17">
        <v>0.16426285555071801</v>
      </c>
      <c r="AJ12" s="17">
        <v>0.113930935856423</v>
      </c>
      <c r="AK12" s="17"/>
      <c r="AL12" s="17">
        <v>0.17417582912038099</v>
      </c>
      <c r="AM12" s="17">
        <v>8.0791752382681506E-2</v>
      </c>
      <c r="AN12" s="17">
        <v>0.13210405276822901</v>
      </c>
      <c r="AO12" s="17">
        <v>0.17343222949161599</v>
      </c>
      <c r="AP12" s="17">
        <v>0.16106159884862201</v>
      </c>
      <c r="AQ12" s="17">
        <v>0.13508532000092</v>
      </c>
      <c r="AR12" s="17"/>
      <c r="AS12" s="17">
        <v>0.14627775790500699</v>
      </c>
      <c r="AT12" s="17">
        <v>0.135199218749703</v>
      </c>
      <c r="AU12" s="17">
        <v>0.13821842925616601</v>
      </c>
      <c r="AV12" s="17">
        <v>0.157270544796724</v>
      </c>
      <c r="AW12" s="17">
        <v>0.33678922633884201</v>
      </c>
      <c r="AX12" s="17"/>
      <c r="AY12" s="17">
        <v>9.8416723015009797E-2</v>
      </c>
      <c r="AZ12" s="17">
        <v>0.13147681426393301</v>
      </c>
      <c r="BA12" s="17">
        <v>0.14505522195350801</v>
      </c>
      <c r="BB12" s="17">
        <v>0.19886170653336499</v>
      </c>
      <c r="BC12" s="17">
        <v>0.39215603055050502</v>
      </c>
      <c r="BD12" s="17"/>
      <c r="BE12" s="17">
        <v>0.25466129185913799</v>
      </c>
      <c r="BF12" s="17">
        <v>0.24432682008192499</v>
      </c>
      <c r="BG12" s="17">
        <v>0.13470277435444999</v>
      </c>
      <c r="BH12" s="17">
        <v>8.2257808812380706E-2</v>
      </c>
      <c r="BI12" s="17"/>
      <c r="BJ12" s="17">
        <v>0.40882207741587101</v>
      </c>
      <c r="BK12" s="17">
        <v>0.46218978116832199</v>
      </c>
      <c r="BL12" s="17">
        <v>0.209673630897899</v>
      </c>
      <c r="BM12" s="17">
        <v>1.03767926362704E-2</v>
      </c>
      <c r="BN12" s="17"/>
      <c r="BO12" s="17">
        <v>1</v>
      </c>
      <c r="BP12" s="17">
        <v>0</v>
      </c>
      <c r="BQ12" s="17">
        <v>0</v>
      </c>
      <c r="BR12" s="17"/>
      <c r="BS12" s="17">
        <v>0.145510321691255</v>
      </c>
      <c r="BT12" s="17">
        <v>0.141433544400341</v>
      </c>
      <c r="BU12" s="17"/>
      <c r="BV12" s="17">
        <v>0.156110714325528</v>
      </c>
      <c r="BW12" s="17">
        <v>0.123327703187556</v>
      </c>
      <c r="BX12" s="17">
        <v>0.16237627723120901</v>
      </c>
      <c r="BY12" s="17"/>
      <c r="BZ12" s="17">
        <v>0.193904945247105</v>
      </c>
      <c r="CA12" s="17">
        <v>0.24810843435518401</v>
      </c>
    </row>
    <row r="13" spans="2:79" x14ac:dyDescent="0.3">
      <c r="B13" s="18" t="s">
        <v>122</v>
      </c>
      <c r="C13" s="19">
        <v>5.6952123959614596E-3</v>
      </c>
      <c r="D13" s="19">
        <v>9.6087531261043902E-3</v>
      </c>
      <c r="E13" s="19">
        <v>1.9289799567236E-3</v>
      </c>
      <c r="F13" s="19"/>
      <c r="G13" s="19">
        <v>1.36710361911822E-2</v>
      </c>
      <c r="H13" s="19">
        <v>9.9330365918107802E-3</v>
      </c>
      <c r="I13" s="19">
        <v>6.5929164834770699E-3</v>
      </c>
      <c r="J13" s="19">
        <v>3.2314919397631999E-3</v>
      </c>
      <c r="K13" s="19">
        <v>2.9889353367270402E-3</v>
      </c>
      <c r="L13" s="19">
        <v>0</v>
      </c>
      <c r="M13" s="19"/>
      <c r="N13" s="19">
        <v>5.5328158748088304E-3</v>
      </c>
      <c r="O13" s="19">
        <v>6.1201726687815303E-3</v>
      </c>
      <c r="P13" s="19">
        <v>4.8951783025237804E-3</v>
      </c>
      <c r="Q13" s="19">
        <v>6.24657620521779E-3</v>
      </c>
      <c r="R13" s="19"/>
      <c r="S13" s="19">
        <v>1.7272015858191901E-2</v>
      </c>
      <c r="T13" s="19">
        <v>3.5561790235389798E-3</v>
      </c>
      <c r="U13" s="19">
        <v>6.3720660734696601E-3</v>
      </c>
      <c r="V13" s="19">
        <v>0</v>
      </c>
      <c r="W13" s="19">
        <v>0</v>
      </c>
      <c r="X13" s="19">
        <v>1.3691481776855899E-2</v>
      </c>
      <c r="Y13" s="19">
        <v>5.7953401472636296E-3</v>
      </c>
      <c r="Z13" s="19">
        <v>0</v>
      </c>
      <c r="AA13" s="19">
        <v>0</v>
      </c>
      <c r="AB13" s="19">
        <v>0</v>
      </c>
      <c r="AC13" s="19">
        <v>0</v>
      </c>
      <c r="AD13" s="19">
        <v>2.0481078837001201E-2</v>
      </c>
      <c r="AE13" s="19"/>
      <c r="AF13" s="19">
        <v>1.28337267426604E-2</v>
      </c>
      <c r="AG13" s="19">
        <v>0</v>
      </c>
      <c r="AH13" s="19">
        <v>7.1272351809608201E-3</v>
      </c>
      <c r="AI13" s="19">
        <v>7.6596123574828798E-3</v>
      </c>
      <c r="AJ13" s="19">
        <v>1.09987226990397E-2</v>
      </c>
      <c r="AK13" s="19"/>
      <c r="AL13" s="19">
        <v>0</v>
      </c>
      <c r="AM13" s="19">
        <v>8.7726426365295103E-3</v>
      </c>
      <c r="AN13" s="19">
        <v>0</v>
      </c>
      <c r="AO13" s="19">
        <v>6.8042437781242098E-3</v>
      </c>
      <c r="AP13" s="19">
        <v>8.3781659264710092E-3</v>
      </c>
      <c r="AQ13" s="19">
        <v>9.9776184892775392E-3</v>
      </c>
      <c r="AR13" s="19"/>
      <c r="AS13" s="19">
        <v>3.7576891238743902E-3</v>
      </c>
      <c r="AT13" s="19">
        <v>4.9091982665557298E-3</v>
      </c>
      <c r="AU13" s="19">
        <v>7.3850983245279398E-3</v>
      </c>
      <c r="AV13" s="19">
        <v>4.1534595546165801E-3</v>
      </c>
      <c r="AW13" s="19">
        <v>0</v>
      </c>
      <c r="AX13" s="19"/>
      <c r="AY13" s="19">
        <v>4.4876982877145597E-3</v>
      </c>
      <c r="AZ13" s="19">
        <v>5.3833903321147698E-3</v>
      </c>
      <c r="BA13" s="19">
        <v>5.09841021825134E-3</v>
      </c>
      <c r="BB13" s="19">
        <v>3.3618356216804099E-3</v>
      </c>
      <c r="BC13" s="19">
        <v>0</v>
      </c>
      <c r="BD13" s="19"/>
      <c r="BE13" s="19">
        <v>0</v>
      </c>
      <c r="BF13" s="19">
        <v>9.0083269311655306E-3</v>
      </c>
      <c r="BG13" s="19">
        <v>2.0172422996425602E-3</v>
      </c>
      <c r="BH13" s="19">
        <v>3.0491900221120099E-3</v>
      </c>
      <c r="BI13" s="19"/>
      <c r="BJ13" s="19">
        <v>3.4300603398012999E-3</v>
      </c>
      <c r="BK13" s="19">
        <v>6.4274729976565399E-3</v>
      </c>
      <c r="BL13" s="19">
        <v>0</v>
      </c>
      <c r="BM13" s="19">
        <v>2.9328645116698101E-3</v>
      </c>
      <c r="BN13" s="19"/>
      <c r="BO13" s="19">
        <v>0</v>
      </c>
      <c r="BP13" s="19">
        <v>0</v>
      </c>
      <c r="BQ13" s="19">
        <v>0</v>
      </c>
      <c r="BR13" s="19"/>
      <c r="BS13" s="19">
        <v>2.9468937594634599E-3</v>
      </c>
      <c r="BT13" s="19">
        <v>6.9817334166874401E-3</v>
      </c>
      <c r="BU13" s="19"/>
      <c r="BV13" s="19">
        <v>0</v>
      </c>
      <c r="BW13" s="19">
        <v>7.7546832527804997E-3</v>
      </c>
      <c r="BX13" s="19">
        <v>3.3213487639887399E-3</v>
      </c>
      <c r="BY13" s="19"/>
      <c r="BZ13" s="19">
        <v>0</v>
      </c>
      <c r="CA13" s="19">
        <v>0</v>
      </c>
    </row>
    <row r="14" spans="2:79" x14ac:dyDescent="0.3">
      <c r="B14" s="16"/>
    </row>
    <row r="15" spans="2:79" x14ac:dyDescent="0.3">
      <c r="B15" t="s">
        <v>108</v>
      </c>
    </row>
    <row r="16" spans="2:79" x14ac:dyDescent="0.3">
      <c r="B16" t="s">
        <v>109</v>
      </c>
    </row>
    <row r="18" spans="2:2" x14ac:dyDescent="0.3">
      <c r="B18"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30" t="s">
        <v>150</v>
      </c>
      <c r="E2" s="26"/>
      <c r="F2" s="26"/>
    </row>
    <row r="6" spans="2:6" ht="49.95" customHeight="1" x14ac:dyDescent="0.3">
      <c r="B6" s="20" t="s">
        <v>15</v>
      </c>
      <c r="C6" s="20" t="s">
        <v>142</v>
      </c>
      <c r="D6" s="20" t="s">
        <v>143</v>
      </c>
      <c r="E6" s="20" t="s">
        <v>144</v>
      </c>
    </row>
    <row r="7" spans="2:6" x14ac:dyDescent="0.3">
      <c r="B7" s="18" t="s">
        <v>145</v>
      </c>
      <c r="C7" s="17">
        <v>0.43007516693873998</v>
      </c>
      <c r="D7" s="17">
        <v>0.45557374927206001</v>
      </c>
      <c r="E7" s="17">
        <v>0.57712826832213904</v>
      </c>
    </row>
    <row r="8" spans="2:6" x14ac:dyDescent="0.3">
      <c r="B8" s="18" t="s">
        <v>146</v>
      </c>
      <c r="C8" s="17">
        <v>0.40665935191200903</v>
      </c>
      <c r="D8" s="17">
        <v>0.37281909191055601</v>
      </c>
      <c r="E8" s="17">
        <v>0.296311801781864</v>
      </c>
    </row>
    <row r="9" spans="2:6" x14ac:dyDescent="0.3">
      <c r="B9" s="18" t="s">
        <v>147</v>
      </c>
      <c r="C9" s="17">
        <v>0.13510620037239801</v>
      </c>
      <c r="D9" s="17">
        <v>0.139856832294735</v>
      </c>
      <c r="E9" s="17">
        <v>9.4023095795156303E-2</v>
      </c>
    </row>
    <row r="10" spans="2:6" x14ac:dyDescent="0.3">
      <c r="B10" s="18" t="s">
        <v>148</v>
      </c>
      <c r="C10" s="17">
        <v>1.6657468723871E-2</v>
      </c>
      <c r="D10" s="17">
        <v>1.8650402925473899E-2</v>
      </c>
      <c r="E10" s="17">
        <v>2.06381629781635E-2</v>
      </c>
    </row>
    <row r="11" spans="2:6" x14ac:dyDescent="0.3">
      <c r="B11" s="18" t="s">
        <v>149</v>
      </c>
      <c r="C11" s="17">
        <v>1.1501812052982299E-2</v>
      </c>
      <c r="D11" s="17">
        <v>1.3099923597175199E-2</v>
      </c>
      <c r="E11" s="17">
        <v>1.1898671122677101E-2</v>
      </c>
    </row>
    <row r="12" spans="2:6" x14ac:dyDescent="0.3">
      <c r="B12" s="16"/>
      <c r="C12" s="16"/>
      <c r="D12" s="16"/>
      <c r="E12" s="16"/>
    </row>
    <row r="13" spans="2:6" x14ac:dyDescent="0.3">
      <c r="B13" t="s">
        <v>108</v>
      </c>
    </row>
    <row r="14" spans="2:6" x14ac:dyDescent="0.3">
      <c r="B14" t="s">
        <v>109</v>
      </c>
    </row>
    <row r="18" spans="2:2" x14ac:dyDescent="0.3">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145</v>
      </c>
      <c r="C9" s="17">
        <v>0.43007516693873998</v>
      </c>
      <c r="D9" s="17">
        <v>0.39381722625453403</v>
      </c>
      <c r="E9" s="17">
        <v>0.46711514908673402</v>
      </c>
      <c r="F9" s="17"/>
      <c r="G9" s="17">
        <v>0.33414773130876901</v>
      </c>
      <c r="H9" s="17">
        <v>0.407355664892114</v>
      </c>
      <c r="I9" s="17">
        <v>0.44376297017641197</v>
      </c>
      <c r="J9" s="17">
        <v>0.43861590998701599</v>
      </c>
      <c r="K9" s="17">
        <v>0.50524383793511995</v>
      </c>
      <c r="L9" s="17">
        <v>0.44435809120756398</v>
      </c>
      <c r="M9" s="17"/>
      <c r="N9" s="17">
        <v>0.40504151076289202</v>
      </c>
      <c r="O9" s="17">
        <v>0.42191080385906099</v>
      </c>
      <c r="P9" s="17">
        <v>0.44848660126983297</v>
      </c>
      <c r="Q9" s="17">
        <v>0.451935827974977</v>
      </c>
      <c r="R9" s="17"/>
      <c r="S9" s="17">
        <v>0.38368877665803902</v>
      </c>
      <c r="T9" s="17">
        <v>0.42911159462205301</v>
      </c>
      <c r="U9" s="17">
        <v>0.47385139478592497</v>
      </c>
      <c r="V9" s="17">
        <v>0.42479459545958498</v>
      </c>
      <c r="W9" s="17">
        <v>0.32367328753892199</v>
      </c>
      <c r="X9" s="17">
        <v>0.34755036326987898</v>
      </c>
      <c r="Y9" s="17">
        <v>0.48158227473481002</v>
      </c>
      <c r="Z9" s="17">
        <v>0.53799337518132295</v>
      </c>
      <c r="AA9" s="17">
        <v>0.42142825814405499</v>
      </c>
      <c r="AB9" s="17">
        <v>0.55146692611124004</v>
      </c>
      <c r="AC9" s="17">
        <v>0.40156652479255001</v>
      </c>
      <c r="AD9" s="17">
        <v>0.48047537436173599</v>
      </c>
      <c r="AE9" s="17"/>
      <c r="AF9" s="17">
        <v>0.409064689196588</v>
      </c>
      <c r="AG9" s="17">
        <v>0.43208624384370398</v>
      </c>
      <c r="AH9" s="17">
        <v>0.434089479778131</v>
      </c>
      <c r="AI9" s="17">
        <v>0.40944961944807601</v>
      </c>
      <c r="AJ9" s="17">
        <v>0.43891421608935899</v>
      </c>
      <c r="AK9" s="17"/>
      <c r="AL9" s="17">
        <v>0.43349787240357002</v>
      </c>
      <c r="AM9" s="17">
        <v>0.39246142912260501</v>
      </c>
      <c r="AN9" s="17">
        <v>0.48064734335579701</v>
      </c>
      <c r="AO9" s="17">
        <v>0.39813481318428101</v>
      </c>
      <c r="AP9" s="17">
        <v>0.47637376026029998</v>
      </c>
      <c r="AQ9" s="17">
        <v>0.39180329065016001</v>
      </c>
      <c r="AR9" s="17"/>
      <c r="AS9" s="17">
        <v>0.47186685701022502</v>
      </c>
      <c r="AT9" s="17">
        <v>0.40766281261099901</v>
      </c>
      <c r="AU9" s="17">
        <v>0.41316475572251499</v>
      </c>
      <c r="AV9" s="17">
        <v>0.48396076814331401</v>
      </c>
      <c r="AW9" s="17">
        <v>0.58402784589446399</v>
      </c>
      <c r="AX9" s="17"/>
      <c r="AY9" s="17">
        <v>0.46665643859658101</v>
      </c>
      <c r="AZ9" s="17">
        <v>0.39640844000800102</v>
      </c>
      <c r="BA9" s="17">
        <v>0.40967931950549002</v>
      </c>
      <c r="BB9" s="17">
        <v>0.49175243581882599</v>
      </c>
      <c r="BC9" s="17">
        <v>0.45552480190376399</v>
      </c>
      <c r="BD9" s="17"/>
      <c r="BE9" s="17">
        <v>0.27280157514602199</v>
      </c>
      <c r="BF9" s="17">
        <v>0.31414753213754498</v>
      </c>
      <c r="BG9" s="17">
        <v>0.41538444507539501</v>
      </c>
      <c r="BH9" s="17">
        <v>0.55614323357512796</v>
      </c>
      <c r="BI9" s="17"/>
      <c r="BJ9" s="17">
        <v>0.43456647253747599</v>
      </c>
      <c r="BK9" s="17">
        <v>0.300084788479345</v>
      </c>
      <c r="BL9" s="17">
        <v>0.431983231282278</v>
      </c>
      <c r="BM9" s="17">
        <v>0.44831080168871901</v>
      </c>
      <c r="BN9" s="17"/>
      <c r="BO9" s="17">
        <v>0.44050915431873899</v>
      </c>
      <c r="BP9" s="17">
        <v>0.42272046724138401</v>
      </c>
      <c r="BQ9" s="17">
        <v>0.43154038797071598</v>
      </c>
      <c r="BR9" s="17"/>
      <c r="BS9" s="17">
        <v>0.43520638987223098</v>
      </c>
      <c r="BT9" s="17">
        <v>0.424356267899619</v>
      </c>
      <c r="BU9" s="17"/>
      <c r="BV9" s="17">
        <v>0.43817149521721499</v>
      </c>
      <c r="BW9" s="17">
        <v>0.45103902261754603</v>
      </c>
      <c r="BX9" s="17">
        <v>0.40020876322585303</v>
      </c>
      <c r="BY9" s="17"/>
      <c r="BZ9" s="17">
        <v>0.37663872273050097</v>
      </c>
      <c r="CA9" s="17">
        <v>0.33593214306039398</v>
      </c>
    </row>
    <row r="10" spans="2:79" x14ac:dyDescent="0.3">
      <c r="B10" s="18" t="s">
        <v>146</v>
      </c>
      <c r="C10" s="17">
        <v>0.40665935191200903</v>
      </c>
      <c r="D10" s="17">
        <v>0.43399615257253099</v>
      </c>
      <c r="E10" s="17">
        <v>0.37903105610272397</v>
      </c>
      <c r="F10" s="17"/>
      <c r="G10" s="17">
        <v>0.45122077838195301</v>
      </c>
      <c r="H10" s="17">
        <v>0.42975787017335398</v>
      </c>
      <c r="I10" s="17">
        <v>0.41384379888855</v>
      </c>
      <c r="J10" s="17">
        <v>0.39265120202081499</v>
      </c>
      <c r="K10" s="17">
        <v>0.34485564148096698</v>
      </c>
      <c r="L10" s="17">
        <v>0.40491215342342102</v>
      </c>
      <c r="M10" s="17"/>
      <c r="N10" s="17">
        <v>0.43368236142605099</v>
      </c>
      <c r="O10" s="17">
        <v>0.41789785805377899</v>
      </c>
      <c r="P10" s="17">
        <v>0.38746369915151802</v>
      </c>
      <c r="Q10" s="17">
        <v>0.378721732442238</v>
      </c>
      <c r="R10" s="17"/>
      <c r="S10" s="17">
        <v>0.44480611278954002</v>
      </c>
      <c r="T10" s="17">
        <v>0.42594507761905198</v>
      </c>
      <c r="U10" s="17">
        <v>0.35733043054283598</v>
      </c>
      <c r="V10" s="17">
        <v>0.40666635309443699</v>
      </c>
      <c r="W10" s="17">
        <v>0.44120950292461297</v>
      </c>
      <c r="X10" s="17">
        <v>0.47779876599551901</v>
      </c>
      <c r="Y10" s="17">
        <v>0.34091947405772399</v>
      </c>
      <c r="Z10" s="17">
        <v>0.32734439763447198</v>
      </c>
      <c r="AA10" s="17">
        <v>0.43955598366838</v>
      </c>
      <c r="AB10" s="17">
        <v>0.34093745138405401</v>
      </c>
      <c r="AC10" s="17">
        <v>0.34510377597657999</v>
      </c>
      <c r="AD10" s="17">
        <v>0.443551705473341</v>
      </c>
      <c r="AE10" s="17"/>
      <c r="AF10" s="17">
        <v>0.43437449752844698</v>
      </c>
      <c r="AG10" s="17">
        <v>0.413408644832367</v>
      </c>
      <c r="AH10" s="17">
        <v>0.43396297057493</v>
      </c>
      <c r="AI10" s="17">
        <v>0.38683008329835999</v>
      </c>
      <c r="AJ10" s="17">
        <v>0.42352635849679598</v>
      </c>
      <c r="AK10" s="17"/>
      <c r="AL10" s="17">
        <v>0.42100240026448998</v>
      </c>
      <c r="AM10" s="17">
        <v>0.42813033968712599</v>
      </c>
      <c r="AN10" s="17">
        <v>0.41214389000125001</v>
      </c>
      <c r="AO10" s="17">
        <v>0.40740115340577798</v>
      </c>
      <c r="AP10" s="17">
        <v>0.37243064077847199</v>
      </c>
      <c r="AQ10" s="17">
        <v>0.45877587902024702</v>
      </c>
      <c r="AR10" s="17"/>
      <c r="AS10" s="17">
        <v>0.39180631611174899</v>
      </c>
      <c r="AT10" s="17">
        <v>0.428590067182958</v>
      </c>
      <c r="AU10" s="17">
        <v>0.393043487668714</v>
      </c>
      <c r="AV10" s="17">
        <v>0.369361243575904</v>
      </c>
      <c r="AW10" s="17">
        <v>0.31141150308793902</v>
      </c>
      <c r="AX10" s="17"/>
      <c r="AY10" s="17">
        <v>0.39769405912605599</v>
      </c>
      <c r="AZ10" s="17">
        <v>0.43933875240271802</v>
      </c>
      <c r="BA10" s="17">
        <v>0.394186465704644</v>
      </c>
      <c r="BB10" s="17">
        <v>0.36337934012753098</v>
      </c>
      <c r="BC10" s="17">
        <v>0.32883591937586498</v>
      </c>
      <c r="BD10" s="17"/>
      <c r="BE10" s="17">
        <v>0.53433537882629401</v>
      </c>
      <c r="BF10" s="17">
        <v>0.47863305390607302</v>
      </c>
      <c r="BG10" s="17">
        <v>0.41639496000814602</v>
      </c>
      <c r="BH10" s="17">
        <v>0.32875841537307399</v>
      </c>
      <c r="BI10" s="17"/>
      <c r="BJ10" s="17">
        <v>0.37730459903098101</v>
      </c>
      <c r="BK10" s="17">
        <v>0.49229505088179998</v>
      </c>
      <c r="BL10" s="17">
        <v>0.42282219180773201</v>
      </c>
      <c r="BM10" s="17">
        <v>0.39664074111158798</v>
      </c>
      <c r="BN10" s="17"/>
      <c r="BO10" s="17">
        <v>0.381011696257958</v>
      </c>
      <c r="BP10" s="17">
        <v>0.40761365309081499</v>
      </c>
      <c r="BQ10" s="17">
        <v>0.41270452955709303</v>
      </c>
      <c r="BR10" s="17"/>
      <c r="BS10" s="17">
        <v>0.41304552629684499</v>
      </c>
      <c r="BT10" s="17">
        <v>0.400254654556083</v>
      </c>
      <c r="BU10" s="17"/>
      <c r="BV10" s="17">
        <v>0.43179719205040201</v>
      </c>
      <c r="BW10" s="17">
        <v>0.38913808111914799</v>
      </c>
      <c r="BX10" s="17">
        <v>0.41924290472154702</v>
      </c>
      <c r="BY10" s="17"/>
      <c r="BZ10" s="17">
        <v>0.44479296333394203</v>
      </c>
      <c r="CA10" s="17">
        <v>0.486234904119075</v>
      </c>
    </row>
    <row r="11" spans="2:79" x14ac:dyDescent="0.3">
      <c r="B11" s="18" t="s">
        <v>147</v>
      </c>
      <c r="C11" s="17">
        <v>0.13510620037239801</v>
      </c>
      <c r="D11" s="17">
        <v>0.14222002239480899</v>
      </c>
      <c r="E11" s="17">
        <v>0.128418320657219</v>
      </c>
      <c r="F11" s="17"/>
      <c r="G11" s="17">
        <v>0.183612056524742</v>
      </c>
      <c r="H11" s="17">
        <v>0.115670093024348</v>
      </c>
      <c r="I11" s="17">
        <v>0.121960084450058</v>
      </c>
      <c r="J11" s="17">
        <v>0.144743579014636</v>
      </c>
      <c r="K11" s="17">
        <v>0.117923446107533</v>
      </c>
      <c r="L11" s="17">
        <v>0.13288611116596899</v>
      </c>
      <c r="M11" s="17"/>
      <c r="N11" s="17">
        <v>0.137846676949515</v>
      </c>
      <c r="O11" s="17">
        <v>0.13377724979990999</v>
      </c>
      <c r="P11" s="17">
        <v>0.13438547799900699</v>
      </c>
      <c r="Q11" s="17">
        <v>0.135021104599125</v>
      </c>
      <c r="R11" s="17"/>
      <c r="S11" s="17">
        <v>0.116810207014257</v>
      </c>
      <c r="T11" s="17">
        <v>0.12763275593260101</v>
      </c>
      <c r="U11" s="17">
        <v>0.13984796411853201</v>
      </c>
      <c r="V11" s="17">
        <v>0.14722811096121899</v>
      </c>
      <c r="W11" s="17">
        <v>0.214202639516749</v>
      </c>
      <c r="X11" s="17">
        <v>0.13524270150309101</v>
      </c>
      <c r="Y11" s="17">
        <v>0.14841759637888399</v>
      </c>
      <c r="Z11" s="17">
        <v>0.122802950784816</v>
      </c>
      <c r="AA11" s="17">
        <v>0.121364796536264</v>
      </c>
      <c r="AB11" s="17">
        <v>8.9804594493662002E-2</v>
      </c>
      <c r="AC11" s="17">
        <v>0.20027712424004401</v>
      </c>
      <c r="AD11" s="17">
        <v>7.5972920164923505E-2</v>
      </c>
      <c r="AE11" s="17"/>
      <c r="AF11" s="17">
        <v>0.13845024372880499</v>
      </c>
      <c r="AG11" s="17">
        <v>0.12858779786598901</v>
      </c>
      <c r="AH11" s="17">
        <v>0.10887292686050901</v>
      </c>
      <c r="AI11" s="17">
        <v>0.166004302579909</v>
      </c>
      <c r="AJ11" s="17">
        <v>9.8353535151485302E-2</v>
      </c>
      <c r="AK11" s="17"/>
      <c r="AL11" s="17">
        <v>0.123977990457718</v>
      </c>
      <c r="AM11" s="17">
        <v>0.15281353903466399</v>
      </c>
      <c r="AN11" s="17">
        <v>9.2566205225888196E-2</v>
      </c>
      <c r="AO11" s="17">
        <v>0.16005820391991599</v>
      </c>
      <c r="AP11" s="17">
        <v>0.121330908042006</v>
      </c>
      <c r="AQ11" s="17">
        <v>0.124517740437291</v>
      </c>
      <c r="AR11" s="17"/>
      <c r="AS11" s="17">
        <v>0.10873258147928</v>
      </c>
      <c r="AT11" s="17">
        <v>0.13908297249586099</v>
      </c>
      <c r="AU11" s="17">
        <v>0.16241257653959901</v>
      </c>
      <c r="AV11" s="17">
        <v>0.118116347626462</v>
      </c>
      <c r="AW11" s="17">
        <v>5.4105790667467298E-2</v>
      </c>
      <c r="AX11" s="17"/>
      <c r="AY11" s="17">
        <v>0.108396534500594</v>
      </c>
      <c r="AZ11" s="17">
        <v>0.14008877759695601</v>
      </c>
      <c r="BA11" s="17">
        <v>0.15824052462522001</v>
      </c>
      <c r="BB11" s="17">
        <v>0.13162364546373601</v>
      </c>
      <c r="BC11" s="17">
        <v>0.168837273968059</v>
      </c>
      <c r="BD11" s="17"/>
      <c r="BE11" s="17">
        <v>0.15381072477472299</v>
      </c>
      <c r="BF11" s="17">
        <v>0.175817369931864</v>
      </c>
      <c r="BG11" s="17">
        <v>0.1514452087791</v>
      </c>
      <c r="BH11" s="17">
        <v>7.8293669970882704E-2</v>
      </c>
      <c r="BI11" s="17"/>
      <c r="BJ11" s="17">
        <v>0.16141522856332599</v>
      </c>
      <c r="BK11" s="17">
        <v>0.15832866723809899</v>
      </c>
      <c r="BL11" s="17">
        <v>0.12707456747746601</v>
      </c>
      <c r="BM11" s="17">
        <v>0.126255960029344</v>
      </c>
      <c r="BN11" s="17"/>
      <c r="BO11" s="17">
        <v>0.13911448710410901</v>
      </c>
      <c r="BP11" s="17">
        <v>0.13449408267889801</v>
      </c>
      <c r="BQ11" s="17">
        <v>0.132481621610056</v>
      </c>
      <c r="BR11" s="17"/>
      <c r="BS11" s="17">
        <v>0.117892347801413</v>
      </c>
      <c r="BT11" s="17">
        <v>0.15534930059930799</v>
      </c>
      <c r="BU11" s="17"/>
      <c r="BV11" s="17">
        <v>0.119058677190817</v>
      </c>
      <c r="BW11" s="17">
        <v>0.12899613772618601</v>
      </c>
      <c r="BX11" s="17">
        <v>0.15164826520272401</v>
      </c>
      <c r="BY11" s="17"/>
      <c r="BZ11" s="17">
        <v>0.159445890496071</v>
      </c>
      <c r="CA11" s="17">
        <v>0.14527203405371</v>
      </c>
    </row>
    <row r="12" spans="2:79" x14ac:dyDescent="0.3">
      <c r="B12" s="18" t="s">
        <v>148</v>
      </c>
      <c r="C12" s="17">
        <v>1.6657468723871E-2</v>
      </c>
      <c r="D12" s="17">
        <v>2.10597122521788E-2</v>
      </c>
      <c r="E12" s="17">
        <v>1.130068302988E-2</v>
      </c>
      <c r="F12" s="17"/>
      <c r="G12" s="17">
        <v>2.3997007299854899E-2</v>
      </c>
      <c r="H12" s="17">
        <v>3.4742925713811802E-2</v>
      </c>
      <c r="I12" s="17">
        <v>1.1954176174286801E-2</v>
      </c>
      <c r="J12" s="17">
        <v>9.9120668022033894E-3</v>
      </c>
      <c r="K12" s="17">
        <v>1.2521282649754601E-2</v>
      </c>
      <c r="L12" s="17">
        <v>9.0918756462751594E-3</v>
      </c>
      <c r="M12" s="17"/>
      <c r="N12" s="17">
        <v>1.9913334216635398E-2</v>
      </c>
      <c r="O12" s="17">
        <v>1.8171515006424201E-2</v>
      </c>
      <c r="P12" s="17">
        <v>1.14023697307888E-2</v>
      </c>
      <c r="Q12" s="17">
        <v>1.6524162346219801E-2</v>
      </c>
      <c r="R12" s="17"/>
      <c r="S12" s="17">
        <v>4.4335455377119498E-2</v>
      </c>
      <c r="T12" s="17">
        <v>3.2561400645203598E-3</v>
      </c>
      <c r="U12" s="17">
        <v>1.03547690790063E-2</v>
      </c>
      <c r="V12" s="17">
        <v>1.08325579332165E-2</v>
      </c>
      <c r="W12" s="17">
        <v>2.0914570019716E-2</v>
      </c>
      <c r="X12" s="17">
        <v>5.3966508812148201E-3</v>
      </c>
      <c r="Y12" s="17">
        <v>1.67748575097631E-2</v>
      </c>
      <c r="Z12" s="17">
        <v>0</v>
      </c>
      <c r="AA12" s="17">
        <v>1.28793250158035E-2</v>
      </c>
      <c r="AB12" s="17">
        <v>1.7791028011043701E-2</v>
      </c>
      <c r="AC12" s="17">
        <v>3.8150775472834103E-2</v>
      </c>
      <c r="AD12" s="17">
        <v>0</v>
      </c>
      <c r="AE12" s="17"/>
      <c r="AF12" s="17">
        <v>1.25515347890073E-2</v>
      </c>
      <c r="AG12" s="17">
        <v>2.0196573436603801E-2</v>
      </c>
      <c r="AH12" s="17">
        <v>1.1627326433374399E-2</v>
      </c>
      <c r="AI12" s="17">
        <v>2.2241825217815699E-2</v>
      </c>
      <c r="AJ12" s="17">
        <v>1.9142027626071201E-2</v>
      </c>
      <c r="AK12" s="17"/>
      <c r="AL12" s="17">
        <v>1.58860798059287E-2</v>
      </c>
      <c r="AM12" s="17">
        <v>1.7773084417439501E-2</v>
      </c>
      <c r="AN12" s="17">
        <v>9.8078571152199201E-3</v>
      </c>
      <c r="AO12" s="17">
        <v>2.32184065478937E-2</v>
      </c>
      <c r="AP12" s="17">
        <v>1.4581246205463401E-2</v>
      </c>
      <c r="AQ12" s="17">
        <v>8.7325915447635308E-3</v>
      </c>
      <c r="AR12" s="17"/>
      <c r="AS12" s="17">
        <v>2.46085555287602E-2</v>
      </c>
      <c r="AT12" s="17">
        <v>1.52094944693E-2</v>
      </c>
      <c r="AU12" s="17">
        <v>1.3719087923830401E-2</v>
      </c>
      <c r="AV12" s="17">
        <v>1.0370786008378799E-2</v>
      </c>
      <c r="AW12" s="17">
        <v>5.04548603501297E-2</v>
      </c>
      <c r="AX12" s="17"/>
      <c r="AY12" s="17">
        <v>2.1544814809100799E-2</v>
      </c>
      <c r="AZ12" s="17">
        <v>1.33985397044507E-2</v>
      </c>
      <c r="BA12" s="17">
        <v>1.43154559194274E-2</v>
      </c>
      <c r="BB12" s="17">
        <v>1.3244578589907401E-2</v>
      </c>
      <c r="BC12" s="17">
        <v>4.6802004752312401E-2</v>
      </c>
      <c r="BD12" s="17"/>
      <c r="BE12" s="17">
        <v>3.90523212529615E-2</v>
      </c>
      <c r="BF12" s="17">
        <v>2.3021460781930299E-2</v>
      </c>
      <c r="BG12" s="17">
        <v>7.3653937149368099E-3</v>
      </c>
      <c r="BH12" s="17">
        <v>2.3723584842996599E-2</v>
      </c>
      <c r="BI12" s="17"/>
      <c r="BJ12" s="17">
        <v>1.3983572838152099E-2</v>
      </c>
      <c r="BK12" s="17">
        <v>4.2955473986542203E-2</v>
      </c>
      <c r="BL12" s="17">
        <v>1.06141344679024E-2</v>
      </c>
      <c r="BM12" s="17">
        <v>1.59535852514111E-2</v>
      </c>
      <c r="BN12" s="17"/>
      <c r="BO12" s="17">
        <v>2.5143557523317501E-2</v>
      </c>
      <c r="BP12" s="17">
        <v>2.4071281787709699E-2</v>
      </c>
      <c r="BQ12" s="17">
        <v>1.3001679875693201E-2</v>
      </c>
      <c r="BR12" s="17"/>
      <c r="BS12" s="17">
        <v>1.81832650078959E-2</v>
      </c>
      <c r="BT12" s="17">
        <v>1.37544600204635E-2</v>
      </c>
      <c r="BU12" s="17"/>
      <c r="BV12" s="17">
        <v>4.5942665853293298E-3</v>
      </c>
      <c r="BW12" s="17">
        <v>1.8519270927580701E-2</v>
      </c>
      <c r="BX12" s="17">
        <v>2.3004923080467199E-2</v>
      </c>
      <c r="BY12" s="17"/>
      <c r="BZ12" s="17">
        <v>1.9122423439486998E-2</v>
      </c>
      <c r="CA12" s="17">
        <v>3.2560918766820303E-2</v>
      </c>
    </row>
    <row r="13" spans="2:79" x14ac:dyDescent="0.3">
      <c r="B13" s="18" t="s">
        <v>149</v>
      </c>
      <c r="C13" s="19">
        <v>1.1501812052982299E-2</v>
      </c>
      <c r="D13" s="19">
        <v>8.9068865259470907E-3</v>
      </c>
      <c r="E13" s="19">
        <v>1.4134791123442699E-2</v>
      </c>
      <c r="F13" s="19"/>
      <c r="G13" s="19">
        <v>7.0224264846800799E-3</v>
      </c>
      <c r="H13" s="19">
        <v>1.24734461963727E-2</v>
      </c>
      <c r="I13" s="19">
        <v>8.4789703106931194E-3</v>
      </c>
      <c r="J13" s="19">
        <v>1.40772421753296E-2</v>
      </c>
      <c r="K13" s="19">
        <v>1.9455791826625699E-2</v>
      </c>
      <c r="L13" s="19">
        <v>8.7517685567716705E-3</v>
      </c>
      <c r="M13" s="19"/>
      <c r="N13" s="19">
        <v>3.5161166449059699E-3</v>
      </c>
      <c r="O13" s="19">
        <v>8.2425732808269099E-3</v>
      </c>
      <c r="P13" s="19">
        <v>1.82618518488523E-2</v>
      </c>
      <c r="Q13" s="19">
        <v>1.77971726374405E-2</v>
      </c>
      <c r="R13" s="19"/>
      <c r="S13" s="19">
        <v>1.03594481610452E-2</v>
      </c>
      <c r="T13" s="19">
        <v>1.40544317617741E-2</v>
      </c>
      <c r="U13" s="19">
        <v>1.8615441473700998E-2</v>
      </c>
      <c r="V13" s="19">
        <v>1.0478382551542599E-2</v>
      </c>
      <c r="W13" s="19">
        <v>0</v>
      </c>
      <c r="X13" s="19">
        <v>3.4011518350297303E-2</v>
      </c>
      <c r="Y13" s="19">
        <v>1.23057973188188E-2</v>
      </c>
      <c r="Z13" s="19">
        <v>1.1859276399388901E-2</v>
      </c>
      <c r="AA13" s="19">
        <v>4.7716366354973901E-3</v>
      </c>
      <c r="AB13" s="19">
        <v>0</v>
      </c>
      <c r="AC13" s="19">
        <v>1.49017995179928E-2</v>
      </c>
      <c r="AD13" s="19">
        <v>0</v>
      </c>
      <c r="AE13" s="19"/>
      <c r="AF13" s="19">
        <v>5.5590347571533002E-3</v>
      </c>
      <c r="AG13" s="19">
        <v>5.7207400213357597E-3</v>
      </c>
      <c r="AH13" s="19">
        <v>1.14472963530546E-2</v>
      </c>
      <c r="AI13" s="19">
        <v>1.54741694558391E-2</v>
      </c>
      <c r="AJ13" s="19">
        <v>2.0063862636288201E-2</v>
      </c>
      <c r="AK13" s="19"/>
      <c r="AL13" s="19">
        <v>5.63565706829414E-3</v>
      </c>
      <c r="AM13" s="19">
        <v>8.8216077381651197E-3</v>
      </c>
      <c r="AN13" s="19">
        <v>4.83470430184428E-3</v>
      </c>
      <c r="AO13" s="19">
        <v>1.11874229421315E-2</v>
      </c>
      <c r="AP13" s="19">
        <v>1.5283444713759401E-2</v>
      </c>
      <c r="AQ13" s="19">
        <v>1.6170498347539398E-2</v>
      </c>
      <c r="AR13" s="19"/>
      <c r="AS13" s="19">
        <v>2.9856898699852099E-3</v>
      </c>
      <c r="AT13" s="19">
        <v>9.4546532408818097E-3</v>
      </c>
      <c r="AU13" s="19">
        <v>1.7660092145342001E-2</v>
      </c>
      <c r="AV13" s="19">
        <v>1.81908546459407E-2</v>
      </c>
      <c r="AW13" s="19">
        <v>0</v>
      </c>
      <c r="AX13" s="19"/>
      <c r="AY13" s="19">
        <v>5.7081529676675097E-3</v>
      </c>
      <c r="AZ13" s="19">
        <v>1.07654902878743E-2</v>
      </c>
      <c r="BA13" s="19">
        <v>2.3578234245217999E-2</v>
      </c>
      <c r="BB13" s="19">
        <v>0</v>
      </c>
      <c r="BC13" s="19">
        <v>0</v>
      </c>
      <c r="BD13" s="19"/>
      <c r="BE13" s="19">
        <v>0</v>
      </c>
      <c r="BF13" s="19">
        <v>8.3805832425871696E-3</v>
      </c>
      <c r="BG13" s="19">
        <v>9.4099924224227798E-3</v>
      </c>
      <c r="BH13" s="19">
        <v>1.30810962379192E-2</v>
      </c>
      <c r="BI13" s="19"/>
      <c r="BJ13" s="19">
        <v>1.27301270300656E-2</v>
      </c>
      <c r="BK13" s="19">
        <v>6.3360194142138898E-3</v>
      </c>
      <c r="BL13" s="19">
        <v>7.5058749646220602E-3</v>
      </c>
      <c r="BM13" s="19">
        <v>1.28389119189375E-2</v>
      </c>
      <c r="BN13" s="19"/>
      <c r="BO13" s="19">
        <v>1.42211047958757E-2</v>
      </c>
      <c r="BP13" s="19">
        <v>1.1100515201192601E-2</v>
      </c>
      <c r="BQ13" s="19">
        <v>1.02717809864422E-2</v>
      </c>
      <c r="BR13" s="19"/>
      <c r="BS13" s="19">
        <v>1.5672471021614801E-2</v>
      </c>
      <c r="BT13" s="19">
        <v>6.28531692452755E-3</v>
      </c>
      <c r="BU13" s="19"/>
      <c r="BV13" s="19">
        <v>6.3783689562368203E-3</v>
      </c>
      <c r="BW13" s="19">
        <v>1.2307487609539E-2</v>
      </c>
      <c r="BX13" s="19">
        <v>5.8951437694085397E-3</v>
      </c>
      <c r="BY13" s="19"/>
      <c r="BZ13" s="19">
        <v>0</v>
      </c>
      <c r="CA13" s="19">
        <v>0</v>
      </c>
    </row>
    <row r="14" spans="2:79" x14ac:dyDescent="0.3">
      <c r="B14" s="16"/>
    </row>
    <row r="15" spans="2:79" x14ac:dyDescent="0.3">
      <c r="B15" t="s">
        <v>108</v>
      </c>
    </row>
    <row r="16" spans="2:79" x14ac:dyDescent="0.3">
      <c r="B16" t="s">
        <v>109</v>
      </c>
    </row>
    <row r="18" spans="2:2" x14ac:dyDescent="0.3">
      <c r="B18"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145</v>
      </c>
      <c r="C9" s="17">
        <v>0.45557374927206001</v>
      </c>
      <c r="D9" s="17">
        <v>0.460919080127209</v>
      </c>
      <c r="E9" s="17">
        <v>0.45342910027668798</v>
      </c>
      <c r="F9" s="17"/>
      <c r="G9" s="17">
        <v>0.33839250839670099</v>
      </c>
      <c r="H9" s="17">
        <v>0.46138152162860002</v>
      </c>
      <c r="I9" s="17">
        <v>0.47479523924962702</v>
      </c>
      <c r="J9" s="17">
        <v>0.41116337688493498</v>
      </c>
      <c r="K9" s="17">
        <v>0.52053912738400598</v>
      </c>
      <c r="L9" s="17">
        <v>0.50616982077133699</v>
      </c>
      <c r="M9" s="17"/>
      <c r="N9" s="17">
        <v>0.54149755563198099</v>
      </c>
      <c r="O9" s="17">
        <v>0.44431090678304802</v>
      </c>
      <c r="P9" s="17">
        <v>0.44752088068747797</v>
      </c>
      <c r="Q9" s="17">
        <v>0.37625394026553899</v>
      </c>
      <c r="R9" s="17"/>
      <c r="S9" s="17">
        <v>0.48885903208127302</v>
      </c>
      <c r="T9" s="17">
        <v>0.50214811144504301</v>
      </c>
      <c r="U9" s="17">
        <v>0.46775575345451598</v>
      </c>
      <c r="V9" s="17">
        <v>0.48531681684588901</v>
      </c>
      <c r="W9" s="17">
        <v>0.44844135885997599</v>
      </c>
      <c r="X9" s="17">
        <v>0.384298397856981</v>
      </c>
      <c r="Y9" s="17">
        <v>0.41940746897724401</v>
      </c>
      <c r="Z9" s="17">
        <v>0.51517345161816797</v>
      </c>
      <c r="AA9" s="17">
        <v>0.44729633092848098</v>
      </c>
      <c r="AB9" s="17">
        <v>0.41966398884098399</v>
      </c>
      <c r="AC9" s="17">
        <v>0.40629211743315002</v>
      </c>
      <c r="AD9" s="17">
        <v>0.44583742826884598</v>
      </c>
      <c r="AE9" s="17"/>
      <c r="AF9" s="17">
        <v>0.47538237272984402</v>
      </c>
      <c r="AG9" s="17">
        <v>0.47075102190020901</v>
      </c>
      <c r="AH9" s="17">
        <v>0.55641614837972397</v>
      </c>
      <c r="AI9" s="17">
        <v>0.39206728635548099</v>
      </c>
      <c r="AJ9" s="17">
        <v>0.48219976507176199</v>
      </c>
      <c r="AK9" s="17"/>
      <c r="AL9" s="17">
        <v>0.45692091811615598</v>
      </c>
      <c r="AM9" s="17">
        <v>0.46656318105933497</v>
      </c>
      <c r="AN9" s="17">
        <v>0.51817897854696504</v>
      </c>
      <c r="AO9" s="17">
        <v>0.42624918768992498</v>
      </c>
      <c r="AP9" s="17">
        <v>0.50176941913548401</v>
      </c>
      <c r="AQ9" s="17">
        <v>0.41875713293139</v>
      </c>
      <c r="AR9" s="17"/>
      <c r="AS9" s="17">
        <v>0.60191671935034896</v>
      </c>
      <c r="AT9" s="17">
        <v>0.46124800539426702</v>
      </c>
      <c r="AU9" s="17">
        <v>0.39661659107355501</v>
      </c>
      <c r="AV9" s="17">
        <v>0.339974253844747</v>
      </c>
      <c r="AW9" s="17">
        <v>0.37944092136718399</v>
      </c>
      <c r="AX9" s="17"/>
      <c r="AY9" s="17">
        <v>0.56625019700451995</v>
      </c>
      <c r="AZ9" s="17">
        <v>0.46638896912455402</v>
      </c>
      <c r="BA9" s="17">
        <v>0.37624621557412802</v>
      </c>
      <c r="BB9" s="17">
        <v>0.37012054571650899</v>
      </c>
      <c r="BC9" s="17">
        <v>0.34613795003421099</v>
      </c>
      <c r="BD9" s="17"/>
      <c r="BE9" s="17">
        <v>0.35918597371241801</v>
      </c>
      <c r="BF9" s="17">
        <v>0.39252476282382198</v>
      </c>
      <c r="BG9" s="17">
        <v>0.47848469309879399</v>
      </c>
      <c r="BH9" s="17">
        <v>0.47643431941671699</v>
      </c>
      <c r="BI9" s="17"/>
      <c r="BJ9" s="17">
        <v>0.402547149840142</v>
      </c>
      <c r="BK9" s="17">
        <v>0.36600805440423301</v>
      </c>
      <c r="BL9" s="17">
        <v>0.47114945451417301</v>
      </c>
      <c r="BM9" s="17">
        <v>0.475963177961295</v>
      </c>
      <c r="BN9" s="17"/>
      <c r="BO9" s="17">
        <v>0.42358796292373402</v>
      </c>
      <c r="BP9" s="17">
        <v>0.387758209594041</v>
      </c>
      <c r="BQ9" s="17">
        <v>0.477324747236542</v>
      </c>
      <c r="BR9" s="17"/>
      <c r="BS9" s="17">
        <v>0.48016840427653701</v>
      </c>
      <c r="BT9" s="17">
        <v>0.42422868242565698</v>
      </c>
      <c r="BU9" s="17"/>
      <c r="BV9" s="17">
        <v>0.48329726781940102</v>
      </c>
      <c r="BW9" s="17">
        <v>0.42050230202792299</v>
      </c>
      <c r="BX9" s="17">
        <v>0.48740168338638101</v>
      </c>
      <c r="BY9" s="17"/>
      <c r="BZ9" s="17">
        <v>0.51141766222554097</v>
      </c>
      <c r="CA9" s="17">
        <v>0.443585761077818</v>
      </c>
    </row>
    <row r="10" spans="2:79" x14ac:dyDescent="0.3">
      <c r="B10" s="18" t="s">
        <v>146</v>
      </c>
      <c r="C10" s="17">
        <v>0.37281909191055601</v>
      </c>
      <c r="D10" s="17">
        <v>0.37522437959066701</v>
      </c>
      <c r="E10" s="17">
        <v>0.36905687527819597</v>
      </c>
      <c r="F10" s="17"/>
      <c r="G10" s="17">
        <v>0.44203793416232401</v>
      </c>
      <c r="H10" s="17">
        <v>0.36019869951132499</v>
      </c>
      <c r="I10" s="17">
        <v>0.36354562037915999</v>
      </c>
      <c r="J10" s="17">
        <v>0.37601230553585202</v>
      </c>
      <c r="K10" s="17">
        <v>0.32469854883607702</v>
      </c>
      <c r="L10" s="17">
        <v>0.37396920173847098</v>
      </c>
      <c r="M10" s="17"/>
      <c r="N10" s="17">
        <v>0.35108982587519399</v>
      </c>
      <c r="O10" s="17">
        <v>0.393614059207608</v>
      </c>
      <c r="P10" s="17">
        <v>0.36666102634951397</v>
      </c>
      <c r="Q10" s="17">
        <v>0.38196886643799299</v>
      </c>
      <c r="R10" s="17"/>
      <c r="S10" s="17">
        <v>0.35182731855750699</v>
      </c>
      <c r="T10" s="17">
        <v>0.35323882378768001</v>
      </c>
      <c r="U10" s="17">
        <v>0.390887192318014</v>
      </c>
      <c r="V10" s="17">
        <v>0.31715316726187198</v>
      </c>
      <c r="W10" s="17">
        <v>0.33408308243214502</v>
      </c>
      <c r="X10" s="17">
        <v>0.47610358851547402</v>
      </c>
      <c r="Y10" s="17">
        <v>0.386749979379713</v>
      </c>
      <c r="Z10" s="17">
        <v>0.33097241361379298</v>
      </c>
      <c r="AA10" s="17">
        <v>0.40796782683412802</v>
      </c>
      <c r="AB10" s="17">
        <v>0.35997948127518797</v>
      </c>
      <c r="AC10" s="17">
        <v>0.39186365503391601</v>
      </c>
      <c r="AD10" s="17">
        <v>0.35079986235637001</v>
      </c>
      <c r="AE10" s="17"/>
      <c r="AF10" s="17">
        <v>0.37625553222775199</v>
      </c>
      <c r="AG10" s="17">
        <v>0.360523855768833</v>
      </c>
      <c r="AH10" s="17">
        <v>0.34222559845911399</v>
      </c>
      <c r="AI10" s="17">
        <v>0.42847411553306303</v>
      </c>
      <c r="AJ10" s="17">
        <v>0.36623474701830899</v>
      </c>
      <c r="AK10" s="17"/>
      <c r="AL10" s="17">
        <v>0.40112383252855799</v>
      </c>
      <c r="AM10" s="17">
        <v>0.37030728420082798</v>
      </c>
      <c r="AN10" s="17">
        <v>0.35181336766929699</v>
      </c>
      <c r="AO10" s="17">
        <v>0.38342695511925701</v>
      </c>
      <c r="AP10" s="17">
        <v>0.348952036953038</v>
      </c>
      <c r="AQ10" s="17">
        <v>0.36323172610520399</v>
      </c>
      <c r="AR10" s="17"/>
      <c r="AS10" s="17">
        <v>0.27720329532946197</v>
      </c>
      <c r="AT10" s="17">
        <v>0.38656516304104199</v>
      </c>
      <c r="AU10" s="17">
        <v>0.39864879140058002</v>
      </c>
      <c r="AV10" s="17">
        <v>0.40505026582009002</v>
      </c>
      <c r="AW10" s="17">
        <v>0.39533138673645501</v>
      </c>
      <c r="AX10" s="17"/>
      <c r="AY10" s="17">
        <v>0.30982722032899102</v>
      </c>
      <c r="AZ10" s="17">
        <v>0.39175189120132298</v>
      </c>
      <c r="BA10" s="17">
        <v>0.40341106052093201</v>
      </c>
      <c r="BB10" s="17">
        <v>0.40739237602872402</v>
      </c>
      <c r="BC10" s="17">
        <v>0.29533003423501403</v>
      </c>
      <c r="BD10" s="17"/>
      <c r="BE10" s="17">
        <v>0.40491836975450102</v>
      </c>
      <c r="BF10" s="17">
        <v>0.43229392197643801</v>
      </c>
      <c r="BG10" s="17">
        <v>0.36723759170638498</v>
      </c>
      <c r="BH10" s="17">
        <v>0.34110036203307398</v>
      </c>
      <c r="BI10" s="17"/>
      <c r="BJ10" s="17">
        <v>0.35724115118239902</v>
      </c>
      <c r="BK10" s="17">
        <v>0.45702333621651198</v>
      </c>
      <c r="BL10" s="17">
        <v>0.38668807245772802</v>
      </c>
      <c r="BM10" s="17">
        <v>0.35748191392235801</v>
      </c>
      <c r="BN10" s="17"/>
      <c r="BO10" s="17">
        <v>0.39184735220097899</v>
      </c>
      <c r="BP10" s="17">
        <v>0.44523177911960998</v>
      </c>
      <c r="BQ10" s="17">
        <v>0.35443306731922197</v>
      </c>
      <c r="BR10" s="17"/>
      <c r="BS10" s="17">
        <v>0.35613258901902001</v>
      </c>
      <c r="BT10" s="17">
        <v>0.39656593159871201</v>
      </c>
      <c r="BU10" s="17"/>
      <c r="BV10" s="17">
        <v>0.37831140268876301</v>
      </c>
      <c r="BW10" s="17">
        <v>0.391564112270122</v>
      </c>
      <c r="BX10" s="17">
        <v>0.34415005392525899</v>
      </c>
      <c r="BY10" s="17"/>
      <c r="BZ10" s="17">
        <v>0.32244950314145998</v>
      </c>
      <c r="CA10" s="17">
        <v>0.33386948876547401</v>
      </c>
    </row>
    <row r="11" spans="2:79" x14ac:dyDescent="0.3">
      <c r="B11" s="18" t="s">
        <v>147</v>
      </c>
      <c r="C11" s="17">
        <v>0.139856832294735</v>
      </c>
      <c r="D11" s="17">
        <v>0.13872517965022699</v>
      </c>
      <c r="E11" s="17">
        <v>0.14023755187713599</v>
      </c>
      <c r="F11" s="17"/>
      <c r="G11" s="17">
        <v>0.17907980174993701</v>
      </c>
      <c r="H11" s="17">
        <v>0.13007228104795901</v>
      </c>
      <c r="I11" s="17">
        <v>0.130462872770022</v>
      </c>
      <c r="J11" s="17">
        <v>0.185742783361519</v>
      </c>
      <c r="K11" s="17">
        <v>0.13511718276176399</v>
      </c>
      <c r="L11" s="17">
        <v>9.5137965617608206E-2</v>
      </c>
      <c r="M11" s="17"/>
      <c r="N11" s="17">
        <v>7.8945308013555704E-2</v>
      </c>
      <c r="O11" s="17">
        <v>0.12701894890184701</v>
      </c>
      <c r="P11" s="17">
        <v>0.16066236231958</v>
      </c>
      <c r="Q11" s="17">
        <v>0.20348094747104301</v>
      </c>
      <c r="R11" s="17"/>
      <c r="S11" s="17">
        <v>9.8436463307272307E-2</v>
      </c>
      <c r="T11" s="17">
        <v>0.116563773074458</v>
      </c>
      <c r="U11" s="17">
        <v>0.12328000369030299</v>
      </c>
      <c r="V11" s="17">
        <v>0.17104071121127901</v>
      </c>
      <c r="W11" s="17">
        <v>0.20370727846593401</v>
      </c>
      <c r="X11" s="17">
        <v>9.0659651578379893E-2</v>
      </c>
      <c r="Y11" s="17">
        <v>0.168845633285339</v>
      </c>
      <c r="Z11" s="17">
        <v>0.153854134768038</v>
      </c>
      <c r="AA11" s="17">
        <v>0.118001947251618</v>
      </c>
      <c r="AB11" s="17">
        <v>0.19678672100750699</v>
      </c>
      <c r="AC11" s="17">
        <v>0.14615742596613099</v>
      </c>
      <c r="AD11" s="17">
        <v>0.18562479671101001</v>
      </c>
      <c r="AE11" s="17"/>
      <c r="AF11" s="17">
        <v>0.120720605544091</v>
      </c>
      <c r="AG11" s="17">
        <v>0.144320553479967</v>
      </c>
      <c r="AH11" s="17">
        <v>8.9899191484495905E-2</v>
      </c>
      <c r="AI11" s="17">
        <v>0.14580305138427199</v>
      </c>
      <c r="AJ11" s="17">
        <v>0.11223035004082001</v>
      </c>
      <c r="AK11" s="17"/>
      <c r="AL11" s="17">
        <v>0.11679483045675999</v>
      </c>
      <c r="AM11" s="17">
        <v>0.12800320995610301</v>
      </c>
      <c r="AN11" s="17">
        <v>0.11035525997604199</v>
      </c>
      <c r="AO11" s="17">
        <v>0.166795445912338</v>
      </c>
      <c r="AP11" s="17">
        <v>0.105273426337344</v>
      </c>
      <c r="AQ11" s="17">
        <v>0.1921545066092</v>
      </c>
      <c r="AR11" s="17"/>
      <c r="AS11" s="17">
        <v>7.8239207378470801E-2</v>
      </c>
      <c r="AT11" s="17">
        <v>0.13163243523552001</v>
      </c>
      <c r="AU11" s="17">
        <v>0.16422307232688901</v>
      </c>
      <c r="AV11" s="17">
        <v>0.22122686502258099</v>
      </c>
      <c r="AW11" s="17">
        <v>0.15182691172847701</v>
      </c>
      <c r="AX11" s="17"/>
      <c r="AY11" s="17">
        <v>9.0756354651389204E-2</v>
      </c>
      <c r="AZ11" s="17">
        <v>0.116672890783681</v>
      </c>
      <c r="BA11" s="17">
        <v>0.192690982133781</v>
      </c>
      <c r="BB11" s="17">
        <v>0.19327872210942301</v>
      </c>
      <c r="BC11" s="17">
        <v>0.25788537931566302</v>
      </c>
      <c r="BD11" s="17"/>
      <c r="BE11" s="17">
        <v>0.195828566842462</v>
      </c>
      <c r="BF11" s="17">
        <v>0.14490178091693801</v>
      </c>
      <c r="BG11" s="17">
        <v>0.128786052646162</v>
      </c>
      <c r="BH11" s="17">
        <v>0.143748230042793</v>
      </c>
      <c r="BI11" s="17"/>
      <c r="BJ11" s="17">
        <v>0.194940903132265</v>
      </c>
      <c r="BK11" s="17">
        <v>0.15134390923861499</v>
      </c>
      <c r="BL11" s="17">
        <v>0.123394682579204</v>
      </c>
      <c r="BM11" s="17">
        <v>0.13333144824408899</v>
      </c>
      <c r="BN11" s="17"/>
      <c r="BO11" s="17">
        <v>0.14631906569703901</v>
      </c>
      <c r="BP11" s="17">
        <v>0.139412823367532</v>
      </c>
      <c r="BQ11" s="17">
        <v>0.13826967873685</v>
      </c>
      <c r="BR11" s="17"/>
      <c r="BS11" s="17">
        <v>0.13322334035583999</v>
      </c>
      <c r="BT11" s="17">
        <v>0.14669869820373499</v>
      </c>
      <c r="BU11" s="17"/>
      <c r="BV11" s="17">
        <v>0.12319712870261</v>
      </c>
      <c r="BW11" s="17">
        <v>0.14887664469969999</v>
      </c>
      <c r="BX11" s="17">
        <v>0.140039724972681</v>
      </c>
      <c r="BY11" s="17"/>
      <c r="BZ11" s="17">
        <v>0.14881481473170599</v>
      </c>
      <c r="CA11" s="17">
        <v>0.18498238619521801</v>
      </c>
    </row>
    <row r="12" spans="2:79" x14ac:dyDescent="0.3">
      <c r="B12" s="18" t="s">
        <v>148</v>
      </c>
      <c r="C12" s="17">
        <v>1.8650402925473899E-2</v>
      </c>
      <c r="D12" s="17">
        <v>1.7104078684187399E-2</v>
      </c>
      <c r="E12" s="17">
        <v>2.0324201122467599E-2</v>
      </c>
      <c r="F12" s="17"/>
      <c r="G12" s="17">
        <v>3.3706006005613E-2</v>
      </c>
      <c r="H12" s="17">
        <v>3.89402075669633E-2</v>
      </c>
      <c r="I12" s="17">
        <v>1.9534063195463199E-2</v>
      </c>
      <c r="J12" s="17">
        <v>9.4576121914476292E-3</v>
      </c>
      <c r="K12" s="17">
        <v>0</v>
      </c>
      <c r="L12" s="17">
        <v>1.1279028835848699E-2</v>
      </c>
      <c r="M12" s="17"/>
      <c r="N12" s="17">
        <v>2.52249702310266E-2</v>
      </c>
      <c r="O12" s="17">
        <v>2.4831165306565799E-2</v>
      </c>
      <c r="P12" s="17">
        <v>8.9675319001065699E-3</v>
      </c>
      <c r="Q12" s="17">
        <v>1.4015811919974201E-2</v>
      </c>
      <c r="R12" s="17"/>
      <c r="S12" s="17">
        <v>5.39941501546706E-2</v>
      </c>
      <c r="T12" s="17">
        <v>6.8899443607751002E-3</v>
      </c>
      <c r="U12" s="17">
        <v>1.2364226761985E-2</v>
      </c>
      <c r="V12" s="17">
        <v>1.57083143371727E-2</v>
      </c>
      <c r="W12" s="17">
        <v>6.9471191277229796E-3</v>
      </c>
      <c r="X12" s="17">
        <v>2.1451587483659901E-2</v>
      </c>
      <c r="Y12" s="17">
        <v>1.807381014214E-2</v>
      </c>
      <c r="Z12" s="17">
        <v>0</v>
      </c>
      <c r="AA12" s="17">
        <v>8.26528778836845E-3</v>
      </c>
      <c r="AB12" s="17">
        <v>1.1758999445544699E-2</v>
      </c>
      <c r="AC12" s="17">
        <v>2.86354693574969E-2</v>
      </c>
      <c r="AD12" s="17">
        <v>1.77379126637741E-2</v>
      </c>
      <c r="AE12" s="17"/>
      <c r="AF12" s="17">
        <v>1.7879324486189299E-2</v>
      </c>
      <c r="AG12" s="17">
        <v>1.8412366642091699E-2</v>
      </c>
      <c r="AH12" s="17">
        <v>5.9620511378403003E-3</v>
      </c>
      <c r="AI12" s="17">
        <v>1.68392877025948E-2</v>
      </c>
      <c r="AJ12" s="17">
        <v>1.9271275232820701E-2</v>
      </c>
      <c r="AK12" s="17"/>
      <c r="AL12" s="17">
        <v>2.1289616577088201E-2</v>
      </c>
      <c r="AM12" s="17">
        <v>2.67705898730046E-2</v>
      </c>
      <c r="AN12" s="17">
        <v>4.9932405103432602E-3</v>
      </c>
      <c r="AO12" s="17">
        <v>1.17784861150356E-2</v>
      </c>
      <c r="AP12" s="17">
        <v>2.8721672860375001E-2</v>
      </c>
      <c r="AQ12" s="17">
        <v>1.02811056834517E-2</v>
      </c>
      <c r="AR12" s="17"/>
      <c r="AS12" s="17">
        <v>3.3784026204927702E-2</v>
      </c>
      <c r="AT12" s="17">
        <v>1.1778889793183899E-2</v>
      </c>
      <c r="AU12" s="17">
        <v>2.1376373763386199E-2</v>
      </c>
      <c r="AV12" s="17">
        <v>9.4456263089735294E-3</v>
      </c>
      <c r="AW12" s="17">
        <v>7.3400780167884302E-2</v>
      </c>
      <c r="AX12" s="17"/>
      <c r="AY12" s="17">
        <v>2.3277429142593901E-2</v>
      </c>
      <c r="AZ12" s="17">
        <v>1.2857635567717299E-2</v>
      </c>
      <c r="BA12" s="17">
        <v>1.3835090566159201E-2</v>
      </c>
      <c r="BB12" s="17">
        <v>2.5579337980099402E-2</v>
      </c>
      <c r="BC12" s="17">
        <v>5.64342327137188E-2</v>
      </c>
      <c r="BD12" s="17"/>
      <c r="BE12" s="17">
        <v>2.4197315543727099E-2</v>
      </c>
      <c r="BF12" s="17">
        <v>1.9879973543498099E-2</v>
      </c>
      <c r="BG12" s="17">
        <v>1.2773707181126999E-2</v>
      </c>
      <c r="BH12" s="17">
        <v>2.7259673804744901E-2</v>
      </c>
      <c r="BI12" s="17"/>
      <c r="BJ12" s="17">
        <v>1.53655646486865E-2</v>
      </c>
      <c r="BK12" s="17">
        <v>1.35279954503048E-2</v>
      </c>
      <c r="BL12" s="17">
        <v>1.5090318133667201E-2</v>
      </c>
      <c r="BM12" s="17">
        <v>2.0223596384697399E-2</v>
      </c>
      <c r="BN12" s="17"/>
      <c r="BO12" s="17">
        <v>2.3225036986373002E-2</v>
      </c>
      <c r="BP12" s="17">
        <v>1.78750140537213E-2</v>
      </c>
      <c r="BQ12" s="17">
        <v>1.7361061093850098E-2</v>
      </c>
      <c r="BR12" s="17"/>
      <c r="BS12" s="17">
        <v>1.56241123193384E-2</v>
      </c>
      <c r="BT12" s="17">
        <v>2.15408515496988E-2</v>
      </c>
      <c r="BU12" s="17"/>
      <c r="BV12" s="17">
        <v>1.06541080300764E-2</v>
      </c>
      <c r="BW12" s="17">
        <v>1.94334429040805E-2</v>
      </c>
      <c r="BX12" s="17">
        <v>2.4092301594369401E-2</v>
      </c>
      <c r="BY12" s="17"/>
      <c r="BZ12" s="17">
        <v>1.7318019901293301E-2</v>
      </c>
      <c r="CA12" s="17">
        <v>3.7562363961489299E-2</v>
      </c>
    </row>
    <row r="13" spans="2:79" x14ac:dyDescent="0.3">
      <c r="B13" s="18" t="s">
        <v>149</v>
      </c>
      <c r="C13" s="19">
        <v>1.3099923597175199E-2</v>
      </c>
      <c r="D13" s="19">
        <v>8.0272819477090196E-3</v>
      </c>
      <c r="E13" s="19">
        <v>1.6952271445512802E-2</v>
      </c>
      <c r="F13" s="19"/>
      <c r="G13" s="19">
        <v>6.7837496854244303E-3</v>
      </c>
      <c r="H13" s="19">
        <v>9.4072902451527995E-3</v>
      </c>
      <c r="I13" s="19">
        <v>1.1662204405728099E-2</v>
      </c>
      <c r="J13" s="19">
        <v>1.7623922026246599E-2</v>
      </c>
      <c r="K13" s="19">
        <v>1.9645141018153501E-2</v>
      </c>
      <c r="L13" s="19">
        <v>1.34439830367344E-2</v>
      </c>
      <c r="M13" s="19"/>
      <c r="N13" s="19">
        <v>3.2423402482420101E-3</v>
      </c>
      <c r="O13" s="19">
        <v>1.0224919800931501E-2</v>
      </c>
      <c r="P13" s="19">
        <v>1.6188198743320999E-2</v>
      </c>
      <c r="Q13" s="19">
        <v>2.4280433905451801E-2</v>
      </c>
      <c r="R13" s="19"/>
      <c r="S13" s="19">
        <v>6.8830358992771302E-3</v>
      </c>
      <c r="T13" s="19">
        <v>2.1159347332043402E-2</v>
      </c>
      <c r="U13" s="19">
        <v>5.7128237751823199E-3</v>
      </c>
      <c r="V13" s="19">
        <v>1.07809903437868E-2</v>
      </c>
      <c r="W13" s="19">
        <v>6.8211611142220399E-3</v>
      </c>
      <c r="X13" s="19">
        <v>2.74867745655046E-2</v>
      </c>
      <c r="Y13" s="19">
        <v>6.9231082155646398E-3</v>
      </c>
      <c r="Z13" s="19">
        <v>0</v>
      </c>
      <c r="AA13" s="19">
        <v>1.84686071974055E-2</v>
      </c>
      <c r="AB13" s="19">
        <v>1.18108094307763E-2</v>
      </c>
      <c r="AC13" s="19">
        <v>2.70513322093065E-2</v>
      </c>
      <c r="AD13" s="19">
        <v>0</v>
      </c>
      <c r="AE13" s="19"/>
      <c r="AF13" s="19">
        <v>9.7621650121232206E-3</v>
      </c>
      <c r="AG13" s="19">
        <v>5.9922022088992099E-3</v>
      </c>
      <c r="AH13" s="19">
        <v>5.4970105388259197E-3</v>
      </c>
      <c r="AI13" s="19">
        <v>1.68162590245889E-2</v>
      </c>
      <c r="AJ13" s="19">
        <v>2.0063862636288201E-2</v>
      </c>
      <c r="AK13" s="19"/>
      <c r="AL13" s="19">
        <v>3.87080232143831E-3</v>
      </c>
      <c r="AM13" s="19">
        <v>8.3557349107293497E-3</v>
      </c>
      <c r="AN13" s="19">
        <v>1.4659153297352699E-2</v>
      </c>
      <c r="AO13" s="19">
        <v>1.17499251634452E-2</v>
      </c>
      <c r="AP13" s="19">
        <v>1.5283444713759401E-2</v>
      </c>
      <c r="AQ13" s="19">
        <v>1.55755286707535E-2</v>
      </c>
      <c r="AR13" s="19"/>
      <c r="AS13" s="19">
        <v>8.8567517367905205E-3</v>
      </c>
      <c r="AT13" s="19">
        <v>8.7755065359869395E-3</v>
      </c>
      <c r="AU13" s="19">
        <v>1.91351714355899E-2</v>
      </c>
      <c r="AV13" s="19">
        <v>2.4302989003608801E-2</v>
      </c>
      <c r="AW13" s="19">
        <v>0</v>
      </c>
      <c r="AX13" s="19"/>
      <c r="AY13" s="19">
        <v>9.8887988725058704E-3</v>
      </c>
      <c r="AZ13" s="19">
        <v>1.2328613322724899E-2</v>
      </c>
      <c r="BA13" s="19">
        <v>1.38166512049999E-2</v>
      </c>
      <c r="BB13" s="19">
        <v>3.6290181652443602E-3</v>
      </c>
      <c r="BC13" s="19">
        <v>4.42124037013924E-2</v>
      </c>
      <c r="BD13" s="19"/>
      <c r="BE13" s="19">
        <v>1.58697741468911E-2</v>
      </c>
      <c r="BF13" s="19">
        <v>1.03995607393039E-2</v>
      </c>
      <c r="BG13" s="19">
        <v>1.2717955367531701E-2</v>
      </c>
      <c r="BH13" s="19">
        <v>1.14574147026709E-2</v>
      </c>
      <c r="BI13" s="19"/>
      <c r="BJ13" s="19">
        <v>2.9905231196508099E-2</v>
      </c>
      <c r="BK13" s="19">
        <v>1.2096704690334499E-2</v>
      </c>
      <c r="BL13" s="19">
        <v>3.6774723152281502E-3</v>
      </c>
      <c r="BM13" s="19">
        <v>1.29998634875611E-2</v>
      </c>
      <c r="BN13" s="19"/>
      <c r="BO13" s="19">
        <v>1.50205821918759E-2</v>
      </c>
      <c r="BP13" s="19">
        <v>9.7221738650960805E-3</v>
      </c>
      <c r="BQ13" s="19">
        <v>1.2611445613535799E-2</v>
      </c>
      <c r="BR13" s="19"/>
      <c r="BS13" s="19">
        <v>1.48515540292648E-2</v>
      </c>
      <c r="BT13" s="19">
        <v>1.0965836222197701E-2</v>
      </c>
      <c r="BU13" s="19"/>
      <c r="BV13" s="19">
        <v>4.5400927591496797E-3</v>
      </c>
      <c r="BW13" s="19">
        <v>1.9623498098173899E-2</v>
      </c>
      <c r="BX13" s="19">
        <v>4.3162361213093603E-3</v>
      </c>
      <c r="BY13" s="19"/>
      <c r="BZ13" s="19">
        <v>0</v>
      </c>
      <c r="CA13" s="19">
        <v>0</v>
      </c>
    </row>
    <row r="14" spans="2:79" x14ac:dyDescent="0.3">
      <c r="B14" s="16"/>
    </row>
    <row r="15" spans="2:79" x14ac:dyDescent="0.3">
      <c r="B15" t="s">
        <v>108</v>
      </c>
    </row>
    <row r="16" spans="2:79" x14ac:dyDescent="0.3">
      <c r="B16" t="s">
        <v>109</v>
      </c>
    </row>
    <row r="18" spans="2:2" x14ac:dyDescent="0.3">
      <c r="B18"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145</v>
      </c>
      <c r="C9" s="17">
        <v>0.57712826832213904</v>
      </c>
      <c r="D9" s="17">
        <v>0.58352560609547799</v>
      </c>
      <c r="E9" s="17">
        <v>0.57296431089567101</v>
      </c>
      <c r="F9" s="17"/>
      <c r="G9" s="17">
        <v>0.36711498085328198</v>
      </c>
      <c r="H9" s="17">
        <v>0.49401406904174699</v>
      </c>
      <c r="I9" s="17">
        <v>0.52879845126521097</v>
      </c>
      <c r="J9" s="17">
        <v>0.60686516974000704</v>
      </c>
      <c r="K9" s="17">
        <v>0.67299706617268096</v>
      </c>
      <c r="L9" s="17">
        <v>0.73609694574291495</v>
      </c>
      <c r="M9" s="17"/>
      <c r="N9" s="17">
        <v>0.58212977658292697</v>
      </c>
      <c r="O9" s="17">
        <v>0.58943694643814704</v>
      </c>
      <c r="P9" s="17">
        <v>0.55583620714631199</v>
      </c>
      <c r="Q9" s="17">
        <v>0.57103355457524696</v>
      </c>
      <c r="R9" s="17"/>
      <c r="S9" s="17">
        <v>0.52110852131304897</v>
      </c>
      <c r="T9" s="17">
        <v>0.59867736741224198</v>
      </c>
      <c r="U9" s="17">
        <v>0.59819988791089695</v>
      </c>
      <c r="V9" s="17">
        <v>0.59536046721796898</v>
      </c>
      <c r="W9" s="17">
        <v>0.47772140259683898</v>
      </c>
      <c r="X9" s="17">
        <v>0.57266797794789803</v>
      </c>
      <c r="Y9" s="17">
        <v>0.59668755889844005</v>
      </c>
      <c r="Z9" s="17">
        <v>0.59732348789771905</v>
      </c>
      <c r="AA9" s="17">
        <v>0.59133398008198901</v>
      </c>
      <c r="AB9" s="17">
        <v>0.644677322300929</v>
      </c>
      <c r="AC9" s="17">
        <v>0.57262346843321499</v>
      </c>
      <c r="AD9" s="17">
        <v>0.55331619849593705</v>
      </c>
      <c r="AE9" s="17"/>
      <c r="AF9" s="17">
        <v>0.64429049460875698</v>
      </c>
      <c r="AG9" s="17">
        <v>0.56461688312940395</v>
      </c>
      <c r="AH9" s="17">
        <v>0.63426033599098797</v>
      </c>
      <c r="AI9" s="17">
        <v>0.56306681075591403</v>
      </c>
      <c r="AJ9" s="17">
        <v>0.54696909055820797</v>
      </c>
      <c r="AK9" s="17"/>
      <c r="AL9" s="17">
        <v>0.56297912356623703</v>
      </c>
      <c r="AM9" s="17">
        <v>0.60399077042974703</v>
      </c>
      <c r="AN9" s="17">
        <v>0.63381226411000702</v>
      </c>
      <c r="AO9" s="17">
        <v>0.571509002282514</v>
      </c>
      <c r="AP9" s="17">
        <v>0.56801590477174102</v>
      </c>
      <c r="AQ9" s="17">
        <v>0.51777185045091401</v>
      </c>
      <c r="AR9" s="17"/>
      <c r="AS9" s="17">
        <v>0.62422454232732905</v>
      </c>
      <c r="AT9" s="17">
        <v>0.57916590959299996</v>
      </c>
      <c r="AU9" s="17">
        <v>0.54732836777173899</v>
      </c>
      <c r="AV9" s="17">
        <v>0.56344799626088304</v>
      </c>
      <c r="AW9" s="17">
        <v>0.55590437482106403</v>
      </c>
      <c r="AX9" s="17"/>
      <c r="AY9" s="17">
        <v>0.66759452958485499</v>
      </c>
      <c r="AZ9" s="17">
        <v>0.57416116599481803</v>
      </c>
      <c r="BA9" s="17">
        <v>0.50678345682046899</v>
      </c>
      <c r="BB9" s="17">
        <v>0.58044338006127105</v>
      </c>
      <c r="BC9" s="17">
        <v>0.41429207393282202</v>
      </c>
      <c r="BD9" s="17"/>
      <c r="BE9" s="17">
        <v>0.51629355211782901</v>
      </c>
      <c r="BF9" s="17">
        <v>0.51593664952552998</v>
      </c>
      <c r="BG9" s="17">
        <v>0.59594660419421597</v>
      </c>
      <c r="BH9" s="17">
        <v>0.59482020075930397</v>
      </c>
      <c r="BI9" s="17"/>
      <c r="BJ9" s="17">
        <v>0.33284320974746301</v>
      </c>
      <c r="BK9" s="17">
        <v>0.34004435049271298</v>
      </c>
      <c r="BL9" s="17">
        <v>0.59131265798108501</v>
      </c>
      <c r="BM9" s="17">
        <v>0.66119582433687996</v>
      </c>
      <c r="BN9" s="17"/>
      <c r="BO9" s="17">
        <v>0.41542566512360501</v>
      </c>
      <c r="BP9" s="17">
        <v>0.40269799011046298</v>
      </c>
      <c r="BQ9" s="17">
        <v>0.64603458384560997</v>
      </c>
      <c r="BR9" s="17"/>
      <c r="BS9" s="17">
        <v>0.62568384789583298</v>
      </c>
      <c r="BT9" s="17">
        <v>0.51728334809528298</v>
      </c>
      <c r="BU9" s="17"/>
      <c r="BV9" s="17">
        <v>0.58005764318254904</v>
      </c>
      <c r="BW9" s="17">
        <v>0.59516081899013296</v>
      </c>
      <c r="BX9" s="17">
        <v>0.56672397152093301</v>
      </c>
      <c r="BY9" s="17"/>
      <c r="BZ9" s="17">
        <v>0.53646955768910798</v>
      </c>
      <c r="CA9" s="17">
        <v>0.45301927192104102</v>
      </c>
    </row>
    <row r="10" spans="2:79" x14ac:dyDescent="0.3">
      <c r="B10" s="18" t="s">
        <v>146</v>
      </c>
      <c r="C10" s="17">
        <v>0.296311801781864</v>
      </c>
      <c r="D10" s="17">
        <v>0.29174713887881398</v>
      </c>
      <c r="E10" s="17">
        <v>0.29972546946383899</v>
      </c>
      <c r="F10" s="17"/>
      <c r="G10" s="17">
        <v>0.42839490995569601</v>
      </c>
      <c r="H10" s="17">
        <v>0.335105780107532</v>
      </c>
      <c r="I10" s="17">
        <v>0.33437008681269298</v>
      </c>
      <c r="J10" s="17">
        <v>0.26863710213911002</v>
      </c>
      <c r="K10" s="17">
        <v>0.24335216310551899</v>
      </c>
      <c r="L10" s="17">
        <v>0.203486696864244</v>
      </c>
      <c r="M10" s="17"/>
      <c r="N10" s="17">
        <v>0.29875394047085002</v>
      </c>
      <c r="O10" s="17">
        <v>0.30462541192963399</v>
      </c>
      <c r="P10" s="17">
        <v>0.325276413357452</v>
      </c>
      <c r="Q10" s="17">
        <v>0.26363715407896099</v>
      </c>
      <c r="R10" s="17"/>
      <c r="S10" s="17">
        <v>0.33204750513051501</v>
      </c>
      <c r="T10" s="17">
        <v>0.301167692767843</v>
      </c>
      <c r="U10" s="17">
        <v>0.32999066942341199</v>
      </c>
      <c r="V10" s="17">
        <v>0.284714856012936</v>
      </c>
      <c r="W10" s="17">
        <v>0.36631287509677901</v>
      </c>
      <c r="X10" s="17">
        <v>0.237765491584222</v>
      </c>
      <c r="Y10" s="17">
        <v>0.256936510237673</v>
      </c>
      <c r="Z10" s="17">
        <v>0.271837715555791</v>
      </c>
      <c r="AA10" s="17">
        <v>0.28883022233982197</v>
      </c>
      <c r="AB10" s="17">
        <v>0.27535997197760598</v>
      </c>
      <c r="AC10" s="17">
        <v>0.27495808154649198</v>
      </c>
      <c r="AD10" s="17">
        <v>0.329566045733104</v>
      </c>
      <c r="AE10" s="17"/>
      <c r="AF10" s="17">
        <v>0.24617075062779101</v>
      </c>
      <c r="AG10" s="17">
        <v>0.320736829463381</v>
      </c>
      <c r="AH10" s="17">
        <v>0.27156830686478101</v>
      </c>
      <c r="AI10" s="17">
        <v>0.273391124769641</v>
      </c>
      <c r="AJ10" s="17">
        <v>0.30670988595793303</v>
      </c>
      <c r="AK10" s="17"/>
      <c r="AL10" s="17">
        <v>0.31305580931746302</v>
      </c>
      <c r="AM10" s="17">
        <v>0.274910934740972</v>
      </c>
      <c r="AN10" s="17">
        <v>0.27468282670775102</v>
      </c>
      <c r="AO10" s="17">
        <v>0.28037792584529603</v>
      </c>
      <c r="AP10" s="17">
        <v>0.28917201699824702</v>
      </c>
      <c r="AQ10" s="17">
        <v>0.36815638017233199</v>
      </c>
      <c r="AR10" s="17"/>
      <c r="AS10" s="17">
        <v>0.25591994240698301</v>
      </c>
      <c r="AT10" s="17">
        <v>0.306014794501617</v>
      </c>
      <c r="AU10" s="17">
        <v>0.30797429843902502</v>
      </c>
      <c r="AV10" s="17">
        <v>0.28709190264323298</v>
      </c>
      <c r="AW10" s="17">
        <v>0.314977075219178</v>
      </c>
      <c r="AX10" s="17"/>
      <c r="AY10" s="17">
        <v>0.225767384439054</v>
      </c>
      <c r="AZ10" s="17">
        <v>0.31557912384902398</v>
      </c>
      <c r="BA10" s="17">
        <v>0.33162368435078998</v>
      </c>
      <c r="BB10" s="17">
        <v>0.29805286750636001</v>
      </c>
      <c r="BC10" s="17">
        <v>0.36863188117785001</v>
      </c>
      <c r="BD10" s="17"/>
      <c r="BE10" s="17">
        <v>0.34802242046221599</v>
      </c>
      <c r="BF10" s="17">
        <v>0.35768820124503797</v>
      </c>
      <c r="BG10" s="17">
        <v>0.27980499141396897</v>
      </c>
      <c r="BH10" s="17">
        <v>0.28034929139242198</v>
      </c>
      <c r="BI10" s="17"/>
      <c r="BJ10" s="17">
        <v>0.40087872984393402</v>
      </c>
      <c r="BK10" s="17">
        <v>0.42938104234233299</v>
      </c>
      <c r="BL10" s="17">
        <v>0.30658462622490101</v>
      </c>
      <c r="BM10" s="17">
        <v>0.25009950357676702</v>
      </c>
      <c r="BN10" s="17"/>
      <c r="BO10" s="17">
        <v>0.39708744672776902</v>
      </c>
      <c r="BP10" s="17">
        <v>0.40545408275417799</v>
      </c>
      <c r="BQ10" s="17">
        <v>0.25335793382972899</v>
      </c>
      <c r="BR10" s="17"/>
      <c r="BS10" s="17">
        <v>0.257486216929803</v>
      </c>
      <c r="BT10" s="17">
        <v>0.347643222663506</v>
      </c>
      <c r="BU10" s="17"/>
      <c r="BV10" s="17">
        <v>0.314755631112622</v>
      </c>
      <c r="BW10" s="17">
        <v>0.29161702918705901</v>
      </c>
      <c r="BX10" s="17">
        <v>0.27891512934396601</v>
      </c>
      <c r="BY10" s="17"/>
      <c r="BZ10" s="17">
        <v>0.39217132065516402</v>
      </c>
      <c r="CA10" s="17">
        <v>0.40985451456946598</v>
      </c>
    </row>
    <row r="11" spans="2:79" x14ac:dyDescent="0.3">
      <c r="B11" s="18" t="s">
        <v>147</v>
      </c>
      <c r="C11" s="17">
        <v>9.4023095795156303E-2</v>
      </c>
      <c r="D11" s="17">
        <v>8.9826667713168495E-2</v>
      </c>
      <c r="E11" s="17">
        <v>9.8000987026532094E-2</v>
      </c>
      <c r="F11" s="17"/>
      <c r="G11" s="17">
        <v>0.15587613241524101</v>
      </c>
      <c r="H11" s="17">
        <v>0.114857042824161</v>
      </c>
      <c r="I11" s="17">
        <v>0.10362675498856599</v>
      </c>
      <c r="J11" s="17">
        <v>0.10134856009924099</v>
      </c>
      <c r="K11" s="17">
        <v>5.99230732147885E-2</v>
      </c>
      <c r="L11" s="17">
        <v>4.4773156021722701E-2</v>
      </c>
      <c r="M11" s="17"/>
      <c r="N11" s="17">
        <v>8.5298654032300303E-2</v>
      </c>
      <c r="O11" s="17">
        <v>8.3760547664734897E-2</v>
      </c>
      <c r="P11" s="17">
        <v>8.4813740636840398E-2</v>
      </c>
      <c r="Q11" s="17">
        <v>0.12410323740989999</v>
      </c>
      <c r="R11" s="17"/>
      <c r="S11" s="17">
        <v>7.6770745029898502E-2</v>
      </c>
      <c r="T11" s="17">
        <v>7.5531131127702794E-2</v>
      </c>
      <c r="U11" s="17">
        <v>4.1222279112164098E-2</v>
      </c>
      <c r="V11" s="17">
        <v>9.1249480626455604E-2</v>
      </c>
      <c r="W11" s="17">
        <v>0.133541114095448</v>
      </c>
      <c r="X11" s="17">
        <v>0.160358284297211</v>
      </c>
      <c r="Y11" s="17">
        <v>0.105896562037311</v>
      </c>
      <c r="Z11" s="17">
        <v>0.11878780451455399</v>
      </c>
      <c r="AA11" s="17">
        <v>9.7625680112214203E-2</v>
      </c>
      <c r="AB11" s="17">
        <v>5.6508852047239301E-2</v>
      </c>
      <c r="AC11" s="17">
        <v>0.11197925426878701</v>
      </c>
      <c r="AD11" s="17">
        <v>0.117117755770959</v>
      </c>
      <c r="AE11" s="17"/>
      <c r="AF11" s="17">
        <v>8.2008743439907994E-2</v>
      </c>
      <c r="AG11" s="17">
        <v>8.6826973474583499E-2</v>
      </c>
      <c r="AH11" s="17">
        <v>7.7058360669463505E-2</v>
      </c>
      <c r="AI11" s="17">
        <v>0.13736985930450801</v>
      </c>
      <c r="AJ11" s="17">
        <v>9.2503175147062799E-2</v>
      </c>
      <c r="AK11" s="17"/>
      <c r="AL11" s="17">
        <v>8.8018712673215496E-2</v>
      </c>
      <c r="AM11" s="17">
        <v>9.3846089747763706E-2</v>
      </c>
      <c r="AN11" s="17">
        <v>7.6765960988965307E-2</v>
      </c>
      <c r="AO11" s="17">
        <v>0.115849866670148</v>
      </c>
      <c r="AP11" s="17">
        <v>0.114789474902788</v>
      </c>
      <c r="AQ11" s="17">
        <v>8.7731726433908405E-2</v>
      </c>
      <c r="AR11" s="17"/>
      <c r="AS11" s="17">
        <v>7.5663744111800005E-2</v>
      </c>
      <c r="AT11" s="17">
        <v>9.1252609502573995E-2</v>
      </c>
      <c r="AU11" s="17">
        <v>0.10855282304349601</v>
      </c>
      <c r="AV11" s="17">
        <v>0.110304774162132</v>
      </c>
      <c r="AW11" s="17">
        <v>7.8663689609628495E-2</v>
      </c>
      <c r="AX11" s="17"/>
      <c r="AY11" s="17">
        <v>6.5135256082390805E-2</v>
      </c>
      <c r="AZ11" s="17">
        <v>8.5208813903760797E-2</v>
      </c>
      <c r="BA11" s="17">
        <v>0.12623832141809499</v>
      </c>
      <c r="BB11" s="17">
        <v>0.104433352095569</v>
      </c>
      <c r="BC11" s="17">
        <v>0.15315378204230801</v>
      </c>
      <c r="BD11" s="17"/>
      <c r="BE11" s="17">
        <v>9.1642597238595594E-2</v>
      </c>
      <c r="BF11" s="17">
        <v>9.8022949453107494E-2</v>
      </c>
      <c r="BG11" s="17">
        <v>9.8793538924780502E-2</v>
      </c>
      <c r="BH11" s="17">
        <v>8.2698863878311296E-2</v>
      </c>
      <c r="BI11" s="17"/>
      <c r="BJ11" s="17">
        <v>0.219547104637519</v>
      </c>
      <c r="BK11" s="17">
        <v>0.172937051413279</v>
      </c>
      <c r="BL11" s="17">
        <v>8.28739466881524E-2</v>
      </c>
      <c r="BM11" s="17">
        <v>5.8859094021164099E-2</v>
      </c>
      <c r="BN11" s="17"/>
      <c r="BO11" s="17">
        <v>0.13723470226847101</v>
      </c>
      <c r="BP11" s="17">
        <v>0.157157104854971</v>
      </c>
      <c r="BQ11" s="17">
        <v>7.3306168133404695E-2</v>
      </c>
      <c r="BR11" s="17"/>
      <c r="BS11" s="17">
        <v>8.2271652009940202E-2</v>
      </c>
      <c r="BT11" s="17">
        <v>0.107338880103846</v>
      </c>
      <c r="BU11" s="17"/>
      <c r="BV11" s="17">
        <v>9.0689174741904993E-2</v>
      </c>
      <c r="BW11" s="17">
        <v>8.1559792824020094E-2</v>
      </c>
      <c r="BX11" s="17">
        <v>0.11269446570722901</v>
      </c>
      <c r="BY11" s="17"/>
      <c r="BZ11" s="17">
        <v>4.2278632939972402E-2</v>
      </c>
      <c r="CA11" s="17">
        <v>8.7209548647817103E-2</v>
      </c>
    </row>
    <row r="12" spans="2:79" x14ac:dyDescent="0.3">
      <c r="B12" s="18" t="s">
        <v>148</v>
      </c>
      <c r="C12" s="17">
        <v>2.06381629781635E-2</v>
      </c>
      <c r="D12" s="17">
        <v>2.57290392095413E-2</v>
      </c>
      <c r="E12" s="17">
        <v>1.5856440669531201E-2</v>
      </c>
      <c r="F12" s="17"/>
      <c r="G12" s="17">
        <v>3.8287736997762702E-2</v>
      </c>
      <c r="H12" s="17">
        <v>4.39469023373283E-2</v>
      </c>
      <c r="I12" s="17">
        <v>2.1650642229157999E-2</v>
      </c>
      <c r="J12" s="17">
        <v>9.8841258868710893E-3</v>
      </c>
      <c r="K12" s="17">
        <v>7.1891286683936403E-3</v>
      </c>
      <c r="L12" s="17">
        <v>6.7683296423512599E-3</v>
      </c>
      <c r="M12" s="17"/>
      <c r="N12" s="17">
        <v>3.0292460004097001E-2</v>
      </c>
      <c r="O12" s="17">
        <v>2.0379272430940901E-2</v>
      </c>
      <c r="P12" s="17">
        <v>1.0804085669203101E-2</v>
      </c>
      <c r="Q12" s="17">
        <v>1.95475196507153E-2</v>
      </c>
      <c r="R12" s="17"/>
      <c r="S12" s="17">
        <v>5.6527413414675501E-2</v>
      </c>
      <c r="T12" s="17">
        <v>1.37624096335897E-2</v>
      </c>
      <c r="U12" s="17">
        <v>1.8894778387034E-2</v>
      </c>
      <c r="V12" s="17">
        <v>1.2357506829892499E-2</v>
      </c>
      <c r="W12" s="17">
        <v>1.5603447096712001E-2</v>
      </c>
      <c r="X12" s="17">
        <v>5.5018465205570102E-3</v>
      </c>
      <c r="Y12" s="17">
        <v>2.7871727719042502E-2</v>
      </c>
      <c r="Z12" s="17">
        <v>1.20509920319361E-2</v>
      </c>
      <c r="AA12" s="17">
        <v>4.4292641997276004E-3</v>
      </c>
      <c r="AB12" s="17">
        <v>2.3453853674225301E-2</v>
      </c>
      <c r="AC12" s="17">
        <v>2.8289663060192798E-2</v>
      </c>
      <c r="AD12" s="17">
        <v>0</v>
      </c>
      <c r="AE12" s="17"/>
      <c r="AF12" s="17">
        <v>1.2115012254236401E-2</v>
      </c>
      <c r="AG12" s="17">
        <v>2.48153304625074E-2</v>
      </c>
      <c r="AH12" s="17">
        <v>1.1615985935942E-2</v>
      </c>
      <c r="AI12" s="17">
        <v>1.3178525996838501E-2</v>
      </c>
      <c r="AJ12" s="17">
        <v>3.3753985700507597E-2</v>
      </c>
      <c r="AK12" s="17"/>
      <c r="AL12" s="17">
        <v>3.2075552121646103E-2</v>
      </c>
      <c r="AM12" s="17">
        <v>1.2933053236085601E-2</v>
      </c>
      <c r="AN12" s="17">
        <v>4.9932405103432602E-3</v>
      </c>
      <c r="AO12" s="17">
        <v>1.82187181012144E-2</v>
      </c>
      <c r="AP12" s="17">
        <v>1.2739158613464301E-2</v>
      </c>
      <c r="AQ12" s="17">
        <v>1.00074453967272E-2</v>
      </c>
      <c r="AR12" s="17"/>
      <c r="AS12" s="17">
        <v>3.5593911979028697E-2</v>
      </c>
      <c r="AT12" s="17">
        <v>1.7438220216243999E-2</v>
      </c>
      <c r="AU12" s="17">
        <v>1.4389470216956499E-2</v>
      </c>
      <c r="AV12" s="17">
        <v>1.9545492774881101E-2</v>
      </c>
      <c r="AW12" s="17">
        <v>5.04548603501297E-2</v>
      </c>
      <c r="AX12" s="17"/>
      <c r="AY12" s="17">
        <v>3.1801905316148703E-2</v>
      </c>
      <c r="AZ12" s="17">
        <v>1.48299885999938E-2</v>
      </c>
      <c r="BA12" s="17">
        <v>2.1006148109879001E-2</v>
      </c>
      <c r="BB12" s="17">
        <v>9.5020312416188406E-3</v>
      </c>
      <c r="BC12" s="17">
        <v>4.6667537467474401E-2</v>
      </c>
      <c r="BD12" s="17"/>
      <c r="BE12" s="17">
        <v>2.8171656034468501E-2</v>
      </c>
      <c r="BF12" s="17">
        <v>1.9750767179119999E-2</v>
      </c>
      <c r="BG12" s="17">
        <v>1.83495946275446E-2</v>
      </c>
      <c r="BH12" s="17">
        <v>2.4428969966890101E-2</v>
      </c>
      <c r="BI12" s="17"/>
      <c r="BJ12" s="17">
        <v>2.07449233027329E-2</v>
      </c>
      <c r="BK12" s="17">
        <v>5.1301536337460901E-2</v>
      </c>
      <c r="BL12" s="17">
        <v>1.16742144786113E-2</v>
      </c>
      <c r="BM12" s="17">
        <v>2.0165050640124801E-2</v>
      </c>
      <c r="BN12" s="17"/>
      <c r="BO12" s="17">
        <v>3.5231603688280003E-2</v>
      </c>
      <c r="BP12" s="17">
        <v>2.7156777412241598E-2</v>
      </c>
      <c r="BQ12" s="17">
        <v>1.6618764254914601E-2</v>
      </c>
      <c r="BR12" s="17"/>
      <c r="BS12" s="17">
        <v>2.00898998651221E-2</v>
      </c>
      <c r="BT12" s="17">
        <v>2.00970210892399E-2</v>
      </c>
      <c r="BU12" s="17"/>
      <c r="BV12" s="17">
        <v>1.0095409375740201E-2</v>
      </c>
      <c r="BW12" s="17">
        <v>1.8065139839897298E-2</v>
      </c>
      <c r="BX12" s="17">
        <v>3.2577666039583703E-2</v>
      </c>
      <c r="BY12" s="17"/>
      <c r="BZ12" s="17">
        <v>2.90804887157558E-2</v>
      </c>
      <c r="CA12" s="17">
        <v>4.9916664861676702E-2</v>
      </c>
    </row>
    <row r="13" spans="2:79" x14ac:dyDescent="0.3">
      <c r="B13" s="18" t="s">
        <v>149</v>
      </c>
      <c r="C13" s="19">
        <v>1.1898671122677101E-2</v>
      </c>
      <c r="D13" s="19">
        <v>9.1715481029977508E-3</v>
      </c>
      <c r="E13" s="19">
        <v>1.34527919444266E-2</v>
      </c>
      <c r="F13" s="19"/>
      <c r="G13" s="19">
        <v>1.0326239778019299E-2</v>
      </c>
      <c r="H13" s="19">
        <v>1.2076205689231E-2</v>
      </c>
      <c r="I13" s="19">
        <v>1.15540647043724E-2</v>
      </c>
      <c r="J13" s="19">
        <v>1.3265042134772099E-2</v>
      </c>
      <c r="K13" s="19">
        <v>1.6538568838617498E-2</v>
      </c>
      <c r="L13" s="19">
        <v>8.8748717287675909E-3</v>
      </c>
      <c r="M13" s="19"/>
      <c r="N13" s="19">
        <v>3.52516890982519E-3</v>
      </c>
      <c r="O13" s="19">
        <v>1.7978215365431799E-3</v>
      </c>
      <c r="P13" s="19">
        <v>2.32695531901932E-2</v>
      </c>
      <c r="Q13" s="19">
        <v>2.16785342851759E-2</v>
      </c>
      <c r="R13" s="19"/>
      <c r="S13" s="19">
        <v>1.3545815111862E-2</v>
      </c>
      <c r="T13" s="19">
        <v>1.08613990586231E-2</v>
      </c>
      <c r="U13" s="19">
        <v>1.16923851664925E-2</v>
      </c>
      <c r="V13" s="19">
        <v>1.6317689312747199E-2</v>
      </c>
      <c r="W13" s="19">
        <v>6.8211611142220399E-3</v>
      </c>
      <c r="X13" s="19">
        <v>2.3706399650111901E-2</v>
      </c>
      <c r="Y13" s="19">
        <v>1.26076411075334E-2</v>
      </c>
      <c r="Z13" s="19">
        <v>0</v>
      </c>
      <c r="AA13" s="19">
        <v>1.7780853266247499E-2</v>
      </c>
      <c r="AB13" s="19">
        <v>0</v>
      </c>
      <c r="AC13" s="19">
        <v>1.2149532691313801E-2</v>
      </c>
      <c r="AD13" s="19">
        <v>0</v>
      </c>
      <c r="AE13" s="19"/>
      <c r="AF13" s="19">
        <v>1.54149990693081E-2</v>
      </c>
      <c r="AG13" s="19">
        <v>3.00398347012487E-3</v>
      </c>
      <c r="AH13" s="19">
        <v>5.4970105388259197E-3</v>
      </c>
      <c r="AI13" s="19">
        <v>1.2993679173099499E-2</v>
      </c>
      <c r="AJ13" s="19">
        <v>2.0063862636288201E-2</v>
      </c>
      <c r="AK13" s="19"/>
      <c r="AL13" s="19">
        <v>3.87080232143831E-3</v>
      </c>
      <c r="AM13" s="19">
        <v>1.43191518454315E-2</v>
      </c>
      <c r="AN13" s="19">
        <v>9.7457076829334799E-3</v>
      </c>
      <c r="AO13" s="19">
        <v>1.40444871008286E-2</v>
      </c>
      <c r="AP13" s="19">
        <v>1.5283444713759401E-2</v>
      </c>
      <c r="AQ13" s="19">
        <v>1.63325975461188E-2</v>
      </c>
      <c r="AR13" s="19"/>
      <c r="AS13" s="19">
        <v>8.5978591748592792E-3</v>
      </c>
      <c r="AT13" s="19">
        <v>6.1284661865652797E-3</v>
      </c>
      <c r="AU13" s="19">
        <v>2.1755040528783898E-2</v>
      </c>
      <c r="AV13" s="19">
        <v>1.9609834158870101E-2</v>
      </c>
      <c r="AW13" s="19">
        <v>0</v>
      </c>
      <c r="AX13" s="19"/>
      <c r="AY13" s="19">
        <v>9.7009245775511507E-3</v>
      </c>
      <c r="AZ13" s="19">
        <v>1.02209076524032E-2</v>
      </c>
      <c r="BA13" s="19">
        <v>1.4348389300766901E-2</v>
      </c>
      <c r="BB13" s="19">
        <v>7.5683690951813499E-3</v>
      </c>
      <c r="BC13" s="19">
        <v>1.7254725379545199E-2</v>
      </c>
      <c r="BD13" s="19"/>
      <c r="BE13" s="19">
        <v>1.58697741468911E-2</v>
      </c>
      <c r="BF13" s="19">
        <v>8.6014325972044794E-3</v>
      </c>
      <c r="BG13" s="19">
        <v>7.10527083948948E-3</v>
      </c>
      <c r="BH13" s="19">
        <v>1.7702674003072801E-2</v>
      </c>
      <c r="BI13" s="19"/>
      <c r="BJ13" s="19">
        <v>2.5986032468351301E-2</v>
      </c>
      <c r="BK13" s="19">
        <v>6.3360194142138898E-3</v>
      </c>
      <c r="BL13" s="19">
        <v>7.5545546272500399E-3</v>
      </c>
      <c r="BM13" s="19">
        <v>9.6805274250643999E-3</v>
      </c>
      <c r="BN13" s="19"/>
      <c r="BO13" s="19">
        <v>1.50205821918759E-2</v>
      </c>
      <c r="BP13" s="19">
        <v>7.5340448681467604E-3</v>
      </c>
      <c r="BQ13" s="19">
        <v>1.06825499363415E-2</v>
      </c>
      <c r="BR13" s="19"/>
      <c r="BS13" s="19">
        <v>1.4468383299301101E-2</v>
      </c>
      <c r="BT13" s="19">
        <v>7.6375280481250502E-3</v>
      </c>
      <c r="BU13" s="19"/>
      <c r="BV13" s="19">
        <v>4.4021415871837201E-3</v>
      </c>
      <c r="BW13" s="19">
        <v>1.3597219158891E-2</v>
      </c>
      <c r="BX13" s="19">
        <v>9.0887673882876201E-3</v>
      </c>
      <c r="BY13" s="19"/>
      <c r="BZ13" s="19">
        <v>0</v>
      </c>
      <c r="CA13" s="19">
        <v>0</v>
      </c>
    </row>
    <row r="14" spans="2:79" x14ac:dyDescent="0.3">
      <c r="B14" s="16"/>
    </row>
    <row r="15" spans="2:79" x14ac:dyDescent="0.3">
      <c r="B15" t="s">
        <v>108</v>
      </c>
    </row>
    <row r="16" spans="2:79" x14ac:dyDescent="0.3">
      <c r="B16" t="s">
        <v>109</v>
      </c>
    </row>
    <row r="18" spans="2:2" x14ac:dyDescent="0.3">
      <c r="B18"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30" t="s">
        <v>167</v>
      </c>
      <c r="E2" s="26"/>
      <c r="F2" s="26"/>
      <c r="G2" s="26"/>
      <c r="H2" s="26"/>
      <c r="I2" s="26"/>
      <c r="J2" s="26"/>
      <c r="K2" s="26"/>
    </row>
    <row r="6" spans="2:11" ht="49.95" customHeight="1" x14ac:dyDescent="0.3">
      <c r="B6" s="20" t="s">
        <v>15</v>
      </c>
      <c r="C6" s="20" t="s">
        <v>154</v>
      </c>
      <c r="D6" s="20" t="s">
        <v>155</v>
      </c>
      <c r="E6" s="20" t="s">
        <v>156</v>
      </c>
      <c r="F6" s="20" t="s">
        <v>157</v>
      </c>
      <c r="G6" s="20" t="s">
        <v>158</v>
      </c>
      <c r="H6" s="20" t="s">
        <v>159</v>
      </c>
      <c r="I6" s="20" t="s">
        <v>160</v>
      </c>
      <c r="J6" s="20" t="s">
        <v>161</v>
      </c>
    </row>
    <row r="7" spans="2:11" x14ac:dyDescent="0.3">
      <c r="B7" s="18" t="s">
        <v>162</v>
      </c>
      <c r="C7" s="17">
        <v>6.1708911598919398E-2</v>
      </c>
      <c r="D7" s="17">
        <v>3.9864768500741998E-2</v>
      </c>
      <c r="E7" s="17">
        <v>3.6867259641437798E-2</v>
      </c>
      <c r="F7" s="17">
        <v>5.7443588857942401E-2</v>
      </c>
      <c r="G7" s="17">
        <v>8.2353562895315896E-2</v>
      </c>
      <c r="H7" s="17">
        <v>0.300576310676262</v>
      </c>
      <c r="I7" s="17">
        <v>0.130142951254126</v>
      </c>
      <c r="J7" s="17">
        <v>0.15720590657877001</v>
      </c>
    </row>
    <row r="8" spans="2:11" x14ac:dyDescent="0.3">
      <c r="B8" s="18" t="s">
        <v>163</v>
      </c>
      <c r="C8" s="17">
        <v>0.19679499226243599</v>
      </c>
      <c r="D8" s="17">
        <v>0.20094324455691201</v>
      </c>
      <c r="E8" s="17">
        <v>0.147889399632783</v>
      </c>
      <c r="F8" s="17">
        <v>0.23164734348497801</v>
      </c>
      <c r="G8" s="17">
        <v>0.31440487630622699</v>
      </c>
      <c r="H8" s="17">
        <v>0.43090732514452101</v>
      </c>
      <c r="I8" s="17">
        <v>0.41528639379090099</v>
      </c>
      <c r="J8" s="17">
        <v>0.341072935702388</v>
      </c>
    </row>
    <row r="9" spans="2:11" x14ac:dyDescent="0.3">
      <c r="B9" s="18" t="s">
        <v>164</v>
      </c>
      <c r="C9" s="17">
        <v>0.35408394696373802</v>
      </c>
      <c r="D9" s="17">
        <v>0.44317877524049598</v>
      </c>
      <c r="E9" s="17">
        <v>0.35242996236593899</v>
      </c>
      <c r="F9" s="17">
        <v>0.40095528508637301</v>
      </c>
      <c r="G9" s="17">
        <v>0.40040555159549102</v>
      </c>
      <c r="H9" s="17">
        <v>0.178349295799442</v>
      </c>
      <c r="I9" s="17">
        <v>0.33543383575261998</v>
      </c>
      <c r="J9" s="17">
        <v>0.33164899470901299</v>
      </c>
    </row>
    <row r="10" spans="2:11" x14ac:dyDescent="0.3">
      <c r="B10" s="18" t="s">
        <v>165</v>
      </c>
      <c r="C10" s="17">
        <v>0.22438317282909701</v>
      </c>
      <c r="D10" s="17">
        <v>0.19927966169411299</v>
      </c>
      <c r="E10" s="17">
        <v>0.352298468135053</v>
      </c>
      <c r="F10" s="17">
        <v>0.25089260847816902</v>
      </c>
      <c r="G10" s="17">
        <v>0.156663397231705</v>
      </c>
      <c r="H10" s="17">
        <v>5.5790868752118798E-2</v>
      </c>
      <c r="I10" s="17">
        <v>6.8615852496597698E-2</v>
      </c>
      <c r="J10" s="17">
        <v>0.110906442552433</v>
      </c>
    </row>
    <row r="11" spans="2:11" x14ac:dyDescent="0.3">
      <c r="B11" s="18" t="s">
        <v>166</v>
      </c>
      <c r="C11" s="17">
        <v>0.136127346628199</v>
      </c>
      <c r="D11" s="17">
        <v>7.9505311475167095E-2</v>
      </c>
      <c r="E11" s="17">
        <v>8.8650028257990399E-2</v>
      </c>
      <c r="F11" s="17">
        <v>3.8047258035670203E-2</v>
      </c>
      <c r="G11" s="17">
        <v>2.9511820313641E-2</v>
      </c>
      <c r="H11" s="17">
        <v>1.89673286207626E-2</v>
      </c>
      <c r="I11" s="17">
        <v>1.5574241295565E-2</v>
      </c>
      <c r="J11" s="17">
        <v>2.0375032879395402E-2</v>
      </c>
    </row>
    <row r="12" spans="2:11" x14ac:dyDescent="0.3">
      <c r="B12" s="18" t="s">
        <v>149</v>
      </c>
      <c r="C12" s="17">
        <v>2.69016297176101E-2</v>
      </c>
      <c r="D12" s="17">
        <v>3.7228238532570498E-2</v>
      </c>
      <c r="E12" s="17">
        <v>2.1864881966796999E-2</v>
      </c>
      <c r="F12" s="17">
        <v>2.1013916056868798E-2</v>
      </c>
      <c r="G12" s="17">
        <v>1.6660791657620501E-2</v>
      </c>
      <c r="H12" s="17">
        <v>1.5408871006894E-2</v>
      </c>
      <c r="I12" s="17">
        <v>3.4946725410190498E-2</v>
      </c>
      <c r="J12" s="17">
        <v>3.8790687578000298E-2</v>
      </c>
    </row>
    <row r="13" spans="2:11" x14ac:dyDescent="0.3">
      <c r="B13" s="16"/>
      <c r="C13" s="16"/>
      <c r="D13" s="16"/>
      <c r="E13" s="16"/>
      <c r="F13" s="16"/>
      <c r="G13" s="16"/>
      <c r="H13" s="16"/>
      <c r="I13" s="16"/>
      <c r="J13" s="16"/>
    </row>
    <row r="14" spans="2:11" x14ac:dyDescent="0.3">
      <c r="B14" t="s">
        <v>108</v>
      </c>
    </row>
    <row r="15" spans="2:11" x14ac:dyDescent="0.3">
      <c r="B15" t="s">
        <v>109</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162</v>
      </c>
      <c r="C9" s="17">
        <v>6.1708911598919398E-2</v>
      </c>
      <c r="D9" s="17">
        <v>7.4503235354592703E-2</v>
      </c>
      <c r="E9" s="17">
        <v>4.8906537235018102E-2</v>
      </c>
      <c r="F9" s="17"/>
      <c r="G9" s="17">
        <v>8.2179880118649296E-2</v>
      </c>
      <c r="H9" s="17">
        <v>0.13032823087342399</v>
      </c>
      <c r="I9" s="17">
        <v>9.9251255760559098E-2</v>
      </c>
      <c r="J9" s="17">
        <v>1.8891182534529101E-2</v>
      </c>
      <c r="K9" s="17">
        <v>2.9912094785367299E-2</v>
      </c>
      <c r="L9" s="17">
        <v>1.7677006205947601E-2</v>
      </c>
      <c r="M9" s="17"/>
      <c r="N9" s="17">
        <v>8.3487071004019905E-2</v>
      </c>
      <c r="O9" s="17">
        <v>6.2962858081102996E-2</v>
      </c>
      <c r="P9" s="17">
        <v>5.7455603408802701E-2</v>
      </c>
      <c r="Q9" s="17">
        <v>4.18614845392212E-2</v>
      </c>
      <c r="R9" s="17"/>
      <c r="S9" s="17">
        <v>0.144311876243991</v>
      </c>
      <c r="T9" s="17">
        <v>4.5582451486227901E-2</v>
      </c>
      <c r="U9" s="17">
        <v>1.23573369732069E-2</v>
      </c>
      <c r="V9" s="17">
        <v>2.72883637126238E-2</v>
      </c>
      <c r="W9" s="17">
        <v>2.96212811906954E-2</v>
      </c>
      <c r="X9" s="17">
        <v>7.6232583153429595E-2</v>
      </c>
      <c r="Y9" s="17">
        <v>2.5368497741584499E-2</v>
      </c>
      <c r="Z9" s="17">
        <v>7.2280955269835703E-2</v>
      </c>
      <c r="AA9" s="17">
        <v>9.4063700229580494E-2</v>
      </c>
      <c r="AB9" s="17">
        <v>6.4110548688017896E-2</v>
      </c>
      <c r="AC9" s="17">
        <v>2.21957782947826E-2</v>
      </c>
      <c r="AD9" s="17">
        <v>3.6405639741412803E-2</v>
      </c>
      <c r="AE9" s="17"/>
      <c r="AF9" s="17">
        <v>3.5234666716722797E-2</v>
      </c>
      <c r="AG9" s="17">
        <v>0.101817277872808</v>
      </c>
      <c r="AH9" s="17">
        <v>5.1634627517829802E-2</v>
      </c>
      <c r="AI9" s="17">
        <v>2.9566176738608899E-2</v>
      </c>
      <c r="AJ9" s="17">
        <v>3.9328748516552298E-2</v>
      </c>
      <c r="AK9" s="17"/>
      <c r="AL9" s="17">
        <v>0.132095407134906</v>
      </c>
      <c r="AM9" s="17">
        <v>6.8225597135941798E-2</v>
      </c>
      <c r="AN9" s="17">
        <v>3.8728884118674298E-2</v>
      </c>
      <c r="AO9" s="17">
        <v>3.2275955762021302E-2</v>
      </c>
      <c r="AP9" s="17">
        <v>3.69427406008856E-2</v>
      </c>
      <c r="AQ9" s="17">
        <v>1.11350152688885E-2</v>
      </c>
      <c r="AR9" s="17"/>
      <c r="AS9" s="17">
        <v>0.176887509723715</v>
      </c>
      <c r="AT9" s="17">
        <v>4.4124135770768402E-2</v>
      </c>
      <c r="AU9" s="17">
        <v>1.75560319404988E-2</v>
      </c>
      <c r="AV9" s="17">
        <v>5.4326054853161998E-2</v>
      </c>
      <c r="AW9" s="17">
        <v>7.1171252092187096E-2</v>
      </c>
      <c r="AX9" s="17"/>
      <c r="AY9" s="17">
        <v>0.13396977766437701</v>
      </c>
      <c r="AZ9" s="17">
        <v>4.8669055569188199E-2</v>
      </c>
      <c r="BA9" s="17">
        <v>2.3600534995316499E-2</v>
      </c>
      <c r="BB9" s="17">
        <v>3.20297054032272E-2</v>
      </c>
      <c r="BC9" s="17">
        <v>4.1488685507783001E-2</v>
      </c>
      <c r="BD9" s="17"/>
      <c r="BE9" s="17">
        <v>0.127350629487684</v>
      </c>
      <c r="BF9" s="17">
        <v>7.2464593591333101E-2</v>
      </c>
      <c r="BG9" s="17">
        <v>5.3378218166957599E-2</v>
      </c>
      <c r="BH9" s="17">
        <v>5.9417161394965702E-2</v>
      </c>
      <c r="BI9" s="17"/>
      <c r="BJ9" s="17">
        <v>8.2372222770361797E-2</v>
      </c>
      <c r="BK9" s="17">
        <v>0.188275726062755</v>
      </c>
      <c r="BL9" s="17">
        <v>3.5127272174621499E-2</v>
      </c>
      <c r="BM9" s="17">
        <v>5.2424406437682203E-2</v>
      </c>
      <c r="BN9" s="17"/>
      <c r="BO9" s="17">
        <v>0.106935672359793</v>
      </c>
      <c r="BP9" s="17">
        <v>4.8581765092685997E-2</v>
      </c>
      <c r="BQ9" s="17">
        <v>5.4717517980739303E-2</v>
      </c>
      <c r="BR9" s="17"/>
      <c r="BS9" s="17">
        <v>7.39401080580495E-2</v>
      </c>
      <c r="BT9" s="17">
        <v>4.6602730132428598E-2</v>
      </c>
      <c r="BU9" s="17"/>
      <c r="BV9" s="17">
        <v>4.7501718685824097E-2</v>
      </c>
      <c r="BW9" s="17">
        <v>4.3313814405345701E-2</v>
      </c>
      <c r="BX9" s="17">
        <v>0.100537037565293</v>
      </c>
      <c r="BY9" s="17"/>
      <c r="BZ9" s="17">
        <v>9.8206521102684505E-2</v>
      </c>
      <c r="CA9" s="17">
        <v>0.15156601942449399</v>
      </c>
    </row>
    <row r="10" spans="2:79" x14ac:dyDescent="0.3">
      <c r="B10" s="18" t="s">
        <v>163</v>
      </c>
      <c r="C10" s="17">
        <v>0.19679499226243599</v>
      </c>
      <c r="D10" s="17">
        <v>0.23196736225303499</v>
      </c>
      <c r="E10" s="17">
        <v>0.164240111598773</v>
      </c>
      <c r="F10" s="17"/>
      <c r="G10" s="17">
        <v>0.26540640224484502</v>
      </c>
      <c r="H10" s="17">
        <v>0.28804627334840099</v>
      </c>
      <c r="I10" s="17">
        <v>0.17848109971762099</v>
      </c>
      <c r="J10" s="17">
        <v>0.12688082721128499</v>
      </c>
      <c r="K10" s="17">
        <v>0.17594621509611899</v>
      </c>
      <c r="L10" s="17">
        <v>0.16230604801741699</v>
      </c>
      <c r="M10" s="17"/>
      <c r="N10" s="17">
        <v>0.25973218274897902</v>
      </c>
      <c r="O10" s="17">
        <v>0.210276121126203</v>
      </c>
      <c r="P10" s="17">
        <v>0.13884180105277699</v>
      </c>
      <c r="Q10" s="17">
        <v>0.1697371606284</v>
      </c>
      <c r="R10" s="17"/>
      <c r="S10" s="17">
        <v>0.20578543586262399</v>
      </c>
      <c r="T10" s="17">
        <v>0.19303403461113799</v>
      </c>
      <c r="U10" s="17">
        <v>0.187653767483178</v>
      </c>
      <c r="V10" s="17">
        <v>0.167764978075336</v>
      </c>
      <c r="W10" s="17">
        <v>0.20406004368901801</v>
      </c>
      <c r="X10" s="17">
        <v>0.202568940856482</v>
      </c>
      <c r="Y10" s="17">
        <v>0.216563371277567</v>
      </c>
      <c r="Z10" s="17">
        <v>0.21721351505623099</v>
      </c>
      <c r="AA10" s="17">
        <v>0.22475183880567701</v>
      </c>
      <c r="AB10" s="17">
        <v>0.172455051378514</v>
      </c>
      <c r="AC10" s="17">
        <v>0.197381716524476</v>
      </c>
      <c r="AD10" s="17">
        <v>0.137857123438232</v>
      </c>
      <c r="AE10" s="17"/>
      <c r="AF10" s="17">
        <v>0.18121130546028899</v>
      </c>
      <c r="AG10" s="17">
        <v>0.28806877174552997</v>
      </c>
      <c r="AH10" s="17">
        <v>0.20641512162217601</v>
      </c>
      <c r="AI10" s="17">
        <v>8.9437022256118395E-2</v>
      </c>
      <c r="AJ10" s="17">
        <v>0.16562336340819001</v>
      </c>
      <c r="AK10" s="17"/>
      <c r="AL10" s="17">
        <v>0.34773496739867099</v>
      </c>
      <c r="AM10" s="17">
        <v>0.23114764613080499</v>
      </c>
      <c r="AN10" s="17">
        <v>0.20977526491624601</v>
      </c>
      <c r="AO10" s="17">
        <v>5.5176147833851302E-2</v>
      </c>
      <c r="AP10" s="17">
        <v>0.16736344135049799</v>
      </c>
      <c r="AQ10" s="17">
        <v>0.106068474176457</v>
      </c>
      <c r="AR10" s="17"/>
      <c r="AS10" s="17">
        <v>0.22716961553008</v>
      </c>
      <c r="AT10" s="17">
        <v>0.23473274926211801</v>
      </c>
      <c r="AU10" s="17">
        <v>0.13653745108166701</v>
      </c>
      <c r="AV10" s="17">
        <v>0.119750776289545</v>
      </c>
      <c r="AW10" s="17">
        <v>9.4652048889303897E-2</v>
      </c>
      <c r="AX10" s="17"/>
      <c r="AY10" s="17">
        <v>0.20253001653965799</v>
      </c>
      <c r="AZ10" s="17">
        <v>0.25812758463693503</v>
      </c>
      <c r="BA10" s="17">
        <v>0.145840262133272</v>
      </c>
      <c r="BB10" s="17">
        <v>0.109014584092842</v>
      </c>
      <c r="BC10" s="17">
        <v>0.12928140574321501</v>
      </c>
      <c r="BD10" s="17"/>
      <c r="BE10" s="17">
        <v>0.15924293373585799</v>
      </c>
      <c r="BF10" s="17">
        <v>0.231096864240845</v>
      </c>
      <c r="BG10" s="17">
        <v>0.19568386885814501</v>
      </c>
      <c r="BH10" s="17">
        <v>0.186845661885576</v>
      </c>
      <c r="BI10" s="17"/>
      <c r="BJ10" s="17">
        <v>0.16142559237544099</v>
      </c>
      <c r="BK10" s="17">
        <v>0.237656256699846</v>
      </c>
      <c r="BL10" s="17">
        <v>0.19588501161320601</v>
      </c>
      <c r="BM10" s="17">
        <v>0.19991046150778899</v>
      </c>
      <c r="BN10" s="17"/>
      <c r="BO10" s="17">
        <v>0.18651660554493801</v>
      </c>
      <c r="BP10" s="17">
        <v>0.20331000063756499</v>
      </c>
      <c r="BQ10" s="17">
        <v>0.19768604540210299</v>
      </c>
      <c r="BR10" s="17"/>
      <c r="BS10" s="17">
        <v>0.19504881635238899</v>
      </c>
      <c r="BT10" s="17">
        <v>0.198206446166869</v>
      </c>
      <c r="BU10" s="17"/>
      <c r="BV10" s="17">
        <v>0.28175032617104401</v>
      </c>
      <c r="BW10" s="17">
        <v>0.16155527651842599</v>
      </c>
      <c r="BX10" s="17">
        <v>0.18924429306270199</v>
      </c>
      <c r="BY10" s="17"/>
      <c r="BZ10" s="17">
        <v>0.23749125628874801</v>
      </c>
      <c r="CA10" s="17">
        <v>0.28498517495280601</v>
      </c>
    </row>
    <row r="11" spans="2:79" x14ac:dyDescent="0.3">
      <c r="B11" s="18" t="s">
        <v>164</v>
      </c>
      <c r="C11" s="17">
        <v>0.35408394696373802</v>
      </c>
      <c r="D11" s="17">
        <v>0.344910198741537</v>
      </c>
      <c r="E11" s="17">
        <v>0.36054052615864901</v>
      </c>
      <c r="F11" s="17"/>
      <c r="G11" s="17">
        <v>0.28317914250487902</v>
      </c>
      <c r="H11" s="17">
        <v>0.26653945604109602</v>
      </c>
      <c r="I11" s="17">
        <v>0.32780923362641301</v>
      </c>
      <c r="J11" s="17">
        <v>0.380675005329909</v>
      </c>
      <c r="K11" s="17">
        <v>0.39968512280215102</v>
      </c>
      <c r="L11" s="17">
        <v>0.44201725673208397</v>
      </c>
      <c r="M11" s="17"/>
      <c r="N11" s="17">
        <v>0.35670686337269503</v>
      </c>
      <c r="O11" s="17">
        <v>0.34968796130207702</v>
      </c>
      <c r="P11" s="17">
        <v>0.34217226013044999</v>
      </c>
      <c r="Q11" s="17">
        <v>0.36316296503078299</v>
      </c>
      <c r="R11" s="17"/>
      <c r="S11" s="17">
        <v>0.37536996370945203</v>
      </c>
      <c r="T11" s="17">
        <v>0.34693178019316501</v>
      </c>
      <c r="U11" s="17">
        <v>0.34046990649662501</v>
      </c>
      <c r="V11" s="17">
        <v>0.42302895797204298</v>
      </c>
      <c r="W11" s="17">
        <v>0.33445146537341403</v>
      </c>
      <c r="X11" s="17">
        <v>0.32776977437117</v>
      </c>
      <c r="Y11" s="17">
        <v>0.341441426708603</v>
      </c>
      <c r="Z11" s="17">
        <v>0.40684121588863598</v>
      </c>
      <c r="AA11" s="17">
        <v>0.35620482274846499</v>
      </c>
      <c r="AB11" s="17">
        <v>0.39565804045638497</v>
      </c>
      <c r="AC11" s="17">
        <v>0.214662766730814</v>
      </c>
      <c r="AD11" s="17">
        <v>0.30462546504244398</v>
      </c>
      <c r="AE11" s="17"/>
      <c r="AF11" s="17">
        <v>0.41589819942547901</v>
      </c>
      <c r="AG11" s="17">
        <v>0.32491210779292801</v>
      </c>
      <c r="AH11" s="17">
        <v>0.38802610250542802</v>
      </c>
      <c r="AI11" s="17">
        <v>0.31392874624702399</v>
      </c>
      <c r="AJ11" s="17">
        <v>0.280437127901278</v>
      </c>
      <c r="AK11" s="17"/>
      <c r="AL11" s="17">
        <v>0.33933731375451398</v>
      </c>
      <c r="AM11" s="17">
        <v>0.40699591677048802</v>
      </c>
      <c r="AN11" s="17">
        <v>0.320939366603123</v>
      </c>
      <c r="AO11" s="17">
        <v>0.33088929916048399</v>
      </c>
      <c r="AP11" s="17">
        <v>0.28084379130352799</v>
      </c>
      <c r="AQ11" s="17">
        <v>0.44595436323750098</v>
      </c>
      <c r="AR11" s="17"/>
      <c r="AS11" s="17">
        <v>0.28718849790435902</v>
      </c>
      <c r="AT11" s="17">
        <v>0.36304963098894499</v>
      </c>
      <c r="AU11" s="17">
        <v>0.41006770743639998</v>
      </c>
      <c r="AV11" s="17">
        <v>0.28585712314956002</v>
      </c>
      <c r="AW11" s="17">
        <v>0.38672635711339398</v>
      </c>
      <c r="AX11" s="17"/>
      <c r="AY11" s="17">
        <v>0.36676627470154799</v>
      </c>
      <c r="AZ11" s="17">
        <v>0.36046713084044801</v>
      </c>
      <c r="BA11" s="17">
        <v>0.36791714582523</v>
      </c>
      <c r="BB11" s="17">
        <v>0.29855120234517202</v>
      </c>
      <c r="BC11" s="17">
        <v>0.28138652911722201</v>
      </c>
      <c r="BD11" s="17"/>
      <c r="BE11" s="17">
        <v>0.25711670644667201</v>
      </c>
      <c r="BF11" s="17">
        <v>0.376606910795938</v>
      </c>
      <c r="BG11" s="17">
        <v>0.35354492761297701</v>
      </c>
      <c r="BH11" s="17">
        <v>0.35161057591587402</v>
      </c>
      <c r="BI11" s="17"/>
      <c r="BJ11" s="17">
        <v>0.31986027767054198</v>
      </c>
      <c r="BK11" s="17">
        <v>0.23663438587711599</v>
      </c>
      <c r="BL11" s="17">
        <v>0.33896112656402499</v>
      </c>
      <c r="BM11" s="17">
        <v>0.38461141139327198</v>
      </c>
      <c r="BN11" s="17"/>
      <c r="BO11" s="17">
        <v>0.30069807370436002</v>
      </c>
      <c r="BP11" s="17">
        <v>0.27740986019448599</v>
      </c>
      <c r="BQ11" s="17">
        <v>0.37864677617820902</v>
      </c>
      <c r="BR11" s="17"/>
      <c r="BS11" s="17">
        <v>0.36081885212485598</v>
      </c>
      <c r="BT11" s="17">
        <v>0.34688394862819599</v>
      </c>
      <c r="BU11" s="17"/>
      <c r="BV11" s="17">
        <v>0.352404145092098</v>
      </c>
      <c r="BW11" s="17">
        <v>0.37446490840609697</v>
      </c>
      <c r="BX11" s="17">
        <v>0.33946963623169801</v>
      </c>
      <c r="BY11" s="17"/>
      <c r="BZ11" s="17">
        <v>0.314834686342359</v>
      </c>
      <c r="CA11" s="17">
        <v>0.26916388675813602</v>
      </c>
    </row>
    <row r="12" spans="2:79" x14ac:dyDescent="0.3">
      <c r="B12" s="18" t="s">
        <v>165</v>
      </c>
      <c r="C12" s="17">
        <v>0.22438317282909701</v>
      </c>
      <c r="D12" s="17">
        <v>0.20831880325245899</v>
      </c>
      <c r="E12" s="17">
        <v>0.24087994004753499</v>
      </c>
      <c r="F12" s="17"/>
      <c r="G12" s="17">
        <v>0.24353589140277701</v>
      </c>
      <c r="H12" s="17">
        <v>0.20668443346186799</v>
      </c>
      <c r="I12" s="17">
        <v>0.207438813305512</v>
      </c>
      <c r="J12" s="17">
        <v>0.25164016495265201</v>
      </c>
      <c r="K12" s="17">
        <v>0.22294192049860001</v>
      </c>
      <c r="L12" s="17">
        <v>0.21858806075788501</v>
      </c>
      <c r="M12" s="17"/>
      <c r="N12" s="17">
        <v>0.196778390468207</v>
      </c>
      <c r="O12" s="17">
        <v>0.229637431403652</v>
      </c>
      <c r="P12" s="17">
        <v>0.249389303872598</v>
      </c>
      <c r="Q12" s="17">
        <v>0.22749148002728001</v>
      </c>
      <c r="R12" s="17"/>
      <c r="S12" s="17">
        <v>0.16154974558509999</v>
      </c>
      <c r="T12" s="17">
        <v>0.24362962565433199</v>
      </c>
      <c r="U12" s="17">
        <v>0.27401913205569101</v>
      </c>
      <c r="V12" s="17">
        <v>0.228991182719299</v>
      </c>
      <c r="W12" s="17">
        <v>0.26918779347741401</v>
      </c>
      <c r="X12" s="17">
        <v>0.210863636943833</v>
      </c>
      <c r="Y12" s="17">
        <v>0.25194718043706299</v>
      </c>
      <c r="Z12" s="17">
        <v>0.23124581235706301</v>
      </c>
      <c r="AA12" s="17">
        <v>0.20491525519613801</v>
      </c>
      <c r="AB12" s="17">
        <v>0.15982700163660299</v>
      </c>
      <c r="AC12" s="17">
        <v>0.26516545164681499</v>
      </c>
      <c r="AD12" s="17">
        <v>0.337994088268945</v>
      </c>
      <c r="AE12" s="17"/>
      <c r="AF12" s="17">
        <v>0.22677276964227999</v>
      </c>
      <c r="AG12" s="17">
        <v>0.17177368764892501</v>
      </c>
      <c r="AH12" s="17">
        <v>0.20759822833798</v>
      </c>
      <c r="AI12" s="17">
        <v>0.30137434681499597</v>
      </c>
      <c r="AJ12" s="17">
        <v>0.27249264308554</v>
      </c>
      <c r="AK12" s="17"/>
      <c r="AL12" s="17">
        <v>0.121727836276962</v>
      </c>
      <c r="AM12" s="17">
        <v>0.202512445931878</v>
      </c>
      <c r="AN12" s="17">
        <v>0.292554907481472</v>
      </c>
      <c r="AO12" s="17">
        <v>0.31418475749289898</v>
      </c>
      <c r="AP12" s="17">
        <v>0.30245864943612799</v>
      </c>
      <c r="AQ12" s="17">
        <v>0.21723022030825501</v>
      </c>
      <c r="AR12" s="17"/>
      <c r="AS12" s="17">
        <v>0.17660446068528199</v>
      </c>
      <c r="AT12" s="17">
        <v>0.21130277515156101</v>
      </c>
      <c r="AU12" s="17">
        <v>0.266523563896437</v>
      </c>
      <c r="AV12" s="17">
        <v>0.283075358037439</v>
      </c>
      <c r="AW12" s="17">
        <v>0.19249133127130399</v>
      </c>
      <c r="AX12" s="17"/>
      <c r="AY12" s="17">
        <v>0.18011920733540901</v>
      </c>
      <c r="AZ12" s="17">
        <v>0.195707666103005</v>
      </c>
      <c r="BA12" s="17">
        <v>0.270798100765338</v>
      </c>
      <c r="BB12" s="17">
        <v>0.31975981394689601</v>
      </c>
      <c r="BC12" s="17">
        <v>0.234015230822961</v>
      </c>
      <c r="BD12" s="17"/>
      <c r="BE12" s="17">
        <v>0.30012211476462702</v>
      </c>
      <c r="BF12" s="17">
        <v>0.21589545304329899</v>
      </c>
      <c r="BG12" s="17">
        <v>0.23490215139112899</v>
      </c>
      <c r="BH12" s="17">
        <v>0.20392116456163201</v>
      </c>
      <c r="BI12" s="17"/>
      <c r="BJ12" s="17">
        <v>0.246533248450269</v>
      </c>
      <c r="BK12" s="17">
        <v>0.208020324996673</v>
      </c>
      <c r="BL12" s="17">
        <v>0.24967252501238299</v>
      </c>
      <c r="BM12" s="17">
        <v>0.20986670858456799</v>
      </c>
      <c r="BN12" s="17"/>
      <c r="BO12" s="17">
        <v>0.25362520627595297</v>
      </c>
      <c r="BP12" s="17">
        <v>0.300668727718717</v>
      </c>
      <c r="BQ12" s="17">
        <v>0.205011084075993</v>
      </c>
      <c r="BR12" s="17"/>
      <c r="BS12" s="17">
        <v>0.20632277622796999</v>
      </c>
      <c r="BT12" s="17">
        <v>0.24769315061243199</v>
      </c>
      <c r="BU12" s="17"/>
      <c r="BV12" s="17">
        <v>0.21084693219745601</v>
      </c>
      <c r="BW12" s="17">
        <v>0.24508390223604101</v>
      </c>
      <c r="BX12" s="17">
        <v>0.21314019441102999</v>
      </c>
      <c r="BY12" s="17"/>
      <c r="BZ12" s="17">
        <v>0.209019976072815</v>
      </c>
      <c r="CA12" s="17">
        <v>0.14741918312819099</v>
      </c>
    </row>
    <row r="13" spans="2:79" x14ac:dyDescent="0.3">
      <c r="B13" s="18" t="s">
        <v>166</v>
      </c>
      <c r="C13" s="17">
        <v>0.136127346628199</v>
      </c>
      <c r="D13" s="17">
        <v>0.12063647567458</v>
      </c>
      <c r="E13" s="17">
        <v>0.15123342122293901</v>
      </c>
      <c r="F13" s="17"/>
      <c r="G13" s="17">
        <v>9.4727410564775003E-2</v>
      </c>
      <c r="H13" s="17">
        <v>8.4435582497706996E-2</v>
      </c>
      <c r="I13" s="17">
        <v>0.16633916090530701</v>
      </c>
      <c r="J13" s="17">
        <v>0.18784602497618699</v>
      </c>
      <c r="K13" s="17">
        <v>0.151476958081291</v>
      </c>
      <c r="L13" s="17">
        <v>0.129022989201037</v>
      </c>
      <c r="M13" s="17"/>
      <c r="N13" s="17">
        <v>8.7210671736092094E-2</v>
      </c>
      <c r="O13" s="17">
        <v>0.12075139519851701</v>
      </c>
      <c r="P13" s="17">
        <v>0.18160809886023499</v>
      </c>
      <c r="Q13" s="17">
        <v>0.16547415746069299</v>
      </c>
      <c r="R13" s="17"/>
      <c r="S13" s="17">
        <v>9.1636389901441198E-2</v>
      </c>
      <c r="T13" s="17">
        <v>0.12569529894041101</v>
      </c>
      <c r="U13" s="17">
        <v>0.18549985699129901</v>
      </c>
      <c r="V13" s="17">
        <v>0.12523600825651199</v>
      </c>
      <c r="W13" s="17">
        <v>0.11359990670942501</v>
      </c>
      <c r="X13" s="17">
        <v>0.14307464542534101</v>
      </c>
      <c r="Y13" s="17">
        <v>0.15871009437453401</v>
      </c>
      <c r="Z13" s="17">
        <v>7.2418501428233598E-2</v>
      </c>
      <c r="AA13" s="17">
        <v>8.3606914776819197E-2</v>
      </c>
      <c r="AB13" s="17">
        <v>0.189897133858624</v>
      </c>
      <c r="AC13" s="17">
        <v>0.25177573179505103</v>
      </c>
      <c r="AD13" s="17">
        <v>0.18311768350896601</v>
      </c>
      <c r="AE13" s="17"/>
      <c r="AF13" s="17">
        <v>0.12338813672771801</v>
      </c>
      <c r="AG13" s="17">
        <v>9.2312250029850607E-2</v>
      </c>
      <c r="AH13" s="17">
        <v>0.117313818111908</v>
      </c>
      <c r="AI13" s="17">
        <v>0.257774414767033</v>
      </c>
      <c r="AJ13" s="17">
        <v>0.18644519471281101</v>
      </c>
      <c r="AK13" s="17"/>
      <c r="AL13" s="17">
        <v>3.7364164065984702E-2</v>
      </c>
      <c r="AM13" s="17">
        <v>8.2138700403395895E-2</v>
      </c>
      <c r="AN13" s="17">
        <v>0.117096547838463</v>
      </c>
      <c r="AO13" s="17">
        <v>0.25866228431857702</v>
      </c>
      <c r="AP13" s="17">
        <v>0.176994618856192</v>
      </c>
      <c r="AQ13" s="17">
        <v>0.15059742219358699</v>
      </c>
      <c r="AR13" s="17"/>
      <c r="AS13" s="17">
        <v>0.11041939581871001</v>
      </c>
      <c r="AT13" s="17">
        <v>0.115985112087753</v>
      </c>
      <c r="AU13" s="17">
        <v>0.14491172597134899</v>
      </c>
      <c r="AV13" s="17">
        <v>0.22844335854592801</v>
      </c>
      <c r="AW13" s="17">
        <v>0.25495901063381099</v>
      </c>
      <c r="AX13" s="17"/>
      <c r="AY13" s="17">
        <v>0.105175171717313</v>
      </c>
      <c r="AZ13" s="17">
        <v>0.102704282942613</v>
      </c>
      <c r="BA13" s="17">
        <v>0.16801699075733301</v>
      </c>
      <c r="BB13" s="17">
        <v>0.21069253377736799</v>
      </c>
      <c r="BC13" s="17">
        <v>0.28665267263404498</v>
      </c>
      <c r="BD13" s="17"/>
      <c r="BE13" s="17">
        <v>0.14434737824390301</v>
      </c>
      <c r="BF13" s="17">
        <v>9.5028365862315695E-2</v>
      </c>
      <c r="BG13" s="17">
        <v>0.135626199824948</v>
      </c>
      <c r="BH13" s="17">
        <v>0.160926165984588</v>
      </c>
      <c r="BI13" s="17"/>
      <c r="BJ13" s="17">
        <v>0.172798698485993</v>
      </c>
      <c r="BK13" s="17">
        <v>0.123135716203646</v>
      </c>
      <c r="BL13" s="17">
        <v>0.15170217468390099</v>
      </c>
      <c r="BM13" s="17">
        <v>0.123501535953617</v>
      </c>
      <c r="BN13" s="17"/>
      <c r="BO13" s="17">
        <v>0.141632480861971</v>
      </c>
      <c r="BP13" s="17">
        <v>0.15124571005187201</v>
      </c>
      <c r="BQ13" s="17">
        <v>0.132634119667255</v>
      </c>
      <c r="BR13" s="17"/>
      <c r="BS13" s="17">
        <v>0.142075414764465</v>
      </c>
      <c r="BT13" s="17">
        <v>0.12813085847038699</v>
      </c>
      <c r="BU13" s="17"/>
      <c r="BV13" s="17">
        <v>8.5831833178712902E-2</v>
      </c>
      <c r="BW13" s="17">
        <v>0.14608396618403299</v>
      </c>
      <c r="BX13" s="17">
        <v>0.151549014922297</v>
      </c>
      <c r="BY13" s="17"/>
      <c r="BZ13" s="17">
        <v>0.120356582367996</v>
      </c>
      <c r="CA13" s="17">
        <v>0.14686573573637299</v>
      </c>
    </row>
    <row r="14" spans="2:79" x14ac:dyDescent="0.3">
      <c r="B14" s="18" t="s">
        <v>149</v>
      </c>
      <c r="C14" s="19">
        <v>2.69016297176101E-2</v>
      </c>
      <c r="D14" s="19">
        <v>1.9663924723796598E-2</v>
      </c>
      <c r="E14" s="19">
        <v>3.4199463737086197E-2</v>
      </c>
      <c r="F14" s="19"/>
      <c r="G14" s="19">
        <v>3.0971273164074501E-2</v>
      </c>
      <c r="H14" s="19">
        <v>2.3966023777504002E-2</v>
      </c>
      <c r="I14" s="19">
        <v>2.0680436684587598E-2</v>
      </c>
      <c r="J14" s="19">
        <v>3.4066794995439097E-2</v>
      </c>
      <c r="K14" s="19">
        <v>2.00376887364716E-2</v>
      </c>
      <c r="L14" s="19">
        <v>3.0388639085629599E-2</v>
      </c>
      <c r="M14" s="19"/>
      <c r="N14" s="19">
        <v>1.6084820670007698E-2</v>
      </c>
      <c r="O14" s="19">
        <v>2.6684232888448199E-2</v>
      </c>
      <c r="P14" s="19">
        <v>3.0532932675137001E-2</v>
      </c>
      <c r="Q14" s="19">
        <v>3.2272752313622602E-2</v>
      </c>
      <c r="R14" s="19"/>
      <c r="S14" s="19">
        <v>2.1346588697392099E-2</v>
      </c>
      <c r="T14" s="19">
        <v>4.5126809114726101E-2</v>
      </c>
      <c r="U14" s="19">
        <v>0</v>
      </c>
      <c r="V14" s="19">
        <v>2.76905092641858E-2</v>
      </c>
      <c r="W14" s="19">
        <v>4.9079509560034602E-2</v>
      </c>
      <c r="X14" s="19">
        <v>3.94904192497443E-2</v>
      </c>
      <c r="Y14" s="19">
        <v>5.9694294606482696E-3</v>
      </c>
      <c r="Z14" s="19">
        <v>0</v>
      </c>
      <c r="AA14" s="19">
        <v>3.6457468243320301E-2</v>
      </c>
      <c r="AB14" s="19">
        <v>1.80522239818568E-2</v>
      </c>
      <c r="AC14" s="19">
        <v>4.8818555008061801E-2</v>
      </c>
      <c r="AD14" s="19">
        <v>0</v>
      </c>
      <c r="AE14" s="19"/>
      <c r="AF14" s="19">
        <v>1.7494922027510702E-2</v>
      </c>
      <c r="AG14" s="19">
        <v>2.1115904909957899E-2</v>
      </c>
      <c r="AH14" s="19">
        <v>2.9012101904678601E-2</v>
      </c>
      <c r="AI14" s="19">
        <v>7.9192931762201296E-3</v>
      </c>
      <c r="AJ14" s="19">
        <v>5.56729223756285E-2</v>
      </c>
      <c r="AK14" s="19"/>
      <c r="AL14" s="19">
        <v>2.1740311368963001E-2</v>
      </c>
      <c r="AM14" s="19">
        <v>8.9796936274923293E-3</v>
      </c>
      <c r="AN14" s="19">
        <v>2.0905029042020799E-2</v>
      </c>
      <c r="AO14" s="19">
        <v>8.8115554321676302E-3</v>
      </c>
      <c r="AP14" s="19">
        <v>3.53967584527691E-2</v>
      </c>
      <c r="AQ14" s="19">
        <v>6.9014504815310906E-2</v>
      </c>
      <c r="AR14" s="19"/>
      <c r="AS14" s="19">
        <v>2.1730520337853099E-2</v>
      </c>
      <c r="AT14" s="19">
        <v>3.0805596738855402E-2</v>
      </c>
      <c r="AU14" s="19">
        <v>2.4403519673648299E-2</v>
      </c>
      <c r="AV14" s="19">
        <v>2.8547329124365101E-2</v>
      </c>
      <c r="AW14" s="19">
        <v>0</v>
      </c>
      <c r="AX14" s="19"/>
      <c r="AY14" s="19">
        <v>1.14395520416949E-2</v>
      </c>
      <c r="AZ14" s="19">
        <v>3.4324279907810798E-2</v>
      </c>
      <c r="BA14" s="19">
        <v>2.3826965523511E-2</v>
      </c>
      <c r="BB14" s="19">
        <v>2.9952160434493599E-2</v>
      </c>
      <c r="BC14" s="19">
        <v>2.71754761747743E-2</v>
      </c>
      <c r="BD14" s="19"/>
      <c r="BE14" s="19">
        <v>1.1820237321255899E-2</v>
      </c>
      <c r="BF14" s="19">
        <v>8.9078124662684503E-3</v>
      </c>
      <c r="BG14" s="19">
        <v>2.68646341458431E-2</v>
      </c>
      <c r="BH14" s="19">
        <v>3.7279270257363599E-2</v>
      </c>
      <c r="BI14" s="19"/>
      <c r="BJ14" s="19">
        <v>1.7009960247393301E-2</v>
      </c>
      <c r="BK14" s="19">
        <v>6.2775901599645802E-3</v>
      </c>
      <c r="BL14" s="19">
        <v>2.86518899518634E-2</v>
      </c>
      <c r="BM14" s="19">
        <v>2.9685476123072201E-2</v>
      </c>
      <c r="BN14" s="19"/>
      <c r="BO14" s="19">
        <v>1.05919612529848E-2</v>
      </c>
      <c r="BP14" s="19">
        <v>1.8783936304673999E-2</v>
      </c>
      <c r="BQ14" s="19">
        <v>3.13044566957002E-2</v>
      </c>
      <c r="BR14" s="19"/>
      <c r="BS14" s="19">
        <v>2.1794032472269902E-2</v>
      </c>
      <c r="BT14" s="19">
        <v>3.2482865989687498E-2</v>
      </c>
      <c r="BU14" s="19"/>
      <c r="BV14" s="19">
        <v>2.16650446748652E-2</v>
      </c>
      <c r="BW14" s="19">
        <v>2.94981322500571E-2</v>
      </c>
      <c r="BX14" s="19">
        <v>6.0598238069789097E-3</v>
      </c>
      <c r="BY14" s="19"/>
      <c r="BZ14" s="19">
        <v>2.0090977825397999E-2</v>
      </c>
      <c r="CA14" s="19">
        <v>0</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162</v>
      </c>
      <c r="C9" s="17">
        <v>3.9864768500741998E-2</v>
      </c>
      <c r="D9" s="17">
        <v>5.7031317760839202E-2</v>
      </c>
      <c r="E9" s="17">
        <v>2.3476597972218401E-2</v>
      </c>
      <c r="F9" s="17"/>
      <c r="G9" s="17">
        <v>5.5090169822063301E-2</v>
      </c>
      <c r="H9" s="17">
        <v>8.4854521091185298E-2</v>
      </c>
      <c r="I9" s="17">
        <v>6.3155461960073794E-2</v>
      </c>
      <c r="J9" s="17">
        <v>1.8749013756851701E-2</v>
      </c>
      <c r="K9" s="17">
        <v>1.70081422784613E-2</v>
      </c>
      <c r="L9" s="17">
        <v>6.5514788205611003E-3</v>
      </c>
      <c r="M9" s="17"/>
      <c r="N9" s="17">
        <v>5.9613317774500699E-2</v>
      </c>
      <c r="O9" s="17">
        <v>3.9947226409313898E-2</v>
      </c>
      <c r="P9" s="17">
        <v>3.5285185634429499E-2</v>
      </c>
      <c r="Q9" s="17">
        <v>2.32779073525375E-2</v>
      </c>
      <c r="R9" s="17"/>
      <c r="S9" s="17">
        <v>8.1140830220897797E-2</v>
      </c>
      <c r="T9" s="17">
        <v>3.3416819454589401E-2</v>
      </c>
      <c r="U9" s="17">
        <v>5.8844343352593698E-3</v>
      </c>
      <c r="V9" s="17">
        <v>2.3244094119443701E-2</v>
      </c>
      <c r="W9" s="17">
        <v>4.3535298725027101E-2</v>
      </c>
      <c r="X9" s="17">
        <v>6.0738399051273401E-2</v>
      </c>
      <c r="Y9" s="17">
        <v>2.81316393782878E-2</v>
      </c>
      <c r="Z9" s="17">
        <v>3.14837159170872E-2</v>
      </c>
      <c r="AA9" s="17">
        <v>3.8466959223371802E-2</v>
      </c>
      <c r="AB9" s="17">
        <v>4.7123846373256201E-2</v>
      </c>
      <c r="AC9" s="17">
        <v>2.21957782947826E-2</v>
      </c>
      <c r="AD9" s="17">
        <v>0</v>
      </c>
      <c r="AE9" s="17"/>
      <c r="AF9" s="17">
        <v>3.8850304645899301E-2</v>
      </c>
      <c r="AG9" s="17">
        <v>6.7007703886873798E-2</v>
      </c>
      <c r="AH9" s="17">
        <v>1.5674989038084401E-2</v>
      </c>
      <c r="AI9" s="17">
        <v>7.8030297494144701E-3</v>
      </c>
      <c r="AJ9" s="17">
        <v>1.9068334350178299E-2</v>
      </c>
      <c r="AK9" s="17"/>
      <c r="AL9" s="17">
        <v>8.1320397860536298E-2</v>
      </c>
      <c r="AM9" s="17">
        <v>6.3149595409515993E-2</v>
      </c>
      <c r="AN9" s="17">
        <v>2.3366117514367801E-2</v>
      </c>
      <c r="AO9" s="17">
        <v>7.8755477424768804E-3</v>
      </c>
      <c r="AP9" s="17">
        <v>2.13820645097622E-2</v>
      </c>
      <c r="AQ9" s="17">
        <v>1.01951476440044E-2</v>
      </c>
      <c r="AR9" s="17"/>
      <c r="AS9" s="17">
        <v>0.130072476646587</v>
      </c>
      <c r="AT9" s="17">
        <v>2.5801137307433001E-2</v>
      </c>
      <c r="AU9" s="17">
        <v>1.4163647957128499E-2</v>
      </c>
      <c r="AV9" s="17">
        <v>1.0356801009457101E-2</v>
      </c>
      <c r="AW9" s="17">
        <v>7.0973653035179093E-2</v>
      </c>
      <c r="AX9" s="17"/>
      <c r="AY9" s="17">
        <v>8.5040756470545903E-2</v>
      </c>
      <c r="AZ9" s="17">
        <v>4.0247335059964001E-2</v>
      </c>
      <c r="BA9" s="17">
        <v>8.0086568737255705E-3</v>
      </c>
      <c r="BB9" s="17">
        <v>3.9864013636345501E-3</v>
      </c>
      <c r="BC9" s="17">
        <v>4.3803338265740802E-2</v>
      </c>
      <c r="BD9" s="17"/>
      <c r="BE9" s="17">
        <v>4.7582472294950703E-2</v>
      </c>
      <c r="BF9" s="17">
        <v>4.8148404332683498E-2</v>
      </c>
      <c r="BG9" s="17">
        <v>3.6417183403243E-2</v>
      </c>
      <c r="BH9" s="17">
        <v>4.0317178546054697E-2</v>
      </c>
      <c r="BI9" s="17"/>
      <c r="BJ9" s="17">
        <v>5.1414505085642298E-2</v>
      </c>
      <c r="BK9" s="17">
        <v>8.1079902315044805E-2</v>
      </c>
      <c r="BL9" s="17">
        <v>2.1126675143757E-2</v>
      </c>
      <c r="BM9" s="17">
        <v>4.1201784455540597E-2</v>
      </c>
      <c r="BN9" s="17"/>
      <c r="BO9" s="17">
        <v>6.9940205976819006E-2</v>
      </c>
      <c r="BP9" s="17">
        <v>2.3502155306916898E-2</v>
      </c>
      <c r="BQ9" s="17">
        <v>3.7245131474009499E-2</v>
      </c>
      <c r="BR9" s="17"/>
      <c r="BS9" s="17">
        <v>4.84642542940266E-2</v>
      </c>
      <c r="BT9" s="17">
        <v>2.9219763406788099E-2</v>
      </c>
      <c r="BU9" s="17"/>
      <c r="BV9" s="17">
        <v>3.9994745029835799E-2</v>
      </c>
      <c r="BW9" s="17">
        <v>2.0012076382026699E-2</v>
      </c>
      <c r="BX9" s="17">
        <v>6.9383205143357399E-2</v>
      </c>
      <c r="BY9" s="17"/>
      <c r="BZ9" s="17">
        <v>4.4729737554636197E-2</v>
      </c>
      <c r="CA9" s="17">
        <v>9.1665159149927802E-2</v>
      </c>
    </row>
    <row r="10" spans="2:79" x14ac:dyDescent="0.3">
      <c r="B10" s="18" t="s">
        <v>163</v>
      </c>
      <c r="C10" s="17">
        <v>0.20094324455691201</v>
      </c>
      <c r="D10" s="17">
        <v>0.21223594192089701</v>
      </c>
      <c r="E10" s="17">
        <v>0.19084232418761399</v>
      </c>
      <c r="F10" s="17"/>
      <c r="G10" s="17">
        <v>0.30882865873612603</v>
      </c>
      <c r="H10" s="17">
        <v>0.27866107341795399</v>
      </c>
      <c r="I10" s="17">
        <v>0.22043161716324</v>
      </c>
      <c r="J10" s="17">
        <v>0.14903041715808299</v>
      </c>
      <c r="K10" s="17">
        <v>0.14418555752124201</v>
      </c>
      <c r="L10" s="17">
        <v>0.12988780104511799</v>
      </c>
      <c r="M10" s="17"/>
      <c r="N10" s="17">
        <v>0.24805771754244499</v>
      </c>
      <c r="O10" s="17">
        <v>0.234781460107503</v>
      </c>
      <c r="P10" s="17">
        <v>0.157982672853098</v>
      </c>
      <c r="Q10" s="17">
        <v>0.156692037550415</v>
      </c>
      <c r="R10" s="17"/>
      <c r="S10" s="17">
        <v>0.232001013307048</v>
      </c>
      <c r="T10" s="17">
        <v>0.19204334453776001</v>
      </c>
      <c r="U10" s="17">
        <v>0.114634469500718</v>
      </c>
      <c r="V10" s="17">
        <v>0.17580292238641601</v>
      </c>
      <c r="W10" s="17">
        <v>0.18349925242022799</v>
      </c>
      <c r="X10" s="17">
        <v>0.21579515398903701</v>
      </c>
      <c r="Y10" s="17">
        <v>0.20003811411206099</v>
      </c>
      <c r="Z10" s="17">
        <v>0.21138452719025899</v>
      </c>
      <c r="AA10" s="17">
        <v>0.24979133731497399</v>
      </c>
      <c r="AB10" s="17">
        <v>0.18336983256762199</v>
      </c>
      <c r="AC10" s="17">
        <v>0.201285424363747</v>
      </c>
      <c r="AD10" s="17">
        <v>0.25886793553528697</v>
      </c>
      <c r="AE10" s="17"/>
      <c r="AF10" s="17">
        <v>0.16390751677066001</v>
      </c>
      <c r="AG10" s="17">
        <v>0.28333233362492399</v>
      </c>
      <c r="AH10" s="17">
        <v>0.22101291561567299</v>
      </c>
      <c r="AI10" s="17">
        <v>9.2907375871969095E-2</v>
      </c>
      <c r="AJ10" s="17">
        <v>0.17269419832109301</v>
      </c>
      <c r="AK10" s="17"/>
      <c r="AL10" s="17">
        <v>0.37456829786821699</v>
      </c>
      <c r="AM10" s="17">
        <v>0.20761474447386299</v>
      </c>
      <c r="AN10" s="17">
        <v>0.18718523933662101</v>
      </c>
      <c r="AO10" s="17">
        <v>8.2511248873868501E-2</v>
      </c>
      <c r="AP10" s="17">
        <v>0.15029418516020601</v>
      </c>
      <c r="AQ10" s="17">
        <v>0.101757828435632</v>
      </c>
      <c r="AR10" s="17"/>
      <c r="AS10" s="17">
        <v>0.252674941309741</v>
      </c>
      <c r="AT10" s="17">
        <v>0.225971011033473</v>
      </c>
      <c r="AU10" s="17">
        <v>0.129574277363738</v>
      </c>
      <c r="AV10" s="17">
        <v>0.16779403789136499</v>
      </c>
      <c r="AW10" s="17">
        <v>0.164498711740349</v>
      </c>
      <c r="AX10" s="17"/>
      <c r="AY10" s="17">
        <v>0.21861337909673101</v>
      </c>
      <c r="AZ10" s="17">
        <v>0.241854493698163</v>
      </c>
      <c r="BA10" s="17">
        <v>0.148791196867191</v>
      </c>
      <c r="BB10" s="17">
        <v>0.16096649505663799</v>
      </c>
      <c r="BC10" s="17">
        <v>0.110541005757448</v>
      </c>
      <c r="BD10" s="17"/>
      <c r="BE10" s="17">
        <v>0.173259569777577</v>
      </c>
      <c r="BF10" s="17">
        <v>0.23126828259497101</v>
      </c>
      <c r="BG10" s="17">
        <v>0.20223305133709399</v>
      </c>
      <c r="BH10" s="17">
        <v>0.185094749873563</v>
      </c>
      <c r="BI10" s="17"/>
      <c r="BJ10" s="17">
        <v>0.185138125606475</v>
      </c>
      <c r="BK10" s="17">
        <v>0.34020944002683301</v>
      </c>
      <c r="BL10" s="17">
        <v>0.19108699116560701</v>
      </c>
      <c r="BM10" s="17">
        <v>0.191044323449476</v>
      </c>
      <c r="BN10" s="17"/>
      <c r="BO10" s="17">
        <v>0.22700554401692699</v>
      </c>
      <c r="BP10" s="17">
        <v>0.245516127668643</v>
      </c>
      <c r="BQ10" s="17">
        <v>0.18661985692101399</v>
      </c>
      <c r="BR10" s="17"/>
      <c r="BS10" s="17">
        <v>0.195235474644125</v>
      </c>
      <c r="BT10" s="17">
        <v>0.206333117567013</v>
      </c>
      <c r="BU10" s="17"/>
      <c r="BV10" s="17">
        <v>0.248241236952262</v>
      </c>
      <c r="BW10" s="17">
        <v>0.17406186300653501</v>
      </c>
      <c r="BX10" s="17">
        <v>0.213337578111987</v>
      </c>
      <c r="BY10" s="17"/>
      <c r="BZ10" s="17">
        <v>0.25456729822610902</v>
      </c>
      <c r="CA10" s="17">
        <v>0.33616718713144</v>
      </c>
    </row>
    <row r="11" spans="2:79" x14ac:dyDescent="0.3">
      <c r="B11" s="18" t="s">
        <v>164</v>
      </c>
      <c r="C11" s="17">
        <v>0.44317877524049598</v>
      </c>
      <c r="D11" s="17">
        <v>0.44176964611347802</v>
      </c>
      <c r="E11" s="17">
        <v>0.44285412227766702</v>
      </c>
      <c r="F11" s="17"/>
      <c r="G11" s="17">
        <v>0.35297977610001002</v>
      </c>
      <c r="H11" s="17">
        <v>0.40303056237818002</v>
      </c>
      <c r="I11" s="17">
        <v>0.37638391433118901</v>
      </c>
      <c r="J11" s="17">
        <v>0.44308838259468197</v>
      </c>
      <c r="K11" s="17">
        <v>0.50989945843999696</v>
      </c>
      <c r="L11" s="17">
        <v>0.54589424848808599</v>
      </c>
      <c r="M11" s="17"/>
      <c r="N11" s="17">
        <v>0.46352067446325201</v>
      </c>
      <c r="O11" s="17">
        <v>0.430930607318876</v>
      </c>
      <c r="P11" s="17">
        <v>0.41330770264856698</v>
      </c>
      <c r="Q11" s="17">
        <v>0.45919415285917098</v>
      </c>
      <c r="R11" s="17"/>
      <c r="S11" s="17">
        <v>0.42085362584151498</v>
      </c>
      <c r="T11" s="17">
        <v>0.47464430415304998</v>
      </c>
      <c r="U11" s="17">
        <v>0.53159270856483498</v>
      </c>
      <c r="V11" s="17">
        <v>0.50566125746682899</v>
      </c>
      <c r="W11" s="17">
        <v>0.44118057179127101</v>
      </c>
      <c r="X11" s="17">
        <v>0.41023091268994399</v>
      </c>
      <c r="Y11" s="17">
        <v>0.41934696390229897</v>
      </c>
      <c r="Z11" s="17">
        <v>0.48705208534033601</v>
      </c>
      <c r="AA11" s="17">
        <v>0.39998447313073698</v>
      </c>
      <c r="AB11" s="17">
        <v>0.43188910982018403</v>
      </c>
      <c r="AC11" s="17">
        <v>0.379346508056847</v>
      </c>
      <c r="AD11" s="17">
        <v>0.39526750477697697</v>
      </c>
      <c r="AE11" s="17"/>
      <c r="AF11" s="17">
        <v>0.50454314661125499</v>
      </c>
      <c r="AG11" s="17">
        <v>0.39185031903596101</v>
      </c>
      <c r="AH11" s="17">
        <v>0.46607633680208999</v>
      </c>
      <c r="AI11" s="17">
        <v>0.463495731289363</v>
      </c>
      <c r="AJ11" s="17">
        <v>0.43312574939999698</v>
      </c>
      <c r="AK11" s="17"/>
      <c r="AL11" s="17">
        <v>0.37246728019139203</v>
      </c>
      <c r="AM11" s="17">
        <v>0.48854141736565498</v>
      </c>
      <c r="AN11" s="17">
        <v>0.44830671017743101</v>
      </c>
      <c r="AO11" s="17">
        <v>0.44863978844423302</v>
      </c>
      <c r="AP11" s="17">
        <v>0.44514478771340799</v>
      </c>
      <c r="AQ11" s="17">
        <v>0.52835802239540597</v>
      </c>
      <c r="AR11" s="17"/>
      <c r="AS11" s="17">
        <v>0.35724008617748498</v>
      </c>
      <c r="AT11" s="17">
        <v>0.46277068845304897</v>
      </c>
      <c r="AU11" s="17">
        <v>0.49920626223018999</v>
      </c>
      <c r="AV11" s="17">
        <v>0.37330358004021003</v>
      </c>
      <c r="AW11" s="17">
        <v>0.37121096588367603</v>
      </c>
      <c r="AX11" s="17"/>
      <c r="AY11" s="17">
        <v>0.466750466897009</v>
      </c>
      <c r="AZ11" s="17">
        <v>0.43957554049129</v>
      </c>
      <c r="BA11" s="17">
        <v>0.47900318936505698</v>
      </c>
      <c r="BB11" s="17">
        <v>0.36782659506863502</v>
      </c>
      <c r="BC11" s="17">
        <v>0.34563738927611598</v>
      </c>
      <c r="BD11" s="17"/>
      <c r="BE11" s="17">
        <v>0.43343059536058998</v>
      </c>
      <c r="BF11" s="17">
        <v>0.48446087839223301</v>
      </c>
      <c r="BG11" s="17">
        <v>0.440127602775645</v>
      </c>
      <c r="BH11" s="17">
        <v>0.42162049367639998</v>
      </c>
      <c r="BI11" s="17"/>
      <c r="BJ11" s="17">
        <v>0.40680233521606401</v>
      </c>
      <c r="BK11" s="17">
        <v>0.31554274911885499</v>
      </c>
      <c r="BL11" s="17">
        <v>0.42941513492959699</v>
      </c>
      <c r="BM11" s="17">
        <v>0.47261122919898901</v>
      </c>
      <c r="BN11" s="17"/>
      <c r="BO11" s="17">
        <v>0.38291204293723402</v>
      </c>
      <c r="BP11" s="17">
        <v>0.34810122875316202</v>
      </c>
      <c r="BQ11" s="17">
        <v>0.47242340342233102</v>
      </c>
      <c r="BR11" s="17"/>
      <c r="BS11" s="17">
        <v>0.44201956851630197</v>
      </c>
      <c r="BT11" s="17">
        <v>0.44544316729922001</v>
      </c>
      <c r="BU11" s="17"/>
      <c r="BV11" s="17">
        <v>0.47107581818897798</v>
      </c>
      <c r="BW11" s="17">
        <v>0.45310465929015598</v>
      </c>
      <c r="BX11" s="17">
        <v>0.42548017609938399</v>
      </c>
      <c r="BY11" s="17"/>
      <c r="BZ11" s="17">
        <v>0.39376757159791498</v>
      </c>
      <c r="CA11" s="17">
        <v>0.32912431950711002</v>
      </c>
    </row>
    <row r="12" spans="2:79" x14ac:dyDescent="0.3">
      <c r="B12" s="18" t="s">
        <v>165</v>
      </c>
      <c r="C12" s="17">
        <v>0.19927966169411299</v>
      </c>
      <c r="D12" s="17">
        <v>0.18878020897800701</v>
      </c>
      <c r="E12" s="17">
        <v>0.21012601866064001</v>
      </c>
      <c r="F12" s="17"/>
      <c r="G12" s="17">
        <v>0.188206552563908</v>
      </c>
      <c r="H12" s="17">
        <v>0.15831968191901999</v>
      </c>
      <c r="I12" s="17">
        <v>0.20134998921205999</v>
      </c>
      <c r="J12" s="17">
        <v>0.23306690254555301</v>
      </c>
      <c r="K12" s="17">
        <v>0.17142805455381499</v>
      </c>
      <c r="L12" s="17">
        <v>0.22947990674141899</v>
      </c>
      <c r="M12" s="17"/>
      <c r="N12" s="17">
        <v>0.153732490287704</v>
      </c>
      <c r="O12" s="17">
        <v>0.19623316751855399</v>
      </c>
      <c r="P12" s="17">
        <v>0.23833367422950399</v>
      </c>
      <c r="Q12" s="17">
        <v>0.21504021807275001</v>
      </c>
      <c r="R12" s="17"/>
      <c r="S12" s="17">
        <v>0.16043108143085</v>
      </c>
      <c r="T12" s="17">
        <v>0.185195444309597</v>
      </c>
      <c r="U12" s="17">
        <v>0.22783040575716701</v>
      </c>
      <c r="V12" s="17">
        <v>0.16936121607304699</v>
      </c>
      <c r="W12" s="17">
        <v>0.23236326233389601</v>
      </c>
      <c r="X12" s="17">
        <v>0.186125715014228</v>
      </c>
      <c r="Y12" s="17">
        <v>0.24613721001927899</v>
      </c>
      <c r="Z12" s="17">
        <v>0.22130754818177201</v>
      </c>
      <c r="AA12" s="17">
        <v>0.20012906913665601</v>
      </c>
      <c r="AB12" s="17">
        <v>0.18190215405495999</v>
      </c>
      <c r="AC12" s="17">
        <v>0.238475659364731</v>
      </c>
      <c r="AD12" s="17">
        <v>0.24624679724595</v>
      </c>
      <c r="AE12" s="17"/>
      <c r="AF12" s="17">
        <v>0.20055882719218601</v>
      </c>
      <c r="AG12" s="17">
        <v>0.16497011768701</v>
      </c>
      <c r="AH12" s="17">
        <v>0.21012429205349101</v>
      </c>
      <c r="AI12" s="17">
        <v>0.25290053870537199</v>
      </c>
      <c r="AJ12" s="17">
        <v>0.248916465793214</v>
      </c>
      <c r="AK12" s="17"/>
      <c r="AL12" s="17">
        <v>0.123212969544053</v>
      </c>
      <c r="AM12" s="17">
        <v>0.16594815882000399</v>
      </c>
      <c r="AN12" s="17">
        <v>0.22635649839597499</v>
      </c>
      <c r="AO12" s="17">
        <v>0.29282964674804302</v>
      </c>
      <c r="AP12" s="17">
        <v>0.26619108495875299</v>
      </c>
      <c r="AQ12" s="17">
        <v>0.20042042163085899</v>
      </c>
      <c r="AR12" s="17"/>
      <c r="AS12" s="17">
        <v>0.15216524885770599</v>
      </c>
      <c r="AT12" s="17">
        <v>0.17806981408431599</v>
      </c>
      <c r="AU12" s="17">
        <v>0.22640253281700601</v>
      </c>
      <c r="AV12" s="17">
        <v>0.302045373977682</v>
      </c>
      <c r="AW12" s="17">
        <v>0.27137239700705101</v>
      </c>
      <c r="AX12" s="17"/>
      <c r="AY12" s="17">
        <v>0.158149794102034</v>
      </c>
      <c r="AZ12" s="17">
        <v>0.16206143109590701</v>
      </c>
      <c r="BA12" s="17">
        <v>0.22681846816158499</v>
      </c>
      <c r="BB12" s="17">
        <v>0.33331177080286201</v>
      </c>
      <c r="BC12" s="17">
        <v>0.26327688709899699</v>
      </c>
      <c r="BD12" s="17"/>
      <c r="BE12" s="17">
        <v>0.22477695980487</v>
      </c>
      <c r="BF12" s="17">
        <v>0.17667853622662999</v>
      </c>
      <c r="BG12" s="17">
        <v>0.20448002662753301</v>
      </c>
      <c r="BH12" s="17">
        <v>0.20406184860710799</v>
      </c>
      <c r="BI12" s="17"/>
      <c r="BJ12" s="17">
        <v>0.199300509215596</v>
      </c>
      <c r="BK12" s="17">
        <v>0.19506652945718</v>
      </c>
      <c r="BL12" s="17">
        <v>0.24316055496118999</v>
      </c>
      <c r="BM12" s="17">
        <v>0.18075469849796899</v>
      </c>
      <c r="BN12" s="17"/>
      <c r="BO12" s="17">
        <v>0.221220587882097</v>
      </c>
      <c r="BP12" s="17">
        <v>0.24783731076082999</v>
      </c>
      <c r="BQ12" s="17">
        <v>0.187183552735912</v>
      </c>
      <c r="BR12" s="17"/>
      <c r="BS12" s="17">
        <v>0.19440378068185901</v>
      </c>
      <c r="BT12" s="17">
        <v>0.205459959796677</v>
      </c>
      <c r="BU12" s="17"/>
      <c r="BV12" s="17">
        <v>0.168642008152592</v>
      </c>
      <c r="BW12" s="17">
        <v>0.22243593318591601</v>
      </c>
      <c r="BX12" s="17">
        <v>0.195817693503503</v>
      </c>
      <c r="BY12" s="17"/>
      <c r="BZ12" s="17">
        <v>0.192749260265275</v>
      </c>
      <c r="CA12" s="17">
        <v>0.158353375425519</v>
      </c>
    </row>
    <row r="13" spans="2:79" x14ac:dyDescent="0.3">
      <c r="B13" s="18" t="s">
        <v>166</v>
      </c>
      <c r="C13" s="17">
        <v>7.9505311475167095E-2</v>
      </c>
      <c r="D13" s="17">
        <v>7.1679141544216798E-2</v>
      </c>
      <c r="E13" s="17">
        <v>8.6633076606127304E-2</v>
      </c>
      <c r="F13" s="17"/>
      <c r="G13" s="17">
        <v>5.35337798947636E-2</v>
      </c>
      <c r="H13" s="17">
        <v>3.9896503155155597E-2</v>
      </c>
      <c r="I13" s="17">
        <v>0.1094367786533</v>
      </c>
      <c r="J13" s="17">
        <v>0.118810011411775</v>
      </c>
      <c r="K13" s="17">
        <v>0.120415544441987</v>
      </c>
      <c r="L13" s="17">
        <v>4.55173861621163E-2</v>
      </c>
      <c r="M13" s="17"/>
      <c r="N13" s="17">
        <v>5.0390367706766297E-2</v>
      </c>
      <c r="O13" s="17">
        <v>6.4624591838813805E-2</v>
      </c>
      <c r="P13" s="17">
        <v>0.11168940341554399</v>
      </c>
      <c r="Q13" s="17">
        <v>9.9693504488818793E-2</v>
      </c>
      <c r="R13" s="17"/>
      <c r="S13" s="17">
        <v>6.6642340549054893E-2</v>
      </c>
      <c r="T13" s="17">
        <v>6.9481084757151299E-2</v>
      </c>
      <c r="U13" s="17">
        <v>0.102789934824011</v>
      </c>
      <c r="V13" s="17">
        <v>6.6590568254352001E-2</v>
      </c>
      <c r="W13" s="17">
        <v>4.96832872886332E-2</v>
      </c>
      <c r="X13" s="17">
        <v>8.2241959639099194E-2</v>
      </c>
      <c r="Y13" s="17">
        <v>9.5520247758606402E-2</v>
      </c>
      <c r="Z13" s="17">
        <v>3.5028075629811799E-2</v>
      </c>
      <c r="AA13" s="17">
        <v>5.0369395556776199E-2</v>
      </c>
      <c r="AB13" s="17">
        <v>0.13200000753893901</v>
      </c>
      <c r="AC13" s="17">
        <v>0.13137541113088999</v>
      </c>
      <c r="AD13" s="17">
        <v>9.9617762441785801E-2</v>
      </c>
      <c r="AE13" s="17"/>
      <c r="AF13" s="17">
        <v>5.7147311227634903E-2</v>
      </c>
      <c r="AG13" s="17">
        <v>7.0500992568418602E-2</v>
      </c>
      <c r="AH13" s="17">
        <v>3.6297921162426798E-2</v>
      </c>
      <c r="AI13" s="17">
        <v>0.17074313597318799</v>
      </c>
      <c r="AJ13" s="17">
        <v>6.3064283376438005E-2</v>
      </c>
      <c r="AK13" s="17"/>
      <c r="AL13" s="17">
        <v>2.8501099589109301E-2</v>
      </c>
      <c r="AM13" s="17">
        <v>4.9270247913452497E-2</v>
      </c>
      <c r="AN13" s="17">
        <v>7.4483238017542502E-2</v>
      </c>
      <c r="AO13" s="17">
        <v>0.147601188179179</v>
      </c>
      <c r="AP13" s="17">
        <v>6.8885918736834001E-2</v>
      </c>
      <c r="AQ13" s="17">
        <v>8.6687361204468003E-2</v>
      </c>
      <c r="AR13" s="17"/>
      <c r="AS13" s="17">
        <v>6.6458164450997601E-2</v>
      </c>
      <c r="AT13" s="17">
        <v>7.1578266984060002E-2</v>
      </c>
      <c r="AU13" s="17">
        <v>9.4219245668126894E-2</v>
      </c>
      <c r="AV13" s="17">
        <v>9.8947167222327104E-2</v>
      </c>
      <c r="AW13" s="17">
        <v>0.121944272333745</v>
      </c>
      <c r="AX13" s="17"/>
      <c r="AY13" s="17">
        <v>5.2256965180819202E-2</v>
      </c>
      <c r="AZ13" s="17">
        <v>6.8163628418750594E-2</v>
      </c>
      <c r="BA13" s="17">
        <v>0.111684977715352</v>
      </c>
      <c r="BB13" s="17">
        <v>9.6992844200464598E-2</v>
      </c>
      <c r="BC13" s="17">
        <v>0.15488510953533199</v>
      </c>
      <c r="BD13" s="17"/>
      <c r="BE13" s="17">
        <v>9.58739906922874E-2</v>
      </c>
      <c r="BF13" s="17">
        <v>4.2464777139184597E-2</v>
      </c>
      <c r="BG13" s="17">
        <v>7.9593903471602903E-2</v>
      </c>
      <c r="BH13" s="17">
        <v>9.9990133884393498E-2</v>
      </c>
      <c r="BI13" s="17"/>
      <c r="BJ13" s="17">
        <v>0.13648752154463201</v>
      </c>
      <c r="BK13" s="17">
        <v>5.4249982922798902E-2</v>
      </c>
      <c r="BL13" s="17">
        <v>7.7853830167328594E-2</v>
      </c>
      <c r="BM13" s="17">
        <v>7.1655025533071098E-2</v>
      </c>
      <c r="BN13" s="17"/>
      <c r="BO13" s="17">
        <v>8.1826550302914497E-2</v>
      </c>
      <c r="BP13" s="17">
        <v>9.8829615112266095E-2</v>
      </c>
      <c r="BQ13" s="17">
        <v>7.5399534674531296E-2</v>
      </c>
      <c r="BR13" s="17"/>
      <c r="BS13" s="17">
        <v>8.2921927792166603E-2</v>
      </c>
      <c r="BT13" s="17">
        <v>7.5713180992867002E-2</v>
      </c>
      <c r="BU13" s="17"/>
      <c r="BV13" s="17">
        <v>4.41713812438356E-2</v>
      </c>
      <c r="BW13" s="17">
        <v>9.4127762568515003E-2</v>
      </c>
      <c r="BX13" s="17">
        <v>8.2219803296682298E-2</v>
      </c>
      <c r="BY13" s="17"/>
      <c r="BZ13" s="17">
        <v>8.9578713246374606E-2</v>
      </c>
      <c r="CA13" s="17">
        <v>7.6888953958997502E-2</v>
      </c>
    </row>
    <row r="14" spans="2:79" x14ac:dyDescent="0.3">
      <c r="B14" s="18" t="s">
        <v>149</v>
      </c>
      <c r="C14" s="19">
        <v>3.7228238532570498E-2</v>
      </c>
      <c r="D14" s="19">
        <v>2.85037436825629E-2</v>
      </c>
      <c r="E14" s="19">
        <v>4.60678602957326E-2</v>
      </c>
      <c r="F14" s="19"/>
      <c r="G14" s="19">
        <v>4.1361062883129199E-2</v>
      </c>
      <c r="H14" s="19">
        <v>3.5237658038505801E-2</v>
      </c>
      <c r="I14" s="19">
        <v>2.9242238680136201E-2</v>
      </c>
      <c r="J14" s="19">
        <v>3.7255272533055599E-2</v>
      </c>
      <c r="K14" s="19">
        <v>3.7063242764496601E-2</v>
      </c>
      <c r="L14" s="19">
        <v>4.2669178742698703E-2</v>
      </c>
      <c r="M14" s="19"/>
      <c r="N14" s="19">
        <v>2.46854322253326E-2</v>
      </c>
      <c r="O14" s="19">
        <v>3.3482946806939501E-2</v>
      </c>
      <c r="P14" s="19">
        <v>4.3401361218857397E-2</v>
      </c>
      <c r="Q14" s="19">
        <v>4.6102179676307697E-2</v>
      </c>
      <c r="R14" s="19"/>
      <c r="S14" s="19">
        <v>3.8931108650634101E-2</v>
      </c>
      <c r="T14" s="19">
        <v>4.5219002787852298E-2</v>
      </c>
      <c r="U14" s="19">
        <v>1.7268047018009498E-2</v>
      </c>
      <c r="V14" s="19">
        <v>5.9339941699912302E-2</v>
      </c>
      <c r="W14" s="19">
        <v>4.9738327440943801E-2</v>
      </c>
      <c r="X14" s="19">
        <v>4.4867859616418503E-2</v>
      </c>
      <c r="Y14" s="19">
        <v>1.0825824829466301E-2</v>
      </c>
      <c r="Z14" s="19">
        <v>1.37440477407339E-2</v>
      </c>
      <c r="AA14" s="19">
        <v>6.12587656374841E-2</v>
      </c>
      <c r="AB14" s="19">
        <v>2.37150496450384E-2</v>
      </c>
      <c r="AC14" s="19">
        <v>2.7321218789002101E-2</v>
      </c>
      <c r="AD14" s="19">
        <v>0</v>
      </c>
      <c r="AE14" s="19"/>
      <c r="AF14" s="19">
        <v>3.49928935523647E-2</v>
      </c>
      <c r="AG14" s="19">
        <v>2.2338533196812501E-2</v>
      </c>
      <c r="AH14" s="19">
        <v>5.0813545328233602E-2</v>
      </c>
      <c r="AI14" s="19">
        <v>1.21501884106927E-2</v>
      </c>
      <c r="AJ14" s="19">
        <v>6.31309687590801E-2</v>
      </c>
      <c r="AK14" s="19"/>
      <c r="AL14" s="19">
        <v>1.9929954946692599E-2</v>
      </c>
      <c r="AM14" s="19">
        <v>2.5475836017509398E-2</v>
      </c>
      <c r="AN14" s="19">
        <v>4.0302196558063198E-2</v>
      </c>
      <c r="AO14" s="19">
        <v>2.0542580012199101E-2</v>
      </c>
      <c r="AP14" s="19">
        <v>4.8101958921035699E-2</v>
      </c>
      <c r="AQ14" s="19">
        <v>7.2581218689630397E-2</v>
      </c>
      <c r="AR14" s="19"/>
      <c r="AS14" s="19">
        <v>4.13890825574839E-2</v>
      </c>
      <c r="AT14" s="19">
        <v>3.5809082137669201E-2</v>
      </c>
      <c r="AU14" s="19">
        <v>3.6434033963810397E-2</v>
      </c>
      <c r="AV14" s="19">
        <v>4.7553039858957903E-2</v>
      </c>
      <c r="AW14" s="19">
        <v>0</v>
      </c>
      <c r="AX14" s="19"/>
      <c r="AY14" s="19">
        <v>1.9188638252861E-2</v>
      </c>
      <c r="AZ14" s="19">
        <v>4.8097571235925299E-2</v>
      </c>
      <c r="BA14" s="19">
        <v>2.5693511017089599E-2</v>
      </c>
      <c r="BB14" s="19">
        <v>3.6915893507765599E-2</v>
      </c>
      <c r="BC14" s="19">
        <v>8.1856270066365602E-2</v>
      </c>
      <c r="BD14" s="19"/>
      <c r="BE14" s="19">
        <v>2.5076412069724999E-2</v>
      </c>
      <c r="BF14" s="19">
        <v>1.6979121314297501E-2</v>
      </c>
      <c r="BG14" s="19">
        <v>3.7148232384881602E-2</v>
      </c>
      <c r="BH14" s="19">
        <v>4.8915595412480903E-2</v>
      </c>
      <c r="BI14" s="19"/>
      <c r="BJ14" s="19">
        <v>2.0857003331589699E-2</v>
      </c>
      <c r="BK14" s="19">
        <v>1.3851396159288E-2</v>
      </c>
      <c r="BL14" s="19">
        <v>3.7356813632519199E-2</v>
      </c>
      <c r="BM14" s="19">
        <v>4.2732938864954703E-2</v>
      </c>
      <c r="BN14" s="19"/>
      <c r="BO14" s="19">
        <v>1.7095068884008201E-2</v>
      </c>
      <c r="BP14" s="19">
        <v>3.6213562398181701E-2</v>
      </c>
      <c r="BQ14" s="19">
        <v>4.1128520772202602E-2</v>
      </c>
      <c r="BR14" s="19"/>
      <c r="BS14" s="19">
        <v>3.6954994071521002E-2</v>
      </c>
      <c r="BT14" s="19">
        <v>3.7830810937434803E-2</v>
      </c>
      <c r="BU14" s="19"/>
      <c r="BV14" s="19">
        <v>2.7874810432497201E-2</v>
      </c>
      <c r="BW14" s="19">
        <v>3.6257705566851803E-2</v>
      </c>
      <c r="BX14" s="19">
        <v>1.3761543845087E-2</v>
      </c>
      <c r="BY14" s="19"/>
      <c r="BZ14" s="19">
        <v>2.4607419109690502E-2</v>
      </c>
      <c r="CA14" s="19">
        <v>7.8010048270065304E-3</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162</v>
      </c>
      <c r="C9" s="17">
        <v>3.6867259641437798E-2</v>
      </c>
      <c r="D9" s="17">
        <v>4.3525438937044698E-2</v>
      </c>
      <c r="E9" s="17">
        <v>3.0701142850233301E-2</v>
      </c>
      <c r="F9" s="17"/>
      <c r="G9" s="17">
        <v>6.7270212375363805E-2</v>
      </c>
      <c r="H9" s="17">
        <v>7.4320756440936706E-2</v>
      </c>
      <c r="I9" s="17">
        <v>5.2705763448051703E-2</v>
      </c>
      <c r="J9" s="17">
        <v>2.0375851740157099E-2</v>
      </c>
      <c r="K9" s="17">
        <v>1.29239195134703E-2</v>
      </c>
      <c r="L9" s="17">
        <v>2.5854596638552598E-3</v>
      </c>
      <c r="M9" s="17"/>
      <c r="N9" s="17">
        <v>5.1055237793357598E-2</v>
      </c>
      <c r="O9" s="17">
        <v>3.7072437446153801E-2</v>
      </c>
      <c r="P9" s="17">
        <v>3.0448952031146399E-2</v>
      </c>
      <c r="Q9" s="17">
        <v>2.7716314210344799E-2</v>
      </c>
      <c r="R9" s="17"/>
      <c r="S9" s="17">
        <v>6.48443154287177E-2</v>
      </c>
      <c r="T9" s="17">
        <v>1.9867570553000001E-2</v>
      </c>
      <c r="U9" s="17">
        <v>3.3782777423702101E-2</v>
      </c>
      <c r="V9" s="17">
        <v>1.11655667371643E-2</v>
      </c>
      <c r="W9" s="17">
        <v>3.7468319710350702E-2</v>
      </c>
      <c r="X9" s="17">
        <v>6.7798776355885396E-2</v>
      </c>
      <c r="Y9" s="17">
        <v>2.43176284531238E-2</v>
      </c>
      <c r="Z9" s="17">
        <v>4.8028006739370799E-2</v>
      </c>
      <c r="AA9" s="17">
        <v>3.2159085444496298E-2</v>
      </c>
      <c r="AB9" s="17">
        <v>4.0739760442753299E-2</v>
      </c>
      <c r="AC9" s="17">
        <v>3.4098299788578298E-2</v>
      </c>
      <c r="AD9" s="17">
        <v>0</v>
      </c>
      <c r="AE9" s="17"/>
      <c r="AF9" s="17">
        <v>4.9469847952992099E-2</v>
      </c>
      <c r="AG9" s="17">
        <v>5.3405017822028E-2</v>
      </c>
      <c r="AH9" s="17">
        <v>1.2795241583826099E-2</v>
      </c>
      <c r="AI9" s="17">
        <v>3.1951547107575001E-2</v>
      </c>
      <c r="AJ9" s="17">
        <v>1.1807931318173299E-2</v>
      </c>
      <c r="AK9" s="17"/>
      <c r="AL9" s="17">
        <v>6.66123531106282E-2</v>
      </c>
      <c r="AM9" s="17">
        <v>5.8686785754318301E-2</v>
      </c>
      <c r="AN9" s="17">
        <v>1.7582430742115001E-2</v>
      </c>
      <c r="AO9" s="17">
        <v>2.97526864784846E-2</v>
      </c>
      <c r="AP9" s="17">
        <v>6.93974085407832E-3</v>
      </c>
      <c r="AQ9" s="17">
        <v>1.00363522315792E-2</v>
      </c>
      <c r="AR9" s="17"/>
      <c r="AS9" s="17">
        <v>8.8900417586513195E-2</v>
      </c>
      <c r="AT9" s="17">
        <v>3.1037944946220301E-2</v>
      </c>
      <c r="AU9" s="17">
        <v>1.1679576609306099E-2</v>
      </c>
      <c r="AV9" s="17">
        <v>2.5263157774356702E-2</v>
      </c>
      <c r="AW9" s="17">
        <v>6.3734041132051694E-2</v>
      </c>
      <c r="AX9" s="17"/>
      <c r="AY9" s="17">
        <v>5.4605638362969597E-2</v>
      </c>
      <c r="AZ9" s="17">
        <v>3.8685473056869903E-2</v>
      </c>
      <c r="BA9" s="17">
        <v>2.2817805291876599E-2</v>
      </c>
      <c r="BB9" s="17">
        <v>2.2236336896993902E-2</v>
      </c>
      <c r="BC9" s="17">
        <v>3.5541982179657101E-2</v>
      </c>
      <c r="BD9" s="17"/>
      <c r="BE9" s="17">
        <v>0.122604407215337</v>
      </c>
      <c r="BF9" s="17">
        <v>5.9918868597096199E-2</v>
      </c>
      <c r="BG9" s="17">
        <v>2.9168604329282199E-2</v>
      </c>
      <c r="BH9" s="17">
        <v>2.4886743828408199E-2</v>
      </c>
      <c r="BI9" s="17"/>
      <c r="BJ9" s="17">
        <v>6.9484997337032506E-2</v>
      </c>
      <c r="BK9" s="17">
        <v>0.10753331400489</v>
      </c>
      <c r="BL9" s="17">
        <v>3.2464490477483898E-2</v>
      </c>
      <c r="BM9" s="17">
        <v>2.2562870223062199E-2</v>
      </c>
      <c r="BN9" s="17"/>
      <c r="BO9" s="17">
        <v>8.9250382817716495E-2</v>
      </c>
      <c r="BP9" s="17">
        <v>3.28289777364624E-2</v>
      </c>
      <c r="BQ9" s="17">
        <v>2.73777725608087E-2</v>
      </c>
      <c r="BR9" s="17"/>
      <c r="BS9" s="17">
        <v>4.0023208850879899E-2</v>
      </c>
      <c r="BT9" s="17">
        <v>3.3113315343259703E-2</v>
      </c>
      <c r="BU9" s="17"/>
      <c r="BV9" s="17">
        <v>3.2369644354700397E-2</v>
      </c>
      <c r="BW9" s="17">
        <v>2.2344717056963299E-2</v>
      </c>
      <c r="BX9" s="17">
        <v>6.04919968737185E-2</v>
      </c>
      <c r="BY9" s="17"/>
      <c r="BZ9" s="17">
        <v>4.0711846171050198E-2</v>
      </c>
      <c r="CA9" s="17">
        <v>8.9211479639677904E-2</v>
      </c>
    </row>
    <row r="10" spans="2:79" x14ac:dyDescent="0.3">
      <c r="B10" s="18" t="s">
        <v>163</v>
      </c>
      <c r="C10" s="17">
        <v>0.147889399632783</v>
      </c>
      <c r="D10" s="17">
        <v>0.16013841605711099</v>
      </c>
      <c r="E10" s="17">
        <v>0.136045597724129</v>
      </c>
      <c r="F10" s="17"/>
      <c r="G10" s="17">
        <v>0.175302859297334</v>
      </c>
      <c r="H10" s="17">
        <v>0.20638065615187201</v>
      </c>
      <c r="I10" s="17">
        <v>0.16570374788032999</v>
      </c>
      <c r="J10" s="17">
        <v>0.12805168376319201</v>
      </c>
      <c r="K10" s="17">
        <v>0.143518951484535</v>
      </c>
      <c r="L10" s="17">
        <v>8.6510968590004997E-2</v>
      </c>
      <c r="M10" s="17"/>
      <c r="N10" s="17">
        <v>0.15506392360340401</v>
      </c>
      <c r="O10" s="17">
        <v>0.14615835542967401</v>
      </c>
      <c r="P10" s="17">
        <v>0.152347526626917</v>
      </c>
      <c r="Q10" s="17">
        <v>0.13914747473932401</v>
      </c>
      <c r="R10" s="17"/>
      <c r="S10" s="17">
        <v>0.18220743712592299</v>
      </c>
      <c r="T10" s="17">
        <v>0.12215472146395</v>
      </c>
      <c r="U10" s="17">
        <v>0.111559232292865</v>
      </c>
      <c r="V10" s="17">
        <v>0.14366973562472399</v>
      </c>
      <c r="W10" s="17">
        <v>0.17361689345721501</v>
      </c>
      <c r="X10" s="17">
        <v>0.14902413320232499</v>
      </c>
      <c r="Y10" s="17">
        <v>0.200417673567092</v>
      </c>
      <c r="Z10" s="17">
        <v>0.142867062561335</v>
      </c>
      <c r="AA10" s="17">
        <v>0.12326344496467199</v>
      </c>
      <c r="AB10" s="17">
        <v>0.17019542109795899</v>
      </c>
      <c r="AC10" s="17">
        <v>7.8561267138377397E-2</v>
      </c>
      <c r="AD10" s="17">
        <v>0.15131351914423299</v>
      </c>
      <c r="AE10" s="17"/>
      <c r="AF10" s="17">
        <v>0.13651970904437499</v>
      </c>
      <c r="AG10" s="17">
        <v>0.174098848086014</v>
      </c>
      <c r="AH10" s="17">
        <v>0.12648007489680901</v>
      </c>
      <c r="AI10" s="17">
        <v>0.22873654227288401</v>
      </c>
      <c r="AJ10" s="17">
        <v>0.131874597408903</v>
      </c>
      <c r="AK10" s="17"/>
      <c r="AL10" s="17">
        <v>0.16373449207570101</v>
      </c>
      <c r="AM10" s="17">
        <v>0.13348219610918799</v>
      </c>
      <c r="AN10" s="17">
        <v>0.13981822808018199</v>
      </c>
      <c r="AO10" s="17">
        <v>0.19810979219970201</v>
      </c>
      <c r="AP10" s="17">
        <v>0.14579882511435199</v>
      </c>
      <c r="AQ10" s="17">
        <v>0.12123897586266801</v>
      </c>
      <c r="AR10" s="17"/>
      <c r="AS10" s="17">
        <v>0.123492763908797</v>
      </c>
      <c r="AT10" s="17">
        <v>0.16852562325939899</v>
      </c>
      <c r="AU10" s="17">
        <v>0.12287768285124299</v>
      </c>
      <c r="AV10" s="17">
        <v>0.14919802670601701</v>
      </c>
      <c r="AW10" s="17">
        <v>0.14549414448783099</v>
      </c>
      <c r="AX10" s="17"/>
      <c r="AY10" s="17">
        <v>0.12978109087095199</v>
      </c>
      <c r="AZ10" s="17">
        <v>0.164983689283798</v>
      </c>
      <c r="BA10" s="17">
        <v>0.13767788410855999</v>
      </c>
      <c r="BB10" s="17">
        <v>0.13983336085908599</v>
      </c>
      <c r="BC10" s="17">
        <v>0.19311954045500099</v>
      </c>
      <c r="BD10" s="17"/>
      <c r="BE10" s="17">
        <v>0.15095908287606799</v>
      </c>
      <c r="BF10" s="17">
        <v>0.23368616200959699</v>
      </c>
      <c r="BG10" s="17">
        <v>0.156158507426951</v>
      </c>
      <c r="BH10" s="17">
        <v>8.0807374411408395E-2</v>
      </c>
      <c r="BI10" s="17"/>
      <c r="BJ10" s="17">
        <v>0.19025931280272201</v>
      </c>
      <c r="BK10" s="17">
        <v>0.229861601864188</v>
      </c>
      <c r="BL10" s="17">
        <v>0.16118751638329901</v>
      </c>
      <c r="BM10" s="17">
        <v>0.12154883734032899</v>
      </c>
      <c r="BN10" s="17"/>
      <c r="BO10" s="17">
        <v>0.21639876195760199</v>
      </c>
      <c r="BP10" s="17">
        <v>0.18123526069736601</v>
      </c>
      <c r="BQ10" s="17">
        <v>0.12674746473635101</v>
      </c>
      <c r="BR10" s="17"/>
      <c r="BS10" s="17">
        <v>0.15323590135624901</v>
      </c>
      <c r="BT10" s="17">
        <v>0.138797452347626</v>
      </c>
      <c r="BU10" s="17"/>
      <c r="BV10" s="17">
        <v>0.13625973618567899</v>
      </c>
      <c r="BW10" s="17">
        <v>0.137724984204524</v>
      </c>
      <c r="BX10" s="17">
        <v>0.18140327918463101</v>
      </c>
      <c r="BY10" s="17"/>
      <c r="BZ10" s="17">
        <v>0.145491668928592</v>
      </c>
      <c r="CA10" s="17">
        <v>0.23969159218752301</v>
      </c>
    </row>
    <row r="11" spans="2:79" x14ac:dyDescent="0.3">
      <c r="B11" s="18" t="s">
        <v>164</v>
      </c>
      <c r="C11" s="17">
        <v>0.35242996236593899</v>
      </c>
      <c r="D11" s="17">
        <v>0.35297033844832398</v>
      </c>
      <c r="E11" s="17">
        <v>0.35219717053204502</v>
      </c>
      <c r="F11" s="17"/>
      <c r="G11" s="17">
        <v>0.20835164028063999</v>
      </c>
      <c r="H11" s="17">
        <v>0.29598499742909301</v>
      </c>
      <c r="I11" s="17">
        <v>0.29457783287800698</v>
      </c>
      <c r="J11" s="17">
        <v>0.42955979532824301</v>
      </c>
      <c r="K11" s="17">
        <v>0.428506863745029</v>
      </c>
      <c r="L11" s="17">
        <v>0.42807934655277702</v>
      </c>
      <c r="M11" s="17"/>
      <c r="N11" s="17">
        <v>0.33378149117306999</v>
      </c>
      <c r="O11" s="17">
        <v>0.32570363588764201</v>
      </c>
      <c r="P11" s="17">
        <v>0.39462506075069698</v>
      </c>
      <c r="Q11" s="17">
        <v>0.35622782030374001</v>
      </c>
      <c r="R11" s="17"/>
      <c r="S11" s="17">
        <v>0.32188909642664898</v>
      </c>
      <c r="T11" s="17">
        <v>0.37584180840646503</v>
      </c>
      <c r="U11" s="17">
        <v>0.33821077719316001</v>
      </c>
      <c r="V11" s="17">
        <v>0.35900154220752101</v>
      </c>
      <c r="W11" s="17">
        <v>0.33867320118789601</v>
      </c>
      <c r="X11" s="17">
        <v>0.31805980679099199</v>
      </c>
      <c r="Y11" s="17">
        <v>0.34540088097511101</v>
      </c>
      <c r="Z11" s="17">
        <v>0.38696668664716199</v>
      </c>
      <c r="AA11" s="17">
        <v>0.362096156904615</v>
      </c>
      <c r="AB11" s="17">
        <v>0.35067617502963799</v>
      </c>
      <c r="AC11" s="17">
        <v>0.429454873064815</v>
      </c>
      <c r="AD11" s="17">
        <v>0.36080554494302097</v>
      </c>
      <c r="AE11" s="17"/>
      <c r="AF11" s="17">
        <v>0.37531474637735901</v>
      </c>
      <c r="AG11" s="17">
        <v>0.30818397504067602</v>
      </c>
      <c r="AH11" s="17">
        <v>0.375707411480733</v>
      </c>
      <c r="AI11" s="17">
        <v>0.38676790283371998</v>
      </c>
      <c r="AJ11" s="17">
        <v>0.38010521890608701</v>
      </c>
      <c r="AK11" s="17"/>
      <c r="AL11" s="17">
        <v>0.28371788175059198</v>
      </c>
      <c r="AM11" s="17">
        <v>0.37420013512532402</v>
      </c>
      <c r="AN11" s="17">
        <v>0.34973801635408502</v>
      </c>
      <c r="AO11" s="17">
        <v>0.392275446210545</v>
      </c>
      <c r="AP11" s="17">
        <v>0.317343557767506</v>
      </c>
      <c r="AQ11" s="17">
        <v>0.38935212457524299</v>
      </c>
      <c r="AR11" s="17"/>
      <c r="AS11" s="17">
        <v>0.32726925821557501</v>
      </c>
      <c r="AT11" s="17">
        <v>0.34576553032526097</v>
      </c>
      <c r="AU11" s="17">
        <v>0.40304423909410497</v>
      </c>
      <c r="AV11" s="17">
        <v>0.34608232906297298</v>
      </c>
      <c r="AW11" s="17">
        <v>0.19862755559061199</v>
      </c>
      <c r="AX11" s="17"/>
      <c r="AY11" s="17">
        <v>0.34819872818360897</v>
      </c>
      <c r="AZ11" s="17">
        <v>0.37792621487040001</v>
      </c>
      <c r="BA11" s="17">
        <v>0.36363898422544699</v>
      </c>
      <c r="BB11" s="17">
        <v>0.29022574952115798</v>
      </c>
      <c r="BC11" s="17">
        <v>0.28350868680643498</v>
      </c>
      <c r="BD11" s="17"/>
      <c r="BE11" s="17">
        <v>0.419393977676146</v>
      </c>
      <c r="BF11" s="17">
        <v>0.373443395722594</v>
      </c>
      <c r="BG11" s="17">
        <v>0.35220448597655002</v>
      </c>
      <c r="BH11" s="17">
        <v>0.33025218070814599</v>
      </c>
      <c r="BI11" s="17"/>
      <c r="BJ11" s="17">
        <v>0.33302337414934002</v>
      </c>
      <c r="BK11" s="17">
        <v>0.29937324961823097</v>
      </c>
      <c r="BL11" s="17">
        <v>0.35926292522363401</v>
      </c>
      <c r="BM11" s="17">
        <v>0.358484033753529</v>
      </c>
      <c r="BN11" s="17"/>
      <c r="BO11" s="17">
        <v>0.306902108816066</v>
      </c>
      <c r="BP11" s="17">
        <v>0.29967844624095102</v>
      </c>
      <c r="BQ11" s="17">
        <v>0.37152678033653602</v>
      </c>
      <c r="BR11" s="17"/>
      <c r="BS11" s="17">
        <v>0.366721998117362</v>
      </c>
      <c r="BT11" s="17">
        <v>0.33532444326525401</v>
      </c>
      <c r="BU11" s="17"/>
      <c r="BV11" s="17">
        <v>0.29599850332900601</v>
      </c>
      <c r="BW11" s="17">
        <v>0.37686192318644401</v>
      </c>
      <c r="BX11" s="17">
        <v>0.363082160781733</v>
      </c>
      <c r="BY11" s="17"/>
      <c r="BZ11" s="17">
        <v>0.35170924378612101</v>
      </c>
      <c r="CA11" s="17">
        <v>0.28613892339750802</v>
      </c>
    </row>
    <row r="12" spans="2:79" x14ac:dyDescent="0.3">
      <c r="B12" s="18" t="s">
        <v>165</v>
      </c>
      <c r="C12" s="17">
        <v>0.352298468135053</v>
      </c>
      <c r="D12" s="17">
        <v>0.335476907227303</v>
      </c>
      <c r="E12" s="17">
        <v>0.36816226442299299</v>
      </c>
      <c r="F12" s="17"/>
      <c r="G12" s="17">
        <v>0.39919983124883102</v>
      </c>
      <c r="H12" s="17">
        <v>0.30588871045336702</v>
      </c>
      <c r="I12" s="17">
        <v>0.34547124330678503</v>
      </c>
      <c r="J12" s="17">
        <v>0.320363216840577</v>
      </c>
      <c r="K12" s="17">
        <v>0.35347089931440601</v>
      </c>
      <c r="L12" s="17">
        <v>0.38954149318625703</v>
      </c>
      <c r="M12" s="17"/>
      <c r="N12" s="17">
        <v>0.36200191400209197</v>
      </c>
      <c r="O12" s="17">
        <v>0.37599230342373302</v>
      </c>
      <c r="P12" s="17">
        <v>0.325661854742887</v>
      </c>
      <c r="Q12" s="17">
        <v>0.34354649141712901</v>
      </c>
      <c r="R12" s="17"/>
      <c r="S12" s="17">
        <v>0.32150507588416599</v>
      </c>
      <c r="T12" s="17">
        <v>0.39301282349294198</v>
      </c>
      <c r="U12" s="17">
        <v>0.40398023408634498</v>
      </c>
      <c r="V12" s="17">
        <v>0.37579166404616099</v>
      </c>
      <c r="W12" s="17">
        <v>0.35000607808989997</v>
      </c>
      <c r="X12" s="17">
        <v>0.29613103272931202</v>
      </c>
      <c r="Y12" s="17">
        <v>0.32729073100608302</v>
      </c>
      <c r="Z12" s="17">
        <v>0.35782851222140799</v>
      </c>
      <c r="AA12" s="17">
        <v>0.37547587402062899</v>
      </c>
      <c r="AB12" s="17">
        <v>0.353426165047239</v>
      </c>
      <c r="AC12" s="17">
        <v>0.28419154508248001</v>
      </c>
      <c r="AD12" s="17">
        <v>0.37027887096623602</v>
      </c>
      <c r="AE12" s="17"/>
      <c r="AF12" s="17">
        <v>0.35598549834983201</v>
      </c>
      <c r="AG12" s="17">
        <v>0.35876189032817202</v>
      </c>
      <c r="AH12" s="17">
        <v>0.39727259526251202</v>
      </c>
      <c r="AI12" s="17">
        <v>0.26811196268392701</v>
      </c>
      <c r="AJ12" s="17">
        <v>0.322298393827602</v>
      </c>
      <c r="AK12" s="17"/>
      <c r="AL12" s="17">
        <v>0.39354742679575899</v>
      </c>
      <c r="AM12" s="17">
        <v>0.338842579900902</v>
      </c>
      <c r="AN12" s="17">
        <v>0.358277667039827</v>
      </c>
      <c r="AO12" s="17">
        <v>0.30145954065295399</v>
      </c>
      <c r="AP12" s="17">
        <v>0.39165701376691198</v>
      </c>
      <c r="AQ12" s="17">
        <v>0.35702174376578899</v>
      </c>
      <c r="AR12" s="17"/>
      <c r="AS12" s="17">
        <v>0.345425576918927</v>
      </c>
      <c r="AT12" s="17">
        <v>0.352766867088045</v>
      </c>
      <c r="AU12" s="17">
        <v>0.34231174879308801</v>
      </c>
      <c r="AV12" s="17">
        <v>0.36544749136059701</v>
      </c>
      <c r="AW12" s="17">
        <v>0.426643945483344</v>
      </c>
      <c r="AX12" s="17"/>
      <c r="AY12" s="17">
        <v>0.36685485213819102</v>
      </c>
      <c r="AZ12" s="17">
        <v>0.32201399739047998</v>
      </c>
      <c r="BA12" s="17">
        <v>0.36151199437953302</v>
      </c>
      <c r="BB12" s="17">
        <v>0.39933643719816198</v>
      </c>
      <c r="BC12" s="17">
        <v>0.35778974876022901</v>
      </c>
      <c r="BD12" s="17"/>
      <c r="BE12" s="17">
        <v>0.239340612453046</v>
      </c>
      <c r="BF12" s="17">
        <v>0.27893423087042402</v>
      </c>
      <c r="BG12" s="17">
        <v>0.38215054314887698</v>
      </c>
      <c r="BH12" s="17">
        <v>0.36805365058126999</v>
      </c>
      <c r="BI12" s="17"/>
      <c r="BJ12" s="17">
        <v>0.294483160668294</v>
      </c>
      <c r="BK12" s="17">
        <v>0.29935417401208197</v>
      </c>
      <c r="BL12" s="17">
        <v>0.33704219176612099</v>
      </c>
      <c r="BM12" s="17">
        <v>0.38347548080918498</v>
      </c>
      <c r="BN12" s="17"/>
      <c r="BO12" s="17">
        <v>0.29616227955513802</v>
      </c>
      <c r="BP12" s="17">
        <v>0.36541983804712502</v>
      </c>
      <c r="BQ12" s="17">
        <v>0.36323408481179098</v>
      </c>
      <c r="BR12" s="17"/>
      <c r="BS12" s="17">
        <v>0.345467279124124</v>
      </c>
      <c r="BT12" s="17">
        <v>0.363391133620452</v>
      </c>
      <c r="BU12" s="17"/>
      <c r="BV12" s="17">
        <v>0.43522621145861901</v>
      </c>
      <c r="BW12" s="17">
        <v>0.33746834386923602</v>
      </c>
      <c r="BX12" s="17">
        <v>0.31514967359512402</v>
      </c>
      <c r="BY12" s="17"/>
      <c r="BZ12" s="17">
        <v>0.33528041991261598</v>
      </c>
      <c r="CA12" s="17">
        <v>0.29620231598196201</v>
      </c>
    </row>
    <row r="13" spans="2:79" x14ac:dyDescent="0.3">
      <c r="B13" s="18" t="s">
        <v>166</v>
      </c>
      <c r="C13" s="17">
        <v>8.8650028257990399E-2</v>
      </c>
      <c r="D13" s="17">
        <v>9.0533429969016005E-2</v>
      </c>
      <c r="E13" s="17">
        <v>8.6436723968321402E-2</v>
      </c>
      <c r="F13" s="17"/>
      <c r="G13" s="17">
        <v>0.139463378437302</v>
      </c>
      <c r="H13" s="17">
        <v>9.56102708418681E-2</v>
      </c>
      <c r="I13" s="17">
        <v>0.113810065339313</v>
      </c>
      <c r="J13" s="17">
        <v>6.4301552430107003E-2</v>
      </c>
      <c r="K13" s="17">
        <v>5.4930063497878101E-2</v>
      </c>
      <c r="L13" s="17">
        <v>7.0932102863847102E-2</v>
      </c>
      <c r="M13" s="17"/>
      <c r="N13" s="17">
        <v>8.7708800930486996E-2</v>
      </c>
      <c r="O13" s="17">
        <v>9.5440009093871306E-2</v>
      </c>
      <c r="P13" s="17">
        <v>7.3686624434963002E-2</v>
      </c>
      <c r="Q13" s="17">
        <v>9.7545769631801907E-2</v>
      </c>
      <c r="R13" s="17"/>
      <c r="S13" s="17">
        <v>9.6179086145848594E-2</v>
      </c>
      <c r="T13" s="17">
        <v>7.0044361160860394E-2</v>
      </c>
      <c r="U13" s="17">
        <v>9.1471646215328398E-2</v>
      </c>
      <c r="V13" s="17">
        <v>8.1013685302137803E-2</v>
      </c>
      <c r="W13" s="17">
        <v>7.8956696124995396E-2</v>
      </c>
      <c r="X13" s="17">
        <v>0.122976834120352</v>
      </c>
      <c r="Y13" s="17">
        <v>8.9680548322377596E-2</v>
      </c>
      <c r="Z13" s="17">
        <v>6.4309731830723305E-2</v>
      </c>
      <c r="AA13" s="17">
        <v>7.6515736345799099E-2</v>
      </c>
      <c r="AB13" s="17">
        <v>7.2499768729957295E-2</v>
      </c>
      <c r="AC13" s="17">
        <v>0.13291603125280699</v>
      </c>
      <c r="AD13" s="17">
        <v>0.11760206494651</v>
      </c>
      <c r="AE13" s="17"/>
      <c r="AF13" s="17">
        <v>6.52677550060691E-2</v>
      </c>
      <c r="AG13" s="17">
        <v>9.0251142969483E-2</v>
      </c>
      <c r="AH13" s="17">
        <v>7.6627315136432506E-2</v>
      </c>
      <c r="AI13" s="17">
        <v>7.2581545042086401E-2</v>
      </c>
      <c r="AJ13" s="17">
        <v>0.117344168608845</v>
      </c>
      <c r="AK13" s="17"/>
      <c r="AL13" s="17">
        <v>8.4715498164794595E-2</v>
      </c>
      <c r="AM13" s="17">
        <v>7.0619164997551997E-2</v>
      </c>
      <c r="AN13" s="17">
        <v>0.11011558344734</v>
      </c>
      <c r="AO13" s="17">
        <v>6.4174151876350005E-2</v>
      </c>
      <c r="AP13" s="17">
        <v>0.117365172927083</v>
      </c>
      <c r="AQ13" s="17">
        <v>7.5767124546734094E-2</v>
      </c>
      <c r="AR13" s="17"/>
      <c r="AS13" s="17">
        <v>0.102177694500169</v>
      </c>
      <c r="AT13" s="17">
        <v>7.6501411634647701E-2</v>
      </c>
      <c r="AU13" s="17">
        <v>9.7749558380036905E-2</v>
      </c>
      <c r="AV13" s="17">
        <v>9.4578345055064905E-2</v>
      </c>
      <c r="AW13" s="17">
        <v>0.143772802019936</v>
      </c>
      <c r="AX13" s="17"/>
      <c r="AY13" s="17">
        <v>8.3825566308625393E-2</v>
      </c>
      <c r="AZ13" s="17">
        <v>7.1214068778162207E-2</v>
      </c>
      <c r="BA13" s="17">
        <v>9.1485596646381104E-2</v>
      </c>
      <c r="BB13" s="17">
        <v>0.135698996229737</v>
      </c>
      <c r="BC13" s="17">
        <v>0.11721061012244401</v>
      </c>
      <c r="BD13" s="17"/>
      <c r="BE13" s="17">
        <v>3.8304395752410299E-2</v>
      </c>
      <c r="BF13" s="17">
        <v>4.55734822886322E-2</v>
      </c>
      <c r="BG13" s="17">
        <v>5.8441326061438599E-2</v>
      </c>
      <c r="BH13" s="17">
        <v>0.171882265444289</v>
      </c>
      <c r="BI13" s="17"/>
      <c r="BJ13" s="17">
        <v>8.2491599266125801E-2</v>
      </c>
      <c r="BK13" s="17">
        <v>5.5745845393021902E-2</v>
      </c>
      <c r="BL13" s="17">
        <v>9.55556001603384E-2</v>
      </c>
      <c r="BM13" s="17">
        <v>9.0346452257734897E-2</v>
      </c>
      <c r="BN13" s="17"/>
      <c r="BO13" s="17">
        <v>8.3785958729409304E-2</v>
      </c>
      <c r="BP13" s="17">
        <v>0.105035738375062</v>
      </c>
      <c r="BQ13" s="17">
        <v>8.6546285882897506E-2</v>
      </c>
      <c r="BR13" s="17"/>
      <c r="BS13" s="17">
        <v>7.4263150726911004E-2</v>
      </c>
      <c r="BT13" s="17">
        <v>0.10644564901692601</v>
      </c>
      <c r="BU13" s="17"/>
      <c r="BV13" s="17">
        <v>8.8590759563073093E-2</v>
      </c>
      <c r="BW13" s="17">
        <v>0.10303272001517599</v>
      </c>
      <c r="BX13" s="17">
        <v>6.7060475612642806E-2</v>
      </c>
      <c r="BY13" s="17"/>
      <c r="BZ13" s="17">
        <v>0.10979137392674899</v>
      </c>
      <c r="CA13" s="17">
        <v>7.9920540701402004E-2</v>
      </c>
    </row>
    <row r="14" spans="2:79" x14ac:dyDescent="0.3">
      <c r="B14" s="18" t="s">
        <v>149</v>
      </c>
      <c r="C14" s="19">
        <v>2.1864881966796999E-2</v>
      </c>
      <c r="D14" s="19">
        <v>1.7355469361200599E-2</v>
      </c>
      <c r="E14" s="19">
        <v>2.64571005022783E-2</v>
      </c>
      <c r="F14" s="19"/>
      <c r="G14" s="19">
        <v>1.0412078360529899E-2</v>
      </c>
      <c r="H14" s="19">
        <v>2.1814608682863099E-2</v>
      </c>
      <c r="I14" s="19">
        <v>2.77313471475139E-2</v>
      </c>
      <c r="J14" s="19">
        <v>3.7347899897723802E-2</v>
      </c>
      <c r="K14" s="19">
        <v>6.6493024446817699E-3</v>
      </c>
      <c r="L14" s="19">
        <v>2.2350629143258999E-2</v>
      </c>
      <c r="M14" s="19"/>
      <c r="N14" s="19">
        <v>1.0388632497590099E-2</v>
      </c>
      <c r="O14" s="19">
        <v>1.9633258718926599E-2</v>
      </c>
      <c r="P14" s="19">
        <v>2.3229981413389299E-2</v>
      </c>
      <c r="Q14" s="19">
        <v>3.5816129697660397E-2</v>
      </c>
      <c r="R14" s="19"/>
      <c r="S14" s="19">
        <v>1.3374988988695401E-2</v>
      </c>
      <c r="T14" s="19">
        <v>1.9078714922782802E-2</v>
      </c>
      <c r="U14" s="19">
        <v>2.0995332788599198E-2</v>
      </c>
      <c r="V14" s="19">
        <v>2.9357806082291601E-2</v>
      </c>
      <c r="W14" s="19">
        <v>2.1278811429643201E-2</v>
      </c>
      <c r="X14" s="19">
        <v>4.6009416801133497E-2</v>
      </c>
      <c r="Y14" s="19">
        <v>1.2892537676212901E-2</v>
      </c>
      <c r="Z14" s="19">
        <v>0</v>
      </c>
      <c r="AA14" s="19">
        <v>3.0489702319788401E-2</v>
      </c>
      <c r="AB14" s="19">
        <v>1.24627096524543E-2</v>
      </c>
      <c r="AC14" s="19">
        <v>4.07779836729424E-2</v>
      </c>
      <c r="AD14" s="19">
        <v>0</v>
      </c>
      <c r="AE14" s="19"/>
      <c r="AF14" s="19">
        <v>1.74424432693727E-2</v>
      </c>
      <c r="AG14" s="19">
        <v>1.52991257536262E-2</v>
      </c>
      <c r="AH14" s="19">
        <v>1.11173616396875E-2</v>
      </c>
      <c r="AI14" s="19">
        <v>1.18505000598077E-2</v>
      </c>
      <c r="AJ14" s="19">
        <v>3.6569689930389601E-2</v>
      </c>
      <c r="AK14" s="19"/>
      <c r="AL14" s="19">
        <v>7.6723481025248999E-3</v>
      </c>
      <c r="AM14" s="19">
        <v>2.4169138112715899E-2</v>
      </c>
      <c r="AN14" s="19">
        <v>2.44680743364507E-2</v>
      </c>
      <c r="AO14" s="19">
        <v>1.42283825819648E-2</v>
      </c>
      <c r="AP14" s="19">
        <v>2.0895689570069601E-2</v>
      </c>
      <c r="AQ14" s="19">
        <v>4.6583679017987101E-2</v>
      </c>
      <c r="AR14" s="19"/>
      <c r="AS14" s="19">
        <v>1.2734288870018999E-2</v>
      </c>
      <c r="AT14" s="19">
        <v>2.5402622746427399E-2</v>
      </c>
      <c r="AU14" s="19">
        <v>2.2337194272221E-2</v>
      </c>
      <c r="AV14" s="19">
        <v>1.94306500409917E-2</v>
      </c>
      <c r="AW14" s="19">
        <v>2.17275112862255E-2</v>
      </c>
      <c r="AX14" s="19"/>
      <c r="AY14" s="19">
        <v>1.67341241356527E-2</v>
      </c>
      <c r="AZ14" s="19">
        <v>2.5176556620289201E-2</v>
      </c>
      <c r="BA14" s="19">
        <v>2.28677353482022E-2</v>
      </c>
      <c r="BB14" s="19">
        <v>1.26691192948628E-2</v>
      </c>
      <c r="BC14" s="19">
        <v>1.2829431676233001E-2</v>
      </c>
      <c r="BD14" s="19"/>
      <c r="BE14" s="19">
        <v>2.9397524026993201E-2</v>
      </c>
      <c r="BF14" s="19">
        <v>8.4438605116564005E-3</v>
      </c>
      <c r="BG14" s="19">
        <v>2.18765330569019E-2</v>
      </c>
      <c r="BH14" s="19">
        <v>2.41177850264787E-2</v>
      </c>
      <c r="BI14" s="19"/>
      <c r="BJ14" s="19">
        <v>3.02575557764862E-2</v>
      </c>
      <c r="BK14" s="19">
        <v>8.1318151075872695E-3</v>
      </c>
      <c r="BL14" s="19">
        <v>1.44872759891234E-2</v>
      </c>
      <c r="BM14" s="19">
        <v>2.3582325616158799E-2</v>
      </c>
      <c r="BN14" s="19"/>
      <c r="BO14" s="19">
        <v>7.50050812406721E-3</v>
      </c>
      <c r="BP14" s="19">
        <v>1.5801738903032801E-2</v>
      </c>
      <c r="BQ14" s="19">
        <v>2.45676116716157E-2</v>
      </c>
      <c r="BR14" s="19"/>
      <c r="BS14" s="19">
        <v>2.0288461824473601E-2</v>
      </c>
      <c r="BT14" s="19">
        <v>2.2928006406482501E-2</v>
      </c>
      <c r="BU14" s="19"/>
      <c r="BV14" s="19">
        <v>1.1555145108923101E-2</v>
      </c>
      <c r="BW14" s="19">
        <v>2.25673116676566E-2</v>
      </c>
      <c r="BX14" s="19">
        <v>1.28124139521506E-2</v>
      </c>
      <c r="BY14" s="19"/>
      <c r="BZ14" s="19">
        <v>1.7015447274871601E-2</v>
      </c>
      <c r="CA14" s="19">
        <v>8.8351480919263495E-3</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162</v>
      </c>
      <c r="C9" s="17">
        <v>5.7443588857942401E-2</v>
      </c>
      <c r="D9" s="17">
        <v>6.2338405767130199E-2</v>
      </c>
      <c r="E9" s="17">
        <v>5.3180054512441899E-2</v>
      </c>
      <c r="F9" s="17"/>
      <c r="G9" s="17">
        <v>9.35321176523084E-2</v>
      </c>
      <c r="H9" s="17">
        <v>9.2766211101506901E-2</v>
      </c>
      <c r="I9" s="17">
        <v>9.7814828518449304E-2</v>
      </c>
      <c r="J9" s="17">
        <v>3.2740191611683199E-2</v>
      </c>
      <c r="K9" s="17">
        <v>2.1279533277328601E-2</v>
      </c>
      <c r="L9" s="17">
        <v>1.6004765631524798E-2</v>
      </c>
      <c r="M9" s="17"/>
      <c r="N9" s="17">
        <v>7.6292469135141705E-2</v>
      </c>
      <c r="O9" s="17">
        <v>4.9151353986206001E-2</v>
      </c>
      <c r="P9" s="17">
        <v>5.7404069733747398E-2</v>
      </c>
      <c r="Q9" s="17">
        <v>4.50660098173849E-2</v>
      </c>
      <c r="R9" s="17"/>
      <c r="S9" s="17">
        <v>0.100898193132359</v>
      </c>
      <c r="T9" s="17">
        <v>3.3550281741808102E-2</v>
      </c>
      <c r="U9" s="17">
        <v>5.1186102223667401E-2</v>
      </c>
      <c r="V9" s="17">
        <v>2.1896893231992801E-2</v>
      </c>
      <c r="W9" s="17">
        <v>4.16065378151836E-2</v>
      </c>
      <c r="X9" s="17">
        <v>9.1249870659427496E-2</v>
      </c>
      <c r="Y9" s="17">
        <v>2.2012839114423401E-2</v>
      </c>
      <c r="Z9" s="17">
        <v>7.2130614385397002E-2</v>
      </c>
      <c r="AA9" s="17">
        <v>5.4359798621210702E-2</v>
      </c>
      <c r="AB9" s="17">
        <v>9.0931160211199194E-2</v>
      </c>
      <c r="AC9" s="17">
        <v>4.7555064672518702E-2</v>
      </c>
      <c r="AD9" s="17">
        <v>1.9612142083721001E-2</v>
      </c>
      <c r="AE9" s="17"/>
      <c r="AF9" s="17">
        <v>6.3982097141861802E-2</v>
      </c>
      <c r="AG9" s="17">
        <v>7.8919562479980401E-2</v>
      </c>
      <c r="AH9" s="17">
        <v>2.05888786159262E-2</v>
      </c>
      <c r="AI9" s="17">
        <v>6.4103644037937599E-2</v>
      </c>
      <c r="AJ9" s="17">
        <v>4.0551026275456398E-2</v>
      </c>
      <c r="AK9" s="17"/>
      <c r="AL9" s="17">
        <v>8.2595464981937705E-2</v>
      </c>
      <c r="AM9" s="17">
        <v>6.8265309585689105E-2</v>
      </c>
      <c r="AN9" s="17">
        <v>3.6101326182086203E-2</v>
      </c>
      <c r="AO9" s="17">
        <v>6.22836960172099E-2</v>
      </c>
      <c r="AP9" s="17">
        <v>4.6411592711446702E-2</v>
      </c>
      <c r="AQ9" s="17">
        <v>2.0736740441537602E-2</v>
      </c>
      <c r="AR9" s="17"/>
      <c r="AS9" s="17">
        <v>0.119432268027778</v>
      </c>
      <c r="AT9" s="17">
        <v>4.5455468391982799E-2</v>
      </c>
      <c r="AU9" s="17">
        <v>2.9121189137466599E-2</v>
      </c>
      <c r="AV9" s="17">
        <v>6.1259893141990297E-2</v>
      </c>
      <c r="AW9" s="17">
        <v>0.109177490482617</v>
      </c>
      <c r="AX9" s="17"/>
      <c r="AY9" s="17">
        <v>8.7014728414290296E-2</v>
      </c>
      <c r="AZ9" s="17">
        <v>4.3752439297140303E-2</v>
      </c>
      <c r="BA9" s="17">
        <v>4.5356818659165597E-2</v>
      </c>
      <c r="BB9" s="17">
        <v>5.7930371406848397E-2</v>
      </c>
      <c r="BC9" s="17">
        <v>8.0184203854628294E-2</v>
      </c>
      <c r="BD9" s="17"/>
      <c r="BE9" s="17">
        <v>8.9900684673944603E-2</v>
      </c>
      <c r="BF9" s="17">
        <v>6.7432798308390302E-2</v>
      </c>
      <c r="BG9" s="17">
        <v>6.0975531493288097E-2</v>
      </c>
      <c r="BH9" s="17">
        <v>4.0752499032646397E-2</v>
      </c>
      <c r="BI9" s="17"/>
      <c r="BJ9" s="17">
        <v>8.7996857733581402E-2</v>
      </c>
      <c r="BK9" s="17">
        <v>0.13553900145918299</v>
      </c>
      <c r="BL9" s="17">
        <v>5.0204805824458403E-2</v>
      </c>
      <c r="BM9" s="17">
        <v>4.3249184044350998E-2</v>
      </c>
      <c r="BN9" s="17"/>
      <c r="BO9" s="17">
        <v>0.113893373588295</v>
      </c>
      <c r="BP9" s="17">
        <v>6.5182836309924996E-2</v>
      </c>
      <c r="BQ9" s="17">
        <v>4.43369903246571E-2</v>
      </c>
      <c r="BR9" s="17"/>
      <c r="BS9" s="17">
        <v>6.4504343842122405E-2</v>
      </c>
      <c r="BT9" s="17">
        <v>4.6649960524901397E-2</v>
      </c>
      <c r="BU9" s="17"/>
      <c r="BV9" s="17">
        <v>2.50288515493454E-2</v>
      </c>
      <c r="BW9" s="17">
        <v>4.7328696725806502E-2</v>
      </c>
      <c r="BX9" s="17">
        <v>9.39771600458012E-2</v>
      </c>
      <c r="BY9" s="17"/>
      <c r="BZ9" s="17">
        <v>5.3793368278572999E-2</v>
      </c>
      <c r="CA9" s="17">
        <v>0.115593363576873</v>
      </c>
    </row>
    <row r="10" spans="2:79" x14ac:dyDescent="0.3">
      <c r="B10" s="18" t="s">
        <v>163</v>
      </c>
      <c r="C10" s="17">
        <v>0.23164734348497801</v>
      </c>
      <c r="D10" s="17">
        <v>0.22734454366381401</v>
      </c>
      <c r="E10" s="17">
        <v>0.23571175475275799</v>
      </c>
      <c r="F10" s="17"/>
      <c r="G10" s="17">
        <v>0.29043881222400297</v>
      </c>
      <c r="H10" s="17">
        <v>0.29242864105462502</v>
      </c>
      <c r="I10" s="17">
        <v>0.257160013439935</v>
      </c>
      <c r="J10" s="17">
        <v>0.247584514231836</v>
      </c>
      <c r="K10" s="17">
        <v>0.18072204387669999</v>
      </c>
      <c r="L10" s="17">
        <v>0.14319643787053399</v>
      </c>
      <c r="M10" s="17"/>
      <c r="N10" s="17">
        <v>0.240261275488698</v>
      </c>
      <c r="O10" s="17">
        <v>0.21887181612270501</v>
      </c>
      <c r="P10" s="17">
        <v>0.26024030309714502</v>
      </c>
      <c r="Q10" s="17">
        <v>0.21306622728066599</v>
      </c>
      <c r="R10" s="17"/>
      <c r="S10" s="17">
        <v>0.27927174255620602</v>
      </c>
      <c r="T10" s="17">
        <v>0.203746440731122</v>
      </c>
      <c r="U10" s="17">
        <v>0.19167838562242701</v>
      </c>
      <c r="V10" s="17">
        <v>0.217440809293582</v>
      </c>
      <c r="W10" s="17">
        <v>0.25646728153106702</v>
      </c>
      <c r="X10" s="17">
        <v>0.26463396564859398</v>
      </c>
      <c r="Y10" s="17">
        <v>0.28275193854747699</v>
      </c>
      <c r="Z10" s="17">
        <v>0.187658990641908</v>
      </c>
      <c r="AA10" s="17">
        <v>0.21523305600728801</v>
      </c>
      <c r="AB10" s="17">
        <v>0.21610760543381599</v>
      </c>
      <c r="AC10" s="17">
        <v>0.154306696675171</v>
      </c>
      <c r="AD10" s="17">
        <v>0.28130034217594502</v>
      </c>
      <c r="AE10" s="17"/>
      <c r="AF10" s="17">
        <v>0.19158912399502301</v>
      </c>
      <c r="AG10" s="17">
        <v>0.26373194791049998</v>
      </c>
      <c r="AH10" s="17">
        <v>0.21060272154638601</v>
      </c>
      <c r="AI10" s="17">
        <v>0.264760828959415</v>
      </c>
      <c r="AJ10" s="17">
        <v>0.268930682660668</v>
      </c>
      <c r="AK10" s="17"/>
      <c r="AL10" s="17">
        <v>0.28102669631571903</v>
      </c>
      <c r="AM10" s="17">
        <v>0.20798859016311899</v>
      </c>
      <c r="AN10" s="17">
        <v>0.23008031530838799</v>
      </c>
      <c r="AO10" s="17">
        <v>0.25083080631364202</v>
      </c>
      <c r="AP10" s="17">
        <v>0.238411316536289</v>
      </c>
      <c r="AQ10" s="17">
        <v>0.18350294974520201</v>
      </c>
      <c r="AR10" s="17"/>
      <c r="AS10" s="17">
        <v>0.237514235728044</v>
      </c>
      <c r="AT10" s="17">
        <v>0.25295775179190799</v>
      </c>
      <c r="AU10" s="17">
        <v>0.18644591966725599</v>
      </c>
      <c r="AV10" s="17">
        <v>0.22267515888789</v>
      </c>
      <c r="AW10" s="17">
        <v>0.24958354263039001</v>
      </c>
      <c r="AX10" s="17"/>
      <c r="AY10" s="17">
        <v>0.21581962799138801</v>
      </c>
      <c r="AZ10" s="17">
        <v>0.25980105819173299</v>
      </c>
      <c r="BA10" s="17">
        <v>0.20752978131091099</v>
      </c>
      <c r="BB10" s="17">
        <v>0.22469040050163699</v>
      </c>
      <c r="BC10" s="17">
        <v>0.23554577524071499</v>
      </c>
      <c r="BD10" s="17"/>
      <c r="BE10" s="17">
        <v>0.28330353858581098</v>
      </c>
      <c r="BF10" s="17">
        <v>0.27917726122057701</v>
      </c>
      <c r="BG10" s="17">
        <v>0.225344537337128</v>
      </c>
      <c r="BH10" s="17">
        <v>0.20795168396609601</v>
      </c>
      <c r="BI10" s="17"/>
      <c r="BJ10" s="17">
        <v>0.30969185991391002</v>
      </c>
      <c r="BK10" s="17">
        <v>0.31781831580452402</v>
      </c>
      <c r="BL10" s="17">
        <v>0.226603004124973</v>
      </c>
      <c r="BM10" s="17">
        <v>0.20655342756068401</v>
      </c>
      <c r="BN10" s="17"/>
      <c r="BO10" s="17">
        <v>0.35058822723820898</v>
      </c>
      <c r="BP10" s="17">
        <v>0.26531698600377801</v>
      </c>
      <c r="BQ10" s="17">
        <v>0.201665520501182</v>
      </c>
      <c r="BR10" s="17"/>
      <c r="BS10" s="17">
        <v>0.23708050949877699</v>
      </c>
      <c r="BT10" s="17">
        <v>0.22524355219441899</v>
      </c>
      <c r="BU10" s="17"/>
      <c r="BV10" s="17">
        <v>0.218765899960944</v>
      </c>
      <c r="BW10" s="17">
        <v>0.22705829369974301</v>
      </c>
      <c r="BX10" s="17">
        <v>0.26353891403476798</v>
      </c>
      <c r="BY10" s="17"/>
      <c r="BZ10" s="17">
        <v>0.28591001040257302</v>
      </c>
      <c r="CA10" s="17">
        <v>0.35184962153273702</v>
      </c>
    </row>
    <row r="11" spans="2:79" x14ac:dyDescent="0.3">
      <c r="B11" s="18" t="s">
        <v>164</v>
      </c>
      <c r="C11" s="17">
        <v>0.40095528508637301</v>
      </c>
      <c r="D11" s="17">
        <v>0.398613192342331</v>
      </c>
      <c r="E11" s="17">
        <v>0.40313094418935502</v>
      </c>
      <c r="F11" s="17"/>
      <c r="G11" s="17">
        <v>0.30578553426056598</v>
      </c>
      <c r="H11" s="17">
        <v>0.37274951785867799</v>
      </c>
      <c r="I11" s="17">
        <v>0.35682982076638398</v>
      </c>
      <c r="J11" s="17">
        <v>0.416012094172307</v>
      </c>
      <c r="K11" s="17">
        <v>0.45935111490305702</v>
      </c>
      <c r="L11" s="17">
        <v>0.47207869947671099</v>
      </c>
      <c r="M11" s="17"/>
      <c r="N11" s="17">
        <v>0.37372838560774302</v>
      </c>
      <c r="O11" s="17">
        <v>0.40787189701002302</v>
      </c>
      <c r="P11" s="17">
        <v>0.408625854448945</v>
      </c>
      <c r="Q11" s="17">
        <v>0.41441624500485302</v>
      </c>
      <c r="R11" s="17"/>
      <c r="S11" s="17">
        <v>0.354247065266595</v>
      </c>
      <c r="T11" s="17">
        <v>0.412264417231825</v>
      </c>
      <c r="U11" s="17">
        <v>0.43465271011231799</v>
      </c>
      <c r="V11" s="17">
        <v>0.44730948321411601</v>
      </c>
      <c r="W11" s="17">
        <v>0.32518011489112802</v>
      </c>
      <c r="X11" s="17">
        <v>0.31445156069184999</v>
      </c>
      <c r="Y11" s="17">
        <v>0.40742025713345997</v>
      </c>
      <c r="Z11" s="17">
        <v>0.39234599847385299</v>
      </c>
      <c r="AA11" s="17">
        <v>0.42512201093421897</v>
      </c>
      <c r="AB11" s="17">
        <v>0.46754313541916898</v>
      </c>
      <c r="AC11" s="17">
        <v>0.450170310479239</v>
      </c>
      <c r="AD11" s="17">
        <v>0.40065957997784002</v>
      </c>
      <c r="AE11" s="17"/>
      <c r="AF11" s="17">
        <v>0.43940760266906698</v>
      </c>
      <c r="AG11" s="17">
        <v>0.347957371432145</v>
      </c>
      <c r="AH11" s="17">
        <v>0.41849978885255901</v>
      </c>
      <c r="AI11" s="17">
        <v>0.38156341221886397</v>
      </c>
      <c r="AJ11" s="17">
        <v>0.39111407545110999</v>
      </c>
      <c r="AK11" s="17"/>
      <c r="AL11" s="17">
        <v>0.33243233104500503</v>
      </c>
      <c r="AM11" s="17">
        <v>0.45128166997656899</v>
      </c>
      <c r="AN11" s="17">
        <v>0.40367386805970901</v>
      </c>
      <c r="AO11" s="17">
        <v>0.38449321723669799</v>
      </c>
      <c r="AP11" s="17">
        <v>0.39533190096205101</v>
      </c>
      <c r="AQ11" s="17">
        <v>0.44821592828549001</v>
      </c>
      <c r="AR11" s="17"/>
      <c r="AS11" s="17">
        <v>0.30974661233690598</v>
      </c>
      <c r="AT11" s="17">
        <v>0.38636353431267401</v>
      </c>
      <c r="AU11" s="17">
        <v>0.49822249405388702</v>
      </c>
      <c r="AV11" s="17">
        <v>0.43171605068659102</v>
      </c>
      <c r="AW11" s="17">
        <v>0.24950174593080901</v>
      </c>
      <c r="AX11" s="17"/>
      <c r="AY11" s="17">
        <v>0.371998713020886</v>
      </c>
      <c r="AZ11" s="17">
        <v>0.38053729789230401</v>
      </c>
      <c r="BA11" s="17">
        <v>0.47275036072792698</v>
      </c>
      <c r="BB11" s="17">
        <v>0.40836899588317599</v>
      </c>
      <c r="BC11" s="17">
        <v>0.39280113274349798</v>
      </c>
      <c r="BD11" s="17"/>
      <c r="BE11" s="17">
        <v>0.38701627215485102</v>
      </c>
      <c r="BF11" s="17">
        <v>0.36285128478043599</v>
      </c>
      <c r="BG11" s="17">
        <v>0.41501351752098098</v>
      </c>
      <c r="BH11" s="17">
        <v>0.40171125615444397</v>
      </c>
      <c r="BI11" s="17"/>
      <c r="BJ11" s="17">
        <v>0.338105130528567</v>
      </c>
      <c r="BK11" s="17">
        <v>0.37479662339080599</v>
      </c>
      <c r="BL11" s="17">
        <v>0.37451644839881199</v>
      </c>
      <c r="BM11" s="17">
        <v>0.42977330354520399</v>
      </c>
      <c r="BN11" s="17"/>
      <c r="BO11" s="17">
        <v>0.30247765065229798</v>
      </c>
      <c r="BP11" s="17">
        <v>0.36571255090203098</v>
      </c>
      <c r="BQ11" s="17">
        <v>0.42776659171417403</v>
      </c>
      <c r="BR11" s="17"/>
      <c r="BS11" s="17">
        <v>0.41172408478453798</v>
      </c>
      <c r="BT11" s="17">
        <v>0.38756782624011799</v>
      </c>
      <c r="BU11" s="17"/>
      <c r="BV11" s="17">
        <v>0.39863052596287202</v>
      </c>
      <c r="BW11" s="17">
        <v>0.43020043083111897</v>
      </c>
      <c r="BX11" s="17">
        <v>0.36652250291448102</v>
      </c>
      <c r="BY11" s="17"/>
      <c r="BZ11" s="17">
        <v>0.323917640330247</v>
      </c>
      <c r="CA11" s="17">
        <v>0.26326919866912102</v>
      </c>
    </row>
    <row r="12" spans="2:79" x14ac:dyDescent="0.3">
      <c r="B12" s="18" t="s">
        <v>165</v>
      </c>
      <c r="C12" s="17">
        <v>0.25089260847816902</v>
      </c>
      <c r="D12" s="17">
        <v>0.26393717180432302</v>
      </c>
      <c r="E12" s="17">
        <v>0.238285179688071</v>
      </c>
      <c r="F12" s="17"/>
      <c r="G12" s="17">
        <v>0.24367376892065901</v>
      </c>
      <c r="H12" s="17">
        <v>0.19383503658262899</v>
      </c>
      <c r="I12" s="17">
        <v>0.21576800465462301</v>
      </c>
      <c r="J12" s="17">
        <v>0.24802840368476201</v>
      </c>
      <c r="K12" s="17">
        <v>0.29287993663869499</v>
      </c>
      <c r="L12" s="17">
        <v>0.30503770238801098</v>
      </c>
      <c r="M12" s="17"/>
      <c r="N12" s="17">
        <v>0.26428527505362998</v>
      </c>
      <c r="O12" s="17">
        <v>0.25637832938918198</v>
      </c>
      <c r="P12" s="17">
        <v>0.22408208381603101</v>
      </c>
      <c r="Q12" s="17">
        <v>0.25321843420425699</v>
      </c>
      <c r="R12" s="17"/>
      <c r="S12" s="17">
        <v>0.206593091386438</v>
      </c>
      <c r="T12" s="17">
        <v>0.31381763173056998</v>
      </c>
      <c r="U12" s="17">
        <v>0.26556519120862898</v>
      </c>
      <c r="V12" s="17">
        <v>0.25713658939720002</v>
      </c>
      <c r="W12" s="17">
        <v>0.299588256988642</v>
      </c>
      <c r="X12" s="17">
        <v>0.25743485362512503</v>
      </c>
      <c r="Y12" s="17">
        <v>0.204856283291904</v>
      </c>
      <c r="Z12" s="17">
        <v>0.33516163284577999</v>
      </c>
      <c r="AA12" s="17">
        <v>0.252925537316046</v>
      </c>
      <c r="AB12" s="17">
        <v>0.17764192022825301</v>
      </c>
      <c r="AC12" s="17">
        <v>0.214472147070213</v>
      </c>
      <c r="AD12" s="17">
        <v>0.27822665408340902</v>
      </c>
      <c r="AE12" s="17"/>
      <c r="AF12" s="17">
        <v>0.26600421912876099</v>
      </c>
      <c r="AG12" s="17">
        <v>0.261371541056729</v>
      </c>
      <c r="AH12" s="17">
        <v>0.278627829551991</v>
      </c>
      <c r="AI12" s="17">
        <v>0.23204615361122399</v>
      </c>
      <c r="AJ12" s="17">
        <v>0.23807071282105199</v>
      </c>
      <c r="AK12" s="17"/>
      <c r="AL12" s="17">
        <v>0.27253088736658498</v>
      </c>
      <c r="AM12" s="17">
        <v>0.22714713580455501</v>
      </c>
      <c r="AN12" s="17">
        <v>0.25595492284556198</v>
      </c>
      <c r="AO12" s="17">
        <v>0.24318888599604599</v>
      </c>
      <c r="AP12" s="17">
        <v>0.26644015971421398</v>
      </c>
      <c r="AQ12" s="17">
        <v>0.24532008728769</v>
      </c>
      <c r="AR12" s="17"/>
      <c r="AS12" s="17">
        <v>0.26726261941712098</v>
      </c>
      <c r="AT12" s="17">
        <v>0.25748749183664799</v>
      </c>
      <c r="AU12" s="17">
        <v>0.22685899722833799</v>
      </c>
      <c r="AV12" s="17">
        <v>0.233144116350646</v>
      </c>
      <c r="AW12" s="17">
        <v>0.31679395870753202</v>
      </c>
      <c r="AX12" s="17"/>
      <c r="AY12" s="17">
        <v>0.26408891132437901</v>
      </c>
      <c r="AZ12" s="17">
        <v>0.25965190932473697</v>
      </c>
      <c r="BA12" s="17">
        <v>0.22171975129080099</v>
      </c>
      <c r="BB12" s="17">
        <v>0.24118141173896401</v>
      </c>
      <c r="BC12" s="17">
        <v>0.25095306487353702</v>
      </c>
      <c r="BD12" s="17"/>
      <c r="BE12" s="17">
        <v>0.189989272521916</v>
      </c>
      <c r="BF12" s="17">
        <v>0.23338468152241901</v>
      </c>
      <c r="BG12" s="17">
        <v>0.255435428396382</v>
      </c>
      <c r="BH12" s="17">
        <v>0.266239942563335</v>
      </c>
      <c r="BI12" s="17"/>
      <c r="BJ12" s="17">
        <v>0.18997397891575701</v>
      </c>
      <c r="BK12" s="17">
        <v>0.15888954061148899</v>
      </c>
      <c r="BL12" s="17">
        <v>0.28637096649301902</v>
      </c>
      <c r="BM12" s="17">
        <v>0.26245767614701598</v>
      </c>
      <c r="BN12" s="17"/>
      <c r="BO12" s="17">
        <v>0.19795487896699099</v>
      </c>
      <c r="BP12" s="17">
        <v>0.25930722875755702</v>
      </c>
      <c r="BQ12" s="17">
        <v>0.26127316597832401</v>
      </c>
      <c r="BR12" s="17"/>
      <c r="BS12" s="17">
        <v>0.22887623243493599</v>
      </c>
      <c r="BT12" s="17">
        <v>0.28056954280767699</v>
      </c>
      <c r="BU12" s="17"/>
      <c r="BV12" s="17">
        <v>0.30314301188495602</v>
      </c>
      <c r="BW12" s="17">
        <v>0.23813572038374101</v>
      </c>
      <c r="BX12" s="17">
        <v>0.23215121386210899</v>
      </c>
      <c r="BY12" s="17"/>
      <c r="BZ12" s="17">
        <v>0.22230775682951501</v>
      </c>
      <c r="CA12" s="17">
        <v>0.21747109369161099</v>
      </c>
    </row>
    <row r="13" spans="2:79" x14ac:dyDescent="0.3">
      <c r="B13" s="18" t="s">
        <v>166</v>
      </c>
      <c r="C13" s="17">
        <v>3.8047258035670203E-2</v>
      </c>
      <c r="D13" s="17">
        <v>3.2257366498398402E-2</v>
      </c>
      <c r="E13" s="17">
        <v>4.40320735581912E-2</v>
      </c>
      <c r="F13" s="17"/>
      <c r="G13" s="17">
        <v>4.1575454625601797E-2</v>
      </c>
      <c r="H13" s="17">
        <v>3.3224781695992002E-2</v>
      </c>
      <c r="I13" s="17">
        <v>5.1844805737603902E-2</v>
      </c>
      <c r="J13" s="17">
        <v>2.7188625182742902E-2</v>
      </c>
      <c r="K13" s="17">
        <v>3.5744993915011201E-2</v>
      </c>
      <c r="L13" s="17">
        <v>3.87766648484082E-2</v>
      </c>
      <c r="M13" s="17"/>
      <c r="N13" s="17">
        <v>3.3455094820129198E-2</v>
      </c>
      <c r="O13" s="17">
        <v>4.9026747166864199E-2</v>
      </c>
      <c r="P13" s="17">
        <v>2.9226612958665799E-2</v>
      </c>
      <c r="Q13" s="17">
        <v>4.0111238440490103E-2</v>
      </c>
      <c r="R13" s="17"/>
      <c r="S13" s="17">
        <v>4.5722874257406503E-2</v>
      </c>
      <c r="T13" s="17">
        <v>1.81843098012517E-2</v>
      </c>
      <c r="U13" s="17">
        <v>4.4498805051686602E-2</v>
      </c>
      <c r="V13" s="17">
        <v>3.3968376837668998E-2</v>
      </c>
      <c r="W13" s="17">
        <v>4.1967219331099898E-2</v>
      </c>
      <c r="X13" s="17">
        <v>2.6449865584513899E-2</v>
      </c>
      <c r="Y13" s="17">
        <v>7.0502562234987506E-2</v>
      </c>
      <c r="Z13" s="17">
        <v>1.2702763653061999E-2</v>
      </c>
      <c r="AA13" s="17">
        <v>3.0394801876450099E-2</v>
      </c>
      <c r="AB13" s="17">
        <v>3.58252837296308E-2</v>
      </c>
      <c r="AC13" s="17">
        <v>8.0023207458077505E-2</v>
      </c>
      <c r="AD13" s="17">
        <v>2.0201281679085199E-2</v>
      </c>
      <c r="AE13" s="17"/>
      <c r="AF13" s="17">
        <v>2.403370992033E-2</v>
      </c>
      <c r="AG13" s="17">
        <v>3.4365118314342698E-2</v>
      </c>
      <c r="AH13" s="17">
        <v>4.97248539852864E-2</v>
      </c>
      <c r="AI13" s="17">
        <v>4.1873168531126603E-2</v>
      </c>
      <c r="AJ13" s="17">
        <v>3.5110866662580002E-2</v>
      </c>
      <c r="AK13" s="17"/>
      <c r="AL13" s="17">
        <v>2.1427069051352599E-2</v>
      </c>
      <c r="AM13" s="17">
        <v>3.0992862177543899E-2</v>
      </c>
      <c r="AN13" s="17">
        <v>5.8588533138308703E-2</v>
      </c>
      <c r="AO13" s="17">
        <v>4.5659772188071102E-2</v>
      </c>
      <c r="AP13" s="17">
        <v>3.2509340505929803E-2</v>
      </c>
      <c r="AQ13" s="17">
        <v>4.2045077002310798E-2</v>
      </c>
      <c r="AR13" s="17"/>
      <c r="AS13" s="17">
        <v>5.1003706134023399E-2</v>
      </c>
      <c r="AT13" s="17">
        <v>3.6705268131935503E-2</v>
      </c>
      <c r="AU13" s="17">
        <v>3.46865569333819E-2</v>
      </c>
      <c r="AV13" s="17">
        <v>2.9045318129164398E-2</v>
      </c>
      <c r="AW13" s="17">
        <v>4.9584354508406099E-2</v>
      </c>
      <c r="AX13" s="17"/>
      <c r="AY13" s="17">
        <v>4.5286893347429399E-2</v>
      </c>
      <c r="AZ13" s="17">
        <v>3.28097791259125E-2</v>
      </c>
      <c r="BA13" s="17">
        <v>3.4193614892234402E-2</v>
      </c>
      <c r="BB13" s="17">
        <v>5.16652596594264E-2</v>
      </c>
      <c r="BC13" s="17">
        <v>1.2915175265441E-2</v>
      </c>
      <c r="BD13" s="17"/>
      <c r="BE13" s="17">
        <v>3.7969994742221597E-2</v>
      </c>
      <c r="BF13" s="17">
        <v>4.1710968949065202E-2</v>
      </c>
      <c r="BG13" s="17">
        <v>2.8321617956994099E-2</v>
      </c>
      <c r="BH13" s="17">
        <v>5.2669557920366698E-2</v>
      </c>
      <c r="BI13" s="17"/>
      <c r="BJ13" s="17">
        <v>4.9488116429684703E-2</v>
      </c>
      <c r="BK13" s="17">
        <v>1.29565187339975E-2</v>
      </c>
      <c r="BL13" s="17">
        <v>3.9535830028585503E-2</v>
      </c>
      <c r="BM13" s="17">
        <v>3.7623706669752802E-2</v>
      </c>
      <c r="BN13" s="17"/>
      <c r="BO13" s="17">
        <v>2.7585361430138899E-2</v>
      </c>
      <c r="BP13" s="17">
        <v>3.00940141235298E-2</v>
      </c>
      <c r="BQ13" s="17">
        <v>4.1311637436066702E-2</v>
      </c>
      <c r="BR13" s="17"/>
      <c r="BS13" s="17">
        <v>3.9875284170152001E-2</v>
      </c>
      <c r="BT13" s="17">
        <v>3.4907385885008399E-2</v>
      </c>
      <c r="BU13" s="17"/>
      <c r="BV13" s="17">
        <v>3.53417788231771E-2</v>
      </c>
      <c r="BW13" s="17">
        <v>4.0078550336828403E-2</v>
      </c>
      <c r="BX13" s="17">
        <v>3.6156417243212502E-2</v>
      </c>
      <c r="BY13" s="17"/>
      <c r="BZ13" s="17">
        <v>8.91845716781208E-2</v>
      </c>
      <c r="CA13" s="17">
        <v>4.2981574437732602E-2</v>
      </c>
    </row>
    <row r="14" spans="2:79" x14ac:dyDescent="0.3">
      <c r="B14" s="18" t="s">
        <v>149</v>
      </c>
      <c r="C14" s="19">
        <v>2.1013916056868798E-2</v>
      </c>
      <c r="D14" s="19">
        <v>1.5509319924003799E-2</v>
      </c>
      <c r="E14" s="19">
        <v>2.5659993299182698E-2</v>
      </c>
      <c r="F14" s="19"/>
      <c r="G14" s="19">
        <v>2.49943123168615E-2</v>
      </c>
      <c r="H14" s="19">
        <v>1.49958117065689E-2</v>
      </c>
      <c r="I14" s="19">
        <v>2.0582526883004899E-2</v>
      </c>
      <c r="J14" s="19">
        <v>2.84461711166696E-2</v>
      </c>
      <c r="K14" s="19">
        <v>1.0022377389207899E-2</v>
      </c>
      <c r="L14" s="19">
        <v>2.4905729784810399E-2</v>
      </c>
      <c r="M14" s="19"/>
      <c r="N14" s="19">
        <v>1.19774998946592E-2</v>
      </c>
      <c r="O14" s="19">
        <v>1.8699856325020602E-2</v>
      </c>
      <c r="P14" s="19">
        <v>2.0421075945466001E-2</v>
      </c>
      <c r="Q14" s="19">
        <v>3.4121845252349001E-2</v>
      </c>
      <c r="R14" s="19"/>
      <c r="S14" s="19">
        <v>1.32670334009952E-2</v>
      </c>
      <c r="T14" s="19">
        <v>1.8436918763423599E-2</v>
      </c>
      <c r="U14" s="19">
        <v>1.24188057812728E-2</v>
      </c>
      <c r="V14" s="19">
        <v>2.2247848025440699E-2</v>
      </c>
      <c r="W14" s="19">
        <v>3.5190589442879498E-2</v>
      </c>
      <c r="X14" s="19">
        <v>4.5779883790489799E-2</v>
      </c>
      <c r="Y14" s="19">
        <v>1.24561196777477E-2</v>
      </c>
      <c r="Z14" s="19">
        <v>0</v>
      </c>
      <c r="AA14" s="19">
        <v>2.19647952447862E-2</v>
      </c>
      <c r="AB14" s="19">
        <v>1.19508949779326E-2</v>
      </c>
      <c r="AC14" s="19">
        <v>5.3472573644780898E-2</v>
      </c>
      <c r="AD14" s="19">
        <v>0</v>
      </c>
      <c r="AE14" s="19"/>
      <c r="AF14" s="19">
        <v>1.4983247144958099E-2</v>
      </c>
      <c r="AG14" s="19">
        <v>1.3654458806302601E-2</v>
      </c>
      <c r="AH14" s="19">
        <v>2.19559274478506E-2</v>
      </c>
      <c r="AI14" s="19">
        <v>1.56527926414332E-2</v>
      </c>
      <c r="AJ14" s="19">
        <v>2.6222636129133298E-2</v>
      </c>
      <c r="AK14" s="19"/>
      <c r="AL14" s="19">
        <v>9.9875512394008506E-3</v>
      </c>
      <c r="AM14" s="19">
        <v>1.43244322925241E-2</v>
      </c>
      <c r="AN14" s="19">
        <v>1.5601034465946E-2</v>
      </c>
      <c r="AO14" s="19">
        <v>1.35436222483325E-2</v>
      </c>
      <c r="AP14" s="19">
        <v>2.0895689570069601E-2</v>
      </c>
      <c r="AQ14" s="19">
        <v>6.0179217237769402E-2</v>
      </c>
      <c r="AR14" s="19"/>
      <c r="AS14" s="19">
        <v>1.50405583561276E-2</v>
      </c>
      <c r="AT14" s="19">
        <v>2.1030485534851699E-2</v>
      </c>
      <c r="AU14" s="19">
        <v>2.4664842979671499E-2</v>
      </c>
      <c r="AV14" s="19">
        <v>2.2159462803718499E-2</v>
      </c>
      <c r="AW14" s="19">
        <v>2.5358907740246E-2</v>
      </c>
      <c r="AX14" s="19"/>
      <c r="AY14" s="19">
        <v>1.57911259016267E-2</v>
      </c>
      <c r="AZ14" s="19">
        <v>2.3447516168173099E-2</v>
      </c>
      <c r="BA14" s="19">
        <v>1.8449673118961701E-2</v>
      </c>
      <c r="BB14" s="19">
        <v>1.6163560809948199E-2</v>
      </c>
      <c r="BC14" s="19">
        <v>2.7600648022181599E-2</v>
      </c>
      <c r="BD14" s="19"/>
      <c r="BE14" s="19">
        <v>1.1820237321255899E-2</v>
      </c>
      <c r="BF14" s="19">
        <v>1.5443005219112901E-2</v>
      </c>
      <c r="BG14" s="19">
        <v>1.49093672952272E-2</v>
      </c>
      <c r="BH14" s="19">
        <v>3.0675060363111701E-2</v>
      </c>
      <c r="BI14" s="19"/>
      <c r="BJ14" s="19">
        <v>2.4744056478499001E-2</v>
      </c>
      <c r="BK14" s="19">
        <v>0</v>
      </c>
      <c r="BL14" s="19">
        <v>2.2768945130152402E-2</v>
      </c>
      <c r="BM14" s="19">
        <v>2.0342702032991499E-2</v>
      </c>
      <c r="BN14" s="19"/>
      <c r="BO14" s="19">
        <v>7.50050812406721E-3</v>
      </c>
      <c r="BP14" s="19">
        <v>1.4386383903179501E-2</v>
      </c>
      <c r="BQ14" s="19">
        <v>2.3646094045596699E-2</v>
      </c>
      <c r="BR14" s="19"/>
      <c r="BS14" s="19">
        <v>1.7939545269474E-2</v>
      </c>
      <c r="BT14" s="19">
        <v>2.5061732347877199E-2</v>
      </c>
      <c r="BU14" s="19"/>
      <c r="BV14" s="19">
        <v>1.9089931818705101E-2</v>
      </c>
      <c r="BW14" s="19">
        <v>1.71983080227627E-2</v>
      </c>
      <c r="BX14" s="19">
        <v>7.6537918996276103E-3</v>
      </c>
      <c r="BY14" s="19"/>
      <c r="BZ14" s="19">
        <v>2.48866524809719E-2</v>
      </c>
      <c r="CA14" s="19">
        <v>8.8351480919263495E-3</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162</v>
      </c>
      <c r="C9" s="17">
        <v>8.2353562895315896E-2</v>
      </c>
      <c r="D9" s="17">
        <v>9.1489625460969795E-2</v>
      </c>
      <c r="E9" s="17">
        <v>7.3196229551066402E-2</v>
      </c>
      <c r="F9" s="17"/>
      <c r="G9" s="17">
        <v>0.14788797597285999</v>
      </c>
      <c r="H9" s="17">
        <v>0.135066167464687</v>
      </c>
      <c r="I9" s="17">
        <v>0.12281883293431101</v>
      </c>
      <c r="J9" s="17">
        <v>6.0452642427695498E-2</v>
      </c>
      <c r="K9" s="17">
        <v>1.9506791960262702E-2</v>
      </c>
      <c r="L9" s="17">
        <v>2.25523021028009E-2</v>
      </c>
      <c r="M9" s="17"/>
      <c r="N9" s="17">
        <v>9.9347360015440395E-2</v>
      </c>
      <c r="O9" s="17">
        <v>6.3265478551870397E-2</v>
      </c>
      <c r="P9" s="17">
        <v>8.8493774058432895E-2</v>
      </c>
      <c r="Q9" s="17">
        <v>7.8059794649078001E-2</v>
      </c>
      <c r="R9" s="17"/>
      <c r="S9" s="17">
        <v>0.14143614522898701</v>
      </c>
      <c r="T9" s="17">
        <v>5.4825638049243598E-2</v>
      </c>
      <c r="U9" s="17">
        <v>4.53652417924598E-2</v>
      </c>
      <c r="V9" s="17">
        <v>7.3196181573095195E-2</v>
      </c>
      <c r="W9" s="17">
        <v>6.0901414129736903E-2</v>
      </c>
      <c r="X9" s="17">
        <v>0.103645766293975</v>
      </c>
      <c r="Y9" s="17">
        <v>5.6634158073944701E-2</v>
      </c>
      <c r="Z9" s="17">
        <v>0.101986789740541</v>
      </c>
      <c r="AA9" s="17">
        <v>7.6532523001394695E-2</v>
      </c>
      <c r="AB9" s="17">
        <v>8.1836270668523101E-2</v>
      </c>
      <c r="AC9" s="17">
        <v>9.8821590255144698E-2</v>
      </c>
      <c r="AD9" s="17">
        <v>7.6596684787572103E-2</v>
      </c>
      <c r="AE9" s="17"/>
      <c r="AF9" s="17">
        <v>8.3187280498526403E-2</v>
      </c>
      <c r="AG9" s="17">
        <v>0.111782261110408</v>
      </c>
      <c r="AH9" s="17">
        <v>6.3172919470418296E-2</v>
      </c>
      <c r="AI9" s="17">
        <v>6.9162080218027805E-2</v>
      </c>
      <c r="AJ9" s="17">
        <v>8.3450836076232396E-2</v>
      </c>
      <c r="AK9" s="17"/>
      <c r="AL9" s="17">
        <v>0.119455251162598</v>
      </c>
      <c r="AM9" s="17">
        <v>8.7350892879600503E-2</v>
      </c>
      <c r="AN9" s="17">
        <v>7.3220584859513604E-2</v>
      </c>
      <c r="AO9" s="17">
        <v>9.1408476551989706E-2</v>
      </c>
      <c r="AP9" s="17">
        <v>6.3139333884665402E-2</v>
      </c>
      <c r="AQ9" s="17">
        <v>3.21638688608347E-2</v>
      </c>
      <c r="AR9" s="17"/>
      <c r="AS9" s="17">
        <v>0.169875260479078</v>
      </c>
      <c r="AT9" s="17">
        <v>7.2827388702053297E-2</v>
      </c>
      <c r="AU9" s="17">
        <v>3.53691985681601E-2</v>
      </c>
      <c r="AV9" s="17">
        <v>7.1929570471110205E-2</v>
      </c>
      <c r="AW9" s="17">
        <v>0.144763945245584</v>
      </c>
      <c r="AX9" s="17"/>
      <c r="AY9" s="17">
        <v>0.136041141396057</v>
      </c>
      <c r="AZ9" s="17">
        <v>6.5412637538374105E-2</v>
      </c>
      <c r="BA9" s="17">
        <v>5.3023162307122E-2</v>
      </c>
      <c r="BB9" s="17">
        <v>8.4082178868421703E-2</v>
      </c>
      <c r="BC9" s="17">
        <v>7.4779103304684097E-2</v>
      </c>
      <c r="BD9" s="17"/>
      <c r="BE9" s="17">
        <v>0.10092046013761501</v>
      </c>
      <c r="BF9" s="17">
        <v>7.8883592268045005E-2</v>
      </c>
      <c r="BG9" s="17">
        <v>8.22341100711724E-2</v>
      </c>
      <c r="BH9" s="17">
        <v>8.4107993919355806E-2</v>
      </c>
      <c r="BI9" s="17"/>
      <c r="BJ9" s="17">
        <v>0.136381736891932</v>
      </c>
      <c r="BK9" s="17">
        <v>0.16365551963152</v>
      </c>
      <c r="BL9" s="17">
        <v>6.6350085905083706E-2</v>
      </c>
      <c r="BM9" s="17">
        <v>6.6988879788489594E-2</v>
      </c>
      <c r="BN9" s="17"/>
      <c r="BO9" s="17">
        <v>0.14452319171205899</v>
      </c>
      <c r="BP9" s="17">
        <v>7.9968117529107902E-2</v>
      </c>
      <c r="BQ9" s="17">
        <v>7.0275369586229597E-2</v>
      </c>
      <c r="BR9" s="17"/>
      <c r="BS9" s="17">
        <v>8.7139166525684902E-2</v>
      </c>
      <c r="BT9" s="17">
        <v>7.5762700069677794E-2</v>
      </c>
      <c r="BU9" s="17"/>
      <c r="BV9" s="17">
        <v>5.2463411935538898E-2</v>
      </c>
      <c r="BW9" s="17">
        <v>6.6221808159577802E-2</v>
      </c>
      <c r="BX9" s="17">
        <v>0.13446708705787799</v>
      </c>
      <c r="BY9" s="17"/>
      <c r="BZ9" s="17">
        <v>8.3403616362305297E-2</v>
      </c>
      <c r="CA9" s="17">
        <v>0.225958421777677</v>
      </c>
    </row>
    <row r="10" spans="2:79" x14ac:dyDescent="0.3">
      <c r="B10" s="18" t="s">
        <v>163</v>
      </c>
      <c r="C10" s="17">
        <v>0.31440487630622699</v>
      </c>
      <c r="D10" s="17">
        <v>0.30353176508948299</v>
      </c>
      <c r="E10" s="17">
        <v>0.326890193917514</v>
      </c>
      <c r="F10" s="17"/>
      <c r="G10" s="17">
        <v>0.39327028114875201</v>
      </c>
      <c r="H10" s="17">
        <v>0.39802518139766302</v>
      </c>
      <c r="I10" s="17">
        <v>0.330995483197706</v>
      </c>
      <c r="J10" s="17">
        <v>0.269831947053632</v>
      </c>
      <c r="K10" s="17">
        <v>0.27218765438043602</v>
      </c>
      <c r="L10" s="17">
        <v>0.244587374584988</v>
      </c>
      <c r="M10" s="17"/>
      <c r="N10" s="17">
        <v>0.32317131674658001</v>
      </c>
      <c r="O10" s="17">
        <v>0.31703451677070998</v>
      </c>
      <c r="P10" s="17">
        <v>0.34085154992125699</v>
      </c>
      <c r="Q10" s="17">
        <v>0.27525458058150998</v>
      </c>
      <c r="R10" s="17"/>
      <c r="S10" s="17">
        <v>0.29033696859345198</v>
      </c>
      <c r="T10" s="17">
        <v>0.30430894390683999</v>
      </c>
      <c r="U10" s="17">
        <v>0.30535564840219498</v>
      </c>
      <c r="V10" s="17">
        <v>0.28127354599347598</v>
      </c>
      <c r="W10" s="17">
        <v>0.31897611432893502</v>
      </c>
      <c r="X10" s="17">
        <v>0.36177795678378899</v>
      </c>
      <c r="Y10" s="17">
        <v>0.348291114519095</v>
      </c>
      <c r="Z10" s="17">
        <v>0.35378806161579701</v>
      </c>
      <c r="AA10" s="17">
        <v>0.32822949084349801</v>
      </c>
      <c r="AB10" s="17">
        <v>0.28816678334606999</v>
      </c>
      <c r="AC10" s="17">
        <v>0.30533645150847699</v>
      </c>
      <c r="AD10" s="17">
        <v>0.34165607453393998</v>
      </c>
      <c r="AE10" s="17"/>
      <c r="AF10" s="17">
        <v>0.32999656960208901</v>
      </c>
      <c r="AG10" s="17">
        <v>0.31947767752640099</v>
      </c>
      <c r="AH10" s="17">
        <v>0.273415881998396</v>
      </c>
      <c r="AI10" s="17">
        <v>0.32984561128216899</v>
      </c>
      <c r="AJ10" s="17">
        <v>0.35103379012687902</v>
      </c>
      <c r="AK10" s="17"/>
      <c r="AL10" s="17">
        <v>0.35637560511459998</v>
      </c>
      <c r="AM10" s="17">
        <v>0.32550388639467498</v>
      </c>
      <c r="AN10" s="17">
        <v>0.30930242988161499</v>
      </c>
      <c r="AO10" s="17">
        <v>0.30668475930998801</v>
      </c>
      <c r="AP10" s="17">
        <v>0.32483192683918599</v>
      </c>
      <c r="AQ10" s="17">
        <v>0.24059182936103701</v>
      </c>
      <c r="AR10" s="17"/>
      <c r="AS10" s="17">
        <v>0.31091236306117898</v>
      </c>
      <c r="AT10" s="17">
        <v>0.35946535262333901</v>
      </c>
      <c r="AU10" s="17">
        <v>0.26964532243160699</v>
      </c>
      <c r="AV10" s="17">
        <v>0.22868812623905699</v>
      </c>
      <c r="AW10" s="17">
        <v>0.20607055725826701</v>
      </c>
      <c r="AX10" s="17"/>
      <c r="AY10" s="17">
        <v>0.29134644802295601</v>
      </c>
      <c r="AZ10" s="17">
        <v>0.36319282106077599</v>
      </c>
      <c r="BA10" s="17">
        <v>0.28610294951590598</v>
      </c>
      <c r="BB10" s="17">
        <v>0.294504942575601</v>
      </c>
      <c r="BC10" s="17">
        <v>0.218716981330428</v>
      </c>
      <c r="BD10" s="17"/>
      <c r="BE10" s="17">
        <v>0.321128600942717</v>
      </c>
      <c r="BF10" s="17">
        <v>0.33470946818224101</v>
      </c>
      <c r="BG10" s="17">
        <v>0.310716728253145</v>
      </c>
      <c r="BH10" s="17">
        <v>0.31247205163202202</v>
      </c>
      <c r="BI10" s="17"/>
      <c r="BJ10" s="17">
        <v>0.37682510822355197</v>
      </c>
      <c r="BK10" s="17">
        <v>0.42398242483819898</v>
      </c>
      <c r="BL10" s="17">
        <v>0.29699443211894699</v>
      </c>
      <c r="BM10" s="17">
        <v>0.29562717009719802</v>
      </c>
      <c r="BN10" s="17"/>
      <c r="BO10" s="17">
        <v>0.39592097007580201</v>
      </c>
      <c r="BP10" s="17">
        <v>0.38336614714925099</v>
      </c>
      <c r="BQ10" s="17">
        <v>0.28588966948712602</v>
      </c>
      <c r="BR10" s="17"/>
      <c r="BS10" s="17">
        <v>0.313820141234531</v>
      </c>
      <c r="BT10" s="17">
        <v>0.31406065085823698</v>
      </c>
      <c r="BU10" s="17"/>
      <c r="BV10" s="17">
        <v>0.317040862433351</v>
      </c>
      <c r="BW10" s="17">
        <v>0.31203548402307402</v>
      </c>
      <c r="BX10" s="17">
        <v>0.32093536478729301</v>
      </c>
      <c r="BY10" s="17"/>
      <c r="BZ10" s="17">
        <v>0.35192782748900298</v>
      </c>
      <c r="CA10" s="17">
        <v>0.29662400149365198</v>
      </c>
    </row>
    <row r="11" spans="2:79" x14ac:dyDescent="0.3">
      <c r="B11" s="18" t="s">
        <v>164</v>
      </c>
      <c r="C11" s="17">
        <v>0.40040555159549102</v>
      </c>
      <c r="D11" s="17">
        <v>0.40349643384804001</v>
      </c>
      <c r="E11" s="17">
        <v>0.397280659717406</v>
      </c>
      <c r="F11" s="17"/>
      <c r="G11" s="17">
        <v>0.28620353157339001</v>
      </c>
      <c r="H11" s="17">
        <v>0.27877176410830601</v>
      </c>
      <c r="I11" s="17">
        <v>0.341183456919046</v>
      </c>
      <c r="J11" s="17">
        <v>0.47015000987236</v>
      </c>
      <c r="K11" s="17">
        <v>0.488655980137708</v>
      </c>
      <c r="L11" s="17">
        <v>0.50821980716464299</v>
      </c>
      <c r="M11" s="17"/>
      <c r="N11" s="17">
        <v>0.37524952602879103</v>
      </c>
      <c r="O11" s="17">
        <v>0.40378631346098798</v>
      </c>
      <c r="P11" s="17">
        <v>0.38938512460081598</v>
      </c>
      <c r="Q11" s="17">
        <v>0.437655046731385</v>
      </c>
      <c r="R11" s="17"/>
      <c r="S11" s="17">
        <v>0.39001212988865303</v>
      </c>
      <c r="T11" s="17">
        <v>0.42155900711819499</v>
      </c>
      <c r="U11" s="17">
        <v>0.37321801792891302</v>
      </c>
      <c r="V11" s="17">
        <v>0.42766893027862901</v>
      </c>
      <c r="W11" s="17">
        <v>0.44091086274656399</v>
      </c>
      <c r="X11" s="17">
        <v>0.37240478014353301</v>
      </c>
      <c r="Y11" s="17">
        <v>0.38049943346556703</v>
      </c>
      <c r="Z11" s="17">
        <v>0.33061087041674098</v>
      </c>
      <c r="AA11" s="17">
        <v>0.39482027551469501</v>
      </c>
      <c r="AB11" s="17">
        <v>0.418847074689703</v>
      </c>
      <c r="AC11" s="17">
        <v>0.41393317075140001</v>
      </c>
      <c r="AD11" s="17">
        <v>0.42570495017833598</v>
      </c>
      <c r="AE11" s="17"/>
      <c r="AF11" s="17">
        <v>0.41475949761430903</v>
      </c>
      <c r="AG11" s="17">
        <v>0.37346518807527501</v>
      </c>
      <c r="AH11" s="17">
        <v>0.41181900546927502</v>
      </c>
      <c r="AI11" s="17">
        <v>0.41868653918919002</v>
      </c>
      <c r="AJ11" s="17">
        <v>0.35486827270997401</v>
      </c>
      <c r="AK11" s="17"/>
      <c r="AL11" s="17">
        <v>0.34001407371213299</v>
      </c>
      <c r="AM11" s="17">
        <v>0.40714491018468002</v>
      </c>
      <c r="AN11" s="17">
        <v>0.39842325101776699</v>
      </c>
      <c r="AO11" s="17">
        <v>0.42497507035085602</v>
      </c>
      <c r="AP11" s="17">
        <v>0.33791254589686898</v>
      </c>
      <c r="AQ11" s="17">
        <v>0.49579836116890702</v>
      </c>
      <c r="AR11" s="17"/>
      <c r="AS11" s="17">
        <v>0.29391432648909099</v>
      </c>
      <c r="AT11" s="17">
        <v>0.38217099438053997</v>
      </c>
      <c r="AU11" s="17">
        <v>0.49898932985855898</v>
      </c>
      <c r="AV11" s="17">
        <v>0.44841230239187602</v>
      </c>
      <c r="AW11" s="17">
        <v>0.38494037526609998</v>
      </c>
      <c r="AX11" s="17"/>
      <c r="AY11" s="17">
        <v>0.38541896890455701</v>
      </c>
      <c r="AZ11" s="17">
        <v>0.38082456338868298</v>
      </c>
      <c r="BA11" s="17">
        <v>0.47025116702013198</v>
      </c>
      <c r="BB11" s="17">
        <v>0.35707400284332202</v>
      </c>
      <c r="BC11" s="17">
        <v>0.475612077562518</v>
      </c>
      <c r="BD11" s="17"/>
      <c r="BE11" s="17">
        <v>0.38643958248292898</v>
      </c>
      <c r="BF11" s="17">
        <v>0.41672643646579599</v>
      </c>
      <c r="BG11" s="17">
        <v>0.39866234254360899</v>
      </c>
      <c r="BH11" s="17">
        <v>0.39033234600986</v>
      </c>
      <c r="BI11" s="17"/>
      <c r="BJ11" s="17">
        <v>0.33728329187100298</v>
      </c>
      <c r="BK11" s="17">
        <v>0.28459698715930898</v>
      </c>
      <c r="BL11" s="17">
        <v>0.40696283084701501</v>
      </c>
      <c r="BM11" s="17">
        <v>0.425319123710027</v>
      </c>
      <c r="BN11" s="17"/>
      <c r="BO11" s="17">
        <v>0.30230568362425903</v>
      </c>
      <c r="BP11" s="17">
        <v>0.309168329217894</v>
      </c>
      <c r="BQ11" s="17">
        <v>0.43642481068143701</v>
      </c>
      <c r="BR11" s="17"/>
      <c r="BS11" s="17">
        <v>0.401075214526178</v>
      </c>
      <c r="BT11" s="17">
        <v>0.39976372783154601</v>
      </c>
      <c r="BU11" s="17"/>
      <c r="BV11" s="17">
        <v>0.39295294832045902</v>
      </c>
      <c r="BW11" s="17">
        <v>0.42255761300330302</v>
      </c>
      <c r="BX11" s="17">
        <v>0.37600617461397301</v>
      </c>
      <c r="BY11" s="17"/>
      <c r="BZ11" s="17">
        <v>0.36469659459092302</v>
      </c>
      <c r="CA11" s="17">
        <v>0.33450547146163501</v>
      </c>
    </row>
    <row r="12" spans="2:79" x14ac:dyDescent="0.3">
      <c r="B12" s="18" t="s">
        <v>165</v>
      </c>
      <c r="C12" s="17">
        <v>0.156663397231705</v>
      </c>
      <c r="D12" s="17">
        <v>0.153692633150013</v>
      </c>
      <c r="E12" s="17">
        <v>0.15762708675298001</v>
      </c>
      <c r="F12" s="17"/>
      <c r="G12" s="17">
        <v>0.13841647652324299</v>
      </c>
      <c r="H12" s="17">
        <v>0.141884525272305</v>
      </c>
      <c r="I12" s="17">
        <v>0.15333646444784599</v>
      </c>
      <c r="J12" s="17">
        <v>0.147730129449095</v>
      </c>
      <c r="K12" s="17">
        <v>0.17452592337049599</v>
      </c>
      <c r="L12" s="17">
        <v>0.17892468513530099</v>
      </c>
      <c r="M12" s="17"/>
      <c r="N12" s="17">
        <v>0.168230694734154</v>
      </c>
      <c r="O12" s="17">
        <v>0.17006940691464201</v>
      </c>
      <c r="P12" s="17">
        <v>0.13255830131389601</v>
      </c>
      <c r="Q12" s="17">
        <v>0.15068182435338001</v>
      </c>
      <c r="R12" s="17"/>
      <c r="S12" s="17">
        <v>0.15459865194005901</v>
      </c>
      <c r="T12" s="17">
        <v>0.185906614597529</v>
      </c>
      <c r="U12" s="17">
        <v>0.212049635347</v>
      </c>
      <c r="V12" s="17">
        <v>0.14622717168136201</v>
      </c>
      <c r="W12" s="17">
        <v>0.113544942535888</v>
      </c>
      <c r="X12" s="17">
        <v>0.110792504070314</v>
      </c>
      <c r="Y12" s="17">
        <v>0.169567870162186</v>
      </c>
      <c r="Z12" s="17">
        <v>0.200911514573859</v>
      </c>
      <c r="AA12" s="17">
        <v>0.15319612296475299</v>
      </c>
      <c r="AB12" s="17">
        <v>0.16150832164234799</v>
      </c>
      <c r="AC12" s="17">
        <v>0.103304884037225</v>
      </c>
      <c r="AD12" s="17">
        <v>0.156042290500152</v>
      </c>
      <c r="AE12" s="17"/>
      <c r="AF12" s="17">
        <v>0.134445363656024</v>
      </c>
      <c r="AG12" s="17">
        <v>0.152801233945282</v>
      </c>
      <c r="AH12" s="17">
        <v>0.21655589648165599</v>
      </c>
      <c r="AI12" s="17">
        <v>0.15679354945086699</v>
      </c>
      <c r="AJ12" s="17">
        <v>0.16871155066648799</v>
      </c>
      <c r="AK12" s="17"/>
      <c r="AL12" s="17">
        <v>0.15548805421182199</v>
      </c>
      <c r="AM12" s="17">
        <v>0.13916432609697299</v>
      </c>
      <c r="AN12" s="17">
        <v>0.154728450101496</v>
      </c>
      <c r="AO12" s="17">
        <v>0.14116537210668501</v>
      </c>
      <c r="AP12" s="17">
        <v>0.22190737800504501</v>
      </c>
      <c r="AQ12" s="17">
        <v>0.180878339166786</v>
      </c>
      <c r="AR12" s="17"/>
      <c r="AS12" s="17">
        <v>0.18924818626581799</v>
      </c>
      <c r="AT12" s="17">
        <v>0.14497848971414201</v>
      </c>
      <c r="AU12" s="17">
        <v>0.14406924303459401</v>
      </c>
      <c r="AV12" s="17">
        <v>0.17910859278622099</v>
      </c>
      <c r="AW12" s="17">
        <v>0.18884713531993</v>
      </c>
      <c r="AX12" s="17"/>
      <c r="AY12" s="17">
        <v>0.14936965389799001</v>
      </c>
      <c r="AZ12" s="17">
        <v>0.14714951104202401</v>
      </c>
      <c r="BA12" s="17">
        <v>0.14400511368194199</v>
      </c>
      <c r="BB12" s="17">
        <v>0.20674667251290901</v>
      </c>
      <c r="BC12" s="17">
        <v>0.18439163401276501</v>
      </c>
      <c r="BD12" s="17"/>
      <c r="BE12" s="17">
        <v>0.153913655658514</v>
      </c>
      <c r="BF12" s="17">
        <v>0.132391095723397</v>
      </c>
      <c r="BG12" s="17">
        <v>0.161932585932475</v>
      </c>
      <c r="BH12" s="17">
        <v>0.16523936489500601</v>
      </c>
      <c r="BI12" s="17"/>
      <c r="BJ12" s="17">
        <v>0.106537413069064</v>
      </c>
      <c r="BK12" s="17">
        <v>9.8279993781013403E-2</v>
      </c>
      <c r="BL12" s="17">
        <v>0.17359422403055899</v>
      </c>
      <c r="BM12" s="17">
        <v>0.16925697369180301</v>
      </c>
      <c r="BN12" s="17"/>
      <c r="BO12" s="17">
        <v>0.119885559536252</v>
      </c>
      <c r="BP12" s="17">
        <v>0.17940851648650399</v>
      </c>
      <c r="BQ12" s="17">
        <v>0.160982899054296</v>
      </c>
      <c r="BR12" s="17"/>
      <c r="BS12" s="17">
        <v>0.152834102149461</v>
      </c>
      <c r="BT12" s="17">
        <v>0.162601201347886</v>
      </c>
      <c r="BU12" s="17"/>
      <c r="BV12" s="17">
        <v>0.18452138238351701</v>
      </c>
      <c r="BW12" s="17">
        <v>0.15686660721799101</v>
      </c>
      <c r="BX12" s="17">
        <v>0.135078295018175</v>
      </c>
      <c r="BY12" s="17"/>
      <c r="BZ12" s="17">
        <v>0.141061328615742</v>
      </c>
      <c r="CA12" s="17">
        <v>0.11251991990379499</v>
      </c>
    </row>
    <row r="13" spans="2:79" x14ac:dyDescent="0.3">
      <c r="B13" s="18" t="s">
        <v>166</v>
      </c>
      <c r="C13" s="17">
        <v>2.9511820313641E-2</v>
      </c>
      <c r="D13" s="17">
        <v>3.4512645978693898E-2</v>
      </c>
      <c r="E13" s="17">
        <v>2.4896755412293199E-2</v>
      </c>
      <c r="F13" s="17"/>
      <c r="G13" s="17">
        <v>2.3399680594050901E-2</v>
      </c>
      <c r="H13" s="17">
        <v>2.8329112735815499E-2</v>
      </c>
      <c r="I13" s="17">
        <v>3.6952395395220397E-2</v>
      </c>
      <c r="J13" s="17">
        <v>2.01585226639753E-2</v>
      </c>
      <c r="K13" s="17">
        <v>3.89314471894842E-2</v>
      </c>
      <c r="L13" s="17">
        <v>2.9825596297587E-2</v>
      </c>
      <c r="M13" s="17"/>
      <c r="N13" s="17">
        <v>2.69521340708695E-2</v>
      </c>
      <c r="O13" s="17">
        <v>3.3115591534718998E-2</v>
      </c>
      <c r="P13" s="17">
        <v>3.0280853117988699E-2</v>
      </c>
      <c r="Q13" s="17">
        <v>2.8441846924360002E-2</v>
      </c>
      <c r="R13" s="17"/>
      <c r="S13" s="17">
        <v>2.0363308429037E-2</v>
      </c>
      <c r="T13" s="17">
        <v>1.9582525723538399E-2</v>
      </c>
      <c r="U13" s="17">
        <v>5.7353606406003801E-2</v>
      </c>
      <c r="V13" s="17">
        <v>4.4363051464329097E-2</v>
      </c>
      <c r="W13" s="17">
        <v>4.4089108587525801E-2</v>
      </c>
      <c r="X13" s="17">
        <v>5.2528029568355301E-3</v>
      </c>
      <c r="Y13" s="17">
        <v>3.8084315563642598E-2</v>
      </c>
      <c r="Z13" s="17">
        <v>1.2702763653061999E-2</v>
      </c>
      <c r="AA13" s="17">
        <v>2.3955158599169801E-2</v>
      </c>
      <c r="AB13" s="17">
        <v>4.3629352534127197E-2</v>
      </c>
      <c r="AC13" s="17">
        <v>3.6785741279434202E-2</v>
      </c>
      <c r="AD13" s="17">
        <v>0</v>
      </c>
      <c r="AE13" s="17"/>
      <c r="AF13" s="17">
        <v>2.5029235197599701E-2</v>
      </c>
      <c r="AG13" s="17">
        <v>3.0308363704889801E-2</v>
      </c>
      <c r="AH13" s="17">
        <v>2.97937513237416E-2</v>
      </c>
      <c r="AI13" s="17">
        <v>1.7720136028531602E-2</v>
      </c>
      <c r="AJ13" s="17">
        <v>2.3935858655000801E-2</v>
      </c>
      <c r="AK13" s="17"/>
      <c r="AL13" s="17">
        <v>2.0996908650468198E-2</v>
      </c>
      <c r="AM13" s="17">
        <v>2.9340238739215398E-2</v>
      </c>
      <c r="AN13" s="17">
        <v>5.2805157316000398E-2</v>
      </c>
      <c r="AO13" s="17">
        <v>2.8990047492596399E-2</v>
      </c>
      <c r="AP13" s="17">
        <v>3.1313125804164801E-2</v>
      </c>
      <c r="AQ13" s="17">
        <v>6.2598875739662604E-3</v>
      </c>
      <c r="AR13" s="17"/>
      <c r="AS13" s="17">
        <v>2.6747528445753298E-2</v>
      </c>
      <c r="AT13" s="17">
        <v>2.3067932803711399E-2</v>
      </c>
      <c r="AU13" s="17">
        <v>3.6543427131265203E-2</v>
      </c>
      <c r="AV13" s="17">
        <v>4.5580744105672699E-2</v>
      </c>
      <c r="AW13" s="17">
        <v>5.0019079169872901E-2</v>
      </c>
      <c r="AX13" s="17"/>
      <c r="AY13" s="17">
        <v>2.7768743502627601E-2</v>
      </c>
      <c r="AZ13" s="17">
        <v>2.50556193472758E-2</v>
      </c>
      <c r="BA13" s="17">
        <v>2.8520128136340601E-2</v>
      </c>
      <c r="BB13" s="17">
        <v>4.9201214200142798E-2</v>
      </c>
      <c r="BC13" s="17">
        <v>1.8180867831760001E-2</v>
      </c>
      <c r="BD13" s="17"/>
      <c r="BE13" s="17">
        <v>2.5777463456968901E-2</v>
      </c>
      <c r="BF13" s="17">
        <v>2.4890160886329199E-2</v>
      </c>
      <c r="BG13" s="17">
        <v>3.14383178518719E-2</v>
      </c>
      <c r="BH13" s="17">
        <v>3.0347192600391999E-2</v>
      </c>
      <c r="BI13" s="17"/>
      <c r="BJ13" s="17">
        <v>2.6563508348794101E-2</v>
      </c>
      <c r="BK13" s="17">
        <v>2.9485074589958901E-2</v>
      </c>
      <c r="BL13" s="17">
        <v>3.4737281693519501E-2</v>
      </c>
      <c r="BM13" s="17">
        <v>2.7968628756489401E-2</v>
      </c>
      <c r="BN13" s="17"/>
      <c r="BO13" s="17">
        <v>2.5955567590598701E-2</v>
      </c>
      <c r="BP13" s="17">
        <v>3.3498251626015302E-2</v>
      </c>
      <c r="BQ13" s="17">
        <v>2.9703067280884801E-2</v>
      </c>
      <c r="BR13" s="17"/>
      <c r="BS13" s="17">
        <v>3.2213877826878498E-2</v>
      </c>
      <c r="BT13" s="17">
        <v>2.62836735835861E-2</v>
      </c>
      <c r="BU13" s="17"/>
      <c r="BV13" s="17">
        <v>3.9977785023953299E-2</v>
      </c>
      <c r="BW13" s="17">
        <v>2.6315698066175501E-2</v>
      </c>
      <c r="BX13" s="17">
        <v>2.74755983644198E-2</v>
      </c>
      <c r="BY13" s="17"/>
      <c r="BZ13" s="17">
        <v>4.9180443207480898E-2</v>
      </c>
      <c r="CA13" s="17">
        <v>3.0392185363240998E-2</v>
      </c>
    </row>
    <row r="14" spans="2:79" x14ac:dyDescent="0.3">
      <c r="B14" s="18" t="s">
        <v>149</v>
      </c>
      <c r="C14" s="19">
        <v>1.6660791657620501E-2</v>
      </c>
      <c r="D14" s="19">
        <v>1.32768964728005E-2</v>
      </c>
      <c r="E14" s="19">
        <v>2.0109074648740798E-2</v>
      </c>
      <c r="F14" s="19"/>
      <c r="G14" s="19">
        <v>1.0822054187703E-2</v>
      </c>
      <c r="H14" s="19">
        <v>1.7923249021224798E-2</v>
      </c>
      <c r="I14" s="19">
        <v>1.47133671058709E-2</v>
      </c>
      <c r="J14" s="19">
        <v>3.1676748533242302E-2</v>
      </c>
      <c r="K14" s="19">
        <v>6.1922029616131996E-3</v>
      </c>
      <c r="L14" s="19">
        <v>1.5890234714679902E-2</v>
      </c>
      <c r="M14" s="19"/>
      <c r="N14" s="19">
        <v>7.0489684041646402E-3</v>
      </c>
      <c r="O14" s="19">
        <v>1.27286927670707E-2</v>
      </c>
      <c r="P14" s="19">
        <v>1.8430396987609E-2</v>
      </c>
      <c r="Q14" s="19">
        <v>2.9906906760287299E-2</v>
      </c>
      <c r="R14" s="19"/>
      <c r="S14" s="19">
        <v>3.2527959198124798E-3</v>
      </c>
      <c r="T14" s="19">
        <v>1.38172706046543E-2</v>
      </c>
      <c r="U14" s="19">
        <v>6.6578501234279899E-3</v>
      </c>
      <c r="V14" s="19">
        <v>2.7271119009108499E-2</v>
      </c>
      <c r="W14" s="19">
        <v>2.15775576713499E-2</v>
      </c>
      <c r="X14" s="19">
        <v>4.6126189751553401E-2</v>
      </c>
      <c r="Y14" s="19">
        <v>6.9231082155646398E-3</v>
      </c>
      <c r="Z14" s="19">
        <v>0</v>
      </c>
      <c r="AA14" s="19">
        <v>2.3266429076489199E-2</v>
      </c>
      <c r="AB14" s="19">
        <v>6.0121971192292302E-3</v>
      </c>
      <c r="AC14" s="19">
        <v>4.1818162168318601E-2</v>
      </c>
      <c r="AD14" s="19">
        <v>0</v>
      </c>
      <c r="AE14" s="19"/>
      <c r="AF14" s="19">
        <v>1.2582053431451299E-2</v>
      </c>
      <c r="AG14" s="19">
        <v>1.2165275637744499E-2</v>
      </c>
      <c r="AH14" s="19">
        <v>5.2425452565125902E-3</v>
      </c>
      <c r="AI14" s="19">
        <v>7.7920838312147602E-3</v>
      </c>
      <c r="AJ14" s="19">
        <v>1.7999691765425901E-2</v>
      </c>
      <c r="AK14" s="19"/>
      <c r="AL14" s="19">
        <v>7.6701071483784803E-3</v>
      </c>
      <c r="AM14" s="19">
        <v>1.1495745704856E-2</v>
      </c>
      <c r="AN14" s="19">
        <v>1.1520126823608499E-2</v>
      </c>
      <c r="AO14" s="19">
        <v>6.7762741878854898E-3</v>
      </c>
      <c r="AP14" s="19">
        <v>2.0895689570069601E-2</v>
      </c>
      <c r="AQ14" s="19">
        <v>4.43077138684684E-2</v>
      </c>
      <c r="AR14" s="19"/>
      <c r="AS14" s="19">
        <v>9.3023352590810102E-3</v>
      </c>
      <c r="AT14" s="19">
        <v>1.74898417762148E-2</v>
      </c>
      <c r="AU14" s="19">
        <v>1.53834789758148E-2</v>
      </c>
      <c r="AV14" s="19">
        <v>2.62806640060631E-2</v>
      </c>
      <c r="AW14" s="19">
        <v>2.5358907740246E-2</v>
      </c>
      <c r="AX14" s="19"/>
      <c r="AY14" s="19">
        <v>1.00550442758121E-2</v>
      </c>
      <c r="AZ14" s="19">
        <v>1.8364847622868101E-2</v>
      </c>
      <c r="BA14" s="19">
        <v>1.80974793385567E-2</v>
      </c>
      <c r="BB14" s="19">
        <v>8.3909889996027394E-3</v>
      </c>
      <c r="BC14" s="19">
        <v>2.8319335957844801E-2</v>
      </c>
      <c r="BD14" s="19"/>
      <c r="BE14" s="19">
        <v>1.1820237321255899E-2</v>
      </c>
      <c r="BF14" s="19">
        <v>1.23992464741919E-2</v>
      </c>
      <c r="BG14" s="19">
        <v>1.50159153477265E-2</v>
      </c>
      <c r="BH14" s="19">
        <v>1.7501050943364599E-2</v>
      </c>
      <c r="BI14" s="19"/>
      <c r="BJ14" s="19">
        <v>1.6408941595654699E-2</v>
      </c>
      <c r="BK14" s="19">
        <v>0</v>
      </c>
      <c r="BL14" s="19">
        <v>2.1361145404876301E-2</v>
      </c>
      <c r="BM14" s="19">
        <v>1.4839223955992501E-2</v>
      </c>
      <c r="BN14" s="19"/>
      <c r="BO14" s="19">
        <v>1.1409027461028599E-2</v>
      </c>
      <c r="BP14" s="19">
        <v>1.4590637991228599E-2</v>
      </c>
      <c r="BQ14" s="19">
        <v>1.6724183910026901E-2</v>
      </c>
      <c r="BR14" s="19"/>
      <c r="BS14" s="19">
        <v>1.2917497737266401E-2</v>
      </c>
      <c r="BT14" s="19">
        <v>2.1528046309067302E-2</v>
      </c>
      <c r="BU14" s="19"/>
      <c r="BV14" s="19">
        <v>1.3043609903179499E-2</v>
      </c>
      <c r="BW14" s="19">
        <v>1.6002789529878401E-2</v>
      </c>
      <c r="BX14" s="19">
        <v>6.0374801582617097E-3</v>
      </c>
      <c r="BY14" s="19"/>
      <c r="BZ14" s="19">
        <v>9.7301897345460405E-3</v>
      </c>
      <c r="CA14" s="19">
        <v>0</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162</v>
      </c>
      <c r="C9" s="17">
        <v>0.300576310676262</v>
      </c>
      <c r="D9" s="17">
        <v>0.34085179028296703</v>
      </c>
      <c r="E9" s="17">
        <v>0.26127257710815099</v>
      </c>
      <c r="F9" s="17"/>
      <c r="G9" s="17">
        <v>0.38333743272847998</v>
      </c>
      <c r="H9" s="17">
        <v>0.35872625341547798</v>
      </c>
      <c r="I9" s="17">
        <v>0.28770296770862702</v>
      </c>
      <c r="J9" s="17">
        <v>0.22073698386812801</v>
      </c>
      <c r="K9" s="17">
        <v>0.26964052462819399</v>
      </c>
      <c r="L9" s="17">
        <v>0.29399690894818298</v>
      </c>
      <c r="M9" s="17"/>
      <c r="N9" s="17">
        <v>0.35550262739197502</v>
      </c>
      <c r="O9" s="17">
        <v>0.29890224892317901</v>
      </c>
      <c r="P9" s="17">
        <v>0.237946492157245</v>
      </c>
      <c r="Q9" s="17">
        <v>0.29791957682290399</v>
      </c>
      <c r="R9" s="17"/>
      <c r="S9" s="17">
        <v>0.317357760509967</v>
      </c>
      <c r="T9" s="17">
        <v>0.34251479319274297</v>
      </c>
      <c r="U9" s="17">
        <v>0.26195402621095198</v>
      </c>
      <c r="V9" s="17">
        <v>0.34160094935169599</v>
      </c>
      <c r="W9" s="17">
        <v>0.208044990123947</v>
      </c>
      <c r="X9" s="17">
        <v>0.26320982639558499</v>
      </c>
      <c r="Y9" s="17">
        <v>0.26002349966327598</v>
      </c>
      <c r="Z9" s="17">
        <v>0.29434015035815903</v>
      </c>
      <c r="AA9" s="17">
        <v>0.33564769936974997</v>
      </c>
      <c r="AB9" s="17">
        <v>0.36174204632840301</v>
      </c>
      <c r="AC9" s="17">
        <v>0.27460515712539102</v>
      </c>
      <c r="AD9" s="17">
        <v>0.196779199395129</v>
      </c>
      <c r="AE9" s="17"/>
      <c r="AF9" s="17">
        <v>0.27235114540083599</v>
      </c>
      <c r="AG9" s="17">
        <v>0.37088107437259499</v>
      </c>
      <c r="AH9" s="17">
        <v>0.33067919305384103</v>
      </c>
      <c r="AI9" s="17">
        <v>0.16970076919244201</v>
      </c>
      <c r="AJ9" s="17">
        <v>0.28177254132711299</v>
      </c>
      <c r="AK9" s="17"/>
      <c r="AL9" s="17">
        <v>0.40876325146639803</v>
      </c>
      <c r="AM9" s="17">
        <v>0.31015382738837799</v>
      </c>
      <c r="AN9" s="17">
        <v>0.295238579089108</v>
      </c>
      <c r="AO9" s="17">
        <v>0.202030761510544</v>
      </c>
      <c r="AP9" s="17">
        <v>0.32184151912494002</v>
      </c>
      <c r="AQ9" s="17">
        <v>0.19673090366363899</v>
      </c>
      <c r="AR9" s="17"/>
      <c r="AS9" s="17">
        <v>0.46597062886927598</v>
      </c>
      <c r="AT9" s="17">
        <v>0.28325367447701899</v>
      </c>
      <c r="AU9" s="17">
        <v>0.215358866784679</v>
      </c>
      <c r="AV9" s="17">
        <v>0.29556078623529403</v>
      </c>
      <c r="AW9" s="17">
        <v>0.28559867614234002</v>
      </c>
      <c r="AX9" s="17"/>
      <c r="AY9" s="17">
        <v>0.43172592593144998</v>
      </c>
      <c r="AZ9" s="17">
        <v>0.25417046520445602</v>
      </c>
      <c r="BA9" s="17">
        <v>0.24570446318039699</v>
      </c>
      <c r="BB9" s="17">
        <v>0.28360452438087902</v>
      </c>
      <c r="BC9" s="17">
        <v>0.28901082648516502</v>
      </c>
      <c r="BD9" s="17"/>
      <c r="BE9" s="17">
        <v>0.31278623763698399</v>
      </c>
      <c r="BF9" s="17">
        <v>0.30927077208140902</v>
      </c>
      <c r="BG9" s="17">
        <v>0.29500315887463602</v>
      </c>
      <c r="BH9" s="17">
        <v>0.309567694147654</v>
      </c>
      <c r="BI9" s="17"/>
      <c r="BJ9" s="17">
        <v>0.32795149442728599</v>
      </c>
      <c r="BK9" s="17">
        <v>0.37945847534034199</v>
      </c>
      <c r="BL9" s="17">
        <v>0.27875663492433</v>
      </c>
      <c r="BM9" s="17">
        <v>0.294940400810142</v>
      </c>
      <c r="BN9" s="17"/>
      <c r="BO9" s="17">
        <v>0.297190160935147</v>
      </c>
      <c r="BP9" s="17">
        <v>0.31732396748741698</v>
      </c>
      <c r="BQ9" s="17">
        <v>0.29979579572041198</v>
      </c>
      <c r="BR9" s="17"/>
      <c r="BS9" s="17">
        <v>0.29507670918732398</v>
      </c>
      <c r="BT9" s="17">
        <v>0.30854301233531201</v>
      </c>
      <c r="BU9" s="17"/>
      <c r="BV9" s="17">
        <v>0.42049151852602901</v>
      </c>
      <c r="BW9" s="17">
        <v>0.25682342993535701</v>
      </c>
      <c r="BX9" s="17">
        <v>0.27939130422124903</v>
      </c>
      <c r="BY9" s="17"/>
      <c r="BZ9" s="17">
        <v>0.32998263648619103</v>
      </c>
      <c r="CA9" s="17">
        <v>0.39323726827559702</v>
      </c>
    </row>
    <row r="10" spans="2:79" x14ac:dyDescent="0.3">
      <c r="B10" s="18" t="s">
        <v>163</v>
      </c>
      <c r="C10" s="17">
        <v>0.43090732514452101</v>
      </c>
      <c r="D10" s="17">
        <v>0.43310735799355299</v>
      </c>
      <c r="E10" s="17">
        <v>0.42848168075390503</v>
      </c>
      <c r="F10" s="17"/>
      <c r="G10" s="17">
        <v>0.38656396871048498</v>
      </c>
      <c r="H10" s="17">
        <v>0.37842646465951502</v>
      </c>
      <c r="I10" s="17">
        <v>0.408580639525435</v>
      </c>
      <c r="J10" s="17">
        <v>0.47163334679721602</v>
      </c>
      <c r="K10" s="17">
        <v>0.43709635339452702</v>
      </c>
      <c r="L10" s="17">
        <v>0.48415533988201698</v>
      </c>
      <c r="M10" s="17"/>
      <c r="N10" s="17">
        <v>0.40814566852266199</v>
      </c>
      <c r="O10" s="17">
        <v>0.44618325003433301</v>
      </c>
      <c r="P10" s="17">
        <v>0.44565623360227902</v>
      </c>
      <c r="Q10" s="17">
        <v>0.42328901136604302</v>
      </c>
      <c r="R10" s="17"/>
      <c r="S10" s="17">
        <v>0.40037737185557998</v>
      </c>
      <c r="T10" s="17">
        <v>0.44336643066894499</v>
      </c>
      <c r="U10" s="17">
        <v>0.47864961900785102</v>
      </c>
      <c r="V10" s="17">
        <v>0.36221092179306003</v>
      </c>
      <c r="W10" s="17">
        <v>0.51412491138216598</v>
      </c>
      <c r="X10" s="17">
        <v>0.41280866399052002</v>
      </c>
      <c r="Y10" s="17">
        <v>0.46778477520466999</v>
      </c>
      <c r="Z10" s="17">
        <v>0.44261218299232902</v>
      </c>
      <c r="AA10" s="17">
        <v>0.42138206099658199</v>
      </c>
      <c r="AB10" s="17">
        <v>0.41216633538950798</v>
      </c>
      <c r="AC10" s="17">
        <v>0.38689466677107498</v>
      </c>
      <c r="AD10" s="17">
        <v>0.50897849437303</v>
      </c>
      <c r="AE10" s="17"/>
      <c r="AF10" s="17">
        <v>0.460297889726072</v>
      </c>
      <c r="AG10" s="17">
        <v>0.43429141621436201</v>
      </c>
      <c r="AH10" s="17">
        <v>0.44153334268748701</v>
      </c>
      <c r="AI10" s="17">
        <v>0.40302737204311001</v>
      </c>
      <c r="AJ10" s="17">
        <v>0.37051534570523298</v>
      </c>
      <c r="AK10" s="17"/>
      <c r="AL10" s="17">
        <v>0.44104099502616001</v>
      </c>
      <c r="AM10" s="17">
        <v>0.44624014912307303</v>
      </c>
      <c r="AN10" s="17">
        <v>0.462018533504581</v>
      </c>
      <c r="AO10" s="17">
        <v>0.42896965220187899</v>
      </c>
      <c r="AP10" s="17">
        <v>0.41219516265454398</v>
      </c>
      <c r="AQ10" s="17">
        <v>0.42257155650534201</v>
      </c>
      <c r="AR10" s="17"/>
      <c r="AS10" s="17">
        <v>0.34805891543574602</v>
      </c>
      <c r="AT10" s="17">
        <v>0.47809893691488098</v>
      </c>
      <c r="AU10" s="17">
        <v>0.43201849601739201</v>
      </c>
      <c r="AV10" s="17">
        <v>0.37767563610000898</v>
      </c>
      <c r="AW10" s="17">
        <v>0.29065408965785799</v>
      </c>
      <c r="AX10" s="17"/>
      <c r="AY10" s="17">
        <v>0.39793586148379201</v>
      </c>
      <c r="AZ10" s="17">
        <v>0.48647709737324202</v>
      </c>
      <c r="BA10" s="17">
        <v>0.41992815331349698</v>
      </c>
      <c r="BB10" s="17">
        <v>0.38657826733121697</v>
      </c>
      <c r="BC10" s="17">
        <v>0.28626407671763698</v>
      </c>
      <c r="BD10" s="17"/>
      <c r="BE10" s="17">
        <v>0.35920514027961797</v>
      </c>
      <c r="BF10" s="17">
        <v>0.44192553269818202</v>
      </c>
      <c r="BG10" s="17">
        <v>0.45250640257211999</v>
      </c>
      <c r="BH10" s="17">
        <v>0.401128539232532</v>
      </c>
      <c r="BI10" s="17"/>
      <c r="BJ10" s="17">
        <v>0.38317066108717401</v>
      </c>
      <c r="BK10" s="17">
        <v>0.38781550763146799</v>
      </c>
      <c r="BL10" s="17">
        <v>0.44276998923169397</v>
      </c>
      <c r="BM10" s="17">
        <v>0.44541863357050498</v>
      </c>
      <c r="BN10" s="17"/>
      <c r="BO10" s="17">
        <v>0.41789697534390402</v>
      </c>
      <c r="BP10" s="17">
        <v>0.39736825713815499</v>
      </c>
      <c r="BQ10" s="17">
        <v>0.44059247204285901</v>
      </c>
      <c r="BR10" s="17"/>
      <c r="BS10" s="17">
        <v>0.43562584799291398</v>
      </c>
      <c r="BT10" s="17">
        <v>0.42540018432527998</v>
      </c>
      <c r="BU10" s="17"/>
      <c r="BV10" s="17">
        <v>0.39931260337320901</v>
      </c>
      <c r="BW10" s="17">
        <v>0.45962145908076601</v>
      </c>
      <c r="BX10" s="17">
        <v>0.429023071746304</v>
      </c>
      <c r="BY10" s="17"/>
      <c r="BZ10" s="17">
        <v>0.44987203751402999</v>
      </c>
      <c r="CA10" s="17">
        <v>0.42429929835994901</v>
      </c>
    </row>
    <row r="11" spans="2:79" x14ac:dyDescent="0.3">
      <c r="B11" s="18" t="s">
        <v>164</v>
      </c>
      <c r="C11" s="17">
        <v>0.178349295799442</v>
      </c>
      <c r="D11" s="17">
        <v>0.156838421934692</v>
      </c>
      <c r="E11" s="17">
        <v>0.200042405377198</v>
      </c>
      <c r="F11" s="17"/>
      <c r="G11" s="17">
        <v>0.14894980375643699</v>
      </c>
      <c r="H11" s="17">
        <v>0.156489191952256</v>
      </c>
      <c r="I11" s="17">
        <v>0.20062032314521799</v>
      </c>
      <c r="J11" s="17">
        <v>0.19175467981806599</v>
      </c>
      <c r="K11" s="17">
        <v>0.20028563580134301</v>
      </c>
      <c r="L11" s="17">
        <v>0.172139294946273</v>
      </c>
      <c r="M11" s="17"/>
      <c r="N11" s="17">
        <v>0.16419264643870299</v>
      </c>
      <c r="O11" s="17">
        <v>0.18309400355692901</v>
      </c>
      <c r="P11" s="17">
        <v>0.19655516180161101</v>
      </c>
      <c r="Q11" s="17">
        <v>0.17440595551393001</v>
      </c>
      <c r="R11" s="17"/>
      <c r="S11" s="17">
        <v>0.18187558266600101</v>
      </c>
      <c r="T11" s="17">
        <v>0.16425929169327</v>
      </c>
      <c r="U11" s="17">
        <v>0.17386311900672599</v>
      </c>
      <c r="V11" s="17">
        <v>0.19812516878115999</v>
      </c>
      <c r="W11" s="17">
        <v>0.188322172383624</v>
      </c>
      <c r="X11" s="17">
        <v>0.19388596802755301</v>
      </c>
      <c r="Y11" s="17">
        <v>0.17890016338461101</v>
      </c>
      <c r="Z11" s="17">
        <v>0.213548228972464</v>
      </c>
      <c r="AA11" s="17">
        <v>0.16493764537658301</v>
      </c>
      <c r="AB11" s="17">
        <v>0.137641575889597</v>
      </c>
      <c r="AC11" s="17">
        <v>0.23553016026621301</v>
      </c>
      <c r="AD11" s="17">
        <v>0.13274320295001299</v>
      </c>
      <c r="AE11" s="17"/>
      <c r="AF11" s="17">
        <v>0.198389870181224</v>
      </c>
      <c r="AG11" s="17">
        <v>0.121499866105448</v>
      </c>
      <c r="AH11" s="17">
        <v>0.166039906539798</v>
      </c>
      <c r="AI11" s="17">
        <v>0.27898757718925299</v>
      </c>
      <c r="AJ11" s="17">
        <v>0.156192539437947</v>
      </c>
      <c r="AK11" s="17"/>
      <c r="AL11" s="17">
        <v>0.107947195127424</v>
      </c>
      <c r="AM11" s="17">
        <v>0.18732655874707199</v>
      </c>
      <c r="AN11" s="17">
        <v>0.13193162525028901</v>
      </c>
      <c r="AO11" s="17">
        <v>0.249360615719079</v>
      </c>
      <c r="AP11" s="17">
        <v>0.129351533773952</v>
      </c>
      <c r="AQ11" s="17">
        <v>0.25483928170333398</v>
      </c>
      <c r="AR11" s="17"/>
      <c r="AS11" s="17">
        <v>0.122935681428889</v>
      </c>
      <c r="AT11" s="17">
        <v>0.156947857512897</v>
      </c>
      <c r="AU11" s="17">
        <v>0.25238187911833598</v>
      </c>
      <c r="AV11" s="17">
        <v>0.207178322491231</v>
      </c>
      <c r="AW11" s="17">
        <v>0.163860530506065</v>
      </c>
      <c r="AX11" s="17"/>
      <c r="AY11" s="17">
        <v>0.12443142194328</v>
      </c>
      <c r="AZ11" s="17">
        <v>0.17542212817411501</v>
      </c>
      <c r="BA11" s="17">
        <v>0.23688147848270399</v>
      </c>
      <c r="BB11" s="17">
        <v>0.18331687986093501</v>
      </c>
      <c r="BC11" s="17">
        <v>0.21131502090330501</v>
      </c>
      <c r="BD11" s="17"/>
      <c r="BE11" s="17">
        <v>0.202048283820183</v>
      </c>
      <c r="BF11" s="17">
        <v>0.17996278825883499</v>
      </c>
      <c r="BG11" s="17">
        <v>0.16461531012043701</v>
      </c>
      <c r="BH11" s="17">
        <v>0.18825129426915899</v>
      </c>
      <c r="BI11" s="17"/>
      <c r="BJ11" s="17">
        <v>0.187527825357794</v>
      </c>
      <c r="BK11" s="17">
        <v>0.17079137003976499</v>
      </c>
      <c r="BL11" s="17">
        <v>0.16984553967107499</v>
      </c>
      <c r="BM11" s="17">
        <v>0.177037924842356</v>
      </c>
      <c r="BN11" s="17"/>
      <c r="BO11" s="17">
        <v>0.163522087095365</v>
      </c>
      <c r="BP11" s="17">
        <v>0.17736860575510499</v>
      </c>
      <c r="BQ11" s="17">
        <v>0.17905392083507299</v>
      </c>
      <c r="BR11" s="17"/>
      <c r="BS11" s="17">
        <v>0.18449910677342199</v>
      </c>
      <c r="BT11" s="17">
        <v>0.16954251222672501</v>
      </c>
      <c r="BU11" s="17"/>
      <c r="BV11" s="17">
        <v>0.12727981190868001</v>
      </c>
      <c r="BW11" s="17">
        <v>0.182189267604313</v>
      </c>
      <c r="BX11" s="17">
        <v>0.20015390076355</v>
      </c>
      <c r="BY11" s="17"/>
      <c r="BZ11" s="17">
        <v>0.142259374313112</v>
      </c>
      <c r="CA11" s="17">
        <v>0.12329360853173101</v>
      </c>
    </row>
    <row r="12" spans="2:79" x14ac:dyDescent="0.3">
      <c r="B12" s="18" t="s">
        <v>165</v>
      </c>
      <c r="C12" s="17">
        <v>5.5790868752118798E-2</v>
      </c>
      <c r="D12" s="17">
        <v>4.4342917819279098E-2</v>
      </c>
      <c r="E12" s="17">
        <v>6.7451551066530405E-2</v>
      </c>
      <c r="F12" s="17"/>
      <c r="G12" s="17">
        <v>4.6931035487464898E-2</v>
      </c>
      <c r="H12" s="17">
        <v>6.4932032890205799E-2</v>
      </c>
      <c r="I12" s="17">
        <v>6.4111778672294201E-2</v>
      </c>
      <c r="J12" s="17">
        <v>6.1158197528088702E-2</v>
      </c>
      <c r="K12" s="17">
        <v>6.6324786890231399E-2</v>
      </c>
      <c r="L12" s="17">
        <v>3.6098095312266397E-2</v>
      </c>
      <c r="M12" s="17"/>
      <c r="N12" s="17">
        <v>5.4162362491982599E-2</v>
      </c>
      <c r="O12" s="17">
        <v>4.3394447591695598E-2</v>
      </c>
      <c r="P12" s="17">
        <v>7.8888876397571403E-2</v>
      </c>
      <c r="Q12" s="17">
        <v>5.1231504166949902E-2</v>
      </c>
      <c r="R12" s="17"/>
      <c r="S12" s="17">
        <v>6.4263044084261603E-2</v>
      </c>
      <c r="T12" s="17">
        <v>2.8544013831590501E-2</v>
      </c>
      <c r="U12" s="17">
        <v>5.1084871178692898E-2</v>
      </c>
      <c r="V12" s="17">
        <v>5.8273665309457601E-2</v>
      </c>
      <c r="W12" s="17">
        <v>6.1234039195144301E-2</v>
      </c>
      <c r="X12" s="17">
        <v>7.4736319862749603E-2</v>
      </c>
      <c r="Y12" s="17">
        <v>5.2826657150994299E-2</v>
      </c>
      <c r="Z12" s="17">
        <v>3.94719233360427E-2</v>
      </c>
      <c r="AA12" s="17">
        <v>4.6580609321680601E-2</v>
      </c>
      <c r="AB12" s="17">
        <v>6.2278716293786E-2</v>
      </c>
      <c r="AC12" s="17">
        <v>6.3499264357004995E-2</v>
      </c>
      <c r="AD12" s="17">
        <v>0.100917403283452</v>
      </c>
      <c r="AE12" s="17"/>
      <c r="AF12" s="17">
        <v>4.3861313308651798E-2</v>
      </c>
      <c r="AG12" s="17">
        <v>4.48229784880197E-2</v>
      </c>
      <c r="AH12" s="17">
        <v>4.9399249533414499E-2</v>
      </c>
      <c r="AI12" s="17">
        <v>0.109517189036468</v>
      </c>
      <c r="AJ12" s="17">
        <v>8.9171347669614903E-2</v>
      </c>
      <c r="AK12" s="17"/>
      <c r="AL12" s="17">
        <v>2.7871987924493E-2</v>
      </c>
      <c r="AM12" s="17">
        <v>4.1594440011822803E-2</v>
      </c>
      <c r="AN12" s="17">
        <v>7.3113688622368597E-2</v>
      </c>
      <c r="AO12" s="17">
        <v>7.9790436938075499E-2</v>
      </c>
      <c r="AP12" s="17">
        <v>6.0632742000627203E-2</v>
      </c>
      <c r="AQ12" s="17">
        <v>7.22728837055409E-2</v>
      </c>
      <c r="AR12" s="17"/>
      <c r="AS12" s="17">
        <v>4.5348539286890699E-2</v>
      </c>
      <c r="AT12" s="17">
        <v>4.7712990474098597E-2</v>
      </c>
      <c r="AU12" s="17">
        <v>6.4599043201747502E-2</v>
      </c>
      <c r="AV12" s="17">
        <v>7.2184912340050103E-2</v>
      </c>
      <c r="AW12" s="17">
        <v>0.15672405839272099</v>
      </c>
      <c r="AX12" s="17"/>
      <c r="AY12" s="17">
        <v>3.5843652912922998E-2</v>
      </c>
      <c r="AZ12" s="17">
        <v>5.0318035962833102E-2</v>
      </c>
      <c r="BA12" s="17">
        <v>5.6383728438107801E-2</v>
      </c>
      <c r="BB12" s="17">
        <v>9.6260206482087995E-2</v>
      </c>
      <c r="BC12" s="17">
        <v>0.117921957373169</v>
      </c>
      <c r="BD12" s="17"/>
      <c r="BE12" s="17">
        <v>8.3354845509068798E-2</v>
      </c>
      <c r="BF12" s="17">
        <v>5.0153856770260401E-2</v>
      </c>
      <c r="BG12" s="17">
        <v>5.67859658919352E-2</v>
      </c>
      <c r="BH12" s="17">
        <v>5.5264602533653402E-2</v>
      </c>
      <c r="BI12" s="17"/>
      <c r="BJ12" s="17">
        <v>5.4636191712618402E-2</v>
      </c>
      <c r="BK12" s="17">
        <v>4.9020690511365803E-2</v>
      </c>
      <c r="BL12" s="17">
        <v>6.7730962468108794E-2</v>
      </c>
      <c r="BM12" s="17">
        <v>5.1780796077854699E-2</v>
      </c>
      <c r="BN12" s="17"/>
      <c r="BO12" s="17">
        <v>7.6397828603682702E-2</v>
      </c>
      <c r="BP12" s="17">
        <v>6.7094513266703903E-2</v>
      </c>
      <c r="BQ12" s="17">
        <v>4.9927241955864503E-2</v>
      </c>
      <c r="BR12" s="17"/>
      <c r="BS12" s="17">
        <v>5.1571173727885597E-2</v>
      </c>
      <c r="BT12" s="17">
        <v>6.1531702580496499E-2</v>
      </c>
      <c r="BU12" s="17"/>
      <c r="BV12" s="17">
        <v>3.0812918433076601E-2</v>
      </c>
      <c r="BW12" s="17">
        <v>6.2046314674735502E-2</v>
      </c>
      <c r="BX12" s="17">
        <v>6.88291457392676E-2</v>
      </c>
      <c r="BY12" s="17"/>
      <c r="BZ12" s="17">
        <v>5.1100456650678201E-2</v>
      </c>
      <c r="CA12" s="17">
        <v>5.1743608701963997E-2</v>
      </c>
    </row>
    <row r="13" spans="2:79" x14ac:dyDescent="0.3">
      <c r="B13" s="18" t="s">
        <v>166</v>
      </c>
      <c r="C13" s="17">
        <v>1.89673286207626E-2</v>
      </c>
      <c r="D13" s="17">
        <v>1.2805307030209099E-2</v>
      </c>
      <c r="E13" s="17">
        <v>2.39342603625942E-2</v>
      </c>
      <c r="F13" s="17"/>
      <c r="G13" s="17">
        <v>1.3095006241578701E-2</v>
      </c>
      <c r="H13" s="17">
        <v>2.7108588030093701E-2</v>
      </c>
      <c r="I13" s="17">
        <v>3.2564052682839802E-2</v>
      </c>
      <c r="J13" s="17">
        <v>2.7294279648627202E-2</v>
      </c>
      <c r="K13" s="17">
        <v>1.33159210146842E-2</v>
      </c>
      <c r="L13" s="17">
        <v>2.20710082012107E-3</v>
      </c>
      <c r="M13" s="17"/>
      <c r="N13" s="17">
        <v>1.6277946304436498E-2</v>
      </c>
      <c r="O13" s="17">
        <v>9.7952042655147994E-3</v>
      </c>
      <c r="P13" s="17">
        <v>2.9539899991246801E-2</v>
      </c>
      <c r="Q13" s="17">
        <v>2.2486354618241701E-2</v>
      </c>
      <c r="R13" s="17"/>
      <c r="S13" s="17">
        <v>2.5513270033334999E-2</v>
      </c>
      <c r="T13" s="17">
        <v>6.8877484118386803E-3</v>
      </c>
      <c r="U13" s="17">
        <v>2.7790514472350002E-2</v>
      </c>
      <c r="V13" s="17">
        <v>2.3031421691469399E-2</v>
      </c>
      <c r="W13" s="17">
        <v>1.37294281823562E-2</v>
      </c>
      <c r="X13" s="17">
        <v>1.6180072789882701E-2</v>
      </c>
      <c r="Y13" s="17">
        <v>2.1806097693344899E-2</v>
      </c>
      <c r="Z13" s="17">
        <v>1.00275143410051E-2</v>
      </c>
      <c r="AA13" s="17">
        <v>1.2787648914157601E-2</v>
      </c>
      <c r="AB13" s="17">
        <v>2.0159128979477099E-2</v>
      </c>
      <c r="AC13" s="17">
        <v>1.2149532691313801E-2</v>
      </c>
      <c r="AD13" s="17">
        <v>6.0581699998375899E-2</v>
      </c>
      <c r="AE13" s="17"/>
      <c r="AF13" s="17">
        <v>1.4882089106371E-2</v>
      </c>
      <c r="AG13" s="17">
        <v>1.6228525980805202E-2</v>
      </c>
      <c r="AH13" s="17">
        <v>1.23483081854588E-2</v>
      </c>
      <c r="AI13" s="17">
        <v>2.2459471842949299E-2</v>
      </c>
      <c r="AJ13" s="17">
        <v>5.7128863623540402E-2</v>
      </c>
      <c r="AK13" s="17"/>
      <c r="AL13" s="17">
        <v>8.6028835807572205E-3</v>
      </c>
      <c r="AM13" s="17">
        <v>8.6051620967501803E-3</v>
      </c>
      <c r="AN13" s="17">
        <v>2.67265893737786E-2</v>
      </c>
      <c r="AO13" s="17">
        <v>2.8237892955752901E-2</v>
      </c>
      <c r="AP13" s="17">
        <v>3.4349043819155697E-2</v>
      </c>
      <c r="AQ13" s="17">
        <v>1.6777575046934199E-2</v>
      </c>
      <c r="AR13" s="17"/>
      <c r="AS13" s="17">
        <v>1.2141588843991099E-2</v>
      </c>
      <c r="AT13" s="17">
        <v>1.9746223992875601E-2</v>
      </c>
      <c r="AU13" s="17">
        <v>1.8124982579619E-2</v>
      </c>
      <c r="AV13" s="17">
        <v>2.2254473495993E-2</v>
      </c>
      <c r="AW13" s="17">
        <v>5.04548603501297E-2</v>
      </c>
      <c r="AX13" s="17"/>
      <c r="AY13" s="17">
        <v>4.3983237787556398E-3</v>
      </c>
      <c r="AZ13" s="17">
        <v>1.55090199647227E-2</v>
      </c>
      <c r="BA13" s="17">
        <v>2.1721722603347898E-2</v>
      </c>
      <c r="BB13" s="17">
        <v>3.7221489338504297E-2</v>
      </c>
      <c r="BC13" s="17">
        <v>8.0414383950255505E-2</v>
      </c>
      <c r="BD13" s="17"/>
      <c r="BE13" s="17">
        <v>3.0785255432890599E-2</v>
      </c>
      <c r="BF13" s="17">
        <v>4.9970209128478099E-3</v>
      </c>
      <c r="BG13" s="17">
        <v>1.9986803139712499E-2</v>
      </c>
      <c r="BH13" s="17">
        <v>2.4779596512289899E-2</v>
      </c>
      <c r="BI13" s="17"/>
      <c r="BJ13" s="17">
        <v>2.9695215191336801E-2</v>
      </c>
      <c r="BK13" s="17">
        <v>6.3312634623656E-3</v>
      </c>
      <c r="BL13" s="17">
        <v>2.4548633630911299E-2</v>
      </c>
      <c r="BM13" s="17">
        <v>1.5743014899878501E-2</v>
      </c>
      <c r="BN13" s="17"/>
      <c r="BO13" s="17">
        <v>3.4188176284160203E-2</v>
      </c>
      <c r="BP13" s="17">
        <v>2.6126866077121402E-2</v>
      </c>
      <c r="BQ13" s="17">
        <v>1.4685910393664001E-2</v>
      </c>
      <c r="BR13" s="17"/>
      <c r="BS13" s="17">
        <v>1.9912836023669001E-2</v>
      </c>
      <c r="BT13" s="17">
        <v>1.7897063118018499E-2</v>
      </c>
      <c r="BU13" s="17"/>
      <c r="BV13" s="17">
        <v>1.109804515034E-2</v>
      </c>
      <c r="BW13" s="17">
        <v>2.45320485052932E-2</v>
      </c>
      <c r="BX13" s="17">
        <v>1.4620063893783499E-2</v>
      </c>
      <c r="BY13" s="17"/>
      <c r="BZ13" s="17">
        <v>1.7055305301443498E-2</v>
      </c>
      <c r="CA13" s="17">
        <v>7.4262161307582404E-3</v>
      </c>
    </row>
    <row r="14" spans="2:79" x14ac:dyDescent="0.3">
      <c r="B14" s="18" t="s">
        <v>149</v>
      </c>
      <c r="C14" s="19">
        <v>1.5408871006894E-2</v>
      </c>
      <c r="D14" s="19">
        <v>1.20542049392993E-2</v>
      </c>
      <c r="E14" s="19">
        <v>1.8817525331621301E-2</v>
      </c>
      <c r="F14" s="19"/>
      <c r="G14" s="19">
        <v>2.1122753075554099E-2</v>
      </c>
      <c r="H14" s="19">
        <v>1.4317469052451501E-2</v>
      </c>
      <c r="I14" s="19">
        <v>6.4202382655855596E-3</v>
      </c>
      <c r="J14" s="19">
        <v>2.7422512339873601E-2</v>
      </c>
      <c r="K14" s="19">
        <v>1.3336778271020399E-2</v>
      </c>
      <c r="L14" s="19">
        <v>1.1403260091139299E-2</v>
      </c>
      <c r="M14" s="19"/>
      <c r="N14" s="19">
        <v>1.7187488502403701E-3</v>
      </c>
      <c r="O14" s="19">
        <v>1.86308456283487E-2</v>
      </c>
      <c r="P14" s="19">
        <v>1.14133360500472E-2</v>
      </c>
      <c r="Q14" s="19">
        <v>3.0667597511930201E-2</v>
      </c>
      <c r="R14" s="19"/>
      <c r="S14" s="19">
        <v>1.06129708508555E-2</v>
      </c>
      <c r="T14" s="19">
        <v>1.44277222016128E-2</v>
      </c>
      <c r="U14" s="19">
        <v>6.6578501234279899E-3</v>
      </c>
      <c r="V14" s="19">
        <v>1.6757873073156598E-2</v>
      </c>
      <c r="W14" s="19">
        <v>1.4544458732762401E-2</v>
      </c>
      <c r="X14" s="19">
        <v>3.9179148933709503E-2</v>
      </c>
      <c r="Y14" s="19">
        <v>1.86588069031043E-2</v>
      </c>
      <c r="Z14" s="19">
        <v>0</v>
      </c>
      <c r="AA14" s="19">
        <v>1.86643360212458E-2</v>
      </c>
      <c r="AB14" s="19">
        <v>6.0121971192292302E-3</v>
      </c>
      <c r="AC14" s="19">
        <v>2.7321218789002101E-2</v>
      </c>
      <c r="AD14" s="19">
        <v>0</v>
      </c>
      <c r="AE14" s="19"/>
      <c r="AF14" s="19">
        <v>1.02176922768452E-2</v>
      </c>
      <c r="AG14" s="19">
        <v>1.22761388387691E-2</v>
      </c>
      <c r="AH14" s="19">
        <v>0</v>
      </c>
      <c r="AI14" s="19">
        <v>1.63076206957769E-2</v>
      </c>
      <c r="AJ14" s="19">
        <v>4.5219362236551902E-2</v>
      </c>
      <c r="AK14" s="19"/>
      <c r="AL14" s="19">
        <v>5.77368687476846E-3</v>
      </c>
      <c r="AM14" s="19">
        <v>6.0798626329036697E-3</v>
      </c>
      <c r="AN14" s="19">
        <v>1.0970984159873499E-2</v>
      </c>
      <c r="AO14" s="19">
        <v>1.16106406746687E-2</v>
      </c>
      <c r="AP14" s="19">
        <v>4.1629998626780997E-2</v>
      </c>
      <c r="AQ14" s="19">
        <v>3.6807799375209199E-2</v>
      </c>
      <c r="AR14" s="19"/>
      <c r="AS14" s="19">
        <v>5.5446461352066196E-3</v>
      </c>
      <c r="AT14" s="19">
        <v>1.4240316628228901E-2</v>
      </c>
      <c r="AU14" s="19">
        <v>1.7516732298226E-2</v>
      </c>
      <c r="AV14" s="19">
        <v>2.51458693374223E-2</v>
      </c>
      <c r="AW14" s="19">
        <v>5.2707784950886301E-2</v>
      </c>
      <c r="AX14" s="19"/>
      <c r="AY14" s="19">
        <v>5.6648139497994798E-3</v>
      </c>
      <c r="AZ14" s="19">
        <v>1.8103253320630099E-2</v>
      </c>
      <c r="BA14" s="19">
        <v>1.9380453981946801E-2</v>
      </c>
      <c r="BB14" s="19">
        <v>1.30186326063773E-2</v>
      </c>
      <c r="BC14" s="19">
        <v>1.50737345704686E-2</v>
      </c>
      <c r="BD14" s="19"/>
      <c r="BE14" s="19">
        <v>1.1820237321255899E-2</v>
      </c>
      <c r="BF14" s="19">
        <v>1.3690029278465901E-2</v>
      </c>
      <c r="BG14" s="19">
        <v>1.11023594011592E-2</v>
      </c>
      <c r="BH14" s="19">
        <v>2.1008273304711701E-2</v>
      </c>
      <c r="BI14" s="19"/>
      <c r="BJ14" s="19">
        <v>1.7018612223790901E-2</v>
      </c>
      <c r="BK14" s="19">
        <v>6.5826930146939801E-3</v>
      </c>
      <c r="BL14" s="19">
        <v>1.63482400738813E-2</v>
      </c>
      <c r="BM14" s="19">
        <v>1.50792297992642E-2</v>
      </c>
      <c r="BN14" s="19"/>
      <c r="BO14" s="19">
        <v>1.0804771737741701E-2</v>
      </c>
      <c r="BP14" s="19">
        <v>1.47177902754975E-2</v>
      </c>
      <c r="BQ14" s="19">
        <v>1.5944659052128E-2</v>
      </c>
      <c r="BR14" s="19"/>
      <c r="BS14" s="19">
        <v>1.3314326294784899E-2</v>
      </c>
      <c r="BT14" s="19">
        <v>1.7085525414167999E-2</v>
      </c>
      <c r="BU14" s="19"/>
      <c r="BV14" s="19">
        <v>1.10051026086656E-2</v>
      </c>
      <c r="BW14" s="19">
        <v>1.4787480199535699E-2</v>
      </c>
      <c r="BX14" s="19">
        <v>7.9825136358459697E-3</v>
      </c>
      <c r="BY14" s="19"/>
      <c r="BZ14" s="19">
        <v>9.7301897345460405E-3</v>
      </c>
      <c r="CA14" s="19">
        <v>0</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162</v>
      </c>
      <c r="C9" s="17">
        <v>0.130142951254126</v>
      </c>
      <c r="D9" s="17">
        <v>0.14124556361423499</v>
      </c>
      <c r="E9" s="17">
        <v>0.119598439537993</v>
      </c>
      <c r="F9" s="17"/>
      <c r="G9" s="17">
        <v>0.22765591886247999</v>
      </c>
      <c r="H9" s="17">
        <v>0.21087704772655799</v>
      </c>
      <c r="I9" s="17">
        <v>0.14037914055644499</v>
      </c>
      <c r="J9" s="17">
        <v>9.1259756579761403E-2</v>
      </c>
      <c r="K9" s="17">
        <v>7.9626308972302801E-2</v>
      </c>
      <c r="L9" s="17">
        <v>5.6309296769328901E-2</v>
      </c>
      <c r="M9" s="17"/>
      <c r="N9" s="17">
        <v>0.160454694465096</v>
      </c>
      <c r="O9" s="17">
        <v>0.116071750658493</v>
      </c>
      <c r="P9" s="17">
        <v>0.12634162999568899</v>
      </c>
      <c r="Q9" s="17">
        <v>0.11595257843019199</v>
      </c>
      <c r="R9" s="17"/>
      <c r="S9" s="17">
        <v>0.21143130080973799</v>
      </c>
      <c r="T9" s="17">
        <v>0.10548312106461501</v>
      </c>
      <c r="U9" s="17">
        <v>7.1278890182850302E-2</v>
      </c>
      <c r="V9" s="17">
        <v>9.3837995811239097E-2</v>
      </c>
      <c r="W9" s="17">
        <v>0.14396574509898599</v>
      </c>
      <c r="X9" s="17">
        <v>0.174195479402696</v>
      </c>
      <c r="Y9" s="17">
        <v>0.10452570637135</v>
      </c>
      <c r="Z9" s="17">
        <v>0.130105302828675</v>
      </c>
      <c r="AA9" s="17">
        <v>0.140082379785574</v>
      </c>
      <c r="AB9" s="17">
        <v>0.118811127560251</v>
      </c>
      <c r="AC9" s="17">
        <v>9.7966001984163706E-2</v>
      </c>
      <c r="AD9" s="17">
        <v>7.9372346399565696E-2</v>
      </c>
      <c r="AE9" s="17"/>
      <c r="AF9" s="17">
        <v>0.120284070949831</v>
      </c>
      <c r="AG9" s="17">
        <v>0.18159035962638301</v>
      </c>
      <c r="AH9" s="17">
        <v>0.117121207499583</v>
      </c>
      <c r="AI9" s="17">
        <v>5.6487491694662703E-2</v>
      </c>
      <c r="AJ9" s="17">
        <v>0.14377342380116201</v>
      </c>
      <c r="AK9" s="17"/>
      <c r="AL9" s="17">
        <v>0.21037845132904801</v>
      </c>
      <c r="AM9" s="17">
        <v>0.14208304252937801</v>
      </c>
      <c r="AN9" s="17">
        <v>0.14604153917564899</v>
      </c>
      <c r="AO9" s="17">
        <v>7.5303937469227603E-2</v>
      </c>
      <c r="AP9" s="17">
        <v>0.14487278680099799</v>
      </c>
      <c r="AQ9" s="17">
        <v>6.0191411703409803E-2</v>
      </c>
      <c r="AR9" s="17"/>
      <c r="AS9" s="17">
        <v>0.26012396775691699</v>
      </c>
      <c r="AT9" s="17">
        <v>0.121107051129994</v>
      </c>
      <c r="AU9" s="17">
        <v>6.9207686719128095E-2</v>
      </c>
      <c r="AV9" s="17">
        <v>0.101362956300158</v>
      </c>
      <c r="AW9" s="17">
        <v>0.11625785719656299</v>
      </c>
      <c r="AX9" s="17"/>
      <c r="AY9" s="17">
        <v>0.21602311366573501</v>
      </c>
      <c r="AZ9" s="17">
        <v>0.112533275316651</v>
      </c>
      <c r="BA9" s="17">
        <v>9.2310156093390106E-2</v>
      </c>
      <c r="BB9" s="17">
        <v>9.4415050263207206E-2</v>
      </c>
      <c r="BC9" s="17">
        <v>8.3508132900791204E-2</v>
      </c>
      <c r="BD9" s="17"/>
      <c r="BE9" s="17">
        <v>0.14813924486498001</v>
      </c>
      <c r="BF9" s="17">
        <v>0.11906224426321201</v>
      </c>
      <c r="BG9" s="17">
        <v>0.123354370489885</v>
      </c>
      <c r="BH9" s="17">
        <v>0.14703240258976899</v>
      </c>
      <c r="BI9" s="17"/>
      <c r="BJ9" s="17">
        <v>0.13400343255185099</v>
      </c>
      <c r="BK9" s="17">
        <v>0.246322018595306</v>
      </c>
      <c r="BL9" s="17">
        <v>0.107326628022966</v>
      </c>
      <c r="BM9" s="17">
        <v>0.12609834237957099</v>
      </c>
      <c r="BN9" s="17"/>
      <c r="BO9" s="17">
        <v>0.158140932304667</v>
      </c>
      <c r="BP9" s="17">
        <v>0.15626360917979701</v>
      </c>
      <c r="BQ9" s="17">
        <v>0.120556079941988</v>
      </c>
      <c r="BR9" s="17"/>
      <c r="BS9" s="17">
        <v>0.14229078021326899</v>
      </c>
      <c r="BT9" s="17">
        <v>0.11561253638365999</v>
      </c>
      <c r="BU9" s="17"/>
      <c r="BV9" s="17">
        <v>0.105931809366583</v>
      </c>
      <c r="BW9" s="17">
        <v>0.12886240892519399</v>
      </c>
      <c r="BX9" s="17">
        <v>0.15876689022375601</v>
      </c>
      <c r="BY9" s="17"/>
      <c r="BZ9" s="17">
        <v>0.17684677003668101</v>
      </c>
      <c r="CA9" s="17">
        <v>0.27037407492431997</v>
      </c>
    </row>
    <row r="10" spans="2:79" x14ac:dyDescent="0.3">
      <c r="B10" s="18" t="s">
        <v>163</v>
      </c>
      <c r="C10" s="17">
        <v>0.41528639379090099</v>
      </c>
      <c r="D10" s="17">
        <v>0.41994963645524103</v>
      </c>
      <c r="E10" s="17">
        <v>0.41162768104275199</v>
      </c>
      <c r="F10" s="17"/>
      <c r="G10" s="17">
        <v>0.41144457450831301</v>
      </c>
      <c r="H10" s="17">
        <v>0.424173613638683</v>
      </c>
      <c r="I10" s="17">
        <v>0.44419717784967599</v>
      </c>
      <c r="J10" s="17">
        <v>0.408760595592912</v>
      </c>
      <c r="K10" s="17">
        <v>0.38655206814420101</v>
      </c>
      <c r="L10" s="17">
        <v>0.41160671896314699</v>
      </c>
      <c r="M10" s="17"/>
      <c r="N10" s="17">
        <v>0.44970123985369997</v>
      </c>
      <c r="O10" s="17">
        <v>0.43110136444890801</v>
      </c>
      <c r="P10" s="17">
        <v>0.368697937400844</v>
      </c>
      <c r="Q10" s="17">
        <v>0.40464273326357603</v>
      </c>
      <c r="R10" s="17"/>
      <c r="S10" s="17">
        <v>0.387673556199987</v>
      </c>
      <c r="T10" s="17">
        <v>0.41012442387320902</v>
      </c>
      <c r="U10" s="17">
        <v>0.39579169130590203</v>
      </c>
      <c r="V10" s="17">
        <v>0.463402241870216</v>
      </c>
      <c r="W10" s="17">
        <v>0.40452585940795399</v>
      </c>
      <c r="X10" s="17">
        <v>0.39451336679697702</v>
      </c>
      <c r="Y10" s="17">
        <v>0.39604526898509801</v>
      </c>
      <c r="Z10" s="17">
        <v>0.45204332753245502</v>
      </c>
      <c r="AA10" s="17">
        <v>0.42975145625417499</v>
      </c>
      <c r="AB10" s="17">
        <v>0.41570318329878098</v>
      </c>
      <c r="AC10" s="17">
        <v>0.37442701352705399</v>
      </c>
      <c r="AD10" s="17">
        <v>0.57902950509865303</v>
      </c>
      <c r="AE10" s="17"/>
      <c r="AF10" s="17">
        <v>0.382329683423832</v>
      </c>
      <c r="AG10" s="17">
        <v>0.45928907324768198</v>
      </c>
      <c r="AH10" s="17">
        <v>0.43351812787597199</v>
      </c>
      <c r="AI10" s="17">
        <v>0.35992929888684599</v>
      </c>
      <c r="AJ10" s="17">
        <v>0.35265999193480102</v>
      </c>
      <c r="AK10" s="17"/>
      <c r="AL10" s="17">
        <v>0.47772987304687298</v>
      </c>
      <c r="AM10" s="17">
        <v>0.41942588177534401</v>
      </c>
      <c r="AN10" s="17">
        <v>0.44329892826911399</v>
      </c>
      <c r="AO10" s="17">
        <v>0.337687216449369</v>
      </c>
      <c r="AP10" s="17">
        <v>0.42321401068147402</v>
      </c>
      <c r="AQ10" s="17">
        <v>0.376072279757593</v>
      </c>
      <c r="AR10" s="17"/>
      <c r="AS10" s="17">
        <v>0.39842686140162098</v>
      </c>
      <c r="AT10" s="17">
        <v>0.45192007509633197</v>
      </c>
      <c r="AU10" s="17">
        <v>0.36965104541657601</v>
      </c>
      <c r="AV10" s="17">
        <v>0.35278402494299699</v>
      </c>
      <c r="AW10" s="17">
        <v>0.51804058707331502</v>
      </c>
      <c r="AX10" s="17"/>
      <c r="AY10" s="17">
        <v>0.38910246564868001</v>
      </c>
      <c r="AZ10" s="17">
        <v>0.44326266944105303</v>
      </c>
      <c r="BA10" s="17">
        <v>0.39720470302080502</v>
      </c>
      <c r="BB10" s="17">
        <v>0.43500370711637298</v>
      </c>
      <c r="BC10" s="17">
        <v>0.37331060192274301</v>
      </c>
      <c r="BD10" s="17"/>
      <c r="BE10" s="17">
        <v>0.37855289495740602</v>
      </c>
      <c r="BF10" s="17">
        <v>0.45180004397698198</v>
      </c>
      <c r="BG10" s="17">
        <v>0.44041509032204001</v>
      </c>
      <c r="BH10" s="17">
        <v>0.36076908854563799</v>
      </c>
      <c r="BI10" s="17"/>
      <c r="BJ10" s="17">
        <v>0.41522245098120802</v>
      </c>
      <c r="BK10" s="17">
        <v>0.40659423248445098</v>
      </c>
      <c r="BL10" s="17">
        <v>0.42972801190451998</v>
      </c>
      <c r="BM10" s="17">
        <v>0.41224116591580601</v>
      </c>
      <c r="BN10" s="17"/>
      <c r="BO10" s="17">
        <v>0.45423566011621402</v>
      </c>
      <c r="BP10" s="17">
        <v>0.40664707713482401</v>
      </c>
      <c r="BQ10" s="17">
        <v>0.410212562008552</v>
      </c>
      <c r="BR10" s="17"/>
      <c r="BS10" s="17">
        <v>0.431095238088607</v>
      </c>
      <c r="BT10" s="17">
        <v>0.39696962352120102</v>
      </c>
      <c r="BU10" s="17"/>
      <c r="BV10" s="17">
        <v>0.52797756090134895</v>
      </c>
      <c r="BW10" s="17">
        <v>0.39936984310837897</v>
      </c>
      <c r="BX10" s="17">
        <v>0.36284552032315398</v>
      </c>
      <c r="BY10" s="17"/>
      <c r="BZ10" s="17">
        <v>0.45682708887977602</v>
      </c>
      <c r="CA10" s="17">
        <v>0.39521303723579698</v>
      </c>
    </row>
    <row r="11" spans="2:79" x14ac:dyDescent="0.3">
      <c r="B11" s="18" t="s">
        <v>164</v>
      </c>
      <c r="C11" s="17">
        <v>0.33543383575261998</v>
      </c>
      <c r="D11" s="17">
        <v>0.33026653498832498</v>
      </c>
      <c r="E11" s="17">
        <v>0.34250326291427802</v>
      </c>
      <c r="F11" s="17"/>
      <c r="G11" s="17">
        <v>0.20312151275968901</v>
      </c>
      <c r="H11" s="17">
        <v>0.25505037988638901</v>
      </c>
      <c r="I11" s="17">
        <v>0.30661973569717499</v>
      </c>
      <c r="J11" s="17">
        <v>0.37349682741297602</v>
      </c>
      <c r="K11" s="17">
        <v>0.39938201185107203</v>
      </c>
      <c r="L11" s="17">
        <v>0.43900257279517402</v>
      </c>
      <c r="M11" s="17"/>
      <c r="N11" s="17">
        <v>0.29670045878244999</v>
      </c>
      <c r="O11" s="17">
        <v>0.32416264674186301</v>
      </c>
      <c r="P11" s="17">
        <v>0.37550231514074101</v>
      </c>
      <c r="Q11" s="17">
        <v>0.35063208282163</v>
      </c>
      <c r="R11" s="17"/>
      <c r="S11" s="17">
        <v>0.274318991098568</v>
      </c>
      <c r="T11" s="17">
        <v>0.35571842356489503</v>
      </c>
      <c r="U11" s="17">
        <v>0.38697699796045298</v>
      </c>
      <c r="V11" s="17">
        <v>0.34534524456599403</v>
      </c>
      <c r="W11" s="17">
        <v>0.38287488392057201</v>
      </c>
      <c r="X11" s="17">
        <v>0.32256038870056902</v>
      </c>
      <c r="Y11" s="17">
        <v>0.37357407784306701</v>
      </c>
      <c r="Z11" s="17">
        <v>0.30988001688540101</v>
      </c>
      <c r="AA11" s="17">
        <v>0.31465615664105001</v>
      </c>
      <c r="AB11" s="17">
        <v>0.32840029873195098</v>
      </c>
      <c r="AC11" s="17">
        <v>0.358293666785297</v>
      </c>
      <c r="AD11" s="17">
        <v>0.283527809354089</v>
      </c>
      <c r="AE11" s="17"/>
      <c r="AF11" s="17">
        <v>0.38027940760745399</v>
      </c>
      <c r="AG11" s="17">
        <v>0.266088450340974</v>
      </c>
      <c r="AH11" s="17">
        <v>0.34137805625052697</v>
      </c>
      <c r="AI11" s="17">
        <v>0.43742518325681201</v>
      </c>
      <c r="AJ11" s="17">
        <v>0.36447862228706102</v>
      </c>
      <c r="AK11" s="17"/>
      <c r="AL11" s="17">
        <v>0.240601586231833</v>
      </c>
      <c r="AM11" s="17">
        <v>0.34319679650090301</v>
      </c>
      <c r="AN11" s="17">
        <v>0.31648650760441999</v>
      </c>
      <c r="AO11" s="17">
        <v>0.42557404316271602</v>
      </c>
      <c r="AP11" s="17">
        <v>0.30376003895609999</v>
      </c>
      <c r="AQ11" s="17">
        <v>0.40851721217083697</v>
      </c>
      <c r="AR11" s="17"/>
      <c r="AS11" s="17">
        <v>0.25045408774821099</v>
      </c>
      <c r="AT11" s="17">
        <v>0.32363016919091803</v>
      </c>
      <c r="AU11" s="17">
        <v>0.41484509382603701</v>
      </c>
      <c r="AV11" s="17">
        <v>0.37436748570419098</v>
      </c>
      <c r="AW11" s="17">
        <v>0.19106429848825299</v>
      </c>
      <c r="AX11" s="17"/>
      <c r="AY11" s="17">
        <v>0.301935605502753</v>
      </c>
      <c r="AZ11" s="17">
        <v>0.33819056783267298</v>
      </c>
      <c r="BA11" s="17">
        <v>0.39332704965793103</v>
      </c>
      <c r="BB11" s="17">
        <v>0.30784773629626599</v>
      </c>
      <c r="BC11" s="17">
        <v>0.25962250227668199</v>
      </c>
      <c r="BD11" s="17"/>
      <c r="BE11" s="17">
        <v>0.31135698151355101</v>
      </c>
      <c r="BF11" s="17">
        <v>0.33561425531941402</v>
      </c>
      <c r="BG11" s="17">
        <v>0.32038702154758802</v>
      </c>
      <c r="BH11" s="17">
        <v>0.35989263628616602</v>
      </c>
      <c r="BI11" s="17"/>
      <c r="BJ11" s="17">
        <v>0.32265185716426598</v>
      </c>
      <c r="BK11" s="17">
        <v>0.23376342257553201</v>
      </c>
      <c r="BL11" s="17">
        <v>0.34466244018126202</v>
      </c>
      <c r="BM11" s="17">
        <v>0.34384824229539201</v>
      </c>
      <c r="BN11" s="17"/>
      <c r="BO11" s="17">
        <v>0.26115204892058902</v>
      </c>
      <c r="BP11" s="17">
        <v>0.309430438672674</v>
      </c>
      <c r="BQ11" s="17">
        <v>0.35355909392593898</v>
      </c>
      <c r="BR11" s="17"/>
      <c r="BS11" s="17">
        <v>0.31971041542970802</v>
      </c>
      <c r="BT11" s="17">
        <v>0.35301050824858599</v>
      </c>
      <c r="BU11" s="17"/>
      <c r="BV11" s="17">
        <v>0.27637597111054402</v>
      </c>
      <c r="BW11" s="17">
        <v>0.35291072251526701</v>
      </c>
      <c r="BX11" s="17">
        <v>0.35466064165509298</v>
      </c>
      <c r="BY11" s="17"/>
      <c r="BZ11" s="17">
        <v>0.245673884824643</v>
      </c>
      <c r="CA11" s="17">
        <v>0.228848727932251</v>
      </c>
    </row>
    <row r="12" spans="2:79" x14ac:dyDescent="0.3">
      <c r="B12" s="18" t="s">
        <v>165</v>
      </c>
      <c r="C12" s="17">
        <v>6.8615852496597698E-2</v>
      </c>
      <c r="D12" s="17">
        <v>6.6163496415584097E-2</v>
      </c>
      <c r="E12" s="17">
        <v>6.8567257532947901E-2</v>
      </c>
      <c r="F12" s="17"/>
      <c r="G12" s="17">
        <v>0.11719307250183</v>
      </c>
      <c r="H12" s="17">
        <v>7.4721541857563495E-2</v>
      </c>
      <c r="I12" s="17">
        <v>5.4548128344474499E-2</v>
      </c>
      <c r="J12" s="17">
        <v>6.2326922635555802E-2</v>
      </c>
      <c r="K12" s="17">
        <v>7.1746599650331894E-2</v>
      </c>
      <c r="L12" s="17">
        <v>4.5675755290597898E-2</v>
      </c>
      <c r="M12" s="17"/>
      <c r="N12" s="17">
        <v>7.1312744182916402E-2</v>
      </c>
      <c r="O12" s="17">
        <v>6.3547806804770193E-2</v>
      </c>
      <c r="P12" s="17">
        <v>8.1308120216972493E-2</v>
      </c>
      <c r="Q12" s="17">
        <v>5.9348737236637403E-2</v>
      </c>
      <c r="R12" s="17"/>
      <c r="S12" s="17">
        <v>7.82403718608735E-2</v>
      </c>
      <c r="T12" s="17">
        <v>5.8460811524421001E-2</v>
      </c>
      <c r="U12" s="17">
        <v>9.5088715983359801E-2</v>
      </c>
      <c r="V12" s="17">
        <v>6.8588031913890998E-2</v>
      </c>
      <c r="W12" s="17">
        <v>4.0290848319208997E-2</v>
      </c>
      <c r="X12" s="17">
        <v>5.0701109023581603E-2</v>
      </c>
      <c r="Y12" s="17">
        <v>7.4788883994991603E-2</v>
      </c>
      <c r="Z12" s="17">
        <v>6.4083151449713202E-2</v>
      </c>
      <c r="AA12" s="17">
        <v>6.3658046746919994E-2</v>
      </c>
      <c r="AB12" s="17">
        <v>8.6013157969697204E-2</v>
      </c>
      <c r="AC12" s="17">
        <v>8.8973620465067502E-2</v>
      </c>
      <c r="AD12" s="17">
        <v>3.83593087449677E-2</v>
      </c>
      <c r="AE12" s="17"/>
      <c r="AF12" s="17">
        <v>7.1710871371515994E-2</v>
      </c>
      <c r="AG12" s="17">
        <v>6.4718375573221507E-2</v>
      </c>
      <c r="AH12" s="17">
        <v>5.5358385545902902E-2</v>
      </c>
      <c r="AI12" s="17">
        <v>6.9199114437230994E-2</v>
      </c>
      <c r="AJ12" s="17">
        <v>6.0906064797084401E-2</v>
      </c>
      <c r="AK12" s="17"/>
      <c r="AL12" s="17">
        <v>4.8175905651548001E-2</v>
      </c>
      <c r="AM12" s="17">
        <v>6.0670754964599699E-2</v>
      </c>
      <c r="AN12" s="17">
        <v>6.2348836784717601E-2</v>
      </c>
      <c r="AO12" s="17">
        <v>8.4434928581760493E-2</v>
      </c>
      <c r="AP12" s="17">
        <v>7.88150318633032E-2</v>
      </c>
      <c r="AQ12" s="17">
        <v>8.09353754669737E-2</v>
      </c>
      <c r="AR12" s="17"/>
      <c r="AS12" s="17">
        <v>5.6601193274374802E-2</v>
      </c>
      <c r="AT12" s="17">
        <v>5.8211118987670098E-2</v>
      </c>
      <c r="AU12" s="17">
        <v>8.8881686978074401E-2</v>
      </c>
      <c r="AV12" s="17">
        <v>8.3227821022186094E-2</v>
      </c>
      <c r="AW12" s="17">
        <v>0.12199584364456099</v>
      </c>
      <c r="AX12" s="17"/>
      <c r="AY12" s="17">
        <v>4.6815342848051597E-2</v>
      </c>
      <c r="AZ12" s="17">
        <v>6.3606368200792907E-2</v>
      </c>
      <c r="BA12" s="17">
        <v>5.9044533867931202E-2</v>
      </c>
      <c r="BB12" s="17">
        <v>0.111741878718831</v>
      </c>
      <c r="BC12" s="17">
        <v>0.17879917311079399</v>
      </c>
      <c r="BD12" s="17"/>
      <c r="BE12" s="17">
        <v>9.2283877523902699E-2</v>
      </c>
      <c r="BF12" s="17">
        <v>4.6564406446631498E-2</v>
      </c>
      <c r="BG12" s="17">
        <v>7.2637014598326305E-2</v>
      </c>
      <c r="BH12" s="17">
        <v>7.2292510975974805E-2</v>
      </c>
      <c r="BI12" s="17"/>
      <c r="BJ12" s="17">
        <v>5.8554609994179101E-2</v>
      </c>
      <c r="BK12" s="17">
        <v>9.1069185593524199E-2</v>
      </c>
      <c r="BL12" s="17">
        <v>7.2779267986497004E-2</v>
      </c>
      <c r="BM12" s="17">
        <v>6.6591844180498599E-2</v>
      </c>
      <c r="BN12" s="17"/>
      <c r="BO12" s="17">
        <v>8.8559587198377102E-2</v>
      </c>
      <c r="BP12" s="17">
        <v>8.4291271812195298E-2</v>
      </c>
      <c r="BQ12" s="17">
        <v>6.2153998605256403E-2</v>
      </c>
      <c r="BR12" s="17"/>
      <c r="BS12" s="17">
        <v>5.7356727138540599E-2</v>
      </c>
      <c r="BT12" s="17">
        <v>8.3382697218463198E-2</v>
      </c>
      <c r="BU12" s="17"/>
      <c r="BV12" s="17">
        <v>6.0769081769958003E-2</v>
      </c>
      <c r="BW12" s="17">
        <v>7.0146564152199997E-2</v>
      </c>
      <c r="BX12" s="17">
        <v>7.3893821332268295E-2</v>
      </c>
      <c r="BY12" s="17"/>
      <c r="BZ12" s="17">
        <v>8.3463203016333407E-2</v>
      </c>
      <c r="CA12" s="17">
        <v>8.8518411004796294E-2</v>
      </c>
    </row>
    <row r="13" spans="2:79" x14ac:dyDescent="0.3">
      <c r="B13" s="18" t="s">
        <v>166</v>
      </c>
      <c r="C13" s="17">
        <v>1.5574241295565E-2</v>
      </c>
      <c r="D13" s="17">
        <v>1.5940051807802301E-2</v>
      </c>
      <c r="E13" s="17">
        <v>1.5355829991586399E-2</v>
      </c>
      <c r="F13" s="17"/>
      <c r="G13" s="17">
        <v>2.2890816281147801E-2</v>
      </c>
      <c r="H13" s="17">
        <v>1.6138586880547499E-2</v>
      </c>
      <c r="I13" s="17">
        <v>2.30701449805699E-2</v>
      </c>
      <c r="J13" s="17">
        <v>1.7004899053171901E-2</v>
      </c>
      <c r="K13" s="17">
        <v>1.6417304172888701E-2</v>
      </c>
      <c r="L13" s="17">
        <v>2.4143550544383201E-3</v>
      </c>
      <c r="M13" s="17"/>
      <c r="N13" s="17">
        <v>1.13736717587575E-2</v>
      </c>
      <c r="O13" s="17">
        <v>1.8645284482295899E-2</v>
      </c>
      <c r="P13" s="17">
        <v>1.6024033483483802E-2</v>
      </c>
      <c r="Q13" s="17">
        <v>1.6832639181659701E-2</v>
      </c>
      <c r="R13" s="17"/>
      <c r="S13" s="17">
        <v>2.0804920125029401E-2</v>
      </c>
      <c r="T13" s="17">
        <v>6.53834459217543E-3</v>
      </c>
      <c r="U13" s="17">
        <v>2.55142046371967E-2</v>
      </c>
      <c r="V13" s="17">
        <v>1.19895614500288E-2</v>
      </c>
      <c r="W13" s="17">
        <v>6.7823090546332704E-3</v>
      </c>
      <c r="X13" s="17">
        <v>1.8850507142467401E-2</v>
      </c>
      <c r="Y13" s="17">
        <v>2.7077404673962701E-2</v>
      </c>
      <c r="Z13" s="17">
        <v>2.27302779940671E-2</v>
      </c>
      <c r="AA13" s="17">
        <v>4.3240224012489996E-3</v>
      </c>
      <c r="AB13" s="17">
        <v>3.2992833165888399E-2</v>
      </c>
      <c r="AC13" s="17">
        <v>0</v>
      </c>
      <c r="AD13" s="17">
        <v>0</v>
      </c>
      <c r="AE13" s="17"/>
      <c r="AF13" s="17">
        <v>9.3781493122282109E-3</v>
      </c>
      <c r="AG13" s="17">
        <v>9.5603406192175198E-3</v>
      </c>
      <c r="AH13" s="17">
        <v>6.25926457487469E-3</v>
      </c>
      <c r="AI13" s="17">
        <v>3.1058741976104601E-2</v>
      </c>
      <c r="AJ13" s="17">
        <v>5.7815673986708498E-2</v>
      </c>
      <c r="AK13" s="17"/>
      <c r="AL13" s="17">
        <v>1.1042927470135201E-2</v>
      </c>
      <c r="AM13" s="17">
        <v>9.7300780846010706E-3</v>
      </c>
      <c r="AN13" s="17">
        <v>5.5051183098134603E-3</v>
      </c>
      <c r="AO13" s="17">
        <v>3.2339049158084499E-2</v>
      </c>
      <c r="AP13" s="17">
        <v>1.98506035954964E-2</v>
      </c>
      <c r="AQ13" s="17">
        <v>4.4868172051256497E-3</v>
      </c>
      <c r="AR13" s="17"/>
      <c r="AS13" s="17">
        <v>1.2171604009000201E-2</v>
      </c>
      <c r="AT13" s="17">
        <v>1.6572710173503001E-2</v>
      </c>
      <c r="AU13" s="17">
        <v>1.35031567268464E-2</v>
      </c>
      <c r="AV13" s="17">
        <v>1.8966976892221599E-2</v>
      </c>
      <c r="AW13" s="17">
        <v>2.7282505857061899E-2</v>
      </c>
      <c r="AX13" s="17"/>
      <c r="AY13" s="17">
        <v>1.7701457586789201E-2</v>
      </c>
      <c r="AZ13" s="17">
        <v>1.29344467382347E-2</v>
      </c>
      <c r="BA13" s="17">
        <v>9.0201854915182497E-3</v>
      </c>
      <c r="BB13" s="17">
        <v>2.7335732644857801E-2</v>
      </c>
      <c r="BC13" s="17">
        <v>2.9436767320623801E-2</v>
      </c>
      <c r="BD13" s="17"/>
      <c r="BE13" s="17">
        <v>3.0301255048377201E-2</v>
      </c>
      <c r="BF13" s="17">
        <v>2.2509707512310202E-2</v>
      </c>
      <c r="BG13" s="17">
        <v>1.08388228016147E-2</v>
      </c>
      <c r="BH13" s="17">
        <v>1.7508998641121699E-2</v>
      </c>
      <c r="BI13" s="17"/>
      <c r="BJ13" s="17">
        <v>2.6468705123950401E-2</v>
      </c>
      <c r="BK13" s="17">
        <v>1.59735505912217E-2</v>
      </c>
      <c r="BL13" s="17">
        <v>1.46428727382754E-2</v>
      </c>
      <c r="BM13" s="17">
        <v>1.36748287867873E-2</v>
      </c>
      <c r="BN13" s="17"/>
      <c r="BO13" s="17">
        <v>1.9904473945870801E-2</v>
      </c>
      <c r="BP13" s="17">
        <v>1.69371002657559E-2</v>
      </c>
      <c r="BQ13" s="17">
        <v>1.4565968347628499E-2</v>
      </c>
      <c r="BR13" s="17"/>
      <c r="BS13" s="17">
        <v>1.46474215241952E-2</v>
      </c>
      <c r="BT13" s="17">
        <v>1.68579652994338E-2</v>
      </c>
      <c r="BU13" s="17"/>
      <c r="BV13" s="17">
        <v>4.2123971542516797E-3</v>
      </c>
      <c r="BW13" s="17">
        <v>1.8199124284447098E-2</v>
      </c>
      <c r="BX13" s="17">
        <v>2.3715508919609999E-2</v>
      </c>
      <c r="BY13" s="17"/>
      <c r="BZ13" s="17">
        <v>8.31157978053974E-3</v>
      </c>
      <c r="CA13" s="17">
        <v>8.2106008109085402E-3</v>
      </c>
    </row>
    <row r="14" spans="2:79" x14ac:dyDescent="0.3">
      <c r="B14" s="18" t="s">
        <v>149</v>
      </c>
      <c r="C14" s="19">
        <v>3.4946725410190498E-2</v>
      </c>
      <c r="D14" s="19">
        <v>2.6434716718812899E-2</v>
      </c>
      <c r="E14" s="19">
        <v>4.2347528980442202E-2</v>
      </c>
      <c r="F14" s="19"/>
      <c r="G14" s="19">
        <v>1.7694105086539201E-2</v>
      </c>
      <c r="H14" s="19">
        <v>1.9038830010259401E-2</v>
      </c>
      <c r="I14" s="19">
        <v>3.1185672571660099E-2</v>
      </c>
      <c r="J14" s="19">
        <v>4.7150998725622603E-2</v>
      </c>
      <c r="K14" s="19">
        <v>4.6275707209203099E-2</v>
      </c>
      <c r="L14" s="19">
        <v>4.49913011273134E-2</v>
      </c>
      <c r="M14" s="19"/>
      <c r="N14" s="19">
        <v>1.04571909570808E-2</v>
      </c>
      <c r="O14" s="19">
        <v>4.6471146863669099E-2</v>
      </c>
      <c r="P14" s="19">
        <v>3.2125963762269602E-2</v>
      </c>
      <c r="Q14" s="19">
        <v>5.2591229066305499E-2</v>
      </c>
      <c r="R14" s="19"/>
      <c r="S14" s="19">
        <v>2.7530859905803801E-2</v>
      </c>
      <c r="T14" s="19">
        <v>6.3674875380685295E-2</v>
      </c>
      <c r="U14" s="19">
        <v>2.5349499930237999E-2</v>
      </c>
      <c r="V14" s="19">
        <v>1.6836924388631099E-2</v>
      </c>
      <c r="W14" s="19">
        <v>2.15603541986455E-2</v>
      </c>
      <c r="X14" s="19">
        <v>3.9179148933709503E-2</v>
      </c>
      <c r="Y14" s="19">
        <v>2.3988658131530501E-2</v>
      </c>
      <c r="Z14" s="19">
        <v>2.11579233096881E-2</v>
      </c>
      <c r="AA14" s="19">
        <v>4.7527938171032E-2</v>
      </c>
      <c r="AB14" s="19">
        <v>1.80793992734305E-2</v>
      </c>
      <c r="AC14" s="19">
        <v>8.0339697238418203E-2</v>
      </c>
      <c r="AD14" s="19">
        <v>1.97110304027244E-2</v>
      </c>
      <c r="AE14" s="19"/>
      <c r="AF14" s="19">
        <v>3.6017817335139E-2</v>
      </c>
      <c r="AG14" s="19">
        <v>1.8753400592521698E-2</v>
      </c>
      <c r="AH14" s="19">
        <v>4.6364958253140902E-2</v>
      </c>
      <c r="AI14" s="19">
        <v>4.5900169748343697E-2</v>
      </c>
      <c r="AJ14" s="19">
        <v>2.0366223193182698E-2</v>
      </c>
      <c r="AK14" s="19"/>
      <c r="AL14" s="19">
        <v>1.20712562705627E-2</v>
      </c>
      <c r="AM14" s="19">
        <v>2.4893446145174102E-2</v>
      </c>
      <c r="AN14" s="19">
        <v>2.6319069856286001E-2</v>
      </c>
      <c r="AO14" s="19">
        <v>4.4660825178842602E-2</v>
      </c>
      <c r="AP14" s="19">
        <v>2.94875281026293E-2</v>
      </c>
      <c r="AQ14" s="19">
        <v>6.9796903696060494E-2</v>
      </c>
      <c r="AR14" s="19"/>
      <c r="AS14" s="19">
        <v>2.22222858098758E-2</v>
      </c>
      <c r="AT14" s="19">
        <v>2.85588754215826E-2</v>
      </c>
      <c r="AU14" s="19">
        <v>4.3911330333337897E-2</v>
      </c>
      <c r="AV14" s="19">
        <v>6.9290735138246004E-2</v>
      </c>
      <c r="AW14" s="19">
        <v>2.5358907740246E-2</v>
      </c>
      <c r="AX14" s="19"/>
      <c r="AY14" s="19">
        <v>2.8422014747991799E-2</v>
      </c>
      <c r="AZ14" s="19">
        <v>2.9472672470595099E-2</v>
      </c>
      <c r="BA14" s="19">
        <v>4.9093371868424801E-2</v>
      </c>
      <c r="BB14" s="19">
        <v>2.3655894960464701E-2</v>
      </c>
      <c r="BC14" s="19">
        <v>7.5322822468365705E-2</v>
      </c>
      <c r="BD14" s="19"/>
      <c r="BE14" s="19">
        <v>3.9365746091782797E-2</v>
      </c>
      <c r="BF14" s="19">
        <v>2.4449342481450601E-2</v>
      </c>
      <c r="BG14" s="19">
        <v>3.2367680240546301E-2</v>
      </c>
      <c r="BH14" s="19">
        <v>4.25043629613297E-2</v>
      </c>
      <c r="BI14" s="19"/>
      <c r="BJ14" s="19">
        <v>4.3098944184545303E-2</v>
      </c>
      <c r="BK14" s="19">
        <v>6.2775901599645802E-3</v>
      </c>
      <c r="BL14" s="19">
        <v>3.0860779166479401E-2</v>
      </c>
      <c r="BM14" s="19">
        <v>3.7545576441944402E-2</v>
      </c>
      <c r="BN14" s="19"/>
      <c r="BO14" s="19">
        <v>1.80072975142824E-2</v>
      </c>
      <c r="BP14" s="19">
        <v>2.6430502934754602E-2</v>
      </c>
      <c r="BQ14" s="19">
        <v>3.8952297170635301E-2</v>
      </c>
      <c r="BR14" s="19"/>
      <c r="BS14" s="19">
        <v>3.4899417605680501E-2</v>
      </c>
      <c r="BT14" s="19">
        <v>3.4166669328656099E-2</v>
      </c>
      <c r="BU14" s="19"/>
      <c r="BV14" s="19">
        <v>2.4733179697313801E-2</v>
      </c>
      <c r="BW14" s="19">
        <v>3.05113370145133E-2</v>
      </c>
      <c r="BX14" s="19">
        <v>2.61176175461178E-2</v>
      </c>
      <c r="BY14" s="19"/>
      <c r="BZ14" s="19">
        <v>2.8877473462027601E-2</v>
      </c>
      <c r="CA14" s="19">
        <v>8.8351480919263495E-3</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162</v>
      </c>
      <c r="C9" s="17">
        <v>0.15720590657877001</v>
      </c>
      <c r="D9" s="17">
        <v>0.16705609873626601</v>
      </c>
      <c r="E9" s="17">
        <v>0.148995729156782</v>
      </c>
      <c r="F9" s="17"/>
      <c r="G9" s="17">
        <v>0.22605897707558201</v>
      </c>
      <c r="H9" s="17">
        <v>0.22888975486926799</v>
      </c>
      <c r="I9" s="17">
        <v>0.196046290379781</v>
      </c>
      <c r="J9" s="17">
        <v>0.13684663786513099</v>
      </c>
      <c r="K9" s="17">
        <v>0.10734790009317099</v>
      </c>
      <c r="L9" s="17">
        <v>7.1128521933445196E-2</v>
      </c>
      <c r="M9" s="17"/>
      <c r="N9" s="17">
        <v>0.19398876641047499</v>
      </c>
      <c r="O9" s="17">
        <v>0.14297777770701001</v>
      </c>
      <c r="P9" s="17">
        <v>0.13853734150178201</v>
      </c>
      <c r="Q9" s="17">
        <v>0.147970517517028</v>
      </c>
      <c r="R9" s="17"/>
      <c r="S9" s="17">
        <v>0.26486410373498098</v>
      </c>
      <c r="T9" s="17">
        <v>0.118768193800772</v>
      </c>
      <c r="U9" s="17">
        <v>0.110250933878263</v>
      </c>
      <c r="V9" s="17">
        <v>0.122597572004858</v>
      </c>
      <c r="W9" s="17">
        <v>0.12875640196604199</v>
      </c>
      <c r="X9" s="17">
        <v>0.18738588313568899</v>
      </c>
      <c r="Y9" s="17">
        <v>0.12979506053859199</v>
      </c>
      <c r="Z9" s="17">
        <v>0.16598642301959801</v>
      </c>
      <c r="AA9" s="17">
        <v>0.16832650902295801</v>
      </c>
      <c r="AB9" s="17">
        <v>0.108260048185359</v>
      </c>
      <c r="AC9" s="17">
        <v>0.189996486399722</v>
      </c>
      <c r="AD9" s="17">
        <v>0.139807106312348</v>
      </c>
      <c r="AE9" s="17"/>
      <c r="AF9" s="17">
        <v>0.164217055082307</v>
      </c>
      <c r="AG9" s="17">
        <v>0.18998997794620601</v>
      </c>
      <c r="AH9" s="17">
        <v>0.10517266214794201</v>
      </c>
      <c r="AI9" s="17">
        <v>0.127252346116317</v>
      </c>
      <c r="AJ9" s="17">
        <v>0.15250729059128301</v>
      </c>
      <c r="AK9" s="17"/>
      <c r="AL9" s="17">
        <v>0.216145229804173</v>
      </c>
      <c r="AM9" s="17">
        <v>0.190213120168191</v>
      </c>
      <c r="AN9" s="17">
        <v>0.147066559412176</v>
      </c>
      <c r="AO9" s="17">
        <v>0.13600949949995</v>
      </c>
      <c r="AP9" s="17">
        <v>9.0358481613474706E-2</v>
      </c>
      <c r="AQ9" s="17">
        <v>0.102304075734015</v>
      </c>
      <c r="AR9" s="17"/>
      <c r="AS9" s="17">
        <v>0.28575903108681699</v>
      </c>
      <c r="AT9" s="17">
        <v>0.14840642918670799</v>
      </c>
      <c r="AU9" s="17">
        <v>0.102413414099642</v>
      </c>
      <c r="AV9" s="17">
        <v>0.110359749415032</v>
      </c>
      <c r="AW9" s="17">
        <v>0.14431140706130699</v>
      </c>
      <c r="AX9" s="17"/>
      <c r="AY9" s="17">
        <v>0.24975573364433101</v>
      </c>
      <c r="AZ9" s="17">
        <v>0.15065339838679201</v>
      </c>
      <c r="BA9" s="17">
        <v>0.104815081448997</v>
      </c>
      <c r="BB9" s="17">
        <v>0.10318661349394601</v>
      </c>
      <c r="BC9" s="17">
        <v>0.101915680226055</v>
      </c>
      <c r="BD9" s="17"/>
      <c r="BE9" s="17">
        <v>0.12475160519648699</v>
      </c>
      <c r="BF9" s="17">
        <v>0.16555885859842501</v>
      </c>
      <c r="BG9" s="17">
        <v>0.15314395947210299</v>
      </c>
      <c r="BH9" s="17">
        <v>0.16505391680082601</v>
      </c>
      <c r="BI9" s="17"/>
      <c r="BJ9" s="17">
        <v>0.16943532898481101</v>
      </c>
      <c r="BK9" s="17">
        <v>0.30758327614769598</v>
      </c>
      <c r="BL9" s="17">
        <v>0.12963130109813401</v>
      </c>
      <c r="BM9" s="17">
        <v>0.14839760399454599</v>
      </c>
      <c r="BN9" s="17"/>
      <c r="BO9" s="17">
        <v>0.209516130896297</v>
      </c>
      <c r="BP9" s="17">
        <v>0.15047025097794001</v>
      </c>
      <c r="BQ9" s="17">
        <v>0.148541095182533</v>
      </c>
      <c r="BR9" s="17"/>
      <c r="BS9" s="17">
        <v>0.18749981828644999</v>
      </c>
      <c r="BT9" s="17">
        <v>0.118741201228435</v>
      </c>
      <c r="BU9" s="17"/>
      <c r="BV9" s="17">
        <v>9.2672138355059996E-2</v>
      </c>
      <c r="BW9" s="17">
        <v>0.16155792645852299</v>
      </c>
      <c r="BX9" s="17">
        <v>0.20576142887162599</v>
      </c>
      <c r="BY9" s="17"/>
      <c r="BZ9" s="17">
        <v>0.16153006693729699</v>
      </c>
      <c r="CA9" s="17">
        <v>0.29379304088126001</v>
      </c>
    </row>
    <row r="10" spans="2:79" x14ac:dyDescent="0.3">
      <c r="B10" s="18" t="s">
        <v>163</v>
      </c>
      <c r="C10" s="17">
        <v>0.341072935702388</v>
      </c>
      <c r="D10" s="17">
        <v>0.34206993918811102</v>
      </c>
      <c r="E10" s="17">
        <v>0.341345951066161</v>
      </c>
      <c r="F10" s="17"/>
      <c r="G10" s="17">
        <v>0.33321463839631599</v>
      </c>
      <c r="H10" s="17">
        <v>0.34504236303807401</v>
      </c>
      <c r="I10" s="17">
        <v>0.32307016068628402</v>
      </c>
      <c r="J10" s="17">
        <v>0.37520140508890998</v>
      </c>
      <c r="K10" s="17">
        <v>0.32602699477198299</v>
      </c>
      <c r="L10" s="17">
        <v>0.340005682628714</v>
      </c>
      <c r="M10" s="17"/>
      <c r="N10" s="17">
        <v>0.32792180688795303</v>
      </c>
      <c r="O10" s="17">
        <v>0.34672923800382099</v>
      </c>
      <c r="P10" s="17">
        <v>0.38004281195212097</v>
      </c>
      <c r="Q10" s="17">
        <v>0.31186724427618401</v>
      </c>
      <c r="R10" s="17"/>
      <c r="S10" s="17">
        <v>0.28626928070130703</v>
      </c>
      <c r="T10" s="17">
        <v>0.34236967395881501</v>
      </c>
      <c r="U10" s="17">
        <v>0.31830422685891802</v>
      </c>
      <c r="V10" s="17">
        <v>0.32559608466219098</v>
      </c>
      <c r="W10" s="17">
        <v>0.37359083041012697</v>
      </c>
      <c r="X10" s="17">
        <v>0.370731797359938</v>
      </c>
      <c r="Y10" s="17">
        <v>0.407683029461896</v>
      </c>
      <c r="Z10" s="17">
        <v>0.28456258069644602</v>
      </c>
      <c r="AA10" s="17">
        <v>0.30657657250868398</v>
      </c>
      <c r="AB10" s="17">
        <v>0.38672005386074298</v>
      </c>
      <c r="AC10" s="17">
        <v>0.34326833585278699</v>
      </c>
      <c r="AD10" s="17">
        <v>0.416235374516912</v>
      </c>
      <c r="AE10" s="17"/>
      <c r="AF10" s="17">
        <v>0.31129559504468002</v>
      </c>
      <c r="AG10" s="17">
        <v>0.366531319650792</v>
      </c>
      <c r="AH10" s="17">
        <v>0.35162976318033801</v>
      </c>
      <c r="AI10" s="17">
        <v>0.35945492742369101</v>
      </c>
      <c r="AJ10" s="17">
        <v>0.26821025577527202</v>
      </c>
      <c r="AK10" s="17"/>
      <c r="AL10" s="17">
        <v>0.37626532468113999</v>
      </c>
      <c r="AM10" s="17">
        <v>0.34240527925108399</v>
      </c>
      <c r="AN10" s="17">
        <v>0.35316695534159098</v>
      </c>
      <c r="AO10" s="17">
        <v>0.34956196649098598</v>
      </c>
      <c r="AP10" s="17">
        <v>0.30342906259536401</v>
      </c>
      <c r="AQ10" s="17">
        <v>0.292093239741893</v>
      </c>
      <c r="AR10" s="17"/>
      <c r="AS10" s="17">
        <v>0.33470684312014098</v>
      </c>
      <c r="AT10" s="17">
        <v>0.37116842971234199</v>
      </c>
      <c r="AU10" s="17">
        <v>0.30944053632665097</v>
      </c>
      <c r="AV10" s="17">
        <v>0.28006822084607902</v>
      </c>
      <c r="AW10" s="17">
        <v>0.34264038667480501</v>
      </c>
      <c r="AX10" s="17"/>
      <c r="AY10" s="17">
        <v>0.31178290087467803</v>
      </c>
      <c r="AZ10" s="17">
        <v>0.377058031334771</v>
      </c>
      <c r="BA10" s="17">
        <v>0.318962794769451</v>
      </c>
      <c r="BB10" s="17">
        <v>0.34036292725636602</v>
      </c>
      <c r="BC10" s="17">
        <v>0.31408481501347102</v>
      </c>
      <c r="BD10" s="17"/>
      <c r="BE10" s="17">
        <v>0.36607493744793501</v>
      </c>
      <c r="BF10" s="17">
        <v>0.360264800891897</v>
      </c>
      <c r="BG10" s="17">
        <v>0.35367121301590698</v>
      </c>
      <c r="BH10" s="17">
        <v>0.30796673653065199</v>
      </c>
      <c r="BI10" s="17"/>
      <c r="BJ10" s="17">
        <v>0.34157145140633399</v>
      </c>
      <c r="BK10" s="17">
        <v>0.36027088788162798</v>
      </c>
      <c r="BL10" s="17">
        <v>0.34917174802713302</v>
      </c>
      <c r="BM10" s="17">
        <v>0.33536776991593897</v>
      </c>
      <c r="BN10" s="17"/>
      <c r="BO10" s="17">
        <v>0.440241530180425</v>
      </c>
      <c r="BP10" s="17">
        <v>0.30762412176729398</v>
      </c>
      <c r="BQ10" s="17">
        <v>0.32800807780014002</v>
      </c>
      <c r="BR10" s="17"/>
      <c r="BS10" s="17">
        <v>0.37295334997302798</v>
      </c>
      <c r="BT10" s="17">
        <v>0.30046154984606299</v>
      </c>
      <c r="BU10" s="17"/>
      <c r="BV10" s="17">
        <v>0.34361033706028299</v>
      </c>
      <c r="BW10" s="17">
        <v>0.35329659795289098</v>
      </c>
      <c r="BX10" s="17">
        <v>0.33520858367547701</v>
      </c>
      <c r="BY10" s="17"/>
      <c r="BZ10" s="17">
        <v>0.36653931945142898</v>
      </c>
      <c r="CA10" s="17">
        <v>0.34189247323817901</v>
      </c>
    </row>
    <row r="11" spans="2:79" x14ac:dyDescent="0.3">
      <c r="B11" s="18" t="s">
        <v>164</v>
      </c>
      <c r="C11" s="17">
        <v>0.33164899470901299</v>
      </c>
      <c r="D11" s="17">
        <v>0.32739782218468899</v>
      </c>
      <c r="E11" s="17">
        <v>0.33601153068772999</v>
      </c>
      <c r="F11" s="17"/>
      <c r="G11" s="17">
        <v>0.31020434220072801</v>
      </c>
      <c r="H11" s="17">
        <v>0.29032096340384</v>
      </c>
      <c r="I11" s="17">
        <v>0.32165564408881497</v>
      </c>
      <c r="J11" s="17">
        <v>0.337542882847015</v>
      </c>
      <c r="K11" s="17">
        <v>0.37187242555219502</v>
      </c>
      <c r="L11" s="17">
        <v>0.35610793221849601</v>
      </c>
      <c r="M11" s="17"/>
      <c r="N11" s="17">
        <v>0.319464016325755</v>
      </c>
      <c r="O11" s="17">
        <v>0.326154375639859</v>
      </c>
      <c r="P11" s="17">
        <v>0.33750325942814202</v>
      </c>
      <c r="Q11" s="17">
        <v>0.34793753864034299</v>
      </c>
      <c r="R11" s="17"/>
      <c r="S11" s="17">
        <v>0.31578885805762402</v>
      </c>
      <c r="T11" s="17">
        <v>0.33640876471039699</v>
      </c>
      <c r="U11" s="17">
        <v>0.37488178989285897</v>
      </c>
      <c r="V11" s="17">
        <v>0.35498257613574202</v>
      </c>
      <c r="W11" s="17">
        <v>0.327243216923983</v>
      </c>
      <c r="X11" s="17">
        <v>0.336491728171528</v>
      </c>
      <c r="Y11" s="17">
        <v>0.261581551646274</v>
      </c>
      <c r="Z11" s="17">
        <v>0.39530869130831098</v>
      </c>
      <c r="AA11" s="17">
        <v>0.37851728887118602</v>
      </c>
      <c r="AB11" s="17">
        <v>0.32655740099269098</v>
      </c>
      <c r="AC11" s="17">
        <v>0.26931144062546503</v>
      </c>
      <c r="AD11" s="17">
        <v>0.24536188863667799</v>
      </c>
      <c r="AE11" s="17"/>
      <c r="AF11" s="17">
        <v>0.33203281884768199</v>
      </c>
      <c r="AG11" s="17">
        <v>0.312747087695879</v>
      </c>
      <c r="AH11" s="17">
        <v>0.34786296460662403</v>
      </c>
      <c r="AI11" s="17">
        <v>0.36128163432884303</v>
      </c>
      <c r="AJ11" s="17">
        <v>0.36015121737978101</v>
      </c>
      <c r="AK11" s="17"/>
      <c r="AL11" s="17">
        <v>0.28768194630712401</v>
      </c>
      <c r="AM11" s="17">
        <v>0.31289630821006698</v>
      </c>
      <c r="AN11" s="17">
        <v>0.334576016001016</v>
      </c>
      <c r="AO11" s="17">
        <v>0.33797328552600397</v>
      </c>
      <c r="AP11" s="17">
        <v>0.37174959117364098</v>
      </c>
      <c r="AQ11" s="17">
        <v>0.387526194854517</v>
      </c>
      <c r="AR11" s="17"/>
      <c r="AS11" s="17">
        <v>0.24643848347171099</v>
      </c>
      <c r="AT11" s="17">
        <v>0.31470531461108597</v>
      </c>
      <c r="AU11" s="17">
        <v>0.40832650099309198</v>
      </c>
      <c r="AV11" s="17">
        <v>0.38474854958279597</v>
      </c>
      <c r="AW11" s="17">
        <v>0.32225647432442001</v>
      </c>
      <c r="AX11" s="17"/>
      <c r="AY11" s="17">
        <v>0.28653546403416802</v>
      </c>
      <c r="AZ11" s="17">
        <v>0.32816771679865098</v>
      </c>
      <c r="BA11" s="17">
        <v>0.40414080923281898</v>
      </c>
      <c r="BB11" s="17">
        <v>0.33473678199784601</v>
      </c>
      <c r="BC11" s="17">
        <v>0.23670732177811299</v>
      </c>
      <c r="BD11" s="17"/>
      <c r="BE11" s="17">
        <v>0.28732636116424498</v>
      </c>
      <c r="BF11" s="17">
        <v>0.33402467505040301</v>
      </c>
      <c r="BG11" s="17">
        <v>0.32413771097222599</v>
      </c>
      <c r="BH11" s="17">
        <v>0.34310483963501898</v>
      </c>
      <c r="BI11" s="17"/>
      <c r="BJ11" s="17">
        <v>0.28856897330891301</v>
      </c>
      <c r="BK11" s="17">
        <v>0.25053985165954701</v>
      </c>
      <c r="BL11" s="17">
        <v>0.34003948015577501</v>
      </c>
      <c r="BM11" s="17">
        <v>0.34559897001491402</v>
      </c>
      <c r="BN11" s="17"/>
      <c r="BO11" s="17">
        <v>0.23383745045937099</v>
      </c>
      <c r="BP11" s="17">
        <v>0.350296309277211</v>
      </c>
      <c r="BQ11" s="17">
        <v>0.34596549185166198</v>
      </c>
      <c r="BR11" s="17"/>
      <c r="BS11" s="17">
        <v>0.29902374307134499</v>
      </c>
      <c r="BT11" s="17">
        <v>0.37309989925318598</v>
      </c>
      <c r="BU11" s="17"/>
      <c r="BV11" s="17">
        <v>0.37224153764170997</v>
      </c>
      <c r="BW11" s="17">
        <v>0.33096973242239303</v>
      </c>
      <c r="BX11" s="17">
        <v>0.29612992548898798</v>
      </c>
      <c r="BY11" s="17"/>
      <c r="BZ11" s="17">
        <v>0.32086970162946599</v>
      </c>
      <c r="CA11" s="17">
        <v>0.26629472953517103</v>
      </c>
    </row>
    <row r="12" spans="2:79" x14ac:dyDescent="0.3">
      <c r="B12" s="18" t="s">
        <v>165</v>
      </c>
      <c r="C12" s="17">
        <v>0.110906442552433</v>
      </c>
      <c r="D12" s="17">
        <v>0.111283129384216</v>
      </c>
      <c r="E12" s="17">
        <v>0.10836636624787301</v>
      </c>
      <c r="F12" s="17"/>
      <c r="G12" s="17">
        <v>8.7204138745106893E-2</v>
      </c>
      <c r="H12" s="17">
        <v>8.8973491460770396E-2</v>
      </c>
      <c r="I12" s="17">
        <v>9.9883913131457197E-2</v>
      </c>
      <c r="J12" s="17">
        <v>9.32295173008863E-2</v>
      </c>
      <c r="K12" s="17">
        <v>0.13573442947339301</v>
      </c>
      <c r="L12" s="17">
        <v>0.15135019991148399</v>
      </c>
      <c r="M12" s="17"/>
      <c r="N12" s="17">
        <v>0.116374325794355</v>
      </c>
      <c r="O12" s="17">
        <v>0.110967776638912</v>
      </c>
      <c r="P12" s="17">
        <v>7.7450758220226804E-2</v>
      </c>
      <c r="Q12" s="17">
        <v>0.13459726939650801</v>
      </c>
      <c r="R12" s="17"/>
      <c r="S12" s="17">
        <v>8.9392188736324305E-2</v>
      </c>
      <c r="T12" s="17">
        <v>0.132603034192015</v>
      </c>
      <c r="U12" s="17">
        <v>0.14604613522704901</v>
      </c>
      <c r="V12" s="17">
        <v>0.13608556646855699</v>
      </c>
      <c r="W12" s="17">
        <v>0.103074175439656</v>
      </c>
      <c r="X12" s="17">
        <v>5.0963632843422799E-2</v>
      </c>
      <c r="Y12" s="17">
        <v>0.13301096144313601</v>
      </c>
      <c r="Z12" s="17">
        <v>8.01991042299771E-2</v>
      </c>
      <c r="AA12" s="17">
        <v>8.6101042228741903E-2</v>
      </c>
      <c r="AB12" s="17">
        <v>0.121367974185162</v>
      </c>
      <c r="AC12" s="17">
        <v>0.13039141894751499</v>
      </c>
      <c r="AD12" s="17">
        <v>0.154899962102722</v>
      </c>
      <c r="AE12" s="17"/>
      <c r="AF12" s="17">
        <v>0.13827555122825499</v>
      </c>
      <c r="AG12" s="17">
        <v>8.8835177286136796E-2</v>
      </c>
      <c r="AH12" s="17">
        <v>0.13461915511557801</v>
      </c>
      <c r="AI12" s="17">
        <v>0.10307483504474201</v>
      </c>
      <c r="AJ12" s="17">
        <v>0.14071610311323601</v>
      </c>
      <c r="AK12" s="17"/>
      <c r="AL12" s="17">
        <v>8.1036399478033205E-2</v>
      </c>
      <c r="AM12" s="17">
        <v>0.103968400517874</v>
      </c>
      <c r="AN12" s="17">
        <v>0.112617545434227</v>
      </c>
      <c r="AO12" s="17">
        <v>0.12791084366848199</v>
      </c>
      <c r="AP12" s="17">
        <v>0.151196103966764</v>
      </c>
      <c r="AQ12" s="17">
        <v>0.127931379313418</v>
      </c>
      <c r="AR12" s="17"/>
      <c r="AS12" s="17">
        <v>0.10029487411265101</v>
      </c>
      <c r="AT12" s="17">
        <v>0.10111820441352901</v>
      </c>
      <c r="AU12" s="17">
        <v>0.119938343779733</v>
      </c>
      <c r="AV12" s="17">
        <v>0.15191692102313001</v>
      </c>
      <c r="AW12" s="17">
        <v>0.13815031834215999</v>
      </c>
      <c r="AX12" s="17"/>
      <c r="AY12" s="17">
        <v>0.116475440876572</v>
      </c>
      <c r="AZ12" s="17">
        <v>7.4886825378491395E-2</v>
      </c>
      <c r="BA12" s="17">
        <v>0.101394371283062</v>
      </c>
      <c r="BB12" s="17">
        <v>0.183067439142754</v>
      </c>
      <c r="BC12" s="17">
        <v>0.25697312568471098</v>
      </c>
      <c r="BD12" s="17"/>
      <c r="BE12" s="17">
        <v>0.16663846489043199</v>
      </c>
      <c r="BF12" s="17">
        <v>9.4175561146932804E-2</v>
      </c>
      <c r="BG12" s="17">
        <v>0.112344973051931</v>
      </c>
      <c r="BH12" s="17">
        <v>0.11403316547940701</v>
      </c>
      <c r="BI12" s="17"/>
      <c r="BJ12" s="17">
        <v>0.127929181081997</v>
      </c>
      <c r="BK12" s="17">
        <v>8.1605984311129295E-2</v>
      </c>
      <c r="BL12" s="17">
        <v>0.119249268275214</v>
      </c>
      <c r="BM12" s="17">
        <v>0.108121241576147</v>
      </c>
      <c r="BN12" s="17"/>
      <c r="BO12" s="17">
        <v>7.9211788479458894E-2</v>
      </c>
      <c r="BP12" s="17">
        <v>0.13274410216462701</v>
      </c>
      <c r="BQ12" s="17">
        <v>0.11401004299972201</v>
      </c>
      <c r="BR12" s="17"/>
      <c r="BS12" s="17">
        <v>9.8157558300464506E-2</v>
      </c>
      <c r="BT12" s="17">
        <v>0.12785522636200999</v>
      </c>
      <c r="BU12" s="17"/>
      <c r="BV12" s="17">
        <v>0.123561668979463</v>
      </c>
      <c r="BW12" s="17">
        <v>0.103639421541193</v>
      </c>
      <c r="BX12" s="17">
        <v>0.117257213900764</v>
      </c>
      <c r="BY12" s="17"/>
      <c r="BZ12" s="17">
        <v>0.10958362709396401</v>
      </c>
      <c r="CA12" s="17">
        <v>8.3113443498497405E-2</v>
      </c>
    </row>
    <row r="13" spans="2:79" x14ac:dyDescent="0.3">
      <c r="B13" s="18" t="s">
        <v>166</v>
      </c>
      <c r="C13" s="17">
        <v>2.0375032879395402E-2</v>
      </c>
      <c r="D13" s="17">
        <v>2.8170208039837701E-2</v>
      </c>
      <c r="E13" s="17">
        <v>1.2953503694254799E-2</v>
      </c>
      <c r="F13" s="17"/>
      <c r="G13" s="17">
        <v>8.9358426925844701E-3</v>
      </c>
      <c r="H13" s="17">
        <v>2.30010153775967E-2</v>
      </c>
      <c r="I13" s="17">
        <v>2.1205206538800599E-2</v>
      </c>
      <c r="J13" s="17">
        <v>8.98000532102145E-3</v>
      </c>
      <c r="K13" s="17">
        <v>2.18905598308483E-2</v>
      </c>
      <c r="L13" s="17">
        <v>3.3449218502380501E-2</v>
      </c>
      <c r="M13" s="17"/>
      <c r="N13" s="17">
        <v>2.2534154286995501E-2</v>
      </c>
      <c r="O13" s="17">
        <v>2.6496865330995701E-2</v>
      </c>
      <c r="P13" s="17">
        <v>1.8446065447483499E-2</v>
      </c>
      <c r="Q13" s="17">
        <v>1.37814680071933E-2</v>
      </c>
      <c r="R13" s="17"/>
      <c r="S13" s="17">
        <v>1.05320709395054E-2</v>
      </c>
      <c r="T13" s="17">
        <v>1.7373775760730101E-2</v>
      </c>
      <c r="U13" s="17">
        <v>1.74772237398442E-2</v>
      </c>
      <c r="V13" s="17">
        <v>2.2148888576954101E-2</v>
      </c>
      <c r="W13" s="17">
        <v>3.1653808988431099E-2</v>
      </c>
      <c r="X13" s="17">
        <v>5.317813358476E-3</v>
      </c>
      <c r="Y13" s="17">
        <v>2.67164014497396E-2</v>
      </c>
      <c r="Z13" s="17">
        <v>7.3943200745667098E-2</v>
      </c>
      <c r="AA13" s="17">
        <v>2.5461758371386999E-2</v>
      </c>
      <c r="AB13" s="17">
        <v>1.39035470794061E-2</v>
      </c>
      <c r="AC13" s="17">
        <v>1.5907155217732699E-2</v>
      </c>
      <c r="AD13" s="17">
        <v>2.0734559344868099E-2</v>
      </c>
      <c r="AE13" s="17"/>
      <c r="AF13" s="17">
        <v>3.2445875936901902E-2</v>
      </c>
      <c r="AG13" s="17">
        <v>1.3114193711118501E-2</v>
      </c>
      <c r="AH13" s="17">
        <v>5.3796260635145697E-3</v>
      </c>
      <c r="AI13" s="17">
        <v>2.3694624009580102E-2</v>
      </c>
      <c r="AJ13" s="17">
        <v>4.1497342623424797E-2</v>
      </c>
      <c r="AK13" s="17"/>
      <c r="AL13" s="17">
        <v>5.8084926372915296E-3</v>
      </c>
      <c r="AM13" s="17">
        <v>3.4146787479022001E-2</v>
      </c>
      <c r="AN13" s="17">
        <v>1.41642544082146E-2</v>
      </c>
      <c r="AO13" s="17">
        <v>2.5331414369725198E-2</v>
      </c>
      <c r="AP13" s="17">
        <v>3.3257549516766703E-2</v>
      </c>
      <c r="AQ13" s="17">
        <v>1.60205646476217E-2</v>
      </c>
      <c r="AR13" s="17"/>
      <c r="AS13" s="17">
        <v>1.25291564108246E-2</v>
      </c>
      <c r="AT13" s="17">
        <v>2.0058039430170899E-2</v>
      </c>
      <c r="AU13" s="17">
        <v>2.4697569146312201E-2</v>
      </c>
      <c r="AV13" s="17">
        <v>1.93193961856271E-2</v>
      </c>
      <c r="AW13" s="17">
        <v>2.7282505857061899E-2</v>
      </c>
      <c r="AX13" s="17"/>
      <c r="AY13" s="17">
        <v>1.4749606148895899E-2</v>
      </c>
      <c r="AZ13" s="17">
        <v>2.5342596761029099E-2</v>
      </c>
      <c r="BA13" s="17">
        <v>1.76558986820342E-2</v>
      </c>
      <c r="BB13" s="17">
        <v>1.8988872700746399E-2</v>
      </c>
      <c r="BC13" s="17">
        <v>1.6967433626754999E-2</v>
      </c>
      <c r="BD13" s="17"/>
      <c r="BE13" s="17">
        <v>1.4915481285999401E-2</v>
      </c>
      <c r="BF13" s="17">
        <v>1.75635979076708E-2</v>
      </c>
      <c r="BG13" s="17">
        <v>1.4565498880777201E-2</v>
      </c>
      <c r="BH13" s="17">
        <v>3.28518764681534E-2</v>
      </c>
      <c r="BI13" s="17"/>
      <c r="BJ13" s="17">
        <v>2.2242239451018601E-2</v>
      </c>
      <c r="BK13" s="17">
        <v>0</v>
      </c>
      <c r="BL13" s="17">
        <v>2.0644886471009798E-2</v>
      </c>
      <c r="BM13" s="17">
        <v>2.2762680145473099E-2</v>
      </c>
      <c r="BN13" s="17"/>
      <c r="BO13" s="17">
        <v>1.5290637234623801E-2</v>
      </c>
      <c r="BP13" s="17">
        <v>2.77401513984727E-2</v>
      </c>
      <c r="BQ13" s="17">
        <v>2.0156654180772698E-2</v>
      </c>
      <c r="BR13" s="17"/>
      <c r="BS13" s="17">
        <v>1.6951759424657601E-2</v>
      </c>
      <c r="BT13" s="17">
        <v>2.4861462937516999E-2</v>
      </c>
      <c r="BU13" s="17"/>
      <c r="BV13" s="17">
        <v>1.00255174038665E-2</v>
      </c>
      <c r="BW13" s="17">
        <v>1.87689509428563E-2</v>
      </c>
      <c r="BX13" s="17">
        <v>2.8070581817204499E-2</v>
      </c>
      <c r="BY13" s="17"/>
      <c r="BZ13" s="17">
        <v>2.4643640710326199E-2</v>
      </c>
      <c r="CA13" s="17">
        <v>1.49063128468924E-2</v>
      </c>
    </row>
    <row r="14" spans="2:79" x14ac:dyDescent="0.3">
      <c r="B14" s="18" t="s">
        <v>149</v>
      </c>
      <c r="C14" s="19">
        <v>3.8790687578000298E-2</v>
      </c>
      <c r="D14" s="19">
        <v>2.4022802466879899E-2</v>
      </c>
      <c r="E14" s="19">
        <v>5.2326919147199301E-2</v>
      </c>
      <c r="F14" s="19"/>
      <c r="G14" s="19">
        <v>3.4382060889682202E-2</v>
      </c>
      <c r="H14" s="19">
        <v>2.37724118504519E-2</v>
      </c>
      <c r="I14" s="19">
        <v>3.8138785174862598E-2</v>
      </c>
      <c r="J14" s="19">
        <v>4.8199551577036003E-2</v>
      </c>
      <c r="K14" s="19">
        <v>3.7127690278408801E-2</v>
      </c>
      <c r="L14" s="19">
        <v>4.7958444805480102E-2</v>
      </c>
      <c r="M14" s="19"/>
      <c r="N14" s="19">
        <v>1.97169302944665E-2</v>
      </c>
      <c r="O14" s="19">
        <v>4.6673966679401997E-2</v>
      </c>
      <c r="P14" s="19">
        <v>4.8019763450244703E-2</v>
      </c>
      <c r="Q14" s="19">
        <v>4.38459621627438E-2</v>
      </c>
      <c r="R14" s="19"/>
      <c r="S14" s="19">
        <v>3.3153497830257901E-2</v>
      </c>
      <c r="T14" s="19">
        <v>5.2476557577271703E-2</v>
      </c>
      <c r="U14" s="19">
        <v>3.3039690403067999E-2</v>
      </c>
      <c r="V14" s="19">
        <v>3.8589312151698502E-2</v>
      </c>
      <c r="W14" s="19">
        <v>3.56815662717598E-2</v>
      </c>
      <c r="X14" s="19">
        <v>4.9109145130945997E-2</v>
      </c>
      <c r="Y14" s="19">
        <v>4.12129954603625E-2</v>
      </c>
      <c r="Z14" s="19">
        <v>0</v>
      </c>
      <c r="AA14" s="19">
        <v>3.5016828997043399E-2</v>
      </c>
      <c r="AB14" s="19">
        <v>4.31909756966391E-2</v>
      </c>
      <c r="AC14" s="19">
        <v>5.11251629567782E-2</v>
      </c>
      <c r="AD14" s="19">
        <v>2.2961109086471101E-2</v>
      </c>
      <c r="AE14" s="19"/>
      <c r="AF14" s="19">
        <v>2.1733103860174099E-2</v>
      </c>
      <c r="AG14" s="19">
        <v>2.87822437098686E-2</v>
      </c>
      <c r="AH14" s="19">
        <v>5.5335828886003198E-2</v>
      </c>
      <c r="AI14" s="19">
        <v>2.5241633076826399E-2</v>
      </c>
      <c r="AJ14" s="19">
        <v>3.6917790517002697E-2</v>
      </c>
      <c r="AK14" s="19"/>
      <c r="AL14" s="19">
        <v>3.3062607092237302E-2</v>
      </c>
      <c r="AM14" s="19">
        <v>1.6370104373761501E-2</v>
      </c>
      <c r="AN14" s="19">
        <v>3.8408669402774598E-2</v>
      </c>
      <c r="AO14" s="19">
        <v>2.3212990444852401E-2</v>
      </c>
      <c r="AP14" s="19">
        <v>5.00092111339892E-2</v>
      </c>
      <c r="AQ14" s="19">
        <v>7.4124545708536299E-2</v>
      </c>
      <c r="AR14" s="19"/>
      <c r="AS14" s="19">
        <v>2.02716117978562E-2</v>
      </c>
      <c r="AT14" s="19">
        <v>4.4543582646165002E-2</v>
      </c>
      <c r="AU14" s="19">
        <v>3.5183635654568501E-2</v>
      </c>
      <c r="AV14" s="19">
        <v>5.35871629473346E-2</v>
      </c>
      <c r="AW14" s="19">
        <v>2.5358907740246E-2</v>
      </c>
      <c r="AX14" s="19"/>
      <c r="AY14" s="19">
        <v>2.0700854421355601E-2</v>
      </c>
      <c r="AZ14" s="19">
        <v>4.3891431340265602E-2</v>
      </c>
      <c r="BA14" s="19">
        <v>5.3031044583637603E-2</v>
      </c>
      <c r="BB14" s="19">
        <v>1.96573654083411E-2</v>
      </c>
      <c r="BC14" s="19">
        <v>7.3351623670895802E-2</v>
      </c>
      <c r="BD14" s="19"/>
      <c r="BE14" s="19">
        <v>4.0293150014901601E-2</v>
      </c>
      <c r="BF14" s="19">
        <v>2.8412506404670902E-2</v>
      </c>
      <c r="BG14" s="19">
        <v>4.2136644607055497E-2</v>
      </c>
      <c r="BH14" s="19">
        <v>3.6989465085942898E-2</v>
      </c>
      <c r="BI14" s="19"/>
      <c r="BJ14" s="19">
        <v>5.0252825766926398E-2</v>
      </c>
      <c r="BK14" s="19">
        <v>0</v>
      </c>
      <c r="BL14" s="19">
        <v>4.1263315972734103E-2</v>
      </c>
      <c r="BM14" s="19">
        <v>3.9751734352980503E-2</v>
      </c>
      <c r="BN14" s="19"/>
      <c r="BO14" s="19">
        <v>2.1902462749824901E-2</v>
      </c>
      <c r="BP14" s="19">
        <v>3.1125064414455301E-2</v>
      </c>
      <c r="BQ14" s="19">
        <v>4.3318637985171597E-2</v>
      </c>
      <c r="BR14" s="19"/>
      <c r="BS14" s="19">
        <v>2.54137709440545E-2</v>
      </c>
      <c r="BT14" s="19">
        <v>5.4980660372789598E-2</v>
      </c>
      <c r="BU14" s="19"/>
      <c r="BV14" s="19">
        <v>5.7888800559617697E-2</v>
      </c>
      <c r="BW14" s="19">
        <v>3.1767370682143699E-2</v>
      </c>
      <c r="BX14" s="19">
        <v>1.7572266245940799E-2</v>
      </c>
      <c r="BY14" s="19"/>
      <c r="BZ14" s="19">
        <v>1.68336441775183E-2</v>
      </c>
      <c r="CA14" s="19">
        <v>0</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30" t="s">
        <v>192</v>
      </c>
      <c r="E2" s="26"/>
      <c r="F2" s="26"/>
      <c r="G2" s="26"/>
      <c r="H2" s="26"/>
      <c r="I2" s="26"/>
      <c r="J2" s="26"/>
      <c r="K2" s="26"/>
    </row>
    <row r="6" spans="2:11" ht="49.95" customHeight="1" x14ac:dyDescent="0.3">
      <c r="B6" s="20" t="s">
        <v>15</v>
      </c>
      <c r="C6" s="20" t="s">
        <v>176</v>
      </c>
      <c r="D6" s="20" t="s">
        <v>177</v>
      </c>
      <c r="E6" s="20" t="s">
        <v>178</v>
      </c>
      <c r="F6" s="20" t="s">
        <v>179</v>
      </c>
      <c r="G6" s="20" t="s">
        <v>180</v>
      </c>
      <c r="H6" s="20" t="s">
        <v>181</v>
      </c>
      <c r="I6" s="20" t="s">
        <v>182</v>
      </c>
      <c r="J6" s="20" t="s">
        <v>183</v>
      </c>
    </row>
    <row r="7" spans="2:11" x14ac:dyDescent="0.3">
      <c r="B7" s="18" t="s">
        <v>184</v>
      </c>
      <c r="C7" s="17">
        <v>0.28478555624409801</v>
      </c>
      <c r="D7" s="17">
        <v>0.29453384517784698</v>
      </c>
      <c r="E7" s="17">
        <v>0.17146342882174401</v>
      </c>
      <c r="F7" s="17">
        <v>0.18561983505723401</v>
      </c>
      <c r="G7" s="17">
        <v>0.194669624656051</v>
      </c>
      <c r="H7" s="17">
        <v>0.115046300688285</v>
      </c>
      <c r="I7" s="17">
        <v>6.0339644549379998E-2</v>
      </c>
      <c r="J7" s="17">
        <v>7.0564650666566697E-2</v>
      </c>
    </row>
    <row r="8" spans="2:11" x14ac:dyDescent="0.3">
      <c r="B8" s="18" t="s">
        <v>185</v>
      </c>
      <c r="C8" s="17">
        <v>0.49807639897447498</v>
      </c>
      <c r="D8" s="17">
        <v>0.44856127975785898</v>
      </c>
      <c r="E8" s="17">
        <v>0.43814083562234601</v>
      </c>
      <c r="F8" s="17">
        <v>0.471154529391281</v>
      </c>
      <c r="G8" s="17">
        <v>0.42775588562227501</v>
      </c>
      <c r="H8" s="17">
        <v>0.35297800782626099</v>
      </c>
      <c r="I8" s="17">
        <v>0.219441853757843</v>
      </c>
      <c r="J8" s="17">
        <v>0.29531110662659898</v>
      </c>
    </row>
    <row r="9" spans="2:11" x14ac:dyDescent="0.3">
      <c r="B9" s="18" t="s">
        <v>186</v>
      </c>
      <c r="C9" s="17">
        <v>0.153629931035665</v>
      </c>
      <c r="D9" s="17">
        <v>0.16470718065614801</v>
      </c>
      <c r="E9" s="17">
        <v>0.25444770775614101</v>
      </c>
      <c r="F9" s="17">
        <v>0.16848241614406501</v>
      </c>
      <c r="G9" s="17">
        <v>0.20486078881296799</v>
      </c>
      <c r="H9" s="17">
        <v>0.24870110191539899</v>
      </c>
      <c r="I9" s="17">
        <v>0.33406599583886398</v>
      </c>
      <c r="J9" s="17">
        <v>0.23258917573153701</v>
      </c>
    </row>
    <row r="10" spans="2:11" x14ac:dyDescent="0.3">
      <c r="B10" s="18" t="s">
        <v>187</v>
      </c>
      <c r="C10" s="17">
        <v>4.4350081459741897E-2</v>
      </c>
      <c r="D10" s="17">
        <v>7.1581573137195195E-2</v>
      </c>
      <c r="E10" s="17">
        <v>9.5679998647809406E-2</v>
      </c>
      <c r="F10" s="17">
        <v>0.11745083267887201</v>
      </c>
      <c r="G10" s="17">
        <v>0.13829840214557801</v>
      </c>
      <c r="H10" s="17">
        <v>0.20302604232985699</v>
      </c>
      <c r="I10" s="17">
        <v>0.242038382038682</v>
      </c>
      <c r="J10" s="17">
        <v>0.28106976386438898</v>
      </c>
    </row>
    <row r="11" spans="2:11" x14ac:dyDescent="0.3">
      <c r="B11" s="18" t="s">
        <v>188</v>
      </c>
      <c r="C11" s="17">
        <v>1.2118527753304799E-2</v>
      </c>
      <c r="D11" s="17">
        <v>1.2248980489743299E-2</v>
      </c>
      <c r="E11" s="17">
        <v>2.5392537935411699E-2</v>
      </c>
      <c r="F11" s="17">
        <v>4.5352121149508103E-2</v>
      </c>
      <c r="G11" s="17">
        <v>2.83026538538419E-2</v>
      </c>
      <c r="H11" s="17">
        <v>6.5207640474087405E-2</v>
      </c>
      <c r="I11" s="17">
        <v>9.3491015455664905E-2</v>
      </c>
      <c r="J11" s="17">
        <v>0.11236394460136601</v>
      </c>
    </row>
    <row r="12" spans="2:11" x14ac:dyDescent="0.3">
      <c r="B12" s="18" t="s">
        <v>149</v>
      </c>
      <c r="C12" s="17">
        <v>7.0395045327159801E-3</v>
      </c>
      <c r="D12" s="17">
        <v>8.3671407812064801E-3</v>
      </c>
      <c r="E12" s="17">
        <v>1.48754912165478E-2</v>
      </c>
      <c r="F12" s="17">
        <v>1.19402655790397E-2</v>
      </c>
      <c r="G12" s="17">
        <v>6.1126449092859603E-3</v>
      </c>
      <c r="H12" s="17">
        <v>1.5040906766111301E-2</v>
      </c>
      <c r="I12" s="17">
        <v>5.0623108359566502E-2</v>
      </c>
      <c r="J12" s="17">
        <v>8.1013585095431606E-3</v>
      </c>
    </row>
    <row r="13" spans="2:11" x14ac:dyDescent="0.3">
      <c r="B13" s="23" t="s">
        <v>189</v>
      </c>
      <c r="C13" s="21">
        <v>0.78286195521857205</v>
      </c>
      <c r="D13" s="21">
        <v>0.74309512493570695</v>
      </c>
      <c r="E13" s="21">
        <v>0.60960426444408999</v>
      </c>
      <c r="F13" s="21">
        <v>0.656774364448515</v>
      </c>
      <c r="G13" s="21">
        <v>0.62242551027832604</v>
      </c>
      <c r="H13" s="21">
        <v>0.46802430851454602</v>
      </c>
      <c r="I13" s="21">
        <v>0.27978149830722299</v>
      </c>
      <c r="J13" s="21">
        <v>0.36587575729316602</v>
      </c>
    </row>
    <row r="14" spans="2:11" x14ac:dyDescent="0.3">
      <c r="B14" s="23" t="s">
        <v>190</v>
      </c>
      <c r="C14" s="21">
        <v>5.6468609213046798E-2</v>
      </c>
      <c r="D14" s="21">
        <v>8.3830553626938503E-2</v>
      </c>
      <c r="E14" s="21">
        <v>0.12107253658322099</v>
      </c>
      <c r="F14" s="21">
        <v>0.16280295382838</v>
      </c>
      <c r="G14" s="21">
        <v>0.16660105599941999</v>
      </c>
      <c r="H14" s="21">
        <v>0.26823368280394499</v>
      </c>
      <c r="I14" s="21">
        <v>0.33552939749434701</v>
      </c>
      <c r="J14" s="21">
        <v>0.39343370846575498</v>
      </c>
    </row>
    <row r="15" spans="2:11" x14ac:dyDescent="0.3">
      <c r="B15" s="23" t="s">
        <v>191</v>
      </c>
      <c r="C15" s="22">
        <v>0.72639334600552596</v>
      </c>
      <c r="D15" s="22">
        <v>0.65926457130876803</v>
      </c>
      <c r="E15" s="22">
        <v>0.48853172786086901</v>
      </c>
      <c r="F15" s="22">
        <v>0.493971410620135</v>
      </c>
      <c r="G15" s="22">
        <v>0.455824454278906</v>
      </c>
      <c r="H15" s="22">
        <v>0.19979062571060099</v>
      </c>
      <c r="I15" s="22">
        <v>-5.5747899187124299E-2</v>
      </c>
      <c r="J15" s="22">
        <v>-2.7557951172588999E-2</v>
      </c>
    </row>
    <row r="16" spans="2:11" x14ac:dyDescent="0.3">
      <c r="B16" s="16"/>
      <c r="C16" s="16"/>
      <c r="D16" s="16"/>
      <c r="E16" s="16"/>
      <c r="F16" s="16"/>
      <c r="G16" s="16"/>
      <c r="H16" s="16"/>
      <c r="I16" s="16"/>
      <c r="J16" s="16"/>
    </row>
    <row r="17" spans="2:2" x14ac:dyDescent="0.3">
      <c r="B17" t="s">
        <v>108</v>
      </c>
    </row>
    <row r="18" spans="2:2" x14ac:dyDescent="0.3">
      <c r="B18" t="s">
        <v>109</v>
      </c>
    </row>
    <row r="22" spans="2:2" x14ac:dyDescent="0.3">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0.17146342882174401</v>
      </c>
      <c r="D9" s="17">
        <v>0.18015136522573499</v>
      </c>
      <c r="E9" s="17">
        <v>0.162654155234321</v>
      </c>
      <c r="F9" s="17"/>
      <c r="G9" s="17">
        <v>0.28245730101412603</v>
      </c>
      <c r="H9" s="17">
        <v>0.28207404287561899</v>
      </c>
      <c r="I9" s="17">
        <v>0.18252098737609701</v>
      </c>
      <c r="J9" s="17">
        <v>0.1027877417784</v>
      </c>
      <c r="K9" s="17">
        <v>0.121410033910619</v>
      </c>
      <c r="L9" s="17">
        <v>8.7539197192952903E-2</v>
      </c>
      <c r="M9" s="17"/>
      <c r="N9" s="17">
        <v>0.218028327145285</v>
      </c>
      <c r="O9" s="17">
        <v>0.17252216863377901</v>
      </c>
      <c r="P9" s="17">
        <v>0.162025297375578</v>
      </c>
      <c r="Q9" s="17">
        <v>0.13180707347686499</v>
      </c>
      <c r="R9" s="17"/>
      <c r="S9" s="17">
        <v>0.24761171179243099</v>
      </c>
      <c r="T9" s="17">
        <v>0.169424390996992</v>
      </c>
      <c r="U9" s="17">
        <v>0.13229458612144199</v>
      </c>
      <c r="V9" s="17">
        <v>0.15501030789914899</v>
      </c>
      <c r="W9" s="17">
        <v>0.13720099129155</v>
      </c>
      <c r="X9" s="17">
        <v>0.174168787484418</v>
      </c>
      <c r="Y9" s="17">
        <v>0.11689837880112899</v>
      </c>
      <c r="Z9" s="17">
        <v>0.21516249444990901</v>
      </c>
      <c r="AA9" s="17">
        <v>0.16355517618538001</v>
      </c>
      <c r="AB9" s="17">
        <v>0.13166832976589199</v>
      </c>
      <c r="AC9" s="17">
        <v>0.17850453948731701</v>
      </c>
      <c r="AD9" s="17">
        <v>0.27631590003836998</v>
      </c>
      <c r="AE9" s="17"/>
      <c r="AF9" s="17">
        <v>0.12758859551365501</v>
      </c>
      <c r="AG9" s="17">
        <v>0.20631141321973301</v>
      </c>
      <c r="AH9" s="17">
        <v>0.126089775498962</v>
      </c>
      <c r="AI9" s="17">
        <v>0.113381488830517</v>
      </c>
      <c r="AJ9" s="17">
        <v>0.28766517640160699</v>
      </c>
      <c r="AK9" s="17"/>
      <c r="AL9" s="17">
        <v>0.23365975384226301</v>
      </c>
      <c r="AM9" s="17">
        <v>0.133880605967792</v>
      </c>
      <c r="AN9" s="17">
        <v>0.204435993850377</v>
      </c>
      <c r="AO9" s="17">
        <v>0.114601580019868</v>
      </c>
      <c r="AP9" s="17">
        <v>0.28516336952928101</v>
      </c>
      <c r="AQ9" s="17">
        <v>8.0906018370834498E-2</v>
      </c>
      <c r="AR9" s="17"/>
      <c r="AS9" s="17">
        <v>0.32161578080769399</v>
      </c>
      <c r="AT9" s="17">
        <v>0.14322000963156301</v>
      </c>
      <c r="AU9" s="17">
        <v>0.122648733420025</v>
      </c>
      <c r="AV9" s="17">
        <v>0.15227076997705499</v>
      </c>
      <c r="AW9" s="17">
        <v>0.239239752656045</v>
      </c>
      <c r="AX9" s="17"/>
      <c r="AY9" s="17">
        <v>0.238275456517446</v>
      </c>
      <c r="AZ9" s="17">
        <v>0.137444397061768</v>
      </c>
      <c r="BA9" s="17">
        <v>0.13536345841051001</v>
      </c>
      <c r="BB9" s="17">
        <v>0.188228569342481</v>
      </c>
      <c r="BC9" s="17">
        <v>0.23378844205801</v>
      </c>
      <c r="BD9" s="17"/>
      <c r="BE9" s="17">
        <v>0.139694887856883</v>
      </c>
      <c r="BF9" s="17">
        <v>0.16789413866813899</v>
      </c>
      <c r="BG9" s="17">
        <v>0.16774257950681501</v>
      </c>
      <c r="BH9" s="17">
        <v>0.18458332088913901</v>
      </c>
      <c r="BI9" s="17"/>
      <c r="BJ9" s="17">
        <v>0.15874885130390901</v>
      </c>
      <c r="BK9" s="17">
        <v>0.30298093816309901</v>
      </c>
      <c r="BL9" s="17">
        <v>0.12738292018566399</v>
      </c>
      <c r="BM9" s="17">
        <v>0.177160812982667</v>
      </c>
      <c r="BN9" s="17"/>
      <c r="BO9" s="17">
        <v>0.210961004259722</v>
      </c>
      <c r="BP9" s="17">
        <v>0.164877577182719</v>
      </c>
      <c r="BQ9" s="17">
        <v>0.164750457404753</v>
      </c>
      <c r="BR9" s="17"/>
      <c r="BS9" s="17">
        <v>0.17159450899633499</v>
      </c>
      <c r="BT9" s="17">
        <v>0.169171237569471</v>
      </c>
      <c r="BU9" s="17"/>
      <c r="BV9" s="17">
        <v>0.205465771224005</v>
      </c>
      <c r="BW9" s="17">
        <v>0.16097564606947201</v>
      </c>
      <c r="BX9" s="17">
        <v>0.166399439402734</v>
      </c>
      <c r="BY9" s="17"/>
      <c r="BZ9" s="17">
        <v>0.20795131095275499</v>
      </c>
      <c r="CA9" s="17">
        <v>0.20171583873211901</v>
      </c>
    </row>
    <row r="10" spans="2:79" x14ac:dyDescent="0.3">
      <c r="B10" s="18" t="s">
        <v>185</v>
      </c>
      <c r="C10" s="17">
        <v>0.43814083562234601</v>
      </c>
      <c r="D10" s="17">
        <v>0.44241489955324498</v>
      </c>
      <c r="E10" s="17">
        <v>0.43390263186272399</v>
      </c>
      <c r="F10" s="17"/>
      <c r="G10" s="17">
        <v>0.42465404012567598</v>
      </c>
      <c r="H10" s="17">
        <v>0.42981426986570498</v>
      </c>
      <c r="I10" s="17">
        <v>0.44163425466086897</v>
      </c>
      <c r="J10" s="17">
        <v>0.421302830433334</v>
      </c>
      <c r="K10" s="17">
        <v>0.42710300144289198</v>
      </c>
      <c r="L10" s="17">
        <v>0.47214748013677499</v>
      </c>
      <c r="M10" s="17"/>
      <c r="N10" s="17">
        <v>0.480668123806199</v>
      </c>
      <c r="O10" s="17">
        <v>0.44561971321021598</v>
      </c>
      <c r="P10" s="17">
        <v>0.409462796230676</v>
      </c>
      <c r="Q10" s="17">
        <v>0.408636814555357</v>
      </c>
      <c r="R10" s="17"/>
      <c r="S10" s="17">
        <v>0.40888602199820101</v>
      </c>
      <c r="T10" s="17">
        <v>0.454030621620851</v>
      </c>
      <c r="U10" s="17">
        <v>0.45505168240840099</v>
      </c>
      <c r="V10" s="17">
        <v>0.366377717487328</v>
      </c>
      <c r="W10" s="17">
        <v>0.42596697224185698</v>
      </c>
      <c r="X10" s="17">
        <v>0.45511668965131602</v>
      </c>
      <c r="Y10" s="17">
        <v>0.51471336943789303</v>
      </c>
      <c r="Z10" s="17">
        <v>0.39681957540986201</v>
      </c>
      <c r="AA10" s="17">
        <v>0.48710927232714601</v>
      </c>
      <c r="AB10" s="17">
        <v>0.46922505824198302</v>
      </c>
      <c r="AC10" s="17">
        <v>0.35531223258679101</v>
      </c>
      <c r="AD10" s="17">
        <v>0.36942210487329602</v>
      </c>
      <c r="AE10" s="17"/>
      <c r="AF10" s="17">
        <v>0.42140882073102698</v>
      </c>
      <c r="AG10" s="17">
        <v>0.50804164112483796</v>
      </c>
      <c r="AH10" s="17">
        <v>0.46911620923889402</v>
      </c>
      <c r="AI10" s="17">
        <v>0.31873186238457801</v>
      </c>
      <c r="AJ10" s="17">
        <v>0.415745786451724</v>
      </c>
      <c r="AK10" s="17"/>
      <c r="AL10" s="17">
        <v>0.52340022664350005</v>
      </c>
      <c r="AM10" s="17">
        <v>0.42289966554377401</v>
      </c>
      <c r="AN10" s="17">
        <v>0.42478555736180601</v>
      </c>
      <c r="AO10" s="17">
        <v>0.38518624185462602</v>
      </c>
      <c r="AP10" s="17">
        <v>0.45736950250158098</v>
      </c>
      <c r="AQ10" s="17">
        <v>0.43250661027279402</v>
      </c>
      <c r="AR10" s="17"/>
      <c r="AS10" s="17">
        <v>0.39827960915652</v>
      </c>
      <c r="AT10" s="17">
        <v>0.48013228037595002</v>
      </c>
      <c r="AU10" s="17">
        <v>0.39359876138668698</v>
      </c>
      <c r="AV10" s="17">
        <v>0.44211108158637902</v>
      </c>
      <c r="AW10" s="17">
        <v>0.29570370662447898</v>
      </c>
      <c r="AX10" s="17"/>
      <c r="AY10" s="17">
        <v>0.40743333388983899</v>
      </c>
      <c r="AZ10" s="17">
        <v>0.490813958900369</v>
      </c>
      <c r="BA10" s="17">
        <v>0.40137622067110401</v>
      </c>
      <c r="BB10" s="17">
        <v>0.43332045441722999</v>
      </c>
      <c r="BC10" s="17">
        <v>0.32209108386005703</v>
      </c>
      <c r="BD10" s="17"/>
      <c r="BE10" s="17">
        <v>0.34910227301744201</v>
      </c>
      <c r="BF10" s="17">
        <v>0.41653859023096801</v>
      </c>
      <c r="BG10" s="17">
        <v>0.44728242926690898</v>
      </c>
      <c r="BH10" s="17">
        <v>0.454364697557542</v>
      </c>
      <c r="BI10" s="17"/>
      <c r="BJ10" s="17">
        <v>0.37622120574505702</v>
      </c>
      <c r="BK10" s="17">
        <v>0.39422497034076798</v>
      </c>
      <c r="BL10" s="17">
        <v>0.45008775570368198</v>
      </c>
      <c r="BM10" s="17">
        <v>0.45486266669272102</v>
      </c>
      <c r="BN10" s="17"/>
      <c r="BO10" s="17">
        <v>0.42979517312043602</v>
      </c>
      <c r="BP10" s="17">
        <v>0.43446626941192001</v>
      </c>
      <c r="BQ10" s="17">
        <v>0.44163531514215698</v>
      </c>
      <c r="BR10" s="17"/>
      <c r="BS10" s="17">
        <v>0.42912653504461701</v>
      </c>
      <c r="BT10" s="17">
        <v>0.451498879882474</v>
      </c>
      <c r="BU10" s="17"/>
      <c r="BV10" s="17">
        <v>0.47314317654361598</v>
      </c>
      <c r="BW10" s="17">
        <v>0.44171693109525101</v>
      </c>
      <c r="BX10" s="17">
        <v>0.42123180399432097</v>
      </c>
      <c r="BY10" s="17"/>
      <c r="BZ10" s="17">
        <v>0.436905548467931</v>
      </c>
      <c r="CA10" s="17">
        <v>0.54957506005346402</v>
      </c>
    </row>
    <row r="11" spans="2:79" x14ac:dyDescent="0.3">
      <c r="B11" s="18" t="s">
        <v>186</v>
      </c>
      <c r="C11" s="17">
        <v>0.25444770775614101</v>
      </c>
      <c r="D11" s="17">
        <v>0.24874450945648199</v>
      </c>
      <c r="E11" s="17">
        <v>0.26139799944502901</v>
      </c>
      <c r="F11" s="17"/>
      <c r="G11" s="17">
        <v>0.18500572321492501</v>
      </c>
      <c r="H11" s="17">
        <v>0.19451711120902099</v>
      </c>
      <c r="I11" s="17">
        <v>0.25130012269650598</v>
      </c>
      <c r="J11" s="17">
        <v>0.27209781993960702</v>
      </c>
      <c r="K11" s="17">
        <v>0.29613907874401302</v>
      </c>
      <c r="L11" s="17">
        <v>0.30999423781176699</v>
      </c>
      <c r="M11" s="17"/>
      <c r="N11" s="17">
        <v>0.18681999370303201</v>
      </c>
      <c r="O11" s="17">
        <v>0.28464850792353802</v>
      </c>
      <c r="P11" s="17">
        <v>0.27274854747340799</v>
      </c>
      <c r="Q11" s="17">
        <v>0.27675022146712402</v>
      </c>
      <c r="R11" s="17"/>
      <c r="S11" s="17">
        <v>0.20829805296505099</v>
      </c>
      <c r="T11" s="17">
        <v>0.23872625545944701</v>
      </c>
      <c r="U11" s="17">
        <v>0.28347586849240802</v>
      </c>
      <c r="V11" s="17">
        <v>0.30392198613982302</v>
      </c>
      <c r="W11" s="17">
        <v>0.32833833194805701</v>
      </c>
      <c r="X11" s="17">
        <v>0.22746539656463899</v>
      </c>
      <c r="Y11" s="17">
        <v>0.22434102460870101</v>
      </c>
      <c r="Z11" s="17">
        <v>0.30769470680730199</v>
      </c>
      <c r="AA11" s="17">
        <v>0.22376236953991999</v>
      </c>
      <c r="AB11" s="17">
        <v>0.27984626652947597</v>
      </c>
      <c r="AC11" s="17">
        <v>0.27742872390794099</v>
      </c>
      <c r="AD11" s="17">
        <v>0.22707949129793001</v>
      </c>
      <c r="AE11" s="17"/>
      <c r="AF11" s="17">
        <v>0.31769361419069903</v>
      </c>
      <c r="AG11" s="17">
        <v>0.17440330827506501</v>
      </c>
      <c r="AH11" s="17">
        <v>0.30381715962185302</v>
      </c>
      <c r="AI11" s="17">
        <v>0.33607993025574001</v>
      </c>
      <c r="AJ11" s="17">
        <v>0.217043327014209</v>
      </c>
      <c r="AK11" s="17"/>
      <c r="AL11" s="17">
        <v>0.13883796836988799</v>
      </c>
      <c r="AM11" s="17">
        <v>0.31768823280271602</v>
      </c>
      <c r="AN11" s="17">
        <v>0.26114110315037098</v>
      </c>
      <c r="AO11" s="17">
        <v>0.27852269628763798</v>
      </c>
      <c r="AP11" s="17">
        <v>0.22224376210199701</v>
      </c>
      <c r="AQ11" s="17">
        <v>0.381830419623301</v>
      </c>
      <c r="AR11" s="17"/>
      <c r="AS11" s="17">
        <v>0.17954889906007401</v>
      </c>
      <c r="AT11" s="17">
        <v>0.24251991235579801</v>
      </c>
      <c r="AU11" s="17">
        <v>0.33651834291209198</v>
      </c>
      <c r="AV11" s="17">
        <v>0.234217584924236</v>
      </c>
      <c r="AW11" s="17">
        <v>0.28381574705291701</v>
      </c>
      <c r="AX11" s="17"/>
      <c r="AY11" s="17">
        <v>0.229779223185199</v>
      </c>
      <c r="AZ11" s="17">
        <v>0.24478903039224501</v>
      </c>
      <c r="BA11" s="17">
        <v>0.32999912354852401</v>
      </c>
      <c r="BB11" s="17">
        <v>0.20930095909170801</v>
      </c>
      <c r="BC11" s="17">
        <v>0.24777096080795</v>
      </c>
      <c r="BD11" s="17"/>
      <c r="BE11" s="17">
        <v>0.279889356516898</v>
      </c>
      <c r="BF11" s="17">
        <v>0.23129501758264601</v>
      </c>
      <c r="BG11" s="17">
        <v>0.26530348734639297</v>
      </c>
      <c r="BH11" s="17">
        <v>0.24264211540726899</v>
      </c>
      <c r="BI11" s="17"/>
      <c r="BJ11" s="17">
        <v>0.26499669566618</v>
      </c>
      <c r="BK11" s="17">
        <v>0.228795014867299</v>
      </c>
      <c r="BL11" s="17">
        <v>0.25987480807696101</v>
      </c>
      <c r="BM11" s="17">
        <v>0.251405208732014</v>
      </c>
      <c r="BN11" s="17"/>
      <c r="BO11" s="17">
        <v>0.20593907559598401</v>
      </c>
      <c r="BP11" s="17">
        <v>0.23398632755895299</v>
      </c>
      <c r="BQ11" s="17">
        <v>0.26717235701574099</v>
      </c>
      <c r="BR11" s="17"/>
      <c r="BS11" s="17">
        <v>0.26565006749299802</v>
      </c>
      <c r="BT11" s="17">
        <v>0.24197131442306299</v>
      </c>
      <c r="BU11" s="17"/>
      <c r="BV11" s="17">
        <v>0.22629074903089499</v>
      </c>
      <c r="BW11" s="17">
        <v>0.27411125131756803</v>
      </c>
      <c r="BX11" s="17">
        <v>0.248891595329784</v>
      </c>
      <c r="BY11" s="17"/>
      <c r="BZ11" s="17">
        <v>0.19743615717167001</v>
      </c>
      <c r="CA11" s="17">
        <v>0.17284582007982699</v>
      </c>
    </row>
    <row r="12" spans="2:79" x14ac:dyDescent="0.3">
      <c r="B12" s="18" t="s">
        <v>187</v>
      </c>
      <c r="C12" s="17">
        <v>9.5679998647809406E-2</v>
      </c>
      <c r="D12" s="17">
        <v>9.5883523253073297E-2</v>
      </c>
      <c r="E12" s="17">
        <v>9.5352849003391804E-2</v>
      </c>
      <c r="F12" s="17"/>
      <c r="G12" s="17">
        <v>7.29170202827851E-2</v>
      </c>
      <c r="H12" s="17">
        <v>7.8638408230594495E-2</v>
      </c>
      <c r="I12" s="17">
        <v>8.8720887099280804E-2</v>
      </c>
      <c r="J12" s="17">
        <v>0.126047990966734</v>
      </c>
      <c r="K12" s="17">
        <v>0.115377171643657</v>
      </c>
      <c r="L12" s="17">
        <v>9.2568509378927896E-2</v>
      </c>
      <c r="M12" s="17"/>
      <c r="N12" s="17">
        <v>8.6334939363835295E-2</v>
      </c>
      <c r="O12" s="17">
        <v>7.6180693967310004E-2</v>
      </c>
      <c r="P12" s="17">
        <v>0.11338898510640701</v>
      </c>
      <c r="Q12" s="17">
        <v>0.110488440441979</v>
      </c>
      <c r="R12" s="17"/>
      <c r="S12" s="17">
        <v>0.10629330796761299</v>
      </c>
      <c r="T12" s="17">
        <v>8.9060392470228705E-2</v>
      </c>
      <c r="U12" s="17">
        <v>9.6885355626122605E-2</v>
      </c>
      <c r="V12" s="17">
        <v>0.122025955466467</v>
      </c>
      <c r="W12" s="17">
        <v>7.2336046249760394E-2</v>
      </c>
      <c r="X12" s="17">
        <v>9.8180912202059503E-2</v>
      </c>
      <c r="Y12" s="17">
        <v>9.5672758433094099E-2</v>
      </c>
      <c r="Z12" s="17">
        <v>5.27578127516031E-2</v>
      </c>
      <c r="AA12" s="17">
        <v>8.9905325467150701E-2</v>
      </c>
      <c r="AB12" s="17">
        <v>7.7111208924205504E-2</v>
      </c>
      <c r="AC12" s="17">
        <v>0.137629341061173</v>
      </c>
      <c r="AD12" s="17">
        <v>0.103297167111913</v>
      </c>
      <c r="AE12" s="17"/>
      <c r="AF12" s="17">
        <v>9.7220899650943104E-2</v>
      </c>
      <c r="AG12" s="17">
        <v>8.6024683240616295E-2</v>
      </c>
      <c r="AH12" s="17">
        <v>8.9572334090221695E-2</v>
      </c>
      <c r="AI12" s="17">
        <v>0.160236760460746</v>
      </c>
      <c r="AJ12" s="17">
        <v>6.1870730064059201E-2</v>
      </c>
      <c r="AK12" s="17"/>
      <c r="AL12" s="17">
        <v>9.5207058363367195E-2</v>
      </c>
      <c r="AM12" s="17">
        <v>9.30293853169607E-2</v>
      </c>
      <c r="AN12" s="17">
        <v>9.9900008309810204E-2</v>
      </c>
      <c r="AO12" s="17">
        <v>0.147681432684207</v>
      </c>
      <c r="AP12" s="17">
        <v>2.1759628321229001E-2</v>
      </c>
      <c r="AQ12" s="17">
        <v>5.0180260999076902E-2</v>
      </c>
      <c r="AR12" s="17"/>
      <c r="AS12" s="17">
        <v>8.2762898472223206E-2</v>
      </c>
      <c r="AT12" s="17">
        <v>9.3382276106673906E-2</v>
      </c>
      <c r="AU12" s="17">
        <v>9.1187860987393704E-2</v>
      </c>
      <c r="AV12" s="17">
        <v>0.125685898791801</v>
      </c>
      <c r="AW12" s="17">
        <v>0.165681606706261</v>
      </c>
      <c r="AX12" s="17"/>
      <c r="AY12" s="17">
        <v>8.5645725931627795E-2</v>
      </c>
      <c r="AZ12" s="17">
        <v>0.102419950177042</v>
      </c>
      <c r="BA12" s="17">
        <v>7.42674662198992E-2</v>
      </c>
      <c r="BB12" s="17">
        <v>0.13205058007433901</v>
      </c>
      <c r="BC12" s="17">
        <v>9.5319931967073807E-2</v>
      </c>
      <c r="BD12" s="17"/>
      <c r="BE12" s="17">
        <v>0.15469160197444901</v>
      </c>
      <c r="BF12" s="17">
        <v>0.144002762841453</v>
      </c>
      <c r="BG12" s="17">
        <v>8.0488156032169494E-2</v>
      </c>
      <c r="BH12" s="17">
        <v>8.35979876849062E-2</v>
      </c>
      <c r="BI12" s="17"/>
      <c r="BJ12" s="17">
        <v>0.13288019132130199</v>
      </c>
      <c r="BK12" s="17">
        <v>5.3383000098504899E-2</v>
      </c>
      <c r="BL12" s="17">
        <v>0.126796473648596</v>
      </c>
      <c r="BM12" s="17">
        <v>7.89342658537346E-2</v>
      </c>
      <c r="BN12" s="17"/>
      <c r="BO12" s="17">
        <v>0.106931547177643</v>
      </c>
      <c r="BP12" s="17">
        <v>0.13587321467841099</v>
      </c>
      <c r="BQ12" s="17">
        <v>8.6507294076768604E-2</v>
      </c>
      <c r="BR12" s="17"/>
      <c r="BS12" s="17">
        <v>9.4837826552299401E-2</v>
      </c>
      <c r="BT12" s="17">
        <v>9.7406306859075906E-2</v>
      </c>
      <c r="BU12" s="17"/>
      <c r="BV12" s="17">
        <v>7.6334340894711805E-2</v>
      </c>
      <c r="BW12" s="17">
        <v>8.82103180430827E-2</v>
      </c>
      <c r="BX12" s="17">
        <v>0.121567136588476</v>
      </c>
      <c r="BY12" s="17"/>
      <c r="BZ12" s="17">
        <v>0.113966631241615</v>
      </c>
      <c r="CA12" s="17">
        <v>3.4228127519771397E-2</v>
      </c>
    </row>
    <row r="13" spans="2:79" x14ac:dyDescent="0.3">
      <c r="B13" s="18" t="s">
        <v>188</v>
      </c>
      <c r="C13" s="17">
        <v>2.5392537935411699E-2</v>
      </c>
      <c r="D13" s="17">
        <v>2.6246942798947799E-2</v>
      </c>
      <c r="E13" s="17">
        <v>2.3573516381937901E-2</v>
      </c>
      <c r="F13" s="17"/>
      <c r="G13" s="17">
        <v>1.7368892137621599E-2</v>
      </c>
      <c r="H13" s="17">
        <v>2.8479039021980799E-3</v>
      </c>
      <c r="I13" s="17">
        <v>1.8626424422497598E-2</v>
      </c>
      <c r="J13" s="17">
        <v>5.3596312315188202E-2</v>
      </c>
      <c r="K13" s="17">
        <v>3.32935821609113E-2</v>
      </c>
      <c r="L13" s="17">
        <v>2.6405710723719701E-2</v>
      </c>
      <c r="M13" s="17"/>
      <c r="N13" s="17">
        <v>2.35379082097763E-2</v>
      </c>
      <c r="O13" s="17">
        <v>1.34587749143836E-2</v>
      </c>
      <c r="P13" s="17">
        <v>2.5709826604248E-2</v>
      </c>
      <c r="Q13" s="17">
        <v>4.00352883110996E-2</v>
      </c>
      <c r="R13" s="17"/>
      <c r="S13" s="17">
        <v>2.3301232059232801E-2</v>
      </c>
      <c r="T13" s="17">
        <v>3.01631228386827E-2</v>
      </c>
      <c r="U13" s="17">
        <v>1.76958294733096E-2</v>
      </c>
      <c r="V13" s="17">
        <v>3.5416690651650297E-2</v>
      </c>
      <c r="W13" s="17">
        <v>2.77187910330348E-2</v>
      </c>
      <c r="X13" s="17">
        <v>1.7498209376906899E-2</v>
      </c>
      <c r="Y13" s="17">
        <v>2.9715661816078501E-2</v>
      </c>
      <c r="Z13" s="17">
        <v>2.75654105813244E-2</v>
      </c>
      <c r="AA13" s="17">
        <v>1.8620393682384401E-2</v>
      </c>
      <c r="AB13" s="17">
        <v>3.60170434208225E-2</v>
      </c>
      <c r="AC13" s="17">
        <v>1.2149532691313801E-2</v>
      </c>
      <c r="AD13" s="17">
        <v>2.38853366784911E-2</v>
      </c>
      <c r="AE13" s="17"/>
      <c r="AF13" s="17">
        <v>2.84364974135086E-2</v>
      </c>
      <c r="AG13" s="17">
        <v>1.5634531814488099E-2</v>
      </c>
      <c r="AH13" s="17">
        <v>5.9075110112438104E-3</v>
      </c>
      <c r="AI13" s="17">
        <v>5.8109294418556598E-2</v>
      </c>
      <c r="AJ13" s="17">
        <v>8.6098401311528201E-3</v>
      </c>
      <c r="AK13" s="17"/>
      <c r="AL13" s="17">
        <v>3.7944295729965502E-3</v>
      </c>
      <c r="AM13" s="17">
        <v>2.92487487401317E-2</v>
      </c>
      <c r="AN13" s="17">
        <v>0</v>
      </c>
      <c r="AO13" s="17">
        <v>6.2410880546398803E-2</v>
      </c>
      <c r="AP13" s="17">
        <v>6.5584587586234198E-3</v>
      </c>
      <c r="AQ13" s="17">
        <v>1.67740538796687E-2</v>
      </c>
      <c r="AR13" s="17"/>
      <c r="AS13" s="17">
        <v>1.7792812503488901E-2</v>
      </c>
      <c r="AT13" s="17">
        <v>2.5320362430076598E-2</v>
      </c>
      <c r="AU13" s="17">
        <v>2.8904171899244401E-2</v>
      </c>
      <c r="AV13" s="17">
        <v>3.62828594826008E-2</v>
      </c>
      <c r="AW13" s="17">
        <v>0</v>
      </c>
      <c r="AX13" s="17"/>
      <c r="AY13" s="17">
        <v>3.4905696592758002E-2</v>
      </c>
      <c r="AZ13" s="17">
        <v>1.3985843560834E-2</v>
      </c>
      <c r="BA13" s="17">
        <v>2.6356098202143002E-2</v>
      </c>
      <c r="BB13" s="17">
        <v>2.9396914871647001E-2</v>
      </c>
      <c r="BC13" s="17">
        <v>6.7268508094676299E-2</v>
      </c>
      <c r="BD13" s="17"/>
      <c r="BE13" s="17">
        <v>6.8115595942316101E-2</v>
      </c>
      <c r="BF13" s="17">
        <v>2.7764506622580801E-2</v>
      </c>
      <c r="BG13" s="17">
        <v>2.6423666252724302E-2</v>
      </c>
      <c r="BH13" s="17">
        <v>1.71885487357771E-2</v>
      </c>
      <c r="BI13" s="17"/>
      <c r="BJ13" s="17">
        <v>3.4504433430121599E-2</v>
      </c>
      <c r="BK13" s="17">
        <v>1.43384863703642E-2</v>
      </c>
      <c r="BL13" s="17">
        <v>2.1019900922365799E-2</v>
      </c>
      <c r="BM13" s="17">
        <v>2.6303381668165302E-2</v>
      </c>
      <c r="BN13" s="17"/>
      <c r="BO13" s="17">
        <v>2.6481431985252699E-2</v>
      </c>
      <c r="BP13" s="17">
        <v>1.4579896349532301E-2</v>
      </c>
      <c r="BQ13" s="17">
        <v>2.6853594690540199E-2</v>
      </c>
      <c r="BR13" s="17"/>
      <c r="BS13" s="17">
        <v>2.4062372029047801E-2</v>
      </c>
      <c r="BT13" s="17">
        <v>2.5876822721751399E-2</v>
      </c>
      <c r="BU13" s="17"/>
      <c r="BV13" s="17">
        <v>1.13471096463267E-2</v>
      </c>
      <c r="BW13" s="17">
        <v>1.8368781467212599E-2</v>
      </c>
      <c r="BX13" s="17">
        <v>3.8238666266320102E-2</v>
      </c>
      <c r="BY13" s="17"/>
      <c r="BZ13" s="17">
        <v>2.6414795681831402E-2</v>
      </c>
      <c r="CA13" s="17">
        <v>3.41339069989023E-2</v>
      </c>
    </row>
    <row r="14" spans="2:79" x14ac:dyDescent="0.3">
      <c r="B14" s="18" t="s">
        <v>149</v>
      </c>
      <c r="C14" s="17">
        <v>1.48754912165478E-2</v>
      </c>
      <c r="D14" s="17">
        <v>6.5587597125164303E-3</v>
      </c>
      <c r="E14" s="17">
        <v>2.3118848072596499E-2</v>
      </c>
      <c r="F14" s="17"/>
      <c r="G14" s="17">
        <v>1.75970232248665E-2</v>
      </c>
      <c r="H14" s="17">
        <v>1.21082639168613E-2</v>
      </c>
      <c r="I14" s="17">
        <v>1.71973237447491E-2</v>
      </c>
      <c r="J14" s="17">
        <v>2.4167304566737002E-2</v>
      </c>
      <c r="K14" s="17">
        <v>6.6771320979076504E-3</v>
      </c>
      <c r="L14" s="17">
        <v>1.1344864755857E-2</v>
      </c>
      <c r="M14" s="17"/>
      <c r="N14" s="17">
        <v>4.6107077718718402E-3</v>
      </c>
      <c r="O14" s="17">
        <v>7.5701413507739297E-3</v>
      </c>
      <c r="P14" s="17">
        <v>1.6664547209683099E-2</v>
      </c>
      <c r="Q14" s="17">
        <v>3.2282161747574298E-2</v>
      </c>
      <c r="R14" s="17"/>
      <c r="S14" s="17">
        <v>5.6096732174718599E-3</v>
      </c>
      <c r="T14" s="17">
        <v>1.8595216613798499E-2</v>
      </c>
      <c r="U14" s="17">
        <v>1.4596677878316699E-2</v>
      </c>
      <c r="V14" s="17">
        <v>1.72473423555826E-2</v>
      </c>
      <c r="W14" s="17">
        <v>8.4388672357400205E-3</v>
      </c>
      <c r="X14" s="17">
        <v>2.7570004720661099E-2</v>
      </c>
      <c r="Y14" s="17">
        <v>1.86588069031043E-2</v>
      </c>
      <c r="Z14" s="17">
        <v>0</v>
      </c>
      <c r="AA14" s="17">
        <v>1.7047462798018099E-2</v>
      </c>
      <c r="AB14" s="17">
        <v>6.1320931176202702E-3</v>
      </c>
      <c r="AC14" s="17">
        <v>3.8975630265464398E-2</v>
      </c>
      <c r="AD14" s="17">
        <v>0</v>
      </c>
      <c r="AE14" s="17"/>
      <c r="AF14" s="17">
        <v>7.65157250016716E-3</v>
      </c>
      <c r="AG14" s="17">
        <v>9.58442232525843E-3</v>
      </c>
      <c r="AH14" s="17">
        <v>5.4970105388259197E-3</v>
      </c>
      <c r="AI14" s="17">
        <v>1.34606636498631E-2</v>
      </c>
      <c r="AJ14" s="17">
        <v>9.0651399372484696E-3</v>
      </c>
      <c r="AK14" s="17"/>
      <c r="AL14" s="17">
        <v>5.1005632079842503E-3</v>
      </c>
      <c r="AM14" s="17">
        <v>3.25336162862686E-3</v>
      </c>
      <c r="AN14" s="17">
        <v>9.73733732763612E-3</v>
      </c>
      <c r="AO14" s="17">
        <v>1.1597168607261499E-2</v>
      </c>
      <c r="AP14" s="17">
        <v>6.9052787872884202E-3</v>
      </c>
      <c r="AQ14" s="17">
        <v>3.7802636854325597E-2</v>
      </c>
      <c r="AR14" s="17"/>
      <c r="AS14" s="17">
        <v>0</v>
      </c>
      <c r="AT14" s="17">
        <v>1.5425159099938E-2</v>
      </c>
      <c r="AU14" s="17">
        <v>2.7142129394558401E-2</v>
      </c>
      <c r="AV14" s="17">
        <v>9.4318052379282896E-3</v>
      </c>
      <c r="AW14" s="17">
        <v>1.55591869602974E-2</v>
      </c>
      <c r="AX14" s="17"/>
      <c r="AY14" s="17">
        <v>3.9605638831300598E-3</v>
      </c>
      <c r="AZ14" s="17">
        <v>1.05468199077425E-2</v>
      </c>
      <c r="BA14" s="17">
        <v>3.2637632947819302E-2</v>
      </c>
      <c r="BB14" s="17">
        <v>7.7025222025943604E-3</v>
      </c>
      <c r="BC14" s="17">
        <v>3.3761073212231797E-2</v>
      </c>
      <c r="BD14" s="17"/>
      <c r="BE14" s="17">
        <v>8.50628469201304E-3</v>
      </c>
      <c r="BF14" s="17">
        <v>1.2504984054214E-2</v>
      </c>
      <c r="BG14" s="17">
        <v>1.2759681594988999E-2</v>
      </c>
      <c r="BH14" s="17">
        <v>1.76233297253666E-2</v>
      </c>
      <c r="BI14" s="17"/>
      <c r="BJ14" s="17">
        <v>3.2648622533430503E-2</v>
      </c>
      <c r="BK14" s="17">
        <v>6.2775901599645802E-3</v>
      </c>
      <c r="BL14" s="17">
        <v>1.4838141462730501E-2</v>
      </c>
      <c r="BM14" s="17">
        <v>1.13336640706983E-2</v>
      </c>
      <c r="BN14" s="17"/>
      <c r="BO14" s="17">
        <v>1.9891767860962199E-2</v>
      </c>
      <c r="BP14" s="17">
        <v>1.6216714818463401E-2</v>
      </c>
      <c r="BQ14" s="17">
        <v>1.30809816700395E-2</v>
      </c>
      <c r="BR14" s="17"/>
      <c r="BS14" s="17">
        <v>1.4728689884703E-2</v>
      </c>
      <c r="BT14" s="17">
        <v>1.40754385441644E-2</v>
      </c>
      <c r="BU14" s="17"/>
      <c r="BV14" s="17">
        <v>7.4188526604455299E-3</v>
      </c>
      <c r="BW14" s="17">
        <v>1.6617072007414399E-2</v>
      </c>
      <c r="BX14" s="17">
        <v>3.6713584183643202E-3</v>
      </c>
      <c r="BY14" s="17"/>
      <c r="BZ14" s="17">
        <v>1.73255564841975E-2</v>
      </c>
      <c r="CA14" s="17">
        <v>7.5012466159157104E-3</v>
      </c>
    </row>
    <row r="15" spans="2:79" x14ac:dyDescent="0.3">
      <c r="B15" s="18" t="s">
        <v>189</v>
      </c>
      <c r="C15" s="21">
        <v>0.60960426444408999</v>
      </c>
      <c r="D15" s="21">
        <v>0.62256626477898003</v>
      </c>
      <c r="E15" s="21">
        <v>0.59655678709704496</v>
      </c>
      <c r="F15" s="21"/>
      <c r="G15" s="21">
        <v>0.70711134113980201</v>
      </c>
      <c r="H15" s="21">
        <v>0.71188831274132502</v>
      </c>
      <c r="I15" s="21">
        <v>0.62415524203696604</v>
      </c>
      <c r="J15" s="21">
        <v>0.52409057221173405</v>
      </c>
      <c r="K15" s="21">
        <v>0.54851303535351004</v>
      </c>
      <c r="L15" s="21">
        <v>0.55968667732972799</v>
      </c>
      <c r="M15" s="21"/>
      <c r="N15" s="21">
        <v>0.69869645095148403</v>
      </c>
      <c r="O15" s="21">
        <v>0.61814188184399499</v>
      </c>
      <c r="P15" s="21">
        <v>0.57148809360625397</v>
      </c>
      <c r="Q15" s="21">
        <v>0.54044388803222199</v>
      </c>
      <c r="R15" s="21"/>
      <c r="S15" s="21">
        <v>0.65649773379063103</v>
      </c>
      <c r="T15" s="21">
        <v>0.62345501261784297</v>
      </c>
      <c r="U15" s="21">
        <v>0.58734626852984295</v>
      </c>
      <c r="V15" s="21">
        <v>0.52138802538647699</v>
      </c>
      <c r="W15" s="21">
        <v>0.56316796353340703</v>
      </c>
      <c r="X15" s="21">
        <v>0.62928547713573402</v>
      </c>
      <c r="Y15" s="21">
        <v>0.631611748239022</v>
      </c>
      <c r="Z15" s="21">
        <v>0.61198206985977099</v>
      </c>
      <c r="AA15" s="21">
        <v>0.65066444851252603</v>
      </c>
      <c r="AB15" s="21">
        <v>0.60089338800787595</v>
      </c>
      <c r="AC15" s="21">
        <v>0.53381677207410905</v>
      </c>
      <c r="AD15" s="21">
        <v>0.645738004911666</v>
      </c>
      <c r="AE15" s="21"/>
      <c r="AF15" s="21">
        <v>0.54899741624468301</v>
      </c>
      <c r="AG15" s="21">
        <v>0.71435305434457197</v>
      </c>
      <c r="AH15" s="21">
        <v>0.59520598473785602</v>
      </c>
      <c r="AI15" s="21">
        <v>0.43211335121509498</v>
      </c>
      <c r="AJ15" s="21">
        <v>0.70341096285333105</v>
      </c>
      <c r="AK15" s="21"/>
      <c r="AL15" s="21">
        <v>0.75705998048576395</v>
      </c>
      <c r="AM15" s="21">
        <v>0.55678027151156495</v>
      </c>
      <c r="AN15" s="21">
        <v>0.62922155121218304</v>
      </c>
      <c r="AO15" s="21">
        <v>0.499787821874494</v>
      </c>
      <c r="AP15" s="21">
        <v>0.74253287203086205</v>
      </c>
      <c r="AQ15" s="21">
        <v>0.51341262864362802</v>
      </c>
      <c r="AR15" s="21"/>
      <c r="AS15" s="21">
        <v>0.71989538996421398</v>
      </c>
      <c r="AT15" s="21">
        <v>0.62335229000751302</v>
      </c>
      <c r="AU15" s="21">
        <v>0.51624749480671195</v>
      </c>
      <c r="AV15" s="21">
        <v>0.59438185156343404</v>
      </c>
      <c r="AW15" s="21">
        <v>0.534943459280525</v>
      </c>
      <c r="AX15" s="21"/>
      <c r="AY15" s="21">
        <v>0.64570879040728502</v>
      </c>
      <c r="AZ15" s="21">
        <v>0.62825835596213697</v>
      </c>
      <c r="BA15" s="21">
        <v>0.53673967908161402</v>
      </c>
      <c r="BB15" s="21">
        <v>0.62154902375971099</v>
      </c>
      <c r="BC15" s="21">
        <v>0.555879525918068</v>
      </c>
      <c r="BD15" s="21"/>
      <c r="BE15" s="21">
        <v>0.48879716087432401</v>
      </c>
      <c r="BF15" s="21">
        <v>0.58443272889910602</v>
      </c>
      <c r="BG15" s="21">
        <v>0.61502500877372401</v>
      </c>
      <c r="BH15" s="21">
        <v>0.63894801844668103</v>
      </c>
      <c r="BI15" s="21"/>
      <c r="BJ15" s="21">
        <v>0.53497005704896505</v>
      </c>
      <c r="BK15" s="21">
        <v>0.69720590850386799</v>
      </c>
      <c r="BL15" s="21">
        <v>0.57747067588934697</v>
      </c>
      <c r="BM15" s="21">
        <v>0.63202347967538797</v>
      </c>
      <c r="BN15" s="21"/>
      <c r="BO15" s="21">
        <v>0.640756177380157</v>
      </c>
      <c r="BP15" s="21">
        <v>0.59934384659464002</v>
      </c>
      <c r="BQ15" s="21">
        <v>0.60638577254691095</v>
      </c>
      <c r="BR15" s="21"/>
      <c r="BS15" s="21">
        <v>0.60072104404095195</v>
      </c>
      <c r="BT15" s="21">
        <v>0.620670117451945</v>
      </c>
      <c r="BU15" s="21"/>
      <c r="BV15" s="21">
        <v>0.67860894776762004</v>
      </c>
      <c r="BW15" s="21">
        <v>0.60269257716472302</v>
      </c>
      <c r="BX15" s="21">
        <v>0.58763124339705497</v>
      </c>
      <c r="BY15" s="21"/>
      <c r="BZ15" s="21">
        <v>0.64485685942068605</v>
      </c>
      <c r="CA15" s="21">
        <v>0.75129089878558397</v>
      </c>
    </row>
    <row r="16" spans="2:79" x14ac:dyDescent="0.3">
      <c r="B16" s="18" t="s">
        <v>190</v>
      </c>
      <c r="C16" s="21">
        <v>0.12107253658322099</v>
      </c>
      <c r="D16" s="21">
        <v>0.12213046605202101</v>
      </c>
      <c r="E16" s="21">
        <v>0.11892636538533</v>
      </c>
      <c r="F16" s="21"/>
      <c r="G16" s="21">
        <v>9.0285912420406705E-2</v>
      </c>
      <c r="H16" s="21">
        <v>8.1486312132792602E-2</v>
      </c>
      <c r="I16" s="21">
        <v>0.107347311521778</v>
      </c>
      <c r="J16" s="21">
        <v>0.17964430328192199</v>
      </c>
      <c r="K16" s="21">
        <v>0.14867075380456801</v>
      </c>
      <c r="L16" s="21">
        <v>0.11897422010264801</v>
      </c>
      <c r="M16" s="21"/>
      <c r="N16" s="21">
        <v>0.109872847573612</v>
      </c>
      <c r="O16" s="21">
        <v>8.9639468881693607E-2</v>
      </c>
      <c r="P16" s="21">
        <v>0.139098811710655</v>
      </c>
      <c r="Q16" s="21">
        <v>0.15052372875307901</v>
      </c>
      <c r="R16" s="21"/>
      <c r="S16" s="21">
        <v>0.12959454002684601</v>
      </c>
      <c r="T16" s="21">
        <v>0.119223515308911</v>
      </c>
      <c r="U16" s="21">
        <v>0.11458118509943201</v>
      </c>
      <c r="V16" s="21">
        <v>0.15744264611811701</v>
      </c>
      <c r="W16" s="21">
        <v>0.100054837282795</v>
      </c>
      <c r="X16" s="21">
        <v>0.115679121578966</v>
      </c>
      <c r="Y16" s="21">
        <v>0.12538842024917299</v>
      </c>
      <c r="Z16" s="21">
        <v>8.0323223332927601E-2</v>
      </c>
      <c r="AA16" s="21">
        <v>0.108525719149535</v>
      </c>
      <c r="AB16" s="21">
        <v>0.113128252345028</v>
      </c>
      <c r="AC16" s="21">
        <v>0.149778873752486</v>
      </c>
      <c r="AD16" s="21">
        <v>0.12718250379040399</v>
      </c>
      <c r="AE16" s="21"/>
      <c r="AF16" s="21">
        <v>0.125657397064452</v>
      </c>
      <c r="AG16" s="21">
        <v>0.101659215055104</v>
      </c>
      <c r="AH16" s="21">
        <v>9.5479845101465496E-2</v>
      </c>
      <c r="AI16" s="21">
        <v>0.218346054879303</v>
      </c>
      <c r="AJ16" s="21">
        <v>7.0480570195212006E-2</v>
      </c>
      <c r="AK16" s="21"/>
      <c r="AL16" s="21">
        <v>9.9001487936363805E-2</v>
      </c>
      <c r="AM16" s="21">
        <v>0.12227813405709199</v>
      </c>
      <c r="AN16" s="21">
        <v>9.9900008309810204E-2</v>
      </c>
      <c r="AO16" s="21">
        <v>0.21009231323060601</v>
      </c>
      <c r="AP16" s="21">
        <v>2.8318087079852401E-2</v>
      </c>
      <c r="AQ16" s="21">
        <v>6.6954314878745605E-2</v>
      </c>
      <c r="AR16" s="21"/>
      <c r="AS16" s="21">
        <v>0.100555710975712</v>
      </c>
      <c r="AT16" s="21">
        <v>0.11870263853675</v>
      </c>
      <c r="AU16" s="21">
        <v>0.120092032886638</v>
      </c>
      <c r="AV16" s="21">
        <v>0.16196875827440199</v>
      </c>
      <c r="AW16" s="21">
        <v>0.165681606706261</v>
      </c>
      <c r="AX16" s="21"/>
      <c r="AY16" s="21">
        <v>0.120551422524386</v>
      </c>
      <c r="AZ16" s="21">
        <v>0.116405793737876</v>
      </c>
      <c r="BA16" s="21">
        <v>0.100623564422042</v>
      </c>
      <c r="BB16" s="21">
        <v>0.16144749494598601</v>
      </c>
      <c r="BC16" s="21">
        <v>0.16258844006174999</v>
      </c>
      <c r="BD16" s="21"/>
      <c r="BE16" s="21">
        <v>0.22280719791676501</v>
      </c>
      <c r="BF16" s="21">
        <v>0.17176726946403401</v>
      </c>
      <c r="BG16" s="21">
        <v>0.106911822284894</v>
      </c>
      <c r="BH16" s="21">
        <v>0.100786536420683</v>
      </c>
      <c r="BI16" s="21"/>
      <c r="BJ16" s="21">
        <v>0.16738462475142399</v>
      </c>
      <c r="BK16" s="21">
        <v>6.7721486468869094E-2</v>
      </c>
      <c r="BL16" s="21">
        <v>0.147816374570962</v>
      </c>
      <c r="BM16" s="21">
        <v>0.1052376475219</v>
      </c>
      <c r="BN16" s="21"/>
      <c r="BO16" s="21">
        <v>0.13341297916289599</v>
      </c>
      <c r="BP16" s="21">
        <v>0.15045311102794401</v>
      </c>
      <c r="BQ16" s="21">
        <v>0.113360888767309</v>
      </c>
      <c r="BR16" s="21"/>
      <c r="BS16" s="21">
        <v>0.118900198581347</v>
      </c>
      <c r="BT16" s="21">
        <v>0.123283129580827</v>
      </c>
      <c r="BU16" s="21"/>
      <c r="BV16" s="21">
        <v>8.7681450541038597E-2</v>
      </c>
      <c r="BW16" s="21">
        <v>0.106579099510295</v>
      </c>
      <c r="BX16" s="21">
        <v>0.15980580285479701</v>
      </c>
      <c r="BY16" s="21"/>
      <c r="BZ16" s="21">
        <v>0.14038142692344699</v>
      </c>
      <c r="CA16" s="21">
        <v>6.83620345186738E-2</v>
      </c>
    </row>
    <row r="17" spans="2:79" x14ac:dyDescent="0.3">
      <c r="B17" s="18" t="s">
        <v>191</v>
      </c>
      <c r="C17" s="22">
        <v>0.48853172786086901</v>
      </c>
      <c r="D17" s="22">
        <v>0.50043579872695898</v>
      </c>
      <c r="E17" s="22">
        <v>0.47763042171171499</v>
      </c>
      <c r="F17" s="22"/>
      <c r="G17" s="22">
        <v>0.61682542871939505</v>
      </c>
      <c r="H17" s="22">
        <v>0.63040200060853202</v>
      </c>
      <c r="I17" s="22">
        <v>0.51680793051518803</v>
      </c>
      <c r="J17" s="22">
        <v>0.34444626892981201</v>
      </c>
      <c r="K17" s="22">
        <v>0.39984228154894202</v>
      </c>
      <c r="L17" s="22">
        <v>0.44071245722708102</v>
      </c>
      <c r="M17" s="22"/>
      <c r="N17" s="22">
        <v>0.58882360337787298</v>
      </c>
      <c r="O17" s="22">
        <v>0.52850241296230105</v>
      </c>
      <c r="P17" s="22">
        <v>0.432389281895599</v>
      </c>
      <c r="Q17" s="22">
        <v>0.38992015927914397</v>
      </c>
      <c r="R17" s="22"/>
      <c r="S17" s="22">
        <v>0.52690319376378603</v>
      </c>
      <c r="T17" s="22">
        <v>0.50423149730893202</v>
      </c>
      <c r="U17" s="22">
        <v>0.47276508343041102</v>
      </c>
      <c r="V17" s="22">
        <v>0.36394537926836001</v>
      </c>
      <c r="W17" s="22">
        <v>0.46311312625061202</v>
      </c>
      <c r="X17" s="22">
        <v>0.51360635555676704</v>
      </c>
      <c r="Y17" s="22">
        <v>0.50622332798984904</v>
      </c>
      <c r="Z17" s="22">
        <v>0.53165884652684303</v>
      </c>
      <c r="AA17" s="22">
        <v>0.54213872936299101</v>
      </c>
      <c r="AB17" s="22">
        <v>0.48776513566284802</v>
      </c>
      <c r="AC17" s="22">
        <v>0.384037898321622</v>
      </c>
      <c r="AD17" s="22">
        <v>0.51855550112126103</v>
      </c>
      <c r="AE17" s="22"/>
      <c r="AF17" s="22">
        <v>0.42334001918023101</v>
      </c>
      <c r="AG17" s="22">
        <v>0.61269383928946697</v>
      </c>
      <c r="AH17" s="22">
        <v>0.49972613963639001</v>
      </c>
      <c r="AI17" s="22">
        <v>0.213767296335792</v>
      </c>
      <c r="AJ17" s="22">
        <v>0.63293039265811901</v>
      </c>
      <c r="AK17" s="22"/>
      <c r="AL17" s="22">
        <v>0.65805849254939996</v>
      </c>
      <c r="AM17" s="22">
        <v>0.43450213745447303</v>
      </c>
      <c r="AN17" s="22">
        <v>0.52932154290237299</v>
      </c>
      <c r="AO17" s="22">
        <v>0.28969550864388799</v>
      </c>
      <c r="AP17" s="22">
        <v>0.71421478495100899</v>
      </c>
      <c r="AQ17" s="22">
        <v>0.44645831376488199</v>
      </c>
      <c r="AR17" s="22"/>
      <c r="AS17" s="22">
        <v>0.61933967898850195</v>
      </c>
      <c r="AT17" s="22">
        <v>0.50464965147076302</v>
      </c>
      <c r="AU17" s="22">
        <v>0.396155461920074</v>
      </c>
      <c r="AV17" s="22">
        <v>0.43241309328903099</v>
      </c>
      <c r="AW17" s="22">
        <v>0.36926185257426303</v>
      </c>
      <c r="AX17" s="22"/>
      <c r="AY17" s="22">
        <v>0.52515736788289902</v>
      </c>
      <c r="AZ17" s="22">
        <v>0.51185256222426101</v>
      </c>
      <c r="BA17" s="22">
        <v>0.43611611465957201</v>
      </c>
      <c r="BB17" s="22">
        <v>0.46010152881372501</v>
      </c>
      <c r="BC17" s="22">
        <v>0.393291085856318</v>
      </c>
      <c r="BD17" s="22"/>
      <c r="BE17" s="22">
        <v>0.265989962957559</v>
      </c>
      <c r="BF17" s="22">
        <v>0.41266545943507199</v>
      </c>
      <c r="BG17" s="22">
        <v>0.50811318648882997</v>
      </c>
      <c r="BH17" s="22">
        <v>0.53816148202599801</v>
      </c>
      <c r="BI17" s="22"/>
      <c r="BJ17" s="22">
        <v>0.36758543229754098</v>
      </c>
      <c r="BK17" s="22">
        <v>0.62948442203499899</v>
      </c>
      <c r="BL17" s="22">
        <v>0.429654301318385</v>
      </c>
      <c r="BM17" s="22">
        <v>0.52678583215348795</v>
      </c>
      <c r="BN17" s="22"/>
      <c r="BO17" s="22">
        <v>0.50734319821726104</v>
      </c>
      <c r="BP17" s="22">
        <v>0.44889073556669601</v>
      </c>
      <c r="BQ17" s="22">
        <v>0.49302488377960202</v>
      </c>
      <c r="BR17" s="22"/>
      <c r="BS17" s="22">
        <v>0.48182084545960502</v>
      </c>
      <c r="BT17" s="22">
        <v>0.49738698787111801</v>
      </c>
      <c r="BU17" s="22"/>
      <c r="BV17" s="22">
        <v>0.590927497226582</v>
      </c>
      <c r="BW17" s="22">
        <v>0.49611347765442698</v>
      </c>
      <c r="BX17" s="22">
        <v>0.42782544054225802</v>
      </c>
      <c r="BY17" s="22"/>
      <c r="BZ17" s="22">
        <v>0.50447543249723903</v>
      </c>
      <c r="CA17" s="22">
        <v>0.68292886426691002</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6.0339644549379998E-2</v>
      </c>
      <c r="D9" s="17">
        <v>7.1057951022322402E-2</v>
      </c>
      <c r="E9" s="17">
        <v>4.9513089415396699E-2</v>
      </c>
      <c r="F9" s="17"/>
      <c r="G9" s="17">
        <v>7.6842633564943696E-2</v>
      </c>
      <c r="H9" s="17">
        <v>0.14563778014961601</v>
      </c>
      <c r="I9" s="17">
        <v>7.2663261203707905E-2</v>
      </c>
      <c r="J9" s="17">
        <v>3.2978631511525601E-2</v>
      </c>
      <c r="K9" s="17">
        <v>1.9782705216225199E-2</v>
      </c>
      <c r="L9" s="17">
        <v>1.91387108051383E-2</v>
      </c>
      <c r="M9" s="17"/>
      <c r="N9" s="17">
        <v>7.1091766944568799E-2</v>
      </c>
      <c r="O9" s="17">
        <v>5.8870312649510599E-2</v>
      </c>
      <c r="P9" s="17">
        <v>6.2692702263563493E-2</v>
      </c>
      <c r="Q9" s="17">
        <v>4.93915596409462E-2</v>
      </c>
      <c r="R9" s="17"/>
      <c r="S9" s="17">
        <v>9.7030629833882998E-2</v>
      </c>
      <c r="T9" s="17">
        <v>4.2508738811498803E-2</v>
      </c>
      <c r="U9" s="17">
        <v>2.56653030761975E-2</v>
      </c>
      <c r="V9" s="17">
        <v>4.51045021832856E-2</v>
      </c>
      <c r="W9" s="17">
        <v>3.9039525120053702E-2</v>
      </c>
      <c r="X9" s="17">
        <v>9.4406230246682807E-2</v>
      </c>
      <c r="Y9" s="17">
        <v>3.0391759441784402E-2</v>
      </c>
      <c r="Z9" s="17">
        <v>7.3433404820282502E-2</v>
      </c>
      <c r="AA9" s="17">
        <v>5.5553627047526297E-2</v>
      </c>
      <c r="AB9" s="17">
        <v>7.6497588927061405E-2</v>
      </c>
      <c r="AC9" s="17">
        <v>9.9375389425382293E-2</v>
      </c>
      <c r="AD9" s="17">
        <v>1.84538201290874E-2</v>
      </c>
      <c r="AE9" s="17"/>
      <c r="AF9" s="17">
        <v>5.9699979129098003E-2</v>
      </c>
      <c r="AG9" s="17">
        <v>8.0611837181112603E-2</v>
      </c>
      <c r="AH9" s="17">
        <v>5.6194164140672499E-2</v>
      </c>
      <c r="AI9" s="17">
        <v>3.3097233755300902E-2</v>
      </c>
      <c r="AJ9" s="17">
        <v>4.3767137080075597E-2</v>
      </c>
      <c r="AK9" s="17"/>
      <c r="AL9" s="17">
        <v>9.9744073361315494E-2</v>
      </c>
      <c r="AM9" s="17">
        <v>7.5920571448833102E-2</v>
      </c>
      <c r="AN9" s="17">
        <v>7.7559910574199697E-2</v>
      </c>
      <c r="AO9" s="17">
        <v>3.3689311190091199E-2</v>
      </c>
      <c r="AP9" s="17">
        <v>4.5631197935873002E-2</v>
      </c>
      <c r="AQ9" s="17">
        <v>2.1515471596487201E-2</v>
      </c>
      <c r="AR9" s="17"/>
      <c r="AS9" s="17">
        <v>0.17179595087598101</v>
      </c>
      <c r="AT9" s="17">
        <v>4.17982984327121E-2</v>
      </c>
      <c r="AU9" s="17">
        <v>3.06760131810303E-2</v>
      </c>
      <c r="AV9" s="17">
        <v>4.0951322880034897E-2</v>
      </c>
      <c r="AW9" s="17">
        <v>2.2547084621520299E-2</v>
      </c>
      <c r="AX9" s="17"/>
      <c r="AY9" s="17">
        <v>0.118489027710169</v>
      </c>
      <c r="AZ9" s="17">
        <v>4.3713126149609698E-2</v>
      </c>
      <c r="BA9" s="17">
        <v>3.3865303360957499E-2</v>
      </c>
      <c r="BB9" s="17">
        <v>4.9422253382772799E-2</v>
      </c>
      <c r="BC9" s="17">
        <v>4.1861357541539503E-2</v>
      </c>
      <c r="BD9" s="17"/>
      <c r="BE9" s="17">
        <v>7.1528546557554404E-2</v>
      </c>
      <c r="BF9" s="17">
        <v>5.4142473681055001E-2</v>
      </c>
      <c r="BG9" s="17">
        <v>5.4306804106854997E-2</v>
      </c>
      <c r="BH9" s="17">
        <v>7.39856161584551E-2</v>
      </c>
      <c r="BI9" s="17"/>
      <c r="BJ9" s="17">
        <v>6.1632219756771502E-2</v>
      </c>
      <c r="BK9" s="17">
        <v>0.163875751171013</v>
      </c>
      <c r="BL9" s="17">
        <v>4.0255001730942701E-2</v>
      </c>
      <c r="BM9" s="17">
        <v>5.6517432160919798E-2</v>
      </c>
      <c r="BN9" s="17"/>
      <c r="BO9" s="17">
        <v>8.8912211667879701E-2</v>
      </c>
      <c r="BP9" s="17">
        <v>5.64506261663155E-2</v>
      </c>
      <c r="BQ9" s="17">
        <v>5.58061415998891E-2</v>
      </c>
      <c r="BR9" s="17"/>
      <c r="BS9" s="17">
        <v>7.0530585052442904E-2</v>
      </c>
      <c r="BT9" s="17">
        <v>4.7814568251423599E-2</v>
      </c>
      <c r="BU9" s="17"/>
      <c r="BV9" s="17">
        <v>5.3795244050310102E-2</v>
      </c>
      <c r="BW9" s="17">
        <v>4.64401950093387E-2</v>
      </c>
      <c r="BX9" s="17">
        <v>8.92960255462599E-2</v>
      </c>
      <c r="BY9" s="17"/>
      <c r="BZ9" s="17">
        <v>4.68590984772463E-2</v>
      </c>
      <c r="CA9" s="17">
        <v>0.15612738309479199</v>
      </c>
    </row>
    <row r="10" spans="2:79" x14ac:dyDescent="0.3">
      <c r="B10" s="18" t="s">
        <v>185</v>
      </c>
      <c r="C10" s="17">
        <v>0.219441853757843</v>
      </c>
      <c r="D10" s="17">
        <v>0.230492759176854</v>
      </c>
      <c r="E10" s="17">
        <v>0.209449531013156</v>
      </c>
      <c r="F10" s="17"/>
      <c r="G10" s="17">
        <v>0.30491337823909298</v>
      </c>
      <c r="H10" s="17">
        <v>0.32233178224172998</v>
      </c>
      <c r="I10" s="17">
        <v>0.26466475634618802</v>
      </c>
      <c r="J10" s="17">
        <v>0.169381139076482</v>
      </c>
      <c r="K10" s="17">
        <v>0.13152519723139999</v>
      </c>
      <c r="L10" s="17">
        <v>0.14122077927722099</v>
      </c>
      <c r="M10" s="17"/>
      <c r="N10" s="17">
        <v>0.27265491934430403</v>
      </c>
      <c r="O10" s="17">
        <v>0.20459802507590999</v>
      </c>
      <c r="P10" s="17">
        <v>0.207146691891784</v>
      </c>
      <c r="Q10" s="17">
        <v>0.18646528813381</v>
      </c>
      <c r="R10" s="17"/>
      <c r="S10" s="17">
        <v>0.30289285210771</v>
      </c>
      <c r="T10" s="17">
        <v>0.165062648678448</v>
      </c>
      <c r="U10" s="17">
        <v>0.132096705700808</v>
      </c>
      <c r="V10" s="17">
        <v>0.21748454096568101</v>
      </c>
      <c r="W10" s="17">
        <v>0.21911595469206699</v>
      </c>
      <c r="X10" s="17">
        <v>0.26289736363292299</v>
      </c>
      <c r="Y10" s="17">
        <v>0.23938458548275399</v>
      </c>
      <c r="Z10" s="17">
        <v>0.26211749520845801</v>
      </c>
      <c r="AA10" s="17">
        <v>0.22590775821727199</v>
      </c>
      <c r="AB10" s="17">
        <v>0.17256598968395101</v>
      </c>
      <c r="AC10" s="17">
        <v>0.19736012134168399</v>
      </c>
      <c r="AD10" s="17">
        <v>0.219498988667754</v>
      </c>
      <c r="AE10" s="17"/>
      <c r="AF10" s="17">
        <v>0.19366054101216101</v>
      </c>
      <c r="AG10" s="17">
        <v>0.30344033865693099</v>
      </c>
      <c r="AH10" s="17">
        <v>0.16492478179220699</v>
      </c>
      <c r="AI10" s="17">
        <v>0.156309013826227</v>
      </c>
      <c r="AJ10" s="17">
        <v>0.24908651594426301</v>
      </c>
      <c r="AK10" s="17"/>
      <c r="AL10" s="17">
        <v>0.38056571833102998</v>
      </c>
      <c r="AM10" s="17">
        <v>0.23389362061471899</v>
      </c>
      <c r="AN10" s="17">
        <v>0.18904551996399299</v>
      </c>
      <c r="AO10" s="17">
        <v>0.138906631394564</v>
      </c>
      <c r="AP10" s="17">
        <v>0.175717953020078</v>
      </c>
      <c r="AQ10" s="17">
        <v>0.126976523589163</v>
      </c>
      <c r="AR10" s="17"/>
      <c r="AS10" s="17">
        <v>0.27325441938415501</v>
      </c>
      <c r="AT10" s="17">
        <v>0.25181159594042701</v>
      </c>
      <c r="AU10" s="17">
        <v>0.13398248776116201</v>
      </c>
      <c r="AV10" s="17">
        <v>0.18921780632739901</v>
      </c>
      <c r="AW10" s="17">
        <v>0.13747746780426301</v>
      </c>
      <c r="AX10" s="17"/>
      <c r="AY10" s="17">
        <v>0.234680465550794</v>
      </c>
      <c r="AZ10" s="17">
        <v>0.25989477825485602</v>
      </c>
      <c r="BA10" s="17">
        <v>0.168723543000078</v>
      </c>
      <c r="BB10" s="17">
        <v>0.17106234408406901</v>
      </c>
      <c r="BC10" s="17">
        <v>0.17583009632094401</v>
      </c>
      <c r="BD10" s="17"/>
      <c r="BE10" s="17">
        <v>0.19170638463891199</v>
      </c>
      <c r="BF10" s="17">
        <v>0.26825990413842699</v>
      </c>
      <c r="BG10" s="17">
        <v>0.211615367133212</v>
      </c>
      <c r="BH10" s="17">
        <v>0.20913499847672101</v>
      </c>
      <c r="BI10" s="17"/>
      <c r="BJ10" s="17">
        <v>0.216447827133179</v>
      </c>
      <c r="BK10" s="17">
        <v>0.34767134838984798</v>
      </c>
      <c r="BL10" s="17">
        <v>0.18402727464996199</v>
      </c>
      <c r="BM10" s="17">
        <v>0.22038062971188199</v>
      </c>
      <c r="BN10" s="17"/>
      <c r="BO10" s="17">
        <v>0.237408175975447</v>
      </c>
      <c r="BP10" s="17">
        <v>0.26612628328419702</v>
      </c>
      <c r="BQ10" s="17">
        <v>0.20649426044960001</v>
      </c>
      <c r="BR10" s="17"/>
      <c r="BS10" s="17">
        <v>0.212997593824029</v>
      </c>
      <c r="BT10" s="17">
        <v>0.22695489606692201</v>
      </c>
      <c r="BU10" s="17"/>
      <c r="BV10" s="17">
        <v>0.243675460918613</v>
      </c>
      <c r="BW10" s="17">
        <v>0.20633729164912301</v>
      </c>
      <c r="BX10" s="17">
        <v>0.23787605973940501</v>
      </c>
      <c r="BY10" s="17"/>
      <c r="BZ10" s="17">
        <v>0.315912695395343</v>
      </c>
      <c r="CA10" s="17">
        <v>0.338934518004472</v>
      </c>
    </row>
    <row r="11" spans="2:79" x14ac:dyDescent="0.3">
      <c r="B11" s="18" t="s">
        <v>186</v>
      </c>
      <c r="C11" s="17">
        <v>0.33406599583886398</v>
      </c>
      <c r="D11" s="17">
        <v>0.323256679129105</v>
      </c>
      <c r="E11" s="17">
        <v>0.34575525254262601</v>
      </c>
      <c r="F11" s="17"/>
      <c r="G11" s="17">
        <v>0.30197131331037502</v>
      </c>
      <c r="H11" s="17">
        <v>0.26068302230170898</v>
      </c>
      <c r="I11" s="17">
        <v>0.29105687644825901</v>
      </c>
      <c r="J11" s="17">
        <v>0.32769042244934998</v>
      </c>
      <c r="K11" s="17">
        <v>0.41742247389797399</v>
      </c>
      <c r="L11" s="17">
        <v>0.39975829154814402</v>
      </c>
      <c r="M11" s="17"/>
      <c r="N11" s="17">
        <v>0.31291982849437</v>
      </c>
      <c r="O11" s="17">
        <v>0.34120775899574002</v>
      </c>
      <c r="P11" s="17">
        <v>0.33812482809650302</v>
      </c>
      <c r="Q11" s="17">
        <v>0.34436996266411501</v>
      </c>
      <c r="R11" s="17"/>
      <c r="S11" s="17">
        <v>0.31001571577756998</v>
      </c>
      <c r="T11" s="17">
        <v>0.36417292932470902</v>
      </c>
      <c r="U11" s="17">
        <v>0.35411691525788402</v>
      </c>
      <c r="V11" s="17">
        <v>0.34338505826716098</v>
      </c>
      <c r="W11" s="17">
        <v>0.373670460867423</v>
      </c>
      <c r="X11" s="17">
        <v>0.29245797203290502</v>
      </c>
      <c r="Y11" s="17">
        <v>0.33189603973680798</v>
      </c>
      <c r="Z11" s="17">
        <v>0.34692190778590598</v>
      </c>
      <c r="AA11" s="17">
        <v>0.32323362341519102</v>
      </c>
      <c r="AB11" s="17">
        <v>0.32351653322358098</v>
      </c>
      <c r="AC11" s="17">
        <v>0.33573792519713502</v>
      </c>
      <c r="AD11" s="17">
        <v>0.32385712240620601</v>
      </c>
      <c r="AE11" s="17"/>
      <c r="AF11" s="17">
        <v>0.36502904695173199</v>
      </c>
      <c r="AG11" s="17">
        <v>0.31880826974953802</v>
      </c>
      <c r="AH11" s="17">
        <v>0.37634287163728702</v>
      </c>
      <c r="AI11" s="17">
        <v>0.32408252187791098</v>
      </c>
      <c r="AJ11" s="17">
        <v>0.28148936518506801</v>
      </c>
      <c r="AK11" s="17"/>
      <c r="AL11" s="17">
        <v>0.296641916936071</v>
      </c>
      <c r="AM11" s="17">
        <v>0.38101028794845498</v>
      </c>
      <c r="AN11" s="17">
        <v>0.34289478952524099</v>
      </c>
      <c r="AO11" s="17">
        <v>0.32088506078101098</v>
      </c>
      <c r="AP11" s="17">
        <v>0.28096952917086598</v>
      </c>
      <c r="AQ11" s="17">
        <v>0.419821822839202</v>
      </c>
      <c r="AR11" s="17"/>
      <c r="AS11" s="17">
        <v>0.25634965922879899</v>
      </c>
      <c r="AT11" s="17">
        <v>0.34042563788845198</v>
      </c>
      <c r="AU11" s="17">
        <v>0.40135698581969498</v>
      </c>
      <c r="AV11" s="17">
        <v>0.29472184458497203</v>
      </c>
      <c r="AW11" s="17">
        <v>0.245366212203176</v>
      </c>
      <c r="AX11" s="17"/>
      <c r="AY11" s="17">
        <v>0.29706398005627799</v>
      </c>
      <c r="AZ11" s="17">
        <v>0.35019099929128</v>
      </c>
      <c r="BA11" s="17">
        <v>0.38805120421579897</v>
      </c>
      <c r="BB11" s="17">
        <v>0.28721162426302699</v>
      </c>
      <c r="BC11" s="17">
        <v>0.24394280991573</v>
      </c>
      <c r="BD11" s="17"/>
      <c r="BE11" s="17">
        <v>0.32484580495066001</v>
      </c>
      <c r="BF11" s="17">
        <v>0.34761158354735899</v>
      </c>
      <c r="BG11" s="17">
        <v>0.346227532426233</v>
      </c>
      <c r="BH11" s="17">
        <v>0.30355750765620998</v>
      </c>
      <c r="BI11" s="17"/>
      <c r="BJ11" s="17">
        <v>0.29003985075729399</v>
      </c>
      <c r="BK11" s="17">
        <v>0.26980100791966999</v>
      </c>
      <c r="BL11" s="17">
        <v>0.35996616898730999</v>
      </c>
      <c r="BM11" s="17">
        <v>0.33938665096086001</v>
      </c>
      <c r="BN11" s="17"/>
      <c r="BO11" s="17">
        <v>0.28059351494257201</v>
      </c>
      <c r="BP11" s="17">
        <v>0.30469959768983701</v>
      </c>
      <c r="BQ11" s="17">
        <v>0.34992922498280898</v>
      </c>
      <c r="BR11" s="17"/>
      <c r="BS11" s="17">
        <v>0.33411190082844899</v>
      </c>
      <c r="BT11" s="17">
        <v>0.33521304564179399</v>
      </c>
      <c r="BU11" s="17"/>
      <c r="BV11" s="17">
        <v>0.345751474545269</v>
      </c>
      <c r="BW11" s="17">
        <v>0.34799939439910099</v>
      </c>
      <c r="BX11" s="17">
        <v>0.30591444676860302</v>
      </c>
      <c r="BY11" s="17"/>
      <c r="BZ11" s="17">
        <v>0.301265925198411</v>
      </c>
      <c r="CA11" s="17">
        <v>0.25071931457862301</v>
      </c>
    </row>
    <row r="12" spans="2:79" x14ac:dyDescent="0.3">
      <c r="B12" s="18" t="s">
        <v>187</v>
      </c>
      <c r="C12" s="17">
        <v>0.242038382038682</v>
      </c>
      <c r="D12" s="17">
        <v>0.241164951996613</v>
      </c>
      <c r="E12" s="17">
        <v>0.24416801799533</v>
      </c>
      <c r="F12" s="17"/>
      <c r="G12" s="17">
        <v>0.235463797647079</v>
      </c>
      <c r="H12" s="17">
        <v>0.174185302367107</v>
      </c>
      <c r="I12" s="17">
        <v>0.20300653825284501</v>
      </c>
      <c r="J12" s="17">
        <v>0.27256918610362102</v>
      </c>
      <c r="K12" s="17">
        <v>0.26854013649327102</v>
      </c>
      <c r="L12" s="17">
        <v>0.29090774138545</v>
      </c>
      <c r="M12" s="17"/>
      <c r="N12" s="17">
        <v>0.24180173412617001</v>
      </c>
      <c r="O12" s="17">
        <v>0.272582013617792</v>
      </c>
      <c r="P12" s="17">
        <v>0.23508046029346</v>
      </c>
      <c r="Q12" s="17">
        <v>0.21586094760934901</v>
      </c>
      <c r="R12" s="17"/>
      <c r="S12" s="17">
        <v>0.18093458566903201</v>
      </c>
      <c r="T12" s="17">
        <v>0.29711318364249101</v>
      </c>
      <c r="U12" s="17">
        <v>0.258447244343254</v>
      </c>
      <c r="V12" s="17">
        <v>0.210410975585264</v>
      </c>
      <c r="W12" s="17">
        <v>0.26891065243310103</v>
      </c>
      <c r="X12" s="17">
        <v>0.22463239958817999</v>
      </c>
      <c r="Y12" s="17">
        <v>0.236869864515594</v>
      </c>
      <c r="Z12" s="17">
        <v>0.20957978098718799</v>
      </c>
      <c r="AA12" s="17">
        <v>0.25434562163980301</v>
      </c>
      <c r="AB12" s="17">
        <v>0.28289367225795098</v>
      </c>
      <c r="AC12" s="17">
        <v>0.20798952730528</v>
      </c>
      <c r="AD12" s="17">
        <v>0.27523437890290697</v>
      </c>
      <c r="AE12" s="17"/>
      <c r="AF12" s="17">
        <v>0.23904791998973501</v>
      </c>
      <c r="AG12" s="17">
        <v>0.20185376939253699</v>
      </c>
      <c r="AH12" s="17">
        <v>0.29465991240290801</v>
      </c>
      <c r="AI12" s="17">
        <v>0.287783578272922</v>
      </c>
      <c r="AJ12" s="17">
        <v>0.163031210720091</v>
      </c>
      <c r="AK12" s="17"/>
      <c r="AL12" s="17">
        <v>0.15986506919017801</v>
      </c>
      <c r="AM12" s="17">
        <v>0.212352103993696</v>
      </c>
      <c r="AN12" s="17">
        <v>0.27597472454062499</v>
      </c>
      <c r="AO12" s="17">
        <v>0.27995778583816799</v>
      </c>
      <c r="AP12" s="17">
        <v>0.27304196341368497</v>
      </c>
      <c r="AQ12" s="17">
        <v>0.287817912095994</v>
      </c>
      <c r="AR12" s="17"/>
      <c r="AS12" s="17">
        <v>0.17354020175339299</v>
      </c>
      <c r="AT12" s="17">
        <v>0.235927854379512</v>
      </c>
      <c r="AU12" s="17">
        <v>0.28708103818422498</v>
      </c>
      <c r="AV12" s="17">
        <v>0.26760329283886602</v>
      </c>
      <c r="AW12" s="17">
        <v>0.343100756776551</v>
      </c>
      <c r="AX12" s="17"/>
      <c r="AY12" s="17">
        <v>0.211910640972645</v>
      </c>
      <c r="AZ12" s="17">
        <v>0.232302883943415</v>
      </c>
      <c r="BA12" s="17">
        <v>0.25411385465360897</v>
      </c>
      <c r="BB12" s="17">
        <v>0.31414303125925602</v>
      </c>
      <c r="BC12" s="17">
        <v>0.238372987327584</v>
      </c>
      <c r="BD12" s="17"/>
      <c r="BE12" s="17">
        <v>0.208111145958222</v>
      </c>
      <c r="BF12" s="17">
        <v>0.26325371293667199</v>
      </c>
      <c r="BG12" s="17">
        <v>0.24214815900081399</v>
      </c>
      <c r="BH12" s="17">
        <v>0.23554652877532301</v>
      </c>
      <c r="BI12" s="17"/>
      <c r="BJ12" s="17">
        <v>0.262291098960652</v>
      </c>
      <c r="BK12" s="17">
        <v>0.14624573301340499</v>
      </c>
      <c r="BL12" s="17">
        <v>0.256504449996805</v>
      </c>
      <c r="BM12" s="17">
        <v>0.24583857753007801</v>
      </c>
      <c r="BN12" s="17"/>
      <c r="BO12" s="17">
        <v>0.24586038975891</v>
      </c>
      <c r="BP12" s="17">
        <v>0.261030538342647</v>
      </c>
      <c r="BQ12" s="17">
        <v>0.23889437597756299</v>
      </c>
      <c r="BR12" s="17"/>
      <c r="BS12" s="17">
        <v>0.24027579830585699</v>
      </c>
      <c r="BT12" s="17">
        <v>0.245938331584209</v>
      </c>
      <c r="BU12" s="17"/>
      <c r="BV12" s="17">
        <v>0.22799836010628499</v>
      </c>
      <c r="BW12" s="17">
        <v>0.25164014455115602</v>
      </c>
      <c r="BX12" s="17">
        <v>0.24294179189102599</v>
      </c>
      <c r="BY12" s="17"/>
      <c r="BZ12" s="17">
        <v>0.23456415875220399</v>
      </c>
      <c r="CA12" s="17">
        <v>0.154815412930115</v>
      </c>
    </row>
    <row r="13" spans="2:79" x14ac:dyDescent="0.3">
      <c r="B13" s="18" t="s">
        <v>188</v>
      </c>
      <c r="C13" s="17">
        <v>9.3491015455664905E-2</v>
      </c>
      <c r="D13" s="17">
        <v>9.5847371804009804E-2</v>
      </c>
      <c r="E13" s="17">
        <v>8.88181606536253E-2</v>
      </c>
      <c r="F13" s="17"/>
      <c r="G13" s="17">
        <v>4.4247602747057101E-2</v>
      </c>
      <c r="H13" s="17">
        <v>6.4170057192911301E-2</v>
      </c>
      <c r="I13" s="17">
        <v>0.105216136775303</v>
      </c>
      <c r="J13" s="17">
        <v>0.11687788928265599</v>
      </c>
      <c r="K13" s="17">
        <v>0.111774519941095</v>
      </c>
      <c r="L13" s="17">
        <v>0.109495092149184</v>
      </c>
      <c r="M13" s="17"/>
      <c r="N13" s="17">
        <v>7.4434358058044797E-2</v>
      </c>
      <c r="O13" s="17">
        <v>7.3399485749770704E-2</v>
      </c>
      <c r="P13" s="17">
        <v>0.10818718203463799</v>
      </c>
      <c r="Q13" s="17">
        <v>0.123904590058842</v>
      </c>
      <c r="R13" s="17"/>
      <c r="S13" s="17">
        <v>7.8493825641005002E-2</v>
      </c>
      <c r="T13" s="17">
        <v>6.3316849960657506E-2</v>
      </c>
      <c r="U13" s="17">
        <v>0.164515948113093</v>
      </c>
      <c r="V13" s="17">
        <v>0.13870614718802701</v>
      </c>
      <c r="W13" s="17">
        <v>5.6916556999170302E-2</v>
      </c>
      <c r="X13" s="17">
        <v>7.0806764633897998E-2</v>
      </c>
      <c r="Y13" s="17">
        <v>9.7152964244962503E-2</v>
      </c>
      <c r="Z13" s="17">
        <v>5.7332156625582602E-2</v>
      </c>
      <c r="AA13" s="17">
        <v>5.4731190144476999E-2</v>
      </c>
      <c r="AB13" s="17">
        <v>0.118476292632214</v>
      </c>
      <c r="AC13" s="17">
        <v>0.13221581794151699</v>
      </c>
      <c r="AD13" s="17">
        <v>0.16295568989404599</v>
      </c>
      <c r="AE13" s="17"/>
      <c r="AF13" s="17">
        <v>9.3424991335495505E-2</v>
      </c>
      <c r="AG13" s="17">
        <v>5.3728086606286703E-2</v>
      </c>
      <c r="AH13" s="17">
        <v>7.2155341476743698E-2</v>
      </c>
      <c r="AI13" s="17">
        <v>0.17017343837465301</v>
      </c>
      <c r="AJ13" s="17">
        <v>0.16522203325280299</v>
      </c>
      <c r="AK13" s="17"/>
      <c r="AL13" s="17">
        <v>2.3688795843840101E-2</v>
      </c>
      <c r="AM13" s="17">
        <v>7.20819442315664E-2</v>
      </c>
      <c r="AN13" s="17">
        <v>6.56306239454989E-2</v>
      </c>
      <c r="AO13" s="17">
        <v>0.18647693513278099</v>
      </c>
      <c r="AP13" s="17">
        <v>0.15832480670166099</v>
      </c>
      <c r="AQ13" s="17">
        <v>5.58584938162359E-2</v>
      </c>
      <c r="AR13" s="17"/>
      <c r="AS13" s="17">
        <v>8.8627705709057994E-2</v>
      </c>
      <c r="AT13" s="17">
        <v>7.6394188248306599E-2</v>
      </c>
      <c r="AU13" s="17">
        <v>0.100329873362348</v>
      </c>
      <c r="AV13" s="17">
        <v>0.13192619421332399</v>
      </c>
      <c r="AW13" s="17">
        <v>0.25150847859448999</v>
      </c>
      <c r="AX13" s="17"/>
      <c r="AY13" s="17">
        <v>0.100022042394035</v>
      </c>
      <c r="AZ13" s="17">
        <v>6.4348397403652502E-2</v>
      </c>
      <c r="BA13" s="17">
        <v>9.7855453508415902E-2</v>
      </c>
      <c r="BB13" s="17">
        <v>0.12443561197283701</v>
      </c>
      <c r="BC13" s="17">
        <v>0.24517921089200501</v>
      </c>
      <c r="BD13" s="17"/>
      <c r="BE13" s="17">
        <v>0.166122240924959</v>
      </c>
      <c r="BF13" s="17">
        <v>3.4216573109612701E-2</v>
      </c>
      <c r="BG13" s="17">
        <v>9.8376222598604304E-2</v>
      </c>
      <c r="BH13" s="17">
        <v>0.114567595334137</v>
      </c>
      <c r="BI13" s="17"/>
      <c r="BJ13" s="17">
        <v>0.107841033975145</v>
      </c>
      <c r="BK13" s="17">
        <v>5.1884008599239403E-2</v>
      </c>
      <c r="BL13" s="17">
        <v>0.115217400243215</v>
      </c>
      <c r="BM13" s="17">
        <v>8.5429084243458006E-2</v>
      </c>
      <c r="BN13" s="17"/>
      <c r="BO13" s="17">
        <v>0.10304466187899</v>
      </c>
      <c r="BP13" s="17">
        <v>7.7556515421654496E-2</v>
      </c>
      <c r="BQ13" s="17">
        <v>9.4766928317054799E-2</v>
      </c>
      <c r="BR13" s="17"/>
      <c r="BS13" s="17">
        <v>9.8747894898323099E-2</v>
      </c>
      <c r="BT13" s="17">
        <v>8.5018331647472203E-2</v>
      </c>
      <c r="BU13" s="17"/>
      <c r="BV13" s="17">
        <v>7.4362128128897795E-2</v>
      </c>
      <c r="BW13" s="17">
        <v>9.8764228723544595E-2</v>
      </c>
      <c r="BX13" s="17">
        <v>9.8891085066971599E-2</v>
      </c>
      <c r="BY13" s="17"/>
      <c r="BZ13" s="17">
        <v>6.7061138342992294E-2</v>
      </c>
      <c r="CA13" s="17">
        <v>9.1134042813188806E-2</v>
      </c>
    </row>
    <row r="14" spans="2:79" x14ac:dyDescent="0.3">
      <c r="B14" s="18" t="s">
        <v>149</v>
      </c>
      <c r="C14" s="17">
        <v>5.0623108359566502E-2</v>
      </c>
      <c r="D14" s="17">
        <v>3.8180286871095599E-2</v>
      </c>
      <c r="E14" s="17">
        <v>6.2295948379866399E-2</v>
      </c>
      <c r="F14" s="17"/>
      <c r="G14" s="17">
        <v>3.6561274491452703E-2</v>
      </c>
      <c r="H14" s="17">
        <v>3.2992055746925403E-2</v>
      </c>
      <c r="I14" s="17">
        <v>6.3392430973696498E-2</v>
      </c>
      <c r="J14" s="17">
        <v>8.0502731576365602E-2</v>
      </c>
      <c r="K14" s="17">
        <v>5.0954967220034002E-2</v>
      </c>
      <c r="L14" s="17">
        <v>3.9479384834863199E-2</v>
      </c>
      <c r="M14" s="17"/>
      <c r="N14" s="17">
        <v>2.70973930325435E-2</v>
      </c>
      <c r="O14" s="17">
        <v>4.9342403911276402E-2</v>
      </c>
      <c r="P14" s="17">
        <v>4.8768135420051699E-2</v>
      </c>
      <c r="Q14" s="17">
        <v>8.0007651892937195E-2</v>
      </c>
      <c r="R14" s="17"/>
      <c r="S14" s="17">
        <v>3.06323909708003E-2</v>
      </c>
      <c r="T14" s="17">
        <v>6.7825649582195599E-2</v>
      </c>
      <c r="U14" s="17">
        <v>6.5157883508764197E-2</v>
      </c>
      <c r="V14" s="17">
        <v>4.4908775810581301E-2</v>
      </c>
      <c r="W14" s="17">
        <v>4.2346849888185198E-2</v>
      </c>
      <c r="X14" s="17">
        <v>5.4799269865410803E-2</v>
      </c>
      <c r="Y14" s="17">
        <v>6.4304786578097406E-2</v>
      </c>
      <c r="Z14" s="17">
        <v>5.0615254572583403E-2</v>
      </c>
      <c r="AA14" s="17">
        <v>8.6228179535730504E-2</v>
      </c>
      <c r="AB14" s="17">
        <v>2.6049923275241301E-2</v>
      </c>
      <c r="AC14" s="17">
        <v>2.7321218789002101E-2</v>
      </c>
      <c r="AD14" s="17">
        <v>0</v>
      </c>
      <c r="AE14" s="17"/>
      <c r="AF14" s="17">
        <v>4.9137521581778802E-2</v>
      </c>
      <c r="AG14" s="17">
        <v>4.1557698413594697E-2</v>
      </c>
      <c r="AH14" s="17">
        <v>3.5722928550181499E-2</v>
      </c>
      <c r="AI14" s="17">
        <v>2.8554213892986902E-2</v>
      </c>
      <c r="AJ14" s="17">
        <v>9.7403737817699093E-2</v>
      </c>
      <c r="AK14" s="17"/>
      <c r="AL14" s="17">
        <v>3.9494426337565398E-2</v>
      </c>
      <c r="AM14" s="17">
        <v>2.47414717627303E-2</v>
      </c>
      <c r="AN14" s="17">
        <v>4.8894431450442498E-2</v>
      </c>
      <c r="AO14" s="17">
        <v>4.0084275663385301E-2</v>
      </c>
      <c r="AP14" s="17">
        <v>6.6314549757836405E-2</v>
      </c>
      <c r="AQ14" s="17">
        <v>8.8009776062917905E-2</v>
      </c>
      <c r="AR14" s="17"/>
      <c r="AS14" s="17">
        <v>3.64320630486131E-2</v>
      </c>
      <c r="AT14" s="17">
        <v>5.3642425110589899E-2</v>
      </c>
      <c r="AU14" s="17">
        <v>4.6573601691539103E-2</v>
      </c>
      <c r="AV14" s="17">
        <v>7.5579539155404704E-2</v>
      </c>
      <c r="AW14" s="17">
        <v>0</v>
      </c>
      <c r="AX14" s="17"/>
      <c r="AY14" s="17">
        <v>3.7833843316078697E-2</v>
      </c>
      <c r="AZ14" s="17">
        <v>4.9549814957187202E-2</v>
      </c>
      <c r="BA14" s="17">
        <v>5.7390641261141198E-2</v>
      </c>
      <c r="BB14" s="17">
        <v>5.3725135038038399E-2</v>
      </c>
      <c r="BC14" s="17">
        <v>5.4813538002196897E-2</v>
      </c>
      <c r="BD14" s="17"/>
      <c r="BE14" s="17">
        <v>3.7685876969693E-2</v>
      </c>
      <c r="BF14" s="17">
        <v>3.2515752586874697E-2</v>
      </c>
      <c r="BG14" s="17">
        <v>4.7325914734282097E-2</v>
      </c>
      <c r="BH14" s="17">
        <v>6.3207753599153496E-2</v>
      </c>
      <c r="BI14" s="17"/>
      <c r="BJ14" s="17">
        <v>6.1747969416957302E-2</v>
      </c>
      <c r="BK14" s="17">
        <v>2.0522150906824899E-2</v>
      </c>
      <c r="BL14" s="17">
        <v>4.4029704391765699E-2</v>
      </c>
      <c r="BM14" s="17">
        <v>5.2447625392802899E-2</v>
      </c>
      <c r="BN14" s="17"/>
      <c r="BO14" s="17">
        <v>4.4181045776200599E-2</v>
      </c>
      <c r="BP14" s="17">
        <v>3.4136439095348602E-2</v>
      </c>
      <c r="BQ14" s="17">
        <v>5.4109068673084203E-2</v>
      </c>
      <c r="BR14" s="17"/>
      <c r="BS14" s="17">
        <v>4.3336227090899099E-2</v>
      </c>
      <c r="BT14" s="17">
        <v>5.9060826808179499E-2</v>
      </c>
      <c r="BU14" s="17"/>
      <c r="BV14" s="17">
        <v>5.4417332250625297E-2</v>
      </c>
      <c r="BW14" s="17">
        <v>4.8818745667737397E-2</v>
      </c>
      <c r="BX14" s="17">
        <v>2.5080590987733398E-2</v>
      </c>
      <c r="BY14" s="17"/>
      <c r="BZ14" s="17">
        <v>3.4336983833803798E-2</v>
      </c>
      <c r="CA14" s="17">
        <v>8.2693285788088804E-3</v>
      </c>
    </row>
    <row r="15" spans="2:79" x14ac:dyDescent="0.3">
      <c r="B15" s="18" t="s">
        <v>189</v>
      </c>
      <c r="C15" s="21">
        <v>0.27978149830722299</v>
      </c>
      <c r="D15" s="21">
        <v>0.30155071019917701</v>
      </c>
      <c r="E15" s="21">
        <v>0.258962620428552</v>
      </c>
      <c r="F15" s="21"/>
      <c r="G15" s="21">
        <v>0.38175601180403701</v>
      </c>
      <c r="H15" s="21">
        <v>0.46796956239134602</v>
      </c>
      <c r="I15" s="21">
        <v>0.337328017549896</v>
      </c>
      <c r="J15" s="21">
        <v>0.202359770588008</v>
      </c>
      <c r="K15" s="21">
        <v>0.15130790244762499</v>
      </c>
      <c r="L15" s="21">
        <v>0.16035949008236</v>
      </c>
      <c r="M15" s="21"/>
      <c r="N15" s="21">
        <v>0.343746686288873</v>
      </c>
      <c r="O15" s="21">
        <v>0.263468337725421</v>
      </c>
      <c r="P15" s="21">
        <v>0.26983939415534802</v>
      </c>
      <c r="Q15" s="21">
        <v>0.23585684777475699</v>
      </c>
      <c r="R15" s="21"/>
      <c r="S15" s="21">
        <v>0.399923481941593</v>
      </c>
      <c r="T15" s="21">
        <v>0.207571387489947</v>
      </c>
      <c r="U15" s="21">
        <v>0.157762008777005</v>
      </c>
      <c r="V15" s="21">
        <v>0.26258904314896703</v>
      </c>
      <c r="W15" s="21">
        <v>0.25815547981212</v>
      </c>
      <c r="X15" s="21">
        <v>0.35730359387960597</v>
      </c>
      <c r="Y15" s="21">
        <v>0.269776344924539</v>
      </c>
      <c r="Z15" s="21">
        <v>0.33555090002874</v>
      </c>
      <c r="AA15" s="21">
        <v>0.28146138526479902</v>
      </c>
      <c r="AB15" s="21">
        <v>0.249063578611012</v>
      </c>
      <c r="AC15" s="21">
        <v>0.296735510767066</v>
      </c>
      <c r="AD15" s="21">
        <v>0.237952808796841</v>
      </c>
      <c r="AE15" s="21"/>
      <c r="AF15" s="21">
        <v>0.25336052014125898</v>
      </c>
      <c r="AG15" s="21">
        <v>0.38405217583804402</v>
      </c>
      <c r="AH15" s="21">
        <v>0.22111894593288001</v>
      </c>
      <c r="AI15" s="21">
        <v>0.18940624758152699</v>
      </c>
      <c r="AJ15" s="21">
        <v>0.29285365302433802</v>
      </c>
      <c r="AK15" s="21"/>
      <c r="AL15" s="21">
        <v>0.480309791692345</v>
      </c>
      <c r="AM15" s="21">
        <v>0.30981419206355199</v>
      </c>
      <c r="AN15" s="21">
        <v>0.26660543053819202</v>
      </c>
      <c r="AO15" s="21">
        <v>0.17259594258465499</v>
      </c>
      <c r="AP15" s="21">
        <v>0.22134915095595101</v>
      </c>
      <c r="AQ15" s="21">
        <v>0.14849199518565001</v>
      </c>
      <c r="AR15" s="21"/>
      <c r="AS15" s="21">
        <v>0.445050370260136</v>
      </c>
      <c r="AT15" s="21">
        <v>0.29360989437314</v>
      </c>
      <c r="AU15" s="21">
        <v>0.164658500942193</v>
      </c>
      <c r="AV15" s="21">
        <v>0.23016912920743399</v>
      </c>
      <c r="AW15" s="21">
        <v>0.16002455242578301</v>
      </c>
      <c r="AX15" s="21"/>
      <c r="AY15" s="21">
        <v>0.35316949326096297</v>
      </c>
      <c r="AZ15" s="21">
        <v>0.303607904404466</v>
      </c>
      <c r="BA15" s="21">
        <v>0.202588846361035</v>
      </c>
      <c r="BB15" s="21">
        <v>0.22048459746684199</v>
      </c>
      <c r="BC15" s="21">
        <v>0.21769145386248301</v>
      </c>
      <c r="BD15" s="21"/>
      <c r="BE15" s="21">
        <v>0.26323493119646602</v>
      </c>
      <c r="BF15" s="21">
        <v>0.322402377819482</v>
      </c>
      <c r="BG15" s="21">
        <v>0.26592217124006701</v>
      </c>
      <c r="BH15" s="21">
        <v>0.28312061463517602</v>
      </c>
      <c r="BI15" s="21"/>
      <c r="BJ15" s="21">
        <v>0.27808004688995103</v>
      </c>
      <c r="BK15" s="21">
        <v>0.51154709956086097</v>
      </c>
      <c r="BL15" s="21">
        <v>0.224282276380905</v>
      </c>
      <c r="BM15" s="21">
        <v>0.27689806187280103</v>
      </c>
      <c r="BN15" s="21"/>
      <c r="BO15" s="21">
        <v>0.32632038764332599</v>
      </c>
      <c r="BP15" s="21">
        <v>0.32257690945051298</v>
      </c>
      <c r="BQ15" s="21">
        <v>0.26230040204948901</v>
      </c>
      <c r="BR15" s="21"/>
      <c r="BS15" s="21">
        <v>0.28352817887647203</v>
      </c>
      <c r="BT15" s="21">
        <v>0.27476946431834598</v>
      </c>
      <c r="BU15" s="21"/>
      <c r="BV15" s="21">
        <v>0.29747070496892303</v>
      </c>
      <c r="BW15" s="21">
        <v>0.252777486658462</v>
      </c>
      <c r="BX15" s="21">
        <v>0.32717208528566499</v>
      </c>
      <c r="BY15" s="21"/>
      <c r="BZ15" s="21">
        <v>0.36277179387258901</v>
      </c>
      <c r="CA15" s="21">
        <v>0.49506190109926401</v>
      </c>
    </row>
    <row r="16" spans="2:79" x14ac:dyDescent="0.3">
      <c r="B16" s="18" t="s">
        <v>190</v>
      </c>
      <c r="C16" s="21">
        <v>0.33552939749434701</v>
      </c>
      <c r="D16" s="21">
        <v>0.33701232380062301</v>
      </c>
      <c r="E16" s="21">
        <v>0.33298617864895502</v>
      </c>
      <c r="F16" s="21"/>
      <c r="G16" s="21">
        <v>0.279711400394136</v>
      </c>
      <c r="H16" s="21">
        <v>0.23835535956001899</v>
      </c>
      <c r="I16" s="21">
        <v>0.30822267502814898</v>
      </c>
      <c r="J16" s="21">
        <v>0.38944707538627699</v>
      </c>
      <c r="K16" s="21">
        <v>0.38031465643436602</v>
      </c>
      <c r="L16" s="21">
        <v>0.40040283353463402</v>
      </c>
      <c r="M16" s="21"/>
      <c r="N16" s="21">
        <v>0.316236092184214</v>
      </c>
      <c r="O16" s="21">
        <v>0.34598149936756301</v>
      </c>
      <c r="P16" s="21">
        <v>0.34326764232809798</v>
      </c>
      <c r="Q16" s="21">
        <v>0.33976553766819101</v>
      </c>
      <c r="R16" s="21"/>
      <c r="S16" s="21">
        <v>0.25942841131003702</v>
      </c>
      <c r="T16" s="21">
        <v>0.36043003360314801</v>
      </c>
      <c r="U16" s="21">
        <v>0.422963192456347</v>
      </c>
      <c r="V16" s="21">
        <v>0.34911712277329099</v>
      </c>
      <c r="W16" s="21">
        <v>0.325827209432271</v>
      </c>
      <c r="X16" s="21">
        <v>0.295439164222078</v>
      </c>
      <c r="Y16" s="21">
        <v>0.334022828760556</v>
      </c>
      <c r="Z16" s="21">
        <v>0.26691193761276999</v>
      </c>
      <c r="AA16" s="21">
        <v>0.30907681178427998</v>
      </c>
      <c r="AB16" s="21">
        <v>0.40136996489016602</v>
      </c>
      <c r="AC16" s="21">
        <v>0.34020534524679602</v>
      </c>
      <c r="AD16" s="21">
        <v>0.43819006879695299</v>
      </c>
      <c r="AE16" s="21"/>
      <c r="AF16" s="21">
        <v>0.33247291132522999</v>
      </c>
      <c r="AG16" s="21">
        <v>0.25558185599882299</v>
      </c>
      <c r="AH16" s="21">
        <v>0.36681525387965203</v>
      </c>
      <c r="AI16" s="21">
        <v>0.45795701664757399</v>
      </c>
      <c r="AJ16" s="21">
        <v>0.32825324397289402</v>
      </c>
      <c r="AK16" s="21"/>
      <c r="AL16" s="21">
        <v>0.18355386503401799</v>
      </c>
      <c r="AM16" s="21">
        <v>0.28443404822526203</v>
      </c>
      <c r="AN16" s="21">
        <v>0.34160534848612401</v>
      </c>
      <c r="AO16" s="21">
        <v>0.46643472097094901</v>
      </c>
      <c r="AP16" s="21">
        <v>0.43136677011534602</v>
      </c>
      <c r="AQ16" s="21">
        <v>0.34367640591222998</v>
      </c>
      <c r="AR16" s="21"/>
      <c r="AS16" s="21">
        <v>0.262167907462451</v>
      </c>
      <c r="AT16" s="21">
        <v>0.31232204262781799</v>
      </c>
      <c r="AU16" s="21">
        <v>0.38741091154657298</v>
      </c>
      <c r="AV16" s="21">
        <v>0.39952948705218999</v>
      </c>
      <c r="AW16" s="21">
        <v>0.59460923537104005</v>
      </c>
      <c r="AX16" s="21"/>
      <c r="AY16" s="21">
        <v>0.31193268336668001</v>
      </c>
      <c r="AZ16" s="21">
        <v>0.29665128134706797</v>
      </c>
      <c r="BA16" s="21">
        <v>0.35196930816202399</v>
      </c>
      <c r="BB16" s="21">
        <v>0.438578643232092</v>
      </c>
      <c r="BC16" s="21">
        <v>0.483552198219589</v>
      </c>
      <c r="BD16" s="21"/>
      <c r="BE16" s="21">
        <v>0.37423338688318097</v>
      </c>
      <c r="BF16" s="21">
        <v>0.297470286046284</v>
      </c>
      <c r="BG16" s="21">
        <v>0.340524381599419</v>
      </c>
      <c r="BH16" s="21">
        <v>0.35011412410946002</v>
      </c>
      <c r="BI16" s="21"/>
      <c r="BJ16" s="21">
        <v>0.370132132935798</v>
      </c>
      <c r="BK16" s="21">
        <v>0.19812974161264399</v>
      </c>
      <c r="BL16" s="21">
        <v>0.37172185024002002</v>
      </c>
      <c r="BM16" s="21">
        <v>0.331267661773536</v>
      </c>
      <c r="BN16" s="21"/>
      <c r="BO16" s="21">
        <v>0.34890505163789998</v>
      </c>
      <c r="BP16" s="21">
        <v>0.33858705376430198</v>
      </c>
      <c r="BQ16" s="21">
        <v>0.33366130429461699</v>
      </c>
      <c r="BR16" s="21"/>
      <c r="BS16" s="21">
        <v>0.33902369320418002</v>
      </c>
      <c r="BT16" s="21">
        <v>0.33095666323168099</v>
      </c>
      <c r="BU16" s="21"/>
      <c r="BV16" s="21">
        <v>0.30236048823518302</v>
      </c>
      <c r="BW16" s="21">
        <v>0.35040437327469998</v>
      </c>
      <c r="BX16" s="21">
        <v>0.34183287695799802</v>
      </c>
      <c r="BY16" s="21"/>
      <c r="BZ16" s="21">
        <v>0.30162529709519598</v>
      </c>
      <c r="CA16" s="21">
        <v>0.24594945574330401</v>
      </c>
    </row>
    <row r="17" spans="2:79" x14ac:dyDescent="0.3">
      <c r="B17" s="18" t="s">
        <v>191</v>
      </c>
      <c r="C17" s="22">
        <v>-5.5747899187124299E-2</v>
      </c>
      <c r="D17" s="22">
        <v>-3.5461613601445903E-2</v>
      </c>
      <c r="E17" s="22">
        <v>-7.4023558220402699E-2</v>
      </c>
      <c r="F17" s="22"/>
      <c r="G17" s="22">
        <v>0.102044611409901</v>
      </c>
      <c r="H17" s="22">
        <v>0.229614202831327</v>
      </c>
      <c r="I17" s="22">
        <v>2.9105342521746801E-2</v>
      </c>
      <c r="J17" s="22">
        <v>-0.18708730479826899</v>
      </c>
      <c r="K17" s="22">
        <v>-0.229006753986741</v>
      </c>
      <c r="L17" s="22">
        <v>-0.24004334345227399</v>
      </c>
      <c r="M17" s="22"/>
      <c r="N17" s="22">
        <v>2.7510594104658101E-2</v>
      </c>
      <c r="O17" s="22">
        <v>-8.25131616421418E-2</v>
      </c>
      <c r="P17" s="22">
        <v>-7.3428248172749996E-2</v>
      </c>
      <c r="Q17" s="22">
        <v>-0.10390868989343401</v>
      </c>
      <c r="R17" s="22"/>
      <c r="S17" s="22">
        <v>0.140495070631556</v>
      </c>
      <c r="T17" s="22">
        <v>-0.15285864611320199</v>
      </c>
      <c r="U17" s="22">
        <v>-0.26520118367934198</v>
      </c>
      <c r="V17" s="22">
        <v>-8.65280796243246E-2</v>
      </c>
      <c r="W17" s="22">
        <v>-6.7671729620151097E-2</v>
      </c>
      <c r="X17" s="22">
        <v>6.1864429657528502E-2</v>
      </c>
      <c r="Y17" s="22">
        <v>-6.4246483836017401E-2</v>
      </c>
      <c r="Z17" s="22">
        <v>6.8638962415970006E-2</v>
      </c>
      <c r="AA17" s="22">
        <v>-2.7615426519480901E-2</v>
      </c>
      <c r="AB17" s="22">
        <v>-0.15230638627915399</v>
      </c>
      <c r="AC17" s="22">
        <v>-4.3469834479730199E-2</v>
      </c>
      <c r="AD17" s="22">
        <v>-0.20023726000011199</v>
      </c>
      <c r="AE17" s="22"/>
      <c r="AF17" s="22">
        <v>-7.9112391183971301E-2</v>
      </c>
      <c r="AG17" s="22">
        <v>0.128470319839221</v>
      </c>
      <c r="AH17" s="22">
        <v>-0.14569630794677199</v>
      </c>
      <c r="AI17" s="22">
        <v>-0.26855076906604702</v>
      </c>
      <c r="AJ17" s="22">
        <v>-3.5399590948555902E-2</v>
      </c>
      <c r="AK17" s="22"/>
      <c r="AL17" s="22">
        <v>0.29675592665832701</v>
      </c>
      <c r="AM17" s="22">
        <v>2.53801438382904E-2</v>
      </c>
      <c r="AN17" s="22">
        <v>-7.4999917947931205E-2</v>
      </c>
      <c r="AO17" s="22">
        <v>-0.29383877838629402</v>
      </c>
      <c r="AP17" s="22">
        <v>-0.21001761915939501</v>
      </c>
      <c r="AQ17" s="22">
        <v>-0.19518441072657999</v>
      </c>
      <c r="AR17" s="22"/>
      <c r="AS17" s="22">
        <v>0.182882462797685</v>
      </c>
      <c r="AT17" s="22">
        <v>-1.87121482546788E-2</v>
      </c>
      <c r="AU17" s="22">
        <v>-0.22275241060438</v>
      </c>
      <c r="AV17" s="22">
        <v>-0.169360357844757</v>
      </c>
      <c r="AW17" s="22">
        <v>-0.43458468294525698</v>
      </c>
      <c r="AX17" s="22"/>
      <c r="AY17" s="22">
        <v>4.1236809894283001E-2</v>
      </c>
      <c r="AZ17" s="22">
        <v>6.9566230573977501E-3</v>
      </c>
      <c r="BA17" s="22">
        <v>-0.14938046180098899</v>
      </c>
      <c r="BB17" s="22">
        <v>-0.21809404576525099</v>
      </c>
      <c r="BC17" s="22">
        <v>-0.26586074435710599</v>
      </c>
      <c r="BD17" s="22"/>
      <c r="BE17" s="22">
        <v>-0.110998455686714</v>
      </c>
      <c r="BF17" s="22">
        <v>2.4932091773197499E-2</v>
      </c>
      <c r="BG17" s="22">
        <v>-7.4602210359352106E-2</v>
      </c>
      <c r="BH17" s="22">
        <v>-6.6993509474283494E-2</v>
      </c>
      <c r="BI17" s="22"/>
      <c r="BJ17" s="22">
        <v>-9.2052086045847095E-2</v>
      </c>
      <c r="BK17" s="22">
        <v>0.31341735794821701</v>
      </c>
      <c r="BL17" s="22">
        <v>-0.14743957385911499</v>
      </c>
      <c r="BM17" s="22">
        <v>-5.4369599900734603E-2</v>
      </c>
      <c r="BN17" s="22"/>
      <c r="BO17" s="22">
        <v>-2.2584663994574102E-2</v>
      </c>
      <c r="BP17" s="22">
        <v>-1.6010144313788801E-2</v>
      </c>
      <c r="BQ17" s="22">
        <v>-7.1360902245128296E-2</v>
      </c>
      <c r="BR17" s="22"/>
      <c r="BS17" s="22">
        <v>-5.54955143277081E-2</v>
      </c>
      <c r="BT17" s="22">
        <v>-5.6187198913335103E-2</v>
      </c>
      <c r="BU17" s="22"/>
      <c r="BV17" s="22">
        <v>-4.8897832662599897E-3</v>
      </c>
      <c r="BW17" s="22">
        <v>-9.7626886616238001E-2</v>
      </c>
      <c r="BX17" s="22">
        <v>-1.4660791672332399E-2</v>
      </c>
      <c r="BY17" s="22"/>
      <c r="BZ17" s="22">
        <v>6.1146496777392902E-2</v>
      </c>
      <c r="CA17" s="22">
        <v>0.24911244535596</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0.29453384517784698</v>
      </c>
      <c r="D9" s="17">
        <v>0.32955406886928401</v>
      </c>
      <c r="E9" s="17">
        <v>0.26201698684415903</v>
      </c>
      <c r="F9" s="17"/>
      <c r="G9" s="17">
        <v>0.31307536035246403</v>
      </c>
      <c r="H9" s="17">
        <v>0.31015273825702999</v>
      </c>
      <c r="I9" s="17">
        <v>0.30902487325163502</v>
      </c>
      <c r="J9" s="17">
        <v>0.31224513193841502</v>
      </c>
      <c r="K9" s="17">
        <v>0.277526689402458</v>
      </c>
      <c r="L9" s="17">
        <v>0.25461127867217898</v>
      </c>
      <c r="M9" s="17"/>
      <c r="N9" s="17">
        <v>0.280852446772134</v>
      </c>
      <c r="O9" s="17">
        <v>0.262570472680274</v>
      </c>
      <c r="P9" s="17">
        <v>0.31639510454181402</v>
      </c>
      <c r="Q9" s="17">
        <v>0.32160212467496302</v>
      </c>
      <c r="R9" s="17"/>
      <c r="S9" s="17">
        <v>0.29205054243294198</v>
      </c>
      <c r="T9" s="17">
        <v>0.29985277763680801</v>
      </c>
      <c r="U9" s="17">
        <v>0.24349658263116999</v>
      </c>
      <c r="V9" s="17">
        <v>0.30713173826600698</v>
      </c>
      <c r="W9" s="17">
        <v>0.270591236411238</v>
      </c>
      <c r="X9" s="17">
        <v>0.31430023671733798</v>
      </c>
      <c r="Y9" s="17">
        <v>0.27200166308127499</v>
      </c>
      <c r="Z9" s="17">
        <v>0.34255687860155098</v>
      </c>
      <c r="AA9" s="17">
        <v>0.291186257775225</v>
      </c>
      <c r="AB9" s="17">
        <v>0.32888342479216998</v>
      </c>
      <c r="AC9" s="17">
        <v>0.27506781560864502</v>
      </c>
      <c r="AD9" s="17">
        <v>0.31652451014807298</v>
      </c>
      <c r="AE9" s="17"/>
      <c r="AF9" s="17">
        <v>0.32200240981030498</v>
      </c>
      <c r="AG9" s="17">
        <v>0.27850986630652202</v>
      </c>
      <c r="AH9" s="17">
        <v>0.195253276992057</v>
      </c>
      <c r="AI9" s="17">
        <v>0.38797969364748702</v>
      </c>
      <c r="AJ9" s="17">
        <v>0.23901282139894101</v>
      </c>
      <c r="AK9" s="17"/>
      <c r="AL9" s="17">
        <v>0.29426892283879102</v>
      </c>
      <c r="AM9" s="17">
        <v>0.33393401429137598</v>
      </c>
      <c r="AN9" s="17">
        <v>0.219293212446172</v>
      </c>
      <c r="AO9" s="17">
        <v>0.36647946333193199</v>
      </c>
      <c r="AP9" s="17">
        <v>0.22840937910598899</v>
      </c>
      <c r="AQ9" s="17">
        <v>0.194501288472581</v>
      </c>
      <c r="AR9" s="17"/>
      <c r="AS9" s="17">
        <v>0.44177618819515402</v>
      </c>
      <c r="AT9" s="17">
        <v>0.29814691932269699</v>
      </c>
      <c r="AU9" s="17">
        <v>0.21996157559351601</v>
      </c>
      <c r="AV9" s="17">
        <v>0.22029239768612399</v>
      </c>
      <c r="AW9" s="17">
        <v>0.20699493621552001</v>
      </c>
      <c r="AX9" s="17"/>
      <c r="AY9" s="17">
        <v>0.40912007866905897</v>
      </c>
      <c r="AZ9" s="17">
        <v>0.280535437565746</v>
      </c>
      <c r="BA9" s="17">
        <v>0.22785972027998599</v>
      </c>
      <c r="BB9" s="17">
        <v>0.19873112378882099</v>
      </c>
      <c r="BC9" s="17">
        <v>0.42262789089529101</v>
      </c>
      <c r="BD9" s="17"/>
      <c r="BE9" s="17">
        <v>0.32561097556948398</v>
      </c>
      <c r="BF9" s="17">
        <v>0.32877968893606602</v>
      </c>
      <c r="BG9" s="17">
        <v>0.30005809037474601</v>
      </c>
      <c r="BH9" s="17">
        <v>0.26339329802426598</v>
      </c>
      <c r="BI9" s="17"/>
      <c r="BJ9" s="17">
        <v>0.408860124116806</v>
      </c>
      <c r="BK9" s="17">
        <v>0.27467746360867101</v>
      </c>
      <c r="BL9" s="17">
        <v>0.28881950643412102</v>
      </c>
      <c r="BM9" s="17">
        <v>0.27282147670157503</v>
      </c>
      <c r="BN9" s="17"/>
      <c r="BO9" s="17">
        <v>0.35707735923142597</v>
      </c>
      <c r="BP9" s="17">
        <v>0.31625171569976301</v>
      </c>
      <c r="BQ9" s="17">
        <v>0.27817370966273502</v>
      </c>
      <c r="BR9" s="17"/>
      <c r="BS9" s="17">
        <v>0.28423526404648403</v>
      </c>
      <c r="BT9" s="17">
        <v>0.30601129266185301</v>
      </c>
      <c r="BU9" s="17"/>
      <c r="BV9" s="17">
        <v>0.22554916961948801</v>
      </c>
      <c r="BW9" s="17">
        <v>0.28652212390705101</v>
      </c>
      <c r="BX9" s="17">
        <v>0.36387308159355303</v>
      </c>
      <c r="BY9" s="17"/>
      <c r="BZ9" s="17">
        <v>0.27217472988818497</v>
      </c>
      <c r="CA9" s="17">
        <v>0.36681391816870901</v>
      </c>
    </row>
    <row r="10" spans="2:79" x14ac:dyDescent="0.3">
      <c r="B10" s="18" t="s">
        <v>185</v>
      </c>
      <c r="C10" s="17">
        <v>0.44856127975785898</v>
      </c>
      <c r="D10" s="17">
        <v>0.43656914633921801</v>
      </c>
      <c r="E10" s="17">
        <v>0.45972745090796702</v>
      </c>
      <c r="F10" s="17"/>
      <c r="G10" s="17">
        <v>0.402513809784728</v>
      </c>
      <c r="H10" s="17">
        <v>0.43175093950344801</v>
      </c>
      <c r="I10" s="17">
        <v>0.46419353274043601</v>
      </c>
      <c r="J10" s="17">
        <v>0.46880279262826702</v>
      </c>
      <c r="K10" s="17">
        <v>0.450768970232795</v>
      </c>
      <c r="L10" s="17">
        <v>0.462354251746527</v>
      </c>
      <c r="M10" s="17"/>
      <c r="N10" s="17">
        <v>0.45143415405529802</v>
      </c>
      <c r="O10" s="17">
        <v>0.44999401154330199</v>
      </c>
      <c r="P10" s="17">
        <v>0.444638422878539</v>
      </c>
      <c r="Q10" s="17">
        <v>0.44599338381862402</v>
      </c>
      <c r="R10" s="17"/>
      <c r="S10" s="17">
        <v>0.43097011615983299</v>
      </c>
      <c r="T10" s="17">
        <v>0.45629204732538398</v>
      </c>
      <c r="U10" s="17">
        <v>0.43042101060086402</v>
      </c>
      <c r="V10" s="17">
        <v>0.42645142061987501</v>
      </c>
      <c r="W10" s="17">
        <v>0.46611327081306397</v>
      </c>
      <c r="X10" s="17">
        <v>0.41999131794452799</v>
      </c>
      <c r="Y10" s="17">
        <v>0.48987725073445598</v>
      </c>
      <c r="Z10" s="17">
        <v>0.42523340193687598</v>
      </c>
      <c r="AA10" s="17">
        <v>0.48306370542863902</v>
      </c>
      <c r="AB10" s="17">
        <v>0.43404739728854402</v>
      </c>
      <c r="AC10" s="17">
        <v>0.46713845988341401</v>
      </c>
      <c r="AD10" s="17">
        <v>0.46329076124417601</v>
      </c>
      <c r="AE10" s="17"/>
      <c r="AF10" s="17">
        <v>0.45779693041254199</v>
      </c>
      <c r="AG10" s="17">
        <v>0.45368177233930901</v>
      </c>
      <c r="AH10" s="17">
        <v>0.51412912877872396</v>
      </c>
      <c r="AI10" s="17">
        <v>0.419892990706976</v>
      </c>
      <c r="AJ10" s="17">
        <v>0.419909204412798</v>
      </c>
      <c r="AK10" s="17"/>
      <c r="AL10" s="17">
        <v>0.43874865461018803</v>
      </c>
      <c r="AM10" s="17">
        <v>0.41352695680353702</v>
      </c>
      <c r="AN10" s="17">
        <v>0.52727980852039702</v>
      </c>
      <c r="AO10" s="17">
        <v>0.46951323735561601</v>
      </c>
      <c r="AP10" s="17">
        <v>0.43777681998704299</v>
      </c>
      <c r="AQ10" s="17">
        <v>0.49820412517620499</v>
      </c>
      <c r="AR10" s="17"/>
      <c r="AS10" s="17">
        <v>0.35489880882921399</v>
      </c>
      <c r="AT10" s="17">
        <v>0.44369967001433103</v>
      </c>
      <c r="AU10" s="17">
        <v>0.493923160530441</v>
      </c>
      <c r="AV10" s="17">
        <v>0.53435853422281498</v>
      </c>
      <c r="AW10" s="17">
        <v>0.42726847864701001</v>
      </c>
      <c r="AX10" s="17"/>
      <c r="AY10" s="17">
        <v>0.38831053748076999</v>
      </c>
      <c r="AZ10" s="17">
        <v>0.470254181192031</v>
      </c>
      <c r="BA10" s="17">
        <v>0.47455108490449399</v>
      </c>
      <c r="BB10" s="17">
        <v>0.51264680209976299</v>
      </c>
      <c r="BC10" s="17">
        <v>0.30123436243765001</v>
      </c>
      <c r="BD10" s="17"/>
      <c r="BE10" s="17">
        <v>0.43478655570747199</v>
      </c>
      <c r="BF10" s="17">
        <v>0.42786877048255101</v>
      </c>
      <c r="BG10" s="17">
        <v>0.46568483369942898</v>
      </c>
      <c r="BH10" s="17">
        <v>0.438333655766865</v>
      </c>
      <c r="BI10" s="17"/>
      <c r="BJ10" s="17">
        <v>0.42158483741782299</v>
      </c>
      <c r="BK10" s="17">
        <v>0.48252714938796798</v>
      </c>
      <c r="BL10" s="17">
        <v>0.456389384957475</v>
      </c>
      <c r="BM10" s="17">
        <v>0.44912507738942897</v>
      </c>
      <c r="BN10" s="17"/>
      <c r="BO10" s="17">
        <v>0.40532484281425402</v>
      </c>
      <c r="BP10" s="17">
        <v>0.466623780657071</v>
      </c>
      <c r="BQ10" s="17">
        <v>0.45586670147293201</v>
      </c>
      <c r="BR10" s="17"/>
      <c r="BS10" s="17">
        <v>0.47396024871961501</v>
      </c>
      <c r="BT10" s="17">
        <v>0.418296442227854</v>
      </c>
      <c r="BU10" s="17"/>
      <c r="BV10" s="17">
        <v>0.43242077091259401</v>
      </c>
      <c r="BW10" s="17">
        <v>0.47072426570524201</v>
      </c>
      <c r="BX10" s="17">
        <v>0.43786068205028</v>
      </c>
      <c r="BY10" s="17"/>
      <c r="BZ10" s="17">
        <v>0.53614221041659205</v>
      </c>
      <c r="CA10" s="17">
        <v>0.41282163974852099</v>
      </c>
    </row>
    <row r="11" spans="2:79" x14ac:dyDescent="0.3">
      <c r="B11" s="18" t="s">
        <v>186</v>
      </c>
      <c r="C11" s="17">
        <v>0.16470718065614801</v>
      </c>
      <c r="D11" s="17">
        <v>0.15159409147849801</v>
      </c>
      <c r="E11" s="17">
        <v>0.177944133466026</v>
      </c>
      <c r="F11" s="17"/>
      <c r="G11" s="17">
        <v>0.19904209853548299</v>
      </c>
      <c r="H11" s="17">
        <v>0.17248947495001701</v>
      </c>
      <c r="I11" s="17">
        <v>0.14902478013006201</v>
      </c>
      <c r="J11" s="17">
        <v>0.13471301385333501</v>
      </c>
      <c r="K11" s="17">
        <v>0.158956209275461</v>
      </c>
      <c r="L11" s="17">
        <v>0.17642305050172799</v>
      </c>
      <c r="M11" s="17"/>
      <c r="N11" s="17">
        <v>0.17128479043152101</v>
      </c>
      <c r="O11" s="17">
        <v>0.174485917710925</v>
      </c>
      <c r="P11" s="17">
        <v>0.14377290304367801</v>
      </c>
      <c r="Q11" s="17">
        <v>0.16914978347387499</v>
      </c>
      <c r="R11" s="17"/>
      <c r="S11" s="17">
        <v>0.184700826789331</v>
      </c>
      <c r="T11" s="17">
        <v>0.14317423584059899</v>
      </c>
      <c r="U11" s="17">
        <v>0.24449793951568199</v>
      </c>
      <c r="V11" s="17">
        <v>0.16476246202376599</v>
      </c>
      <c r="W11" s="17">
        <v>0.158490780072603</v>
      </c>
      <c r="X11" s="17">
        <v>0.17766284571174101</v>
      </c>
      <c r="Y11" s="17">
        <v>0.12925328966462499</v>
      </c>
      <c r="Z11" s="17">
        <v>0.12657239616506499</v>
      </c>
      <c r="AA11" s="17">
        <v>0.156495977089772</v>
      </c>
      <c r="AB11" s="17">
        <v>0.16298554724261899</v>
      </c>
      <c r="AC11" s="17">
        <v>0.155696913593487</v>
      </c>
      <c r="AD11" s="17">
        <v>0.122574101109113</v>
      </c>
      <c r="AE11" s="17"/>
      <c r="AF11" s="17">
        <v>0.157621267212433</v>
      </c>
      <c r="AG11" s="17">
        <v>0.161225437118696</v>
      </c>
      <c r="AH11" s="17">
        <v>0.18848577814019701</v>
      </c>
      <c r="AI11" s="17">
        <v>0.13794348048160601</v>
      </c>
      <c r="AJ11" s="17">
        <v>0.236626907232971</v>
      </c>
      <c r="AK11" s="17"/>
      <c r="AL11" s="17">
        <v>0.175210516238134</v>
      </c>
      <c r="AM11" s="17">
        <v>0.17358353180259001</v>
      </c>
      <c r="AN11" s="17">
        <v>0.16320291910840301</v>
      </c>
      <c r="AO11" s="17">
        <v>0.104607229203338</v>
      </c>
      <c r="AP11" s="17">
        <v>0.191280068809731</v>
      </c>
      <c r="AQ11" s="17">
        <v>0.214217046031798</v>
      </c>
      <c r="AR11" s="17"/>
      <c r="AS11" s="17">
        <v>0.114390181571003</v>
      </c>
      <c r="AT11" s="17">
        <v>0.17401336898292799</v>
      </c>
      <c r="AU11" s="17">
        <v>0.193508565023261</v>
      </c>
      <c r="AV11" s="17">
        <v>0.13646955926542501</v>
      </c>
      <c r="AW11" s="17">
        <v>0.13700695147796199</v>
      </c>
      <c r="AX11" s="17"/>
      <c r="AY11" s="17">
        <v>0.11172569851425999</v>
      </c>
      <c r="AZ11" s="17">
        <v>0.17245466326137199</v>
      </c>
      <c r="BA11" s="17">
        <v>0.20119954544088001</v>
      </c>
      <c r="BB11" s="17">
        <v>0.188132298760773</v>
      </c>
      <c r="BC11" s="17">
        <v>0.13888464964500299</v>
      </c>
      <c r="BD11" s="17"/>
      <c r="BE11" s="17">
        <v>0.13968178276861801</v>
      </c>
      <c r="BF11" s="17">
        <v>0.18565765008932</v>
      </c>
      <c r="BG11" s="17">
        <v>0.14630597904894499</v>
      </c>
      <c r="BH11" s="17">
        <v>0.17981736235331899</v>
      </c>
      <c r="BI11" s="17"/>
      <c r="BJ11" s="17">
        <v>0.104486755903881</v>
      </c>
      <c r="BK11" s="17">
        <v>0.16776691050481801</v>
      </c>
      <c r="BL11" s="17">
        <v>0.158630441129679</v>
      </c>
      <c r="BM11" s="17">
        <v>0.179239159816906</v>
      </c>
      <c r="BN11" s="17"/>
      <c r="BO11" s="17">
        <v>0.15117328407067299</v>
      </c>
      <c r="BP11" s="17">
        <v>0.14534743221274701</v>
      </c>
      <c r="BQ11" s="17">
        <v>0.168613830375996</v>
      </c>
      <c r="BR11" s="17"/>
      <c r="BS11" s="17">
        <v>0.146778103885462</v>
      </c>
      <c r="BT11" s="17">
        <v>0.187514082509149</v>
      </c>
      <c r="BU11" s="17"/>
      <c r="BV11" s="17">
        <v>0.19442724035334299</v>
      </c>
      <c r="BW11" s="17">
        <v>0.16189269383759</v>
      </c>
      <c r="BX11" s="17">
        <v>0.13970049065645301</v>
      </c>
      <c r="BY11" s="17"/>
      <c r="BZ11" s="17">
        <v>0.115230945675337</v>
      </c>
      <c r="CA11" s="17">
        <v>0.150614996484082</v>
      </c>
    </row>
    <row r="12" spans="2:79" x14ac:dyDescent="0.3">
      <c r="B12" s="18" t="s">
        <v>187</v>
      </c>
      <c r="C12" s="17">
        <v>7.1581573137195195E-2</v>
      </c>
      <c r="D12" s="17">
        <v>6.5044659239744507E-2</v>
      </c>
      <c r="E12" s="17">
        <v>7.7428864900467798E-2</v>
      </c>
      <c r="F12" s="17"/>
      <c r="G12" s="17">
        <v>6.1404322483035199E-2</v>
      </c>
      <c r="H12" s="17">
        <v>5.0198237076332503E-2</v>
      </c>
      <c r="I12" s="17">
        <v>6.1827832669340499E-2</v>
      </c>
      <c r="J12" s="17">
        <v>5.9626828838448699E-2</v>
      </c>
      <c r="K12" s="17">
        <v>9.9626459560350406E-2</v>
      </c>
      <c r="L12" s="17">
        <v>9.4719592444665296E-2</v>
      </c>
      <c r="M12" s="17"/>
      <c r="N12" s="17">
        <v>8.7663426996486202E-2</v>
      </c>
      <c r="O12" s="17">
        <v>9.0626351255624293E-2</v>
      </c>
      <c r="P12" s="17">
        <v>6.9026850302507603E-2</v>
      </c>
      <c r="Q12" s="17">
        <v>3.8086389283263598E-2</v>
      </c>
      <c r="R12" s="17"/>
      <c r="S12" s="17">
        <v>7.1061807825781698E-2</v>
      </c>
      <c r="T12" s="17">
        <v>8.5638997363036304E-2</v>
      </c>
      <c r="U12" s="17">
        <v>6.16194503828697E-2</v>
      </c>
      <c r="V12" s="17">
        <v>7.7730652802779798E-2</v>
      </c>
      <c r="W12" s="17">
        <v>8.3279382492896806E-2</v>
      </c>
      <c r="X12" s="17">
        <v>6.5299219220081306E-2</v>
      </c>
      <c r="Y12" s="17">
        <v>7.2965363972626499E-2</v>
      </c>
      <c r="Z12" s="17">
        <v>0.105637323296508</v>
      </c>
      <c r="AA12" s="17">
        <v>4.87579987740299E-2</v>
      </c>
      <c r="AB12" s="17">
        <v>6.7711975820894096E-2</v>
      </c>
      <c r="AC12" s="17">
        <v>4.8724568767922298E-2</v>
      </c>
      <c r="AD12" s="17">
        <v>9.7610627498638206E-2</v>
      </c>
      <c r="AE12" s="17"/>
      <c r="AF12" s="17">
        <v>5.7722114962981699E-2</v>
      </c>
      <c r="AG12" s="17">
        <v>8.5355886156945504E-2</v>
      </c>
      <c r="AH12" s="17">
        <v>7.9710881953108298E-2</v>
      </c>
      <c r="AI12" s="17">
        <v>3.8491837155473697E-2</v>
      </c>
      <c r="AJ12" s="17">
        <v>7.9398102415267999E-2</v>
      </c>
      <c r="AK12" s="17"/>
      <c r="AL12" s="17">
        <v>7.5578685692391095E-2</v>
      </c>
      <c r="AM12" s="17">
        <v>6.6975091298439204E-2</v>
      </c>
      <c r="AN12" s="17">
        <v>7.8898072633268507E-2</v>
      </c>
      <c r="AO12" s="17">
        <v>4.6683752800445601E-2</v>
      </c>
      <c r="AP12" s="17">
        <v>0.11714645385184699</v>
      </c>
      <c r="AQ12" s="17">
        <v>6.0365162125121899E-2</v>
      </c>
      <c r="AR12" s="17"/>
      <c r="AS12" s="17">
        <v>7.6211630038891295E-2</v>
      </c>
      <c r="AT12" s="17">
        <v>6.7166110359990205E-2</v>
      </c>
      <c r="AU12" s="17">
        <v>7.2047895761941899E-2</v>
      </c>
      <c r="AV12" s="17">
        <v>7.35378329036597E-2</v>
      </c>
      <c r="AW12" s="17">
        <v>0.12958335618127201</v>
      </c>
      <c r="AX12" s="17"/>
      <c r="AY12" s="17">
        <v>7.6083960027351294E-2</v>
      </c>
      <c r="AZ12" s="17">
        <v>6.04173356947907E-2</v>
      </c>
      <c r="BA12" s="17">
        <v>8.0311225344002202E-2</v>
      </c>
      <c r="BB12" s="17">
        <v>7.4778638906481495E-2</v>
      </c>
      <c r="BC12" s="17">
        <v>5.6923632075326303E-2</v>
      </c>
      <c r="BD12" s="17"/>
      <c r="BE12" s="17">
        <v>6.9135430521534993E-2</v>
      </c>
      <c r="BF12" s="17">
        <v>4.9374479326479197E-2</v>
      </c>
      <c r="BG12" s="17">
        <v>7.3665292858520096E-2</v>
      </c>
      <c r="BH12" s="17">
        <v>8.2282099687200599E-2</v>
      </c>
      <c r="BI12" s="17"/>
      <c r="BJ12" s="17">
        <v>2.87283909934824E-2</v>
      </c>
      <c r="BK12" s="17">
        <v>7.5028476498543301E-2</v>
      </c>
      <c r="BL12" s="17">
        <v>7.8788626540333806E-2</v>
      </c>
      <c r="BM12" s="17">
        <v>7.8062543198375203E-2</v>
      </c>
      <c r="BN12" s="17"/>
      <c r="BO12" s="17">
        <v>6.2536536168602094E-2</v>
      </c>
      <c r="BP12" s="17">
        <v>5.4203489931928701E-2</v>
      </c>
      <c r="BQ12" s="17">
        <v>7.7290491694429406E-2</v>
      </c>
      <c r="BR12" s="17"/>
      <c r="BS12" s="17">
        <v>7.8783679696530801E-2</v>
      </c>
      <c r="BT12" s="17">
        <v>6.1867580305430298E-2</v>
      </c>
      <c r="BU12" s="17"/>
      <c r="BV12" s="17">
        <v>0.124016024342467</v>
      </c>
      <c r="BW12" s="17">
        <v>5.63215350318335E-2</v>
      </c>
      <c r="BX12" s="17">
        <v>5.21294233098996E-2</v>
      </c>
      <c r="BY12" s="17"/>
      <c r="BZ12" s="17">
        <v>5.0881755109816802E-2</v>
      </c>
      <c r="CA12" s="17">
        <v>5.5536768170855899E-2</v>
      </c>
    </row>
    <row r="13" spans="2:79" x14ac:dyDescent="0.3">
      <c r="B13" s="18" t="s">
        <v>188</v>
      </c>
      <c r="C13" s="17">
        <v>1.2248980489743299E-2</v>
      </c>
      <c r="D13" s="17">
        <v>1.04460623058519E-2</v>
      </c>
      <c r="E13" s="17">
        <v>1.2904847870242901E-2</v>
      </c>
      <c r="F13" s="17"/>
      <c r="G13" s="17">
        <v>1.3099015054169501E-2</v>
      </c>
      <c r="H13" s="17">
        <v>1.8822941710263701E-2</v>
      </c>
      <c r="I13" s="17">
        <v>9.1601827014895394E-3</v>
      </c>
      <c r="J13" s="17">
        <v>1.35463092869328E-2</v>
      </c>
      <c r="K13" s="17">
        <v>1.3121671528934901E-2</v>
      </c>
      <c r="L13" s="17">
        <v>7.1978952620489599E-3</v>
      </c>
      <c r="M13" s="17"/>
      <c r="N13" s="17">
        <v>3.6985255914792998E-3</v>
      </c>
      <c r="O13" s="17">
        <v>1.16264401285182E-2</v>
      </c>
      <c r="P13" s="17">
        <v>1.8641985915026801E-2</v>
      </c>
      <c r="Q13" s="17">
        <v>1.4750845722985901E-2</v>
      </c>
      <c r="R13" s="17"/>
      <c r="S13" s="17">
        <v>1.4446635194883E-2</v>
      </c>
      <c r="T13" s="17">
        <v>7.8875804466461297E-3</v>
      </c>
      <c r="U13" s="17">
        <v>1.3307166745986899E-2</v>
      </c>
      <c r="V13" s="17">
        <v>1.2017410569952499E-2</v>
      </c>
      <c r="W13" s="17">
        <v>1.42092411465432E-2</v>
      </c>
      <c r="X13" s="17">
        <v>1.1685770130642301E-2</v>
      </c>
      <c r="Y13" s="17">
        <v>2.8979324331451901E-2</v>
      </c>
      <c r="Z13" s="17">
        <v>0</v>
      </c>
      <c r="AA13" s="17">
        <v>7.8619335382769402E-3</v>
      </c>
      <c r="AB13" s="17">
        <v>6.37165485577325E-3</v>
      </c>
      <c r="AC13" s="17">
        <v>2.4847132435917699E-2</v>
      </c>
      <c r="AD13" s="17">
        <v>0</v>
      </c>
      <c r="AE13" s="17"/>
      <c r="AF13" s="17">
        <v>0</v>
      </c>
      <c r="AG13" s="17">
        <v>1.5190935296796699E-2</v>
      </c>
      <c r="AH13" s="17">
        <v>1.1451316158667801E-2</v>
      </c>
      <c r="AI13" s="17">
        <v>1.5691998008457698E-2</v>
      </c>
      <c r="AJ13" s="17">
        <v>1.5987824602774599E-2</v>
      </c>
      <c r="AK13" s="17"/>
      <c r="AL13" s="17">
        <v>1.0071261732369999E-2</v>
      </c>
      <c r="AM13" s="17">
        <v>9.2128497996404393E-3</v>
      </c>
      <c r="AN13" s="17">
        <v>1.13259872917598E-2</v>
      </c>
      <c r="AO13" s="17">
        <v>1.03526462626231E-2</v>
      </c>
      <c r="AP13" s="17">
        <v>1.8481999458102399E-2</v>
      </c>
      <c r="AQ13" s="17">
        <v>6.2598875739662604E-3</v>
      </c>
      <c r="AR13" s="17"/>
      <c r="AS13" s="17">
        <v>6.9509202875824598E-3</v>
      </c>
      <c r="AT13" s="17">
        <v>8.8974567132023095E-3</v>
      </c>
      <c r="AU13" s="17">
        <v>9.6297989587174303E-3</v>
      </c>
      <c r="AV13" s="17">
        <v>3.0416768701029301E-2</v>
      </c>
      <c r="AW13" s="17">
        <v>7.3787369737990105E-2</v>
      </c>
      <c r="AX13" s="17"/>
      <c r="AY13" s="17">
        <v>8.4695219630870205E-3</v>
      </c>
      <c r="AZ13" s="17">
        <v>9.9044433745149596E-3</v>
      </c>
      <c r="BA13" s="17">
        <v>6.7139690915684596E-3</v>
      </c>
      <c r="BB13" s="17">
        <v>2.1724886352849599E-2</v>
      </c>
      <c r="BC13" s="17">
        <v>6.5255730376261603E-2</v>
      </c>
      <c r="BD13" s="17"/>
      <c r="BE13" s="17">
        <v>3.0785255432890599E-2</v>
      </c>
      <c r="BF13" s="17">
        <v>8.3194111655840609E-3</v>
      </c>
      <c r="BG13" s="17">
        <v>7.3915940674381102E-3</v>
      </c>
      <c r="BH13" s="17">
        <v>2.0509921656922399E-2</v>
      </c>
      <c r="BI13" s="17"/>
      <c r="BJ13" s="17">
        <v>2.70191380281532E-2</v>
      </c>
      <c r="BK13" s="17">
        <v>0</v>
      </c>
      <c r="BL13" s="17">
        <v>1.1037905366889301E-2</v>
      </c>
      <c r="BM13" s="17">
        <v>1.12673215738688E-2</v>
      </c>
      <c r="BN13" s="17"/>
      <c r="BO13" s="17">
        <v>2.0033784029080001E-2</v>
      </c>
      <c r="BP13" s="17">
        <v>1.04392081758354E-2</v>
      </c>
      <c r="BQ13" s="17">
        <v>1.1123505938916299E-2</v>
      </c>
      <c r="BR13" s="17"/>
      <c r="BS13" s="17">
        <v>1.0264189823792701E-2</v>
      </c>
      <c r="BT13" s="17">
        <v>1.4853173767103101E-2</v>
      </c>
      <c r="BU13" s="17"/>
      <c r="BV13" s="17">
        <v>1.45636969606566E-2</v>
      </c>
      <c r="BW13" s="17">
        <v>1.56266822669467E-2</v>
      </c>
      <c r="BX13" s="17">
        <v>4.9138105201590298E-3</v>
      </c>
      <c r="BY13" s="17"/>
      <c r="BZ13" s="17">
        <v>1.7733925057481802E-2</v>
      </c>
      <c r="CA13" s="17">
        <v>1.4212677427832001E-2</v>
      </c>
    </row>
    <row r="14" spans="2:79" x14ac:dyDescent="0.3">
      <c r="B14" s="18" t="s">
        <v>149</v>
      </c>
      <c r="C14" s="17">
        <v>8.3671407812064801E-3</v>
      </c>
      <c r="D14" s="17">
        <v>6.7919717674039398E-3</v>
      </c>
      <c r="E14" s="17">
        <v>9.9777160111380898E-3</v>
      </c>
      <c r="F14" s="17"/>
      <c r="G14" s="17">
        <v>1.08653937901198E-2</v>
      </c>
      <c r="H14" s="17">
        <v>1.6585668502909601E-2</v>
      </c>
      <c r="I14" s="17">
        <v>6.7687985070364201E-3</v>
      </c>
      <c r="J14" s="17">
        <v>1.1065923454601599E-2</v>
      </c>
      <c r="K14" s="17">
        <v>0</v>
      </c>
      <c r="L14" s="17">
        <v>4.6939313728525198E-3</v>
      </c>
      <c r="M14" s="17"/>
      <c r="N14" s="17">
        <v>5.0666561530818E-3</v>
      </c>
      <c r="O14" s="17">
        <v>1.06968066813562E-2</v>
      </c>
      <c r="P14" s="17">
        <v>7.5247333184354399E-3</v>
      </c>
      <c r="Q14" s="17">
        <v>1.04174730262881E-2</v>
      </c>
      <c r="R14" s="17"/>
      <c r="S14" s="17">
        <v>6.7700715972291003E-3</v>
      </c>
      <c r="T14" s="17">
        <v>7.1543613875254299E-3</v>
      </c>
      <c r="U14" s="17">
        <v>6.6578501234279899E-3</v>
      </c>
      <c r="V14" s="17">
        <v>1.19063157176199E-2</v>
      </c>
      <c r="W14" s="17">
        <v>7.31608906365453E-3</v>
      </c>
      <c r="X14" s="17">
        <v>1.10606102756695E-2</v>
      </c>
      <c r="Y14" s="17">
        <v>6.9231082155646398E-3</v>
      </c>
      <c r="Z14" s="17">
        <v>0</v>
      </c>
      <c r="AA14" s="17">
        <v>1.2634127394056199E-2</v>
      </c>
      <c r="AB14" s="17">
        <v>0</v>
      </c>
      <c r="AC14" s="17">
        <v>2.8525109710614002E-2</v>
      </c>
      <c r="AD14" s="17">
        <v>0</v>
      </c>
      <c r="AE14" s="17"/>
      <c r="AF14" s="17">
        <v>4.8572776017384604E-3</v>
      </c>
      <c r="AG14" s="17">
        <v>6.0361027817311301E-3</v>
      </c>
      <c r="AH14" s="17">
        <v>1.09696179772468E-2</v>
      </c>
      <c r="AI14" s="17">
        <v>0</v>
      </c>
      <c r="AJ14" s="17">
        <v>9.0651399372484696E-3</v>
      </c>
      <c r="AK14" s="17"/>
      <c r="AL14" s="17">
        <v>6.1219588881260799E-3</v>
      </c>
      <c r="AM14" s="17">
        <v>2.76755600441862E-3</v>
      </c>
      <c r="AN14" s="17">
        <v>0</v>
      </c>
      <c r="AO14" s="17">
        <v>2.3636710460449698E-3</v>
      </c>
      <c r="AP14" s="17">
        <v>6.9052787872884202E-3</v>
      </c>
      <c r="AQ14" s="17">
        <v>2.6452490620327299E-2</v>
      </c>
      <c r="AR14" s="17"/>
      <c r="AS14" s="17">
        <v>5.7722710781562903E-3</v>
      </c>
      <c r="AT14" s="17">
        <v>8.0764746068508596E-3</v>
      </c>
      <c r="AU14" s="17">
        <v>1.0929004132123599E-2</v>
      </c>
      <c r="AV14" s="17">
        <v>4.9249072209467696E-3</v>
      </c>
      <c r="AW14" s="17">
        <v>2.5358907740246E-2</v>
      </c>
      <c r="AX14" s="17"/>
      <c r="AY14" s="17">
        <v>6.2902033454725597E-3</v>
      </c>
      <c r="AZ14" s="17">
        <v>6.4339389115452596E-3</v>
      </c>
      <c r="BA14" s="17">
        <v>9.3644549390690997E-3</v>
      </c>
      <c r="BB14" s="17">
        <v>3.9862500913117301E-3</v>
      </c>
      <c r="BC14" s="17">
        <v>1.50737345704686E-2</v>
      </c>
      <c r="BD14" s="17"/>
      <c r="BE14" s="17">
        <v>0</v>
      </c>
      <c r="BF14" s="17">
        <v>0</v>
      </c>
      <c r="BG14" s="17">
        <v>6.8942099509217503E-3</v>
      </c>
      <c r="BH14" s="17">
        <v>1.5663662511427499E-2</v>
      </c>
      <c r="BI14" s="17"/>
      <c r="BJ14" s="17">
        <v>9.3207535398543203E-3</v>
      </c>
      <c r="BK14" s="17">
        <v>0</v>
      </c>
      <c r="BL14" s="17">
        <v>6.3341355715013804E-3</v>
      </c>
      <c r="BM14" s="17">
        <v>9.4844213198455804E-3</v>
      </c>
      <c r="BN14" s="17"/>
      <c r="BO14" s="17">
        <v>3.8541936859653198E-3</v>
      </c>
      <c r="BP14" s="17">
        <v>7.1343733226550297E-3</v>
      </c>
      <c r="BQ14" s="17">
        <v>8.9317608549923308E-3</v>
      </c>
      <c r="BR14" s="17"/>
      <c r="BS14" s="17">
        <v>5.9785138281147404E-3</v>
      </c>
      <c r="BT14" s="17">
        <v>1.14574285286108E-2</v>
      </c>
      <c r="BU14" s="17"/>
      <c r="BV14" s="17">
        <v>9.0230978114505308E-3</v>
      </c>
      <c r="BW14" s="17">
        <v>8.9126992513361702E-3</v>
      </c>
      <c r="BX14" s="17">
        <v>1.5225118696556099E-3</v>
      </c>
      <c r="BY14" s="17"/>
      <c r="BZ14" s="17">
        <v>7.8364338525879294E-3</v>
      </c>
      <c r="CA14" s="17">
        <v>0</v>
      </c>
    </row>
    <row r="15" spans="2:79" x14ac:dyDescent="0.3">
      <c r="B15" s="18" t="s">
        <v>189</v>
      </c>
      <c r="C15" s="21">
        <v>0.74309512493570695</v>
      </c>
      <c r="D15" s="21">
        <v>0.76612321520850102</v>
      </c>
      <c r="E15" s="21">
        <v>0.72174443775212505</v>
      </c>
      <c r="F15" s="21"/>
      <c r="G15" s="21">
        <v>0.71558917013719303</v>
      </c>
      <c r="H15" s="21">
        <v>0.74190367776047705</v>
      </c>
      <c r="I15" s="21">
        <v>0.77321840599207103</v>
      </c>
      <c r="J15" s="21">
        <v>0.78104792456668204</v>
      </c>
      <c r="K15" s="21">
        <v>0.728295659635253</v>
      </c>
      <c r="L15" s="21">
        <v>0.71696553041870603</v>
      </c>
      <c r="M15" s="21"/>
      <c r="N15" s="21">
        <v>0.73228660082743202</v>
      </c>
      <c r="O15" s="21">
        <v>0.71256448422357599</v>
      </c>
      <c r="P15" s="21">
        <v>0.76103352742035302</v>
      </c>
      <c r="Q15" s="21">
        <v>0.76759550849358704</v>
      </c>
      <c r="R15" s="21"/>
      <c r="S15" s="21">
        <v>0.72302065859277598</v>
      </c>
      <c r="T15" s="21">
        <v>0.75614482496219304</v>
      </c>
      <c r="U15" s="21">
        <v>0.67391759323203404</v>
      </c>
      <c r="V15" s="21">
        <v>0.73358315888588199</v>
      </c>
      <c r="W15" s="21">
        <v>0.73670450722430203</v>
      </c>
      <c r="X15" s="21">
        <v>0.73429155466186602</v>
      </c>
      <c r="Y15" s="21">
        <v>0.76187891381573203</v>
      </c>
      <c r="Z15" s="21">
        <v>0.76779028053842702</v>
      </c>
      <c r="AA15" s="21">
        <v>0.77424996320386497</v>
      </c>
      <c r="AB15" s="21">
        <v>0.76293082208071406</v>
      </c>
      <c r="AC15" s="21">
        <v>0.74220627549205898</v>
      </c>
      <c r="AD15" s="21">
        <v>0.77981527139224904</v>
      </c>
      <c r="AE15" s="21"/>
      <c r="AF15" s="21">
        <v>0.77979934022284703</v>
      </c>
      <c r="AG15" s="21">
        <v>0.73219163864583103</v>
      </c>
      <c r="AH15" s="21">
        <v>0.70938240577078004</v>
      </c>
      <c r="AI15" s="21">
        <v>0.80787268435446302</v>
      </c>
      <c r="AJ15" s="21">
        <v>0.65892202581173798</v>
      </c>
      <c r="AK15" s="21"/>
      <c r="AL15" s="21">
        <v>0.733017577448979</v>
      </c>
      <c r="AM15" s="21">
        <v>0.74746097109491205</v>
      </c>
      <c r="AN15" s="21">
        <v>0.74657302096656897</v>
      </c>
      <c r="AO15" s="21">
        <v>0.83599270068754805</v>
      </c>
      <c r="AP15" s="21">
        <v>0.66618619909303201</v>
      </c>
      <c r="AQ15" s="21">
        <v>0.69270541364878602</v>
      </c>
      <c r="AR15" s="21"/>
      <c r="AS15" s="21">
        <v>0.79667499702436695</v>
      </c>
      <c r="AT15" s="21">
        <v>0.74184658933702796</v>
      </c>
      <c r="AU15" s="21">
        <v>0.71388473612395598</v>
      </c>
      <c r="AV15" s="21">
        <v>0.75465093190893995</v>
      </c>
      <c r="AW15" s="21">
        <v>0.63426341486253002</v>
      </c>
      <c r="AX15" s="21"/>
      <c r="AY15" s="21">
        <v>0.79743061614982902</v>
      </c>
      <c r="AZ15" s="21">
        <v>0.75078961875777706</v>
      </c>
      <c r="BA15" s="21">
        <v>0.70241080518448096</v>
      </c>
      <c r="BB15" s="21">
        <v>0.71137792588858395</v>
      </c>
      <c r="BC15" s="21">
        <v>0.72386225333293996</v>
      </c>
      <c r="BD15" s="21"/>
      <c r="BE15" s="21">
        <v>0.76039753127695597</v>
      </c>
      <c r="BF15" s="21">
        <v>0.75664845941861703</v>
      </c>
      <c r="BG15" s="21">
        <v>0.76574292407417499</v>
      </c>
      <c r="BH15" s="21">
        <v>0.70172695379113104</v>
      </c>
      <c r="BI15" s="21"/>
      <c r="BJ15" s="21">
        <v>0.83044496153462899</v>
      </c>
      <c r="BK15" s="21">
        <v>0.75720461299663799</v>
      </c>
      <c r="BL15" s="21">
        <v>0.74520889139159596</v>
      </c>
      <c r="BM15" s="21">
        <v>0.72194655409100394</v>
      </c>
      <c r="BN15" s="21"/>
      <c r="BO15" s="21">
        <v>0.76240220204567999</v>
      </c>
      <c r="BP15" s="21">
        <v>0.78287549635683396</v>
      </c>
      <c r="BQ15" s="21">
        <v>0.73404041113566598</v>
      </c>
      <c r="BR15" s="21"/>
      <c r="BS15" s="21">
        <v>0.75819551276609998</v>
      </c>
      <c r="BT15" s="21">
        <v>0.72430773488970701</v>
      </c>
      <c r="BU15" s="21"/>
      <c r="BV15" s="21">
        <v>0.65796994053208302</v>
      </c>
      <c r="BW15" s="21">
        <v>0.75724638961229396</v>
      </c>
      <c r="BX15" s="21">
        <v>0.80173376364383298</v>
      </c>
      <c r="BY15" s="21"/>
      <c r="BZ15" s="21">
        <v>0.80831694030477697</v>
      </c>
      <c r="CA15" s="21">
        <v>0.77963555791723005</v>
      </c>
    </row>
    <row r="16" spans="2:79" x14ac:dyDescent="0.3">
      <c r="B16" s="18" t="s">
        <v>190</v>
      </c>
      <c r="C16" s="21">
        <v>8.3830553626938503E-2</v>
      </c>
      <c r="D16" s="21">
        <v>7.5490721545596398E-2</v>
      </c>
      <c r="E16" s="21">
        <v>9.03337127707107E-2</v>
      </c>
      <c r="F16" s="21"/>
      <c r="G16" s="21">
        <v>7.45033375372047E-2</v>
      </c>
      <c r="H16" s="21">
        <v>6.9021178786596193E-2</v>
      </c>
      <c r="I16" s="21">
        <v>7.0988015370830104E-2</v>
      </c>
      <c r="J16" s="21">
        <v>7.3173138125381496E-2</v>
      </c>
      <c r="K16" s="21">
        <v>0.112748131089285</v>
      </c>
      <c r="L16" s="21">
        <v>0.10191748770671399</v>
      </c>
      <c r="M16" s="21"/>
      <c r="N16" s="21">
        <v>9.1361952587965506E-2</v>
      </c>
      <c r="O16" s="21">
        <v>0.102252791384143</v>
      </c>
      <c r="P16" s="21">
        <v>8.7668836217534393E-2</v>
      </c>
      <c r="Q16" s="21">
        <v>5.2837235006249497E-2</v>
      </c>
      <c r="R16" s="21"/>
      <c r="S16" s="21">
        <v>8.5508443020664696E-2</v>
      </c>
      <c r="T16" s="21">
        <v>9.3526577809682404E-2</v>
      </c>
      <c r="U16" s="21">
        <v>7.4926617128856607E-2</v>
      </c>
      <c r="V16" s="21">
        <v>8.9748063372732306E-2</v>
      </c>
      <c r="W16" s="21">
        <v>9.7488623639439997E-2</v>
      </c>
      <c r="X16" s="21">
        <v>7.6984989350723607E-2</v>
      </c>
      <c r="Y16" s="21">
        <v>0.101944688304078</v>
      </c>
      <c r="Z16" s="21">
        <v>0.105637323296508</v>
      </c>
      <c r="AA16" s="21">
        <v>5.6619932312306803E-2</v>
      </c>
      <c r="AB16" s="21">
        <v>7.4083630676667303E-2</v>
      </c>
      <c r="AC16" s="21">
        <v>7.3571701203840101E-2</v>
      </c>
      <c r="AD16" s="21">
        <v>9.7610627498638206E-2</v>
      </c>
      <c r="AE16" s="21"/>
      <c r="AF16" s="21">
        <v>5.7722114962981699E-2</v>
      </c>
      <c r="AG16" s="21">
        <v>0.100546821453742</v>
      </c>
      <c r="AH16" s="21">
        <v>9.1162198111776102E-2</v>
      </c>
      <c r="AI16" s="21">
        <v>5.4183835163931403E-2</v>
      </c>
      <c r="AJ16" s="21">
        <v>9.5385927018042702E-2</v>
      </c>
      <c r="AK16" s="21"/>
      <c r="AL16" s="21">
        <v>8.5649947424761105E-2</v>
      </c>
      <c r="AM16" s="21">
        <v>7.6187941098079595E-2</v>
      </c>
      <c r="AN16" s="21">
        <v>9.0224059925028299E-2</v>
      </c>
      <c r="AO16" s="21">
        <v>5.7036399063068698E-2</v>
      </c>
      <c r="AP16" s="21">
        <v>0.13562845330994899</v>
      </c>
      <c r="AQ16" s="21">
        <v>6.6625049699088196E-2</v>
      </c>
      <c r="AR16" s="21"/>
      <c r="AS16" s="21">
        <v>8.3162550326473794E-2</v>
      </c>
      <c r="AT16" s="21">
        <v>7.6063567073192603E-2</v>
      </c>
      <c r="AU16" s="21">
        <v>8.1677694720659305E-2</v>
      </c>
      <c r="AV16" s="21">
        <v>0.103954601604689</v>
      </c>
      <c r="AW16" s="21">
        <v>0.203370725919262</v>
      </c>
      <c r="AX16" s="21"/>
      <c r="AY16" s="21">
        <v>8.4553481990438301E-2</v>
      </c>
      <c r="AZ16" s="21">
        <v>7.0321779069305701E-2</v>
      </c>
      <c r="BA16" s="21">
        <v>8.7025194435570705E-2</v>
      </c>
      <c r="BB16" s="21">
        <v>9.6503525259331105E-2</v>
      </c>
      <c r="BC16" s="21">
        <v>0.122179362451588</v>
      </c>
      <c r="BD16" s="21"/>
      <c r="BE16" s="21">
        <v>9.9920685954425603E-2</v>
      </c>
      <c r="BF16" s="21">
        <v>5.7693890492063298E-2</v>
      </c>
      <c r="BG16" s="21">
        <v>8.1056886925958194E-2</v>
      </c>
      <c r="BH16" s="21">
        <v>0.10279202134412301</v>
      </c>
      <c r="BI16" s="21"/>
      <c r="BJ16" s="21">
        <v>5.5747529021635697E-2</v>
      </c>
      <c r="BK16" s="21">
        <v>7.5028476498543301E-2</v>
      </c>
      <c r="BL16" s="21">
        <v>8.9826531907223103E-2</v>
      </c>
      <c r="BM16" s="21">
        <v>8.9329864772244E-2</v>
      </c>
      <c r="BN16" s="21"/>
      <c r="BO16" s="21">
        <v>8.2570320197682096E-2</v>
      </c>
      <c r="BP16" s="21">
        <v>6.4642698107764199E-2</v>
      </c>
      <c r="BQ16" s="21">
        <v>8.8413997633345703E-2</v>
      </c>
      <c r="BR16" s="21"/>
      <c r="BS16" s="21">
        <v>8.9047869520323605E-2</v>
      </c>
      <c r="BT16" s="21">
        <v>7.6720754072533398E-2</v>
      </c>
      <c r="BU16" s="21"/>
      <c r="BV16" s="21">
        <v>0.13857972130312399</v>
      </c>
      <c r="BW16" s="21">
        <v>7.1948217298780204E-2</v>
      </c>
      <c r="BX16" s="21">
        <v>5.7043233830058597E-2</v>
      </c>
      <c r="BY16" s="21"/>
      <c r="BZ16" s="21">
        <v>6.8615680167298507E-2</v>
      </c>
      <c r="CA16" s="21">
        <v>6.9749445598687898E-2</v>
      </c>
    </row>
    <row r="17" spans="2:79" x14ac:dyDescent="0.3">
      <c r="B17" s="18" t="s">
        <v>191</v>
      </c>
      <c r="C17" s="22">
        <v>0.65926457130876803</v>
      </c>
      <c r="D17" s="22">
        <v>0.69063249366290502</v>
      </c>
      <c r="E17" s="22">
        <v>0.63141072498141504</v>
      </c>
      <c r="F17" s="22"/>
      <c r="G17" s="22">
        <v>0.64108583259998797</v>
      </c>
      <c r="H17" s="22">
        <v>0.67288249897388097</v>
      </c>
      <c r="I17" s="22">
        <v>0.70223039062124104</v>
      </c>
      <c r="J17" s="22">
        <v>0.70787478644130097</v>
      </c>
      <c r="K17" s="22">
        <v>0.61554752854596795</v>
      </c>
      <c r="L17" s="22">
        <v>0.61504804271199198</v>
      </c>
      <c r="M17" s="22"/>
      <c r="N17" s="22">
        <v>0.64092464823946604</v>
      </c>
      <c r="O17" s="22">
        <v>0.61031169283943398</v>
      </c>
      <c r="P17" s="22">
        <v>0.67336469120281806</v>
      </c>
      <c r="Q17" s="22">
        <v>0.714758273487338</v>
      </c>
      <c r="R17" s="22"/>
      <c r="S17" s="22">
        <v>0.63751221557211102</v>
      </c>
      <c r="T17" s="22">
        <v>0.66261824715251005</v>
      </c>
      <c r="U17" s="22">
        <v>0.59899097610317698</v>
      </c>
      <c r="V17" s="22">
        <v>0.64383509551314999</v>
      </c>
      <c r="W17" s="22">
        <v>0.63921588358486203</v>
      </c>
      <c r="X17" s="22">
        <v>0.65730656531114195</v>
      </c>
      <c r="Y17" s="22">
        <v>0.65993422551165304</v>
      </c>
      <c r="Z17" s="22">
        <v>0.66215295724191803</v>
      </c>
      <c r="AA17" s="22">
        <v>0.71763003089155797</v>
      </c>
      <c r="AB17" s="22">
        <v>0.68884719140404604</v>
      </c>
      <c r="AC17" s="22">
        <v>0.66863457428821904</v>
      </c>
      <c r="AD17" s="22">
        <v>0.68220464389361102</v>
      </c>
      <c r="AE17" s="22"/>
      <c r="AF17" s="22">
        <v>0.72207722525986495</v>
      </c>
      <c r="AG17" s="22">
        <v>0.63164481719208898</v>
      </c>
      <c r="AH17" s="22">
        <v>0.61822020765900398</v>
      </c>
      <c r="AI17" s="22">
        <v>0.75368884919053203</v>
      </c>
      <c r="AJ17" s="22">
        <v>0.56353609879369504</v>
      </c>
      <c r="AK17" s="22"/>
      <c r="AL17" s="22">
        <v>0.64736763002421804</v>
      </c>
      <c r="AM17" s="22">
        <v>0.67127302999683203</v>
      </c>
      <c r="AN17" s="22">
        <v>0.65634896104154095</v>
      </c>
      <c r="AO17" s="22">
        <v>0.77895630162447904</v>
      </c>
      <c r="AP17" s="22">
        <v>0.53055774578308301</v>
      </c>
      <c r="AQ17" s="22">
        <v>0.62608036394969802</v>
      </c>
      <c r="AR17" s="22"/>
      <c r="AS17" s="22">
        <v>0.71351244669789404</v>
      </c>
      <c r="AT17" s="22">
        <v>0.66578302226383501</v>
      </c>
      <c r="AU17" s="22">
        <v>0.63220704140329698</v>
      </c>
      <c r="AV17" s="22">
        <v>0.650696330304251</v>
      </c>
      <c r="AW17" s="22">
        <v>0.43089268894326799</v>
      </c>
      <c r="AX17" s="22"/>
      <c r="AY17" s="22">
        <v>0.71287713415939102</v>
      </c>
      <c r="AZ17" s="22">
        <v>0.68046783968847102</v>
      </c>
      <c r="BA17" s="22">
        <v>0.61538561074890996</v>
      </c>
      <c r="BB17" s="22">
        <v>0.61487440062925303</v>
      </c>
      <c r="BC17" s="22">
        <v>0.60168289088135296</v>
      </c>
      <c r="BD17" s="22"/>
      <c r="BE17" s="22">
        <v>0.66047684532253004</v>
      </c>
      <c r="BF17" s="22">
        <v>0.69895456892655405</v>
      </c>
      <c r="BG17" s="22">
        <v>0.68468603714821696</v>
      </c>
      <c r="BH17" s="22">
        <v>0.59893493244700802</v>
      </c>
      <c r="BI17" s="22"/>
      <c r="BJ17" s="22">
        <v>0.77469743251299295</v>
      </c>
      <c r="BK17" s="22">
        <v>0.68217613649809505</v>
      </c>
      <c r="BL17" s="22">
        <v>0.65538235948437296</v>
      </c>
      <c r="BM17" s="22">
        <v>0.63261668931876003</v>
      </c>
      <c r="BN17" s="22"/>
      <c r="BO17" s="22">
        <v>0.67983188184799803</v>
      </c>
      <c r="BP17" s="22">
        <v>0.71823279824907005</v>
      </c>
      <c r="BQ17" s="22">
        <v>0.64562641350231997</v>
      </c>
      <c r="BR17" s="22"/>
      <c r="BS17" s="22">
        <v>0.66914764324577602</v>
      </c>
      <c r="BT17" s="22">
        <v>0.64758698081717303</v>
      </c>
      <c r="BU17" s="22"/>
      <c r="BV17" s="22">
        <v>0.519390219228959</v>
      </c>
      <c r="BW17" s="22">
        <v>0.68529817231351398</v>
      </c>
      <c r="BX17" s="22">
        <v>0.74469052981377404</v>
      </c>
      <c r="BY17" s="22"/>
      <c r="BZ17" s="22">
        <v>0.73970126013747795</v>
      </c>
      <c r="CA17" s="22">
        <v>0.70988611231854204</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0.194669624656051</v>
      </c>
      <c r="D9" s="17">
        <v>0.21596236876449099</v>
      </c>
      <c r="E9" s="17">
        <v>0.173783221790165</v>
      </c>
      <c r="F9" s="17"/>
      <c r="G9" s="17">
        <v>0.17133250924061699</v>
      </c>
      <c r="H9" s="17">
        <v>0.217923400232234</v>
      </c>
      <c r="I9" s="17">
        <v>0.18883832905951101</v>
      </c>
      <c r="J9" s="17">
        <v>0.15206629044988301</v>
      </c>
      <c r="K9" s="17">
        <v>0.21634789440277</v>
      </c>
      <c r="L9" s="17">
        <v>0.21620657707322599</v>
      </c>
      <c r="M9" s="17"/>
      <c r="N9" s="17">
        <v>0.22820294148622899</v>
      </c>
      <c r="O9" s="17">
        <v>0.17323417881052899</v>
      </c>
      <c r="P9" s="17">
        <v>0.212281717106965</v>
      </c>
      <c r="Q9" s="17">
        <v>0.16529820506560999</v>
      </c>
      <c r="R9" s="17"/>
      <c r="S9" s="17">
        <v>0.22599030775315401</v>
      </c>
      <c r="T9" s="17">
        <v>0.17438231124016901</v>
      </c>
      <c r="U9" s="17">
        <v>0.144336540624598</v>
      </c>
      <c r="V9" s="17">
        <v>0.230345361548075</v>
      </c>
      <c r="W9" s="17">
        <v>0.11889259337191101</v>
      </c>
      <c r="X9" s="17">
        <v>0.225047446909966</v>
      </c>
      <c r="Y9" s="17">
        <v>0.18266111971863999</v>
      </c>
      <c r="Z9" s="17">
        <v>0.26227460017187698</v>
      </c>
      <c r="AA9" s="17">
        <v>0.19069436007990401</v>
      </c>
      <c r="AB9" s="17">
        <v>0.200622486917757</v>
      </c>
      <c r="AC9" s="17">
        <v>0.20735659107827301</v>
      </c>
      <c r="AD9" s="17">
        <v>0.16753787726650801</v>
      </c>
      <c r="AE9" s="17"/>
      <c r="AF9" s="17">
        <v>0.25400796002124898</v>
      </c>
      <c r="AG9" s="17">
        <v>0.18116988605662401</v>
      </c>
      <c r="AH9" s="17">
        <v>0.147801408907342</v>
      </c>
      <c r="AI9" s="17">
        <v>0.227177378657239</v>
      </c>
      <c r="AJ9" s="17">
        <v>0.19888056745124799</v>
      </c>
      <c r="AK9" s="17"/>
      <c r="AL9" s="17">
        <v>0.20028424005685</v>
      </c>
      <c r="AM9" s="17">
        <v>0.26023233109330601</v>
      </c>
      <c r="AN9" s="17">
        <v>0.16314152710336499</v>
      </c>
      <c r="AO9" s="17">
        <v>0.218856567032401</v>
      </c>
      <c r="AP9" s="17">
        <v>0.15099866294366601</v>
      </c>
      <c r="AQ9" s="17">
        <v>0.14192881911819599</v>
      </c>
      <c r="AR9" s="17"/>
      <c r="AS9" s="17">
        <v>0.43906788755142301</v>
      </c>
      <c r="AT9" s="17">
        <v>0.17837285616461199</v>
      </c>
      <c r="AU9" s="17">
        <v>0.100836141649396</v>
      </c>
      <c r="AV9" s="17">
        <v>9.4898493683791593E-2</v>
      </c>
      <c r="AW9" s="17">
        <v>0.14245890810018</v>
      </c>
      <c r="AX9" s="17"/>
      <c r="AY9" s="17">
        <v>0.371883517083472</v>
      </c>
      <c r="AZ9" s="17">
        <v>0.16985000040523501</v>
      </c>
      <c r="BA9" s="17">
        <v>0.107785413135793</v>
      </c>
      <c r="BB9" s="17">
        <v>9.2352393908017694E-2</v>
      </c>
      <c r="BC9" s="17">
        <v>0.128898964817211</v>
      </c>
      <c r="BD9" s="17"/>
      <c r="BE9" s="17">
        <v>0.21370569524607599</v>
      </c>
      <c r="BF9" s="17">
        <v>0.216392586393201</v>
      </c>
      <c r="BG9" s="17">
        <v>0.19800849369583701</v>
      </c>
      <c r="BH9" s="17">
        <v>0.17598282171014301</v>
      </c>
      <c r="BI9" s="17"/>
      <c r="BJ9" s="17">
        <v>0.18086277623316099</v>
      </c>
      <c r="BK9" s="17">
        <v>0.25149187347702001</v>
      </c>
      <c r="BL9" s="17">
        <v>0.21019570095748</v>
      </c>
      <c r="BM9" s="17">
        <v>0.182758202831214</v>
      </c>
      <c r="BN9" s="17"/>
      <c r="BO9" s="17">
        <v>0.21187019786212299</v>
      </c>
      <c r="BP9" s="17">
        <v>0.164175035888115</v>
      </c>
      <c r="BQ9" s="17">
        <v>0.19857485857089099</v>
      </c>
      <c r="BR9" s="17"/>
      <c r="BS9" s="17">
        <v>0.19904765486482701</v>
      </c>
      <c r="BT9" s="17">
        <v>0.19044758679336801</v>
      </c>
      <c r="BU9" s="17"/>
      <c r="BV9" s="17">
        <v>0.13390224965689801</v>
      </c>
      <c r="BW9" s="17">
        <v>0.19243765532197499</v>
      </c>
      <c r="BX9" s="17">
        <v>0.25318379477775599</v>
      </c>
      <c r="BY9" s="17"/>
      <c r="BZ9" s="17">
        <v>0.19049579461039601</v>
      </c>
      <c r="CA9" s="17">
        <v>0.25198751087879001</v>
      </c>
    </row>
    <row r="10" spans="2:79" x14ac:dyDescent="0.3">
      <c r="B10" s="18" t="s">
        <v>185</v>
      </c>
      <c r="C10" s="17">
        <v>0.42775588562227501</v>
      </c>
      <c r="D10" s="17">
        <v>0.43724878203083301</v>
      </c>
      <c r="E10" s="17">
        <v>0.41835465149816498</v>
      </c>
      <c r="F10" s="17"/>
      <c r="G10" s="17">
        <v>0.370816843143979</v>
      </c>
      <c r="H10" s="17">
        <v>0.40898342674912502</v>
      </c>
      <c r="I10" s="17">
        <v>0.392958321352675</v>
      </c>
      <c r="J10" s="17">
        <v>0.44496123741122501</v>
      </c>
      <c r="K10" s="17">
        <v>0.434144732608231</v>
      </c>
      <c r="L10" s="17">
        <v>0.49107154554049498</v>
      </c>
      <c r="M10" s="17"/>
      <c r="N10" s="17">
        <v>0.47608749630672198</v>
      </c>
      <c r="O10" s="17">
        <v>0.40941114534817802</v>
      </c>
      <c r="P10" s="17">
        <v>0.39410830745144498</v>
      </c>
      <c r="Q10" s="17">
        <v>0.422919354688577</v>
      </c>
      <c r="R10" s="17"/>
      <c r="S10" s="17">
        <v>0.40901482861914701</v>
      </c>
      <c r="T10" s="17">
        <v>0.46277426407593902</v>
      </c>
      <c r="U10" s="17">
        <v>0.51182945014782899</v>
      </c>
      <c r="V10" s="17">
        <v>0.44650953413407701</v>
      </c>
      <c r="W10" s="17">
        <v>0.45263169763827998</v>
      </c>
      <c r="X10" s="17">
        <v>0.43291100111918401</v>
      </c>
      <c r="Y10" s="17">
        <v>0.47919230587285699</v>
      </c>
      <c r="Z10" s="17">
        <v>0.38458137964623201</v>
      </c>
      <c r="AA10" s="17">
        <v>0.37985690099014002</v>
      </c>
      <c r="AB10" s="17">
        <v>0.39159340835592799</v>
      </c>
      <c r="AC10" s="17">
        <v>0.33623021012177801</v>
      </c>
      <c r="AD10" s="17">
        <v>0.36613044246607901</v>
      </c>
      <c r="AE10" s="17"/>
      <c r="AF10" s="17">
        <v>0.480194136797293</v>
      </c>
      <c r="AG10" s="17">
        <v>0.42259412751164399</v>
      </c>
      <c r="AH10" s="17">
        <v>0.44783040535898</v>
      </c>
      <c r="AI10" s="17">
        <v>0.443747771673275</v>
      </c>
      <c r="AJ10" s="17">
        <v>0.35528869880571601</v>
      </c>
      <c r="AK10" s="17"/>
      <c r="AL10" s="17">
        <v>0.43745434846682801</v>
      </c>
      <c r="AM10" s="17">
        <v>0.47012913653159499</v>
      </c>
      <c r="AN10" s="17">
        <v>0.40982788401237102</v>
      </c>
      <c r="AO10" s="17">
        <v>0.44400161338766703</v>
      </c>
      <c r="AP10" s="17">
        <v>0.35176849137965499</v>
      </c>
      <c r="AQ10" s="17">
        <v>0.38744701666422698</v>
      </c>
      <c r="AR10" s="17"/>
      <c r="AS10" s="17">
        <v>0.38582741585701502</v>
      </c>
      <c r="AT10" s="17">
        <v>0.48900459552062397</v>
      </c>
      <c r="AU10" s="17">
        <v>0.37775174576298298</v>
      </c>
      <c r="AV10" s="17">
        <v>0.34599988059647202</v>
      </c>
      <c r="AW10" s="17">
        <v>0.30122450554721197</v>
      </c>
      <c r="AX10" s="17"/>
      <c r="AY10" s="17">
        <v>0.42172717707768598</v>
      </c>
      <c r="AZ10" s="17">
        <v>0.49460698711862999</v>
      </c>
      <c r="BA10" s="17">
        <v>0.41778465223943501</v>
      </c>
      <c r="BB10" s="17">
        <v>0.287822504874376</v>
      </c>
      <c r="BC10" s="17">
        <v>0.37081728409430698</v>
      </c>
      <c r="BD10" s="17"/>
      <c r="BE10" s="17">
        <v>0.45736667160122002</v>
      </c>
      <c r="BF10" s="17">
        <v>0.42012521313275403</v>
      </c>
      <c r="BG10" s="17">
        <v>0.45550312684775801</v>
      </c>
      <c r="BH10" s="17">
        <v>0.38574863286448802</v>
      </c>
      <c r="BI10" s="17"/>
      <c r="BJ10" s="17">
        <v>0.36554421189964897</v>
      </c>
      <c r="BK10" s="17">
        <v>0.42611001956245897</v>
      </c>
      <c r="BL10" s="17">
        <v>0.46337469896329803</v>
      </c>
      <c r="BM10" s="17">
        <v>0.42645707803591298</v>
      </c>
      <c r="BN10" s="17"/>
      <c r="BO10" s="17">
        <v>0.38252850913625502</v>
      </c>
      <c r="BP10" s="17">
        <v>0.481176087237906</v>
      </c>
      <c r="BQ10" s="17">
        <v>0.42645535426641501</v>
      </c>
      <c r="BR10" s="17"/>
      <c r="BS10" s="17">
        <v>0.43996859743455602</v>
      </c>
      <c r="BT10" s="17">
        <v>0.41194962254879902</v>
      </c>
      <c r="BU10" s="17"/>
      <c r="BV10" s="17">
        <v>0.41917111093099202</v>
      </c>
      <c r="BW10" s="17">
        <v>0.42746574754931999</v>
      </c>
      <c r="BX10" s="17">
        <v>0.44460726772534498</v>
      </c>
      <c r="BY10" s="17"/>
      <c r="BZ10" s="17">
        <v>0.472408543660637</v>
      </c>
      <c r="CA10" s="17">
        <v>0.39155008982671102</v>
      </c>
    </row>
    <row r="11" spans="2:79" x14ac:dyDescent="0.3">
      <c r="B11" s="18" t="s">
        <v>186</v>
      </c>
      <c r="C11" s="17">
        <v>0.20486078881296799</v>
      </c>
      <c r="D11" s="17">
        <v>0.19804271691616801</v>
      </c>
      <c r="E11" s="17">
        <v>0.213330321620193</v>
      </c>
      <c r="F11" s="17"/>
      <c r="G11" s="17">
        <v>0.205385745411445</v>
      </c>
      <c r="H11" s="17">
        <v>0.21969717634724101</v>
      </c>
      <c r="I11" s="17">
        <v>0.222260594914818</v>
      </c>
      <c r="J11" s="17">
        <v>0.18849840937106199</v>
      </c>
      <c r="K11" s="17">
        <v>0.203280360883071</v>
      </c>
      <c r="L11" s="17">
        <v>0.19264373760399101</v>
      </c>
      <c r="M11" s="17"/>
      <c r="N11" s="17">
        <v>0.16734833046372999</v>
      </c>
      <c r="O11" s="17">
        <v>0.20318152123514399</v>
      </c>
      <c r="P11" s="17">
        <v>0.20619505291353599</v>
      </c>
      <c r="Q11" s="17">
        <v>0.24559706670491899</v>
      </c>
      <c r="R11" s="17"/>
      <c r="S11" s="17">
        <v>0.212343591454527</v>
      </c>
      <c r="T11" s="17">
        <v>0.20382109567692</v>
      </c>
      <c r="U11" s="17">
        <v>0.22982361510496199</v>
      </c>
      <c r="V11" s="17">
        <v>0.16565569825967999</v>
      </c>
      <c r="W11" s="17">
        <v>0.23198016181189299</v>
      </c>
      <c r="X11" s="17">
        <v>0.17020242867993099</v>
      </c>
      <c r="Y11" s="17">
        <v>0.17233376657328001</v>
      </c>
      <c r="Z11" s="17">
        <v>0.22152947039280599</v>
      </c>
      <c r="AA11" s="17">
        <v>0.23280547054516901</v>
      </c>
      <c r="AB11" s="17">
        <v>0.19910982458902399</v>
      </c>
      <c r="AC11" s="17">
        <v>0.16850720946049999</v>
      </c>
      <c r="AD11" s="17">
        <v>0.30711649944351799</v>
      </c>
      <c r="AE11" s="17"/>
      <c r="AF11" s="17">
        <v>0.166977888799271</v>
      </c>
      <c r="AG11" s="17">
        <v>0.206465761660655</v>
      </c>
      <c r="AH11" s="17">
        <v>0.24056942557251801</v>
      </c>
      <c r="AI11" s="17">
        <v>0.21575575654863999</v>
      </c>
      <c r="AJ11" s="17">
        <v>0.22496937750825399</v>
      </c>
      <c r="AK11" s="17"/>
      <c r="AL11" s="17">
        <v>0.18943169202744101</v>
      </c>
      <c r="AM11" s="17">
        <v>0.169618681185111</v>
      </c>
      <c r="AN11" s="17">
        <v>0.19225475589971</v>
      </c>
      <c r="AO11" s="17">
        <v>0.19448348081479899</v>
      </c>
      <c r="AP11" s="17">
        <v>0.25703343778091098</v>
      </c>
      <c r="AQ11" s="17">
        <v>0.296559667754069</v>
      </c>
      <c r="AR11" s="17"/>
      <c r="AS11" s="17">
        <v>0.10651284270089099</v>
      </c>
      <c r="AT11" s="17">
        <v>0.198139802164368</v>
      </c>
      <c r="AU11" s="17">
        <v>0.286220402279738</v>
      </c>
      <c r="AV11" s="17">
        <v>0.21898508307289599</v>
      </c>
      <c r="AW11" s="17">
        <v>0.187188020213474</v>
      </c>
      <c r="AX11" s="17"/>
      <c r="AY11" s="17">
        <v>0.141359923140808</v>
      </c>
      <c r="AZ11" s="17">
        <v>0.19980660323203001</v>
      </c>
      <c r="BA11" s="17">
        <v>0.27757920828344701</v>
      </c>
      <c r="BB11" s="17">
        <v>0.23895987344788999</v>
      </c>
      <c r="BC11" s="17">
        <v>0.105509877693318</v>
      </c>
      <c r="BD11" s="17"/>
      <c r="BE11" s="17">
        <v>0.15760209296693001</v>
      </c>
      <c r="BF11" s="17">
        <v>0.21919978443211599</v>
      </c>
      <c r="BG11" s="17">
        <v>0.19860998165146401</v>
      </c>
      <c r="BH11" s="17">
        <v>0.20641917973184201</v>
      </c>
      <c r="BI11" s="17"/>
      <c r="BJ11" s="17">
        <v>0.23481784794934399</v>
      </c>
      <c r="BK11" s="17">
        <v>0.179829673909816</v>
      </c>
      <c r="BL11" s="17">
        <v>0.17348953322348901</v>
      </c>
      <c r="BM11" s="17">
        <v>0.21563904851066601</v>
      </c>
      <c r="BN11" s="17"/>
      <c r="BO11" s="17">
        <v>0.196733710740356</v>
      </c>
      <c r="BP11" s="17">
        <v>0.17548098689819</v>
      </c>
      <c r="BQ11" s="17">
        <v>0.21004093425786799</v>
      </c>
      <c r="BR11" s="17"/>
      <c r="BS11" s="17">
        <v>0.20015924397068999</v>
      </c>
      <c r="BT11" s="17">
        <v>0.20998642311346299</v>
      </c>
      <c r="BU11" s="17"/>
      <c r="BV11" s="17">
        <v>0.20776072329036499</v>
      </c>
      <c r="BW11" s="17">
        <v>0.21400561653373101</v>
      </c>
      <c r="BX11" s="17">
        <v>0.170805949931818</v>
      </c>
      <c r="BY11" s="17"/>
      <c r="BZ11" s="17">
        <v>0.164338487131586</v>
      </c>
      <c r="CA11" s="17">
        <v>0.16605729377544501</v>
      </c>
    </row>
    <row r="12" spans="2:79" x14ac:dyDescent="0.3">
      <c r="B12" s="18" t="s">
        <v>187</v>
      </c>
      <c r="C12" s="17">
        <v>0.13829840214557801</v>
      </c>
      <c r="D12" s="17">
        <v>0.124578868849296</v>
      </c>
      <c r="E12" s="17">
        <v>0.149815984124297</v>
      </c>
      <c r="F12" s="17"/>
      <c r="G12" s="17">
        <v>0.19721730725120201</v>
      </c>
      <c r="H12" s="17">
        <v>0.12747744000033501</v>
      </c>
      <c r="I12" s="17">
        <v>0.16603008853550899</v>
      </c>
      <c r="J12" s="17">
        <v>0.152180360304805</v>
      </c>
      <c r="K12" s="17">
        <v>0.116434541622389</v>
      </c>
      <c r="L12" s="17">
        <v>8.8567251991320498E-2</v>
      </c>
      <c r="M12" s="17"/>
      <c r="N12" s="17">
        <v>9.8315605768378195E-2</v>
      </c>
      <c r="O12" s="17">
        <v>0.180628558371624</v>
      </c>
      <c r="P12" s="17">
        <v>0.15614427370075801</v>
      </c>
      <c r="Q12" s="17">
        <v>0.124518060832221</v>
      </c>
      <c r="R12" s="17"/>
      <c r="S12" s="17">
        <v>0.12939103106983099</v>
      </c>
      <c r="T12" s="17">
        <v>0.112379211922286</v>
      </c>
      <c r="U12" s="17">
        <v>8.06886856681511E-2</v>
      </c>
      <c r="V12" s="17">
        <v>0.11953548443167999</v>
      </c>
      <c r="W12" s="17">
        <v>0.172773858942257</v>
      </c>
      <c r="X12" s="17">
        <v>0.13693314595672201</v>
      </c>
      <c r="Y12" s="17">
        <v>0.11750630592913799</v>
      </c>
      <c r="Z12" s="17">
        <v>7.9266768713534497E-2</v>
      </c>
      <c r="AA12" s="17">
        <v>0.16499943707047701</v>
      </c>
      <c r="AB12" s="17">
        <v>0.17810817775725499</v>
      </c>
      <c r="AC12" s="17">
        <v>0.25850724644214101</v>
      </c>
      <c r="AD12" s="17">
        <v>0.14076136069480799</v>
      </c>
      <c r="AE12" s="17"/>
      <c r="AF12" s="17">
        <v>8.0259788371243798E-2</v>
      </c>
      <c r="AG12" s="17">
        <v>0.15047380477125899</v>
      </c>
      <c r="AH12" s="17">
        <v>0.12724335166627901</v>
      </c>
      <c r="AI12" s="17">
        <v>0.10926668815053101</v>
      </c>
      <c r="AJ12" s="17">
        <v>0.152129463481637</v>
      </c>
      <c r="AK12" s="17"/>
      <c r="AL12" s="17">
        <v>0.13958031947234401</v>
      </c>
      <c r="AM12" s="17">
        <v>8.7237544363145E-2</v>
      </c>
      <c r="AN12" s="17">
        <v>0.187295510021459</v>
      </c>
      <c r="AO12" s="17">
        <v>0.12584427413483301</v>
      </c>
      <c r="AP12" s="17">
        <v>0.17603005272979</v>
      </c>
      <c r="AQ12" s="17">
        <v>0.117024186049352</v>
      </c>
      <c r="AR12" s="17"/>
      <c r="AS12" s="17">
        <v>5.6299534519634299E-2</v>
      </c>
      <c r="AT12" s="17">
        <v>0.11183743873176701</v>
      </c>
      <c r="AU12" s="17">
        <v>0.18941937812204901</v>
      </c>
      <c r="AV12" s="17">
        <v>0.25634907151309799</v>
      </c>
      <c r="AW12" s="17">
        <v>0.26699105923208699</v>
      </c>
      <c r="AX12" s="17"/>
      <c r="AY12" s="17">
        <v>5.1986213777835501E-2</v>
      </c>
      <c r="AZ12" s="17">
        <v>0.109331509429164</v>
      </c>
      <c r="BA12" s="17">
        <v>0.16037905779266201</v>
      </c>
      <c r="BB12" s="17">
        <v>0.320848144259676</v>
      </c>
      <c r="BC12" s="17">
        <v>0.27566243889938902</v>
      </c>
      <c r="BD12" s="17"/>
      <c r="BE12" s="17">
        <v>0.120120344382183</v>
      </c>
      <c r="BF12" s="17">
        <v>0.121322456178612</v>
      </c>
      <c r="BG12" s="17">
        <v>0.121592804509876</v>
      </c>
      <c r="BH12" s="17">
        <v>0.18178470669015201</v>
      </c>
      <c r="BI12" s="17"/>
      <c r="BJ12" s="17">
        <v>0.155686427275668</v>
      </c>
      <c r="BK12" s="17">
        <v>0.115061161440399</v>
      </c>
      <c r="BL12" s="17">
        <v>0.120238774932778</v>
      </c>
      <c r="BM12" s="17">
        <v>0.14673381663499599</v>
      </c>
      <c r="BN12" s="17"/>
      <c r="BO12" s="17">
        <v>0.16571169544093101</v>
      </c>
      <c r="BP12" s="17">
        <v>0.143122519560446</v>
      </c>
      <c r="BQ12" s="17">
        <v>0.13295771371439799</v>
      </c>
      <c r="BR12" s="17"/>
      <c r="BS12" s="17">
        <v>0.13046475277251199</v>
      </c>
      <c r="BT12" s="17">
        <v>0.14781543157525201</v>
      </c>
      <c r="BU12" s="17"/>
      <c r="BV12" s="17">
        <v>0.18630464577205</v>
      </c>
      <c r="BW12" s="17">
        <v>0.134340178879471</v>
      </c>
      <c r="BX12" s="17">
        <v>0.11394334914919001</v>
      </c>
      <c r="BY12" s="17"/>
      <c r="BZ12" s="17">
        <v>0.14062221990315599</v>
      </c>
      <c r="CA12" s="17">
        <v>0.139691374702719</v>
      </c>
    </row>
    <row r="13" spans="2:79" x14ac:dyDescent="0.3">
      <c r="B13" s="18" t="s">
        <v>188</v>
      </c>
      <c r="C13" s="17">
        <v>2.83026538538419E-2</v>
      </c>
      <c r="D13" s="17">
        <v>2.1034740244903E-2</v>
      </c>
      <c r="E13" s="17">
        <v>3.5642396444282201E-2</v>
      </c>
      <c r="F13" s="17"/>
      <c r="G13" s="17">
        <v>4.5099558108939501E-2</v>
      </c>
      <c r="H13" s="17">
        <v>1.7642207813988502E-2</v>
      </c>
      <c r="I13" s="17">
        <v>2.71669041843677E-2</v>
      </c>
      <c r="J13" s="17">
        <v>5.1557965445745299E-2</v>
      </c>
      <c r="K13" s="17">
        <v>2.97924704835393E-2</v>
      </c>
      <c r="L13" s="17">
        <v>6.79689210279331E-3</v>
      </c>
      <c r="M13" s="17"/>
      <c r="N13" s="17">
        <v>2.4731581142249E-2</v>
      </c>
      <c r="O13" s="17">
        <v>2.8976279223264401E-2</v>
      </c>
      <c r="P13" s="17">
        <v>2.6873032681064099E-2</v>
      </c>
      <c r="Q13" s="17">
        <v>3.1454600493045499E-2</v>
      </c>
      <c r="R13" s="17"/>
      <c r="S13" s="17">
        <v>2.3260241103341898E-2</v>
      </c>
      <c r="T13" s="17">
        <v>3.6153491446806602E-2</v>
      </c>
      <c r="U13" s="17">
        <v>3.3321708454460197E-2</v>
      </c>
      <c r="V13" s="17">
        <v>3.2723989840857601E-2</v>
      </c>
      <c r="W13" s="17">
        <v>2.3721688235659101E-2</v>
      </c>
      <c r="X13" s="17">
        <v>2.3845367058528199E-2</v>
      </c>
      <c r="Y13" s="17">
        <v>4.1383393690520201E-2</v>
      </c>
      <c r="Z13" s="17">
        <v>3.9378613431700099E-2</v>
      </c>
      <c r="AA13" s="17">
        <v>1.8328173973687599E-2</v>
      </c>
      <c r="AB13" s="17">
        <v>3.0566102380036101E-2</v>
      </c>
      <c r="AC13" s="17">
        <v>1.44969433793165E-2</v>
      </c>
      <c r="AD13" s="17">
        <v>1.84538201290874E-2</v>
      </c>
      <c r="AE13" s="17"/>
      <c r="AF13" s="17">
        <v>1.3460628938809E-2</v>
      </c>
      <c r="AG13" s="17">
        <v>3.5088517124411099E-2</v>
      </c>
      <c r="AH13" s="17">
        <v>3.6555408494880599E-2</v>
      </c>
      <c r="AI13" s="17">
        <v>4.0524049703152898E-3</v>
      </c>
      <c r="AJ13" s="17">
        <v>5.9666752815896E-2</v>
      </c>
      <c r="AK13" s="17"/>
      <c r="AL13" s="17">
        <v>2.9466496655588099E-2</v>
      </c>
      <c r="AM13" s="17">
        <v>1.27823068268429E-2</v>
      </c>
      <c r="AN13" s="17">
        <v>4.7480322963094797E-2</v>
      </c>
      <c r="AO13" s="17">
        <v>1.68140646303006E-2</v>
      </c>
      <c r="AP13" s="17">
        <v>5.1290091521630297E-2</v>
      </c>
      <c r="AQ13" s="17">
        <v>3.5947923173208399E-2</v>
      </c>
      <c r="AR13" s="17"/>
      <c r="AS13" s="17">
        <v>1.2292319371036701E-2</v>
      </c>
      <c r="AT13" s="17">
        <v>1.7044183871328701E-2</v>
      </c>
      <c r="AU13" s="17">
        <v>3.2917487345533E-2</v>
      </c>
      <c r="AV13" s="17">
        <v>7.8842563912795802E-2</v>
      </c>
      <c r="AW13" s="17">
        <v>0.102137506907047</v>
      </c>
      <c r="AX13" s="17"/>
      <c r="AY13" s="17">
        <v>1.11218724269369E-2</v>
      </c>
      <c r="AZ13" s="17">
        <v>2.1740684542196301E-2</v>
      </c>
      <c r="BA13" s="17">
        <v>2.4835645293386801E-2</v>
      </c>
      <c r="BB13" s="17">
        <v>5.6030833418728603E-2</v>
      </c>
      <c r="BC13" s="17">
        <v>0.11911143449577501</v>
      </c>
      <c r="BD13" s="17"/>
      <c r="BE13" s="17">
        <v>5.12051958035908E-2</v>
      </c>
      <c r="BF13" s="17">
        <v>2.29599598633182E-2</v>
      </c>
      <c r="BG13" s="17">
        <v>1.9695582007201499E-2</v>
      </c>
      <c r="BH13" s="17">
        <v>4.3397280429781498E-2</v>
      </c>
      <c r="BI13" s="17"/>
      <c r="BJ13" s="17">
        <v>5.4229503186901097E-2</v>
      </c>
      <c r="BK13" s="17">
        <v>2.7507271610306201E-2</v>
      </c>
      <c r="BL13" s="17">
        <v>2.7154283903728999E-2</v>
      </c>
      <c r="BM13" s="17">
        <v>2.2619646578648098E-2</v>
      </c>
      <c r="BN13" s="17"/>
      <c r="BO13" s="17">
        <v>3.56553786962681E-2</v>
      </c>
      <c r="BP13" s="17">
        <v>2.9231028441657599E-2</v>
      </c>
      <c r="BQ13" s="17">
        <v>2.6869822903584001E-2</v>
      </c>
      <c r="BR13" s="17"/>
      <c r="BS13" s="17">
        <v>2.4474509297195701E-2</v>
      </c>
      <c r="BT13" s="17">
        <v>3.3357584149403603E-2</v>
      </c>
      <c r="BU13" s="17"/>
      <c r="BV13" s="17">
        <v>4.6739262514885901E-2</v>
      </c>
      <c r="BW13" s="17">
        <v>2.43163981603376E-2</v>
      </c>
      <c r="BX13" s="17">
        <v>1.7459638415892001E-2</v>
      </c>
      <c r="BY13" s="17"/>
      <c r="BZ13" s="17">
        <v>3.2134954694225497E-2</v>
      </c>
      <c r="CA13" s="17">
        <v>5.0713730816334103E-2</v>
      </c>
    </row>
    <row r="14" spans="2:79" x14ac:dyDescent="0.3">
      <c r="B14" s="18" t="s">
        <v>149</v>
      </c>
      <c r="C14" s="17">
        <v>6.1126449092859603E-3</v>
      </c>
      <c r="D14" s="17">
        <v>3.1325231943092001E-3</v>
      </c>
      <c r="E14" s="17">
        <v>9.0734245228985492E-3</v>
      </c>
      <c r="F14" s="17"/>
      <c r="G14" s="17">
        <v>1.0148036843817E-2</v>
      </c>
      <c r="H14" s="17">
        <v>8.2763488570768203E-3</v>
      </c>
      <c r="I14" s="17">
        <v>2.7457619531187799E-3</v>
      </c>
      <c r="J14" s="17">
        <v>1.07357370172805E-2</v>
      </c>
      <c r="K14" s="17">
        <v>0</v>
      </c>
      <c r="L14" s="17">
        <v>4.7139956881747701E-3</v>
      </c>
      <c r="M14" s="17"/>
      <c r="N14" s="17">
        <v>5.3140448326913598E-3</v>
      </c>
      <c r="O14" s="17">
        <v>4.5683170112607203E-3</v>
      </c>
      <c r="P14" s="17">
        <v>4.3976161462317099E-3</v>
      </c>
      <c r="Q14" s="17">
        <v>1.0212712215627801E-2</v>
      </c>
      <c r="R14" s="17"/>
      <c r="S14" s="17">
        <v>0</v>
      </c>
      <c r="T14" s="17">
        <v>1.048962563788E-2</v>
      </c>
      <c r="U14" s="17">
        <v>0</v>
      </c>
      <c r="V14" s="17">
        <v>5.2299317856300898E-3</v>
      </c>
      <c r="W14" s="17">
        <v>0</v>
      </c>
      <c r="X14" s="17">
        <v>1.10606102756695E-2</v>
      </c>
      <c r="Y14" s="17">
        <v>6.9231082155646398E-3</v>
      </c>
      <c r="Z14" s="17">
        <v>1.2969167643849699E-2</v>
      </c>
      <c r="AA14" s="17">
        <v>1.33156573406233E-2</v>
      </c>
      <c r="AB14" s="17">
        <v>0</v>
      </c>
      <c r="AC14" s="17">
        <v>1.49017995179928E-2</v>
      </c>
      <c r="AD14" s="17">
        <v>0</v>
      </c>
      <c r="AE14" s="17"/>
      <c r="AF14" s="17">
        <v>5.0995970721343696E-3</v>
      </c>
      <c r="AG14" s="17">
        <v>4.2079028754075298E-3</v>
      </c>
      <c r="AH14" s="17">
        <v>0</v>
      </c>
      <c r="AI14" s="17">
        <v>0</v>
      </c>
      <c r="AJ14" s="17">
        <v>9.0651399372484696E-3</v>
      </c>
      <c r="AK14" s="17"/>
      <c r="AL14" s="17">
        <v>3.7829033209485002E-3</v>
      </c>
      <c r="AM14" s="17">
        <v>0</v>
      </c>
      <c r="AN14" s="17">
        <v>0</v>
      </c>
      <c r="AO14" s="17">
        <v>0</v>
      </c>
      <c r="AP14" s="17">
        <v>1.2879263644348E-2</v>
      </c>
      <c r="AQ14" s="17">
        <v>2.1092387240948401E-2</v>
      </c>
      <c r="AR14" s="17"/>
      <c r="AS14" s="17">
        <v>0</v>
      </c>
      <c r="AT14" s="17">
        <v>5.6011235472998803E-3</v>
      </c>
      <c r="AU14" s="17">
        <v>1.2854844840301499E-2</v>
      </c>
      <c r="AV14" s="17">
        <v>4.9249072209467696E-3</v>
      </c>
      <c r="AW14" s="17">
        <v>0</v>
      </c>
      <c r="AX14" s="17"/>
      <c r="AY14" s="17">
        <v>1.9212964932612E-3</v>
      </c>
      <c r="AZ14" s="17">
        <v>4.6642152727451097E-3</v>
      </c>
      <c r="BA14" s="17">
        <v>1.16360232552762E-2</v>
      </c>
      <c r="BB14" s="17">
        <v>3.9862500913117301E-3</v>
      </c>
      <c r="BC14" s="17">
        <v>0</v>
      </c>
      <c r="BD14" s="17"/>
      <c r="BE14" s="17">
        <v>0</v>
      </c>
      <c r="BF14" s="17">
        <v>0</v>
      </c>
      <c r="BG14" s="17">
        <v>6.5900112878633796E-3</v>
      </c>
      <c r="BH14" s="17">
        <v>6.6673785735924598E-3</v>
      </c>
      <c r="BI14" s="17"/>
      <c r="BJ14" s="17">
        <v>8.8592334552765693E-3</v>
      </c>
      <c r="BK14" s="17">
        <v>0</v>
      </c>
      <c r="BL14" s="17">
        <v>5.5470080192262499E-3</v>
      </c>
      <c r="BM14" s="17">
        <v>5.7922074085629896E-3</v>
      </c>
      <c r="BN14" s="17"/>
      <c r="BO14" s="17">
        <v>7.50050812406721E-3</v>
      </c>
      <c r="BP14" s="17">
        <v>6.8143419736853899E-3</v>
      </c>
      <c r="BQ14" s="17">
        <v>5.1013162868430899E-3</v>
      </c>
      <c r="BR14" s="17"/>
      <c r="BS14" s="17">
        <v>5.88524166021916E-3</v>
      </c>
      <c r="BT14" s="17">
        <v>6.4433518197143198E-3</v>
      </c>
      <c r="BU14" s="17"/>
      <c r="BV14" s="17">
        <v>6.1220078348092804E-3</v>
      </c>
      <c r="BW14" s="17">
        <v>7.4344035551649097E-3</v>
      </c>
      <c r="BX14" s="17">
        <v>0</v>
      </c>
      <c r="BY14" s="17"/>
      <c r="BZ14" s="17">
        <v>0</v>
      </c>
      <c r="CA14" s="17">
        <v>0</v>
      </c>
    </row>
    <row r="15" spans="2:79" x14ac:dyDescent="0.3">
      <c r="B15" s="18" t="s">
        <v>189</v>
      </c>
      <c r="C15" s="21">
        <v>0.62242551027832604</v>
      </c>
      <c r="D15" s="21">
        <v>0.65321115079532399</v>
      </c>
      <c r="E15" s="21">
        <v>0.59213787328833001</v>
      </c>
      <c r="F15" s="21"/>
      <c r="G15" s="21">
        <v>0.54214935238459605</v>
      </c>
      <c r="H15" s="21">
        <v>0.62690682698135902</v>
      </c>
      <c r="I15" s="21">
        <v>0.58179665041218698</v>
      </c>
      <c r="J15" s="21">
        <v>0.59702752786110802</v>
      </c>
      <c r="K15" s="21">
        <v>0.65049262701100097</v>
      </c>
      <c r="L15" s="21">
        <v>0.70727812261372103</v>
      </c>
      <c r="M15" s="21"/>
      <c r="N15" s="21">
        <v>0.70429043779295097</v>
      </c>
      <c r="O15" s="21">
        <v>0.58264532415870696</v>
      </c>
      <c r="P15" s="21">
        <v>0.60639002455841096</v>
      </c>
      <c r="Q15" s="21">
        <v>0.58821755975418699</v>
      </c>
      <c r="R15" s="21"/>
      <c r="S15" s="21">
        <v>0.63500513637230005</v>
      </c>
      <c r="T15" s="21">
        <v>0.63715657531610803</v>
      </c>
      <c r="U15" s="21">
        <v>0.65616599077242699</v>
      </c>
      <c r="V15" s="21">
        <v>0.67685489568215196</v>
      </c>
      <c r="W15" s="21">
        <v>0.57152429101019098</v>
      </c>
      <c r="X15" s="21">
        <v>0.65795844802915004</v>
      </c>
      <c r="Y15" s="21">
        <v>0.66185342559149696</v>
      </c>
      <c r="Z15" s="21">
        <v>0.64685597981810905</v>
      </c>
      <c r="AA15" s="21">
        <v>0.57055126107004295</v>
      </c>
      <c r="AB15" s="21">
        <v>0.59221589527368501</v>
      </c>
      <c r="AC15" s="21">
        <v>0.54358680120004998</v>
      </c>
      <c r="AD15" s="21">
        <v>0.53366831973258699</v>
      </c>
      <c r="AE15" s="21"/>
      <c r="AF15" s="21">
        <v>0.73420209681854198</v>
      </c>
      <c r="AG15" s="21">
        <v>0.60376401356826803</v>
      </c>
      <c r="AH15" s="21">
        <v>0.59563181426632195</v>
      </c>
      <c r="AI15" s="21">
        <v>0.67092515033051403</v>
      </c>
      <c r="AJ15" s="21">
        <v>0.55416926625696405</v>
      </c>
      <c r="AK15" s="21"/>
      <c r="AL15" s="21">
        <v>0.63773858852367904</v>
      </c>
      <c r="AM15" s="21">
        <v>0.73036146762490195</v>
      </c>
      <c r="AN15" s="21">
        <v>0.57296941111573596</v>
      </c>
      <c r="AO15" s="21">
        <v>0.66285818042006805</v>
      </c>
      <c r="AP15" s="21">
        <v>0.50276715432332097</v>
      </c>
      <c r="AQ15" s="21">
        <v>0.52937583578242298</v>
      </c>
      <c r="AR15" s="21"/>
      <c r="AS15" s="21">
        <v>0.82489530340843797</v>
      </c>
      <c r="AT15" s="21">
        <v>0.66737745168523599</v>
      </c>
      <c r="AU15" s="21">
        <v>0.47858788741237901</v>
      </c>
      <c r="AV15" s="21">
        <v>0.44089837428026302</v>
      </c>
      <c r="AW15" s="21">
        <v>0.443683413647392</v>
      </c>
      <c r="AX15" s="21"/>
      <c r="AY15" s="21">
        <v>0.79361069416115904</v>
      </c>
      <c r="AZ15" s="21">
        <v>0.66445698752386495</v>
      </c>
      <c r="BA15" s="21">
        <v>0.52557006537522799</v>
      </c>
      <c r="BB15" s="21">
        <v>0.38017489878239302</v>
      </c>
      <c r="BC15" s="21">
        <v>0.499716248911518</v>
      </c>
      <c r="BD15" s="21"/>
      <c r="BE15" s="21">
        <v>0.67107236684729599</v>
      </c>
      <c r="BF15" s="21">
        <v>0.636517799525955</v>
      </c>
      <c r="BG15" s="21">
        <v>0.65351162054359502</v>
      </c>
      <c r="BH15" s="21">
        <v>0.56173145457463103</v>
      </c>
      <c r="BI15" s="21"/>
      <c r="BJ15" s="21">
        <v>0.54640698813280997</v>
      </c>
      <c r="BK15" s="21">
        <v>0.67760189303947904</v>
      </c>
      <c r="BL15" s="21">
        <v>0.67357039992077805</v>
      </c>
      <c r="BM15" s="21">
        <v>0.60921528086712695</v>
      </c>
      <c r="BN15" s="21"/>
      <c r="BO15" s="21">
        <v>0.59439870699837805</v>
      </c>
      <c r="BP15" s="21">
        <v>0.64535112312602105</v>
      </c>
      <c r="BQ15" s="21">
        <v>0.62503021283730598</v>
      </c>
      <c r="BR15" s="21"/>
      <c r="BS15" s="21">
        <v>0.63901625229938297</v>
      </c>
      <c r="BT15" s="21">
        <v>0.60239720934216701</v>
      </c>
      <c r="BU15" s="21"/>
      <c r="BV15" s="21">
        <v>0.55307336058789003</v>
      </c>
      <c r="BW15" s="21">
        <v>0.61990340287129497</v>
      </c>
      <c r="BX15" s="21">
        <v>0.69779106250309997</v>
      </c>
      <c r="BY15" s="21"/>
      <c r="BZ15" s="21">
        <v>0.66290433827103201</v>
      </c>
      <c r="CA15" s="21">
        <v>0.64353760070550103</v>
      </c>
    </row>
    <row r="16" spans="2:79" x14ac:dyDescent="0.3">
      <c r="B16" s="18" t="s">
        <v>190</v>
      </c>
      <c r="C16" s="21">
        <v>0.16660105599941999</v>
      </c>
      <c r="D16" s="21">
        <v>0.14561360909419899</v>
      </c>
      <c r="E16" s="21">
        <v>0.185458380568579</v>
      </c>
      <c r="F16" s="21"/>
      <c r="G16" s="21">
        <v>0.24231686536014099</v>
      </c>
      <c r="H16" s="21">
        <v>0.14511964781432299</v>
      </c>
      <c r="I16" s="21">
        <v>0.193196992719876</v>
      </c>
      <c r="J16" s="21">
        <v>0.20373832575055001</v>
      </c>
      <c r="K16" s="21">
        <v>0.14622701210592801</v>
      </c>
      <c r="L16" s="21">
        <v>9.5364144094113798E-2</v>
      </c>
      <c r="M16" s="21"/>
      <c r="N16" s="21">
        <v>0.12304718691062699</v>
      </c>
      <c r="O16" s="21">
        <v>0.20960483759488799</v>
      </c>
      <c r="P16" s="21">
        <v>0.18301730638182201</v>
      </c>
      <c r="Q16" s="21">
        <v>0.15597266132526699</v>
      </c>
      <c r="R16" s="21"/>
      <c r="S16" s="21">
        <v>0.15265127217317301</v>
      </c>
      <c r="T16" s="21">
        <v>0.148532703369092</v>
      </c>
      <c r="U16" s="21">
        <v>0.11401039412261101</v>
      </c>
      <c r="V16" s="21">
        <v>0.152259474272537</v>
      </c>
      <c r="W16" s="21">
        <v>0.19649554717791601</v>
      </c>
      <c r="X16" s="21">
        <v>0.16077851301525001</v>
      </c>
      <c r="Y16" s="21">
        <v>0.15888969961965799</v>
      </c>
      <c r="Z16" s="21">
        <v>0.118645382145235</v>
      </c>
      <c r="AA16" s="21">
        <v>0.18332761104416401</v>
      </c>
      <c r="AB16" s="21">
        <v>0.208674280137291</v>
      </c>
      <c r="AC16" s="21">
        <v>0.27300418982145702</v>
      </c>
      <c r="AD16" s="21">
        <v>0.15921518082389499</v>
      </c>
      <c r="AE16" s="21"/>
      <c r="AF16" s="21">
        <v>9.3720417310052706E-2</v>
      </c>
      <c r="AG16" s="21">
        <v>0.18556232189567001</v>
      </c>
      <c r="AH16" s="21">
        <v>0.16379876016115999</v>
      </c>
      <c r="AI16" s="21">
        <v>0.113319093120846</v>
      </c>
      <c r="AJ16" s="21">
        <v>0.21179621629753301</v>
      </c>
      <c r="AK16" s="21"/>
      <c r="AL16" s="21">
        <v>0.16904681612793199</v>
      </c>
      <c r="AM16" s="21">
        <v>0.100019851189988</v>
      </c>
      <c r="AN16" s="21">
        <v>0.23477583298455401</v>
      </c>
      <c r="AO16" s="21">
        <v>0.14265833876513301</v>
      </c>
      <c r="AP16" s="21">
        <v>0.227320144251421</v>
      </c>
      <c r="AQ16" s="21">
        <v>0.15297210922255999</v>
      </c>
      <c r="AR16" s="21"/>
      <c r="AS16" s="21">
        <v>6.8591853890671003E-2</v>
      </c>
      <c r="AT16" s="21">
        <v>0.12888162260309599</v>
      </c>
      <c r="AU16" s="21">
        <v>0.222336865467582</v>
      </c>
      <c r="AV16" s="21">
        <v>0.33519163542589397</v>
      </c>
      <c r="AW16" s="21">
        <v>0.36912856613913397</v>
      </c>
      <c r="AX16" s="21"/>
      <c r="AY16" s="21">
        <v>6.3108086204772401E-2</v>
      </c>
      <c r="AZ16" s="21">
        <v>0.13107219397136</v>
      </c>
      <c r="BA16" s="21">
        <v>0.18521470308604901</v>
      </c>
      <c r="BB16" s="21">
        <v>0.376878977678404</v>
      </c>
      <c r="BC16" s="21">
        <v>0.39477387339516401</v>
      </c>
      <c r="BD16" s="21"/>
      <c r="BE16" s="21">
        <v>0.17132554018577401</v>
      </c>
      <c r="BF16" s="21">
        <v>0.14428241604193001</v>
      </c>
      <c r="BG16" s="21">
        <v>0.14128838651707701</v>
      </c>
      <c r="BH16" s="21">
        <v>0.22518198711993401</v>
      </c>
      <c r="BI16" s="21"/>
      <c r="BJ16" s="21">
        <v>0.20991593046256901</v>
      </c>
      <c r="BK16" s="21">
        <v>0.14256843305070499</v>
      </c>
      <c r="BL16" s="21">
        <v>0.147393058836507</v>
      </c>
      <c r="BM16" s="21">
        <v>0.169353463213644</v>
      </c>
      <c r="BN16" s="21"/>
      <c r="BO16" s="21">
        <v>0.20136707413719901</v>
      </c>
      <c r="BP16" s="21">
        <v>0.17235354800210401</v>
      </c>
      <c r="BQ16" s="21">
        <v>0.15982753661798199</v>
      </c>
      <c r="BR16" s="21"/>
      <c r="BS16" s="21">
        <v>0.15493926206970801</v>
      </c>
      <c r="BT16" s="21">
        <v>0.18117301572465599</v>
      </c>
      <c r="BU16" s="21"/>
      <c r="BV16" s="21">
        <v>0.233043908286936</v>
      </c>
      <c r="BW16" s="21">
        <v>0.15865657703980901</v>
      </c>
      <c r="BX16" s="21">
        <v>0.13140298756508201</v>
      </c>
      <c r="BY16" s="21"/>
      <c r="BZ16" s="21">
        <v>0.17275717459738099</v>
      </c>
      <c r="CA16" s="21">
        <v>0.19040510551905299</v>
      </c>
    </row>
    <row r="17" spans="2:79" x14ac:dyDescent="0.3">
      <c r="B17" s="18" t="s">
        <v>191</v>
      </c>
      <c r="C17" s="22">
        <v>0.455824454278906</v>
      </c>
      <c r="D17" s="22">
        <v>0.50759754170112503</v>
      </c>
      <c r="E17" s="22">
        <v>0.40667949271975001</v>
      </c>
      <c r="F17" s="22"/>
      <c r="G17" s="22">
        <v>0.29983248702445497</v>
      </c>
      <c r="H17" s="22">
        <v>0.48178717916703601</v>
      </c>
      <c r="I17" s="22">
        <v>0.38859965769230997</v>
      </c>
      <c r="J17" s="22">
        <v>0.39328920211055801</v>
      </c>
      <c r="K17" s="22">
        <v>0.50426561490507305</v>
      </c>
      <c r="L17" s="22">
        <v>0.61191397851960705</v>
      </c>
      <c r="M17" s="22"/>
      <c r="N17" s="22">
        <v>0.58124325088232398</v>
      </c>
      <c r="O17" s="22">
        <v>0.373040486563819</v>
      </c>
      <c r="P17" s="22">
        <v>0.423372718176589</v>
      </c>
      <c r="Q17" s="22">
        <v>0.43224489842892</v>
      </c>
      <c r="R17" s="22"/>
      <c r="S17" s="22">
        <v>0.48235386419912801</v>
      </c>
      <c r="T17" s="22">
        <v>0.48862387194701601</v>
      </c>
      <c r="U17" s="22">
        <v>0.54215559664981605</v>
      </c>
      <c r="V17" s="22">
        <v>0.52459542140961501</v>
      </c>
      <c r="W17" s="22">
        <v>0.37502874383227502</v>
      </c>
      <c r="X17" s="22">
        <v>0.49717993501390001</v>
      </c>
      <c r="Y17" s="22">
        <v>0.50296372597183903</v>
      </c>
      <c r="Z17" s="22">
        <v>0.52821059767287504</v>
      </c>
      <c r="AA17" s="22">
        <v>0.387223650025879</v>
      </c>
      <c r="AB17" s="22">
        <v>0.38354161513639401</v>
      </c>
      <c r="AC17" s="22">
        <v>0.27058261137859302</v>
      </c>
      <c r="AD17" s="22">
        <v>0.37445313890869097</v>
      </c>
      <c r="AE17" s="22"/>
      <c r="AF17" s="22">
        <v>0.640481679508489</v>
      </c>
      <c r="AG17" s="22">
        <v>0.41820169167259802</v>
      </c>
      <c r="AH17" s="22">
        <v>0.43183305410516198</v>
      </c>
      <c r="AI17" s="22">
        <v>0.55760605720966705</v>
      </c>
      <c r="AJ17" s="22">
        <v>0.34237304995943002</v>
      </c>
      <c r="AK17" s="22"/>
      <c r="AL17" s="22">
        <v>0.468691772395746</v>
      </c>
      <c r="AM17" s="22">
        <v>0.63034161643491404</v>
      </c>
      <c r="AN17" s="22">
        <v>0.338193578131182</v>
      </c>
      <c r="AO17" s="22">
        <v>0.52019984165493405</v>
      </c>
      <c r="AP17" s="22">
        <v>0.27544701007189998</v>
      </c>
      <c r="AQ17" s="22">
        <v>0.37640372655986198</v>
      </c>
      <c r="AR17" s="22"/>
      <c r="AS17" s="22">
        <v>0.75630344951776696</v>
      </c>
      <c r="AT17" s="22">
        <v>0.53849582908214</v>
      </c>
      <c r="AU17" s="22">
        <v>0.25625102194479699</v>
      </c>
      <c r="AV17" s="22">
        <v>0.105706738854369</v>
      </c>
      <c r="AW17" s="22">
        <v>7.4554847508258595E-2</v>
      </c>
      <c r="AX17" s="22"/>
      <c r="AY17" s="22">
        <v>0.730502607956386</v>
      </c>
      <c r="AZ17" s="22">
        <v>0.53338479355250501</v>
      </c>
      <c r="BA17" s="22">
        <v>0.34035536228917901</v>
      </c>
      <c r="BB17" s="22">
        <v>3.2959211039890698E-3</v>
      </c>
      <c r="BC17" s="22">
        <v>0.10494237551635401</v>
      </c>
      <c r="BD17" s="22"/>
      <c r="BE17" s="22">
        <v>0.49974682666152098</v>
      </c>
      <c r="BF17" s="22">
        <v>0.49223538348402501</v>
      </c>
      <c r="BG17" s="22">
        <v>0.51222323402651804</v>
      </c>
      <c r="BH17" s="22">
        <v>0.33654946745469699</v>
      </c>
      <c r="BI17" s="22"/>
      <c r="BJ17" s="22">
        <v>0.33649105767024101</v>
      </c>
      <c r="BK17" s="22">
        <v>0.53503345998877405</v>
      </c>
      <c r="BL17" s="22">
        <v>0.52617734108427205</v>
      </c>
      <c r="BM17" s="22">
        <v>0.43986181765348298</v>
      </c>
      <c r="BN17" s="22"/>
      <c r="BO17" s="22">
        <v>0.39303163286117898</v>
      </c>
      <c r="BP17" s="22">
        <v>0.47299757512391699</v>
      </c>
      <c r="BQ17" s="22">
        <v>0.46520267621932399</v>
      </c>
      <c r="BR17" s="22"/>
      <c r="BS17" s="22">
        <v>0.48407699022967499</v>
      </c>
      <c r="BT17" s="22">
        <v>0.42122419361751101</v>
      </c>
      <c r="BU17" s="22"/>
      <c r="BV17" s="22">
        <v>0.32002945230095398</v>
      </c>
      <c r="BW17" s="22">
        <v>0.46124682583148602</v>
      </c>
      <c r="BX17" s="22">
        <v>0.56638807493801901</v>
      </c>
      <c r="BY17" s="22"/>
      <c r="BZ17" s="22">
        <v>0.49014716367365102</v>
      </c>
      <c r="CA17" s="22">
        <v>0.45313249518644799</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0.28478555624409801</v>
      </c>
      <c r="D9" s="17">
        <v>0.28432609529747899</v>
      </c>
      <c r="E9" s="17">
        <v>0.28591438575265898</v>
      </c>
      <c r="F9" s="17"/>
      <c r="G9" s="17">
        <v>0.25826414404457798</v>
      </c>
      <c r="H9" s="17">
        <v>0.30236566462634901</v>
      </c>
      <c r="I9" s="17">
        <v>0.29106950136625198</v>
      </c>
      <c r="J9" s="17">
        <v>0.249507262451057</v>
      </c>
      <c r="K9" s="17">
        <v>0.32041265762286097</v>
      </c>
      <c r="L9" s="17">
        <v>0.28795752505015998</v>
      </c>
      <c r="M9" s="17"/>
      <c r="N9" s="17">
        <v>0.35137487741719597</v>
      </c>
      <c r="O9" s="17">
        <v>0.250666602347978</v>
      </c>
      <c r="P9" s="17">
        <v>0.29727549625898703</v>
      </c>
      <c r="Q9" s="17">
        <v>0.23690474920374399</v>
      </c>
      <c r="R9" s="17"/>
      <c r="S9" s="17">
        <v>0.30071612678366499</v>
      </c>
      <c r="T9" s="17">
        <v>0.26376982712918801</v>
      </c>
      <c r="U9" s="17">
        <v>0.30064864387595502</v>
      </c>
      <c r="V9" s="17">
        <v>0.32154804173194501</v>
      </c>
      <c r="W9" s="17">
        <v>0.20525029906606901</v>
      </c>
      <c r="X9" s="17">
        <v>0.34122992224910498</v>
      </c>
      <c r="Y9" s="17">
        <v>0.29420454237074101</v>
      </c>
      <c r="Z9" s="17">
        <v>0.36859812204055298</v>
      </c>
      <c r="AA9" s="17">
        <v>0.26004761240749302</v>
      </c>
      <c r="AB9" s="17">
        <v>0.26343098971573897</v>
      </c>
      <c r="AC9" s="17">
        <v>0.24945370541020201</v>
      </c>
      <c r="AD9" s="17">
        <v>0.24275108369513099</v>
      </c>
      <c r="AE9" s="17"/>
      <c r="AF9" s="17">
        <v>0.31541216174515802</v>
      </c>
      <c r="AG9" s="17">
        <v>0.28512590171692798</v>
      </c>
      <c r="AH9" s="17">
        <v>0.29240341775109002</v>
      </c>
      <c r="AI9" s="17">
        <v>0.25678830822725701</v>
      </c>
      <c r="AJ9" s="17">
        <v>0.33466327094881798</v>
      </c>
      <c r="AK9" s="17"/>
      <c r="AL9" s="17">
        <v>0.31011977079872499</v>
      </c>
      <c r="AM9" s="17">
        <v>0.313794276444881</v>
      </c>
      <c r="AN9" s="17">
        <v>0.26825652441375403</v>
      </c>
      <c r="AO9" s="17">
        <v>0.27515204348382399</v>
      </c>
      <c r="AP9" s="17">
        <v>0.33054598785702399</v>
      </c>
      <c r="AQ9" s="17">
        <v>0.21391810560679</v>
      </c>
      <c r="AR9" s="17"/>
      <c r="AS9" s="17">
        <v>0.55499376951158597</v>
      </c>
      <c r="AT9" s="17">
        <v>0.27736313173696803</v>
      </c>
      <c r="AU9" s="17">
        <v>0.158031428220825</v>
      </c>
      <c r="AV9" s="17">
        <v>0.17970047455120999</v>
      </c>
      <c r="AW9" s="17">
        <v>0.213708538798593</v>
      </c>
      <c r="AX9" s="17"/>
      <c r="AY9" s="17">
        <v>0.46780124630889802</v>
      </c>
      <c r="AZ9" s="17">
        <v>0.26745006465597299</v>
      </c>
      <c r="BA9" s="17">
        <v>0.18373878452592701</v>
      </c>
      <c r="BB9" s="17">
        <v>0.15997769940966</v>
      </c>
      <c r="BC9" s="17">
        <v>0.27801789817220102</v>
      </c>
      <c r="BD9" s="17"/>
      <c r="BE9" s="17">
        <v>0.217465817063839</v>
      </c>
      <c r="BF9" s="17">
        <v>0.27768397143819301</v>
      </c>
      <c r="BG9" s="17">
        <v>0.29952952880408501</v>
      </c>
      <c r="BH9" s="17">
        <v>0.27698193220812001</v>
      </c>
      <c r="BI9" s="17"/>
      <c r="BJ9" s="17">
        <v>0.27836752528359299</v>
      </c>
      <c r="BK9" s="17">
        <v>0.29777755690531998</v>
      </c>
      <c r="BL9" s="17">
        <v>0.27403342634158701</v>
      </c>
      <c r="BM9" s="17">
        <v>0.290084747222426</v>
      </c>
      <c r="BN9" s="17"/>
      <c r="BO9" s="17">
        <v>0.30325376208305499</v>
      </c>
      <c r="BP9" s="17">
        <v>0.24638174747549299</v>
      </c>
      <c r="BQ9" s="17">
        <v>0.28999877352196601</v>
      </c>
      <c r="BR9" s="17"/>
      <c r="BS9" s="17">
        <v>0.28925604102343</v>
      </c>
      <c r="BT9" s="17">
        <v>0.27998483603929097</v>
      </c>
      <c r="BU9" s="17"/>
      <c r="BV9" s="17">
        <v>0.301072644232868</v>
      </c>
      <c r="BW9" s="17">
        <v>0.264054386097966</v>
      </c>
      <c r="BX9" s="17">
        <v>0.31602562119353</v>
      </c>
      <c r="BY9" s="17"/>
      <c r="BZ9" s="17">
        <v>0.29260935761447499</v>
      </c>
      <c r="CA9" s="17">
        <v>0.32458806402988799</v>
      </c>
    </row>
    <row r="10" spans="2:79" x14ac:dyDescent="0.3">
      <c r="B10" s="18" t="s">
        <v>185</v>
      </c>
      <c r="C10" s="17">
        <v>0.49807639897447498</v>
      </c>
      <c r="D10" s="17">
        <v>0.49619033877395402</v>
      </c>
      <c r="E10" s="17">
        <v>0.49938232302184699</v>
      </c>
      <c r="F10" s="17"/>
      <c r="G10" s="17">
        <v>0.47160691714316699</v>
      </c>
      <c r="H10" s="17">
        <v>0.469131931929962</v>
      </c>
      <c r="I10" s="17">
        <v>0.49772506763888902</v>
      </c>
      <c r="J10" s="17">
        <v>0.51954568095380405</v>
      </c>
      <c r="K10" s="17">
        <v>0.50112835875208905</v>
      </c>
      <c r="L10" s="17">
        <v>0.52011522808827004</v>
      </c>
      <c r="M10" s="17"/>
      <c r="N10" s="17">
        <v>0.505693229715242</v>
      </c>
      <c r="O10" s="17">
        <v>0.53805450974798297</v>
      </c>
      <c r="P10" s="17">
        <v>0.46673489277146102</v>
      </c>
      <c r="Q10" s="17">
        <v>0.47379601735952998</v>
      </c>
      <c r="R10" s="17"/>
      <c r="S10" s="17">
        <v>0.46364060596404699</v>
      </c>
      <c r="T10" s="17">
        <v>0.53805935834575203</v>
      </c>
      <c r="U10" s="17">
        <v>0.46693860742366999</v>
      </c>
      <c r="V10" s="17">
        <v>0.45056596286317002</v>
      </c>
      <c r="W10" s="17">
        <v>0.57766925923163204</v>
      </c>
      <c r="X10" s="17">
        <v>0.45896672828086299</v>
      </c>
      <c r="Y10" s="17">
        <v>0.52226293753309705</v>
      </c>
      <c r="Z10" s="17">
        <v>0.42840926507020299</v>
      </c>
      <c r="AA10" s="17">
        <v>0.52175999662096595</v>
      </c>
      <c r="AB10" s="17">
        <v>0.54298436407317696</v>
      </c>
      <c r="AC10" s="17">
        <v>0.432112893314341</v>
      </c>
      <c r="AD10" s="17">
        <v>0.55954873871293798</v>
      </c>
      <c r="AE10" s="17"/>
      <c r="AF10" s="17">
        <v>0.50393329723540303</v>
      </c>
      <c r="AG10" s="17">
        <v>0.48563216893644201</v>
      </c>
      <c r="AH10" s="17">
        <v>0.51748100628358096</v>
      </c>
      <c r="AI10" s="17">
        <v>0.52316432260260204</v>
      </c>
      <c r="AJ10" s="17">
        <v>0.41025515305279697</v>
      </c>
      <c r="AK10" s="17"/>
      <c r="AL10" s="17">
        <v>0.46835804149847998</v>
      </c>
      <c r="AM10" s="17">
        <v>0.53499000789594098</v>
      </c>
      <c r="AN10" s="17">
        <v>0.54069105426308095</v>
      </c>
      <c r="AO10" s="17">
        <v>0.50729651825552402</v>
      </c>
      <c r="AP10" s="17">
        <v>0.41215609108892198</v>
      </c>
      <c r="AQ10" s="17">
        <v>0.48672832938474198</v>
      </c>
      <c r="AR10" s="17"/>
      <c r="AS10" s="17">
        <v>0.36207107393361099</v>
      </c>
      <c r="AT10" s="17">
        <v>0.55724207531909897</v>
      </c>
      <c r="AU10" s="17">
        <v>0.52009186210456104</v>
      </c>
      <c r="AV10" s="17">
        <v>0.413433627143867</v>
      </c>
      <c r="AW10" s="17">
        <v>0.41005695973405398</v>
      </c>
      <c r="AX10" s="17"/>
      <c r="AY10" s="17">
        <v>0.412214851497894</v>
      </c>
      <c r="AZ10" s="17">
        <v>0.55995204472023097</v>
      </c>
      <c r="BA10" s="17">
        <v>0.52350481585526398</v>
      </c>
      <c r="BB10" s="17">
        <v>0.508602814034818</v>
      </c>
      <c r="BC10" s="17">
        <v>0.28305620724873598</v>
      </c>
      <c r="BD10" s="17"/>
      <c r="BE10" s="17">
        <v>0.61492603732289397</v>
      </c>
      <c r="BF10" s="17">
        <v>0.51083371663630095</v>
      </c>
      <c r="BG10" s="17">
        <v>0.50489503401103497</v>
      </c>
      <c r="BH10" s="17">
        <v>0.46272841006988602</v>
      </c>
      <c r="BI10" s="17"/>
      <c r="BJ10" s="17">
        <v>0.50666482583460004</v>
      </c>
      <c r="BK10" s="17">
        <v>0.50187459213055896</v>
      </c>
      <c r="BL10" s="17">
        <v>0.50487469816443897</v>
      </c>
      <c r="BM10" s="17">
        <v>0.49545963947698801</v>
      </c>
      <c r="BN10" s="17"/>
      <c r="BO10" s="17">
        <v>0.47393509227026198</v>
      </c>
      <c r="BP10" s="17">
        <v>0.54249344437189995</v>
      </c>
      <c r="BQ10" s="17">
        <v>0.49466029946602902</v>
      </c>
      <c r="BR10" s="17"/>
      <c r="BS10" s="17">
        <v>0.49579132063784398</v>
      </c>
      <c r="BT10" s="17">
        <v>0.49861129559012601</v>
      </c>
      <c r="BU10" s="17"/>
      <c r="BV10" s="17">
        <v>0.49948795204223401</v>
      </c>
      <c r="BW10" s="17">
        <v>0.494469423857754</v>
      </c>
      <c r="BX10" s="17">
        <v>0.49934641124884399</v>
      </c>
      <c r="BY10" s="17"/>
      <c r="BZ10" s="17">
        <v>0.51387307523308901</v>
      </c>
      <c r="CA10" s="17">
        <v>0.44488170834648899</v>
      </c>
    </row>
    <row r="11" spans="2:79" x14ac:dyDescent="0.3">
      <c r="B11" s="18" t="s">
        <v>186</v>
      </c>
      <c r="C11" s="17">
        <v>0.153629931035665</v>
      </c>
      <c r="D11" s="17">
        <v>0.15549846397623299</v>
      </c>
      <c r="E11" s="17">
        <v>0.15226018098348401</v>
      </c>
      <c r="F11" s="17"/>
      <c r="G11" s="17">
        <v>0.14898954890893801</v>
      </c>
      <c r="H11" s="17">
        <v>0.17597092257236799</v>
      </c>
      <c r="I11" s="17">
        <v>0.15767198007361899</v>
      </c>
      <c r="J11" s="17">
        <v>0.16857420467315901</v>
      </c>
      <c r="K11" s="17">
        <v>0.10816608988038399</v>
      </c>
      <c r="L11" s="17">
        <v>0.153439891288559</v>
      </c>
      <c r="M11" s="17"/>
      <c r="N11" s="17">
        <v>0.103370326131194</v>
      </c>
      <c r="O11" s="17">
        <v>0.14162006624255399</v>
      </c>
      <c r="P11" s="17">
        <v>0.18053629146427699</v>
      </c>
      <c r="Q11" s="17">
        <v>0.199795565160863</v>
      </c>
      <c r="R11" s="17"/>
      <c r="S11" s="17">
        <v>0.16824055548814801</v>
      </c>
      <c r="T11" s="17">
        <v>0.111644616692803</v>
      </c>
      <c r="U11" s="17">
        <v>0.186848940950714</v>
      </c>
      <c r="V11" s="17">
        <v>0.156982259729427</v>
      </c>
      <c r="W11" s="17">
        <v>0.14316599566982599</v>
      </c>
      <c r="X11" s="17">
        <v>0.124782561919519</v>
      </c>
      <c r="Y11" s="17">
        <v>0.13627366402434901</v>
      </c>
      <c r="Z11" s="17">
        <v>0.17835098418081999</v>
      </c>
      <c r="AA11" s="17">
        <v>0.15934448380315</v>
      </c>
      <c r="AB11" s="17">
        <v>0.15119518037931901</v>
      </c>
      <c r="AC11" s="17">
        <v>0.225296307841061</v>
      </c>
      <c r="AD11" s="17">
        <v>0.159470565726128</v>
      </c>
      <c r="AE11" s="17"/>
      <c r="AF11" s="17">
        <v>0.14467653627546201</v>
      </c>
      <c r="AG11" s="17">
        <v>0.15346207405867399</v>
      </c>
      <c r="AH11" s="17">
        <v>0.124886892580509</v>
      </c>
      <c r="AI11" s="17">
        <v>0.15802696193643601</v>
      </c>
      <c r="AJ11" s="17">
        <v>0.18549326314629599</v>
      </c>
      <c r="AK11" s="17"/>
      <c r="AL11" s="17">
        <v>0.151024011816354</v>
      </c>
      <c r="AM11" s="17">
        <v>0.111716756929086</v>
      </c>
      <c r="AN11" s="17">
        <v>0.138897482525312</v>
      </c>
      <c r="AO11" s="17">
        <v>0.16474609883371399</v>
      </c>
      <c r="AP11" s="17">
        <v>0.18424271363632</v>
      </c>
      <c r="AQ11" s="17">
        <v>0.195619807339311</v>
      </c>
      <c r="AR11" s="17"/>
      <c r="AS11" s="17">
        <v>6.1661512743377798E-2</v>
      </c>
      <c r="AT11" s="17">
        <v>0.119771412325685</v>
      </c>
      <c r="AU11" s="17">
        <v>0.24788202305033499</v>
      </c>
      <c r="AV11" s="17">
        <v>0.23978057915671899</v>
      </c>
      <c r="AW11" s="17">
        <v>0.22026435753222501</v>
      </c>
      <c r="AX11" s="17"/>
      <c r="AY11" s="17">
        <v>8.8883609309654499E-2</v>
      </c>
      <c r="AZ11" s="17">
        <v>0.12864610482762801</v>
      </c>
      <c r="BA11" s="17">
        <v>0.211347779745479</v>
      </c>
      <c r="BB11" s="17">
        <v>0.21081466763443699</v>
      </c>
      <c r="BC11" s="17">
        <v>0.28838527457491903</v>
      </c>
      <c r="BD11" s="17"/>
      <c r="BE11" s="17">
        <v>0.102898421633576</v>
      </c>
      <c r="BF11" s="17">
        <v>0.146560685794516</v>
      </c>
      <c r="BG11" s="17">
        <v>0.14986365629135501</v>
      </c>
      <c r="BH11" s="17">
        <v>0.17039462426596899</v>
      </c>
      <c r="BI11" s="17"/>
      <c r="BJ11" s="17">
        <v>0.140937477256246</v>
      </c>
      <c r="BK11" s="17">
        <v>0.16010169471366401</v>
      </c>
      <c r="BL11" s="17">
        <v>0.14520575654877299</v>
      </c>
      <c r="BM11" s="17">
        <v>0.15807119688527899</v>
      </c>
      <c r="BN11" s="17"/>
      <c r="BO11" s="17">
        <v>0.14423888967828499</v>
      </c>
      <c r="BP11" s="17">
        <v>0.129330904123798</v>
      </c>
      <c r="BQ11" s="17">
        <v>0.15908198786602301</v>
      </c>
      <c r="BR11" s="17"/>
      <c r="BS11" s="17">
        <v>0.15996136078617701</v>
      </c>
      <c r="BT11" s="17">
        <v>0.146645860316407</v>
      </c>
      <c r="BU11" s="17"/>
      <c r="BV11" s="17">
        <v>0.13186562141997599</v>
      </c>
      <c r="BW11" s="17">
        <v>0.166762514450945</v>
      </c>
      <c r="BX11" s="17">
        <v>0.13951116578154699</v>
      </c>
      <c r="BY11" s="17"/>
      <c r="BZ11" s="17">
        <v>0.118626372548058</v>
      </c>
      <c r="CA11" s="17">
        <v>0.149483304413043</v>
      </c>
    </row>
    <row r="12" spans="2:79" x14ac:dyDescent="0.3">
      <c r="B12" s="18" t="s">
        <v>187</v>
      </c>
      <c r="C12" s="17">
        <v>4.4350081459741897E-2</v>
      </c>
      <c r="D12" s="17">
        <v>4.54414580117923E-2</v>
      </c>
      <c r="E12" s="17">
        <v>4.2515675600795597E-2</v>
      </c>
      <c r="F12" s="17"/>
      <c r="G12" s="17">
        <v>0.101486453668581</v>
      </c>
      <c r="H12" s="17">
        <v>2.8769253281500401E-2</v>
      </c>
      <c r="I12" s="17">
        <v>3.0035106740952802E-2</v>
      </c>
      <c r="J12" s="17">
        <v>3.7507134829952798E-2</v>
      </c>
      <c r="K12" s="17">
        <v>5.7135585618550297E-2</v>
      </c>
      <c r="L12" s="17">
        <v>2.7572711876375298E-2</v>
      </c>
      <c r="M12" s="17"/>
      <c r="N12" s="17">
        <v>2.99821485554028E-2</v>
      </c>
      <c r="O12" s="17">
        <v>4.5769260977517802E-2</v>
      </c>
      <c r="P12" s="17">
        <v>3.4088158734284203E-2</v>
      </c>
      <c r="Q12" s="17">
        <v>6.6480634711300196E-2</v>
      </c>
      <c r="R12" s="17"/>
      <c r="S12" s="17">
        <v>5.1283494502744803E-2</v>
      </c>
      <c r="T12" s="17">
        <v>6.3786294408737995E-2</v>
      </c>
      <c r="U12" s="17">
        <v>3.7640297810169601E-2</v>
      </c>
      <c r="V12" s="17">
        <v>3.7541884675625602E-2</v>
      </c>
      <c r="W12" s="17">
        <v>5.9729280228143E-2</v>
      </c>
      <c r="X12" s="17">
        <v>5.3023281910501201E-2</v>
      </c>
      <c r="Y12" s="17">
        <v>2.9563127115280498E-2</v>
      </c>
      <c r="Z12" s="17">
        <v>1.22977976357446E-2</v>
      </c>
      <c r="AA12" s="17">
        <v>3.2634450269228399E-2</v>
      </c>
      <c r="AB12" s="17">
        <v>3.0520132993676501E-2</v>
      </c>
      <c r="AC12" s="17">
        <v>6.3738350537086194E-2</v>
      </c>
      <c r="AD12" s="17">
        <v>3.8229611865802898E-2</v>
      </c>
      <c r="AE12" s="17"/>
      <c r="AF12" s="17">
        <v>2.65090770823929E-2</v>
      </c>
      <c r="AG12" s="17">
        <v>4.7467598583510198E-2</v>
      </c>
      <c r="AH12" s="17">
        <v>5.9501610664085498E-2</v>
      </c>
      <c r="AI12" s="17">
        <v>5.4018685625104798E-2</v>
      </c>
      <c r="AJ12" s="17">
        <v>5.2848262267995598E-2</v>
      </c>
      <c r="AK12" s="17"/>
      <c r="AL12" s="17">
        <v>5.0402068575553502E-2</v>
      </c>
      <c r="AM12" s="17">
        <v>3.3996598412388099E-2</v>
      </c>
      <c r="AN12" s="17">
        <v>4.7652765639761903E-2</v>
      </c>
      <c r="AO12" s="17">
        <v>3.2032360422001901E-2</v>
      </c>
      <c r="AP12" s="17">
        <v>5.9112036872007598E-2</v>
      </c>
      <c r="AQ12" s="17">
        <v>6.4582497014936999E-2</v>
      </c>
      <c r="AR12" s="17"/>
      <c r="AS12" s="17">
        <v>1.54939186314253E-2</v>
      </c>
      <c r="AT12" s="17">
        <v>3.4221736444297303E-2</v>
      </c>
      <c r="AU12" s="17">
        <v>4.2986148726405299E-2</v>
      </c>
      <c r="AV12" s="17">
        <v>0.121315218510929</v>
      </c>
      <c r="AW12" s="17">
        <v>0.12868763807806699</v>
      </c>
      <c r="AX12" s="17"/>
      <c r="AY12" s="17">
        <v>2.21296766523425E-2</v>
      </c>
      <c r="AZ12" s="17">
        <v>3.3847732640782398E-2</v>
      </c>
      <c r="BA12" s="17">
        <v>5.4265164196626699E-2</v>
      </c>
      <c r="BB12" s="17">
        <v>8.8587656128039899E-2</v>
      </c>
      <c r="BC12" s="17">
        <v>9.2608455664573902E-2</v>
      </c>
      <c r="BD12" s="17"/>
      <c r="BE12" s="17">
        <v>4.9794242693692703E-2</v>
      </c>
      <c r="BF12" s="17">
        <v>5.8142526807987503E-2</v>
      </c>
      <c r="BG12" s="17">
        <v>2.7972662981858399E-2</v>
      </c>
      <c r="BH12" s="17">
        <v>6.3093858255863597E-2</v>
      </c>
      <c r="BI12" s="17"/>
      <c r="BJ12" s="17">
        <v>5.59521967954918E-2</v>
      </c>
      <c r="BK12" s="17">
        <v>4.0246156250457098E-2</v>
      </c>
      <c r="BL12" s="17">
        <v>5.2201895635960498E-2</v>
      </c>
      <c r="BM12" s="17">
        <v>3.8168028790141903E-2</v>
      </c>
      <c r="BN12" s="17"/>
      <c r="BO12" s="17">
        <v>5.2848772296673403E-2</v>
      </c>
      <c r="BP12" s="17">
        <v>7.0925160340182994E-2</v>
      </c>
      <c r="BQ12" s="17">
        <v>3.7335901665462599E-2</v>
      </c>
      <c r="BR12" s="17"/>
      <c r="BS12" s="17">
        <v>3.7692055844779603E-2</v>
      </c>
      <c r="BT12" s="17">
        <v>5.3108296775435902E-2</v>
      </c>
      <c r="BU12" s="17"/>
      <c r="BV12" s="17">
        <v>4.99426163878091E-2</v>
      </c>
      <c r="BW12" s="17">
        <v>5.1272248859093997E-2</v>
      </c>
      <c r="BX12" s="17">
        <v>3.6155646435329397E-2</v>
      </c>
      <c r="BY12" s="17"/>
      <c r="BZ12" s="17">
        <v>4.0880086513677E-2</v>
      </c>
      <c r="CA12" s="17">
        <v>4.0484075646053497E-2</v>
      </c>
    </row>
    <row r="13" spans="2:79" x14ac:dyDescent="0.3">
      <c r="B13" s="18" t="s">
        <v>188</v>
      </c>
      <c r="C13" s="17">
        <v>1.2118527753304799E-2</v>
      </c>
      <c r="D13" s="17">
        <v>1.24560434127753E-2</v>
      </c>
      <c r="E13" s="17">
        <v>1.1897012042254801E-2</v>
      </c>
      <c r="F13" s="17"/>
      <c r="G13" s="17">
        <v>8.9489412841467601E-3</v>
      </c>
      <c r="H13" s="17">
        <v>1.54858787327439E-2</v>
      </c>
      <c r="I13" s="17">
        <v>1.4800168223431401E-2</v>
      </c>
      <c r="J13" s="17">
        <v>1.7211239054308099E-2</v>
      </c>
      <c r="K13" s="17">
        <v>1.01514698224328E-2</v>
      </c>
      <c r="L13" s="17">
        <v>6.4834976547158696E-3</v>
      </c>
      <c r="M13" s="17"/>
      <c r="N13" s="17">
        <v>6.18671567930502E-3</v>
      </c>
      <c r="O13" s="17">
        <v>1.52454701127191E-2</v>
      </c>
      <c r="P13" s="17">
        <v>1.26458782449844E-2</v>
      </c>
      <c r="Q13" s="17">
        <v>1.50511668618219E-2</v>
      </c>
      <c r="R13" s="17"/>
      <c r="S13" s="17">
        <v>1.28503775980164E-2</v>
      </c>
      <c r="T13" s="17">
        <v>1.55855420359948E-2</v>
      </c>
      <c r="U13" s="17">
        <v>7.9235099394923802E-3</v>
      </c>
      <c r="V13" s="17">
        <v>2.2292612452998701E-2</v>
      </c>
      <c r="W13" s="17">
        <v>6.9264717781400403E-3</v>
      </c>
      <c r="X13" s="17">
        <v>1.09368953643421E-2</v>
      </c>
      <c r="Y13" s="17">
        <v>1.07726207409674E-2</v>
      </c>
      <c r="Z13" s="17">
        <v>0</v>
      </c>
      <c r="AA13" s="17">
        <v>1.3872367976509901E-2</v>
      </c>
      <c r="AB13" s="17">
        <v>1.18693328380886E-2</v>
      </c>
      <c r="AC13" s="17">
        <v>1.44969433793165E-2</v>
      </c>
      <c r="AD13" s="17">
        <v>0</v>
      </c>
      <c r="AE13" s="17"/>
      <c r="AF13" s="17">
        <v>4.8697956217021998E-3</v>
      </c>
      <c r="AG13" s="17">
        <v>2.0916373971064401E-2</v>
      </c>
      <c r="AH13" s="17">
        <v>5.72707272073417E-3</v>
      </c>
      <c r="AI13" s="17">
        <v>8.0017216086001996E-3</v>
      </c>
      <c r="AJ13" s="17">
        <v>7.67491064684446E-3</v>
      </c>
      <c r="AK13" s="17"/>
      <c r="AL13" s="17">
        <v>1.42067326892632E-2</v>
      </c>
      <c r="AM13" s="17">
        <v>5.5023603177046798E-3</v>
      </c>
      <c r="AN13" s="17">
        <v>4.5021731580910601E-3</v>
      </c>
      <c r="AO13" s="17">
        <v>1.6301412472102199E-2</v>
      </c>
      <c r="AP13" s="17">
        <v>7.0378917584370997E-3</v>
      </c>
      <c r="AQ13" s="17">
        <v>1.83209030451244E-2</v>
      </c>
      <c r="AR13" s="17"/>
      <c r="AS13" s="17">
        <v>5.7797251799997298E-3</v>
      </c>
      <c r="AT13" s="17">
        <v>5.7980941753079003E-3</v>
      </c>
      <c r="AU13" s="17">
        <v>1.6216158577230001E-2</v>
      </c>
      <c r="AV13" s="17">
        <v>4.0845193416329001E-2</v>
      </c>
      <c r="AW13" s="17">
        <v>2.7282505857061899E-2</v>
      </c>
      <c r="AX13" s="17"/>
      <c r="AY13" s="17">
        <v>7.0493197379497604E-3</v>
      </c>
      <c r="AZ13" s="17">
        <v>6.8192497007375603E-3</v>
      </c>
      <c r="BA13" s="17">
        <v>1.3075283575466799E-2</v>
      </c>
      <c r="BB13" s="17">
        <v>2.8030912701733E-2</v>
      </c>
      <c r="BC13" s="17">
        <v>4.50169890741298E-2</v>
      </c>
      <c r="BD13" s="17"/>
      <c r="BE13" s="17">
        <v>1.4915481285999401E-2</v>
      </c>
      <c r="BF13" s="17">
        <v>6.7790993230022398E-3</v>
      </c>
      <c r="BG13" s="17">
        <v>8.99740443019258E-3</v>
      </c>
      <c r="BH13" s="17">
        <v>2.0456390080380801E-2</v>
      </c>
      <c r="BI13" s="17"/>
      <c r="BJ13" s="17">
        <v>1.35255897008191E-2</v>
      </c>
      <c r="BK13" s="17">
        <v>0</v>
      </c>
      <c r="BL13" s="17">
        <v>2.0027418140901601E-2</v>
      </c>
      <c r="BM13" s="17">
        <v>9.7336157531200708E-3</v>
      </c>
      <c r="BN13" s="17"/>
      <c r="BO13" s="17">
        <v>1.8454841403548399E-2</v>
      </c>
      <c r="BP13" s="17">
        <v>7.2326495698252996E-3</v>
      </c>
      <c r="BQ13" s="17">
        <v>1.1870766028318601E-2</v>
      </c>
      <c r="BR13" s="17"/>
      <c r="BS13" s="17">
        <v>1.1518077186275601E-2</v>
      </c>
      <c r="BT13" s="17">
        <v>1.29641323548059E-2</v>
      </c>
      <c r="BU13" s="17"/>
      <c r="BV13" s="17">
        <v>9.0215524243170992E-3</v>
      </c>
      <c r="BW13" s="17">
        <v>1.7344911500348899E-2</v>
      </c>
      <c r="BX13" s="17">
        <v>7.5991036320428897E-3</v>
      </c>
      <c r="BY13" s="17"/>
      <c r="BZ13" s="17">
        <v>3.4011108090700397E-2</v>
      </c>
      <c r="CA13" s="17">
        <v>3.22935189857173E-2</v>
      </c>
    </row>
    <row r="14" spans="2:79" x14ac:dyDescent="0.3">
      <c r="B14" s="18" t="s">
        <v>149</v>
      </c>
      <c r="C14" s="17">
        <v>7.0395045327159801E-3</v>
      </c>
      <c r="D14" s="17">
        <v>6.08760052776705E-3</v>
      </c>
      <c r="E14" s="17">
        <v>8.0304225989594694E-3</v>
      </c>
      <c r="F14" s="17"/>
      <c r="G14" s="17">
        <v>1.07039949505902E-2</v>
      </c>
      <c r="H14" s="17">
        <v>8.2763488570768203E-3</v>
      </c>
      <c r="I14" s="17">
        <v>8.6981759568548409E-3</v>
      </c>
      <c r="J14" s="17">
        <v>7.6544780377192497E-3</v>
      </c>
      <c r="K14" s="17">
        <v>3.0058383036818299E-3</v>
      </c>
      <c r="L14" s="17">
        <v>4.4311460419199896E-3</v>
      </c>
      <c r="M14" s="17"/>
      <c r="N14" s="17">
        <v>3.3927025016610799E-3</v>
      </c>
      <c r="O14" s="17">
        <v>8.6440905712480299E-3</v>
      </c>
      <c r="P14" s="17">
        <v>8.7192825260065995E-3</v>
      </c>
      <c r="Q14" s="17">
        <v>7.9718667027405005E-3</v>
      </c>
      <c r="R14" s="17"/>
      <c r="S14" s="17">
        <v>3.2688396633784298E-3</v>
      </c>
      <c r="T14" s="17">
        <v>7.1543613875254299E-3</v>
      </c>
      <c r="U14" s="17">
        <v>0</v>
      </c>
      <c r="V14" s="17">
        <v>1.1069238546834699E-2</v>
      </c>
      <c r="W14" s="17">
        <v>7.25869402618957E-3</v>
      </c>
      <c r="X14" s="17">
        <v>1.10606102756695E-2</v>
      </c>
      <c r="Y14" s="17">
        <v>6.9231082155646398E-3</v>
      </c>
      <c r="Z14" s="17">
        <v>1.23438310726799E-2</v>
      </c>
      <c r="AA14" s="17">
        <v>1.23410889226528E-2</v>
      </c>
      <c r="AB14" s="17">
        <v>0</v>
      </c>
      <c r="AC14" s="17">
        <v>1.49017995179928E-2</v>
      </c>
      <c r="AD14" s="17">
        <v>0</v>
      </c>
      <c r="AE14" s="17"/>
      <c r="AF14" s="17">
        <v>4.5991320398828302E-3</v>
      </c>
      <c r="AG14" s="17">
        <v>7.3958827333814696E-3</v>
      </c>
      <c r="AH14" s="17">
        <v>0</v>
      </c>
      <c r="AI14" s="17">
        <v>0</v>
      </c>
      <c r="AJ14" s="17">
        <v>9.0651399372484696E-3</v>
      </c>
      <c r="AK14" s="17"/>
      <c r="AL14" s="17">
        <v>5.8893746216242601E-3</v>
      </c>
      <c r="AM14" s="17">
        <v>0</v>
      </c>
      <c r="AN14" s="17">
        <v>0</v>
      </c>
      <c r="AO14" s="17">
        <v>4.4715665328335799E-3</v>
      </c>
      <c r="AP14" s="17">
        <v>6.9052787872884202E-3</v>
      </c>
      <c r="AQ14" s="17">
        <v>2.0830357609094699E-2</v>
      </c>
      <c r="AR14" s="17"/>
      <c r="AS14" s="17">
        <v>0</v>
      </c>
      <c r="AT14" s="17">
        <v>5.6035499986423799E-3</v>
      </c>
      <c r="AU14" s="17">
        <v>1.4792379320644001E-2</v>
      </c>
      <c r="AV14" s="17">
        <v>4.9249072209467696E-3</v>
      </c>
      <c r="AW14" s="17">
        <v>0</v>
      </c>
      <c r="AX14" s="17"/>
      <c r="AY14" s="17">
        <v>1.9212964932612E-3</v>
      </c>
      <c r="AZ14" s="17">
        <v>3.2848034546475399E-3</v>
      </c>
      <c r="BA14" s="17">
        <v>1.4068172101237101E-2</v>
      </c>
      <c r="BB14" s="17">
        <v>3.9862500913117301E-3</v>
      </c>
      <c r="BC14" s="17">
        <v>1.2915175265441E-2</v>
      </c>
      <c r="BD14" s="17"/>
      <c r="BE14" s="17">
        <v>0</v>
      </c>
      <c r="BF14" s="17">
        <v>0</v>
      </c>
      <c r="BG14" s="17">
        <v>8.7417134814729795E-3</v>
      </c>
      <c r="BH14" s="17">
        <v>6.3447851197813501E-3</v>
      </c>
      <c r="BI14" s="17"/>
      <c r="BJ14" s="17">
        <v>4.5523851292496396E-3</v>
      </c>
      <c r="BK14" s="17">
        <v>0</v>
      </c>
      <c r="BL14" s="17">
        <v>3.6568051683379798E-3</v>
      </c>
      <c r="BM14" s="17">
        <v>8.4827718720446293E-3</v>
      </c>
      <c r="BN14" s="17"/>
      <c r="BO14" s="17">
        <v>7.2686422681761398E-3</v>
      </c>
      <c r="BP14" s="17">
        <v>3.6360941188015002E-3</v>
      </c>
      <c r="BQ14" s="17">
        <v>7.0522714522010003E-3</v>
      </c>
      <c r="BR14" s="17"/>
      <c r="BS14" s="17">
        <v>5.7811445214939203E-3</v>
      </c>
      <c r="BT14" s="17">
        <v>8.6855789239339599E-3</v>
      </c>
      <c r="BU14" s="17"/>
      <c r="BV14" s="17">
        <v>8.60961349279671E-3</v>
      </c>
      <c r="BW14" s="17">
        <v>6.0965152338918098E-3</v>
      </c>
      <c r="BX14" s="17">
        <v>1.3620517087068399E-3</v>
      </c>
      <c r="BY14" s="17"/>
      <c r="BZ14" s="17">
        <v>0</v>
      </c>
      <c r="CA14" s="17">
        <v>8.2693285788088804E-3</v>
      </c>
    </row>
    <row r="15" spans="2:79" x14ac:dyDescent="0.3">
      <c r="B15" s="18" t="s">
        <v>189</v>
      </c>
      <c r="C15" s="21">
        <v>0.78286195521857205</v>
      </c>
      <c r="D15" s="21">
        <v>0.78051643407143301</v>
      </c>
      <c r="E15" s="21">
        <v>0.78529670877450597</v>
      </c>
      <c r="F15" s="21"/>
      <c r="G15" s="21">
        <v>0.72987106118774503</v>
      </c>
      <c r="H15" s="21">
        <v>0.77149759655631001</v>
      </c>
      <c r="I15" s="21">
        <v>0.788794569005142</v>
      </c>
      <c r="J15" s="21">
        <v>0.76905294340486097</v>
      </c>
      <c r="K15" s="21">
        <v>0.82154101637495103</v>
      </c>
      <c r="L15" s="21">
        <v>0.80807275313842997</v>
      </c>
      <c r="M15" s="21"/>
      <c r="N15" s="21">
        <v>0.85706810713243797</v>
      </c>
      <c r="O15" s="21">
        <v>0.78872111209596096</v>
      </c>
      <c r="P15" s="21">
        <v>0.76401038903044804</v>
      </c>
      <c r="Q15" s="21">
        <v>0.71070076656327397</v>
      </c>
      <c r="R15" s="21"/>
      <c r="S15" s="21">
        <v>0.76435673274771199</v>
      </c>
      <c r="T15" s="21">
        <v>0.80182918547493898</v>
      </c>
      <c r="U15" s="21">
        <v>0.76758725129962402</v>
      </c>
      <c r="V15" s="21">
        <v>0.77211400459511403</v>
      </c>
      <c r="W15" s="21">
        <v>0.78291955829770199</v>
      </c>
      <c r="X15" s="21">
        <v>0.80019665052996902</v>
      </c>
      <c r="Y15" s="21">
        <v>0.81646747990383794</v>
      </c>
      <c r="Z15" s="21">
        <v>0.79700738711075603</v>
      </c>
      <c r="AA15" s="21">
        <v>0.78180760902845903</v>
      </c>
      <c r="AB15" s="21">
        <v>0.80641535378891605</v>
      </c>
      <c r="AC15" s="21">
        <v>0.68156659872454295</v>
      </c>
      <c r="AD15" s="21">
        <v>0.80229982240806896</v>
      </c>
      <c r="AE15" s="21"/>
      <c r="AF15" s="21">
        <v>0.81934545898055999</v>
      </c>
      <c r="AG15" s="21">
        <v>0.77075807065336999</v>
      </c>
      <c r="AH15" s="21">
        <v>0.80988442403467098</v>
      </c>
      <c r="AI15" s="21">
        <v>0.77995263082985899</v>
      </c>
      <c r="AJ15" s="21">
        <v>0.74491842400161601</v>
      </c>
      <c r="AK15" s="21"/>
      <c r="AL15" s="21">
        <v>0.77847781229720503</v>
      </c>
      <c r="AM15" s="21">
        <v>0.84878428434082198</v>
      </c>
      <c r="AN15" s="21">
        <v>0.80894757867683498</v>
      </c>
      <c r="AO15" s="21">
        <v>0.78244856173934896</v>
      </c>
      <c r="AP15" s="21">
        <v>0.74270207894594598</v>
      </c>
      <c r="AQ15" s="21">
        <v>0.70064643499153301</v>
      </c>
      <c r="AR15" s="21"/>
      <c r="AS15" s="21">
        <v>0.91706484344519701</v>
      </c>
      <c r="AT15" s="21">
        <v>0.834605207056067</v>
      </c>
      <c r="AU15" s="21">
        <v>0.67812329032538599</v>
      </c>
      <c r="AV15" s="21">
        <v>0.59313410169507697</v>
      </c>
      <c r="AW15" s="21">
        <v>0.62376549853264696</v>
      </c>
      <c r="AX15" s="21"/>
      <c r="AY15" s="21">
        <v>0.88001609780679202</v>
      </c>
      <c r="AZ15" s="21">
        <v>0.82740210937620395</v>
      </c>
      <c r="BA15" s="21">
        <v>0.70724360038119005</v>
      </c>
      <c r="BB15" s="21">
        <v>0.668580513444478</v>
      </c>
      <c r="BC15" s="21">
        <v>0.56107410542093705</v>
      </c>
      <c r="BD15" s="21"/>
      <c r="BE15" s="21">
        <v>0.83239185438673202</v>
      </c>
      <c r="BF15" s="21">
        <v>0.78851768807449496</v>
      </c>
      <c r="BG15" s="21">
        <v>0.80442456281512098</v>
      </c>
      <c r="BH15" s="21">
        <v>0.73971034227800603</v>
      </c>
      <c r="BI15" s="21"/>
      <c r="BJ15" s="21">
        <v>0.78503235111819303</v>
      </c>
      <c r="BK15" s="21">
        <v>0.799652149035879</v>
      </c>
      <c r="BL15" s="21">
        <v>0.77890812450602698</v>
      </c>
      <c r="BM15" s="21">
        <v>0.78554438669941395</v>
      </c>
      <c r="BN15" s="21"/>
      <c r="BO15" s="21">
        <v>0.77718885435331697</v>
      </c>
      <c r="BP15" s="21">
        <v>0.78887519184739296</v>
      </c>
      <c r="BQ15" s="21">
        <v>0.78465907298799498</v>
      </c>
      <c r="BR15" s="21"/>
      <c r="BS15" s="21">
        <v>0.78504736166127398</v>
      </c>
      <c r="BT15" s="21">
        <v>0.77859613162941699</v>
      </c>
      <c r="BU15" s="21"/>
      <c r="BV15" s="21">
        <v>0.80056059627510101</v>
      </c>
      <c r="BW15" s="21">
        <v>0.75852380995572</v>
      </c>
      <c r="BX15" s="21">
        <v>0.815372032442374</v>
      </c>
      <c r="BY15" s="21"/>
      <c r="BZ15" s="21">
        <v>0.80648243284756505</v>
      </c>
      <c r="CA15" s="21">
        <v>0.76946977237637704</v>
      </c>
    </row>
    <row r="16" spans="2:79" x14ac:dyDescent="0.3">
      <c r="B16" s="18" t="s">
        <v>190</v>
      </c>
      <c r="C16" s="21">
        <v>5.6468609213046798E-2</v>
      </c>
      <c r="D16" s="21">
        <v>5.7897501424567697E-2</v>
      </c>
      <c r="E16" s="21">
        <v>5.4412687643050399E-2</v>
      </c>
      <c r="F16" s="21"/>
      <c r="G16" s="21">
        <v>0.110435394952727</v>
      </c>
      <c r="H16" s="21">
        <v>4.4255132014244303E-2</v>
      </c>
      <c r="I16" s="21">
        <v>4.4835274964384303E-2</v>
      </c>
      <c r="J16" s="21">
        <v>5.4718373884260998E-2</v>
      </c>
      <c r="K16" s="21">
        <v>6.7287055440983096E-2</v>
      </c>
      <c r="L16" s="21">
        <v>3.4056209531091203E-2</v>
      </c>
      <c r="M16" s="21"/>
      <c r="N16" s="21">
        <v>3.6168864234707797E-2</v>
      </c>
      <c r="O16" s="21">
        <v>6.10147310902368E-2</v>
      </c>
      <c r="P16" s="21">
        <v>4.6734036979268603E-2</v>
      </c>
      <c r="Q16" s="21">
        <v>8.1531801573122106E-2</v>
      </c>
      <c r="R16" s="21"/>
      <c r="S16" s="21">
        <v>6.4133872100761199E-2</v>
      </c>
      <c r="T16" s="21">
        <v>7.9371836444732793E-2</v>
      </c>
      <c r="U16" s="21">
        <v>4.5563807749661997E-2</v>
      </c>
      <c r="V16" s="21">
        <v>5.9834497128624299E-2</v>
      </c>
      <c r="W16" s="21">
        <v>6.6655752006283098E-2</v>
      </c>
      <c r="X16" s="21">
        <v>6.3960177274843294E-2</v>
      </c>
      <c r="Y16" s="21">
        <v>4.03357478562478E-2</v>
      </c>
      <c r="Z16" s="21">
        <v>1.22977976357446E-2</v>
      </c>
      <c r="AA16" s="21">
        <v>4.6506818245738303E-2</v>
      </c>
      <c r="AB16" s="21">
        <v>4.2389465831765102E-2</v>
      </c>
      <c r="AC16" s="21">
        <v>7.8235293916402701E-2</v>
      </c>
      <c r="AD16" s="21">
        <v>3.8229611865802898E-2</v>
      </c>
      <c r="AE16" s="21"/>
      <c r="AF16" s="21">
        <v>3.1378872704095E-2</v>
      </c>
      <c r="AG16" s="21">
        <v>6.8383972554574596E-2</v>
      </c>
      <c r="AH16" s="21">
        <v>6.5228683384819602E-2</v>
      </c>
      <c r="AI16" s="21">
        <v>6.2020407233704999E-2</v>
      </c>
      <c r="AJ16" s="21">
        <v>6.0523172914840002E-2</v>
      </c>
      <c r="AK16" s="21"/>
      <c r="AL16" s="21">
        <v>6.4608801264816607E-2</v>
      </c>
      <c r="AM16" s="21">
        <v>3.9498958730092799E-2</v>
      </c>
      <c r="AN16" s="21">
        <v>5.2154938797852997E-2</v>
      </c>
      <c r="AO16" s="21">
        <v>4.83337728941041E-2</v>
      </c>
      <c r="AP16" s="21">
        <v>6.6149928630444693E-2</v>
      </c>
      <c r="AQ16" s="21">
        <v>8.2903400060061402E-2</v>
      </c>
      <c r="AR16" s="21"/>
      <c r="AS16" s="21">
        <v>2.1273643811424998E-2</v>
      </c>
      <c r="AT16" s="21">
        <v>4.00198306196052E-2</v>
      </c>
      <c r="AU16" s="21">
        <v>5.92023073036353E-2</v>
      </c>
      <c r="AV16" s="21">
        <v>0.162160411927258</v>
      </c>
      <c r="AW16" s="21">
        <v>0.15597014393512901</v>
      </c>
      <c r="AX16" s="21"/>
      <c r="AY16" s="21">
        <v>2.9178996390292301E-2</v>
      </c>
      <c r="AZ16" s="21">
        <v>4.0666982341519997E-2</v>
      </c>
      <c r="BA16" s="21">
        <v>6.7340447772093498E-2</v>
      </c>
      <c r="BB16" s="21">
        <v>0.11661856882977301</v>
      </c>
      <c r="BC16" s="21">
        <v>0.137625444738704</v>
      </c>
      <c r="BD16" s="21"/>
      <c r="BE16" s="21">
        <v>6.4709723979692102E-2</v>
      </c>
      <c r="BF16" s="21">
        <v>6.4921626130989799E-2</v>
      </c>
      <c r="BG16" s="21">
        <v>3.6970067412051E-2</v>
      </c>
      <c r="BH16" s="21">
        <v>8.3550248336244304E-2</v>
      </c>
      <c r="BI16" s="21"/>
      <c r="BJ16" s="21">
        <v>6.9477786496310895E-2</v>
      </c>
      <c r="BK16" s="21">
        <v>4.0246156250457098E-2</v>
      </c>
      <c r="BL16" s="21">
        <v>7.2229313776862106E-2</v>
      </c>
      <c r="BM16" s="21">
        <v>4.7901644543261998E-2</v>
      </c>
      <c r="BN16" s="21"/>
      <c r="BO16" s="21">
        <v>7.1303613700221799E-2</v>
      </c>
      <c r="BP16" s="21">
        <v>7.8157809910008202E-2</v>
      </c>
      <c r="BQ16" s="21">
        <v>4.9206667693781299E-2</v>
      </c>
      <c r="BR16" s="21"/>
      <c r="BS16" s="21">
        <v>4.9210133031055203E-2</v>
      </c>
      <c r="BT16" s="21">
        <v>6.6072429130241903E-2</v>
      </c>
      <c r="BU16" s="21"/>
      <c r="BV16" s="21">
        <v>5.8964168812126197E-2</v>
      </c>
      <c r="BW16" s="21">
        <v>6.8617160359443E-2</v>
      </c>
      <c r="BX16" s="21">
        <v>4.3754750067372297E-2</v>
      </c>
      <c r="BY16" s="21"/>
      <c r="BZ16" s="21">
        <v>7.4891194604377501E-2</v>
      </c>
      <c r="CA16" s="21">
        <v>7.2777594631770803E-2</v>
      </c>
    </row>
    <row r="17" spans="2:79" x14ac:dyDescent="0.3">
      <c r="B17" s="18" t="s">
        <v>191</v>
      </c>
      <c r="C17" s="22">
        <v>0.72639334600552596</v>
      </c>
      <c r="D17" s="22">
        <v>0.72261893264686505</v>
      </c>
      <c r="E17" s="22">
        <v>0.73088402113145601</v>
      </c>
      <c r="F17" s="22"/>
      <c r="G17" s="22">
        <v>0.619435666235017</v>
      </c>
      <c r="H17" s="22">
        <v>0.72724246454206598</v>
      </c>
      <c r="I17" s="22">
        <v>0.743959294040757</v>
      </c>
      <c r="J17" s="22">
        <v>0.71433456952060004</v>
      </c>
      <c r="K17" s="22">
        <v>0.75425396093396802</v>
      </c>
      <c r="L17" s="22">
        <v>0.77401654360733896</v>
      </c>
      <c r="M17" s="22"/>
      <c r="N17" s="22">
        <v>0.82089924289772997</v>
      </c>
      <c r="O17" s="22">
        <v>0.72770638100572405</v>
      </c>
      <c r="P17" s="22">
        <v>0.71727635205118001</v>
      </c>
      <c r="Q17" s="22">
        <v>0.62916896499015196</v>
      </c>
      <c r="R17" s="22"/>
      <c r="S17" s="22">
        <v>0.70022286064695105</v>
      </c>
      <c r="T17" s="22">
        <v>0.72245734903020598</v>
      </c>
      <c r="U17" s="22">
        <v>0.72202344354996295</v>
      </c>
      <c r="V17" s="22">
        <v>0.71227950746649005</v>
      </c>
      <c r="W17" s="22">
        <v>0.71626380629141895</v>
      </c>
      <c r="X17" s="22">
        <v>0.73623647325512498</v>
      </c>
      <c r="Y17" s="22">
        <v>0.77613173204759001</v>
      </c>
      <c r="Z17" s="22">
        <v>0.78470958947501102</v>
      </c>
      <c r="AA17" s="22">
        <v>0.73530079078272104</v>
      </c>
      <c r="AB17" s="22">
        <v>0.76402588795715098</v>
      </c>
      <c r="AC17" s="22">
        <v>0.60333130480814001</v>
      </c>
      <c r="AD17" s="22">
        <v>0.76407021054226698</v>
      </c>
      <c r="AE17" s="22"/>
      <c r="AF17" s="22">
        <v>0.78796658627646499</v>
      </c>
      <c r="AG17" s="22">
        <v>0.70237409809879603</v>
      </c>
      <c r="AH17" s="22">
        <v>0.74465574064985096</v>
      </c>
      <c r="AI17" s="22">
        <v>0.71793222359615405</v>
      </c>
      <c r="AJ17" s="22">
        <v>0.68439525108677601</v>
      </c>
      <c r="AK17" s="22"/>
      <c r="AL17" s="22">
        <v>0.71386901103238798</v>
      </c>
      <c r="AM17" s="22">
        <v>0.80928532561072897</v>
      </c>
      <c r="AN17" s="22">
        <v>0.75679263987898204</v>
      </c>
      <c r="AO17" s="22">
        <v>0.73411478884524495</v>
      </c>
      <c r="AP17" s="22">
        <v>0.67655215031550198</v>
      </c>
      <c r="AQ17" s="22">
        <v>0.61774303493147098</v>
      </c>
      <c r="AR17" s="22"/>
      <c r="AS17" s="22">
        <v>0.89579119963377196</v>
      </c>
      <c r="AT17" s="22">
        <v>0.79458537643646199</v>
      </c>
      <c r="AU17" s="22">
        <v>0.61892098302175003</v>
      </c>
      <c r="AV17" s="22">
        <v>0.43097368976781902</v>
      </c>
      <c r="AW17" s="22">
        <v>0.46779535459751798</v>
      </c>
      <c r="AX17" s="22"/>
      <c r="AY17" s="22">
        <v>0.85083710141650004</v>
      </c>
      <c r="AZ17" s="22">
        <v>0.78673512703468396</v>
      </c>
      <c r="BA17" s="22">
        <v>0.63990315260909703</v>
      </c>
      <c r="BB17" s="22">
        <v>0.55196194461470505</v>
      </c>
      <c r="BC17" s="22">
        <v>0.42344866068223302</v>
      </c>
      <c r="BD17" s="22"/>
      <c r="BE17" s="22">
        <v>0.76768213040704003</v>
      </c>
      <c r="BF17" s="22">
        <v>0.72359606194350501</v>
      </c>
      <c r="BG17" s="22">
        <v>0.76745449540306998</v>
      </c>
      <c r="BH17" s="22">
        <v>0.656160093941761</v>
      </c>
      <c r="BI17" s="22"/>
      <c r="BJ17" s="22">
        <v>0.71555456462188305</v>
      </c>
      <c r="BK17" s="22">
        <v>0.75940599278542198</v>
      </c>
      <c r="BL17" s="22">
        <v>0.70667881072916405</v>
      </c>
      <c r="BM17" s="22">
        <v>0.737642742156152</v>
      </c>
      <c r="BN17" s="22"/>
      <c r="BO17" s="22">
        <v>0.70588524065309499</v>
      </c>
      <c r="BP17" s="22">
        <v>0.71071738193738498</v>
      </c>
      <c r="BQ17" s="22">
        <v>0.73545240529421396</v>
      </c>
      <c r="BR17" s="22"/>
      <c r="BS17" s="22">
        <v>0.73583722863021905</v>
      </c>
      <c r="BT17" s="22">
        <v>0.71252370249917596</v>
      </c>
      <c r="BU17" s="22"/>
      <c r="BV17" s="22">
        <v>0.74159642746297505</v>
      </c>
      <c r="BW17" s="22">
        <v>0.68990664959627701</v>
      </c>
      <c r="BX17" s="22">
        <v>0.77161728237500204</v>
      </c>
      <c r="BY17" s="22"/>
      <c r="BZ17" s="22">
        <v>0.73159123824318695</v>
      </c>
      <c r="CA17" s="22">
        <v>0.69669217774460701</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7.0564650666566697E-2</v>
      </c>
      <c r="D9" s="17">
        <v>5.5417129491234299E-2</v>
      </c>
      <c r="E9" s="17">
        <v>8.5052508399856605E-2</v>
      </c>
      <c r="F9" s="17"/>
      <c r="G9" s="17">
        <v>0.107092163713355</v>
      </c>
      <c r="H9" s="17">
        <v>0.12191721418637699</v>
      </c>
      <c r="I9" s="17">
        <v>9.8826918562396504E-2</v>
      </c>
      <c r="J9" s="17">
        <v>4.0395782072753503E-2</v>
      </c>
      <c r="K9" s="17">
        <v>4.5338342696457402E-2</v>
      </c>
      <c r="L9" s="17">
        <v>2.2753954683017601E-2</v>
      </c>
      <c r="M9" s="17"/>
      <c r="N9" s="17">
        <v>5.47959722691609E-2</v>
      </c>
      <c r="O9" s="17">
        <v>7.8283097924511394E-2</v>
      </c>
      <c r="P9" s="17">
        <v>5.2002702031599402E-2</v>
      </c>
      <c r="Q9" s="17">
        <v>9.5485084785366103E-2</v>
      </c>
      <c r="R9" s="17"/>
      <c r="S9" s="17">
        <v>9.0432416046377598E-2</v>
      </c>
      <c r="T9" s="17">
        <v>5.4928607180161397E-2</v>
      </c>
      <c r="U9" s="17">
        <v>6.2692162332854004E-2</v>
      </c>
      <c r="V9" s="17">
        <v>4.0760981008381603E-2</v>
      </c>
      <c r="W9" s="17">
        <v>0.134698259167851</v>
      </c>
      <c r="X9" s="17">
        <v>5.2139368989004203E-2</v>
      </c>
      <c r="Y9" s="17">
        <v>6.7505438672463502E-2</v>
      </c>
      <c r="Z9" s="17">
        <v>5.3180127749077898E-2</v>
      </c>
      <c r="AA9" s="17">
        <v>7.5415995822022394E-2</v>
      </c>
      <c r="AB9" s="17">
        <v>5.6388945834246397E-2</v>
      </c>
      <c r="AC9" s="17">
        <v>0.106869944538845</v>
      </c>
      <c r="AD9" s="17">
        <v>5.6612544661068902E-2</v>
      </c>
      <c r="AE9" s="17"/>
      <c r="AF9" s="17">
        <v>4.71698499167338E-2</v>
      </c>
      <c r="AG9" s="17">
        <v>8.6426628075924605E-2</v>
      </c>
      <c r="AH9" s="17">
        <v>4.5132938395877599E-2</v>
      </c>
      <c r="AI9" s="17">
        <v>6.1657595801221397E-2</v>
      </c>
      <c r="AJ9" s="17">
        <v>0.11366640364682901</v>
      </c>
      <c r="AK9" s="17"/>
      <c r="AL9" s="17">
        <v>8.6825188707857506E-2</v>
      </c>
      <c r="AM9" s="17">
        <v>3.9533261109365697E-2</v>
      </c>
      <c r="AN9" s="17">
        <v>6.7524539212131002E-2</v>
      </c>
      <c r="AO9" s="17">
        <v>5.3589421839889899E-2</v>
      </c>
      <c r="AP9" s="17">
        <v>0.148323516769722</v>
      </c>
      <c r="AQ9" s="17">
        <v>5.6203582316253199E-2</v>
      </c>
      <c r="AR9" s="17"/>
      <c r="AS9" s="17">
        <v>4.4850981749621502E-2</v>
      </c>
      <c r="AT9" s="17">
        <v>4.5731846616481601E-2</v>
      </c>
      <c r="AU9" s="17">
        <v>9.7479687119309696E-2</v>
      </c>
      <c r="AV9" s="17">
        <v>0.13902994506861299</v>
      </c>
      <c r="AW9" s="17">
        <v>0.23493069817412601</v>
      </c>
      <c r="AX9" s="17"/>
      <c r="AY9" s="17">
        <v>3.63808862147732E-2</v>
      </c>
      <c r="AZ9" s="17">
        <v>6.0625909483991901E-2</v>
      </c>
      <c r="BA9" s="17">
        <v>8.5030380245771198E-2</v>
      </c>
      <c r="BB9" s="17">
        <v>0.120554758693316</v>
      </c>
      <c r="BC9" s="17">
        <v>0.14007102591790699</v>
      </c>
      <c r="BD9" s="17"/>
      <c r="BE9" s="17">
        <v>9.8137461604489495E-2</v>
      </c>
      <c r="BF9" s="17">
        <v>6.4707472475096395E-2</v>
      </c>
      <c r="BG9" s="17">
        <v>6.1293640015050298E-2</v>
      </c>
      <c r="BH9" s="17">
        <v>8.5665207976806199E-2</v>
      </c>
      <c r="BI9" s="17"/>
      <c r="BJ9" s="17">
        <v>0.12622679906363701</v>
      </c>
      <c r="BK9" s="17">
        <v>5.1894569827494103E-2</v>
      </c>
      <c r="BL9" s="17">
        <v>6.8609585760271305E-2</v>
      </c>
      <c r="BM9" s="17">
        <v>6.1238605434950098E-2</v>
      </c>
      <c r="BN9" s="17"/>
      <c r="BO9" s="17">
        <v>9.9106643429136304E-2</v>
      </c>
      <c r="BP9" s="17">
        <v>0.111759949691822</v>
      </c>
      <c r="BQ9" s="17">
        <v>5.6802106340881599E-2</v>
      </c>
      <c r="BR9" s="17"/>
      <c r="BS9" s="17">
        <v>6.1694936580051499E-2</v>
      </c>
      <c r="BT9" s="17">
        <v>8.1149020006070702E-2</v>
      </c>
      <c r="BU9" s="17"/>
      <c r="BV9" s="17">
        <v>9.7251017060400902E-2</v>
      </c>
      <c r="BW9" s="17">
        <v>6.5789698002866395E-2</v>
      </c>
      <c r="BX9" s="17">
        <v>5.75627651229937E-2</v>
      </c>
      <c r="BY9" s="17"/>
      <c r="BZ9" s="17">
        <v>3.9856589711949303E-2</v>
      </c>
      <c r="CA9" s="17">
        <v>0.12597180511141301</v>
      </c>
    </row>
    <row r="10" spans="2:79" x14ac:dyDescent="0.3">
      <c r="B10" s="18" t="s">
        <v>185</v>
      </c>
      <c r="C10" s="17">
        <v>0.29531110662659898</v>
      </c>
      <c r="D10" s="17">
        <v>0.25973972901456499</v>
      </c>
      <c r="E10" s="17">
        <v>0.32858832474042399</v>
      </c>
      <c r="F10" s="17"/>
      <c r="G10" s="17">
        <v>0.35197685160932901</v>
      </c>
      <c r="H10" s="17">
        <v>0.28068584182626699</v>
      </c>
      <c r="I10" s="17">
        <v>0.298514315446543</v>
      </c>
      <c r="J10" s="17">
        <v>0.372457408942999</v>
      </c>
      <c r="K10" s="17">
        <v>0.246133917716401</v>
      </c>
      <c r="L10" s="17">
        <v>0.23690656929861401</v>
      </c>
      <c r="M10" s="17"/>
      <c r="N10" s="17">
        <v>0.25133623975999497</v>
      </c>
      <c r="O10" s="17">
        <v>0.29746415242266799</v>
      </c>
      <c r="P10" s="17">
        <v>0.31758417895636298</v>
      </c>
      <c r="Q10" s="17">
        <v>0.32085952230975201</v>
      </c>
      <c r="R10" s="17"/>
      <c r="S10" s="17">
        <v>0.27424055518940199</v>
      </c>
      <c r="T10" s="17">
        <v>0.32259599507187497</v>
      </c>
      <c r="U10" s="17">
        <v>0.31646316273695102</v>
      </c>
      <c r="V10" s="17">
        <v>0.23270465170509899</v>
      </c>
      <c r="W10" s="17">
        <v>0.34425672073895702</v>
      </c>
      <c r="X10" s="17">
        <v>0.28471937041626599</v>
      </c>
      <c r="Y10" s="17">
        <v>0.25510322574648597</v>
      </c>
      <c r="Z10" s="17">
        <v>0.27271103564660598</v>
      </c>
      <c r="AA10" s="17">
        <v>0.279036573436996</v>
      </c>
      <c r="AB10" s="17">
        <v>0.318550752704302</v>
      </c>
      <c r="AC10" s="17">
        <v>0.334634627829964</v>
      </c>
      <c r="AD10" s="17">
        <v>0.38600249389499702</v>
      </c>
      <c r="AE10" s="17"/>
      <c r="AF10" s="17">
        <v>0.25366991494978403</v>
      </c>
      <c r="AG10" s="17">
        <v>0.31925316772073697</v>
      </c>
      <c r="AH10" s="17">
        <v>0.29209114816709802</v>
      </c>
      <c r="AI10" s="17">
        <v>0.27913457035906802</v>
      </c>
      <c r="AJ10" s="17">
        <v>0.26768142327551497</v>
      </c>
      <c r="AK10" s="17"/>
      <c r="AL10" s="17">
        <v>0.31925443261076097</v>
      </c>
      <c r="AM10" s="17">
        <v>0.24531689459313499</v>
      </c>
      <c r="AN10" s="17">
        <v>0.33628590700541899</v>
      </c>
      <c r="AO10" s="17">
        <v>0.29869879827982898</v>
      </c>
      <c r="AP10" s="17">
        <v>0.26665413596790299</v>
      </c>
      <c r="AQ10" s="17">
        <v>0.29464204153658702</v>
      </c>
      <c r="AR10" s="17"/>
      <c r="AS10" s="17">
        <v>0.16446746674564</v>
      </c>
      <c r="AT10" s="17">
        <v>0.27589804876782298</v>
      </c>
      <c r="AU10" s="17">
        <v>0.36248809750341299</v>
      </c>
      <c r="AV10" s="17">
        <v>0.424781140016665</v>
      </c>
      <c r="AW10" s="17">
        <v>0.412115708165953</v>
      </c>
      <c r="AX10" s="17"/>
      <c r="AY10" s="17">
        <v>0.18321720896107499</v>
      </c>
      <c r="AZ10" s="17">
        <v>0.26863018272719402</v>
      </c>
      <c r="BA10" s="17">
        <v>0.37040740394400701</v>
      </c>
      <c r="BB10" s="17">
        <v>0.44696319882600999</v>
      </c>
      <c r="BC10" s="17">
        <v>0.42803319506976101</v>
      </c>
      <c r="BD10" s="17"/>
      <c r="BE10" s="17">
        <v>0.27112383060637502</v>
      </c>
      <c r="BF10" s="17">
        <v>0.31897414352883602</v>
      </c>
      <c r="BG10" s="17">
        <v>0.28060079490216999</v>
      </c>
      <c r="BH10" s="17">
        <v>0.30992319224174197</v>
      </c>
      <c r="BI10" s="17"/>
      <c r="BJ10" s="17">
        <v>0.29583887192229502</v>
      </c>
      <c r="BK10" s="17">
        <v>0.27652733888546199</v>
      </c>
      <c r="BL10" s="17">
        <v>0.310859644067084</v>
      </c>
      <c r="BM10" s="17">
        <v>0.29329488748146998</v>
      </c>
      <c r="BN10" s="17"/>
      <c r="BO10" s="17">
        <v>0.32141012006691799</v>
      </c>
      <c r="BP10" s="17">
        <v>0.31404325389888998</v>
      </c>
      <c r="BQ10" s="17">
        <v>0.28674249327620299</v>
      </c>
      <c r="BR10" s="17"/>
      <c r="BS10" s="17">
        <v>0.29213469120351498</v>
      </c>
      <c r="BT10" s="17">
        <v>0.29999301568424303</v>
      </c>
      <c r="BU10" s="17"/>
      <c r="BV10" s="17">
        <v>0.30936279815850898</v>
      </c>
      <c r="BW10" s="17">
        <v>0.28594418295231</v>
      </c>
      <c r="BX10" s="17">
        <v>0.29848352357455199</v>
      </c>
      <c r="BY10" s="17"/>
      <c r="BZ10" s="17">
        <v>0.339405444769804</v>
      </c>
      <c r="CA10" s="17">
        <v>0.292509567530777</v>
      </c>
    </row>
    <row r="11" spans="2:79" x14ac:dyDescent="0.3">
      <c r="B11" s="18" t="s">
        <v>186</v>
      </c>
      <c r="C11" s="17">
        <v>0.23258917573153701</v>
      </c>
      <c r="D11" s="17">
        <v>0.23749382785361201</v>
      </c>
      <c r="E11" s="17">
        <v>0.22899957438677199</v>
      </c>
      <c r="F11" s="17"/>
      <c r="G11" s="17">
        <v>0.201297650886337</v>
      </c>
      <c r="H11" s="17">
        <v>0.203523766702738</v>
      </c>
      <c r="I11" s="17">
        <v>0.20688710449087699</v>
      </c>
      <c r="J11" s="17">
        <v>0.22901854425669699</v>
      </c>
      <c r="K11" s="17">
        <v>0.26468002486269299</v>
      </c>
      <c r="L11" s="17">
        <v>0.27951837158662901</v>
      </c>
      <c r="M11" s="17"/>
      <c r="N11" s="17">
        <v>0.22503301506823201</v>
      </c>
      <c r="O11" s="17">
        <v>0.214291262609237</v>
      </c>
      <c r="P11" s="17">
        <v>0.230621142880999</v>
      </c>
      <c r="Q11" s="17">
        <v>0.26398963881197801</v>
      </c>
      <c r="R11" s="17"/>
      <c r="S11" s="17">
        <v>0.236732368271861</v>
      </c>
      <c r="T11" s="17">
        <v>0.20333741427454299</v>
      </c>
      <c r="U11" s="17">
        <v>0.227586359035475</v>
      </c>
      <c r="V11" s="17">
        <v>0.242335666818249</v>
      </c>
      <c r="W11" s="17">
        <v>0.232809342254296</v>
      </c>
      <c r="X11" s="17">
        <v>0.25840127553987702</v>
      </c>
      <c r="Y11" s="17">
        <v>0.21820923170533599</v>
      </c>
      <c r="Z11" s="17">
        <v>0.231344678513737</v>
      </c>
      <c r="AA11" s="17">
        <v>0.25503821736536803</v>
      </c>
      <c r="AB11" s="17">
        <v>0.26320584647452</v>
      </c>
      <c r="AC11" s="17">
        <v>0.17570726614135701</v>
      </c>
      <c r="AD11" s="17">
        <v>0.207009816878785</v>
      </c>
      <c r="AE11" s="17"/>
      <c r="AF11" s="17">
        <v>0.23010943566434</v>
      </c>
      <c r="AG11" s="17">
        <v>0.20363193713552999</v>
      </c>
      <c r="AH11" s="17">
        <v>0.27191255336949599</v>
      </c>
      <c r="AI11" s="17">
        <v>0.25447662547137301</v>
      </c>
      <c r="AJ11" s="17">
        <v>0.26514587508265502</v>
      </c>
      <c r="AK11" s="17"/>
      <c r="AL11" s="17">
        <v>0.18647290128461</v>
      </c>
      <c r="AM11" s="17">
        <v>0.23802776221649899</v>
      </c>
      <c r="AN11" s="17">
        <v>0.21898799381717801</v>
      </c>
      <c r="AO11" s="17">
        <v>0.233215234359227</v>
      </c>
      <c r="AP11" s="17">
        <v>0.23977991106100899</v>
      </c>
      <c r="AQ11" s="17">
        <v>0.32335648839758302</v>
      </c>
      <c r="AR11" s="17"/>
      <c r="AS11" s="17">
        <v>0.134873583912933</v>
      </c>
      <c r="AT11" s="17">
        <v>0.245397606427322</v>
      </c>
      <c r="AU11" s="17">
        <v>0.28843460219985201</v>
      </c>
      <c r="AV11" s="17">
        <v>0.221999051325456</v>
      </c>
      <c r="AW11" s="17">
        <v>0.15699579582544201</v>
      </c>
      <c r="AX11" s="17"/>
      <c r="AY11" s="17">
        <v>0.16405394819982599</v>
      </c>
      <c r="AZ11" s="17">
        <v>0.25584464098305298</v>
      </c>
      <c r="BA11" s="17">
        <v>0.299131935580773</v>
      </c>
      <c r="BB11" s="17">
        <v>0.1871799434668</v>
      </c>
      <c r="BC11" s="17">
        <v>0.17260823123256799</v>
      </c>
      <c r="BD11" s="17"/>
      <c r="BE11" s="17">
        <v>0.227557770812233</v>
      </c>
      <c r="BF11" s="17">
        <v>0.21757764063256599</v>
      </c>
      <c r="BG11" s="17">
        <v>0.228576770923971</v>
      </c>
      <c r="BH11" s="17">
        <v>0.24514585166969799</v>
      </c>
      <c r="BI11" s="17"/>
      <c r="BJ11" s="17">
        <v>0.19774776273891001</v>
      </c>
      <c r="BK11" s="17">
        <v>0.237485799708607</v>
      </c>
      <c r="BL11" s="17">
        <v>0.23684683696051501</v>
      </c>
      <c r="BM11" s="17">
        <v>0.23399967892759199</v>
      </c>
      <c r="BN11" s="17"/>
      <c r="BO11" s="17">
        <v>0.19051271165230599</v>
      </c>
      <c r="BP11" s="17">
        <v>0.212161198935996</v>
      </c>
      <c r="BQ11" s="17">
        <v>0.24297735196495601</v>
      </c>
      <c r="BR11" s="17"/>
      <c r="BS11" s="17">
        <v>0.23234012275511201</v>
      </c>
      <c r="BT11" s="17">
        <v>0.23127280671053799</v>
      </c>
      <c r="BU11" s="17"/>
      <c r="BV11" s="17">
        <v>0.19836796946351601</v>
      </c>
      <c r="BW11" s="17">
        <v>0.26016565298294198</v>
      </c>
      <c r="BX11" s="17">
        <v>0.221867880366207</v>
      </c>
      <c r="BY11" s="17"/>
      <c r="BZ11" s="17">
        <v>0.19241469903773101</v>
      </c>
      <c r="CA11" s="17">
        <v>0.19797284129444701</v>
      </c>
    </row>
    <row r="12" spans="2:79" x14ac:dyDescent="0.3">
      <c r="B12" s="18" t="s">
        <v>187</v>
      </c>
      <c r="C12" s="17">
        <v>0.28106976386438898</v>
      </c>
      <c r="D12" s="17">
        <v>0.31289204431234502</v>
      </c>
      <c r="E12" s="17">
        <v>0.24947028561482501</v>
      </c>
      <c r="F12" s="17"/>
      <c r="G12" s="17">
        <v>0.25258192702987298</v>
      </c>
      <c r="H12" s="17">
        <v>0.27338720383913201</v>
      </c>
      <c r="I12" s="17">
        <v>0.279688395168671</v>
      </c>
      <c r="J12" s="17">
        <v>0.23393688953986799</v>
      </c>
      <c r="K12" s="17">
        <v>0.310732740868645</v>
      </c>
      <c r="L12" s="17">
        <v>0.32598635530401998</v>
      </c>
      <c r="M12" s="17"/>
      <c r="N12" s="17">
        <v>0.31285937844494699</v>
      </c>
      <c r="O12" s="17">
        <v>0.30394107608605297</v>
      </c>
      <c r="P12" s="17">
        <v>0.27487027491140298</v>
      </c>
      <c r="Q12" s="17">
        <v>0.22777802642147599</v>
      </c>
      <c r="R12" s="17"/>
      <c r="S12" s="17">
        <v>0.256874444047484</v>
      </c>
      <c r="T12" s="17">
        <v>0.30239547505356301</v>
      </c>
      <c r="U12" s="17">
        <v>0.26550897190099398</v>
      </c>
      <c r="V12" s="17">
        <v>0.31949417698089699</v>
      </c>
      <c r="W12" s="17">
        <v>0.25297260979269998</v>
      </c>
      <c r="X12" s="17">
        <v>0.31450832831127301</v>
      </c>
      <c r="Y12" s="17">
        <v>0.339414218710541</v>
      </c>
      <c r="Z12" s="17">
        <v>0.28630574454763102</v>
      </c>
      <c r="AA12" s="17">
        <v>0.24790204343498501</v>
      </c>
      <c r="AB12" s="17">
        <v>0.262874290731126</v>
      </c>
      <c r="AC12" s="17">
        <v>0.25001770816297197</v>
      </c>
      <c r="AD12" s="17">
        <v>0.25839441922325002</v>
      </c>
      <c r="AE12" s="17"/>
      <c r="AF12" s="17">
        <v>0.32388036970683398</v>
      </c>
      <c r="AG12" s="17">
        <v>0.27648137276489398</v>
      </c>
      <c r="AH12" s="17">
        <v>0.27348502152335202</v>
      </c>
      <c r="AI12" s="17">
        <v>0.28508180724177901</v>
      </c>
      <c r="AJ12" s="17">
        <v>0.25210129756830002</v>
      </c>
      <c r="AK12" s="17"/>
      <c r="AL12" s="17">
        <v>0.27877546896718303</v>
      </c>
      <c r="AM12" s="17">
        <v>0.32417341723181198</v>
      </c>
      <c r="AN12" s="17">
        <v>0.29295125133073602</v>
      </c>
      <c r="AO12" s="17">
        <v>0.27363910083480297</v>
      </c>
      <c r="AP12" s="17">
        <v>0.26339388820770798</v>
      </c>
      <c r="AQ12" s="17">
        <v>0.27218037117734101</v>
      </c>
      <c r="AR12" s="17"/>
      <c r="AS12" s="17">
        <v>0.32598615649051399</v>
      </c>
      <c r="AT12" s="17">
        <v>0.33737627084101601</v>
      </c>
      <c r="AU12" s="17">
        <v>0.19958124037149599</v>
      </c>
      <c r="AV12" s="17">
        <v>0.16909650703051399</v>
      </c>
      <c r="AW12" s="17">
        <v>7.4334012849043896E-2</v>
      </c>
      <c r="AX12" s="17"/>
      <c r="AY12" s="17">
        <v>0.34518387052142901</v>
      </c>
      <c r="AZ12" s="17">
        <v>0.33001672827824802</v>
      </c>
      <c r="BA12" s="17">
        <v>0.184989250128237</v>
      </c>
      <c r="BB12" s="17">
        <v>0.19180075118805101</v>
      </c>
      <c r="BC12" s="17">
        <v>0.215777798348499</v>
      </c>
      <c r="BD12" s="17"/>
      <c r="BE12" s="17">
        <v>0.312148412399046</v>
      </c>
      <c r="BF12" s="17">
        <v>0.26756395099483399</v>
      </c>
      <c r="BG12" s="17">
        <v>0.30735945317264002</v>
      </c>
      <c r="BH12" s="17">
        <v>0.24667771334230401</v>
      </c>
      <c r="BI12" s="17"/>
      <c r="BJ12" s="17">
        <v>0.254168830562437</v>
      </c>
      <c r="BK12" s="17">
        <v>0.27576973260508902</v>
      </c>
      <c r="BL12" s="17">
        <v>0.28446048916713701</v>
      </c>
      <c r="BM12" s="17">
        <v>0.28836592331359101</v>
      </c>
      <c r="BN12" s="17"/>
      <c r="BO12" s="17">
        <v>0.26863240283597101</v>
      </c>
      <c r="BP12" s="17">
        <v>0.28485777991109701</v>
      </c>
      <c r="BQ12" s="17">
        <v>0.28441383437375001</v>
      </c>
      <c r="BR12" s="17"/>
      <c r="BS12" s="17">
        <v>0.28599420313288898</v>
      </c>
      <c r="BT12" s="17">
        <v>0.27565126982677601</v>
      </c>
      <c r="BU12" s="17"/>
      <c r="BV12" s="17">
        <v>0.29045725181945298</v>
      </c>
      <c r="BW12" s="17">
        <v>0.28391943632382199</v>
      </c>
      <c r="BX12" s="17">
        <v>0.27966025219495599</v>
      </c>
      <c r="BY12" s="17"/>
      <c r="BZ12" s="17">
        <v>0.317045004301102</v>
      </c>
      <c r="CA12" s="17">
        <v>0.24635355890528299</v>
      </c>
    </row>
    <row r="13" spans="2:79" x14ac:dyDescent="0.3">
      <c r="B13" s="18" t="s">
        <v>188</v>
      </c>
      <c r="C13" s="17">
        <v>0.11236394460136601</v>
      </c>
      <c r="D13" s="17">
        <v>0.12494240902549</v>
      </c>
      <c r="E13" s="17">
        <v>0.10109454792899999</v>
      </c>
      <c r="F13" s="17"/>
      <c r="G13" s="17">
        <v>7.6797632625710405E-2</v>
      </c>
      <c r="H13" s="17">
        <v>0.10499243382628</v>
      </c>
      <c r="I13" s="17">
        <v>0.110475361656913</v>
      </c>
      <c r="J13" s="17">
        <v>0.1110600420837</v>
      </c>
      <c r="K13" s="17">
        <v>0.12714341414771699</v>
      </c>
      <c r="L13" s="17">
        <v>0.13483474912772</v>
      </c>
      <c r="M13" s="17"/>
      <c r="N13" s="17">
        <v>0.15258269195600399</v>
      </c>
      <c r="O13" s="17">
        <v>9.9974658012003101E-2</v>
      </c>
      <c r="P13" s="17">
        <v>0.116005345920738</v>
      </c>
      <c r="Q13" s="17">
        <v>7.7118360891236498E-2</v>
      </c>
      <c r="R13" s="17"/>
      <c r="S13" s="17">
        <v>0.13403948728967699</v>
      </c>
      <c r="T13" s="17">
        <v>9.8364825802047501E-2</v>
      </c>
      <c r="U13" s="17">
        <v>0.127749343993727</v>
      </c>
      <c r="V13" s="17">
        <v>0.157594565430522</v>
      </c>
      <c r="W13" s="17">
        <v>3.5263068046195702E-2</v>
      </c>
      <c r="X13" s="17">
        <v>7.2852864136973894E-2</v>
      </c>
      <c r="Y13" s="17">
        <v>0.112844776949609</v>
      </c>
      <c r="Z13" s="17">
        <v>0.15645841354294901</v>
      </c>
      <c r="AA13" s="17">
        <v>0.12549444438247701</v>
      </c>
      <c r="AB13" s="17">
        <v>9.8980164255805997E-2</v>
      </c>
      <c r="AC13" s="17">
        <v>0.13277045332686099</v>
      </c>
      <c r="AD13" s="17">
        <v>9.1980725341898703E-2</v>
      </c>
      <c r="AE13" s="17"/>
      <c r="AF13" s="17">
        <v>0.13760432406098899</v>
      </c>
      <c r="AG13" s="17">
        <v>0.10664465244697301</v>
      </c>
      <c r="AH13" s="17">
        <v>0.110527040897544</v>
      </c>
      <c r="AI13" s="17">
        <v>0.114639988753362</v>
      </c>
      <c r="AJ13" s="17">
        <v>9.2339860489452696E-2</v>
      </c>
      <c r="AK13" s="17"/>
      <c r="AL13" s="17">
        <v>0.123081536596629</v>
      </c>
      <c r="AM13" s="17">
        <v>0.14611353802163399</v>
      </c>
      <c r="AN13" s="17">
        <v>7.1660110670916502E-2</v>
      </c>
      <c r="AO13" s="17">
        <v>0.138835726904152</v>
      </c>
      <c r="AP13" s="17">
        <v>7.4943269206368998E-2</v>
      </c>
      <c r="AQ13" s="17">
        <v>4.29176964888787E-2</v>
      </c>
      <c r="AR13" s="17"/>
      <c r="AS13" s="17">
        <v>0.326271353865977</v>
      </c>
      <c r="AT13" s="17">
        <v>9.0259751224019205E-2</v>
      </c>
      <c r="AU13" s="17">
        <v>3.8552332749798697E-2</v>
      </c>
      <c r="AV13" s="17">
        <v>3.1216642842356101E-2</v>
      </c>
      <c r="AW13" s="17">
        <v>0.121623784985435</v>
      </c>
      <c r="AX13" s="17"/>
      <c r="AY13" s="17">
        <v>0.271164086102897</v>
      </c>
      <c r="AZ13" s="17">
        <v>8.0909314945878497E-2</v>
      </c>
      <c r="BA13" s="17">
        <v>3.8546831532511303E-2</v>
      </c>
      <c r="BB13" s="17">
        <v>4.4759343975056903E-2</v>
      </c>
      <c r="BC13" s="17">
        <v>4.3509749431264802E-2</v>
      </c>
      <c r="BD13" s="17"/>
      <c r="BE13" s="17">
        <v>9.1032524577855795E-2</v>
      </c>
      <c r="BF13" s="17">
        <v>0.12533174314922099</v>
      </c>
      <c r="BG13" s="17">
        <v>0.112425684147655</v>
      </c>
      <c r="BH13" s="17">
        <v>0.107922135944982</v>
      </c>
      <c r="BI13" s="17"/>
      <c r="BJ13" s="17">
        <v>0.11715850225744499</v>
      </c>
      <c r="BK13" s="17">
        <v>0.15206994233653501</v>
      </c>
      <c r="BL13" s="17">
        <v>9.2867002691227801E-2</v>
      </c>
      <c r="BM13" s="17">
        <v>0.114851937063476</v>
      </c>
      <c r="BN13" s="17"/>
      <c r="BO13" s="17">
        <v>0.109699036170118</v>
      </c>
      <c r="BP13" s="17">
        <v>6.5799653967551497E-2</v>
      </c>
      <c r="BQ13" s="17">
        <v>0.122681322116833</v>
      </c>
      <c r="BR13" s="17"/>
      <c r="BS13" s="17">
        <v>0.120970057752706</v>
      </c>
      <c r="BT13" s="17">
        <v>0.102208353892502</v>
      </c>
      <c r="BU13" s="17"/>
      <c r="BV13" s="17">
        <v>9.3115454074430101E-2</v>
      </c>
      <c r="BW13" s="17">
        <v>9.8186899951928197E-2</v>
      </c>
      <c r="BX13" s="17">
        <v>0.13915850397142601</v>
      </c>
      <c r="BY13" s="17"/>
      <c r="BZ13" s="17">
        <v>0.111278262179414</v>
      </c>
      <c r="CA13" s="17">
        <v>0.13719222715807999</v>
      </c>
    </row>
    <row r="14" spans="2:79" x14ac:dyDescent="0.3">
      <c r="B14" s="18" t="s">
        <v>149</v>
      </c>
      <c r="C14" s="17">
        <v>8.1013585095431606E-3</v>
      </c>
      <c r="D14" s="17">
        <v>9.5148603027536693E-3</v>
      </c>
      <c r="E14" s="17">
        <v>6.7947589291211703E-3</v>
      </c>
      <c r="F14" s="17"/>
      <c r="G14" s="17">
        <v>1.02537741353946E-2</v>
      </c>
      <c r="H14" s="17">
        <v>1.54935396192066E-2</v>
      </c>
      <c r="I14" s="17">
        <v>5.60790467459912E-3</v>
      </c>
      <c r="J14" s="17">
        <v>1.31313331039828E-2</v>
      </c>
      <c r="K14" s="17">
        <v>5.9715597080851101E-3</v>
      </c>
      <c r="L14" s="17">
        <v>0</v>
      </c>
      <c r="M14" s="17"/>
      <c r="N14" s="17">
        <v>3.3927025016610799E-3</v>
      </c>
      <c r="O14" s="17">
        <v>6.0457529455276099E-3</v>
      </c>
      <c r="P14" s="17">
        <v>8.9163552988980998E-3</v>
      </c>
      <c r="Q14" s="17">
        <v>1.47693667801905E-2</v>
      </c>
      <c r="R14" s="17"/>
      <c r="S14" s="17">
        <v>7.6807291551991598E-3</v>
      </c>
      <c r="T14" s="17">
        <v>1.83776826178094E-2</v>
      </c>
      <c r="U14" s="17">
        <v>0</v>
      </c>
      <c r="V14" s="17">
        <v>7.1099580568508803E-3</v>
      </c>
      <c r="W14" s="17">
        <v>0</v>
      </c>
      <c r="X14" s="17">
        <v>1.73787926066056E-2</v>
      </c>
      <c r="Y14" s="17">
        <v>6.9231082155646398E-3</v>
      </c>
      <c r="Z14" s="17">
        <v>0</v>
      </c>
      <c r="AA14" s="17">
        <v>1.7112725558150198E-2</v>
      </c>
      <c r="AB14" s="17">
        <v>0</v>
      </c>
      <c r="AC14" s="17">
        <v>0</v>
      </c>
      <c r="AD14" s="17">
        <v>0</v>
      </c>
      <c r="AE14" s="17"/>
      <c r="AF14" s="17">
        <v>7.5661057013193898E-3</v>
      </c>
      <c r="AG14" s="17">
        <v>7.5622418559408598E-3</v>
      </c>
      <c r="AH14" s="17">
        <v>6.8512976466329001E-3</v>
      </c>
      <c r="AI14" s="17">
        <v>5.0094123731972296E-3</v>
      </c>
      <c r="AJ14" s="17">
        <v>9.0651399372484696E-3</v>
      </c>
      <c r="AK14" s="17"/>
      <c r="AL14" s="17">
        <v>5.5904718329589801E-3</v>
      </c>
      <c r="AM14" s="17">
        <v>6.8351268275541402E-3</v>
      </c>
      <c r="AN14" s="17">
        <v>1.2590197963619799E-2</v>
      </c>
      <c r="AO14" s="17">
        <v>2.0217177820992002E-3</v>
      </c>
      <c r="AP14" s="17">
        <v>6.9052787872884202E-3</v>
      </c>
      <c r="AQ14" s="17">
        <v>1.06998200833577E-2</v>
      </c>
      <c r="AR14" s="17"/>
      <c r="AS14" s="17">
        <v>3.5504572353149402E-3</v>
      </c>
      <c r="AT14" s="17">
        <v>5.3364761233371397E-3</v>
      </c>
      <c r="AU14" s="17">
        <v>1.34640400561309E-2</v>
      </c>
      <c r="AV14" s="17">
        <v>1.38767137163962E-2</v>
      </c>
      <c r="AW14" s="17">
        <v>0</v>
      </c>
      <c r="AX14" s="17"/>
      <c r="AY14" s="17">
        <v>0</v>
      </c>
      <c r="AZ14" s="17">
        <v>3.9732235816338302E-3</v>
      </c>
      <c r="BA14" s="17">
        <v>2.1894198568700101E-2</v>
      </c>
      <c r="BB14" s="17">
        <v>8.7420038507653505E-3</v>
      </c>
      <c r="BC14" s="17">
        <v>0</v>
      </c>
      <c r="BD14" s="17"/>
      <c r="BE14" s="17">
        <v>0</v>
      </c>
      <c r="BF14" s="17">
        <v>5.8450492194465102E-3</v>
      </c>
      <c r="BG14" s="17">
        <v>9.7436568385132795E-3</v>
      </c>
      <c r="BH14" s="17">
        <v>4.6658988244667196E-3</v>
      </c>
      <c r="BI14" s="17"/>
      <c r="BJ14" s="17">
        <v>8.8592334552765693E-3</v>
      </c>
      <c r="BK14" s="17">
        <v>6.2526166368143399E-3</v>
      </c>
      <c r="BL14" s="17">
        <v>6.3564413537648299E-3</v>
      </c>
      <c r="BM14" s="17">
        <v>8.2489677789209896E-3</v>
      </c>
      <c r="BN14" s="17"/>
      <c r="BO14" s="17">
        <v>1.06390858455504E-2</v>
      </c>
      <c r="BP14" s="17">
        <v>1.1378163594643199E-2</v>
      </c>
      <c r="BQ14" s="17">
        <v>6.3828919273762304E-3</v>
      </c>
      <c r="BR14" s="17"/>
      <c r="BS14" s="17">
        <v>6.8659885757257301E-3</v>
      </c>
      <c r="BT14" s="17">
        <v>9.7255338798697306E-3</v>
      </c>
      <c r="BU14" s="17"/>
      <c r="BV14" s="17">
        <v>1.1445509423690801E-2</v>
      </c>
      <c r="BW14" s="17">
        <v>5.99412978613173E-3</v>
      </c>
      <c r="BX14" s="17">
        <v>3.2670747698643099E-3</v>
      </c>
      <c r="BY14" s="17"/>
      <c r="BZ14" s="17">
        <v>0</v>
      </c>
      <c r="CA14" s="17">
        <v>0</v>
      </c>
    </row>
    <row r="15" spans="2:79" x14ac:dyDescent="0.3">
      <c r="B15" s="18" t="s">
        <v>189</v>
      </c>
      <c r="C15" s="21">
        <v>0.36587575729316602</v>
      </c>
      <c r="D15" s="21">
        <v>0.315156858505799</v>
      </c>
      <c r="E15" s="21">
        <v>0.41364083314028099</v>
      </c>
      <c r="F15" s="21"/>
      <c r="G15" s="21">
        <v>0.45906901532268402</v>
      </c>
      <c r="H15" s="21">
        <v>0.40260305601264401</v>
      </c>
      <c r="I15" s="21">
        <v>0.39734123400894</v>
      </c>
      <c r="J15" s="21">
        <v>0.41285319101575302</v>
      </c>
      <c r="K15" s="21">
        <v>0.29147226041285901</v>
      </c>
      <c r="L15" s="21">
        <v>0.25966052398163197</v>
      </c>
      <c r="M15" s="21"/>
      <c r="N15" s="21">
        <v>0.30613221202915603</v>
      </c>
      <c r="O15" s="21">
        <v>0.37574725034717898</v>
      </c>
      <c r="P15" s="21">
        <v>0.369586880987963</v>
      </c>
      <c r="Q15" s="21">
        <v>0.416344607095119</v>
      </c>
      <c r="R15" s="21"/>
      <c r="S15" s="21">
        <v>0.36467297123577902</v>
      </c>
      <c r="T15" s="21">
        <v>0.37752460225203599</v>
      </c>
      <c r="U15" s="21">
        <v>0.37915532506980498</v>
      </c>
      <c r="V15" s="21">
        <v>0.27346563271348101</v>
      </c>
      <c r="W15" s="21">
        <v>0.47895497990680802</v>
      </c>
      <c r="X15" s="21">
        <v>0.33685873940527</v>
      </c>
      <c r="Y15" s="21">
        <v>0.32260866441894898</v>
      </c>
      <c r="Z15" s="21">
        <v>0.32589116339568402</v>
      </c>
      <c r="AA15" s="21">
        <v>0.35445256925901902</v>
      </c>
      <c r="AB15" s="21">
        <v>0.37493969853854803</v>
      </c>
      <c r="AC15" s="21">
        <v>0.44150457236880902</v>
      </c>
      <c r="AD15" s="21">
        <v>0.44261503855606599</v>
      </c>
      <c r="AE15" s="21"/>
      <c r="AF15" s="21">
        <v>0.30083976486651798</v>
      </c>
      <c r="AG15" s="21">
        <v>0.40567979579666102</v>
      </c>
      <c r="AH15" s="21">
        <v>0.33722408656297598</v>
      </c>
      <c r="AI15" s="21">
        <v>0.34079216616028901</v>
      </c>
      <c r="AJ15" s="21">
        <v>0.38134782692234398</v>
      </c>
      <c r="AK15" s="21"/>
      <c r="AL15" s="21">
        <v>0.40607962131861802</v>
      </c>
      <c r="AM15" s="21">
        <v>0.284850155702501</v>
      </c>
      <c r="AN15" s="21">
        <v>0.40381044621755002</v>
      </c>
      <c r="AO15" s="21">
        <v>0.352288220119719</v>
      </c>
      <c r="AP15" s="21">
        <v>0.41497765273762599</v>
      </c>
      <c r="AQ15" s="21">
        <v>0.35084562385284002</v>
      </c>
      <c r="AR15" s="21"/>
      <c r="AS15" s="21">
        <v>0.20931844849526099</v>
      </c>
      <c r="AT15" s="21">
        <v>0.32162989538430498</v>
      </c>
      <c r="AU15" s="21">
        <v>0.45996778462272297</v>
      </c>
      <c r="AV15" s="21">
        <v>0.563811085085278</v>
      </c>
      <c r="AW15" s="21">
        <v>0.64704640634007904</v>
      </c>
      <c r="AX15" s="21"/>
      <c r="AY15" s="21">
        <v>0.219598095175848</v>
      </c>
      <c r="AZ15" s="21">
        <v>0.32925609221118601</v>
      </c>
      <c r="BA15" s="21">
        <v>0.45543778418977798</v>
      </c>
      <c r="BB15" s="21">
        <v>0.56751795751932699</v>
      </c>
      <c r="BC15" s="21">
        <v>0.568104220987668</v>
      </c>
      <c r="BD15" s="21"/>
      <c r="BE15" s="21">
        <v>0.36926129221086501</v>
      </c>
      <c r="BF15" s="21">
        <v>0.38368161600393302</v>
      </c>
      <c r="BG15" s="21">
        <v>0.34189443491722099</v>
      </c>
      <c r="BH15" s="21">
        <v>0.39558840021854902</v>
      </c>
      <c r="BI15" s="21"/>
      <c r="BJ15" s="21">
        <v>0.42206567098593201</v>
      </c>
      <c r="BK15" s="21">
        <v>0.32842190871295601</v>
      </c>
      <c r="BL15" s="21">
        <v>0.37946922982735498</v>
      </c>
      <c r="BM15" s="21">
        <v>0.35453349291642</v>
      </c>
      <c r="BN15" s="21"/>
      <c r="BO15" s="21">
        <v>0.42051676349605499</v>
      </c>
      <c r="BP15" s="21">
        <v>0.425803203590712</v>
      </c>
      <c r="BQ15" s="21">
        <v>0.343544599617085</v>
      </c>
      <c r="BR15" s="21"/>
      <c r="BS15" s="21">
        <v>0.35382962778356702</v>
      </c>
      <c r="BT15" s="21">
        <v>0.38114203569031402</v>
      </c>
      <c r="BU15" s="21"/>
      <c r="BV15" s="21">
        <v>0.40661381521890999</v>
      </c>
      <c r="BW15" s="21">
        <v>0.35173388095517699</v>
      </c>
      <c r="BX15" s="21">
        <v>0.35604628869754601</v>
      </c>
      <c r="BY15" s="21"/>
      <c r="BZ15" s="21">
        <v>0.379262034481753</v>
      </c>
      <c r="CA15" s="21">
        <v>0.41848137264218999</v>
      </c>
    </row>
    <row r="16" spans="2:79" x14ac:dyDescent="0.3">
      <c r="B16" s="18" t="s">
        <v>190</v>
      </c>
      <c r="C16" s="21">
        <v>0.39343370846575498</v>
      </c>
      <c r="D16" s="21">
        <v>0.43783445333783499</v>
      </c>
      <c r="E16" s="21">
        <v>0.350564833543826</v>
      </c>
      <c r="F16" s="21"/>
      <c r="G16" s="21">
        <v>0.32937955965558402</v>
      </c>
      <c r="H16" s="21">
        <v>0.37837963766541199</v>
      </c>
      <c r="I16" s="21">
        <v>0.39016375682558402</v>
      </c>
      <c r="J16" s="21">
        <v>0.34499693162356798</v>
      </c>
      <c r="K16" s="21">
        <v>0.43787615501636201</v>
      </c>
      <c r="L16" s="21">
        <v>0.46082110443173901</v>
      </c>
      <c r="M16" s="21"/>
      <c r="N16" s="21">
        <v>0.46544207040095098</v>
      </c>
      <c r="O16" s="21">
        <v>0.40391573409805598</v>
      </c>
      <c r="P16" s="21">
        <v>0.39087562083214</v>
      </c>
      <c r="Q16" s="21">
        <v>0.30489638731271301</v>
      </c>
      <c r="R16" s="21"/>
      <c r="S16" s="21">
        <v>0.39091393133716101</v>
      </c>
      <c r="T16" s="21">
        <v>0.40076030085561098</v>
      </c>
      <c r="U16" s="21">
        <v>0.39325831589471999</v>
      </c>
      <c r="V16" s="21">
        <v>0.47708874241141902</v>
      </c>
      <c r="W16" s="21">
        <v>0.28823567783889498</v>
      </c>
      <c r="X16" s="21">
        <v>0.38736119244824702</v>
      </c>
      <c r="Y16" s="21">
        <v>0.45225899566015099</v>
      </c>
      <c r="Z16" s="21">
        <v>0.44276415809058001</v>
      </c>
      <c r="AA16" s="21">
        <v>0.37339648781746299</v>
      </c>
      <c r="AB16" s="21">
        <v>0.36185445498693197</v>
      </c>
      <c r="AC16" s="21">
        <v>0.38278816148983402</v>
      </c>
      <c r="AD16" s="21">
        <v>0.35037514456514901</v>
      </c>
      <c r="AE16" s="21"/>
      <c r="AF16" s="21">
        <v>0.46148469376782297</v>
      </c>
      <c r="AG16" s="21">
        <v>0.383126025211868</v>
      </c>
      <c r="AH16" s="21">
        <v>0.38401206242089497</v>
      </c>
      <c r="AI16" s="21">
        <v>0.39972179599514102</v>
      </c>
      <c r="AJ16" s="21">
        <v>0.34444115805775199</v>
      </c>
      <c r="AK16" s="21"/>
      <c r="AL16" s="21">
        <v>0.40185700556381199</v>
      </c>
      <c r="AM16" s="21">
        <v>0.47028695525344599</v>
      </c>
      <c r="AN16" s="21">
        <v>0.36461136200165201</v>
      </c>
      <c r="AO16" s="21">
        <v>0.412474827738955</v>
      </c>
      <c r="AP16" s="21">
        <v>0.33833715741407699</v>
      </c>
      <c r="AQ16" s="21">
        <v>0.31509806766621901</v>
      </c>
      <c r="AR16" s="21"/>
      <c r="AS16" s="21">
        <v>0.65225751035649104</v>
      </c>
      <c r="AT16" s="21">
        <v>0.42763602206503498</v>
      </c>
      <c r="AU16" s="21">
        <v>0.23813357312129399</v>
      </c>
      <c r="AV16" s="21">
        <v>0.20031314987286999</v>
      </c>
      <c r="AW16" s="21">
        <v>0.195957797834479</v>
      </c>
      <c r="AX16" s="21"/>
      <c r="AY16" s="21">
        <v>0.61634795662432595</v>
      </c>
      <c r="AZ16" s="21">
        <v>0.41092604322412701</v>
      </c>
      <c r="BA16" s="21">
        <v>0.22353608166074901</v>
      </c>
      <c r="BB16" s="21">
        <v>0.236560095163108</v>
      </c>
      <c r="BC16" s="21">
        <v>0.25928754777976398</v>
      </c>
      <c r="BD16" s="21"/>
      <c r="BE16" s="21">
        <v>0.40318093697690199</v>
      </c>
      <c r="BF16" s="21">
        <v>0.39289569414405501</v>
      </c>
      <c r="BG16" s="21">
        <v>0.41978513732029499</v>
      </c>
      <c r="BH16" s="21">
        <v>0.35459984928728699</v>
      </c>
      <c r="BI16" s="21"/>
      <c r="BJ16" s="21">
        <v>0.37132733281988201</v>
      </c>
      <c r="BK16" s="21">
        <v>0.427839674941623</v>
      </c>
      <c r="BL16" s="21">
        <v>0.37732749185836501</v>
      </c>
      <c r="BM16" s="21">
        <v>0.40321786037706697</v>
      </c>
      <c r="BN16" s="21"/>
      <c r="BO16" s="21">
        <v>0.37833143900608901</v>
      </c>
      <c r="BP16" s="21">
        <v>0.35065743387864901</v>
      </c>
      <c r="BQ16" s="21">
        <v>0.40709515649058298</v>
      </c>
      <c r="BR16" s="21"/>
      <c r="BS16" s="21">
        <v>0.40696426088559501</v>
      </c>
      <c r="BT16" s="21">
        <v>0.377859623719279</v>
      </c>
      <c r="BU16" s="21"/>
      <c r="BV16" s="21">
        <v>0.38357270589388298</v>
      </c>
      <c r="BW16" s="21">
        <v>0.38210633627575002</v>
      </c>
      <c r="BX16" s="21">
        <v>0.41881875616638198</v>
      </c>
      <c r="BY16" s="21"/>
      <c r="BZ16" s="21">
        <v>0.428323266480516</v>
      </c>
      <c r="CA16" s="21">
        <v>0.38354578606336298</v>
      </c>
    </row>
    <row r="17" spans="2:79" x14ac:dyDescent="0.3">
      <c r="B17" s="18" t="s">
        <v>191</v>
      </c>
      <c r="C17" s="22">
        <v>-2.7557951172588999E-2</v>
      </c>
      <c r="D17" s="22">
        <v>-0.122677594832036</v>
      </c>
      <c r="E17" s="22">
        <v>6.3075999596455407E-2</v>
      </c>
      <c r="F17" s="22"/>
      <c r="G17" s="22">
        <v>0.12968945566710099</v>
      </c>
      <c r="H17" s="22">
        <v>2.4223418347232201E-2</v>
      </c>
      <c r="I17" s="22">
        <v>7.1774771833559804E-3</v>
      </c>
      <c r="J17" s="22">
        <v>6.7856259392184801E-2</v>
      </c>
      <c r="K17" s="22">
        <v>-0.146403894603504</v>
      </c>
      <c r="L17" s="22">
        <v>-0.20116058045010801</v>
      </c>
      <c r="M17" s="22"/>
      <c r="N17" s="22">
        <v>-0.15930985837179501</v>
      </c>
      <c r="O17" s="22">
        <v>-2.8168483750877101E-2</v>
      </c>
      <c r="P17" s="22">
        <v>-2.12887398441776E-2</v>
      </c>
      <c r="Q17" s="22">
        <v>0.111448219782406</v>
      </c>
      <c r="R17" s="22"/>
      <c r="S17" s="22">
        <v>-2.62409601013819E-2</v>
      </c>
      <c r="T17" s="22">
        <v>-2.3235698603574401E-2</v>
      </c>
      <c r="U17" s="22">
        <v>-1.41029908249152E-2</v>
      </c>
      <c r="V17" s="22">
        <v>-0.20362310969793901</v>
      </c>
      <c r="W17" s="22">
        <v>0.19071930206791299</v>
      </c>
      <c r="X17" s="22">
        <v>-5.0502453042976798E-2</v>
      </c>
      <c r="Y17" s="22">
        <v>-0.12965033124120201</v>
      </c>
      <c r="Z17" s="22">
        <v>-0.116872994694896</v>
      </c>
      <c r="AA17" s="22">
        <v>-1.8943918558443799E-2</v>
      </c>
      <c r="AB17" s="22">
        <v>1.3085243551616201E-2</v>
      </c>
      <c r="AC17" s="22">
        <v>5.87164108789755E-2</v>
      </c>
      <c r="AD17" s="22">
        <v>9.2239893990916894E-2</v>
      </c>
      <c r="AE17" s="22"/>
      <c r="AF17" s="22">
        <v>-0.160644928901305</v>
      </c>
      <c r="AG17" s="22">
        <v>2.25537705847936E-2</v>
      </c>
      <c r="AH17" s="22">
        <v>-4.67879758579198E-2</v>
      </c>
      <c r="AI17" s="22">
        <v>-5.8929629834851699E-2</v>
      </c>
      <c r="AJ17" s="22">
        <v>3.6906668864591798E-2</v>
      </c>
      <c r="AK17" s="22"/>
      <c r="AL17" s="22">
        <v>4.2226157548061498E-3</v>
      </c>
      <c r="AM17" s="22">
        <v>-0.185436799550945</v>
      </c>
      <c r="AN17" s="22">
        <v>3.9199084215897601E-2</v>
      </c>
      <c r="AO17" s="22">
        <v>-6.0186607619235201E-2</v>
      </c>
      <c r="AP17" s="22">
        <v>7.6640495323549204E-2</v>
      </c>
      <c r="AQ17" s="22">
        <v>3.5747556186620497E-2</v>
      </c>
      <c r="AR17" s="22"/>
      <c r="AS17" s="22">
        <v>-0.44293906186123</v>
      </c>
      <c r="AT17" s="22">
        <v>-0.10600612668073001</v>
      </c>
      <c r="AU17" s="22">
        <v>0.22183421150142901</v>
      </c>
      <c r="AV17" s="22">
        <v>0.36349793521240897</v>
      </c>
      <c r="AW17" s="22">
        <v>0.45108860850560001</v>
      </c>
      <c r="AX17" s="22"/>
      <c r="AY17" s="22">
        <v>-0.39674986144847701</v>
      </c>
      <c r="AZ17" s="22">
        <v>-8.1669951012940306E-2</v>
      </c>
      <c r="BA17" s="22">
        <v>0.231901702529029</v>
      </c>
      <c r="BB17" s="22">
        <v>0.33095786235621799</v>
      </c>
      <c r="BC17" s="22">
        <v>0.30881667320790401</v>
      </c>
      <c r="BD17" s="22"/>
      <c r="BE17" s="22">
        <v>-3.3919644766037302E-2</v>
      </c>
      <c r="BF17" s="22">
        <v>-9.2140781401224298E-3</v>
      </c>
      <c r="BG17" s="22">
        <v>-7.7890702403074205E-2</v>
      </c>
      <c r="BH17" s="22">
        <v>4.09885509312619E-2</v>
      </c>
      <c r="BI17" s="22"/>
      <c r="BJ17" s="22">
        <v>5.0738338166049397E-2</v>
      </c>
      <c r="BK17" s="22">
        <v>-9.9417766228667701E-2</v>
      </c>
      <c r="BL17" s="22">
        <v>2.1417379689899199E-3</v>
      </c>
      <c r="BM17" s="22">
        <v>-4.8684367460646701E-2</v>
      </c>
      <c r="BN17" s="22"/>
      <c r="BO17" s="22">
        <v>4.2185324489965099E-2</v>
      </c>
      <c r="BP17" s="22">
        <v>7.5145769712063396E-2</v>
      </c>
      <c r="BQ17" s="22">
        <v>-6.3550556873498004E-2</v>
      </c>
      <c r="BR17" s="22"/>
      <c r="BS17" s="22">
        <v>-5.3134633102028497E-2</v>
      </c>
      <c r="BT17" s="22">
        <v>3.2824119710353501E-3</v>
      </c>
      <c r="BU17" s="22"/>
      <c r="BV17" s="22">
        <v>2.3041109325027301E-2</v>
      </c>
      <c r="BW17" s="22">
        <v>-3.0372455320573699E-2</v>
      </c>
      <c r="BX17" s="22">
        <v>-6.2772467468835996E-2</v>
      </c>
      <c r="BY17" s="22"/>
      <c r="BZ17" s="22">
        <v>-4.9061231998762597E-2</v>
      </c>
      <c r="CA17" s="22">
        <v>3.4935586578827602E-2</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0.115046300688285</v>
      </c>
      <c r="D9" s="17">
        <v>0.10587143969408</v>
      </c>
      <c r="E9" s="17">
        <v>0.12400116869503</v>
      </c>
      <c r="F9" s="17"/>
      <c r="G9" s="17">
        <v>0.18996502232352699</v>
      </c>
      <c r="H9" s="17">
        <v>0.15803881909645301</v>
      </c>
      <c r="I9" s="17">
        <v>0.135232207494901</v>
      </c>
      <c r="J9" s="17">
        <v>0.10189637602049199</v>
      </c>
      <c r="K9" s="17">
        <v>9.33846603729441E-2</v>
      </c>
      <c r="L9" s="17">
        <v>3.87692209923889E-2</v>
      </c>
      <c r="M9" s="17"/>
      <c r="N9" s="17">
        <v>0.11767338331089799</v>
      </c>
      <c r="O9" s="17">
        <v>0.105927526109517</v>
      </c>
      <c r="P9" s="17">
        <v>0.12567598341314001</v>
      </c>
      <c r="Q9" s="17">
        <v>0.110637348513212</v>
      </c>
      <c r="R9" s="17"/>
      <c r="S9" s="17">
        <v>0.139123251052821</v>
      </c>
      <c r="T9" s="17">
        <v>0.105603466461604</v>
      </c>
      <c r="U9" s="17">
        <v>9.5049573419486999E-2</v>
      </c>
      <c r="V9" s="17">
        <v>7.6391615950447994E-2</v>
      </c>
      <c r="W9" s="17">
        <v>0.128006507606201</v>
      </c>
      <c r="X9" s="17">
        <v>0.14022298130948899</v>
      </c>
      <c r="Y9" s="17">
        <v>0.108173233226575</v>
      </c>
      <c r="Z9" s="17">
        <v>8.6576856710845501E-2</v>
      </c>
      <c r="AA9" s="17">
        <v>0.12281972713874099</v>
      </c>
      <c r="AB9" s="17">
        <v>0.114626266390163</v>
      </c>
      <c r="AC9" s="17">
        <v>0.117638753030083</v>
      </c>
      <c r="AD9" s="17">
        <v>0.13190273276655301</v>
      </c>
      <c r="AE9" s="17"/>
      <c r="AF9" s="17">
        <v>5.7524366816976299E-2</v>
      </c>
      <c r="AG9" s="17">
        <v>0.12383902561736899</v>
      </c>
      <c r="AH9" s="17">
        <v>0.10630594498488199</v>
      </c>
      <c r="AI9" s="17">
        <v>0.13187237354089201</v>
      </c>
      <c r="AJ9" s="17">
        <v>0.16375559058404501</v>
      </c>
      <c r="AK9" s="17"/>
      <c r="AL9" s="17">
        <v>0.116086044817581</v>
      </c>
      <c r="AM9" s="17">
        <v>7.4344285727533599E-2</v>
      </c>
      <c r="AN9" s="17">
        <v>0.15531278659467801</v>
      </c>
      <c r="AO9" s="17">
        <v>0.12215023628314201</v>
      </c>
      <c r="AP9" s="17">
        <v>0.22192058410402801</v>
      </c>
      <c r="AQ9" s="17">
        <v>7.6321833176099002E-2</v>
      </c>
      <c r="AR9" s="17"/>
      <c r="AS9" s="17">
        <v>0.118142928148308</v>
      </c>
      <c r="AT9" s="17">
        <v>9.5446904265662297E-2</v>
      </c>
      <c r="AU9" s="17">
        <v>0.118235484252978</v>
      </c>
      <c r="AV9" s="17">
        <v>0.17862993251629899</v>
      </c>
      <c r="AW9" s="17">
        <v>0.21457239656493199</v>
      </c>
      <c r="AX9" s="17"/>
      <c r="AY9" s="17">
        <v>0.10791011819685201</v>
      </c>
      <c r="AZ9" s="17">
        <v>8.4813450271369301E-2</v>
      </c>
      <c r="BA9" s="17">
        <v>0.12857512648501199</v>
      </c>
      <c r="BB9" s="17">
        <v>0.17472924211393601</v>
      </c>
      <c r="BC9" s="17">
        <v>0.20902293750443501</v>
      </c>
      <c r="BD9" s="17"/>
      <c r="BE9" s="17">
        <v>0.105499854396382</v>
      </c>
      <c r="BF9" s="17">
        <v>0.10695872343913899</v>
      </c>
      <c r="BG9" s="17">
        <v>0.101197290699322</v>
      </c>
      <c r="BH9" s="17">
        <v>0.14494353851740499</v>
      </c>
      <c r="BI9" s="17"/>
      <c r="BJ9" s="17">
        <v>0.16442579184476599</v>
      </c>
      <c r="BK9" s="17">
        <v>0.15240745933508901</v>
      </c>
      <c r="BL9" s="17">
        <v>0.100455772987998</v>
      </c>
      <c r="BM9" s="17">
        <v>0.105324319948558</v>
      </c>
      <c r="BN9" s="17"/>
      <c r="BO9" s="17">
        <v>0.18039502376821301</v>
      </c>
      <c r="BP9" s="17">
        <v>0.124015526976054</v>
      </c>
      <c r="BQ9" s="17">
        <v>9.9707125777232702E-2</v>
      </c>
      <c r="BR9" s="17"/>
      <c r="BS9" s="17">
        <v>0.10465225470023699</v>
      </c>
      <c r="BT9" s="17">
        <v>0.12679146080641299</v>
      </c>
      <c r="BU9" s="17"/>
      <c r="BV9" s="17">
        <v>0.14930538239106</v>
      </c>
      <c r="BW9" s="17">
        <v>0.110871502457387</v>
      </c>
      <c r="BX9" s="17">
        <v>0.10014875825222801</v>
      </c>
      <c r="BY9" s="17"/>
      <c r="BZ9" s="17">
        <v>7.9940022614784001E-2</v>
      </c>
      <c r="CA9" s="17">
        <v>0.120955399093225</v>
      </c>
    </row>
    <row r="10" spans="2:79" x14ac:dyDescent="0.3">
      <c r="B10" s="18" t="s">
        <v>185</v>
      </c>
      <c r="C10" s="17">
        <v>0.35297800782626099</v>
      </c>
      <c r="D10" s="17">
        <v>0.31586445786783801</v>
      </c>
      <c r="E10" s="17">
        <v>0.38845236629691199</v>
      </c>
      <c r="F10" s="17"/>
      <c r="G10" s="17">
        <v>0.43385580179558703</v>
      </c>
      <c r="H10" s="17">
        <v>0.39381926873263301</v>
      </c>
      <c r="I10" s="17">
        <v>0.40054642338520102</v>
      </c>
      <c r="J10" s="17">
        <v>0.33818017898866398</v>
      </c>
      <c r="K10" s="17">
        <v>0.27947123825867998</v>
      </c>
      <c r="L10" s="17">
        <v>0.28817791774601798</v>
      </c>
      <c r="M10" s="17"/>
      <c r="N10" s="17">
        <v>0.360464357044677</v>
      </c>
      <c r="O10" s="17">
        <v>0.38697580312378099</v>
      </c>
      <c r="P10" s="17">
        <v>0.33273649946831901</v>
      </c>
      <c r="Q10" s="17">
        <v>0.33251394008283203</v>
      </c>
      <c r="R10" s="17"/>
      <c r="S10" s="17">
        <v>0.33261273748243803</v>
      </c>
      <c r="T10" s="17">
        <v>0.320989773435857</v>
      </c>
      <c r="U10" s="17">
        <v>0.31362057893467499</v>
      </c>
      <c r="V10" s="17">
        <v>0.32913724238001202</v>
      </c>
      <c r="W10" s="17">
        <v>0.41193518858971001</v>
      </c>
      <c r="X10" s="17">
        <v>0.37635976441449798</v>
      </c>
      <c r="Y10" s="17">
        <v>0.330574333546091</v>
      </c>
      <c r="Z10" s="17">
        <v>0.32961905593669999</v>
      </c>
      <c r="AA10" s="17">
        <v>0.35954944330518002</v>
      </c>
      <c r="AB10" s="17">
        <v>0.41136064220124902</v>
      </c>
      <c r="AC10" s="17">
        <v>0.40128798444872299</v>
      </c>
      <c r="AD10" s="17">
        <v>0.36555261424528701</v>
      </c>
      <c r="AE10" s="17"/>
      <c r="AF10" s="17">
        <v>0.30062564699245498</v>
      </c>
      <c r="AG10" s="17">
        <v>0.399888732297765</v>
      </c>
      <c r="AH10" s="17">
        <v>0.30474617991415698</v>
      </c>
      <c r="AI10" s="17">
        <v>0.29181094154644099</v>
      </c>
      <c r="AJ10" s="17">
        <v>0.42536489416402101</v>
      </c>
      <c r="AK10" s="17"/>
      <c r="AL10" s="17">
        <v>0.38414715004722899</v>
      </c>
      <c r="AM10" s="17">
        <v>0.31178646638221502</v>
      </c>
      <c r="AN10" s="17">
        <v>0.34214016470002201</v>
      </c>
      <c r="AO10" s="17">
        <v>0.31157613872821599</v>
      </c>
      <c r="AP10" s="17">
        <v>0.40848010847627197</v>
      </c>
      <c r="AQ10" s="17">
        <v>0.35162128891690703</v>
      </c>
      <c r="AR10" s="17"/>
      <c r="AS10" s="17">
        <v>0.29373884409196799</v>
      </c>
      <c r="AT10" s="17">
        <v>0.347727786344256</v>
      </c>
      <c r="AU10" s="17">
        <v>0.38730821085464101</v>
      </c>
      <c r="AV10" s="17">
        <v>0.40934929473708198</v>
      </c>
      <c r="AW10" s="17">
        <v>0.29177797182473197</v>
      </c>
      <c r="AX10" s="17"/>
      <c r="AY10" s="17">
        <v>0.25643100788388601</v>
      </c>
      <c r="AZ10" s="17">
        <v>0.34507050620304502</v>
      </c>
      <c r="BA10" s="17">
        <v>0.37591071833096501</v>
      </c>
      <c r="BB10" s="17">
        <v>0.488769054148877</v>
      </c>
      <c r="BC10" s="17">
        <v>0.46837986066493298</v>
      </c>
      <c r="BD10" s="17"/>
      <c r="BE10" s="17">
        <v>0.31856567167761202</v>
      </c>
      <c r="BF10" s="17">
        <v>0.32068717976910699</v>
      </c>
      <c r="BG10" s="17">
        <v>0.36626417995470001</v>
      </c>
      <c r="BH10" s="17">
        <v>0.35975404297892499</v>
      </c>
      <c r="BI10" s="17"/>
      <c r="BJ10" s="17">
        <v>0.323577845555168</v>
      </c>
      <c r="BK10" s="17">
        <v>0.35899139762882998</v>
      </c>
      <c r="BL10" s="17">
        <v>0.35526776687020101</v>
      </c>
      <c r="BM10" s="17">
        <v>0.357551691407687</v>
      </c>
      <c r="BN10" s="17"/>
      <c r="BO10" s="17">
        <v>0.35030591910119602</v>
      </c>
      <c r="BP10" s="17">
        <v>0.43961840078086201</v>
      </c>
      <c r="BQ10" s="17">
        <v>0.33748324636395499</v>
      </c>
      <c r="BR10" s="17"/>
      <c r="BS10" s="17">
        <v>0.34957943787858697</v>
      </c>
      <c r="BT10" s="17">
        <v>0.35865592656284201</v>
      </c>
      <c r="BU10" s="17"/>
      <c r="BV10" s="17">
        <v>0.35291775965530198</v>
      </c>
      <c r="BW10" s="17">
        <v>0.37939738524566502</v>
      </c>
      <c r="BX10" s="17">
        <v>0.32529202253648498</v>
      </c>
      <c r="BY10" s="17"/>
      <c r="BZ10" s="17">
        <v>0.38353078775214999</v>
      </c>
      <c r="CA10" s="17">
        <v>0.414490134662794</v>
      </c>
    </row>
    <row r="11" spans="2:79" x14ac:dyDescent="0.3">
      <c r="B11" s="18" t="s">
        <v>186</v>
      </c>
      <c r="C11" s="17">
        <v>0.24870110191539899</v>
      </c>
      <c r="D11" s="17">
        <v>0.27417158503317901</v>
      </c>
      <c r="E11" s="17">
        <v>0.22606947730143201</v>
      </c>
      <c r="F11" s="17"/>
      <c r="G11" s="17">
        <v>0.220720949192418</v>
      </c>
      <c r="H11" s="17">
        <v>0.23663882055548</v>
      </c>
      <c r="I11" s="17">
        <v>0.22136492316311801</v>
      </c>
      <c r="J11" s="17">
        <v>0.21719686376217801</v>
      </c>
      <c r="K11" s="17">
        <v>0.27313619184787002</v>
      </c>
      <c r="L11" s="17">
        <v>0.30871932224770099</v>
      </c>
      <c r="M11" s="17"/>
      <c r="N11" s="17">
        <v>0.228118956915218</v>
      </c>
      <c r="O11" s="17">
        <v>0.26173463843197198</v>
      </c>
      <c r="P11" s="17">
        <v>0.236633589953165</v>
      </c>
      <c r="Q11" s="17">
        <v>0.26644483516253997</v>
      </c>
      <c r="R11" s="17"/>
      <c r="S11" s="17">
        <v>0.25473604804566902</v>
      </c>
      <c r="T11" s="17">
        <v>0.25163319224212299</v>
      </c>
      <c r="U11" s="17">
        <v>0.33728371691953002</v>
      </c>
      <c r="V11" s="17">
        <v>0.28393816168804897</v>
      </c>
      <c r="W11" s="17">
        <v>0.24655011431208301</v>
      </c>
      <c r="X11" s="17">
        <v>0.21225658193287</v>
      </c>
      <c r="Y11" s="17">
        <v>0.21036289598372801</v>
      </c>
      <c r="Z11" s="17">
        <v>0.20030988404877501</v>
      </c>
      <c r="AA11" s="17">
        <v>0.25624938929213897</v>
      </c>
      <c r="AB11" s="17">
        <v>0.24552398883483401</v>
      </c>
      <c r="AC11" s="17">
        <v>0.14676989457710601</v>
      </c>
      <c r="AD11" s="17">
        <v>0.29943657565930598</v>
      </c>
      <c r="AE11" s="17"/>
      <c r="AF11" s="17">
        <v>0.26739123830251499</v>
      </c>
      <c r="AG11" s="17">
        <v>0.2346778841662</v>
      </c>
      <c r="AH11" s="17">
        <v>0.219685926311669</v>
      </c>
      <c r="AI11" s="17">
        <v>0.25763834765862398</v>
      </c>
      <c r="AJ11" s="17">
        <v>0.21136110158830701</v>
      </c>
      <c r="AK11" s="17"/>
      <c r="AL11" s="17">
        <v>0.23708339783862001</v>
      </c>
      <c r="AM11" s="17">
        <v>0.269363516916027</v>
      </c>
      <c r="AN11" s="17">
        <v>0.219863820726032</v>
      </c>
      <c r="AO11" s="17">
        <v>0.235337928145847</v>
      </c>
      <c r="AP11" s="17">
        <v>0.19151691113767899</v>
      </c>
      <c r="AQ11" s="17">
        <v>0.33727530200155598</v>
      </c>
      <c r="AR11" s="17"/>
      <c r="AS11" s="17">
        <v>0.20800260993069</v>
      </c>
      <c r="AT11" s="17">
        <v>0.25414468438426902</v>
      </c>
      <c r="AU11" s="17">
        <v>0.29088990486939997</v>
      </c>
      <c r="AV11" s="17">
        <v>0.19007895809532299</v>
      </c>
      <c r="AW11" s="17">
        <v>0.241433080558277</v>
      </c>
      <c r="AX11" s="17"/>
      <c r="AY11" s="17">
        <v>0.22528675692035099</v>
      </c>
      <c r="AZ11" s="17">
        <v>0.27386545330135798</v>
      </c>
      <c r="BA11" s="17">
        <v>0.29603234288240499</v>
      </c>
      <c r="BB11" s="17">
        <v>0.17465549554514601</v>
      </c>
      <c r="BC11" s="17">
        <v>0.125093361579344</v>
      </c>
      <c r="BD11" s="17"/>
      <c r="BE11" s="17">
        <v>0.27737253654541699</v>
      </c>
      <c r="BF11" s="17">
        <v>0.24555682102413501</v>
      </c>
      <c r="BG11" s="17">
        <v>0.25103830138762101</v>
      </c>
      <c r="BH11" s="17">
        <v>0.23825862210326501</v>
      </c>
      <c r="BI11" s="17"/>
      <c r="BJ11" s="17">
        <v>0.21751036212157401</v>
      </c>
      <c r="BK11" s="17">
        <v>0.266532602886137</v>
      </c>
      <c r="BL11" s="17">
        <v>0.25527032089014601</v>
      </c>
      <c r="BM11" s="17">
        <v>0.24973333721337801</v>
      </c>
      <c r="BN11" s="17"/>
      <c r="BO11" s="17">
        <v>0.21449907339948401</v>
      </c>
      <c r="BP11" s="17">
        <v>0.21682794483614501</v>
      </c>
      <c r="BQ11" s="17">
        <v>0.26002478615100399</v>
      </c>
      <c r="BR11" s="17"/>
      <c r="BS11" s="17">
        <v>0.244282217477645</v>
      </c>
      <c r="BT11" s="17">
        <v>0.25355192297536799</v>
      </c>
      <c r="BU11" s="17"/>
      <c r="BV11" s="17">
        <v>0.23216886795473099</v>
      </c>
      <c r="BW11" s="17">
        <v>0.25198449910792198</v>
      </c>
      <c r="BX11" s="17">
        <v>0.252151801594654</v>
      </c>
      <c r="BY11" s="17"/>
      <c r="BZ11" s="17">
        <v>0.21353447828838401</v>
      </c>
      <c r="CA11" s="17">
        <v>0.24893607393476999</v>
      </c>
    </row>
    <row r="12" spans="2:79" x14ac:dyDescent="0.3">
      <c r="B12" s="18" t="s">
        <v>187</v>
      </c>
      <c r="C12" s="17">
        <v>0.20302604232985699</v>
      </c>
      <c r="D12" s="17">
        <v>0.223282852093281</v>
      </c>
      <c r="E12" s="17">
        <v>0.18325275169034</v>
      </c>
      <c r="F12" s="17"/>
      <c r="G12" s="17">
        <v>0.118251412814115</v>
      </c>
      <c r="H12" s="17">
        <v>0.16198417405464299</v>
      </c>
      <c r="I12" s="17">
        <v>0.18212361487287199</v>
      </c>
      <c r="J12" s="17">
        <v>0.235704812622271</v>
      </c>
      <c r="K12" s="17">
        <v>0.23720490734553201</v>
      </c>
      <c r="L12" s="17">
        <v>0.26063796812828399</v>
      </c>
      <c r="M12" s="17"/>
      <c r="N12" s="17">
        <v>0.22210410440345099</v>
      </c>
      <c r="O12" s="17">
        <v>0.178833196189259</v>
      </c>
      <c r="P12" s="17">
        <v>0.216190648327932</v>
      </c>
      <c r="Q12" s="17">
        <v>0.19621491061538199</v>
      </c>
      <c r="R12" s="17"/>
      <c r="S12" s="17">
        <v>0.22186755037888301</v>
      </c>
      <c r="T12" s="17">
        <v>0.25827291840696098</v>
      </c>
      <c r="U12" s="17">
        <v>0.189002323591447</v>
      </c>
      <c r="V12" s="17">
        <v>0.20692286209957</v>
      </c>
      <c r="W12" s="17">
        <v>0.16343322234245999</v>
      </c>
      <c r="X12" s="17">
        <v>0.18723304178705699</v>
      </c>
      <c r="Y12" s="17">
        <v>0.23605804843572301</v>
      </c>
      <c r="Z12" s="17">
        <v>0.256898948721344</v>
      </c>
      <c r="AA12" s="17">
        <v>0.14614368505283701</v>
      </c>
      <c r="AB12" s="17">
        <v>0.173342305883838</v>
      </c>
      <c r="AC12" s="17">
        <v>0.21411948897163099</v>
      </c>
      <c r="AD12" s="17">
        <v>0.16096904688706501</v>
      </c>
      <c r="AE12" s="17"/>
      <c r="AF12" s="17">
        <v>0.238816049394344</v>
      </c>
      <c r="AG12" s="17">
        <v>0.185751863214004</v>
      </c>
      <c r="AH12" s="17">
        <v>0.29754641173240598</v>
      </c>
      <c r="AI12" s="17">
        <v>0.247282365886758</v>
      </c>
      <c r="AJ12" s="17">
        <v>0.148859971457101</v>
      </c>
      <c r="AK12" s="17"/>
      <c r="AL12" s="17">
        <v>0.20676549173037101</v>
      </c>
      <c r="AM12" s="17">
        <v>0.217035904403099</v>
      </c>
      <c r="AN12" s="17">
        <v>0.233871597733878</v>
      </c>
      <c r="AO12" s="17">
        <v>0.237173948254323</v>
      </c>
      <c r="AP12" s="17">
        <v>0.13427938367019099</v>
      </c>
      <c r="AQ12" s="17">
        <v>0.18747244355970799</v>
      </c>
      <c r="AR12" s="17"/>
      <c r="AS12" s="17">
        <v>0.246065754822685</v>
      </c>
      <c r="AT12" s="17">
        <v>0.22952777431876401</v>
      </c>
      <c r="AU12" s="17">
        <v>0.13953311719728201</v>
      </c>
      <c r="AV12" s="17">
        <v>0.15726742084407699</v>
      </c>
      <c r="AW12" s="17">
        <v>0.17726793482528899</v>
      </c>
      <c r="AX12" s="17"/>
      <c r="AY12" s="17">
        <v>0.26393132984848899</v>
      </c>
      <c r="AZ12" s="17">
        <v>0.23054076518430699</v>
      </c>
      <c r="BA12" s="17">
        <v>0.15813175281275399</v>
      </c>
      <c r="BB12" s="17">
        <v>0.121723021419729</v>
      </c>
      <c r="BC12" s="17">
        <v>7.4005635166290301E-2</v>
      </c>
      <c r="BD12" s="17"/>
      <c r="BE12" s="17">
        <v>0.22726435675746701</v>
      </c>
      <c r="BF12" s="17">
        <v>0.22497296835410199</v>
      </c>
      <c r="BG12" s="17">
        <v>0.20793310088488601</v>
      </c>
      <c r="BH12" s="17">
        <v>0.18116661480256299</v>
      </c>
      <c r="BI12" s="17"/>
      <c r="BJ12" s="17">
        <v>0.19643992546576799</v>
      </c>
      <c r="BK12" s="17">
        <v>0.172024309935805</v>
      </c>
      <c r="BL12" s="17">
        <v>0.21125376122728901</v>
      </c>
      <c r="BM12" s="17">
        <v>0.20681554743422101</v>
      </c>
      <c r="BN12" s="17"/>
      <c r="BO12" s="17">
        <v>0.192291992328184</v>
      </c>
      <c r="BP12" s="17">
        <v>0.187535434727401</v>
      </c>
      <c r="BQ12" s="17">
        <v>0.209763363821381</v>
      </c>
      <c r="BR12" s="17"/>
      <c r="BS12" s="17">
        <v>0.20583949514576999</v>
      </c>
      <c r="BT12" s="17">
        <v>0.19975196032977899</v>
      </c>
      <c r="BU12" s="17"/>
      <c r="BV12" s="17">
        <v>0.21047023124542</v>
      </c>
      <c r="BW12" s="17">
        <v>0.17873057368915801</v>
      </c>
      <c r="BX12" s="17">
        <v>0.23720515112422799</v>
      </c>
      <c r="BY12" s="17"/>
      <c r="BZ12" s="17">
        <v>0.24747246184911401</v>
      </c>
      <c r="CA12" s="17">
        <v>0.15531913553853999</v>
      </c>
    </row>
    <row r="13" spans="2:79" x14ac:dyDescent="0.3">
      <c r="B13" s="18" t="s">
        <v>188</v>
      </c>
      <c r="C13" s="17">
        <v>6.5207640474087405E-2</v>
      </c>
      <c r="D13" s="17">
        <v>6.9839002248208507E-2</v>
      </c>
      <c r="E13" s="17">
        <v>5.9080049853627199E-2</v>
      </c>
      <c r="F13" s="17"/>
      <c r="G13" s="17">
        <v>1.34608764387978E-2</v>
      </c>
      <c r="H13" s="17">
        <v>3.8606668249545902E-2</v>
      </c>
      <c r="I13" s="17">
        <v>4.9188674763504803E-2</v>
      </c>
      <c r="J13" s="17">
        <v>7.6407826310546906E-2</v>
      </c>
      <c r="K13" s="17">
        <v>0.11045343241342501</v>
      </c>
      <c r="L13" s="17">
        <v>9.5119738613366894E-2</v>
      </c>
      <c r="M13" s="17"/>
      <c r="N13" s="17">
        <v>6.3144881845979703E-2</v>
      </c>
      <c r="O13" s="17">
        <v>5.5976911445107601E-2</v>
      </c>
      <c r="P13" s="17">
        <v>6.8000809116274402E-2</v>
      </c>
      <c r="Q13" s="17">
        <v>7.2143357267431096E-2</v>
      </c>
      <c r="R13" s="17"/>
      <c r="S13" s="17">
        <v>3.7425795605689802E-2</v>
      </c>
      <c r="T13" s="17">
        <v>4.56281171814584E-2</v>
      </c>
      <c r="U13" s="17">
        <v>6.5043807134860895E-2</v>
      </c>
      <c r="V13" s="17">
        <v>8.6524663689909395E-2</v>
      </c>
      <c r="W13" s="17">
        <v>4.2988474847695801E-2</v>
      </c>
      <c r="X13" s="17">
        <v>6.02306556185443E-2</v>
      </c>
      <c r="Y13" s="17">
        <v>0.107908380592317</v>
      </c>
      <c r="Z13" s="17">
        <v>0.126595254582336</v>
      </c>
      <c r="AA13" s="17">
        <v>6.7422653301045396E-2</v>
      </c>
      <c r="AB13" s="17">
        <v>5.5146796689915602E-2</v>
      </c>
      <c r="AC13" s="17">
        <v>0.10528207945446399</v>
      </c>
      <c r="AD13" s="17">
        <v>4.2139030441788898E-2</v>
      </c>
      <c r="AE13" s="17"/>
      <c r="AF13" s="17">
        <v>0.123357659999557</v>
      </c>
      <c r="AG13" s="17">
        <v>4.6991353428485802E-2</v>
      </c>
      <c r="AH13" s="17">
        <v>5.4940929183528699E-2</v>
      </c>
      <c r="AI13" s="17">
        <v>6.6666428680973402E-2</v>
      </c>
      <c r="AJ13" s="17">
        <v>3.2983462138124503E-2</v>
      </c>
      <c r="AK13" s="17"/>
      <c r="AL13" s="17">
        <v>4.61990541388217E-2</v>
      </c>
      <c r="AM13" s="17">
        <v>0.115560755548412</v>
      </c>
      <c r="AN13" s="17">
        <v>4.38359962149776E-2</v>
      </c>
      <c r="AO13" s="17">
        <v>8.4208803456956804E-2</v>
      </c>
      <c r="AP13" s="17">
        <v>2.43652902088572E-2</v>
      </c>
      <c r="AQ13" s="17">
        <v>2.6916464245597699E-2</v>
      </c>
      <c r="AR13" s="17"/>
      <c r="AS13" s="17">
        <v>0.125101107771456</v>
      </c>
      <c r="AT13" s="17">
        <v>6.0091948370826098E-2</v>
      </c>
      <c r="AU13" s="17">
        <v>4.2280489012361297E-2</v>
      </c>
      <c r="AV13" s="17">
        <v>4.1669006316148803E-2</v>
      </c>
      <c r="AW13" s="17">
        <v>7.4948616226769002E-2</v>
      </c>
      <c r="AX13" s="17"/>
      <c r="AY13" s="17">
        <v>0.13853975055566001</v>
      </c>
      <c r="AZ13" s="17">
        <v>5.0237779882514003E-2</v>
      </c>
      <c r="BA13" s="17">
        <v>2.53025288134122E-2</v>
      </c>
      <c r="BB13" s="17">
        <v>2.8566660852454899E-2</v>
      </c>
      <c r="BC13" s="17">
        <v>9.4008720696999407E-2</v>
      </c>
      <c r="BD13" s="17"/>
      <c r="BE13" s="17">
        <v>7.1297580623121998E-2</v>
      </c>
      <c r="BF13" s="17">
        <v>8.8204900796631305E-2</v>
      </c>
      <c r="BG13" s="17">
        <v>6.0449010215839302E-2</v>
      </c>
      <c r="BH13" s="17">
        <v>5.7847856050761301E-2</v>
      </c>
      <c r="BI13" s="17"/>
      <c r="BJ13" s="17">
        <v>7.61670325179028E-2</v>
      </c>
      <c r="BK13" s="17">
        <v>4.3461537199444303E-2</v>
      </c>
      <c r="BL13" s="17">
        <v>6.3760697728781193E-2</v>
      </c>
      <c r="BM13" s="17">
        <v>6.6137331845260494E-2</v>
      </c>
      <c r="BN13" s="17"/>
      <c r="BO13" s="17">
        <v>4.7794700328220099E-2</v>
      </c>
      <c r="BP13" s="17">
        <v>2.06245290848944E-2</v>
      </c>
      <c r="BQ13" s="17">
        <v>7.7742342024462896E-2</v>
      </c>
      <c r="BR13" s="17"/>
      <c r="BS13" s="17">
        <v>8.17878823854431E-2</v>
      </c>
      <c r="BT13" s="17">
        <v>4.4603512376713901E-2</v>
      </c>
      <c r="BU13" s="17"/>
      <c r="BV13" s="17">
        <v>3.8788173427271401E-2</v>
      </c>
      <c r="BW13" s="17">
        <v>6.9301912895305406E-2</v>
      </c>
      <c r="BX13" s="17">
        <v>7.8715325047872806E-2</v>
      </c>
      <c r="BY13" s="17"/>
      <c r="BZ13" s="17">
        <v>6.6168563134171507E-2</v>
      </c>
      <c r="CA13" s="17">
        <v>5.1464108678744402E-2</v>
      </c>
    </row>
    <row r="14" spans="2:79" x14ac:dyDescent="0.3">
      <c r="B14" s="18" t="s">
        <v>149</v>
      </c>
      <c r="C14" s="17">
        <v>1.5040906766111301E-2</v>
      </c>
      <c r="D14" s="17">
        <v>1.0970663063414101E-2</v>
      </c>
      <c r="E14" s="17">
        <v>1.9144186162658498E-2</v>
      </c>
      <c r="F14" s="17"/>
      <c r="G14" s="17">
        <v>2.3745937435555298E-2</v>
      </c>
      <c r="H14" s="17">
        <v>1.0912249311245001E-2</v>
      </c>
      <c r="I14" s="17">
        <v>1.1544156320402999E-2</v>
      </c>
      <c r="J14" s="17">
        <v>3.0613942295848701E-2</v>
      </c>
      <c r="K14" s="17">
        <v>6.3495697615482804E-3</v>
      </c>
      <c r="L14" s="17">
        <v>8.5758322722413495E-3</v>
      </c>
      <c r="M14" s="17"/>
      <c r="N14" s="17">
        <v>8.4943164797756307E-3</v>
      </c>
      <c r="O14" s="17">
        <v>1.05519247003626E-2</v>
      </c>
      <c r="P14" s="17">
        <v>2.0762469721170001E-2</v>
      </c>
      <c r="Q14" s="17">
        <v>2.20456083586031E-2</v>
      </c>
      <c r="R14" s="17"/>
      <c r="S14" s="17">
        <v>1.42346174344988E-2</v>
      </c>
      <c r="T14" s="17">
        <v>1.7872532271996699E-2</v>
      </c>
      <c r="U14" s="17">
        <v>0</v>
      </c>
      <c r="V14" s="17">
        <v>1.7085454192012201E-2</v>
      </c>
      <c r="W14" s="17">
        <v>7.08649230184916E-3</v>
      </c>
      <c r="X14" s="17">
        <v>2.36969749375417E-2</v>
      </c>
      <c r="Y14" s="17">
        <v>6.9231082155646398E-3</v>
      </c>
      <c r="Z14" s="17">
        <v>0</v>
      </c>
      <c r="AA14" s="17">
        <v>4.7815101910058298E-2</v>
      </c>
      <c r="AB14" s="17">
        <v>0</v>
      </c>
      <c r="AC14" s="17">
        <v>1.49017995179928E-2</v>
      </c>
      <c r="AD14" s="17">
        <v>0</v>
      </c>
      <c r="AE14" s="17"/>
      <c r="AF14" s="17">
        <v>1.2285038494153E-2</v>
      </c>
      <c r="AG14" s="17">
        <v>8.8511412761769406E-3</v>
      </c>
      <c r="AH14" s="17">
        <v>1.67746078733578E-2</v>
      </c>
      <c r="AI14" s="17">
        <v>4.72954268631134E-3</v>
      </c>
      <c r="AJ14" s="17">
        <v>1.7674980068401298E-2</v>
      </c>
      <c r="AK14" s="17"/>
      <c r="AL14" s="17">
        <v>9.7188614273767595E-3</v>
      </c>
      <c r="AM14" s="17">
        <v>1.1909071022713E-2</v>
      </c>
      <c r="AN14" s="17">
        <v>4.9756340304124196E-3</v>
      </c>
      <c r="AO14" s="17">
        <v>9.5529451315145997E-3</v>
      </c>
      <c r="AP14" s="17">
        <v>1.94377224029714E-2</v>
      </c>
      <c r="AQ14" s="17">
        <v>2.0392668100132801E-2</v>
      </c>
      <c r="AR14" s="17"/>
      <c r="AS14" s="17">
        <v>8.9487552348929394E-3</v>
      </c>
      <c r="AT14" s="17">
        <v>1.3060902316222801E-2</v>
      </c>
      <c r="AU14" s="17">
        <v>2.1752793813338101E-2</v>
      </c>
      <c r="AV14" s="17">
        <v>2.30053874910706E-2</v>
      </c>
      <c r="AW14" s="17">
        <v>0</v>
      </c>
      <c r="AX14" s="17"/>
      <c r="AY14" s="17">
        <v>7.9010365947615405E-3</v>
      </c>
      <c r="AZ14" s="17">
        <v>1.54720451574071E-2</v>
      </c>
      <c r="BA14" s="17">
        <v>1.60475306754514E-2</v>
      </c>
      <c r="BB14" s="17">
        <v>1.15565259198562E-2</v>
      </c>
      <c r="BC14" s="17">
        <v>2.9489484387998199E-2</v>
      </c>
      <c r="BD14" s="17"/>
      <c r="BE14" s="17">
        <v>0</v>
      </c>
      <c r="BF14" s="17">
        <v>1.3619406616885101E-2</v>
      </c>
      <c r="BG14" s="17">
        <v>1.3118116857632299E-2</v>
      </c>
      <c r="BH14" s="17">
        <v>1.80293255470808E-2</v>
      </c>
      <c r="BI14" s="17"/>
      <c r="BJ14" s="17">
        <v>2.1879042494821602E-2</v>
      </c>
      <c r="BK14" s="17">
        <v>6.5826930146939801E-3</v>
      </c>
      <c r="BL14" s="17">
        <v>1.39916802955847E-2</v>
      </c>
      <c r="BM14" s="17">
        <v>1.44377721508951E-2</v>
      </c>
      <c r="BN14" s="17"/>
      <c r="BO14" s="17">
        <v>1.4713291074703099E-2</v>
      </c>
      <c r="BP14" s="17">
        <v>1.1378163594643199E-2</v>
      </c>
      <c r="BQ14" s="17">
        <v>1.52791358619635E-2</v>
      </c>
      <c r="BR14" s="17"/>
      <c r="BS14" s="17">
        <v>1.38587124123172E-2</v>
      </c>
      <c r="BT14" s="17">
        <v>1.6645216948884101E-2</v>
      </c>
      <c r="BU14" s="17"/>
      <c r="BV14" s="17">
        <v>1.63495853262145E-2</v>
      </c>
      <c r="BW14" s="17">
        <v>9.7141266045633994E-3</v>
      </c>
      <c r="BX14" s="17">
        <v>6.4869414445325397E-3</v>
      </c>
      <c r="BY14" s="17"/>
      <c r="BZ14" s="17">
        <v>9.3536863613967996E-3</v>
      </c>
      <c r="CA14" s="17">
        <v>8.8351480919263495E-3</v>
      </c>
    </row>
    <row r="15" spans="2:79" x14ac:dyDescent="0.3">
      <c r="B15" s="18" t="s">
        <v>189</v>
      </c>
      <c r="C15" s="21">
        <v>0.46802430851454602</v>
      </c>
      <c r="D15" s="21">
        <v>0.42173589756191698</v>
      </c>
      <c r="E15" s="21">
        <v>0.51245353499194202</v>
      </c>
      <c r="F15" s="21"/>
      <c r="G15" s="21">
        <v>0.62382082411911399</v>
      </c>
      <c r="H15" s="21">
        <v>0.55185808782908496</v>
      </c>
      <c r="I15" s="21">
        <v>0.53577863088010202</v>
      </c>
      <c r="J15" s="21">
        <v>0.44007655500915599</v>
      </c>
      <c r="K15" s="21">
        <v>0.37285589863162499</v>
      </c>
      <c r="L15" s="21">
        <v>0.32694713873840697</v>
      </c>
      <c r="M15" s="21"/>
      <c r="N15" s="21">
        <v>0.47813774035557499</v>
      </c>
      <c r="O15" s="21">
        <v>0.49290332923329799</v>
      </c>
      <c r="P15" s="21">
        <v>0.45841248288145803</v>
      </c>
      <c r="Q15" s="21">
        <v>0.44315128859604402</v>
      </c>
      <c r="R15" s="21"/>
      <c r="S15" s="21">
        <v>0.471735988535259</v>
      </c>
      <c r="T15" s="21">
        <v>0.42659323989746101</v>
      </c>
      <c r="U15" s="21">
        <v>0.40867015235416199</v>
      </c>
      <c r="V15" s="21">
        <v>0.40552885833045998</v>
      </c>
      <c r="W15" s="21">
        <v>0.53994169619591204</v>
      </c>
      <c r="X15" s="21">
        <v>0.51658274572398699</v>
      </c>
      <c r="Y15" s="21">
        <v>0.43874756677266602</v>
      </c>
      <c r="Z15" s="21">
        <v>0.41619591264754502</v>
      </c>
      <c r="AA15" s="21">
        <v>0.48236917044392102</v>
      </c>
      <c r="AB15" s="21">
        <v>0.52598690859141195</v>
      </c>
      <c r="AC15" s="21">
        <v>0.51892673747880602</v>
      </c>
      <c r="AD15" s="21">
        <v>0.49745534701184002</v>
      </c>
      <c r="AE15" s="21"/>
      <c r="AF15" s="21">
        <v>0.35815001380943101</v>
      </c>
      <c r="AG15" s="21">
        <v>0.52372775791513404</v>
      </c>
      <c r="AH15" s="21">
        <v>0.41105212489903897</v>
      </c>
      <c r="AI15" s="21">
        <v>0.42368331508733298</v>
      </c>
      <c r="AJ15" s="21">
        <v>0.589120484748066</v>
      </c>
      <c r="AK15" s="21"/>
      <c r="AL15" s="21">
        <v>0.50023319486480999</v>
      </c>
      <c r="AM15" s="21">
        <v>0.38613075210974901</v>
      </c>
      <c r="AN15" s="21">
        <v>0.49745295129470002</v>
      </c>
      <c r="AO15" s="21">
        <v>0.43372637501135802</v>
      </c>
      <c r="AP15" s="21">
        <v>0.63040069258030096</v>
      </c>
      <c r="AQ15" s="21">
        <v>0.427943122093006</v>
      </c>
      <c r="AR15" s="21"/>
      <c r="AS15" s="21">
        <v>0.411881772240276</v>
      </c>
      <c r="AT15" s="21">
        <v>0.44317469060991799</v>
      </c>
      <c r="AU15" s="21">
        <v>0.50554369510761799</v>
      </c>
      <c r="AV15" s="21">
        <v>0.58797922725338103</v>
      </c>
      <c r="AW15" s="21">
        <v>0.50635036838966396</v>
      </c>
      <c r="AX15" s="21"/>
      <c r="AY15" s="21">
        <v>0.36434112608073799</v>
      </c>
      <c r="AZ15" s="21">
        <v>0.42988395647441402</v>
      </c>
      <c r="BA15" s="21">
        <v>0.50448584481597702</v>
      </c>
      <c r="BB15" s="21">
        <v>0.66349829626281398</v>
      </c>
      <c r="BC15" s="21">
        <v>0.67740279816936799</v>
      </c>
      <c r="BD15" s="21"/>
      <c r="BE15" s="21">
        <v>0.424065526073994</v>
      </c>
      <c r="BF15" s="21">
        <v>0.42764590320824702</v>
      </c>
      <c r="BG15" s="21">
        <v>0.46746147065402199</v>
      </c>
      <c r="BH15" s="21">
        <v>0.50469758149633004</v>
      </c>
      <c r="BI15" s="21"/>
      <c r="BJ15" s="21">
        <v>0.48800363739993402</v>
      </c>
      <c r="BK15" s="21">
        <v>0.51139885696391996</v>
      </c>
      <c r="BL15" s="21">
        <v>0.45572353985819902</v>
      </c>
      <c r="BM15" s="21">
        <v>0.46287601135624501</v>
      </c>
      <c r="BN15" s="21"/>
      <c r="BO15" s="21">
        <v>0.53070094286940805</v>
      </c>
      <c r="BP15" s="21">
        <v>0.56363392775691601</v>
      </c>
      <c r="BQ15" s="21">
        <v>0.437190372141188</v>
      </c>
      <c r="BR15" s="21"/>
      <c r="BS15" s="21">
        <v>0.45423169257882401</v>
      </c>
      <c r="BT15" s="21">
        <v>0.48544738736925502</v>
      </c>
      <c r="BU15" s="21"/>
      <c r="BV15" s="21">
        <v>0.50222314204636298</v>
      </c>
      <c r="BW15" s="21">
        <v>0.49026888770305099</v>
      </c>
      <c r="BX15" s="21">
        <v>0.425440780788713</v>
      </c>
      <c r="BY15" s="21"/>
      <c r="BZ15" s="21">
        <v>0.46347081036693399</v>
      </c>
      <c r="CA15" s="21">
        <v>0.535445533756019</v>
      </c>
    </row>
    <row r="16" spans="2:79" x14ac:dyDescent="0.3">
      <c r="B16" s="18" t="s">
        <v>190</v>
      </c>
      <c r="C16" s="21">
        <v>0.26823368280394499</v>
      </c>
      <c r="D16" s="21">
        <v>0.29312185434149002</v>
      </c>
      <c r="E16" s="21">
        <v>0.242332801543968</v>
      </c>
      <c r="F16" s="21"/>
      <c r="G16" s="21">
        <v>0.13171228925291301</v>
      </c>
      <c r="H16" s="21">
        <v>0.200590842304189</v>
      </c>
      <c r="I16" s="21">
        <v>0.23131228963637701</v>
      </c>
      <c r="J16" s="21">
        <v>0.31211263893281799</v>
      </c>
      <c r="K16" s="21">
        <v>0.34765833975895699</v>
      </c>
      <c r="L16" s="21">
        <v>0.35575770674165103</v>
      </c>
      <c r="M16" s="21"/>
      <c r="N16" s="21">
        <v>0.28524898624943101</v>
      </c>
      <c r="O16" s="21">
        <v>0.23481010763436699</v>
      </c>
      <c r="P16" s="21">
        <v>0.28419145744420699</v>
      </c>
      <c r="Q16" s="21">
        <v>0.26835826788281297</v>
      </c>
      <c r="R16" s="21"/>
      <c r="S16" s="21">
        <v>0.25929334598457299</v>
      </c>
      <c r="T16" s="21">
        <v>0.30390103558842002</v>
      </c>
      <c r="U16" s="21">
        <v>0.25404613072630799</v>
      </c>
      <c r="V16" s="21">
        <v>0.29344752578948002</v>
      </c>
      <c r="W16" s="21">
        <v>0.20642169719015599</v>
      </c>
      <c r="X16" s="21">
        <v>0.24746369740560101</v>
      </c>
      <c r="Y16" s="21">
        <v>0.34396642902804098</v>
      </c>
      <c r="Z16" s="21">
        <v>0.38349420330368</v>
      </c>
      <c r="AA16" s="21">
        <v>0.213566338353882</v>
      </c>
      <c r="AB16" s="21">
        <v>0.22848910257375399</v>
      </c>
      <c r="AC16" s="21">
        <v>0.31940156842609502</v>
      </c>
      <c r="AD16" s="21">
        <v>0.203108077328854</v>
      </c>
      <c r="AE16" s="21"/>
      <c r="AF16" s="21">
        <v>0.36217370939390098</v>
      </c>
      <c r="AG16" s="21">
        <v>0.23274321664249001</v>
      </c>
      <c r="AH16" s="21">
        <v>0.35248734091593498</v>
      </c>
      <c r="AI16" s="21">
        <v>0.313948794567732</v>
      </c>
      <c r="AJ16" s="21">
        <v>0.18184343359522501</v>
      </c>
      <c r="AK16" s="21"/>
      <c r="AL16" s="21">
        <v>0.25296454586919298</v>
      </c>
      <c r="AM16" s="21">
        <v>0.332596659951511</v>
      </c>
      <c r="AN16" s="21">
        <v>0.27770759394885502</v>
      </c>
      <c r="AO16" s="21">
        <v>0.32138275171128</v>
      </c>
      <c r="AP16" s="21">
        <v>0.15864467387904799</v>
      </c>
      <c r="AQ16" s="21">
        <v>0.21438890780530501</v>
      </c>
      <c r="AR16" s="21"/>
      <c r="AS16" s="21">
        <v>0.371166862594141</v>
      </c>
      <c r="AT16" s="21">
        <v>0.28961972268959102</v>
      </c>
      <c r="AU16" s="21">
        <v>0.18181360620964299</v>
      </c>
      <c r="AV16" s="21">
        <v>0.198936427160225</v>
      </c>
      <c r="AW16" s="21">
        <v>0.25221655105205798</v>
      </c>
      <c r="AX16" s="21"/>
      <c r="AY16" s="21">
        <v>0.40247108040414997</v>
      </c>
      <c r="AZ16" s="21">
        <v>0.28077854506682098</v>
      </c>
      <c r="BA16" s="21">
        <v>0.18343428162616601</v>
      </c>
      <c r="BB16" s="21">
        <v>0.15028968227218401</v>
      </c>
      <c r="BC16" s="21">
        <v>0.16801435586329</v>
      </c>
      <c r="BD16" s="21"/>
      <c r="BE16" s="21">
        <v>0.298561937380589</v>
      </c>
      <c r="BF16" s="21">
        <v>0.31317786915073398</v>
      </c>
      <c r="BG16" s="21">
        <v>0.26838211110072502</v>
      </c>
      <c r="BH16" s="21">
        <v>0.239014470853324</v>
      </c>
      <c r="BI16" s="21"/>
      <c r="BJ16" s="21">
        <v>0.27260695798367002</v>
      </c>
      <c r="BK16" s="21">
        <v>0.21548584713525001</v>
      </c>
      <c r="BL16" s="21">
        <v>0.27501445895607002</v>
      </c>
      <c r="BM16" s="21">
        <v>0.27295287927948098</v>
      </c>
      <c r="BN16" s="21"/>
      <c r="BO16" s="21">
        <v>0.240086692656404</v>
      </c>
      <c r="BP16" s="21">
        <v>0.20815996381229501</v>
      </c>
      <c r="BQ16" s="21">
        <v>0.28750570584584401</v>
      </c>
      <c r="BR16" s="21"/>
      <c r="BS16" s="21">
        <v>0.28762737753121298</v>
      </c>
      <c r="BT16" s="21">
        <v>0.24435547270649299</v>
      </c>
      <c r="BU16" s="21"/>
      <c r="BV16" s="21">
        <v>0.249258404672692</v>
      </c>
      <c r="BW16" s="21">
        <v>0.248032486584463</v>
      </c>
      <c r="BX16" s="21">
        <v>0.31592047617210101</v>
      </c>
      <c r="BY16" s="21"/>
      <c r="BZ16" s="21">
        <v>0.313641024983285</v>
      </c>
      <c r="CA16" s="21">
        <v>0.206783244217285</v>
      </c>
    </row>
    <row r="17" spans="2:79" x14ac:dyDescent="0.3">
      <c r="B17" s="18" t="s">
        <v>191</v>
      </c>
      <c r="C17" s="22">
        <v>0.19979062571060099</v>
      </c>
      <c r="D17" s="22">
        <v>0.12861404322042799</v>
      </c>
      <c r="E17" s="22">
        <v>0.27012073344797399</v>
      </c>
      <c r="F17" s="22"/>
      <c r="G17" s="22">
        <v>0.49210853486620099</v>
      </c>
      <c r="H17" s="22">
        <v>0.35126724552489602</v>
      </c>
      <c r="I17" s="22">
        <v>0.30446634124372501</v>
      </c>
      <c r="J17" s="22">
        <v>0.127963916076338</v>
      </c>
      <c r="K17" s="22">
        <v>2.51975588726671E-2</v>
      </c>
      <c r="L17" s="22">
        <v>-2.8810568003243602E-2</v>
      </c>
      <c r="M17" s="22"/>
      <c r="N17" s="22">
        <v>0.19288875410614401</v>
      </c>
      <c r="O17" s="22">
        <v>0.258093221598932</v>
      </c>
      <c r="P17" s="22">
        <v>0.17422102543725199</v>
      </c>
      <c r="Q17" s="22">
        <v>0.174793020713231</v>
      </c>
      <c r="R17" s="22"/>
      <c r="S17" s="22">
        <v>0.21244264255068601</v>
      </c>
      <c r="T17" s="22">
        <v>0.122692204309041</v>
      </c>
      <c r="U17" s="22">
        <v>0.15462402162785299</v>
      </c>
      <c r="V17" s="22">
        <v>0.11208133254098</v>
      </c>
      <c r="W17" s="22">
        <v>0.33351999900575602</v>
      </c>
      <c r="X17" s="22">
        <v>0.26911904831838601</v>
      </c>
      <c r="Y17" s="22">
        <v>9.4781137744625599E-2</v>
      </c>
      <c r="Z17" s="22">
        <v>3.2701709343865598E-2</v>
      </c>
      <c r="AA17" s="22">
        <v>0.26880283209003802</v>
      </c>
      <c r="AB17" s="22">
        <v>0.29749780601765802</v>
      </c>
      <c r="AC17" s="22">
        <v>0.199525169052711</v>
      </c>
      <c r="AD17" s="22">
        <v>0.29434726968298602</v>
      </c>
      <c r="AE17" s="22"/>
      <c r="AF17" s="22">
        <v>-4.02369558447002E-3</v>
      </c>
      <c r="AG17" s="22">
        <v>0.290984541272644</v>
      </c>
      <c r="AH17" s="22">
        <v>5.85647839831041E-2</v>
      </c>
      <c r="AI17" s="22">
        <v>0.109734520519602</v>
      </c>
      <c r="AJ17" s="22">
        <v>0.40727705115284102</v>
      </c>
      <c r="AK17" s="22"/>
      <c r="AL17" s="22">
        <v>0.24726864899561701</v>
      </c>
      <c r="AM17" s="22">
        <v>5.3534092158237699E-2</v>
      </c>
      <c r="AN17" s="22">
        <v>0.21974535734584399</v>
      </c>
      <c r="AO17" s="22">
        <v>0.11234362330007799</v>
      </c>
      <c r="AP17" s="22">
        <v>0.471756018701252</v>
      </c>
      <c r="AQ17" s="22">
        <v>0.21355421428770099</v>
      </c>
      <c r="AR17" s="22"/>
      <c r="AS17" s="22">
        <v>4.0714909646134799E-2</v>
      </c>
      <c r="AT17" s="22">
        <v>0.15355496792032799</v>
      </c>
      <c r="AU17" s="22">
        <v>0.323730088897975</v>
      </c>
      <c r="AV17" s="22">
        <v>0.389042800093156</v>
      </c>
      <c r="AW17" s="22">
        <v>0.25413381733760598</v>
      </c>
      <c r="AX17" s="22"/>
      <c r="AY17" s="22">
        <v>-3.8129954323411798E-2</v>
      </c>
      <c r="AZ17" s="22">
        <v>0.14910541140759301</v>
      </c>
      <c r="BA17" s="22">
        <v>0.32105156318981098</v>
      </c>
      <c r="BB17" s="22">
        <v>0.51320861399063</v>
      </c>
      <c r="BC17" s="22">
        <v>0.50938844230607805</v>
      </c>
      <c r="BD17" s="22"/>
      <c r="BE17" s="22">
        <v>0.125503588693405</v>
      </c>
      <c r="BF17" s="22">
        <v>0.114468034057513</v>
      </c>
      <c r="BG17" s="22">
        <v>0.199079359553297</v>
      </c>
      <c r="BH17" s="22">
        <v>0.26568311064300598</v>
      </c>
      <c r="BI17" s="22"/>
      <c r="BJ17" s="22">
        <v>0.215396679416264</v>
      </c>
      <c r="BK17" s="22">
        <v>0.29591300982867003</v>
      </c>
      <c r="BL17" s="22">
        <v>0.180709080902129</v>
      </c>
      <c r="BM17" s="22">
        <v>0.18992313207676401</v>
      </c>
      <c r="BN17" s="22"/>
      <c r="BO17" s="22">
        <v>0.29061425021300402</v>
      </c>
      <c r="BP17" s="22">
        <v>0.355473963944621</v>
      </c>
      <c r="BQ17" s="22">
        <v>0.14968466629534399</v>
      </c>
      <c r="BR17" s="22"/>
      <c r="BS17" s="22">
        <v>0.166604315047611</v>
      </c>
      <c r="BT17" s="22">
        <v>0.241091914662762</v>
      </c>
      <c r="BU17" s="22"/>
      <c r="BV17" s="22">
        <v>0.25296473737367098</v>
      </c>
      <c r="BW17" s="22">
        <v>0.24223640111858899</v>
      </c>
      <c r="BX17" s="22">
        <v>0.109520304616612</v>
      </c>
      <c r="BY17" s="22"/>
      <c r="BZ17" s="22">
        <v>0.14982978538364899</v>
      </c>
      <c r="CA17" s="22">
        <v>0.328662289538735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0.18561983505723401</v>
      </c>
      <c r="D9" s="17">
        <v>0.16774951924447201</v>
      </c>
      <c r="E9" s="17">
        <v>0.202518237806112</v>
      </c>
      <c r="F9" s="17"/>
      <c r="G9" s="17">
        <v>0.21073382225422499</v>
      </c>
      <c r="H9" s="17">
        <v>0.27929958734570698</v>
      </c>
      <c r="I9" s="17">
        <v>0.21229941673236999</v>
      </c>
      <c r="J9" s="17">
        <v>0.158108665903129</v>
      </c>
      <c r="K9" s="17">
        <v>0.12674942462418001</v>
      </c>
      <c r="L9" s="17">
        <v>0.13252591743403</v>
      </c>
      <c r="M9" s="17"/>
      <c r="N9" s="17">
        <v>0.19582866603409699</v>
      </c>
      <c r="O9" s="17">
        <v>0.187768616786054</v>
      </c>
      <c r="P9" s="17">
        <v>0.19326998607526399</v>
      </c>
      <c r="Q9" s="17">
        <v>0.167166155903305</v>
      </c>
      <c r="R9" s="17"/>
      <c r="S9" s="17">
        <v>0.20272553189602299</v>
      </c>
      <c r="T9" s="17">
        <v>0.19838752402816801</v>
      </c>
      <c r="U9" s="17">
        <v>0.185143272050591</v>
      </c>
      <c r="V9" s="17">
        <v>0.120968501404992</v>
      </c>
      <c r="W9" s="17">
        <v>0.19896683981834601</v>
      </c>
      <c r="X9" s="17">
        <v>0.17880231612439201</v>
      </c>
      <c r="Y9" s="17">
        <v>0.16649215337923101</v>
      </c>
      <c r="Z9" s="17">
        <v>0.159940796223765</v>
      </c>
      <c r="AA9" s="17">
        <v>0.21112028939578201</v>
      </c>
      <c r="AB9" s="17">
        <v>0.18669448412911199</v>
      </c>
      <c r="AC9" s="17">
        <v>0.15319595129963701</v>
      </c>
      <c r="AD9" s="17">
        <v>0.278461560607773</v>
      </c>
      <c r="AE9" s="17"/>
      <c r="AF9" s="17">
        <v>0.12705762347993699</v>
      </c>
      <c r="AG9" s="17">
        <v>0.20677675316695601</v>
      </c>
      <c r="AH9" s="17">
        <v>0.12530338241517799</v>
      </c>
      <c r="AI9" s="17">
        <v>0.17416653148749101</v>
      </c>
      <c r="AJ9" s="17">
        <v>0.21986453630716399</v>
      </c>
      <c r="AK9" s="17"/>
      <c r="AL9" s="17">
        <v>0.20623425253800201</v>
      </c>
      <c r="AM9" s="17">
        <v>0.14480632524884099</v>
      </c>
      <c r="AN9" s="17">
        <v>0.17821592227085301</v>
      </c>
      <c r="AO9" s="17">
        <v>0.18762140641831199</v>
      </c>
      <c r="AP9" s="17">
        <v>0.291182734771744</v>
      </c>
      <c r="AQ9" s="17">
        <v>0.13796035979214999</v>
      </c>
      <c r="AR9" s="17"/>
      <c r="AS9" s="17">
        <v>0.24339675171129699</v>
      </c>
      <c r="AT9" s="17">
        <v>0.15815286285941399</v>
      </c>
      <c r="AU9" s="17">
        <v>0.178086505936424</v>
      </c>
      <c r="AV9" s="17">
        <v>0.197042146594647</v>
      </c>
      <c r="AW9" s="17">
        <v>0.37973940208309798</v>
      </c>
      <c r="AX9" s="17"/>
      <c r="AY9" s="17">
        <v>0.18718282219256399</v>
      </c>
      <c r="AZ9" s="17">
        <v>0.172254869641565</v>
      </c>
      <c r="BA9" s="17">
        <v>0.175750760957811</v>
      </c>
      <c r="BB9" s="17">
        <v>0.19963351558388501</v>
      </c>
      <c r="BC9" s="17">
        <v>0.335726277277414</v>
      </c>
      <c r="BD9" s="17"/>
      <c r="BE9" s="17">
        <v>0.16103920520509901</v>
      </c>
      <c r="BF9" s="17">
        <v>0.178428459803325</v>
      </c>
      <c r="BG9" s="17">
        <v>0.18872561527945</v>
      </c>
      <c r="BH9" s="17">
        <v>0.19061725992574399</v>
      </c>
      <c r="BI9" s="17"/>
      <c r="BJ9" s="17">
        <v>0.22239966566500499</v>
      </c>
      <c r="BK9" s="17">
        <v>0.202938581903576</v>
      </c>
      <c r="BL9" s="17">
        <v>0.17630033863458699</v>
      </c>
      <c r="BM9" s="17">
        <v>0.17877397209615101</v>
      </c>
      <c r="BN9" s="17"/>
      <c r="BO9" s="17">
        <v>0.24880365065591301</v>
      </c>
      <c r="BP9" s="17">
        <v>0.20556303479542101</v>
      </c>
      <c r="BQ9" s="17">
        <v>0.16926507221415399</v>
      </c>
      <c r="BR9" s="17"/>
      <c r="BS9" s="17">
        <v>0.187602795102492</v>
      </c>
      <c r="BT9" s="17">
        <v>0.182126049892607</v>
      </c>
      <c r="BU9" s="17"/>
      <c r="BV9" s="17">
        <v>0.223927267375987</v>
      </c>
      <c r="BW9" s="17">
        <v>0.17078495707433899</v>
      </c>
      <c r="BX9" s="17">
        <v>0.181987832064399</v>
      </c>
      <c r="BY9" s="17"/>
      <c r="BZ9" s="17">
        <v>0.149594423048383</v>
      </c>
      <c r="CA9" s="17">
        <v>0.23934343260270499</v>
      </c>
    </row>
    <row r="10" spans="2:79" x14ac:dyDescent="0.3">
      <c r="B10" s="18" t="s">
        <v>185</v>
      </c>
      <c r="C10" s="17">
        <v>0.471154529391281</v>
      </c>
      <c r="D10" s="17">
        <v>0.44459311157312498</v>
      </c>
      <c r="E10" s="17">
        <v>0.49851348294627301</v>
      </c>
      <c r="F10" s="17"/>
      <c r="G10" s="17">
        <v>0.51760005833599398</v>
      </c>
      <c r="H10" s="17">
        <v>0.39138342855112801</v>
      </c>
      <c r="I10" s="17">
        <v>0.43923965928906999</v>
      </c>
      <c r="J10" s="17">
        <v>0.51359327522600995</v>
      </c>
      <c r="K10" s="17">
        <v>0.46366489369615199</v>
      </c>
      <c r="L10" s="17">
        <v>0.50157560688980196</v>
      </c>
      <c r="M10" s="17"/>
      <c r="N10" s="17">
        <v>0.45654809115015299</v>
      </c>
      <c r="O10" s="17">
        <v>0.50229406113125497</v>
      </c>
      <c r="P10" s="17">
        <v>0.45312527112687501</v>
      </c>
      <c r="Q10" s="17">
        <v>0.47372604251975298</v>
      </c>
      <c r="R10" s="17"/>
      <c r="S10" s="17">
        <v>0.48171909574635502</v>
      </c>
      <c r="T10" s="17">
        <v>0.45109890753063497</v>
      </c>
      <c r="U10" s="17">
        <v>0.51702481310395598</v>
      </c>
      <c r="V10" s="17">
        <v>0.45659547102627401</v>
      </c>
      <c r="W10" s="17">
        <v>0.47509100059175202</v>
      </c>
      <c r="X10" s="17">
        <v>0.42285781949615198</v>
      </c>
      <c r="Y10" s="17">
        <v>0.45470467836114298</v>
      </c>
      <c r="Z10" s="17">
        <v>0.45015660245300898</v>
      </c>
      <c r="AA10" s="17">
        <v>0.51452301273742995</v>
      </c>
      <c r="AB10" s="17">
        <v>0.50821907302019798</v>
      </c>
      <c r="AC10" s="17">
        <v>0.46603013702082002</v>
      </c>
      <c r="AD10" s="17">
        <v>0.37540514367417599</v>
      </c>
      <c r="AE10" s="17"/>
      <c r="AF10" s="17">
        <v>0.46285406057725997</v>
      </c>
      <c r="AG10" s="17">
        <v>0.48665210617293497</v>
      </c>
      <c r="AH10" s="17">
        <v>0.545154039931254</v>
      </c>
      <c r="AI10" s="17">
        <v>0.41875861366426798</v>
      </c>
      <c r="AJ10" s="17">
        <v>0.45208788004036998</v>
      </c>
      <c r="AK10" s="17"/>
      <c r="AL10" s="17">
        <v>0.454174601153428</v>
      </c>
      <c r="AM10" s="17">
        <v>0.46536289212118298</v>
      </c>
      <c r="AN10" s="17">
        <v>0.53223786651606797</v>
      </c>
      <c r="AO10" s="17">
        <v>0.439123149963004</v>
      </c>
      <c r="AP10" s="17">
        <v>0.45017125668325902</v>
      </c>
      <c r="AQ10" s="17">
        <v>0.53948529643341403</v>
      </c>
      <c r="AR10" s="17"/>
      <c r="AS10" s="17">
        <v>0.37214541252359601</v>
      </c>
      <c r="AT10" s="17">
        <v>0.50180452839522405</v>
      </c>
      <c r="AU10" s="17">
        <v>0.47009797829271099</v>
      </c>
      <c r="AV10" s="17">
        <v>0.50883542184243002</v>
      </c>
      <c r="AW10" s="17">
        <v>0.380447306938348</v>
      </c>
      <c r="AX10" s="17"/>
      <c r="AY10" s="17">
        <v>0.42429174529258601</v>
      </c>
      <c r="AZ10" s="17">
        <v>0.47168867577769802</v>
      </c>
      <c r="BA10" s="17">
        <v>0.50668661350995503</v>
      </c>
      <c r="BB10" s="17">
        <v>0.519848125416006</v>
      </c>
      <c r="BC10" s="17">
        <v>0.40507114962169199</v>
      </c>
      <c r="BD10" s="17"/>
      <c r="BE10" s="17">
        <v>0.42255835506871497</v>
      </c>
      <c r="BF10" s="17">
        <v>0.442687233675578</v>
      </c>
      <c r="BG10" s="17">
        <v>0.46929742276129099</v>
      </c>
      <c r="BH10" s="17">
        <v>0.50717486083042995</v>
      </c>
      <c r="BI10" s="17"/>
      <c r="BJ10" s="17">
        <v>0.416546048524993</v>
      </c>
      <c r="BK10" s="17">
        <v>0.441387431562142</v>
      </c>
      <c r="BL10" s="17">
        <v>0.46880522522211998</v>
      </c>
      <c r="BM10" s="17">
        <v>0.49185628559712402</v>
      </c>
      <c r="BN10" s="17"/>
      <c r="BO10" s="17">
        <v>0.404998768000291</v>
      </c>
      <c r="BP10" s="17">
        <v>0.47300352463623002</v>
      </c>
      <c r="BQ10" s="17">
        <v>0.485036982623472</v>
      </c>
      <c r="BR10" s="17"/>
      <c r="BS10" s="17">
        <v>0.4747406869968</v>
      </c>
      <c r="BT10" s="17">
        <v>0.46766040961278998</v>
      </c>
      <c r="BU10" s="17"/>
      <c r="BV10" s="17">
        <v>0.49828926740579799</v>
      </c>
      <c r="BW10" s="17">
        <v>0.47121950389957501</v>
      </c>
      <c r="BX10" s="17">
        <v>0.453570398553993</v>
      </c>
      <c r="BY10" s="17"/>
      <c r="BZ10" s="17">
        <v>0.51223902121665998</v>
      </c>
      <c r="CA10" s="17">
        <v>0.44735913295930002</v>
      </c>
    </row>
    <row r="11" spans="2:79" x14ac:dyDescent="0.3">
      <c r="B11" s="18" t="s">
        <v>186</v>
      </c>
      <c r="C11" s="17">
        <v>0.16848241614406501</v>
      </c>
      <c r="D11" s="17">
        <v>0.187896276550338</v>
      </c>
      <c r="E11" s="17">
        <v>0.149262265507625</v>
      </c>
      <c r="F11" s="17"/>
      <c r="G11" s="17">
        <v>0.15760442842059699</v>
      </c>
      <c r="H11" s="17">
        <v>0.20002146675846</v>
      </c>
      <c r="I11" s="17">
        <v>0.16464347177066699</v>
      </c>
      <c r="J11" s="17">
        <v>0.15867072640931801</v>
      </c>
      <c r="K11" s="17">
        <v>0.15085205570040799</v>
      </c>
      <c r="L11" s="17">
        <v>0.17291330759689699</v>
      </c>
      <c r="M11" s="17"/>
      <c r="N11" s="17">
        <v>0.16405173434456199</v>
      </c>
      <c r="O11" s="17">
        <v>0.14457686224954999</v>
      </c>
      <c r="P11" s="17">
        <v>0.17963633275507501</v>
      </c>
      <c r="Q11" s="17">
        <v>0.18365206649492499</v>
      </c>
      <c r="R11" s="17"/>
      <c r="S11" s="17">
        <v>0.16451395206901701</v>
      </c>
      <c r="T11" s="17">
        <v>0.183424278053363</v>
      </c>
      <c r="U11" s="17">
        <v>0.16788882145366099</v>
      </c>
      <c r="V11" s="17">
        <v>0.205318789655802</v>
      </c>
      <c r="W11" s="17">
        <v>0.19608314824390899</v>
      </c>
      <c r="X11" s="17">
        <v>0.19326767972945999</v>
      </c>
      <c r="Y11" s="17">
        <v>0.153890433560879</v>
      </c>
      <c r="Z11" s="17">
        <v>0.190218677216593</v>
      </c>
      <c r="AA11" s="17">
        <v>0.144828298208838</v>
      </c>
      <c r="AB11" s="17">
        <v>0.148529346837454</v>
      </c>
      <c r="AC11" s="17">
        <v>0.100546257478786</v>
      </c>
      <c r="AD11" s="17">
        <v>0.14476376141075101</v>
      </c>
      <c r="AE11" s="17"/>
      <c r="AF11" s="17">
        <v>0.17985303929627899</v>
      </c>
      <c r="AG11" s="17">
        <v>0.154647111963091</v>
      </c>
      <c r="AH11" s="17">
        <v>0.16412426504903499</v>
      </c>
      <c r="AI11" s="17">
        <v>0.202815135060913</v>
      </c>
      <c r="AJ11" s="17">
        <v>0.21584160689482801</v>
      </c>
      <c r="AK11" s="17"/>
      <c r="AL11" s="17">
        <v>0.17870965279523199</v>
      </c>
      <c r="AM11" s="17">
        <v>0.16848492259828199</v>
      </c>
      <c r="AN11" s="17">
        <v>0.147214531281146</v>
      </c>
      <c r="AO11" s="17">
        <v>0.175027669093336</v>
      </c>
      <c r="AP11" s="17">
        <v>0.14585419282470699</v>
      </c>
      <c r="AQ11" s="17">
        <v>0.16543318806332499</v>
      </c>
      <c r="AR11" s="17"/>
      <c r="AS11" s="17">
        <v>0.13890931402745199</v>
      </c>
      <c r="AT11" s="17">
        <v>0.16182921727608099</v>
      </c>
      <c r="AU11" s="17">
        <v>0.218178272428973</v>
      </c>
      <c r="AV11" s="17">
        <v>0.13719763173551699</v>
      </c>
      <c r="AW11" s="17">
        <v>0.15906144439595801</v>
      </c>
      <c r="AX11" s="17"/>
      <c r="AY11" s="17">
        <v>0.13711734779840601</v>
      </c>
      <c r="AZ11" s="17">
        <v>0.20063187942650701</v>
      </c>
      <c r="BA11" s="17">
        <v>0.17258768768267499</v>
      </c>
      <c r="BB11" s="17">
        <v>0.13176594504406799</v>
      </c>
      <c r="BC11" s="17">
        <v>0.14632366101583499</v>
      </c>
      <c r="BD11" s="17"/>
      <c r="BE11" s="17">
        <v>0.23245033366476001</v>
      </c>
      <c r="BF11" s="17">
        <v>0.18112274743786799</v>
      </c>
      <c r="BG11" s="17">
        <v>0.170292755336311</v>
      </c>
      <c r="BH11" s="17">
        <v>0.14272182041790599</v>
      </c>
      <c r="BI11" s="17"/>
      <c r="BJ11" s="17">
        <v>0.17605244399478401</v>
      </c>
      <c r="BK11" s="17">
        <v>0.202223535229585</v>
      </c>
      <c r="BL11" s="17">
        <v>0.163616394123901</v>
      </c>
      <c r="BM11" s="17">
        <v>0.16314206052156799</v>
      </c>
      <c r="BN11" s="17"/>
      <c r="BO11" s="17">
        <v>0.16495895144110501</v>
      </c>
      <c r="BP11" s="17">
        <v>0.169533435635185</v>
      </c>
      <c r="BQ11" s="17">
        <v>0.168033989597659</v>
      </c>
      <c r="BR11" s="17"/>
      <c r="BS11" s="17">
        <v>0.16256540719227699</v>
      </c>
      <c r="BT11" s="17">
        <v>0.17471213080602299</v>
      </c>
      <c r="BU11" s="17"/>
      <c r="BV11" s="17">
        <v>0.13714857075266601</v>
      </c>
      <c r="BW11" s="17">
        <v>0.178049395835886</v>
      </c>
      <c r="BX11" s="17">
        <v>0.182595186403542</v>
      </c>
      <c r="BY11" s="17"/>
      <c r="BZ11" s="17">
        <v>0.17355997172939</v>
      </c>
      <c r="CA11" s="17">
        <v>0.198823166066941</v>
      </c>
    </row>
    <row r="12" spans="2:79" x14ac:dyDescent="0.3">
      <c r="B12" s="18" t="s">
        <v>187</v>
      </c>
      <c r="C12" s="17">
        <v>0.11745083267887201</v>
      </c>
      <c r="D12" s="17">
        <v>0.135669061251011</v>
      </c>
      <c r="E12" s="17">
        <v>0.10072623497705301</v>
      </c>
      <c r="F12" s="17"/>
      <c r="G12" s="17">
        <v>8.3513257278752501E-2</v>
      </c>
      <c r="H12" s="17">
        <v>9.4367913477835297E-2</v>
      </c>
      <c r="I12" s="17">
        <v>0.119970985719264</v>
      </c>
      <c r="J12" s="17">
        <v>0.103200688843918</v>
      </c>
      <c r="K12" s="17">
        <v>0.16282124512844101</v>
      </c>
      <c r="L12" s="17">
        <v>0.138157735226238</v>
      </c>
      <c r="M12" s="17"/>
      <c r="N12" s="17">
        <v>0.123139170693826</v>
      </c>
      <c r="O12" s="17">
        <v>0.12455253827325501</v>
      </c>
      <c r="P12" s="17">
        <v>0.10947528948756199</v>
      </c>
      <c r="Q12" s="17">
        <v>0.11144529910509</v>
      </c>
      <c r="R12" s="17"/>
      <c r="S12" s="17">
        <v>9.1891790673524307E-2</v>
      </c>
      <c r="T12" s="17">
        <v>0.12781597330216701</v>
      </c>
      <c r="U12" s="17">
        <v>7.5026710811049294E-2</v>
      </c>
      <c r="V12" s="17">
        <v>0.138999703860435</v>
      </c>
      <c r="W12" s="17">
        <v>9.8871954388375302E-2</v>
      </c>
      <c r="X12" s="17">
        <v>0.150640029078392</v>
      </c>
      <c r="Y12" s="17">
        <v>0.153223819474608</v>
      </c>
      <c r="Z12" s="17">
        <v>9.6863834669994306E-2</v>
      </c>
      <c r="AA12" s="17">
        <v>7.8608319338447696E-2</v>
      </c>
      <c r="AB12" s="17">
        <v>0.11371523686420699</v>
      </c>
      <c r="AC12" s="17">
        <v>0.17254644509056399</v>
      </c>
      <c r="AD12" s="17">
        <v>0.17748419762880899</v>
      </c>
      <c r="AE12" s="17"/>
      <c r="AF12" s="17">
        <v>0.15538041067439201</v>
      </c>
      <c r="AG12" s="17">
        <v>0.11362919012471</v>
      </c>
      <c r="AH12" s="17">
        <v>0.13347237717601099</v>
      </c>
      <c r="AI12" s="17">
        <v>0.117630231573863</v>
      </c>
      <c r="AJ12" s="17">
        <v>6.5839143408349302E-2</v>
      </c>
      <c r="AK12" s="17"/>
      <c r="AL12" s="17">
        <v>0.12223340976218</v>
      </c>
      <c r="AM12" s="17">
        <v>0.147441656871521</v>
      </c>
      <c r="AN12" s="17">
        <v>0.114437249464921</v>
      </c>
      <c r="AO12" s="17">
        <v>0.112791494269673</v>
      </c>
      <c r="AP12" s="17">
        <v>8.4495622481829499E-2</v>
      </c>
      <c r="AQ12" s="17">
        <v>0.12677858079347501</v>
      </c>
      <c r="AR12" s="17"/>
      <c r="AS12" s="17">
        <v>0.135156988669307</v>
      </c>
      <c r="AT12" s="17">
        <v>0.125316222446409</v>
      </c>
      <c r="AU12" s="17">
        <v>9.2298316846018094E-2</v>
      </c>
      <c r="AV12" s="17">
        <v>0.12294780901759</v>
      </c>
      <c r="AW12" s="17">
        <v>5.3469340725533901E-2</v>
      </c>
      <c r="AX12" s="17"/>
      <c r="AY12" s="17">
        <v>0.14735402095771799</v>
      </c>
      <c r="AZ12" s="17">
        <v>0.115547917309022</v>
      </c>
      <c r="BA12" s="17">
        <v>0.101265598236016</v>
      </c>
      <c r="BB12" s="17">
        <v>0.105006833587342</v>
      </c>
      <c r="BC12" s="17">
        <v>6.6887197453456101E-2</v>
      </c>
      <c r="BD12" s="17"/>
      <c r="BE12" s="17">
        <v>0.104519648336837</v>
      </c>
      <c r="BF12" s="17">
        <v>0.13986034358865199</v>
      </c>
      <c r="BG12" s="17">
        <v>0.116355349806418</v>
      </c>
      <c r="BH12" s="17">
        <v>0.10814442249276</v>
      </c>
      <c r="BI12" s="17"/>
      <c r="BJ12" s="17">
        <v>0.12463314232702</v>
      </c>
      <c r="BK12" s="17">
        <v>0.118336888421966</v>
      </c>
      <c r="BL12" s="17">
        <v>0.134990528816783</v>
      </c>
      <c r="BM12" s="17">
        <v>0.108479162286037</v>
      </c>
      <c r="BN12" s="17"/>
      <c r="BO12" s="17">
        <v>0.12366540681777501</v>
      </c>
      <c r="BP12" s="17">
        <v>0.11340378278377899</v>
      </c>
      <c r="BQ12" s="17">
        <v>0.11790754736690499</v>
      </c>
      <c r="BR12" s="17"/>
      <c r="BS12" s="17">
        <v>0.118425883807817</v>
      </c>
      <c r="BT12" s="17">
        <v>0.11701931094804401</v>
      </c>
      <c r="BU12" s="17"/>
      <c r="BV12" s="17">
        <v>0.112207039902984</v>
      </c>
      <c r="BW12" s="17">
        <v>0.118261653928598</v>
      </c>
      <c r="BX12" s="17">
        <v>0.117246865634607</v>
      </c>
      <c r="BY12" s="17"/>
      <c r="BZ12" s="17">
        <v>0.111459670550677</v>
      </c>
      <c r="CA12" s="17">
        <v>4.79012036326237E-2</v>
      </c>
    </row>
    <row r="13" spans="2:79" x14ac:dyDescent="0.3">
      <c r="B13" s="18" t="s">
        <v>188</v>
      </c>
      <c r="C13" s="17">
        <v>4.5352121149508103E-2</v>
      </c>
      <c r="D13" s="17">
        <v>5.4082008410321097E-2</v>
      </c>
      <c r="E13" s="17">
        <v>3.5050895982447497E-2</v>
      </c>
      <c r="F13" s="17"/>
      <c r="G13" s="17">
        <v>2.38609261040717E-2</v>
      </c>
      <c r="H13" s="17">
        <v>2.2984487604017501E-2</v>
      </c>
      <c r="I13" s="17">
        <v>5.5698702126326202E-2</v>
      </c>
      <c r="J13" s="17">
        <v>4.5952942966370397E-2</v>
      </c>
      <c r="K13" s="17">
        <v>7.9527832685352795E-2</v>
      </c>
      <c r="L13" s="17">
        <v>4.6207912495630499E-2</v>
      </c>
      <c r="M13" s="17"/>
      <c r="N13" s="17">
        <v>4.6545328163948803E-2</v>
      </c>
      <c r="O13" s="17">
        <v>3.44380042348491E-2</v>
      </c>
      <c r="P13" s="17">
        <v>5.32783936407904E-2</v>
      </c>
      <c r="Q13" s="17">
        <v>4.7502212434414402E-2</v>
      </c>
      <c r="R13" s="17"/>
      <c r="S13" s="17">
        <v>4.9437377317531901E-2</v>
      </c>
      <c r="T13" s="17">
        <v>2.0980512719978701E-2</v>
      </c>
      <c r="U13" s="17">
        <v>4.9155426922897802E-2</v>
      </c>
      <c r="V13" s="17">
        <v>5.6105138932321899E-2</v>
      </c>
      <c r="W13" s="17">
        <v>2.4141742383396701E-2</v>
      </c>
      <c r="X13" s="17">
        <v>3.6424504478090203E-2</v>
      </c>
      <c r="Y13" s="17">
        <v>6.4765807008574594E-2</v>
      </c>
      <c r="Z13" s="17">
        <v>0.10282008943663801</v>
      </c>
      <c r="AA13" s="17">
        <v>2.9470106819948699E-2</v>
      </c>
      <c r="AB13" s="17">
        <v>4.2841859149030402E-2</v>
      </c>
      <c r="AC13" s="17">
        <v>9.2779409592200004E-2</v>
      </c>
      <c r="AD13" s="17">
        <v>2.38853366784911E-2</v>
      </c>
      <c r="AE13" s="17"/>
      <c r="AF13" s="17">
        <v>6.7969135511134204E-2</v>
      </c>
      <c r="AG13" s="17">
        <v>3.2485750375842899E-2</v>
      </c>
      <c r="AH13" s="17">
        <v>2.6826465581555999E-2</v>
      </c>
      <c r="AI13" s="17">
        <v>8.2718568599743206E-2</v>
      </c>
      <c r="AJ13" s="17">
        <v>2.90787490483333E-2</v>
      </c>
      <c r="AK13" s="17"/>
      <c r="AL13" s="17">
        <v>3.4703561298919501E-2</v>
      </c>
      <c r="AM13" s="17">
        <v>6.6044139091100296E-2</v>
      </c>
      <c r="AN13" s="17">
        <v>2.3391778940792501E-2</v>
      </c>
      <c r="AO13" s="17">
        <v>8.1229911368256594E-2</v>
      </c>
      <c r="AP13" s="17">
        <v>2.1390914451171202E-2</v>
      </c>
      <c r="AQ13" s="17">
        <v>8.9366565616929797E-3</v>
      </c>
      <c r="AR13" s="17"/>
      <c r="AS13" s="17">
        <v>0.101115679360269</v>
      </c>
      <c r="AT13" s="17">
        <v>3.9104521092168103E-2</v>
      </c>
      <c r="AU13" s="17">
        <v>3.08203792981993E-2</v>
      </c>
      <c r="AV13" s="17">
        <v>2.0565544378990899E-2</v>
      </c>
      <c r="AW13" s="17">
        <v>2.7282505857061899E-2</v>
      </c>
      <c r="AX13" s="17"/>
      <c r="AY13" s="17">
        <v>9.3950065760645005E-2</v>
      </c>
      <c r="AZ13" s="17">
        <v>2.7691953270741799E-2</v>
      </c>
      <c r="BA13" s="17">
        <v>2.50977886382352E-2</v>
      </c>
      <c r="BB13" s="17">
        <v>3.9759330277386297E-2</v>
      </c>
      <c r="BC13" s="17">
        <v>4.59917146316026E-2</v>
      </c>
      <c r="BD13" s="17"/>
      <c r="BE13" s="17">
        <v>7.9432457724590205E-2</v>
      </c>
      <c r="BF13" s="17">
        <v>5.53242062285502E-2</v>
      </c>
      <c r="BG13" s="17">
        <v>3.9630899118994797E-2</v>
      </c>
      <c r="BH13" s="17">
        <v>4.3483071185591901E-2</v>
      </c>
      <c r="BI13" s="17"/>
      <c r="BJ13" s="17">
        <v>4.3371683826572298E-2</v>
      </c>
      <c r="BK13" s="17">
        <v>3.5113562882730702E-2</v>
      </c>
      <c r="BL13" s="17">
        <v>4.8483038097806699E-2</v>
      </c>
      <c r="BM13" s="17">
        <v>4.52457685873894E-2</v>
      </c>
      <c r="BN13" s="17"/>
      <c r="BO13" s="17">
        <v>5.0072714960848197E-2</v>
      </c>
      <c r="BP13" s="17">
        <v>2.41714387524492E-2</v>
      </c>
      <c r="BQ13" s="17">
        <v>4.8803939742697901E-2</v>
      </c>
      <c r="BR13" s="17"/>
      <c r="BS13" s="17">
        <v>4.8406814088960803E-2</v>
      </c>
      <c r="BT13" s="17">
        <v>4.1785004549955797E-2</v>
      </c>
      <c r="BU13" s="17"/>
      <c r="BV13" s="17">
        <v>1.56524833469057E-2</v>
      </c>
      <c r="BW13" s="17">
        <v>5.3348788739212102E-2</v>
      </c>
      <c r="BX13" s="17">
        <v>5.7430031347658998E-2</v>
      </c>
      <c r="BY13" s="17"/>
      <c r="BZ13" s="17">
        <v>4.6011304815400403E-2</v>
      </c>
      <c r="CA13" s="17">
        <v>5.9524147970657498E-2</v>
      </c>
    </row>
    <row r="14" spans="2:79" x14ac:dyDescent="0.3">
      <c r="B14" s="18" t="s">
        <v>149</v>
      </c>
      <c r="C14" s="17">
        <v>1.19402655790397E-2</v>
      </c>
      <c r="D14" s="17">
        <v>1.0010022970732901E-2</v>
      </c>
      <c r="E14" s="17">
        <v>1.3928882780489401E-2</v>
      </c>
      <c r="F14" s="17"/>
      <c r="G14" s="17">
        <v>6.6875076063598196E-3</v>
      </c>
      <c r="H14" s="17">
        <v>1.1943116262853E-2</v>
      </c>
      <c r="I14" s="17">
        <v>8.1477643623035795E-3</v>
      </c>
      <c r="J14" s="17">
        <v>2.0473700651254399E-2</v>
      </c>
      <c r="K14" s="17">
        <v>1.6384548165466199E-2</v>
      </c>
      <c r="L14" s="17">
        <v>8.6195203574011402E-3</v>
      </c>
      <c r="M14" s="17"/>
      <c r="N14" s="17">
        <v>1.3887009613414001E-2</v>
      </c>
      <c r="O14" s="17">
        <v>6.3699173250376497E-3</v>
      </c>
      <c r="P14" s="17">
        <v>1.1214726914432699E-2</v>
      </c>
      <c r="Q14" s="17">
        <v>1.65082235425126E-2</v>
      </c>
      <c r="R14" s="17"/>
      <c r="S14" s="17">
        <v>9.7122522975494601E-3</v>
      </c>
      <c r="T14" s="17">
        <v>1.8292804365688298E-2</v>
      </c>
      <c r="U14" s="17">
        <v>5.7609556578448297E-3</v>
      </c>
      <c r="V14" s="17">
        <v>2.20123951201758E-2</v>
      </c>
      <c r="W14" s="17">
        <v>6.8453145742202598E-3</v>
      </c>
      <c r="X14" s="17">
        <v>1.8007651093513301E-2</v>
      </c>
      <c r="Y14" s="17">
        <v>6.9231082155646398E-3</v>
      </c>
      <c r="Z14" s="17">
        <v>0</v>
      </c>
      <c r="AA14" s="17">
        <v>2.1449973499553399E-2</v>
      </c>
      <c r="AB14" s="17">
        <v>0</v>
      </c>
      <c r="AC14" s="17">
        <v>1.49017995179928E-2</v>
      </c>
      <c r="AD14" s="17">
        <v>0</v>
      </c>
      <c r="AE14" s="17"/>
      <c r="AF14" s="17">
        <v>6.8857304609981004E-3</v>
      </c>
      <c r="AG14" s="17">
        <v>5.8090881964654598E-3</v>
      </c>
      <c r="AH14" s="17">
        <v>5.1194698469652303E-3</v>
      </c>
      <c r="AI14" s="17">
        <v>3.9109196137235604E-3</v>
      </c>
      <c r="AJ14" s="17">
        <v>1.7288084300955901E-2</v>
      </c>
      <c r="AK14" s="17"/>
      <c r="AL14" s="17">
        <v>3.9445224522383299E-3</v>
      </c>
      <c r="AM14" s="17">
        <v>7.8600640690736599E-3</v>
      </c>
      <c r="AN14" s="17">
        <v>4.5026515262186996E-3</v>
      </c>
      <c r="AO14" s="17">
        <v>4.2063688874192703E-3</v>
      </c>
      <c r="AP14" s="17">
        <v>6.9052787872884202E-3</v>
      </c>
      <c r="AQ14" s="17">
        <v>2.1405918355943101E-2</v>
      </c>
      <c r="AR14" s="17"/>
      <c r="AS14" s="17">
        <v>9.2758537080795903E-3</v>
      </c>
      <c r="AT14" s="17">
        <v>1.37926479307029E-2</v>
      </c>
      <c r="AU14" s="17">
        <v>1.0518547197674101E-2</v>
      </c>
      <c r="AV14" s="17">
        <v>1.34114464308257E-2</v>
      </c>
      <c r="AW14" s="17">
        <v>0</v>
      </c>
      <c r="AX14" s="17"/>
      <c r="AY14" s="17">
        <v>1.01039979980816E-2</v>
      </c>
      <c r="AZ14" s="17">
        <v>1.21847045744666E-2</v>
      </c>
      <c r="BA14" s="17">
        <v>1.86115509753076E-2</v>
      </c>
      <c r="BB14" s="17">
        <v>3.9862500913117301E-3</v>
      </c>
      <c r="BC14" s="17">
        <v>0</v>
      </c>
      <c r="BD14" s="17"/>
      <c r="BE14" s="17">
        <v>0</v>
      </c>
      <c r="BF14" s="17">
        <v>2.5770092660268502E-3</v>
      </c>
      <c r="BG14" s="17">
        <v>1.5697957697536302E-2</v>
      </c>
      <c r="BH14" s="17">
        <v>7.8585651475680703E-3</v>
      </c>
      <c r="BI14" s="17"/>
      <c r="BJ14" s="17">
        <v>1.6997015661625599E-2</v>
      </c>
      <c r="BK14" s="17">
        <v>0</v>
      </c>
      <c r="BL14" s="17">
        <v>7.8044751048029701E-3</v>
      </c>
      <c r="BM14" s="17">
        <v>1.25027509117307E-2</v>
      </c>
      <c r="BN14" s="17"/>
      <c r="BO14" s="17">
        <v>7.50050812406721E-3</v>
      </c>
      <c r="BP14" s="17">
        <v>1.4324783396936099E-2</v>
      </c>
      <c r="BQ14" s="17">
        <v>1.0952468455111899E-2</v>
      </c>
      <c r="BR14" s="17"/>
      <c r="BS14" s="17">
        <v>8.2584128116529806E-3</v>
      </c>
      <c r="BT14" s="17">
        <v>1.6697094190579201E-2</v>
      </c>
      <c r="BU14" s="17"/>
      <c r="BV14" s="17">
        <v>1.2775371215659401E-2</v>
      </c>
      <c r="BW14" s="17">
        <v>8.3357005223907606E-3</v>
      </c>
      <c r="BX14" s="17">
        <v>7.1696859957998396E-3</v>
      </c>
      <c r="BY14" s="17"/>
      <c r="BZ14" s="17">
        <v>7.1356086394896599E-3</v>
      </c>
      <c r="CA14" s="17">
        <v>7.0489167677718198E-3</v>
      </c>
    </row>
    <row r="15" spans="2:79" x14ac:dyDescent="0.3">
      <c r="B15" s="18" t="s">
        <v>189</v>
      </c>
      <c r="C15" s="21">
        <v>0.656774364448515</v>
      </c>
      <c r="D15" s="21">
        <v>0.61234263081759599</v>
      </c>
      <c r="E15" s="21">
        <v>0.70103172075238496</v>
      </c>
      <c r="F15" s="21"/>
      <c r="G15" s="21">
        <v>0.72833388059021897</v>
      </c>
      <c r="H15" s="21">
        <v>0.67068301589683499</v>
      </c>
      <c r="I15" s="21">
        <v>0.65153907602144001</v>
      </c>
      <c r="J15" s="21">
        <v>0.67170194112913895</v>
      </c>
      <c r="K15" s="21">
        <v>0.59041431832033198</v>
      </c>
      <c r="L15" s="21">
        <v>0.63410152432383304</v>
      </c>
      <c r="M15" s="21"/>
      <c r="N15" s="21">
        <v>0.65237675718425003</v>
      </c>
      <c r="O15" s="21">
        <v>0.69006267791730802</v>
      </c>
      <c r="P15" s="21">
        <v>0.64639525720213997</v>
      </c>
      <c r="Q15" s="21">
        <v>0.640892198423058</v>
      </c>
      <c r="R15" s="21"/>
      <c r="S15" s="21">
        <v>0.68444462764237701</v>
      </c>
      <c r="T15" s="21">
        <v>0.64948643155880303</v>
      </c>
      <c r="U15" s="21">
        <v>0.70216808515454698</v>
      </c>
      <c r="V15" s="21">
        <v>0.577563972431266</v>
      </c>
      <c r="W15" s="21">
        <v>0.67405784041009797</v>
      </c>
      <c r="X15" s="21">
        <v>0.60166013562054399</v>
      </c>
      <c r="Y15" s="21">
        <v>0.62119683174037399</v>
      </c>
      <c r="Z15" s="21">
        <v>0.61009739867677404</v>
      </c>
      <c r="AA15" s="21">
        <v>0.72564330213321204</v>
      </c>
      <c r="AB15" s="21">
        <v>0.69491355714930902</v>
      </c>
      <c r="AC15" s="21">
        <v>0.619226088320457</v>
      </c>
      <c r="AD15" s="21">
        <v>0.65386670428194904</v>
      </c>
      <c r="AE15" s="21"/>
      <c r="AF15" s="21">
        <v>0.58991168405719696</v>
      </c>
      <c r="AG15" s="21">
        <v>0.69342885933989096</v>
      </c>
      <c r="AH15" s="21">
        <v>0.67045742234643302</v>
      </c>
      <c r="AI15" s="21">
        <v>0.59292514515175798</v>
      </c>
      <c r="AJ15" s="21">
        <v>0.671952416347533</v>
      </c>
      <c r="AK15" s="21"/>
      <c r="AL15" s="21">
        <v>0.66040885369142999</v>
      </c>
      <c r="AM15" s="21">
        <v>0.61016921737002305</v>
      </c>
      <c r="AN15" s="21">
        <v>0.710453788786921</v>
      </c>
      <c r="AO15" s="21">
        <v>0.62674455638131599</v>
      </c>
      <c r="AP15" s="21">
        <v>0.74135399145500402</v>
      </c>
      <c r="AQ15" s="21">
        <v>0.67744565622556396</v>
      </c>
      <c r="AR15" s="21"/>
      <c r="AS15" s="21">
        <v>0.61554216423489305</v>
      </c>
      <c r="AT15" s="21">
        <v>0.65995739125463804</v>
      </c>
      <c r="AU15" s="21">
        <v>0.64818448422913499</v>
      </c>
      <c r="AV15" s="21">
        <v>0.70587756843707705</v>
      </c>
      <c r="AW15" s="21">
        <v>0.76018670902144603</v>
      </c>
      <c r="AX15" s="21"/>
      <c r="AY15" s="21">
        <v>0.61147456748514895</v>
      </c>
      <c r="AZ15" s="21">
        <v>0.64394354541926302</v>
      </c>
      <c r="BA15" s="21">
        <v>0.68243737446776598</v>
      </c>
      <c r="BB15" s="21">
        <v>0.71948164099989198</v>
      </c>
      <c r="BC15" s="21">
        <v>0.74079742689910599</v>
      </c>
      <c r="BD15" s="21"/>
      <c r="BE15" s="21">
        <v>0.58359756027381304</v>
      </c>
      <c r="BF15" s="21">
        <v>0.62111569347890305</v>
      </c>
      <c r="BG15" s="21">
        <v>0.65802303804074003</v>
      </c>
      <c r="BH15" s="21">
        <v>0.69779212075617403</v>
      </c>
      <c r="BI15" s="21"/>
      <c r="BJ15" s="21">
        <v>0.63894571418999802</v>
      </c>
      <c r="BK15" s="21">
        <v>0.64432601346571805</v>
      </c>
      <c r="BL15" s="21">
        <v>0.64510556385670703</v>
      </c>
      <c r="BM15" s="21">
        <v>0.670630257693275</v>
      </c>
      <c r="BN15" s="21"/>
      <c r="BO15" s="21">
        <v>0.65380241865620503</v>
      </c>
      <c r="BP15" s="21">
        <v>0.67856655943165101</v>
      </c>
      <c r="BQ15" s="21">
        <v>0.65430205483762605</v>
      </c>
      <c r="BR15" s="21"/>
      <c r="BS15" s="21">
        <v>0.66234348209929195</v>
      </c>
      <c r="BT15" s="21">
        <v>0.64978645950539804</v>
      </c>
      <c r="BU15" s="21"/>
      <c r="BV15" s="21">
        <v>0.72221653478178505</v>
      </c>
      <c r="BW15" s="21">
        <v>0.64200446097391395</v>
      </c>
      <c r="BX15" s="21">
        <v>0.63555823061839201</v>
      </c>
      <c r="BY15" s="21"/>
      <c r="BZ15" s="21">
        <v>0.66183344426504298</v>
      </c>
      <c r="CA15" s="21">
        <v>0.68670256556200604</v>
      </c>
    </row>
    <row r="16" spans="2:79" x14ac:dyDescent="0.3">
      <c r="B16" s="18" t="s">
        <v>190</v>
      </c>
      <c r="C16" s="21">
        <v>0.16280295382838</v>
      </c>
      <c r="D16" s="21">
        <v>0.18975106966133201</v>
      </c>
      <c r="E16" s="21">
        <v>0.135777130959501</v>
      </c>
      <c r="F16" s="21"/>
      <c r="G16" s="21">
        <v>0.10737418338282401</v>
      </c>
      <c r="H16" s="21">
        <v>0.11735240108185301</v>
      </c>
      <c r="I16" s="21">
        <v>0.17566968784559001</v>
      </c>
      <c r="J16" s="21">
        <v>0.14915363181028901</v>
      </c>
      <c r="K16" s="21">
        <v>0.242349077813794</v>
      </c>
      <c r="L16" s="21">
        <v>0.184365647721869</v>
      </c>
      <c r="M16" s="21"/>
      <c r="N16" s="21">
        <v>0.16968449885777401</v>
      </c>
      <c r="O16" s="21">
        <v>0.15899054250810399</v>
      </c>
      <c r="P16" s="21">
        <v>0.162753683128353</v>
      </c>
      <c r="Q16" s="21">
        <v>0.15894751153950401</v>
      </c>
      <c r="R16" s="21"/>
      <c r="S16" s="21">
        <v>0.14132916799105599</v>
      </c>
      <c r="T16" s="21">
        <v>0.14879648602214601</v>
      </c>
      <c r="U16" s="21">
        <v>0.124182137733947</v>
      </c>
      <c r="V16" s="21">
        <v>0.195104842792756</v>
      </c>
      <c r="W16" s="21">
        <v>0.123013696771772</v>
      </c>
      <c r="X16" s="21">
        <v>0.187064533556482</v>
      </c>
      <c r="Y16" s="21">
        <v>0.21798962648318199</v>
      </c>
      <c r="Z16" s="21">
        <v>0.19968392410663199</v>
      </c>
      <c r="AA16" s="21">
        <v>0.108078426158396</v>
      </c>
      <c r="AB16" s="21">
        <v>0.156557096013237</v>
      </c>
      <c r="AC16" s="21">
        <v>0.26532585468276398</v>
      </c>
      <c r="AD16" s="21">
        <v>0.20136953430730001</v>
      </c>
      <c r="AE16" s="21"/>
      <c r="AF16" s="21">
        <v>0.22334954618552599</v>
      </c>
      <c r="AG16" s="21">
        <v>0.14611494050055199</v>
      </c>
      <c r="AH16" s="21">
        <v>0.16029884275756701</v>
      </c>
      <c r="AI16" s="21">
        <v>0.20034880017360601</v>
      </c>
      <c r="AJ16" s="21">
        <v>9.4917892456682695E-2</v>
      </c>
      <c r="AK16" s="21"/>
      <c r="AL16" s="21">
        <v>0.15693697106109999</v>
      </c>
      <c r="AM16" s="21">
        <v>0.21348579596262099</v>
      </c>
      <c r="AN16" s="21">
        <v>0.13782902840571301</v>
      </c>
      <c r="AO16" s="21">
        <v>0.194021405637929</v>
      </c>
      <c r="AP16" s="21">
        <v>0.105886536933001</v>
      </c>
      <c r="AQ16" s="21">
        <v>0.13571523735516799</v>
      </c>
      <c r="AR16" s="21"/>
      <c r="AS16" s="21">
        <v>0.236272668029576</v>
      </c>
      <c r="AT16" s="21">
        <v>0.164420743538578</v>
      </c>
      <c r="AU16" s="21">
        <v>0.123118696144217</v>
      </c>
      <c r="AV16" s="21">
        <v>0.143513353396581</v>
      </c>
      <c r="AW16" s="21">
        <v>8.0751846582595793E-2</v>
      </c>
      <c r="AX16" s="21"/>
      <c r="AY16" s="21">
        <v>0.24130408671836301</v>
      </c>
      <c r="AZ16" s="21">
        <v>0.14323987057976301</v>
      </c>
      <c r="BA16" s="21">
        <v>0.126363386874251</v>
      </c>
      <c r="BB16" s="21">
        <v>0.14476616386472901</v>
      </c>
      <c r="BC16" s="21">
        <v>0.112878912085059</v>
      </c>
      <c r="BD16" s="21"/>
      <c r="BE16" s="21">
        <v>0.18395210606142701</v>
      </c>
      <c r="BF16" s="21">
        <v>0.19518454981720201</v>
      </c>
      <c r="BG16" s="21">
        <v>0.15598624892541299</v>
      </c>
      <c r="BH16" s="21">
        <v>0.15162749367835199</v>
      </c>
      <c r="BI16" s="21"/>
      <c r="BJ16" s="21">
        <v>0.168004826153593</v>
      </c>
      <c r="BK16" s="21">
        <v>0.15345045130469701</v>
      </c>
      <c r="BL16" s="21">
        <v>0.18347356691458899</v>
      </c>
      <c r="BM16" s="21">
        <v>0.15372493087342601</v>
      </c>
      <c r="BN16" s="21"/>
      <c r="BO16" s="21">
        <v>0.17373812177862299</v>
      </c>
      <c r="BP16" s="21">
        <v>0.137575221536228</v>
      </c>
      <c r="BQ16" s="21">
        <v>0.16671148710960301</v>
      </c>
      <c r="BR16" s="21"/>
      <c r="BS16" s="21">
        <v>0.16683269789677799</v>
      </c>
      <c r="BT16" s="21">
        <v>0.158804315498</v>
      </c>
      <c r="BU16" s="21"/>
      <c r="BV16" s="21">
        <v>0.127859523249889</v>
      </c>
      <c r="BW16" s="21">
        <v>0.17161044266781</v>
      </c>
      <c r="BX16" s="21">
        <v>0.17467689698226599</v>
      </c>
      <c r="BY16" s="21"/>
      <c r="BZ16" s="21">
        <v>0.15747097536607699</v>
      </c>
      <c r="CA16" s="21">
        <v>0.107425351603281</v>
      </c>
    </row>
    <row r="17" spans="2:79" x14ac:dyDescent="0.3">
      <c r="B17" s="18" t="s">
        <v>191</v>
      </c>
      <c r="C17" s="22">
        <v>0.493971410620135</v>
      </c>
      <c r="D17" s="22">
        <v>0.42259156115626401</v>
      </c>
      <c r="E17" s="22">
        <v>0.56525458979288401</v>
      </c>
      <c r="F17" s="22"/>
      <c r="G17" s="22">
        <v>0.62095969720739497</v>
      </c>
      <c r="H17" s="22">
        <v>0.55333061481498202</v>
      </c>
      <c r="I17" s="22">
        <v>0.47586938817585001</v>
      </c>
      <c r="J17" s="22">
        <v>0.52254830931884999</v>
      </c>
      <c r="K17" s="22">
        <v>0.34806524050653798</v>
      </c>
      <c r="L17" s="22">
        <v>0.44973587660196401</v>
      </c>
      <c r="M17" s="22"/>
      <c r="N17" s="22">
        <v>0.482692258326476</v>
      </c>
      <c r="O17" s="22">
        <v>0.53107213540920495</v>
      </c>
      <c r="P17" s="22">
        <v>0.483641574073787</v>
      </c>
      <c r="Q17" s="22">
        <v>0.48194468688355402</v>
      </c>
      <c r="R17" s="22"/>
      <c r="S17" s="22">
        <v>0.54311545965132102</v>
      </c>
      <c r="T17" s="22">
        <v>0.50068994553665702</v>
      </c>
      <c r="U17" s="22">
        <v>0.57798594742060005</v>
      </c>
      <c r="V17" s="22">
        <v>0.38245912963850898</v>
      </c>
      <c r="W17" s="22">
        <v>0.55104414363832599</v>
      </c>
      <c r="X17" s="22">
        <v>0.41459560206406199</v>
      </c>
      <c r="Y17" s="22">
        <v>0.403207205257192</v>
      </c>
      <c r="Z17" s="22">
        <v>0.41041347457014199</v>
      </c>
      <c r="AA17" s="22">
        <v>0.61756487597481502</v>
      </c>
      <c r="AB17" s="22">
        <v>0.53835646113607205</v>
      </c>
      <c r="AC17" s="22">
        <v>0.35390023363769402</v>
      </c>
      <c r="AD17" s="22">
        <v>0.45249716997464901</v>
      </c>
      <c r="AE17" s="22"/>
      <c r="AF17" s="22">
        <v>0.36656213787167102</v>
      </c>
      <c r="AG17" s="22">
        <v>0.547313918839339</v>
      </c>
      <c r="AH17" s="22">
        <v>0.51015857958886601</v>
      </c>
      <c r="AI17" s="22">
        <v>0.39257634497815203</v>
      </c>
      <c r="AJ17" s="22">
        <v>0.57703452389084997</v>
      </c>
      <c r="AK17" s="22"/>
      <c r="AL17" s="22">
        <v>0.50347188263033105</v>
      </c>
      <c r="AM17" s="22">
        <v>0.39668342140740198</v>
      </c>
      <c r="AN17" s="22">
        <v>0.57262476038120802</v>
      </c>
      <c r="AO17" s="22">
        <v>0.43272315074338702</v>
      </c>
      <c r="AP17" s="22">
        <v>0.63546745452200304</v>
      </c>
      <c r="AQ17" s="22">
        <v>0.54173041887039597</v>
      </c>
      <c r="AR17" s="22"/>
      <c r="AS17" s="22">
        <v>0.37926949620531702</v>
      </c>
      <c r="AT17" s="22">
        <v>0.49553664771606099</v>
      </c>
      <c r="AU17" s="22">
        <v>0.52506578808491799</v>
      </c>
      <c r="AV17" s="22">
        <v>0.56236421504049605</v>
      </c>
      <c r="AW17" s="22">
        <v>0.67943486243884998</v>
      </c>
      <c r="AX17" s="22"/>
      <c r="AY17" s="22">
        <v>0.37017048076678599</v>
      </c>
      <c r="AZ17" s="22">
        <v>0.50070367483949996</v>
      </c>
      <c r="BA17" s="22">
        <v>0.55607398759351501</v>
      </c>
      <c r="BB17" s="22">
        <v>0.57471547713516302</v>
      </c>
      <c r="BC17" s="22">
        <v>0.62791851481404704</v>
      </c>
      <c r="BD17" s="22"/>
      <c r="BE17" s="22">
        <v>0.39964545421238601</v>
      </c>
      <c r="BF17" s="22">
        <v>0.42593114366170098</v>
      </c>
      <c r="BG17" s="22">
        <v>0.50203678911532801</v>
      </c>
      <c r="BH17" s="22">
        <v>0.54616462707782198</v>
      </c>
      <c r="BI17" s="22"/>
      <c r="BJ17" s="22">
        <v>0.47094088803640499</v>
      </c>
      <c r="BK17" s="22">
        <v>0.49087556216102102</v>
      </c>
      <c r="BL17" s="22">
        <v>0.46163199694211698</v>
      </c>
      <c r="BM17" s="22">
        <v>0.51690532681984802</v>
      </c>
      <c r="BN17" s="22"/>
      <c r="BO17" s="22">
        <v>0.48006429687758101</v>
      </c>
      <c r="BP17" s="22">
        <v>0.54099133789542297</v>
      </c>
      <c r="BQ17" s="22">
        <v>0.48759056772802301</v>
      </c>
      <c r="BR17" s="22"/>
      <c r="BS17" s="22">
        <v>0.49551078420251399</v>
      </c>
      <c r="BT17" s="22">
        <v>0.49098214400739698</v>
      </c>
      <c r="BU17" s="22"/>
      <c r="BV17" s="22">
        <v>0.59435701153189502</v>
      </c>
      <c r="BW17" s="22">
        <v>0.470394018306104</v>
      </c>
      <c r="BX17" s="22">
        <v>0.46088133363612599</v>
      </c>
      <c r="BY17" s="22"/>
      <c r="BZ17" s="22">
        <v>0.50436246889896597</v>
      </c>
      <c r="CA17" s="22">
        <v>0.579277213958725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J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215</v>
      </c>
      <c r="E2" s="26"/>
      <c r="F2" s="26"/>
      <c r="G2" s="26"/>
      <c r="H2" s="26"/>
      <c r="I2" s="26"/>
      <c r="J2" s="26"/>
    </row>
    <row r="6" spans="2:10" ht="49.95" customHeight="1" x14ac:dyDescent="0.3">
      <c r="B6" s="20" t="s">
        <v>15</v>
      </c>
      <c r="C6" s="20" t="s">
        <v>201</v>
      </c>
      <c r="D6" s="20" t="s">
        <v>202</v>
      </c>
      <c r="E6" s="20" t="s">
        <v>203</v>
      </c>
      <c r="F6" s="20" t="s">
        <v>204</v>
      </c>
      <c r="G6" s="20" t="s">
        <v>205</v>
      </c>
      <c r="H6" s="20" t="s">
        <v>206</v>
      </c>
      <c r="I6" s="20" t="s">
        <v>207</v>
      </c>
    </row>
    <row r="7" spans="2:10" x14ac:dyDescent="0.3">
      <c r="B7" s="18" t="s">
        <v>208</v>
      </c>
      <c r="C7" s="17">
        <v>0.51563880836540099</v>
      </c>
      <c r="D7" s="17">
        <v>0.44459016360548798</v>
      </c>
      <c r="E7" s="17">
        <v>0.51021057908092304</v>
      </c>
      <c r="F7" s="17">
        <v>0.45897647308592898</v>
      </c>
      <c r="G7" s="17">
        <v>0.44907537587608698</v>
      </c>
      <c r="H7" s="17">
        <v>0.46947745596653701</v>
      </c>
      <c r="I7" s="17">
        <v>0.43433565273673702</v>
      </c>
    </row>
    <row r="8" spans="2:10" x14ac:dyDescent="0.3">
      <c r="B8" s="18" t="s">
        <v>209</v>
      </c>
      <c r="C8" s="17">
        <v>0.30669273160906602</v>
      </c>
      <c r="D8" s="17">
        <v>0.35769964976881402</v>
      </c>
      <c r="E8" s="17">
        <v>0.28322695898585698</v>
      </c>
      <c r="F8" s="17">
        <v>0.29005977153849499</v>
      </c>
      <c r="G8" s="17">
        <v>0.26185415684715102</v>
      </c>
      <c r="H8" s="17">
        <v>0.243021469006626</v>
      </c>
      <c r="I8" s="17">
        <v>0.237799745972051</v>
      </c>
    </row>
    <row r="9" spans="2:10" x14ac:dyDescent="0.3">
      <c r="B9" s="18" t="s">
        <v>210</v>
      </c>
      <c r="C9" s="17">
        <v>0.12600247913174101</v>
      </c>
      <c r="D9" s="17">
        <v>0.13900203815752599</v>
      </c>
      <c r="E9" s="17">
        <v>0.11617396203850799</v>
      </c>
      <c r="F9" s="17">
        <v>0.14513531075049599</v>
      </c>
      <c r="G9" s="17">
        <v>0.17288035415514</v>
      </c>
      <c r="H9" s="17">
        <v>0.135152491368662</v>
      </c>
      <c r="I9" s="17">
        <v>0.14125273892034801</v>
      </c>
    </row>
    <row r="10" spans="2:10" x14ac:dyDescent="0.3">
      <c r="B10" s="18" t="s">
        <v>211</v>
      </c>
      <c r="C10" s="17">
        <v>2.49690252038492E-2</v>
      </c>
      <c r="D10" s="17">
        <v>2.5516191470971099E-2</v>
      </c>
      <c r="E10" s="17">
        <v>4.7547301579984401E-2</v>
      </c>
      <c r="F10" s="17">
        <v>5.9404470863581298E-2</v>
      </c>
      <c r="G10" s="17">
        <v>6.7866369779923594E-2</v>
      </c>
      <c r="H10" s="17">
        <v>7.5441930179834804E-2</v>
      </c>
      <c r="I10" s="17">
        <v>0.101648952351205</v>
      </c>
    </row>
    <row r="11" spans="2:10" x14ac:dyDescent="0.3">
      <c r="B11" s="18" t="s">
        <v>212</v>
      </c>
      <c r="C11" s="17">
        <v>1.5663943458975399E-2</v>
      </c>
      <c r="D11" s="17">
        <v>1.9668166334428999E-2</v>
      </c>
      <c r="E11" s="17">
        <v>3.1451015822321599E-2</v>
      </c>
      <c r="F11" s="17">
        <v>2.6233096933126601E-2</v>
      </c>
      <c r="G11" s="17">
        <v>3.35856535151694E-2</v>
      </c>
      <c r="H11" s="17">
        <v>6.6621350778454699E-2</v>
      </c>
      <c r="I11" s="17">
        <v>7.4138866054239902E-2</v>
      </c>
    </row>
    <row r="12" spans="2:10" x14ac:dyDescent="0.3">
      <c r="B12" s="18" t="s">
        <v>149</v>
      </c>
      <c r="C12" s="17">
        <v>1.1033012230968101E-2</v>
      </c>
      <c r="D12" s="17">
        <v>1.3523790662772499E-2</v>
      </c>
      <c r="E12" s="17">
        <v>1.13901824924055E-2</v>
      </c>
      <c r="F12" s="17">
        <v>2.0190876828371802E-2</v>
      </c>
      <c r="G12" s="17">
        <v>1.47380898265294E-2</v>
      </c>
      <c r="H12" s="17">
        <v>1.0285302699885999E-2</v>
      </c>
      <c r="I12" s="17">
        <v>1.08240439654196E-2</v>
      </c>
    </row>
    <row r="13" spans="2:10" x14ac:dyDescent="0.3">
      <c r="B13" s="23" t="s">
        <v>213</v>
      </c>
      <c r="C13" s="21">
        <v>0.82233153997446695</v>
      </c>
      <c r="D13" s="21">
        <v>0.80228981337430205</v>
      </c>
      <c r="E13" s="21">
        <v>0.79343753806678097</v>
      </c>
      <c r="F13" s="21">
        <v>0.74903624462442397</v>
      </c>
      <c r="G13" s="21">
        <v>0.710929532723237</v>
      </c>
      <c r="H13" s="21">
        <v>0.71249892497316203</v>
      </c>
      <c r="I13" s="21">
        <v>0.67213539870878802</v>
      </c>
    </row>
    <row r="14" spans="2:10" x14ac:dyDescent="0.3">
      <c r="B14" s="23" t="s">
        <v>214</v>
      </c>
      <c r="C14" s="21">
        <v>4.0632968662824599E-2</v>
      </c>
      <c r="D14" s="21">
        <v>4.5184357805400102E-2</v>
      </c>
      <c r="E14" s="21">
        <v>7.8998317402305895E-2</v>
      </c>
      <c r="F14" s="21">
        <v>8.5637567796707906E-2</v>
      </c>
      <c r="G14" s="21">
        <v>0.10145202329509299</v>
      </c>
      <c r="H14" s="21">
        <v>0.14206328095828999</v>
      </c>
      <c r="I14" s="21">
        <v>0.175787818405444</v>
      </c>
    </row>
    <row r="15" spans="2:10" x14ac:dyDescent="0.3">
      <c r="B15" s="23" t="s">
        <v>191</v>
      </c>
      <c r="C15" s="22">
        <v>0.781698571311642</v>
      </c>
      <c r="D15" s="22">
        <v>0.75710545556890196</v>
      </c>
      <c r="E15" s="22">
        <v>0.71443922066447496</v>
      </c>
      <c r="F15" s="22">
        <v>0.66339867682771603</v>
      </c>
      <c r="G15" s="22">
        <v>0.60947750942814405</v>
      </c>
      <c r="H15" s="22">
        <v>0.57043564401487301</v>
      </c>
      <c r="I15" s="22">
        <v>0.49634758030334403</v>
      </c>
    </row>
    <row r="16" spans="2:10" x14ac:dyDescent="0.3">
      <c r="B16" s="16"/>
      <c r="C16" s="16"/>
      <c r="D16" s="16"/>
      <c r="E16" s="16"/>
      <c r="F16" s="16"/>
      <c r="G16" s="16"/>
      <c r="H16" s="16"/>
      <c r="I16" s="16"/>
    </row>
    <row r="17" spans="2:2" x14ac:dyDescent="0.3">
      <c r="B17" t="s">
        <v>108</v>
      </c>
    </row>
    <row r="18" spans="2:2" x14ac:dyDescent="0.3">
      <c r="B18" t="s">
        <v>109</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0.46947745596653701</v>
      </c>
      <c r="D9" s="17">
        <v>0.44620396505262699</v>
      </c>
      <c r="E9" s="17">
        <v>0.496346568944664</v>
      </c>
      <c r="F9" s="17"/>
      <c r="G9" s="17">
        <v>0.361177686799525</v>
      </c>
      <c r="H9" s="17">
        <v>0.42694192011337601</v>
      </c>
      <c r="I9" s="17">
        <v>0.44662683833436301</v>
      </c>
      <c r="J9" s="17">
        <v>0.47199200052364798</v>
      </c>
      <c r="K9" s="17">
        <v>0.52625095068507899</v>
      </c>
      <c r="L9" s="17">
        <v>0.55503320277864399</v>
      </c>
      <c r="M9" s="17"/>
      <c r="N9" s="17">
        <v>0.54135717863029698</v>
      </c>
      <c r="O9" s="17">
        <v>0.47580410464373801</v>
      </c>
      <c r="P9" s="17">
        <v>0.42558723560662898</v>
      </c>
      <c r="Q9" s="17">
        <v>0.41916756564222202</v>
      </c>
      <c r="R9" s="17"/>
      <c r="S9" s="17">
        <v>0.42359486511002198</v>
      </c>
      <c r="T9" s="17">
        <v>0.52976557161929805</v>
      </c>
      <c r="U9" s="17">
        <v>0.46266649803075199</v>
      </c>
      <c r="V9" s="17">
        <v>0.49568114886289599</v>
      </c>
      <c r="W9" s="17">
        <v>0.46862295977335999</v>
      </c>
      <c r="X9" s="17">
        <v>0.47687151078825601</v>
      </c>
      <c r="Y9" s="17">
        <v>0.41791182613941702</v>
      </c>
      <c r="Z9" s="17">
        <v>0.51735866751183901</v>
      </c>
      <c r="AA9" s="17">
        <v>0.46866929466532198</v>
      </c>
      <c r="AB9" s="17">
        <v>0.47316229792736098</v>
      </c>
      <c r="AC9" s="17">
        <v>0.42911179207973099</v>
      </c>
      <c r="AD9" s="17">
        <v>0.47537513087447703</v>
      </c>
      <c r="AE9" s="17"/>
      <c r="AF9" s="17">
        <v>0.47373033372061402</v>
      </c>
      <c r="AG9" s="17">
        <v>0.48454467027533099</v>
      </c>
      <c r="AH9" s="17">
        <v>0.54290852254194899</v>
      </c>
      <c r="AI9" s="17">
        <v>0.388774272502935</v>
      </c>
      <c r="AJ9" s="17">
        <v>0.52618411349883398</v>
      </c>
      <c r="AK9" s="17"/>
      <c r="AL9" s="17">
        <v>0.496979928624599</v>
      </c>
      <c r="AM9" s="17">
        <v>0.50895100786272496</v>
      </c>
      <c r="AN9" s="17">
        <v>0.53208131221996602</v>
      </c>
      <c r="AO9" s="17">
        <v>0.37988130487876598</v>
      </c>
      <c r="AP9" s="17">
        <v>0.53742573195941601</v>
      </c>
      <c r="AQ9" s="17">
        <v>0.44710457937513798</v>
      </c>
      <c r="AR9" s="17"/>
      <c r="AS9" s="17">
        <v>0.56617303571993505</v>
      </c>
      <c r="AT9" s="17">
        <v>0.45147405962841097</v>
      </c>
      <c r="AU9" s="17">
        <v>0.43395550421739199</v>
      </c>
      <c r="AV9" s="17">
        <v>0.49068859633977702</v>
      </c>
      <c r="AW9" s="17">
        <v>0.39454769690887498</v>
      </c>
      <c r="AX9" s="17"/>
      <c r="AY9" s="17">
        <v>0.57245629645992302</v>
      </c>
      <c r="AZ9" s="17">
        <v>0.44720658932020901</v>
      </c>
      <c r="BA9" s="17">
        <v>0.42603295131846702</v>
      </c>
      <c r="BB9" s="17">
        <v>0.451009839403681</v>
      </c>
      <c r="BC9" s="17">
        <v>0.31193505483978701</v>
      </c>
      <c r="BD9" s="17"/>
      <c r="BE9" s="17">
        <v>0.23939850101875901</v>
      </c>
      <c r="BF9" s="17">
        <v>0.38776339639256102</v>
      </c>
      <c r="BG9" s="17">
        <v>0.48325368514796302</v>
      </c>
      <c r="BH9" s="17">
        <v>0.53160015211363298</v>
      </c>
      <c r="BI9" s="17"/>
      <c r="BJ9" s="17">
        <v>0.118746743627754</v>
      </c>
      <c r="BK9" s="17">
        <v>0.272470088123825</v>
      </c>
      <c r="BL9" s="17">
        <v>0.44549650982446698</v>
      </c>
      <c r="BM9" s="17">
        <v>0.59146014332206798</v>
      </c>
      <c r="BN9" s="17"/>
      <c r="BO9" s="17">
        <v>0.24858580484141399</v>
      </c>
      <c r="BP9" s="17">
        <v>0.255202515830665</v>
      </c>
      <c r="BQ9" s="17">
        <v>0.55860927907894697</v>
      </c>
      <c r="BR9" s="17"/>
      <c r="BS9" s="17">
        <v>0.49109989022881301</v>
      </c>
      <c r="BT9" s="17">
        <v>0.44524726395180603</v>
      </c>
      <c r="BU9" s="17"/>
      <c r="BV9" s="17">
        <v>0.51905730375090497</v>
      </c>
      <c r="BW9" s="17">
        <v>0.47640673640171999</v>
      </c>
      <c r="BX9" s="17">
        <v>0.437996552306116</v>
      </c>
      <c r="BY9" s="17"/>
      <c r="BZ9" s="17">
        <v>0.57654926159026898</v>
      </c>
      <c r="CA9" s="17">
        <v>0.42930635004028</v>
      </c>
    </row>
    <row r="10" spans="2:79" x14ac:dyDescent="0.3">
      <c r="B10" s="18" t="s">
        <v>209</v>
      </c>
      <c r="C10" s="17">
        <v>0.243021469006626</v>
      </c>
      <c r="D10" s="17">
        <v>0.24687272344858999</v>
      </c>
      <c r="E10" s="17">
        <v>0.23742247937213401</v>
      </c>
      <c r="F10" s="17"/>
      <c r="G10" s="17">
        <v>0.31157844197866402</v>
      </c>
      <c r="H10" s="17">
        <v>0.28227074935822</v>
      </c>
      <c r="I10" s="17">
        <v>0.25688394874890202</v>
      </c>
      <c r="J10" s="17">
        <v>0.19474667680020699</v>
      </c>
      <c r="K10" s="17">
        <v>0.18214732563338101</v>
      </c>
      <c r="L10" s="17">
        <v>0.23391717013673499</v>
      </c>
      <c r="M10" s="17"/>
      <c r="N10" s="17">
        <v>0.24049365772508699</v>
      </c>
      <c r="O10" s="17">
        <v>0.26191365979116399</v>
      </c>
      <c r="P10" s="17">
        <v>0.243375234709587</v>
      </c>
      <c r="Q10" s="17">
        <v>0.22880889297488799</v>
      </c>
      <c r="R10" s="17"/>
      <c r="S10" s="17">
        <v>0.234200624568011</v>
      </c>
      <c r="T10" s="17">
        <v>0.18765235091236601</v>
      </c>
      <c r="U10" s="17">
        <v>0.218000636623157</v>
      </c>
      <c r="V10" s="17">
        <v>0.267460387139064</v>
      </c>
      <c r="W10" s="17">
        <v>0.22480294326060701</v>
      </c>
      <c r="X10" s="17">
        <v>0.27714832621230701</v>
      </c>
      <c r="Y10" s="17">
        <v>0.28866395621965102</v>
      </c>
      <c r="Z10" s="17">
        <v>0.25423524748536902</v>
      </c>
      <c r="AA10" s="17">
        <v>0.27703103099506099</v>
      </c>
      <c r="AB10" s="17">
        <v>0.224199183650513</v>
      </c>
      <c r="AC10" s="17">
        <v>0.26820739234255903</v>
      </c>
      <c r="AD10" s="17">
        <v>0.21013926899170399</v>
      </c>
      <c r="AE10" s="17"/>
      <c r="AF10" s="17">
        <v>0.27750189098248201</v>
      </c>
      <c r="AG10" s="17">
        <v>0.25125830841740199</v>
      </c>
      <c r="AH10" s="17">
        <v>0.23569316284868999</v>
      </c>
      <c r="AI10" s="17">
        <v>0.156677993896392</v>
      </c>
      <c r="AJ10" s="17">
        <v>0.26163439018297602</v>
      </c>
      <c r="AK10" s="17"/>
      <c r="AL10" s="17">
        <v>0.24779725628397001</v>
      </c>
      <c r="AM10" s="17">
        <v>0.25860111195284602</v>
      </c>
      <c r="AN10" s="17">
        <v>0.244085114889391</v>
      </c>
      <c r="AO10" s="17">
        <v>0.220406446030499</v>
      </c>
      <c r="AP10" s="17">
        <v>0.280545409031216</v>
      </c>
      <c r="AQ10" s="17">
        <v>0.24499322281760599</v>
      </c>
      <c r="AR10" s="17"/>
      <c r="AS10" s="17">
        <v>0.191086403414089</v>
      </c>
      <c r="AT10" s="17">
        <v>0.28028369309321299</v>
      </c>
      <c r="AU10" s="17">
        <v>0.23275004353634399</v>
      </c>
      <c r="AV10" s="17">
        <v>0.19764431552454301</v>
      </c>
      <c r="AW10" s="17">
        <v>0.12813915877045701</v>
      </c>
      <c r="AX10" s="17"/>
      <c r="AY10" s="17">
        <v>0.18503426995059299</v>
      </c>
      <c r="AZ10" s="17">
        <v>0.28397777997965601</v>
      </c>
      <c r="BA10" s="17">
        <v>0.25555466076122901</v>
      </c>
      <c r="BB10" s="17">
        <v>0.22870711079825201</v>
      </c>
      <c r="BC10" s="17">
        <v>0.201437929719332</v>
      </c>
      <c r="BD10" s="17"/>
      <c r="BE10" s="17">
        <v>0.29332576532169202</v>
      </c>
      <c r="BF10" s="17">
        <v>0.259159861736456</v>
      </c>
      <c r="BG10" s="17">
        <v>0.25459666518452301</v>
      </c>
      <c r="BH10" s="17">
        <v>0.20938454412952301</v>
      </c>
      <c r="BI10" s="17"/>
      <c r="BJ10" s="17">
        <v>0.148026153766596</v>
      </c>
      <c r="BK10" s="17">
        <v>0.29647098264494598</v>
      </c>
      <c r="BL10" s="17">
        <v>0.26517415934154698</v>
      </c>
      <c r="BM10" s="17">
        <v>0.24638611821975401</v>
      </c>
      <c r="BN10" s="17"/>
      <c r="BO10" s="17">
        <v>0.25476080334492002</v>
      </c>
      <c r="BP10" s="17">
        <v>0.271535197606734</v>
      </c>
      <c r="BQ10" s="17">
        <v>0.234983450301959</v>
      </c>
      <c r="BR10" s="17"/>
      <c r="BS10" s="17">
        <v>0.238013598401527</v>
      </c>
      <c r="BT10" s="17">
        <v>0.247784054214783</v>
      </c>
      <c r="BU10" s="17"/>
      <c r="BV10" s="17">
        <v>0.25897024304605698</v>
      </c>
      <c r="BW10" s="17">
        <v>0.240188639479683</v>
      </c>
      <c r="BX10" s="17">
        <v>0.235383692290034</v>
      </c>
      <c r="BY10" s="17"/>
      <c r="BZ10" s="17">
        <v>0.20205568175657401</v>
      </c>
      <c r="CA10" s="17">
        <v>0.28989567468864702</v>
      </c>
    </row>
    <row r="11" spans="2:79" x14ac:dyDescent="0.3">
      <c r="B11" s="18" t="s">
        <v>210</v>
      </c>
      <c r="C11" s="17">
        <v>0.135152491368662</v>
      </c>
      <c r="D11" s="17">
        <v>0.127831699087712</v>
      </c>
      <c r="E11" s="17">
        <v>0.141713264661887</v>
      </c>
      <c r="F11" s="17"/>
      <c r="G11" s="17">
        <v>0.14950450505284801</v>
      </c>
      <c r="H11" s="17">
        <v>0.145057641761699</v>
      </c>
      <c r="I11" s="17">
        <v>0.141271946442596</v>
      </c>
      <c r="J11" s="17">
        <v>0.14209826054354699</v>
      </c>
      <c r="K11" s="17">
        <v>0.12697971588465001</v>
      </c>
      <c r="L11" s="17">
        <v>0.11233966533289901</v>
      </c>
      <c r="M11" s="17"/>
      <c r="N11" s="17">
        <v>0.121565776420776</v>
      </c>
      <c r="O11" s="17">
        <v>0.13899380095329</v>
      </c>
      <c r="P11" s="17">
        <v>0.14244292393419999</v>
      </c>
      <c r="Q11" s="17">
        <v>0.13807551833468401</v>
      </c>
      <c r="R11" s="17"/>
      <c r="S11" s="17">
        <v>0.21333650654745101</v>
      </c>
      <c r="T11" s="17">
        <v>0.101875778305275</v>
      </c>
      <c r="U11" s="17">
        <v>0.171545621348484</v>
      </c>
      <c r="V11" s="17">
        <v>9.7487614938075798E-2</v>
      </c>
      <c r="W11" s="17">
        <v>0.111039542081519</v>
      </c>
      <c r="X11" s="17">
        <v>9.4975975132096893E-2</v>
      </c>
      <c r="Y11" s="17">
        <v>0.173308788076592</v>
      </c>
      <c r="Z11" s="17">
        <v>9.1698272550838802E-2</v>
      </c>
      <c r="AA11" s="17">
        <v>0.123915331918826</v>
      </c>
      <c r="AB11" s="17">
        <v>0.115772725886385</v>
      </c>
      <c r="AC11" s="17">
        <v>0.12697579343738599</v>
      </c>
      <c r="AD11" s="17">
        <v>0.17676156954098801</v>
      </c>
      <c r="AE11" s="17"/>
      <c r="AF11" s="17">
        <v>0.13415700757596299</v>
      </c>
      <c r="AG11" s="17">
        <v>0.12804775586467099</v>
      </c>
      <c r="AH11" s="17">
        <v>0.129720495644256</v>
      </c>
      <c r="AI11" s="17">
        <v>0.167348177640709</v>
      </c>
      <c r="AJ11" s="17">
        <v>9.6430795012690695E-2</v>
      </c>
      <c r="AK11" s="17"/>
      <c r="AL11" s="17">
        <v>0.13038970003678901</v>
      </c>
      <c r="AM11" s="17">
        <v>0.133809529668098</v>
      </c>
      <c r="AN11" s="17">
        <v>0.12162182958396101</v>
      </c>
      <c r="AO11" s="17">
        <v>0.15299669813140601</v>
      </c>
      <c r="AP11" s="17">
        <v>6.4493028439050498E-2</v>
      </c>
      <c r="AQ11" s="17">
        <v>0.15516413071288801</v>
      </c>
      <c r="AR11" s="17"/>
      <c r="AS11" s="17">
        <v>0.124650918754505</v>
      </c>
      <c r="AT11" s="17">
        <v>0.13670764688331299</v>
      </c>
      <c r="AU11" s="17">
        <v>0.14919186002063001</v>
      </c>
      <c r="AV11" s="17">
        <v>0.100451174556344</v>
      </c>
      <c r="AW11" s="17">
        <v>0.18282503203654099</v>
      </c>
      <c r="AX11" s="17"/>
      <c r="AY11" s="17">
        <v>0.125270764919826</v>
      </c>
      <c r="AZ11" s="17">
        <v>0.12758090555992499</v>
      </c>
      <c r="BA11" s="17">
        <v>0.163786518837264</v>
      </c>
      <c r="BB11" s="17">
        <v>0.11584175120894501</v>
      </c>
      <c r="BC11" s="17">
        <v>0.19336388191718901</v>
      </c>
      <c r="BD11" s="17"/>
      <c r="BE11" s="17">
        <v>0.12916177298361001</v>
      </c>
      <c r="BF11" s="17">
        <v>0.17054976290981899</v>
      </c>
      <c r="BG11" s="17">
        <v>0.131295840803518</v>
      </c>
      <c r="BH11" s="17">
        <v>0.11981722397805999</v>
      </c>
      <c r="BI11" s="17"/>
      <c r="BJ11" s="17">
        <v>0.14384551135144</v>
      </c>
      <c r="BK11" s="17">
        <v>0.21238583637845601</v>
      </c>
      <c r="BL11" s="17">
        <v>0.171466638562983</v>
      </c>
      <c r="BM11" s="17">
        <v>0.103819940319008</v>
      </c>
      <c r="BN11" s="17"/>
      <c r="BO11" s="17">
        <v>0.170328115819952</v>
      </c>
      <c r="BP11" s="17">
        <v>0.19345962736691699</v>
      </c>
      <c r="BQ11" s="17">
        <v>0.115036446512747</v>
      </c>
      <c r="BR11" s="17"/>
      <c r="BS11" s="17">
        <v>0.139144566488728</v>
      </c>
      <c r="BT11" s="17">
        <v>0.129950788390649</v>
      </c>
      <c r="BU11" s="17"/>
      <c r="BV11" s="17">
        <v>0.106342650738682</v>
      </c>
      <c r="BW11" s="17">
        <v>0.13110504361785499</v>
      </c>
      <c r="BX11" s="17">
        <v>0.15380712580370001</v>
      </c>
      <c r="BY11" s="17"/>
      <c r="BZ11" s="17">
        <v>9.7376927107415301E-2</v>
      </c>
      <c r="CA11" s="17">
        <v>0.10067429193531401</v>
      </c>
    </row>
    <row r="12" spans="2:79" x14ac:dyDescent="0.3">
      <c r="B12" s="18" t="s">
        <v>211</v>
      </c>
      <c r="C12" s="17">
        <v>7.5441930179834804E-2</v>
      </c>
      <c r="D12" s="17">
        <v>8.4796389636541195E-2</v>
      </c>
      <c r="E12" s="17">
        <v>6.5097977526596601E-2</v>
      </c>
      <c r="F12" s="17"/>
      <c r="G12" s="17">
        <v>0.113121047210911</v>
      </c>
      <c r="H12" s="17">
        <v>8.6686365999477599E-2</v>
      </c>
      <c r="I12" s="17">
        <v>5.9042866725607997E-2</v>
      </c>
      <c r="J12" s="17">
        <v>9.6485423749484406E-2</v>
      </c>
      <c r="K12" s="17">
        <v>6.4100177006671796E-2</v>
      </c>
      <c r="L12" s="17">
        <v>4.49197451963292E-2</v>
      </c>
      <c r="M12" s="17"/>
      <c r="N12" s="17">
        <v>6.6648912045445596E-2</v>
      </c>
      <c r="O12" s="17">
        <v>6.1258768331194299E-2</v>
      </c>
      <c r="P12" s="17">
        <v>8.0070621188135599E-2</v>
      </c>
      <c r="Q12" s="17">
        <v>9.7124468603853403E-2</v>
      </c>
      <c r="R12" s="17"/>
      <c r="S12" s="17">
        <v>7.0638411840391602E-2</v>
      </c>
      <c r="T12" s="17">
        <v>0.102971421382691</v>
      </c>
      <c r="U12" s="17">
        <v>8.8362910872772593E-2</v>
      </c>
      <c r="V12" s="17">
        <v>6.61563087119965E-2</v>
      </c>
      <c r="W12" s="17">
        <v>0.11570745355623401</v>
      </c>
      <c r="X12" s="17">
        <v>6.2112339374217701E-2</v>
      </c>
      <c r="Y12" s="17">
        <v>4.6677435245013603E-2</v>
      </c>
      <c r="Z12" s="17">
        <v>0.111893137963209</v>
      </c>
      <c r="AA12" s="17">
        <v>6.0953314190774398E-2</v>
      </c>
      <c r="AB12" s="17">
        <v>8.0165729864917698E-2</v>
      </c>
      <c r="AC12" s="17">
        <v>5.4969676053578699E-2</v>
      </c>
      <c r="AD12" s="17">
        <v>1.9281464945209301E-2</v>
      </c>
      <c r="AE12" s="17"/>
      <c r="AF12" s="17">
        <v>6.3528983029894195E-2</v>
      </c>
      <c r="AG12" s="17">
        <v>6.9837956450520405E-2</v>
      </c>
      <c r="AH12" s="17">
        <v>5.0952002490935899E-2</v>
      </c>
      <c r="AI12" s="17">
        <v>0.122524119957322</v>
      </c>
      <c r="AJ12" s="17">
        <v>7.0967085292102702E-2</v>
      </c>
      <c r="AK12" s="17"/>
      <c r="AL12" s="17">
        <v>7.5206708864041599E-2</v>
      </c>
      <c r="AM12" s="17">
        <v>4.8780188898193098E-2</v>
      </c>
      <c r="AN12" s="17">
        <v>5.9951050016565699E-2</v>
      </c>
      <c r="AO12" s="17">
        <v>0.11554703808309</v>
      </c>
      <c r="AP12" s="17">
        <v>6.1654797735980101E-2</v>
      </c>
      <c r="AQ12" s="17">
        <v>6.4455359332528606E-2</v>
      </c>
      <c r="AR12" s="17"/>
      <c r="AS12" s="17">
        <v>5.3462598546548702E-2</v>
      </c>
      <c r="AT12" s="17">
        <v>7.4003096186228204E-2</v>
      </c>
      <c r="AU12" s="17">
        <v>8.5404585861074994E-2</v>
      </c>
      <c r="AV12" s="17">
        <v>9.2687341710343693E-2</v>
      </c>
      <c r="AW12" s="17">
        <v>0.100731160231365</v>
      </c>
      <c r="AX12" s="17"/>
      <c r="AY12" s="17">
        <v>4.2819852608170499E-2</v>
      </c>
      <c r="AZ12" s="17">
        <v>7.6363055407641794E-2</v>
      </c>
      <c r="BA12" s="17">
        <v>8.9952631060913404E-2</v>
      </c>
      <c r="BB12" s="17">
        <v>9.3005470567966694E-2</v>
      </c>
      <c r="BC12" s="17">
        <v>0.13117909265134101</v>
      </c>
      <c r="BD12" s="17"/>
      <c r="BE12" s="17">
        <v>0.144937034858897</v>
      </c>
      <c r="BF12" s="17">
        <v>9.3812418517327703E-2</v>
      </c>
      <c r="BG12" s="17">
        <v>6.3711279293330605E-2</v>
      </c>
      <c r="BH12" s="17">
        <v>7.0417598401312897E-2</v>
      </c>
      <c r="BI12" s="17"/>
      <c r="BJ12" s="17">
        <v>0.20880247864274001</v>
      </c>
      <c r="BK12" s="17">
        <v>0.163200773350893</v>
      </c>
      <c r="BL12" s="17">
        <v>6.8880010121876001E-2</v>
      </c>
      <c r="BM12" s="17">
        <v>3.45492118665384E-2</v>
      </c>
      <c r="BN12" s="17"/>
      <c r="BO12" s="17">
        <v>0.16636628761352601</v>
      </c>
      <c r="BP12" s="17">
        <v>0.141491614942649</v>
      </c>
      <c r="BQ12" s="17">
        <v>4.3531504599403102E-2</v>
      </c>
      <c r="BR12" s="17"/>
      <c r="BS12" s="17">
        <v>6.2947981457609298E-2</v>
      </c>
      <c r="BT12" s="17">
        <v>8.9282485346211304E-2</v>
      </c>
      <c r="BU12" s="17"/>
      <c r="BV12" s="17">
        <v>7.1510378552203602E-2</v>
      </c>
      <c r="BW12" s="17">
        <v>6.5199004388073106E-2</v>
      </c>
      <c r="BX12" s="17">
        <v>8.8934787579708297E-2</v>
      </c>
      <c r="BY12" s="17"/>
      <c r="BZ12" s="17">
        <v>6.3275768613084704E-2</v>
      </c>
      <c r="CA12" s="17">
        <v>7.1707285622875705E-2</v>
      </c>
    </row>
    <row r="13" spans="2:79" x14ac:dyDescent="0.3">
      <c r="B13" s="18" t="s">
        <v>212</v>
      </c>
      <c r="C13" s="17">
        <v>6.6621350778454699E-2</v>
      </c>
      <c r="D13" s="17">
        <v>8.2899112569338296E-2</v>
      </c>
      <c r="E13" s="17">
        <v>5.0126390559560398E-2</v>
      </c>
      <c r="F13" s="17"/>
      <c r="G13" s="17">
        <v>5.4067226304135699E-2</v>
      </c>
      <c r="H13" s="17">
        <v>5.07665864784618E-2</v>
      </c>
      <c r="I13" s="17">
        <v>8.3404433027323699E-2</v>
      </c>
      <c r="J13" s="17">
        <v>7.7433377217394794E-2</v>
      </c>
      <c r="K13" s="17">
        <v>9.0789015172905094E-2</v>
      </c>
      <c r="L13" s="17">
        <v>4.9354454510934301E-2</v>
      </c>
      <c r="M13" s="17"/>
      <c r="N13" s="17">
        <v>2.61835337373107E-2</v>
      </c>
      <c r="O13" s="17">
        <v>5.3769295260941999E-2</v>
      </c>
      <c r="P13" s="17">
        <v>8.7433114801031206E-2</v>
      </c>
      <c r="Q13" s="17">
        <v>0.106678405596805</v>
      </c>
      <c r="R13" s="17"/>
      <c r="S13" s="17">
        <v>5.82295919341239E-2</v>
      </c>
      <c r="T13" s="17">
        <v>5.9421371776960198E-2</v>
      </c>
      <c r="U13" s="17">
        <v>4.6288776938925698E-2</v>
      </c>
      <c r="V13" s="17">
        <v>6.7984608562337304E-2</v>
      </c>
      <c r="W13" s="17">
        <v>7.1304566858539795E-2</v>
      </c>
      <c r="X13" s="17">
        <v>6.7311639303506199E-2</v>
      </c>
      <c r="Y13" s="17">
        <v>6.0899846768925001E-2</v>
      </c>
      <c r="Z13" s="17">
        <v>2.4814674488743999E-2</v>
      </c>
      <c r="AA13" s="17">
        <v>6.0358332259437798E-2</v>
      </c>
      <c r="AB13" s="17">
        <v>9.3185216610667101E-2</v>
      </c>
      <c r="AC13" s="17">
        <v>0.108315926815736</v>
      </c>
      <c r="AD13" s="17">
        <v>0.118442565647621</v>
      </c>
      <c r="AE13" s="17"/>
      <c r="AF13" s="17">
        <v>4.27359062224585E-2</v>
      </c>
      <c r="AG13" s="17">
        <v>5.9906510090811202E-2</v>
      </c>
      <c r="AH13" s="17">
        <v>3.5228805935342999E-2</v>
      </c>
      <c r="AI13" s="17">
        <v>0.148289853825818</v>
      </c>
      <c r="AJ13" s="17">
        <v>3.5718476076147497E-2</v>
      </c>
      <c r="AK13" s="17"/>
      <c r="AL13" s="17">
        <v>4.3688643495385503E-2</v>
      </c>
      <c r="AM13" s="17">
        <v>4.9858161618137803E-2</v>
      </c>
      <c r="AN13" s="17">
        <v>3.7425988988271597E-2</v>
      </c>
      <c r="AO13" s="17">
        <v>0.118644056659406</v>
      </c>
      <c r="AP13" s="17">
        <v>4.8975754047048702E-2</v>
      </c>
      <c r="AQ13" s="17">
        <v>6.05825916507347E-2</v>
      </c>
      <c r="AR13" s="17"/>
      <c r="AS13" s="17">
        <v>6.0763288216246901E-2</v>
      </c>
      <c r="AT13" s="17">
        <v>5.0200922763694401E-2</v>
      </c>
      <c r="AU13" s="17">
        <v>7.89549821501698E-2</v>
      </c>
      <c r="AV13" s="17">
        <v>0.108034029442272</v>
      </c>
      <c r="AW13" s="17">
        <v>0.16647444619570001</v>
      </c>
      <c r="AX13" s="17"/>
      <c r="AY13" s="17">
        <v>6.8113145053123894E-2</v>
      </c>
      <c r="AZ13" s="17">
        <v>5.6558220450336601E-2</v>
      </c>
      <c r="BA13" s="17">
        <v>5.05090876403144E-2</v>
      </c>
      <c r="BB13" s="17">
        <v>9.7923347014571505E-2</v>
      </c>
      <c r="BC13" s="17">
        <v>0.16208404087235101</v>
      </c>
      <c r="BD13" s="17"/>
      <c r="BE13" s="17">
        <v>0.17826144453104301</v>
      </c>
      <c r="BF13" s="17">
        <v>8.3467435046331598E-2</v>
      </c>
      <c r="BG13" s="17">
        <v>5.76799185762761E-2</v>
      </c>
      <c r="BH13" s="17">
        <v>5.5987776997105401E-2</v>
      </c>
      <c r="BI13" s="17"/>
      <c r="BJ13" s="17">
        <v>0.371316629453804</v>
      </c>
      <c r="BK13" s="17">
        <v>4.9136300087666201E-2</v>
      </c>
      <c r="BL13" s="17">
        <v>3.6573094659015801E-2</v>
      </c>
      <c r="BM13" s="17">
        <v>1.4512626898169999E-2</v>
      </c>
      <c r="BN13" s="17"/>
      <c r="BO13" s="17">
        <v>0.144858720332602</v>
      </c>
      <c r="BP13" s="17">
        <v>0.130565017382266</v>
      </c>
      <c r="BQ13" s="17">
        <v>3.8604179437925101E-2</v>
      </c>
      <c r="BR13" s="17"/>
      <c r="BS13" s="17">
        <v>5.8698051032890303E-2</v>
      </c>
      <c r="BT13" s="17">
        <v>7.7139011079860098E-2</v>
      </c>
      <c r="BU13" s="17"/>
      <c r="BV13" s="17">
        <v>3.7347575663558501E-2</v>
      </c>
      <c r="BW13" s="17">
        <v>7.5361484745583407E-2</v>
      </c>
      <c r="BX13" s="17">
        <v>7.89829403006366E-2</v>
      </c>
      <c r="BY13" s="17"/>
      <c r="BZ13" s="17">
        <v>6.0742360932657599E-2</v>
      </c>
      <c r="CA13" s="17">
        <v>0.108416397712884</v>
      </c>
    </row>
    <row r="14" spans="2:79" x14ac:dyDescent="0.3">
      <c r="B14" s="18" t="s">
        <v>149</v>
      </c>
      <c r="C14" s="17">
        <v>1.0285302699885999E-2</v>
      </c>
      <c r="D14" s="17">
        <v>1.13961102051914E-2</v>
      </c>
      <c r="E14" s="17">
        <v>9.2933189351574897E-3</v>
      </c>
      <c r="F14" s="17"/>
      <c r="G14" s="17">
        <v>1.0551092653915101E-2</v>
      </c>
      <c r="H14" s="17">
        <v>8.2767362887654992E-3</v>
      </c>
      <c r="I14" s="17">
        <v>1.2769966721207801E-2</v>
      </c>
      <c r="J14" s="17">
        <v>1.7244261165719501E-2</v>
      </c>
      <c r="K14" s="17">
        <v>9.7328156173123199E-3</v>
      </c>
      <c r="L14" s="17">
        <v>4.4357620444579896E-3</v>
      </c>
      <c r="M14" s="17"/>
      <c r="N14" s="17">
        <v>3.7509414410829499E-3</v>
      </c>
      <c r="O14" s="17">
        <v>8.2603710196717806E-3</v>
      </c>
      <c r="P14" s="17">
        <v>2.1090869760416499E-2</v>
      </c>
      <c r="Q14" s="17">
        <v>1.0145148847546999E-2</v>
      </c>
      <c r="R14" s="17"/>
      <c r="S14" s="17">
        <v>0</v>
      </c>
      <c r="T14" s="17">
        <v>1.8313506003410099E-2</v>
      </c>
      <c r="U14" s="17">
        <v>1.31355561859099E-2</v>
      </c>
      <c r="V14" s="17">
        <v>5.2299317856300898E-3</v>
      </c>
      <c r="W14" s="17">
        <v>8.52253446973948E-3</v>
      </c>
      <c r="X14" s="17">
        <v>2.1580209189616499E-2</v>
      </c>
      <c r="Y14" s="17">
        <v>1.25381475504012E-2</v>
      </c>
      <c r="Z14" s="17">
        <v>0</v>
      </c>
      <c r="AA14" s="17">
        <v>9.0726959705793794E-3</v>
      </c>
      <c r="AB14" s="17">
        <v>1.35148460601568E-2</v>
      </c>
      <c r="AC14" s="17">
        <v>1.2419419271009299E-2</v>
      </c>
      <c r="AD14" s="17">
        <v>0</v>
      </c>
      <c r="AE14" s="17"/>
      <c r="AF14" s="17">
        <v>8.3458784685876194E-3</v>
      </c>
      <c r="AG14" s="17">
        <v>6.4047989012643702E-3</v>
      </c>
      <c r="AH14" s="17">
        <v>5.4970105388259197E-3</v>
      </c>
      <c r="AI14" s="17">
        <v>1.6385582176823801E-2</v>
      </c>
      <c r="AJ14" s="17">
        <v>9.0651399372484696E-3</v>
      </c>
      <c r="AK14" s="17"/>
      <c r="AL14" s="17">
        <v>5.9377626952146698E-3</v>
      </c>
      <c r="AM14" s="17">
        <v>0</v>
      </c>
      <c r="AN14" s="17">
        <v>4.83470430184428E-3</v>
      </c>
      <c r="AO14" s="17">
        <v>1.2524456216832401E-2</v>
      </c>
      <c r="AP14" s="17">
        <v>6.9052787872884202E-3</v>
      </c>
      <c r="AQ14" s="17">
        <v>2.7700116111103401E-2</v>
      </c>
      <c r="AR14" s="17"/>
      <c r="AS14" s="17">
        <v>3.8637553486753598E-3</v>
      </c>
      <c r="AT14" s="17">
        <v>7.3305814451402902E-3</v>
      </c>
      <c r="AU14" s="17">
        <v>1.974302421439E-2</v>
      </c>
      <c r="AV14" s="17">
        <v>1.0494542426719501E-2</v>
      </c>
      <c r="AW14" s="17">
        <v>2.7282505857061899E-2</v>
      </c>
      <c r="AX14" s="17"/>
      <c r="AY14" s="17">
        <v>6.3056710083639498E-3</v>
      </c>
      <c r="AZ14" s="17">
        <v>8.3134492822316795E-3</v>
      </c>
      <c r="BA14" s="17">
        <v>1.41641503818119E-2</v>
      </c>
      <c r="BB14" s="17">
        <v>1.35124810065847E-2</v>
      </c>
      <c r="BC14" s="17">
        <v>0</v>
      </c>
      <c r="BD14" s="17"/>
      <c r="BE14" s="17">
        <v>1.4915481285999401E-2</v>
      </c>
      <c r="BF14" s="17">
        <v>5.2471253975047098E-3</v>
      </c>
      <c r="BG14" s="17">
        <v>9.4626109943891108E-3</v>
      </c>
      <c r="BH14" s="17">
        <v>1.2792704380365401E-2</v>
      </c>
      <c r="BI14" s="17"/>
      <c r="BJ14" s="17">
        <v>9.2624831576639793E-3</v>
      </c>
      <c r="BK14" s="17">
        <v>6.3360194142138898E-3</v>
      </c>
      <c r="BL14" s="17">
        <v>1.2409587490111699E-2</v>
      </c>
      <c r="BM14" s="17">
        <v>9.2719593744620306E-3</v>
      </c>
      <c r="BN14" s="17"/>
      <c r="BO14" s="17">
        <v>1.51002680475863E-2</v>
      </c>
      <c r="BP14" s="17">
        <v>7.7460268707694804E-3</v>
      </c>
      <c r="BQ14" s="17">
        <v>9.2351400690194405E-3</v>
      </c>
      <c r="BR14" s="17"/>
      <c r="BS14" s="17">
        <v>1.0095912390432E-2</v>
      </c>
      <c r="BT14" s="17">
        <v>1.05963970166904E-2</v>
      </c>
      <c r="BU14" s="17"/>
      <c r="BV14" s="17">
        <v>6.7718482485932601E-3</v>
      </c>
      <c r="BW14" s="17">
        <v>1.17390913670859E-2</v>
      </c>
      <c r="BX14" s="17">
        <v>4.8949017198058704E-3</v>
      </c>
      <c r="BY14" s="17"/>
      <c r="BZ14" s="17">
        <v>0</v>
      </c>
      <c r="CA14" s="17">
        <v>0</v>
      </c>
    </row>
    <row r="15" spans="2:79" x14ac:dyDescent="0.3">
      <c r="B15" s="18" t="s">
        <v>213</v>
      </c>
      <c r="C15" s="21">
        <v>0.71249892497316203</v>
      </c>
      <c r="D15" s="21">
        <v>0.69307668850121695</v>
      </c>
      <c r="E15" s="21">
        <v>0.73376904831679801</v>
      </c>
      <c r="F15" s="21"/>
      <c r="G15" s="21">
        <v>0.67275612877819002</v>
      </c>
      <c r="H15" s="21">
        <v>0.709212669471596</v>
      </c>
      <c r="I15" s="21">
        <v>0.70351078708326498</v>
      </c>
      <c r="J15" s="21">
        <v>0.66673867732385395</v>
      </c>
      <c r="K15" s="21">
        <v>0.70839827631845997</v>
      </c>
      <c r="L15" s="21">
        <v>0.78895037291537895</v>
      </c>
      <c r="M15" s="21"/>
      <c r="N15" s="21">
        <v>0.78185083635538399</v>
      </c>
      <c r="O15" s="21">
        <v>0.737717764434902</v>
      </c>
      <c r="P15" s="21">
        <v>0.66896247031621603</v>
      </c>
      <c r="Q15" s="21">
        <v>0.64797645861710995</v>
      </c>
      <c r="R15" s="21"/>
      <c r="S15" s="21">
        <v>0.65779548967803303</v>
      </c>
      <c r="T15" s="21">
        <v>0.71741792253166403</v>
      </c>
      <c r="U15" s="21">
        <v>0.68066713465390805</v>
      </c>
      <c r="V15" s="21">
        <v>0.76314153600196</v>
      </c>
      <c r="W15" s="21">
        <v>0.69342590303396701</v>
      </c>
      <c r="X15" s="21">
        <v>0.75401983700056296</v>
      </c>
      <c r="Y15" s="21">
        <v>0.70657578235906804</v>
      </c>
      <c r="Z15" s="21">
        <v>0.77159391499720797</v>
      </c>
      <c r="AA15" s="21">
        <v>0.74570032566038302</v>
      </c>
      <c r="AB15" s="21">
        <v>0.69736148157787403</v>
      </c>
      <c r="AC15" s="21">
        <v>0.69731918442229002</v>
      </c>
      <c r="AD15" s="21">
        <v>0.68551439986618101</v>
      </c>
      <c r="AE15" s="21"/>
      <c r="AF15" s="21">
        <v>0.75123222470309603</v>
      </c>
      <c r="AG15" s="21">
        <v>0.73580297869273303</v>
      </c>
      <c r="AH15" s="21">
        <v>0.77860168539063901</v>
      </c>
      <c r="AI15" s="21">
        <v>0.54545226639932698</v>
      </c>
      <c r="AJ15" s="21">
        <v>0.78781850368181106</v>
      </c>
      <c r="AK15" s="21"/>
      <c r="AL15" s="21">
        <v>0.74477718490856903</v>
      </c>
      <c r="AM15" s="21">
        <v>0.76755211981557103</v>
      </c>
      <c r="AN15" s="21">
        <v>0.77616642710935801</v>
      </c>
      <c r="AO15" s="21">
        <v>0.600287750909266</v>
      </c>
      <c r="AP15" s="21">
        <v>0.81797114099063195</v>
      </c>
      <c r="AQ15" s="21">
        <v>0.69209780219274497</v>
      </c>
      <c r="AR15" s="21"/>
      <c r="AS15" s="21">
        <v>0.75725943913402405</v>
      </c>
      <c r="AT15" s="21">
        <v>0.73175775272162402</v>
      </c>
      <c r="AU15" s="21">
        <v>0.66670554775373603</v>
      </c>
      <c r="AV15" s="21">
        <v>0.68833291186432</v>
      </c>
      <c r="AW15" s="21">
        <v>0.52268685567933204</v>
      </c>
      <c r="AX15" s="21"/>
      <c r="AY15" s="21">
        <v>0.75749056641051604</v>
      </c>
      <c r="AZ15" s="21">
        <v>0.73118436929986497</v>
      </c>
      <c r="BA15" s="21">
        <v>0.68158761207969698</v>
      </c>
      <c r="BB15" s="21">
        <v>0.67971695020193201</v>
      </c>
      <c r="BC15" s="21">
        <v>0.51337298455911895</v>
      </c>
      <c r="BD15" s="21"/>
      <c r="BE15" s="21">
        <v>0.532724266340451</v>
      </c>
      <c r="BF15" s="21">
        <v>0.64692325812901796</v>
      </c>
      <c r="BG15" s="21">
        <v>0.73785035033248603</v>
      </c>
      <c r="BH15" s="21">
        <v>0.74098469624315599</v>
      </c>
      <c r="BI15" s="21"/>
      <c r="BJ15" s="21">
        <v>0.26677289739435101</v>
      </c>
      <c r="BK15" s="21">
        <v>0.56894107076877198</v>
      </c>
      <c r="BL15" s="21">
        <v>0.71067066916601396</v>
      </c>
      <c r="BM15" s="21">
        <v>0.83784626154182096</v>
      </c>
      <c r="BN15" s="21"/>
      <c r="BO15" s="21">
        <v>0.50334660818633403</v>
      </c>
      <c r="BP15" s="21">
        <v>0.52673771343739895</v>
      </c>
      <c r="BQ15" s="21">
        <v>0.79359272938090597</v>
      </c>
      <c r="BR15" s="21"/>
      <c r="BS15" s="21">
        <v>0.72911348863033998</v>
      </c>
      <c r="BT15" s="21">
        <v>0.69303131816658903</v>
      </c>
      <c r="BU15" s="21"/>
      <c r="BV15" s="21">
        <v>0.77802754679696196</v>
      </c>
      <c r="BW15" s="21">
        <v>0.71659537588140299</v>
      </c>
      <c r="BX15" s="21">
        <v>0.67338024459614898</v>
      </c>
      <c r="BY15" s="21"/>
      <c r="BZ15" s="21">
        <v>0.77860494334684205</v>
      </c>
      <c r="CA15" s="21">
        <v>0.71920202472892703</v>
      </c>
    </row>
    <row r="16" spans="2:79" x14ac:dyDescent="0.3">
      <c r="B16" s="18" t="s">
        <v>214</v>
      </c>
      <c r="C16" s="21">
        <v>0.14206328095828999</v>
      </c>
      <c r="D16" s="21">
        <v>0.167695502205879</v>
      </c>
      <c r="E16" s="21">
        <v>0.11522436808615701</v>
      </c>
      <c r="F16" s="21"/>
      <c r="G16" s="21">
        <v>0.167188273515047</v>
      </c>
      <c r="H16" s="21">
        <v>0.13745295247793901</v>
      </c>
      <c r="I16" s="21">
        <v>0.14244729975293199</v>
      </c>
      <c r="J16" s="21">
        <v>0.17391880096687901</v>
      </c>
      <c r="K16" s="21">
        <v>0.154889192179577</v>
      </c>
      <c r="L16" s="21">
        <v>9.4274199707263404E-2</v>
      </c>
      <c r="M16" s="21"/>
      <c r="N16" s="21">
        <v>9.2832445782756304E-2</v>
      </c>
      <c r="O16" s="21">
        <v>0.11502806359213601</v>
      </c>
      <c r="P16" s="21">
        <v>0.16750373598916701</v>
      </c>
      <c r="Q16" s="21">
        <v>0.20380287420065901</v>
      </c>
      <c r="R16" s="21"/>
      <c r="S16" s="21">
        <v>0.12886800377451499</v>
      </c>
      <c r="T16" s="21">
        <v>0.16239279315965099</v>
      </c>
      <c r="U16" s="21">
        <v>0.13465168781169801</v>
      </c>
      <c r="V16" s="21">
        <v>0.134140917274334</v>
      </c>
      <c r="W16" s="21">
        <v>0.18701202041477399</v>
      </c>
      <c r="X16" s="21">
        <v>0.12942397867772401</v>
      </c>
      <c r="Y16" s="21">
        <v>0.107577282013939</v>
      </c>
      <c r="Z16" s="21">
        <v>0.13670781245195299</v>
      </c>
      <c r="AA16" s="21">
        <v>0.121311646450212</v>
      </c>
      <c r="AB16" s="21">
        <v>0.17335094647558499</v>
      </c>
      <c r="AC16" s="21">
        <v>0.16328560286931401</v>
      </c>
      <c r="AD16" s="21">
        <v>0.137724030592831</v>
      </c>
      <c r="AE16" s="21"/>
      <c r="AF16" s="21">
        <v>0.106264889252353</v>
      </c>
      <c r="AG16" s="21">
        <v>0.12974446654133201</v>
      </c>
      <c r="AH16" s="21">
        <v>8.6180808426278996E-2</v>
      </c>
      <c r="AI16" s="21">
        <v>0.27081397378313998</v>
      </c>
      <c r="AJ16" s="21">
        <v>0.10668556136825</v>
      </c>
      <c r="AK16" s="21"/>
      <c r="AL16" s="21">
        <v>0.118895352359427</v>
      </c>
      <c r="AM16" s="21">
        <v>9.8638350516330894E-2</v>
      </c>
      <c r="AN16" s="21">
        <v>9.7377039004837296E-2</v>
      </c>
      <c r="AO16" s="21">
        <v>0.234191094742496</v>
      </c>
      <c r="AP16" s="21">
        <v>0.110630551783029</v>
      </c>
      <c r="AQ16" s="21">
        <v>0.12503795098326301</v>
      </c>
      <c r="AR16" s="21"/>
      <c r="AS16" s="21">
        <v>0.11422588676279601</v>
      </c>
      <c r="AT16" s="21">
        <v>0.124204018949923</v>
      </c>
      <c r="AU16" s="21">
        <v>0.16435956801124499</v>
      </c>
      <c r="AV16" s="21">
        <v>0.20072137115261601</v>
      </c>
      <c r="AW16" s="21">
        <v>0.26720560642706598</v>
      </c>
      <c r="AX16" s="21"/>
      <c r="AY16" s="21">
        <v>0.110932997661294</v>
      </c>
      <c r="AZ16" s="21">
        <v>0.132921275857978</v>
      </c>
      <c r="BA16" s="21">
        <v>0.14046171870122801</v>
      </c>
      <c r="BB16" s="21">
        <v>0.19092881758253799</v>
      </c>
      <c r="BC16" s="21">
        <v>0.29326313352369199</v>
      </c>
      <c r="BD16" s="21"/>
      <c r="BE16" s="21">
        <v>0.32319847938994001</v>
      </c>
      <c r="BF16" s="21">
        <v>0.177279853563659</v>
      </c>
      <c r="BG16" s="21">
        <v>0.121391197869607</v>
      </c>
      <c r="BH16" s="21">
        <v>0.12640537539841801</v>
      </c>
      <c r="BI16" s="21"/>
      <c r="BJ16" s="21">
        <v>0.58011910809654499</v>
      </c>
      <c r="BK16" s="21">
        <v>0.21233707343855901</v>
      </c>
      <c r="BL16" s="21">
        <v>0.105453104780892</v>
      </c>
      <c r="BM16" s="21">
        <v>4.9061838764708397E-2</v>
      </c>
      <c r="BN16" s="21"/>
      <c r="BO16" s="21">
        <v>0.31122500794612801</v>
      </c>
      <c r="BP16" s="21">
        <v>0.272056632324915</v>
      </c>
      <c r="BQ16" s="21">
        <v>8.2135684037328197E-2</v>
      </c>
      <c r="BR16" s="21"/>
      <c r="BS16" s="21">
        <v>0.1216460324905</v>
      </c>
      <c r="BT16" s="21">
        <v>0.16642149642607099</v>
      </c>
      <c r="BU16" s="21"/>
      <c r="BV16" s="21">
        <v>0.108857954215762</v>
      </c>
      <c r="BW16" s="21">
        <v>0.14056048913365601</v>
      </c>
      <c r="BX16" s="21">
        <v>0.16791772788034501</v>
      </c>
      <c r="BY16" s="21"/>
      <c r="BZ16" s="21">
        <v>0.124018129545742</v>
      </c>
      <c r="CA16" s="21">
        <v>0.18012368333575901</v>
      </c>
    </row>
    <row r="17" spans="2:79" x14ac:dyDescent="0.3">
      <c r="B17" s="18" t="s">
        <v>191</v>
      </c>
      <c r="C17" s="22">
        <v>0.57043564401487301</v>
      </c>
      <c r="D17" s="22">
        <v>0.52538118629533803</v>
      </c>
      <c r="E17" s="22">
        <v>0.61854468023064102</v>
      </c>
      <c r="F17" s="22"/>
      <c r="G17" s="22">
        <v>0.50556785526314296</v>
      </c>
      <c r="H17" s="22">
        <v>0.57175971699365702</v>
      </c>
      <c r="I17" s="22">
        <v>0.56106348733033296</v>
      </c>
      <c r="J17" s="22">
        <v>0.492819876356975</v>
      </c>
      <c r="K17" s="22">
        <v>0.553509084138883</v>
      </c>
      <c r="L17" s="22">
        <v>0.69467617320811603</v>
      </c>
      <c r="M17" s="22"/>
      <c r="N17" s="22">
        <v>0.68901839057262804</v>
      </c>
      <c r="O17" s="22">
        <v>0.62268970084276598</v>
      </c>
      <c r="P17" s="22">
        <v>0.50145873432705002</v>
      </c>
      <c r="Q17" s="22">
        <v>0.44417358441645199</v>
      </c>
      <c r="R17" s="22"/>
      <c r="S17" s="22">
        <v>0.52892748590351801</v>
      </c>
      <c r="T17" s="22">
        <v>0.55502512937201298</v>
      </c>
      <c r="U17" s="22">
        <v>0.54601544684221004</v>
      </c>
      <c r="V17" s="22">
        <v>0.62900061872762703</v>
      </c>
      <c r="W17" s="22">
        <v>0.50641388261919296</v>
      </c>
      <c r="X17" s="22">
        <v>0.62459585832283904</v>
      </c>
      <c r="Y17" s="22">
        <v>0.59899850034512903</v>
      </c>
      <c r="Z17" s="22">
        <v>0.63488610254525502</v>
      </c>
      <c r="AA17" s="22">
        <v>0.62438867921017005</v>
      </c>
      <c r="AB17" s="22">
        <v>0.52401053510228901</v>
      </c>
      <c r="AC17" s="22">
        <v>0.53403358155297598</v>
      </c>
      <c r="AD17" s="22">
        <v>0.54779036927335001</v>
      </c>
      <c r="AE17" s="22"/>
      <c r="AF17" s="22">
        <v>0.64496733545074303</v>
      </c>
      <c r="AG17" s="22">
        <v>0.60605851215140105</v>
      </c>
      <c r="AH17" s="22">
        <v>0.69242087696436005</v>
      </c>
      <c r="AI17" s="22">
        <v>0.274638292616187</v>
      </c>
      <c r="AJ17" s="22">
        <v>0.68113294231356003</v>
      </c>
      <c r="AK17" s="22"/>
      <c r="AL17" s="22">
        <v>0.62588183254914198</v>
      </c>
      <c r="AM17" s="22">
        <v>0.66891376929923996</v>
      </c>
      <c r="AN17" s="22">
        <v>0.67878938810452005</v>
      </c>
      <c r="AO17" s="22">
        <v>0.36609665616676901</v>
      </c>
      <c r="AP17" s="22">
        <v>0.70734058920760301</v>
      </c>
      <c r="AQ17" s="22">
        <v>0.56705985120948199</v>
      </c>
      <c r="AR17" s="22"/>
      <c r="AS17" s="22">
        <v>0.64303355237122795</v>
      </c>
      <c r="AT17" s="22">
        <v>0.60755373377170196</v>
      </c>
      <c r="AU17" s="22">
        <v>0.50234597974249096</v>
      </c>
      <c r="AV17" s="22">
        <v>0.48761154071170398</v>
      </c>
      <c r="AW17" s="22">
        <v>0.25548124925226601</v>
      </c>
      <c r="AX17" s="22"/>
      <c r="AY17" s="22">
        <v>0.64655756874922199</v>
      </c>
      <c r="AZ17" s="22">
        <v>0.598263093441887</v>
      </c>
      <c r="BA17" s="22">
        <v>0.54112589337846895</v>
      </c>
      <c r="BB17" s="22">
        <v>0.48878813261939402</v>
      </c>
      <c r="BC17" s="22">
        <v>0.22010985103542699</v>
      </c>
      <c r="BD17" s="22"/>
      <c r="BE17" s="22">
        <v>0.20952578695051099</v>
      </c>
      <c r="BF17" s="22">
        <v>0.46964340456535802</v>
      </c>
      <c r="BG17" s="22">
        <v>0.61645915246287897</v>
      </c>
      <c r="BH17" s="22">
        <v>0.61457932084473799</v>
      </c>
      <c r="BI17" s="22"/>
      <c r="BJ17" s="22">
        <v>-0.31334621070219398</v>
      </c>
      <c r="BK17" s="22">
        <v>0.35660399733021297</v>
      </c>
      <c r="BL17" s="22">
        <v>0.60521756438512198</v>
      </c>
      <c r="BM17" s="22">
        <v>0.78878442277711303</v>
      </c>
      <c r="BN17" s="22"/>
      <c r="BO17" s="22">
        <v>0.192121600240206</v>
      </c>
      <c r="BP17" s="22">
        <v>0.254681081112484</v>
      </c>
      <c r="BQ17" s="22">
        <v>0.71145704534357801</v>
      </c>
      <c r="BR17" s="22"/>
      <c r="BS17" s="22">
        <v>0.60746745613984099</v>
      </c>
      <c r="BT17" s="22">
        <v>0.52660982174051796</v>
      </c>
      <c r="BU17" s="22"/>
      <c r="BV17" s="22">
        <v>0.66916959258120001</v>
      </c>
      <c r="BW17" s="22">
        <v>0.57603488674774606</v>
      </c>
      <c r="BX17" s="22">
        <v>0.505462516715804</v>
      </c>
      <c r="BY17" s="22"/>
      <c r="BZ17" s="22">
        <v>0.65458681380109995</v>
      </c>
      <c r="CA17" s="22">
        <v>0.53907834139316801</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0.51021057908092304</v>
      </c>
      <c r="D9" s="17">
        <v>0.48155670597412797</v>
      </c>
      <c r="E9" s="17">
        <v>0.54167366504163905</v>
      </c>
      <c r="F9" s="17"/>
      <c r="G9" s="17">
        <v>0.41391496576169101</v>
      </c>
      <c r="H9" s="17">
        <v>0.491298694094285</v>
      </c>
      <c r="I9" s="17">
        <v>0.498982780783151</v>
      </c>
      <c r="J9" s="17">
        <v>0.48942491488643403</v>
      </c>
      <c r="K9" s="17">
        <v>0.538805886283372</v>
      </c>
      <c r="L9" s="17">
        <v>0.59682072783884499</v>
      </c>
      <c r="M9" s="17"/>
      <c r="N9" s="17">
        <v>0.56567515691660397</v>
      </c>
      <c r="O9" s="17">
        <v>0.51692502446629596</v>
      </c>
      <c r="P9" s="17">
        <v>0.47059085002043499</v>
      </c>
      <c r="Q9" s="17">
        <v>0.47462767800521999</v>
      </c>
      <c r="R9" s="17"/>
      <c r="S9" s="17">
        <v>0.51914645441554097</v>
      </c>
      <c r="T9" s="17">
        <v>0.55121284752397004</v>
      </c>
      <c r="U9" s="17">
        <v>0.47761151105440802</v>
      </c>
      <c r="V9" s="17">
        <v>0.56100951760456397</v>
      </c>
      <c r="W9" s="17">
        <v>0.417749037752846</v>
      </c>
      <c r="X9" s="17">
        <v>0.49836786984238302</v>
      </c>
      <c r="Y9" s="17">
        <v>0.47331051960065001</v>
      </c>
      <c r="Z9" s="17">
        <v>0.53398759040814003</v>
      </c>
      <c r="AA9" s="17">
        <v>0.51203150572044698</v>
      </c>
      <c r="AB9" s="17">
        <v>0.52049341267994698</v>
      </c>
      <c r="AC9" s="17">
        <v>0.49530085290546599</v>
      </c>
      <c r="AD9" s="17">
        <v>0.53194731936818995</v>
      </c>
      <c r="AE9" s="17"/>
      <c r="AF9" s="17">
        <v>0.50628077225617096</v>
      </c>
      <c r="AG9" s="17">
        <v>0.53181322484515203</v>
      </c>
      <c r="AH9" s="17">
        <v>0.57680472799708904</v>
      </c>
      <c r="AI9" s="17">
        <v>0.41188119455201599</v>
      </c>
      <c r="AJ9" s="17">
        <v>0.55791047560255602</v>
      </c>
      <c r="AK9" s="17"/>
      <c r="AL9" s="17">
        <v>0.54051628541016306</v>
      </c>
      <c r="AM9" s="17">
        <v>0.51795650280497996</v>
      </c>
      <c r="AN9" s="17">
        <v>0.59757838641972605</v>
      </c>
      <c r="AO9" s="17">
        <v>0.44583995104594798</v>
      </c>
      <c r="AP9" s="17">
        <v>0.57988327861367694</v>
      </c>
      <c r="AQ9" s="17">
        <v>0.44610031677982598</v>
      </c>
      <c r="AR9" s="17"/>
      <c r="AS9" s="17">
        <v>0.66415139091582498</v>
      </c>
      <c r="AT9" s="17">
        <v>0.47321387784718</v>
      </c>
      <c r="AU9" s="17">
        <v>0.46664756853658701</v>
      </c>
      <c r="AV9" s="17">
        <v>0.53902110441959705</v>
      </c>
      <c r="AW9" s="17">
        <v>0.47306816401135898</v>
      </c>
      <c r="AX9" s="17"/>
      <c r="AY9" s="17">
        <v>0.62812816458218301</v>
      </c>
      <c r="AZ9" s="17">
        <v>0.48286825151083601</v>
      </c>
      <c r="BA9" s="17">
        <v>0.446992178304494</v>
      </c>
      <c r="BB9" s="17">
        <v>0.49556445159488399</v>
      </c>
      <c r="BC9" s="17">
        <v>0.41438588554258898</v>
      </c>
      <c r="BD9" s="17"/>
      <c r="BE9" s="17">
        <v>0.33097900339858599</v>
      </c>
      <c r="BF9" s="17">
        <v>0.418635444187132</v>
      </c>
      <c r="BG9" s="17">
        <v>0.53333428515914705</v>
      </c>
      <c r="BH9" s="17">
        <v>0.55725951826786801</v>
      </c>
      <c r="BI9" s="17"/>
      <c r="BJ9" s="17">
        <v>0.18043614694392701</v>
      </c>
      <c r="BK9" s="17">
        <v>0.36149957332350902</v>
      </c>
      <c r="BL9" s="17">
        <v>0.492476652498891</v>
      </c>
      <c r="BM9" s="17">
        <v>0.61760271120142596</v>
      </c>
      <c r="BN9" s="17"/>
      <c r="BO9" s="17">
        <v>0.30496505753585901</v>
      </c>
      <c r="BP9" s="17">
        <v>0.343287999298867</v>
      </c>
      <c r="BQ9" s="17">
        <v>0.58748015216377403</v>
      </c>
      <c r="BR9" s="17"/>
      <c r="BS9" s="17">
        <v>0.54486960694298103</v>
      </c>
      <c r="BT9" s="17">
        <v>0.46864653510250598</v>
      </c>
      <c r="BU9" s="17"/>
      <c r="BV9" s="17">
        <v>0.57386968829506402</v>
      </c>
      <c r="BW9" s="17">
        <v>0.50363239609813604</v>
      </c>
      <c r="BX9" s="17">
        <v>0.48274144394081497</v>
      </c>
      <c r="BY9" s="17"/>
      <c r="BZ9" s="17">
        <v>0.54224290101850503</v>
      </c>
      <c r="CA9" s="17">
        <v>0.51621434787937603</v>
      </c>
    </row>
    <row r="10" spans="2:79" x14ac:dyDescent="0.3">
      <c r="B10" s="18" t="s">
        <v>209</v>
      </c>
      <c r="C10" s="17">
        <v>0.28322695898585698</v>
      </c>
      <c r="D10" s="17">
        <v>0.29784133680267899</v>
      </c>
      <c r="E10" s="17">
        <v>0.26570510560949301</v>
      </c>
      <c r="F10" s="17"/>
      <c r="G10" s="17">
        <v>0.36932533824701602</v>
      </c>
      <c r="H10" s="17">
        <v>0.28493037271327898</v>
      </c>
      <c r="I10" s="17">
        <v>0.312581260950898</v>
      </c>
      <c r="J10" s="17">
        <v>0.278215759125855</v>
      </c>
      <c r="K10" s="17">
        <v>0.22131957846060199</v>
      </c>
      <c r="L10" s="17">
        <v>0.245929020843731</v>
      </c>
      <c r="M10" s="17"/>
      <c r="N10" s="17">
        <v>0.29168504800939099</v>
      </c>
      <c r="O10" s="17">
        <v>0.29573567051410599</v>
      </c>
      <c r="P10" s="17">
        <v>0.29478774887780101</v>
      </c>
      <c r="Q10" s="17">
        <v>0.25034191389309801</v>
      </c>
      <c r="R10" s="17"/>
      <c r="S10" s="17">
        <v>0.279135153445841</v>
      </c>
      <c r="T10" s="17">
        <v>0.23277530813562</v>
      </c>
      <c r="U10" s="17">
        <v>0.271939183863045</v>
      </c>
      <c r="V10" s="17">
        <v>0.28210028185451103</v>
      </c>
      <c r="W10" s="17">
        <v>0.32277491399372099</v>
      </c>
      <c r="X10" s="17">
        <v>0.23844621807609101</v>
      </c>
      <c r="Y10" s="17">
        <v>0.33286024430563799</v>
      </c>
      <c r="Z10" s="17">
        <v>0.34332983982877302</v>
      </c>
      <c r="AA10" s="17">
        <v>0.319994212522348</v>
      </c>
      <c r="AB10" s="17">
        <v>0.28562367077655798</v>
      </c>
      <c r="AC10" s="17">
        <v>0.26432694168496401</v>
      </c>
      <c r="AD10" s="17">
        <v>0.27351761562881</v>
      </c>
      <c r="AE10" s="17"/>
      <c r="AF10" s="17">
        <v>0.29510635161960502</v>
      </c>
      <c r="AG10" s="17">
        <v>0.30305707426442502</v>
      </c>
      <c r="AH10" s="17">
        <v>0.28054407842369</v>
      </c>
      <c r="AI10" s="17">
        <v>0.23027087154664899</v>
      </c>
      <c r="AJ10" s="17">
        <v>0.233580532325083</v>
      </c>
      <c r="AK10" s="17"/>
      <c r="AL10" s="17">
        <v>0.31291029467588799</v>
      </c>
      <c r="AM10" s="17">
        <v>0.29492151191821098</v>
      </c>
      <c r="AN10" s="17">
        <v>0.27739391418354498</v>
      </c>
      <c r="AO10" s="17">
        <v>0.240041393059827</v>
      </c>
      <c r="AP10" s="17">
        <v>0.235484663852077</v>
      </c>
      <c r="AQ10" s="17">
        <v>0.32995405580916198</v>
      </c>
      <c r="AR10" s="17"/>
      <c r="AS10" s="17">
        <v>0.203030291154567</v>
      </c>
      <c r="AT10" s="17">
        <v>0.33278537878065201</v>
      </c>
      <c r="AU10" s="17">
        <v>0.27318146587429099</v>
      </c>
      <c r="AV10" s="17">
        <v>0.22356699473018601</v>
      </c>
      <c r="AW10" s="17">
        <v>0.20282857534279</v>
      </c>
      <c r="AX10" s="17"/>
      <c r="AY10" s="17">
        <v>0.216982228870543</v>
      </c>
      <c r="AZ10" s="17">
        <v>0.320742466535759</v>
      </c>
      <c r="BA10" s="17">
        <v>0.299736361309141</v>
      </c>
      <c r="BB10" s="17">
        <v>0.29810495811205301</v>
      </c>
      <c r="BC10" s="17">
        <v>0.23024976071712699</v>
      </c>
      <c r="BD10" s="17"/>
      <c r="BE10" s="17">
        <v>0.306797801586635</v>
      </c>
      <c r="BF10" s="17">
        <v>0.30918454750653201</v>
      </c>
      <c r="BG10" s="17">
        <v>0.27539386368670798</v>
      </c>
      <c r="BH10" s="17">
        <v>0.27627059056439202</v>
      </c>
      <c r="BI10" s="17"/>
      <c r="BJ10" s="17">
        <v>0.32354664597945998</v>
      </c>
      <c r="BK10" s="17">
        <v>0.36940870130124198</v>
      </c>
      <c r="BL10" s="17">
        <v>0.28882779151459198</v>
      </c>
      <c r="BM10" s="17">
        <v>0.258968223897447</v>
      </c>
      <c r="BN10" s="17"/>
      <c r="BO10" s="17">
        <v>0.32896256014387598</v>
      </c>
      <c r="BP10" s="17">
        <v>0.36029382838142399</v>
      </c>
      <c r="BQ10" s="17">
        <v>0.257805521972021</v>
      </c>
      <c r="BR10" s="17"/>
      <c r="BS10" s="17">
        <v>0.26431133971241999</v>
      </c>
      <c r="BT10" s="17">
        <v>0.30476222563970301</v>
      </c>
      <c r="BU10" s="17"/>
      <c r="BV10" s="17">
        <v>0.27316771366925302</v>
      </c>
      <c r="BW10" s="17">
        <v>0.28975390743260498</v>
      </c>
      <c r="BX10" s="17">
        <v>0.28345245071622599</v>
      </c>
      <c r="BY10" s="17"/>
      <c r="BZ10" s="17">
        <v>0.2461299574111</v>
      </c>
      <c r="CA10" s="17">
        <v>0.294797970656061</v>
      </c>
    </row>
    <row r="11" spans="2:79" x14ac:dyDescent="0.3">
      <c r="B11" s="18" t="s">
        <v>210</v>
      </c>
      <c r="C11" s="17">
        <v>0.11617396203850799</v>
      </c>
      <c r="D11" s="17">
        <v>0.11928854608451001</v>
      </c>
      <c r="E11" s="17">
        <v>0.113295977105956</v>
      </c>
      <c r="F11" s="17"/>
      <c r="G11" s="17">
        <v>0.13429278442062201</v>
      </c>
      <c r="H11" s="17">
        <v>0.137099359257294</v>
      </c>
      <c r="I11" s="17">
        <v>7.9428040280734899E-2</v>
      </c>
      <c r="J11" s="17">
        <v>0.12738427681480899</v>
      </c>
      <c r="K11" s="17">
        <v>0.12369214656042</v>
      </c>
      <c r="L11" s="17">
        <v>0.10275664890907001</v>
      </c>
      <c r="M11" s="17"/>
      <c r="N11" s="17">
        <v>9.2989093357679603E-2</v>
      </c>
      <c r="O11" s="17">
        <v>0.115944891072191</v>
      </c>
      <c r="P11" s="17">
        <v>0.11960219190513199</v>
      </c>
      <c r="Q11" s="17">
        <v>0.14075849097691301</v>
      </c>
      <c r="R11" s="17"/>
      <c r="S11" s="17">
        <v>0.13844642787672501</v>
      </c>
      <c r="T11" s="17">
        <v>0.11879140133142201</v>
      </c>
      <c r="U11" s="17">
        <v>0.15404066366966601</v>
      </c>
      <c r="V11" s="17">
        <v>7.5590735875004006E-2</v>
      </c>
      <c r="W11" s="17">
        <v>0.133821829934159</v>
      </c>
      <c r="X11" s="17">
        <v>0.164124338098107</v>
      </c>
      <c r="Y11" s="17">
        <v>0.13242092732029601</v>
      </c>
      <c r="Z11" s="17">
        <v>9.2487398509127502E-2</v>
      </c>
      <c r="AA11" s="17">
        <v>8.88749514383049E-2</v>
      </c>
      <c r="AB11" s="17">
        <v>6.6061572897970502E-2</v>
      </c>
      <c r="AC11" s="17">
        <v>0.116822862249518</v>
      </c>
      <c r="AD11" s="17">
        <v>7.3792518025762102E-2</v>
      </c>
      <c r="AE11" s="17"/>
      <c r="AF11" s="17">
        <v>0.113626719040487</v>
      </c>
      <c r="AG11" s="17">
        <v>0.10149031583502199</v>
      </c>
      <c r="AH11" s="17">
        <v>9.6710664779112707E-2</v>
      </c>
      <c r="AI11" s="17">
        <v>0.154249972609838</v>
      </c>
      <c r="AJ11" s="17">
        <v>0.12374859139858101</v>
      </c>
      <c r="AK11" s="17"/>
      <c r="AL11" s="17">
        <v>9.42872282135679E-2</v>
      </c>
      <c r="AM11" s="17">
        <v>0.115127917440974</v>
      </c>
      <c r="AN11" s="17">
        <v>7.9143718245391501E-2</v>
      </c>
      <c r="AO11" s="17">
        <v>0.14405256560118501</v>
      </c>
      <c r="AP11" s="17">
        <v>0.114564494208009</v>
      </c>
      <c r="AQ11" s="17">
        <v>0.147251981169052</v>
      </c>
      <c r="AR11" s="17"/>
      <c r="AS11" s="17">
        <v>8.1007929726179095E-2</v>
      </c>
      <c r="AT11" s="17">
        <v>0.114206719156824</v>
      </c>
      <c r="AU11" s="17">
        <v>0.14328749134319299</v>
      </c>
      <c r="AV11" s="17">
        <v>0.11323201591988299</v>
      </c>
      <c r="AW11" s="17">
        <v>0.122195269501621</v>
      </c>
      <c r="AX11" s="17"/>
      <c r="AY11" s="17">
        <v>9.2393117930657104E-2</v>
      </c>
      <c r="AZ11" s="17">
        <v>0.109982200975764</v>
      </c>
      <c r="BA11" s="17">
        <v>0.15472247095132799</v>
      </c>
      <c r="BB11" s="17">
        <v>9.89058923305913E-2</v>
      </c>
      <c r="BC11" s="17">
        <v>0.15894782860866599</v>
      </c>
      <c r="BD11" s="17"/>
      <c r="BE11" s="17">
        <v>0.16969971006861401</v>
      </c>
      <c r="BF11" s="17">
        <v>0.15830822897779501</v>
      </c>
      <c r="BG11" s="17">
        <v>0.107646623320133</v>
      </c>
      <c r="BH11" s="17">
        <v>9.4186969716440305E-2</v>
      </c>
      <c r="BI11" s="17"/>
      <c r="BJ11" s="17">
        <v>0.19124410450663601</v>
      </c>
      <c r="BK11" s="17">
        <v>0.13038222393149401</v>
      </c>
      <c r="BL11" s="17">
        <v>0.14489985405637501</v>
      </c>
      <c r="BM11" s="17">
        <v>8.17575220314537E-2</v>
      </c>
      <c r="BN11" s="17"/>
      <c r="BO11" s="17">
        <v>0.187849639108255</v>
      </c>
      <c r="BP11" s="17">
        <v>0.14757887632932501</v>
      </c>
      <c r="BQ11" s="17">
        <v>9.36855492553198E-2</v>
      </c>
      <c r="BR11" s="17"/>
      <c r="BS11" s="17">
        <v>0.109729769896957</v>
      </c>
      <c r="BT11" s="17">
        <v>0.12377487976365199</v>
      </c>
      <c r="BU11" s="17"/>
      <c r="BV11" s="17">
        <v>8.8836393533862801E-2</v>
      </c>
      <c r="BW11" s="17">
        <v>0.12431643237654801</v>
      </c>
      <c r="BX11" s="17">
        <v>0.12285146178242699</v>
      </c>
      <c r="BY11" s="17"/>
      <c r="BZ11" s="17">
        <v>0.14684967094438101</v>
      </c>
      <c r="CA11" s="17">
        <v>0.103367792409464</v>
      </c>
    </row>
    <row r="12" spans="2:79" x14ac:dyDescent="0.3">
      <c r="B12" s="18" t="s">
        <v>211</v>
      </c>
      <c r="C12" s="17">
        <v>4.7547301579984401E-2</v>
      </c>
      <c r="D12" s="17">
        <v>5.2989215862504498E-2</v>
      </c>
      <c r="E12" s="17">
        <v>4.2662272847204703E-2</v>
      </c>
      <c r="F12" s="17"/>
      <c r="G12" s="17">
        <v>4.7412902524178901E-2</v>
      </c>
      <c r="H12" s="17">
        <v>4.9636927101661302E-2</v>
      </c>
      <c r="I12" s="17">
        <v>5.1568114223310799E-2</v>
      </c>
      <c r="J12" s="17">
        <v>5.5793378168878E-2</v>
      </c>
      <c r="K12" s="17">
        <v>6.1297297599611902E-2</v>
      </c>
      <c r="L12" s="17">
        <v>2.6782780855130701E-2</v>
      </c>
      <c r="M12" s="17"/>
      <c r="N12" s="17">
        <v>3.3492487064461597E-2</v>
      </c>
      <c r="O12" s="17">
        <v>3.60841084171271E-2</v>
      </c>
      <c r="P12" s="17">
        <v>5.9920996698056103E-2</v>
      </c>
      <c r="Q12" s="17">
        <v>6.4710316473817003E-2</v>
      </c>
      <c r="R12" s="17"/>
      <c r="S12" s="17">
        <v>3.7770273244310003E-2</v>
      </c>
      <c r="T12" s="17">
        <v>7.1617031994842595E-2</v>
      </c>
      <c r="U12" s="17">
        <v>5.2881933258027897E-2</v>
      </c>
      <c r="V12" s="17">
        <v>5.3772174739397299E-2</v>
      </c>
      <c r="W12" s="17">
        <v>8.4120123763661195E-2</v>
      </c>
      <c r="X12" s="17">
        <v>3.1314633875194703E-2</v>
      </c>
      <c r="Y12" s="17">
        <v>2.1559190671973101E-2</v>
      </c>
      <c r="Z12" s="17">
        <v>3.0195171253958999E-2</v>
      </c>
      <c r="AA12" s="17">
        <v>3.4880148568333803E-2</v>
      </c>
      <c r="AB12" s="17">
        <v>4.7232005496324198E-2</v>
      </c>
      <c r="AC12" s="17">
        <v>7.1171463529684301E-2</v>
      </c>
      <c r="AD12" s="17">
        <v>1.9281464945209301E-2</v>
      </c>
      <c r="AE12" s="17"/>
      <c r="AF12" s="17">
        <v>5.8454526156682701E-2</v>
      </c>
      <c r="AG12" s="17">
        <v>4.2206233572206903E-2</v>
      </c>
      <c r="AH12" s="17">
        <v>2.4233618675982199E-2</v>
      </c>
      <c r="AI12" s="17">
        <v>8.0089139697594999E-2</v>
      </c>
      <c r="AJ12" s="17">
        <v>3.99555011311905E-2</v>
      </c>
      <c r="AK12" s="17"/>
      <c r="AL12" s="17">
        <v>3.7523905254650297E-2</v>
      </c>
      <c r="AM12" s="17">
        <v>4.4983587076924798E-2</v>
      </c>
      <c r="AN12" s="17">
        <v>2.4343597357378701E-2</v>
      </c>
      <c r="AO12" s="17">
        <v>8.8686010637656396E-2</v>
      </c>
      <c r="AP12" s="17">
        <v>3.5735434457132703E-2</v>
      </c>
      <c r="AQ12" s="17">
        <v>2.1804678694110999E-2</v>
      </c>
      <c r="AR12" s="17"/>
      <c r="AS12" s="17">
        <v>2.17024319833274E-2</v>
      </c>
      <c r="AT12" s="17">
        <v>4.32102611417364E-2</v>
      </c>
      <c r="AU12" s="17">
        <v>6.3191324237613797E-2</v>
      </c>
      <c r="AV12" s="17">
        <v>7.0199715558547704E-2</v>
      </c>
      <c r="AW12" s="17">
        <v>8.0052380699601702E-2</v>
      </c>
      <c r="AX12" s="17"/>
      <c r="AY12" s="17">
        <v>2.7315802591706101E-2</v>
      </c>
      <c r="AZ12" s="17">
        <v>5.2547692056655902E-2</v>
      </c>
      <c r="BA12" s="17">
        <v>5.5327353037414699E-2</v>
      </c>
      <c r="BB12" s="17">
        <v>4.5669263137709103E-2</v>
      </c>
      <c r="BC12" s="17">
        <v>0.103974481469886</v>
      </c>
      <c r="BD12" s="17"/>
      <c r="BE12" s="17">
        <v>8.3133637860522205E-2</v>
      </c>
      <c r="BF12" s="17">
        <v>6.9403298014768994E-2</v>
      </c>
      <c r="BG12" s="17">
        <v>4.6248580709296397E-2</v>
      </c>
      <c r="BH12" s="17">
        <v>3.2600476603735003E-2</v>
      </c>
      <c r="BI12" s="17"/>
      <c r="BJ12" s="17">
        <v>0.14627999907348899</v>
      </c>
      <c r="BK12" s="17">
        <v>0.105404554240389</v>
      </c>
      <c r="BL12" s="17">
        <v>4.0914488289861599E-2</v>
      </c>
      <c r="BM12" s="17">
        <v>2.1225362503603001E-2</v>
      </c>
      <c r="BN12" s="17"/>
      <c r="BO12" s="17">
        <v>9.5255051235185698E-2</v>
      </c>
      <c r="BP12" s="17">
        <v>9.1254654539756799E-2</v>
      </c>
      <c r="BQ12" s="17">
        <v>2.99751773881448E-2</v>
      </c>
      <c r="BR12" s="17"/>
      <c r="BS12" s="17">
        <v>4.1795415636939497E-2</v>
      </c>
      <c r="BT12" s="17">
        <v>5.5176948101700603E-2</v>
      </c>
      <c r="BU12" s="17"/>
      <c r="BV12" s="17">
        <v>4.2331810794365099E-2</v>
      </c>
      <c r="BW12" s="17">
        <v>4.3768335313159303E-2</v>
      </c>
      <c r="BX12" s="17">
        <v>5.8670861367726902E-2</v>
      </c>
      <c r="BY12" s="17"/>
      <c r="BZ12" s="17">
        <v>4.2630850976007099E-2</v>
      </c>
      <c r="CA12" s="17">
        <v>4.4335186678086398E-2</v>
      </c>
    </row>
    <row r="13" spans="2:79" x14ac:dyDescent="0.3">
      <c r="B13" s="18" t="s">
        <v>212</v>
      </c>
      <c r="C13" s="17">
        <v>3.1451015822321599E-2</v>
      </c>
      <c r="D13" s="17">
        <v>3.7350254245136903E-2</v>
      </c>
      <c r="E13" s="17">
        <v>2.4765653132179301E-2</v>
      </c>
      <c r="F13" s="17"/>
      <c r="G13" s="17">
        <v>2.1025644388828899E-2</v>
      </c>
      <c r="H13" s="17">
        <v>2.8758297976404199E-2</v>
      </c>
      <c r="I13" s="17">
        <v>3.5704504679086098E-2</v>
      </c>
      <c r="J13" s="17">
        <v>4.28434880522027E-2</v>
      </c>
      <c r="K13" s="17">
        <v>4.1574614454336301E-2</v>
      </c>
      <c r="L13" s="17">
        <v>2.1124508995784899E-2</v>
      </c>
      <c r="M13" s="17"/>
      <c r="N13" s="17">
        <v>1.2765512150202499E-2</v>
      </c>
      <c r="O13" s="17">
        <v>2.51122520095425E-2</v>
      </c>
      <c r="P13" s="17">
        <v>4.0108399698929501E-2</v>
      </c>
      <c r="Q13" s="17">
        <v>5.1234196658531697E-2</v>
      </c>
      <c r="R13" s="17"/>
      <c r="S13" s="17">
        <v>1.8698089314787999E-2</v>
      </c>
      <c r="T13" s="17">
        <v>1.14946151185182E-2</v>
      </c>
      <c r="U13" s="17">
        <v>3.1570181728727498E-2</v>
      </c>
      <c r="V13" s="17">
        <v>1.7296379870172698E-2</v>
      </c>
      <c r="W13" s="17">
        <v>3.4289724607200797E-2</v>
      </c>
      <c r="X13" s="17">
        <v>4.6166730918607297E-2</v>
      </c>
      <c r="Y13" s="17">
        <v>3.2926009885878599E-2</v>
      </c>
      <c r="Z13" s="17">
        <v>0</v>
      </c>
      <c r="AA13" s="17">
        <v>2.6284742455559201E-2</v>
      </c>
      <c r="AB13" s="17">
        <v>6.8085590175806496E-2</v>
      </c>
      <c r="AC13" s="17">
        <v>3.9958460359357802E-2</v>
      </c>
      <c r="AD13" s="17">
        <v>0.101461082032029</v>
      </c>
      <c r="AE13" s="17"/>
      <c r="AF13" s="17">
        <v>1.6766385573799E-2</v>
      </c>
      <c r="AG13" s="17">
        <v>1.39382220404038E-2</v>
      </c>
      <c r="AH13" s="17">
        <v>1.09673543287873E-2</v>
      </c>
      <c r="AI13" s="17">
        <v>0.115974107346995</v>
      </c>
      <c r="AJ13" s="17">
        <v>3.5739759605340399E-2</v>
      </c>
      <c r="AK13" s="17"/>
      <c r="AL13" s="17">
        <v>6.8105436871089197E-3</v>
      </c>
      <c r="AM13" s="17">
        <v>2.1275790160445299E-2</v>
      </c>
      <c r="AN13" s="17">
        <v>1.6705679492114298E-2</v>
      </c>
      <c r="AO13" s="17">
        <v>7.4808543003790307E-2</v>
      </c>
      <c r="AP13" s="17">
        <v>2.7426850081815099E-2</v>
      </c>
      <c r="AQ13" s="17">
        <v>2.9149668789071399E-2</v>
      </c>
      <c r="AR13" s="17"/>
      <c r="AS13" s="17">
        <v>2.7402986322083E-2</v>
      </c>
      <c r="AT13" s="17">
        <v>2.40547513220341E-2</v>
      </c>
      <c r="AU13" s="17">
        <v>3.8818357947050797E-2</v>
      </c>
      <c r="AV13" s="17">
        <v>4.4597780381399901E-2</v>
      </c>
      <c r="AW13" s="17">
        <v>9.4573104587566306E-2</v>
      </c>
      <c r="AX13" s="17"/>
      <c r="AY13" s="17">
        <v>2.7529976273871701E-2</v>
      </c>
      <c r="AZ13" s="17">
        <v>1.9165161772840701E-2</v>
      </c>
      <c r="BA13" s="17">
        <v>3.3843842860256698E-2</v>
      </c>
      <c r="BB13" s="17">
        <v>5.7139021769345398E-2</v>
      </c>
      <c r="BC13" s="17">
        <v>9.2442043661732504E-2</v>
      </c>
      <c r="BD13" s="17"/>
      <c r="BE13" s="17">
        <v>9.4474365799643398E-2</v>
      </c>
      <c r="BF13" s="17">
        <v>3.0653470501091198E-2</v>
      </c>
      <c r="BG13" s="17">
        <v>2.92236850192348E-2</v>
      </c>
      <c r="BH13" s="17">
        <v>2.80349787121368E-2</v>
      </c>
      <c r="BI13" s="17"/>
      <c r="BJ13" s="17">
        <v>0.140390764441431</v>
      </c>
      <c r="BK13" s="17">
        <v>2.6968927789153E-2</v>
      </c>
      <c r="BL13" s="17">
        <v>2.68066095671739E-2</v>
      </c>
      <c r="BM13" s="17">
        <v>8.0660835437880007E-3</v>
      </c>
      <c r="BN13" s="17"/>
      <c r="BO13" s="17">
        <v>7.1479465422532806E-2</v>
      </c>
      <c r="BP13" s="17">
        <v>5.06597253922303E-2</v>
      </c>
      <c r="BQ13" s="17">
        <v>1.9386941661190898E-2</v>
      </c>
      <c r="BR13" s="17"/>
      <c r="BS13" s="17">
        <v>2.77974258755916E-2</v>
      </c>
      <c r="BT13" s="17">
        <v>3.6305933414527397E-2</v>
      </c>
      <c r="BU13" s="17"/>
      <c r="BV13" s="17">
        <v>1.5366921132182E-2</v>
      </c>
      <c r="BW13" s="17">
        <v>2.4677463147399201E-2</v>
      </c>
      <c r="BX13" s="17">
        <v>4.6209240664687498E-2</v>
      </c>
      <c r="BY13" s="17"/>
      <c r="BZ13" s="17">
        <v>5.4432145972498104E-3</v>
      </c>
      <c r="CA13" s="17">
        <v>2.4784230181318902E-2</v>
      </c>
    </row>
    <row r="14" spans="2:79" x14ac:dyDescent="0.3">
      <c r="B14" s="18" t="s">
        <v>149</v>
      </c>
      <c r="C14" s="17">
        <v>1.13901824924055E-2</v>
      </c>
      <c r="D14" s="17">
        <v>1.09739410310412E-2</v>
      </c>
      <c r="E14" s="17">
        <v>1.1897326263528201E-2</v>
      </c>
      <c r="F14" s="17"/>
      <c r="G14" s="17">
        <v>1.40283646576641E-2</v>
      </c>
      <c r="H14" s="17">
        <v>8.2763488570768203E-3</v>
      </c>
      <c r="I14" s="17">
        <v>2.17352990828194E-2</v>
      </c>
      <c r="J14" s="17">
        <v>6.33818295182049E-3</v>
      </c>
      <c r="K14" s="17">
        <v>1.33104766416589E-2</v>
      </c>
      <c r="L14" s="17">
        <v>6.5863125574381204E-3</v>
      </c>
      <c r="M14" s="17"/>
      <c r="N14" s="17">
        <v>3.3927025016610799E-3</v>
      </c>
      <c r="O14" s="17">
        <v>1.01980535207369E-2</v>
      </c>
      <c r="P14" s="17">
        <v>1.4989812799647201E-2</v>
      </c>
      <c r="Q14" s="17">
        <v>1.8327403992420398E-2</v>
      </c>
      <c r="R14" s="17"/>
      <c r="S14" s="17">
        <v>6.8036017027945199E-3</v>
      </c>
      <c r="T14" s="17">
        <v>1.41087958956273E-2</v>
      </c>
      <c r="U14" s="17">
        <v>1.1956526426126299E-2</v>
      </c>
      <c r="V14" s="17">
        <v>1.02309100563508E-2</v>
      </c>
      <c r="W14" s="17">
        <v>7.24436994841135E-3</v>
      </c>
      <c r="X14" s="17">
        <v>2.1580209189616499E-2</v>
      </c>
      <c r="Y14" s="17">
        <v>6.9231082155646398E-3</v>
      </c>
      <c r="Z14" s="17">
        <v>0</v>
      </c>
      <c r="AA14" s="17">
        <v>1.7934439295007001E-2</v>
      </c>
      <c r="AB14" s="17">
        <v>1.25037479733935E-2</v>
      </c>
      <c r="AC14" s="17">
        <v>1.2419419271009299E-2</v>
      </c>
      <c r="AD14" s="17">
        <v>0</v>
      </c>
      <c r="AE14" s="17"/>
      <c r="AF14" s="17">
        <v>9.7652453532552207E-3</v>
      </c>
      <c r="AG14" s="17">
        <v>7.4949294427906297E-3</v>
      </c>
      <c r="AH14" s="17">
        <v>1.07395557953385E-2</v>
      </c>
      <c r="AI14" s="17">
        <v>7.5347142469063804E-3</v>
      </c>
      <c r="AJ14" s="17">
        <v>9.0651399372484696E-3</v>
      </c>
      <c r="AK14" s="17"/>
      <c r="AL14" s="17">
        <v>7.9517427586214707E-3</v>
      </c>
      <c r="AM14" s="17">
        <v>5.7346905984647003E-3</v>
      </c>
      <c r="AN14" s="17">
        <v>4.83470430184428E-3</v>
      </c>
      <c r="AO14" s="17">
        <v>6.5715366515923896E-3</v>
      </c>
      <c r="AP14" s="17">
        <v>6.9052787872884202E-3</v>
      </c>
      <c r="AQ14" s="17">
        <v>2.5739298758777798E-2</v>
      </c>
      <c r="AR14" s="17"/>
      <c r="AS14" s="17">
        <v>2.7049698980188201E-3</v>
      </c>
      <c r="AT14" s="17">
        <v>1.25290117515739E-2</v>
      </c>
      <c r="AU14" s="17">
        <v>1.48737920612649E-2</v>
      </c>
      <c r="AV14" s="17">
        <v>9.3823889903873903E-3</v>
      </c>
      <c r="AW14" s="17">
        <v>2.7282505857061899E-2</v>
      </c>
      <c r="AX14" s="17"/>
      <c r="AY14" s="17">
        <v>7.6507097510395104E-3</v>
      </c>
      <c r="AZ14" s="17">
        <v>1.4694227148145399E-2</v>
      </c>
      <c r="BA14" s="17">
        <v>9.3777935373665008E-3</v>
      </c>
      <c r="BB14" s="17">
        <v>4.6164130554179304E-3</v>
      </c>
      <c r="BC14" s="17">
        <v>0</v>
      </c>
      <c r="BD14" s="17"/>
      <c r="BE14" s="17">
        <v>1.4915481285999401E-2</v>
      </c>
      <c r="BF14" s="17">
        <v>1.38150108126811E-2</v>
      </c>
      <c r="BG14" s="17">
        <v>8.1529621054805095E-3</v>
      </c>
      <c r="BH14" s="17">
        <v>1.16474661354276E-2</v>
      </c>
      <c r="BI14" s="17"/>
      <c r="BJ14" s="17">
        <v>1.81023390550577E-2</v>
      </c>
      <c r="BK14" s="17">
        <v>6.3360194142138898E-3</v>
      </c>
      <c r="BL14" s="17">
        <v>6.0746040731062198E-3</v>
      </c>
      <c r="BM14" s="17">
        <v>1.23800968222823E-2</v>
      </c>
      <c r="BN14" s="17"/>
      <c r="BO14" s="17">
        <v>1.14882265542925E-2</v>
      </c>
      <c r="BP14" s="17">
        <v>6.9249160583967299E-3</v>
      </c>
      <c r="BQ14" s="17">
        <v>1.1666657559549499E-2</v>
      </c>
      <c r="BR14" s="17"/>
      <c r="BS14" s="17">
        <v>1.14964419351104E-2</v>
      </c>
      <c r="BT14" s="17">
        <v>1.1333477977911101E-2</v>
      </c>
      <c r="BU14" s="17"/>
      <c r="BV14" s="17">
        <v>6.4274725752737601E-3</v>
      </c>
      <c r="BW14" s="17">
        <v>1.38514656321523E-2</v>
      </c>
      <c r="BX14" s="17">
        <v>6.0745415281175897E-3</v>
      </c>
      <c r="BY14" s="17"/>
      <c r="BZ14" s="17">
        <v>1.6703405052756099E-2</v>
      </c>
      <c r="CA14" s="17">
        <v>1.6500472195694602E-2</v>
      </c>
    </row>
    <row r="15" spans="2:79" x14ac:dyDescent="0.3">
      <c r="B15" s="18" t="s">
        <v>213</v>
      </c>
      <c r="C15" s="21">
        <v>0.79343753806678097</v>
      </c>
      <c r="D15" s="21">
        <v>0.77939804277680802</v>
      </c>
      <c r="E15" s="21">
        <v>0.80737877065113195</v>
      </c>
      <c r="F15" s="21"/>
      <c r="G15" s="21">
        <v>0.78324030400870703</v>
      </c>
      <c r="H15" s="21">
        <v>0.77622906680756398</v>
      </c>
      <c r="I15" s="21">
        <v>0.81156404173404895</v>
      </c>
      <c r="J15" s="21">
        <v>0.76764067401228897</v>
      </c>
      <c r="K15" s="21">
        <v>0.76012546474397302</v>
      </c>
      <c r="L15" s="21">
        <v>0.84274974868257702</v>
      </c>
      <c r="M15" s="21"/>
      <c r="N15" s="21">
        <v>0.85736020492599496</v>
      </c>
      <c r="O15" s="21">
        <v>0.81266069498040205</v>
      </c>
      <c r="P15" s="21">
        <v>0.76537859889823601</v>
      </c>
      <c r="Q15" s="21">
        <v>0.724969591898318</v>
      </c>
      <c r="R15" s="21"/>
      <c r="S15" s="21">
        <v>0.79828160786138203</v>
      </c>
      <c r="T15" s="21">
        <v>0.78398815565959001</v>
      </c>
      <c r="U15" s="21">
        <v>0.74955069491745197</v>
      </c>
      <c r="V15" s="21">
        <v>0.84310979945907505</v>
      </c>
      <c r="W15" s="21">
        <v>0.74052395174656704</v>
      </c>
      <c r="X15" s="21">
        <v>0.73681408791847403</v>
      </c>
      <c r="Y15" s="21">
        <v>0.80617076390628795</v>
      </c>
      <c r="Z15" s="21">
        <v>0.877317430236913</v>
      </c>
      <c r="AA15" s="21">
        <v>0.83202571824279503</v>
      </c>
      <c r="AB15" s="21">
        <v>0.80611708345650501</v>
      </c>
      <c r="AC15" s="21">
        <v>0.75962779459042995</v>
      </c>
      <c r="AD15" s="21">
        <v>0.805464934997</v>
      </c>
      <c r="AE15" s="21"/>
      <c r="AF15" s="21">
        <v>0.80138712387577604</v>
      </c>
      <c r="AG15" s="21">
        <v>0.834870299109577</v>
      </c>
      <c r="AH15" s="21">
        <v>0.85734880642077904</v>
      </c>
      <c r="AI15" s="21">
        <v>0.64215206609866604</v>
      </c>
      <c r="AJ15" s="21">
        <v>0.79149100792763905</v>
      </c>
      <c r="AK15" s="21"/>
      <c r="AL15" s="21">
        <v>0.85342658008605099</v>
      </c>
      <c r="AM15" s="21">
        <v>0.81287801472319199</v>
      </c>
      <c r="AN15" s="21">
        <v>0.87497230060327102</v>
      </c>
      <c r="AO15" s="21">
        <v>0.68588134410577495</v>
      </c>
      <c r="AP15" s="21">
        <v>0.81536794246575395</v>
      </c>
      <c r="AQ15" s="21">
        <v>0.77605437258898802</v>
      </c>
      <c r="AR15" s="21"/>
      <c r="AS15" s="21">
        <v>0.86718168207039203</v>
      </c>
      <c r="AT15" s="21">
        <v>0.80599925662783101</v>
      </c>
      <c r="AU15" s="21">
        <v>0.739829034410877</v>
      </c>
      <c r="AV15" s="21">
        <v>0.76258809914978198</v>
      </c>
      <c r="AW15" s="21">
        <v>0.67589673935414896</v>
      </c>
      <c r="AX15" s="21"/>
      <c r="AY15" s="21">
        <v>0.84511039345272598</v>
      </c>
      <c r="AZ15" s="21">
        <v>0.80361071804659401</v>
      </c>
      <c r="BA15" s="21">
        <v>0.74672853961363495</v>
      </c>
      <c r="BB15" s="21">
        <v>0.793669409706936</v>
      </c>
      <c r="BC15" s="21">
        <v>0.64463564625971603</v>
      </c>
      <c r="BD15" s="21"/>
      <c r="BE15" s="21">
        <v>0.63777680498522105</v>
      </c>
      <c r="BF15" s="21">
        <v>0.72781999169366396</v>
      </c>
      <c r="BG15" s="21">
        <v>0.80872814884585498</v>
      </c>
      <c r="BH15" s="21">
        <v>0.83353010883225997</v>
      </c>
      <c r="BI15" s="21"/>
      <c r="BJ15" s="21">
        <v>0.50398279292338699</v>
      </c>
      <c r="BK15" s="21">
        <v>0.73090827462475105</v>
      </c>
      <c r="BL15" s="21">
        <v>0.78130444401348298</v>
      </c>
      <c r="BM15" s="21">
        <v>0.87657093509887296</v>
      </c>
      <c r="BN15" s="21"/>
      <c r="BO15" s="21">
        <v>0.63392761767973405</v>
      </c>
      <c r="BP15" s="21">
        <v>0.70358182768029098</v>
      </c>
      <c r="BQ15" s="21">
        <v>0.84528567413579503</v>
      </c>
      <c r="BR15" s="21"/>
      <c r="BS15" s="21">
        <v>0.80918094665540097</v>
      </c>
      <c r="BT15" s="21">
        <v>0.77340876074220899</v>
      </c>
      <c r="BU15" s="21"/>
      <c r="BV15" s="21">
        <v>0.84703740196431598</v>
      </c>
      <c r="BW15" s="21">
        <v>0.79338630353074102</v>
      </c>
      <c r="BX15" s="21">
        <v>0.76619389465704102</v>
      </c>
      <c r="BY15" s="21"/>
      <c r="BZ15" s="21">
        <v>0.78837285842960603</v>
      </c>
      <c r="CA15" s="21">
        <v>0.81101231853543598</v>
      </c>
    </row>
    <row r="16" spans="2:79" x14ac:dyDescent="0.3">
      <c r="B16" s="18" t="s">
        <v>214</v>
      </c>
      <c r="C16" s="21">
        <v>7.8998317402305895E-2</v>
      </c>
      <c r="D16" s="21">
        <v>9.0339470107641401E-2</v>
      </c>
      <c r="E16" s="21">
        <v>6.7427925979384004E-2</v>
      </c>
      <c r="F16" s="21"/>
      <c r="G16" s="21">
        <v>6.84385469130077E-2</v>
      </c>
      <c r="H16" s="21">
        <v>7.8395225078065497E-2</v>
      </c>
      <c r="I16" s="21">
        <v>8.7272618902396903E-2</v>
      </c>
      <c r="J16" s="21">
        <v>9.8636866221080796E-2</v>
      </c>
      <c r="K16" s="21">
        <v>0.10287191205394799</v>
      </c>
      <c r="L16" s="21">
        <v>4.7907289850915601E-2</v>
      </c>
      <c r="M16" s="21"/>
      <c r="N16" s="21">
        <v>4.62579992146641E-2</v>
      </c>
      <c r="O16" s="21">
        <v>6.1196360426669601E-2</v>
      </c>
      <c r="P16" s="21">
        <v>0.10002939639698601</v>
      </c>
      <c r="Q16" s="21">
        <v>0.11594451313234901</v>
      </c>
      <c r="R16" s="21"/>
      <c r="S16" s="21">
        <v>5.6468362559097901E-2</v>
      </c>
      <c r="T16" s="21">
        <v>8.3111647113360804E-2</v>
      </c>
      <c r="U16" s="21">
        <v>8.4452114986755505E-2</v>
      </c>
      <c r="V16" s="21">
        <v>7.1068554609569998E-2</v>
      </c>
      <c r="W16" s="21">
        <v>0.11840984837086201</v>
      </c>
      <c r="X16" s="21">
        <v>7.7481364793801993E-2</v>
      </c>
      <c r="Y16" s="21">
        <v>5.44852005578517E-2</v>
      </c>
      <c r="Z16" s="21">
        <v>3.0195171253958999E-2</v>
      </c>
      <c r="AA16" s="21">
        <v>6.1164891023892998E-2</v>
      </c>
      <c r="AB16" s="21">
        <v>0.115317595672131</v>
      </c>
      <c r="AC16" s="21">
        <v>0.111129923889042</v>
      </c>
      <c r="AD16" s="21">
        <v>0.12074254697723801</v>
      </c>
      <c r="AE16" s="21"/>
      <c r="AF16" s="21">
        <v>7.5220911730481704E-2</v>
      </c>
      <c r="AG16" s="21">
        <v>5.6144455612610798E-2</v>
      </c>
      <c r="AH16" s="21">
        <v>3.5200973004769501E-2</v>
      </c>
      <c r="AI16" s="21">
        <v>0.19606324704458999</v>
      </c>
      <c r="AJ16" s="21">
        <v>7.5695260736531003E-2</v>
      </c>
      <c r="AK16" s="21"/>
      <c r="AL16" s="21">
        <v>4.4334448941759197E-2</v>
      </c>
      <c r="AM16" s="21">
        <v>6.6259377237370007E-2</v>
      </c>
      <c r="AN16" s="21">
        <v>4.1049276849493103E-2</v>
      </c>
      <c r="AO16" s="21">
        <v>0.16349455364144699</v>
      </c>
      <c r="AP16" s="21">
        <v>6.3162284538947705E-2</v>
      </c>
      <c r="AQ16" s="21">
        <v>5.0954347483182401E-2</v>
      </c>
      <c r="AR16" s="21"/>
      <c r="AS16" s="21">
        <v>4.91054183054105E-2</v>
      </c>
      <c r="AT16" s="21">
        <v>6.7265012463770396E-2</v>
      </c>
      <c r="AU16" s="21">
        <v>0.102009682184665</v>
      </c>
      <c r="AV16" s="21">
        <v>0.11479749593994799</v>
      </c>
      <c r="AW16" s="21">
        <v>0.17462548528716801</v>
      </c>
      <c r="AX16" s="21"/>
      <c r="AY16" s="21">
        <v>5.4845778865577802E-2</v>
      </c>
      <c r="AZ16" s="21">
        <v>7.1712853829496603E-2</v>
      </c>
      <c r="BA16" s="21">
        <v>8.9171195897671404E-2</v>
      </c>
      <c r="BB16" s="21">
        <v>0.102808284907055</v>
      </c>
      <c r="BC16" s="21">
        <v>0.196416525131618</v>
      </c>
      <c r="BD16" s="21"/>
      <c r="BE16" s="21">
        <v>0.17760800366016599</v>
      </c>
      <c r="BF16" s="21">
        <v>0.10005676851586</v>
      </c>
      <c r="BG16" s="21">
        <v>7.5472265728531301E-2</v>
      </c>
      <c r="BH16" s="21">
        <v>6.0635455315871799E-2</v>
      </c>
      <c r="BI16" s="21"/>
      <c r="BJ16" s="21">
        <v>0.28667076351491999</v>
      </c>
      <c r="BK16" s="21">
        <v>0.13237348202954199</v>
      </c>
      <c r="BL16" s="21">
        <v>6.7721097857035506E-2</v>
      </c>
      <c r="BM16" s="21">
        <v>2.9291446047391E-2</v>
      </c>
      <c r="BN16" s="21"/>
      <c r="BO16" s="21">
        <v>0.16673451665771799</v>
      </c>
      <c r="BP16" s="21">
        <v>0.14191437993198699</v>
      </c>
      <c r="BQ16" s="21">
        <v>4.9362119049335698E-2</v>
      </c>
      <c r="BR16" s="21"/>
      <c r="BS16" s="21">
        <v>6.9592841512531103E-2</v>
      </c>
      <c r="BT16" s="21">
        <v>9.1482881516228007E-2</v>
      </c>
      <c r="BU16" s="21"/>
      <c r="BV16" s="21">
        <v>5.7698731926547099E-2</v>
      </c>
      <c r="BW16" s="21">
        <v>6.8445798460558496E-2</v>
      </c>
      <c r="BX16" s="21">
        <v>0.104880102032414</v>
      </c>
      <c r="BY16" s="21"/>
      <c r="BZ16" s="21">
        <v>4.8074065573256899E-2</v>
      </c>
      <c r="CA16" s="21">
        <v>6.91194168594053E-2</v>
      </c>
    </row>
    <row r="17" spans="2:79" x14ac:dyDescent="0.3">
      <c r="B17" s="18" t="s">
        <v>191</v>
      </c>
      <c r="C17" s="22">
        <v>0.71443922066447496</v>
      </c>
      <c r="D17" s="22">
        <v>0.68905857266916604</v>
      </c>
      <c r="E17" s="22">
        <v>0.73995084467174799</v>
      </c>
      <c r="F17" s="22"/>
      <c r="G17" s="22">
        <v>0.71480175709569904</v>
      </c>
      <c r="H17" s="22">
        <v>0.69783384172949803</v>
      </c>
      <c r="I17" s="22">
        <v>0.72429142283165204</v>
      </c>
      <c r="J17" s="22">
        <v>0.66900380779120905</v>
      </c>
      <c r="K17" s="22">
        <v>0.65725355269002494</v>
      </c>
      <c r="L17" s="22">
        <v>0.79484245883166105</v>
      </c>
      <c r="M17" s="22"/>
      <c r="N17" s="22">
        <v>0.81110220571133096</v>
      </c>
      <c r="O17" s="22">
        <v>0.75146433455373296</v>
      </c>
      <c r="P17" s="22">
        <v>0.66534920250124996</v>
      </c>
      <c r="Q17" s="22">
        <v>0.60902507876596901</v>
      </c>
      <c r="R17" s="22"/>
      <c r="S17" s="22">
        <v>0.74181324530228399</v>
      </c>
      <c r="T17" s="22">
        <v>0.70087650854622896</v>
      </c>
      <c r="U17" s="22">
        <v>0.66509857993069699</v>
      </c>
      <c r="V17" s="22">
        <v>0.77204124484950498</v>
      </c>
      <c r="W17" s="22">
        <v>0.62211410337570505</v>
      </c>
      <c r="X17" s="22">
        <v>0.65933272312467195</v>
      </c>
      <c r="Y17" s="22">
        <v>0.75168556334843595</v>
      </c>
      <c r="Z17" s="22">
        <v>0.84712225898295401</v>
      </c>
      <c r="AA17" s="22">
        <v>0.77086082721890203</v>
      </c>
      <c r="AB17" s="22">
        <v>0.69079948778437394</v>
      </c>
      <c r="AC17" s="22">
        <v>0.64849787070138798</v>
      </c>
      <c r="AD17" s="22">
        <v>0.68472238801976204</v>
      </c>
      <c r="AE17" s="22"/>
      <c r="AF17" s="22">
        <v>0.72616621214529398</v>
      </c>
      <c r="AG17" s="22">
        <v>0.77872584349696605</v>
      </c>
      <c r="AH17" s="22">
        <v>0.82214783341601005</v>
      </c>
      <c r="AI17" s="22">
        <v>0.44608881905407599</v>
      </c>
      <c r="AJ17" s="22">
        <v>0.71579574719110795</v>
      </c>
      <c r="AK17" s="22"/>
      <c r="AL17" s="22">
        <v>0.80909213114429201</v>
      </c>
      <c r="AM17" s="22">
        <v>0.74661863748582202</v>
      </c>
      <c r="AN17" s="22">
        <v>0.83392302375377803</v>
      </c>
      <c r="AO17" s="22">
        <v>0.52238679046432901</v>
      </c>
      <c r="AP17" s="22">
        <v>0.75220565792680605</v>
      </c>
      <c r="AQ17" s="22">
        <v>0.72510002510580496</v>
      </c>
      <c r="AR17" s="22"/>
      <c r="AS17" s="22">
        <v>0.81807626376498099</v>
      </c>
      <c r="AT17" s="22">
        <v>0.73873424416406097</v>
      </c>
      <c r="AU17" s="22">
        <v>0.637819352226213</v>
      </c>
      <c r="AV17" s="22">
        <v>0.64779060320983495</v>
      </c>
      <c r="AW17" s="22">
        <v>0.50127125406698103</v>
      </c>
      <c r="AX17" s="22"/>
      <c r="AY17" s="22">
        <v>0.79026461458714803</v>
      </c>
      <c r="AZ17" s="22">
        <v>0.73189786421709802</v>
      </c>
      <c r="BA17" s="22">
        <v>0.65755734371596297</v>
      </c>
      <c r="BB17" s="22">
        <v>0.69086112479988204</v>
      </c>
      <c r="BC17" s="22">
        <v>0.44821912112809698</v>
      </c>
      <c r="BD17" s="22"/>
      <c r="BE17" s="22">
        <v>0.460168801325056</v>
      </c>
      <c r="BF17" s="22">
        <v>0.62776322317780398</v>
      </c>
      <c r="BG17" s="22">
        <v>0.73325588311732404</v>
      </c>
      <c r="BH17" s="22">
        <v>0.77289465351638797</v>
      </c>
      <c r="BI17" s="22"/>
      <c r="BJ17" s="22">
        <v>0.217312029408467</v>
      </c>
      <c r="BK17" s="22">
        <v>0.59853479259520903</v>
      </c>
      <c r="BL17" s="22">
        <v>0.71358334615644803</v>
      </c>
      <c r="BM17" s="22">
        <v>0.84727948905148198</v>
      </c>
      <c r="BN17" s="22"/>
      <c r="BO17" s="22">
        <v>0.467193101022016</v>
      </c>
      <c r="BP17" s="22">
        <v>0.56166744774830402</v>
      </c>
      <c r="BQ17" s="22">
        <v>0.79592355508645896</v>
      </c>
      <c r="BR17" s="22"/>
      <c r="BS17" s="22">
        <v>0.73958810514286999</v>
      </c>
      <c r="BT17" s="22">
        <v>0.68192587922598102</v>
      </c>
      <c r="BU17" s="22"/>
      <c r="BV17" s="22">
        <v>0.78933867003776903</v>
      </c>
      <c r="BW17" s="22">
        <v>0.72494050507018304</v>
      </c>
      <c r="BX17" s="22">
        <v>0.66131379262462697</v>
      </c>
      <c r="BY17" s="22"/>
      <c r="BZ17" s="22">
        <v>0.74029879285634903</v>
      </c>
      <c r="CA17" s="22">
        <v>0.74189290167603095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0.44907537587608698</v>
      </c>
      <c r="D9" s="17">
        <v>0.42896421120964001</v>
      </c>
      <c r="E9" s="17">
        <v>0.47176989065688502</v>
      </c>
      <c r="F9" s="17"/>
      <c r="G9" s="17">
        <v>0.39102283547371303</v>
      </c>
      <c r="H9" s="17">
        <v>0.48160592269777702</v>
      </c>
      <c r="I9" s="17">
        <v>0.451226345749076</v>
      </c>
      <c r="J9" s="17">
        <v>0.46362159801161301</v>
      </c>
      <c r="K9" s="17">
        <v>0.44030938636273897</v>
      </c>
      <c r="L9" s="17">
        <v>0.45359132807022401</v>
      </c>
      <c r="M9" s="17"/>
      <c r="N9" s="17">
        <v>0.49809704588465498</v>
      </c>
      <c r="O9" s="17">
        <v>0.44719872091201202</v>
      </c>
      <c r="P9" s="17">
        <v>0.43591095858415901</v>
      </c>
      <c r="Q9" s="17">
        <v>0.40493152282488798</v>
      </c>
      <c r="R9" s="17"/>
      <c r="S9" s="17">
        <v>0.44355964267005199</v>
      </c>
      <c r="T9" s="17">
        <v>0.45995456598406997</v>
      </c>
      <c r="U9" s="17">
        <v>0.40941579951984403</v>
      </c>
      <c r="V9" s="17">
        <v>0.50012991539089502</v>
      </c>
      <c r="W9" s="17">
        <v>0.38109386372294701</v>
      </c>
      <c r="X9" s="17">
        <v>0.49392013030391702</v>
      </c>
      <c r="Y9" s="17">
        <v>0.37790896034286298</v>
      </c>
      <c r="Z9" s="17">
        <v>0.429743369761594</v>
      </c>
      <c r="AA9" s="17">
        <v>0.48188174582218402</v>
      </c>
      <c r="AB9" s="17">
        <v>0.45062009787267898</v>
      </c>
      <c r="AC9" s="17">
        <v>0.42897280523600301</v>
      </c>
      <c r="AD9" s="17">
        <v>0.52955222674536795</v>
      </c>
      <c r="AE9" s="17"/>
      <c r="AF9" s="17">
        <v>0.42250647620211501</v>
      </c>
      <c r="AG9" s="17">
        <v>0.487746728490912</v>
      </c>
      <c r="AH9" s="17">
        <v>0.50820787604464901</v>
      </c>
      <c r="AI9" s="17">
        <v>0.343639974602092</v>
      </c>
      <c r="AJ9" s="17">
        <v>0.498106003652525</v>
      </c>
      <c r="AK9" s="17"/>
      <c r="AL9" s="17">
        <v>0.50121765453011902</v>
      </c>
      <c r="AM9" s="17">
        <v>0.46537454083713098</v>
      </c>
      <c r="AN9" s="17">
        <v>0.55592312816118505</v>
      </c>
      <c r="AO9" s="17">
        <v>0.35309199745819603</v>
      </c>
      <c r="AP9" s="17">
        <v>0.50643198476192897</v>
      </c>
      <c r="AQ9" s="17">
        <v>0.41064873102323401</v>
      </c>
      <c r="AR9" s="17"/>
      <c r="AS9" s="17">
        <v>0.56895648933981802</v>
      </c>
      <c r="AT9" s="17">
        <v>0.44019149146759301</v>
      </c>
      <c r="AU9" s="17">
        <v>0.37998095096585499</v>
      </c>
      <c r="AV9" s="17">
        <v>0.42618435048268799</v>
      </c>
      <c r="AW9" s="17">
        <v>0.57932115838684695</v>
      </c>
      <c r="AX9" s="17"/>
      <c r="AY9" s="17">
        <v>0.54743773325086797</v>
      </c>
      <c r="AZ9" s="17">
        <v>0.39928915086111499</v>
      </c>
      <c r="BA9" s="17">
        <v>0.43059020117254698</v>
      </c>
      <c r="BB9" s="17">
        <v>0.45480679292196102</v>
      </c>
      <c r="BC9" s="17">
        <v>0.38393110804710301</v>
      </c>
      <c r="BD9" s="17"/>
      <c r="BE9" s="17">
        <v>0.28132647029385899</v>
      </c>
      <c r="BF9" s="17">
        <v>0.36482910220938802</v>
      </c>
      <c r="BG9" s="17">
        <v>0.464883915003172</v>
      </c>
      <c r="BH9" s="17">
        <v>0.50418139257709205</v>
      </c>
      <c r="BI9" s="17"/>
      <c r="BJ9" s="17">
        <v>0.201052429937572</v>
      </c>
      <c r="BK9" s="17">
        <v>0.343848346490362</v>
      </c>
      <c r="BL9" s="17">
        <v>0.40112626700050003</v>
      </c>
      <c r="BM9" s="17">
        <v>0.54516383264845003</v>
      </c>
      <c r="BN9" s="17"/>
      <c r="BO9" s="17">
        <v>0.34656458975332899</v>
      </c>
      <c r="BP9" s="17">
        <v>0.306506138266948</v>
      </c>
      <c r="BQ9" s="17">
        <v>0.49984782380673398</v>
      </c>
      <c r="BR9" s="17"/>
      <c r="BS9" s="17">
        <v>0.47912919442517998</v>
      </c>
      <c r="BT9" s="17">
        <v>0.41291969234781301</v>
      </c>
      <c r="BU9" s="17"/>
      <c r="BV9" s="17">
        <v>0.48820523473834698</v>
      </c>
      <c r="BW9" s="17">
        <v>0.47351842003914102</v>
      </c>
      <c r="BX9" s="17">
        <v>0.39992965661596802</v>
      </c>
      <c r="BY9" s="17"/>
      <c r="BZ9" s="17">
        <v>0.486419064315189</v>
      </c>
      <c r="CA9" s="17">
        <v>0.43466886141898198</v>
      </c>
    </row>
    <row r="10" spans="2:79" x14ac:dyDescent="0.3">
      <c r="B10" s="18" t="s">
        <v>209</v>
      </c>
      <c r="C10" s="17">
        <v>0.26185415684715102</v>
      </c>
      <c r="D10" s="17">
        <v>0.26487606663958602</v>
      </c>
      <c r="E10" s="17">
        <v>0.25625266249668099</v>
      </c>
      <c r="F10" s="17"/>
      <c r="G10" s="17">
        <v>0.30172491416683</v>
      </c>
      <c r="H10" s="17">
        <v>0.28221390894398501</v>
      </c>
      <c r="I10" s="17">
        <v>0.28216292341706101</v>
      </c>
      <c r="J10" s="17">
        <v>0.27166526698903198</v>
      </c>
      <c r="K10" s="17">
        <v>0.22352066667005099</v>
      </c>
      <c r="L10" s="17">
        <v>0.21976785225993001</v>
      </c>
      <c r="M10" s="17"/>
      <c r="N10" s="17">
        <v>0.256939046437684</v>
      </c>
      <c r="O10" s="17">
        <v>0.26549055436938901</v>
      </c>
      <c r="P10" s="17">
        <v>0.256064163266221</v>
      </c>
      <c r="Q10" s="17">
        <v>0.27371290015440702</v>
      </c>
      <c r="R10" s="17"/>
      <c r="S10" s="17">
        <v>0.26726042236373598</v>
      </c>
      <c r="T10" s="17">
        <v>0.22905635033899299</v>
      </c>
      <c r="U10" s="17">
        <v>0.26708702591723599</v>
      </c>
      <c r="V10" s="17">
        <v>0.27252184682068897</v>
      </c>
      <c r="W10" s="17">
        <v>0.27385772008706</v>
      </c>
      <c r="X10" s="17">
        <v>0.23249845317048201</v>
      </c>
      <c r="Y10" s="17">
        <v>0.315588367490583</v>
      </c>
      <c r="Z10" s="17">
        <v>0.22571328626835599</v>
      </c>
      <c r="AA10" s="17">
        <v>0.27528390779244799</v>
      </c>
      <c r="AB10" s="17">
        <v>0.27565757784658601</v>
      </c>
      <c r="AC10" s="17">
        <v>0.275806246292222</v>
      </c>
      <c r="AD10" s="17">
        <v>0.18272977584682501</v>
      </c>
      <c r="AE10" s="17"/>
      <c r="AF10" s="17">
        <v>0.278320401418573</v>
      </c>
      <c r="AG10" s="17">
        <v>0.26432674056553301</v>
      </c>
      <c r="AH10" s="17">
        <v>0.221529841506305</v>
      </c>
      <c r="AI10" s="17">
        <v>0.27922211575070399</v>
      </c>
      <c r="AJ10" s="17">
        <v>0.25555460955725601</v>
      </c>
      <c r="AK10" s="17"/>
      <c r="AL10" s="17">
        <v>0.26693764843414403</v>
      </c>
      <c r="AM10" s="17">
        <v>0.28203639895911098</v>
      </c>
      <c r="AN10" s="17">
        <v>0.21326298768645999</v>
      </c>
      <c r="AO10" s="17">
        <v>0.28778375216489399</v>
      </c>
      <c r="AP10" s="17">
        <v>0.25930185290930602</v>
      </c>
      <c r="AQ10" s="17">
        <v>0.25421994265006898</v>
      </c>
      <c r="AR10" s="17"/>
      <c r="AS10" s="17">
        <v>0.22372025339292001</v>
      </c>
      <c r="AT10" s="17">
        <v>0.28105634918071898</v>
      </c>
      <c r="AU10" s="17">
        <v>0.26486777932932598</v>
      </c>
      <c r="AV10" s="17">
        <v>0.244362984377965</v>
      </c>
      <c r="AW10" s="17">
        <v>0.15024645566398201</v>
      </c>
      <c r="AX10" s="17"/>
      <c r="AY10" s="17">
        <v>0.196595852714156</v>
      </c>
      <c r="AZ10" s="17">
        <v>0.31117618115476398</v>
      </c>
      <c r="BA10" s="17">
        <v>0.26757096613227999</v>
      </c>
      <c r="BB10" s="17">
        <v>0.23615973417113301</v>
      </c>
      <c r="BC10" s="17">
        <v>0.23634877472068999</v>
      </c>
      <c r="BD10" s="17"/>
      <c r="BE10" s="17">
        <v>0.27214206751648001</v>
      </c>
      <c r="BF10" s="17">
        <v>0.30685393349149698</v>
      </c>
      <c r="BG10" s="17">
        <v>0.27527324204828901</v>
      </c>
      <c r="BH10" s="17">
        <v>0.213307630516404</v>
      </c>
      <c r="BI10" s="17"/>
      <c r="BJ10" s="17">
        <v>0.264668216442</v>
      </c>
      <c r="BK10" s="17">
        <v>0.40625481179886103</v>
      </c>
      <c r="BL10" s="17">
        <v>0.27551177959786499</v>
      </c>
      <c r="BM10" s="17">
        <v>0.23617803457161199</v>
      </c>
      <c r="BN10" s="17"/>
      <c r="BO10" s="17">
        <v>0.27911760422737097</v>
      </c>
      <c r="BP10" s="17">
        <v>0.332937396394896</v>
      </c>
      <c r="BQ10" s="17">
        <v>0.24557110959529499</v>
      </c>
      <c r="BR10" s="17"/>
      <c r="BS10" s="17">
        <v>0.26234210699425398</v>
      </c>
      <c r="BT10" s="17">
        <v>0.26055772766878599</v>
      </c>
      <c r="BU10" s="17"/>
      <c r="BV10" s="17">
        <v>0.27223827166470499</v>
      </c>
      <c r="BW10" s="17">
        <v>0.248161469434939</v>
      </c>
      <c r="BX10" s="17">
        <v>0.28573977100646097</v>
      </c>
      <c r="BY10" s="17"/>
      <c r="BZ10" s="17">
        <v>0.29178450768912201</v>
      </c>
      <c r="CA10" s="17">
        <v>0.40955474996484098</v>
      </c>
    </row>
    <row r="11" spans="2:79" x14ac:dyDescent="0.3">
      <c r="B11" s="18" t="s">
        <v>210</v>
      </c>
      <c r="C11" s="17">
        <v>0.17288035415514</v>
      </c>
      <c r="D11" s="17">
        <v>0.18441660278191299</v>
      </c>
      <c r="E11" s="17">
        <v>0.162294429019189</v>
      </c>
      <c r="F11" s="17"/>
      <c r="G11" s="17">
        <v>0.18410261770030001</v>
      </c>
      <c r="H11" s="17">
        <v>0.145599607771803</v>
      </c>
      <c r="I11" s="17">
        <v>0.170088685218548</v>
      </c>
      <c r="J11" s="17">
        <v>0.15677486560044901</v>
      </c>
      <c r="K11" s="17">
        <v>0.175153185667422</v>
      </c>
      <c r="L11" s="17">
        <v>0.20146459561447599</v>
      </c>
      <c r="M11" s="17"/>
      <c r="N11" s="17">
        <v>0.157453550005592</v>
      </c>
      <c r="O11" s="17">
        <v>0.182477060989783</v>
      </c>
      <c r="P11" s="17">
        <v>0.160464222161357</v>
      </c>
      <c r="Q11" s="17">
        <v>0.18766289610525799</v>
      </c>
      <c r="R11" s="17"/>
      <c r="S11" s="17">
        <v>0.19114131153040301</v>
      </c>
      <c r="T11" s="17">
        <v>0.18458833001105601</v>
      </c>
      <c r="U11" s="17">
        <v>0.183224809886881</v>
      </c>
      <c r="V11" s="17">
        <v>0.156419117537512</v>
      </c>
      <c r="W11" s="17">
        <v>0.19786600242897401</v>
      </c>
      <c r="X11" s="17">
        <v>0.17207568248694299</v>
      </c>
      <c r="Y11" s="17">
        <v>0.19138907399899499</v>
      </c>
      <c r="Z11" s="17">
        <v>0.253303864714856</v>
      </c>
      <c r="AA11" s="17">
        <v>0.13307943649432299</v>
      </c>
      <c r="AB11" s="17">
        <v>0.14440904184302</v>
      </c>
      <c r="AC11" s="17">
        <v>0.14021291565192001</v>
      </c>
      <c r="AD11" s="17">
        <v>0.132633048779257</v>
      </c>
      <c r="AE11" s="17"/>
      <c r="AF11" s="17">
        <v>0.19605631973551199</v>
      </c>
      <c r="AG11" s="17">
        <v>0.14571315315255301</v>
      </c>
      <c r="AH11" s="17">
        <v>0.187690474122442</v>
      </c>
      <c r="AI11" s="17">
        <v>0.19939298652373</v>
      </c>
      <c r="AJ11" s="17">
        <v>0.144121641768511</v>
      </c>
      <c r="AK11" s="17"/>
      <c r="AL11" s="17">
        <v>0.135720831990677</v>
      </c>
      <c r="AM11" s="17">
        <v>0.17659777004944499</v>
      </c>
      <c r="AN11" s="17">
        <v>0.13810160521808401</v>
      </c>
      <c r="AO11" s="17">
        <v>0.203567388106938</v>
      </c>
      <c r="AP11" s="17">
        <v>0.138335230769183</v>
      </c>
      <c r="AQ11" s="17">
        <v>0.20209595749300599</v>
      </c>
      <c r="AR11" s="17"/>
      <c r="AS11" s="17">
        <v>0.124176812321559</v>
      </c>
      <c r="AT11" s="17">
        <v>0.17090695755372601</v>
      </c>
      <c r="AU11" s="17">
        <v>0.22041307074381</v>
      </c>
      <c r="AV11" s="17">
        <v>0.16986123898705699</v>
      </c>
      <c r="AW11" s="17">
        <v>9.5911030910023606E-2</v>
      </c>
      <c r="AX11" s="17"/>
      <c r="AY11" s="17">
        <v>0.15559153472776899</v>
      </c>
      <c r="AZ11" s="17">
        <v>0.16721896103127001</v>
      </c>
      <c r="BA11" s="17">
        <v>0.211516668878141</v>
      </c>
      <c r="BB11" s="17">
        <v>0.166262673778655</v>
      </c>
      <c r="BC11" s="17">
        <v>0.15173985091365499</v>
      </c>
      <c r="BD11" s="17"/>
      <c r="BE11" s="17">
        <v>0.220494553290697</v>
      </c>
      <c r="BF11" s="17">
        <v>0.20395504221116201</v>
      </c>
      <c r="BG11" s="17">
        <v>0.15829525641377001</v>
      </c>
      <c r="BH11" s="17">
        <v>0.16278622534230699</v>
      </c>
      <c r="BI11" s="17"/>
      <c r="BJ11" s="17">
        <v>0.26310391716396497</v>
      </c>
      <c r="BK11" s="17">
        <v>0.134123363123271</v>
      </c>
      <c r="BL11" s="17">
        <v>0.19581128962063801</v>
      </c>
      <c r="BM11" s="17">
        <v>0.14536363289735801</v>
      </c>
      <c r="BN11" s="17"/>
      <c r="BO11" s="17">
        <v>0.21553242776944201</v>
      </c>
      <c r="BP11" s="17">
        <v>0.18006914982742001</v>
      </c>
      <c r="BQ11" s="17">
        <v>0.16042178424752099</v>
      </c>
      <c r="BR11" s="17"/>
      <c r="BS11" s="17">
        <v>0.161989919595739</v>
      </c>
      <c r="BT11" s="17">
        <v>0.18458337970055</v>
      </c>
      <c r="BU11" s="17"/>
      <c r="BV11" s="17">
        <v>0.124611470977014</v>
      </c>
      <c r="BW11" s="17">
        <v>0.188167649990227</v>
      </c>
      <c r="BX11" s="17">
        <v>0.17563863542122199</v>
      </c>
      <c r="BY11" s="17"/>
      <c r="BZ11" s="17">
        <v>0.154776481756248</v>
      </c>
      <c r="CA11" s="17">
        <v>0.11578867599322901</v>
      </c>
    </row>
    <row r="12" spans="2:79" x14ac:dyDescent="0.3">
      <c r="B12" s="18" t="s">
        <v>211</v>
      </c>
      <c r="C12" s="17">
        <v>6.7866369779923594E-2</v>
      </c>
      <c r="D12" s="17">
        <v>6.80751428279813E-2</v>
      </c>
      <c r="E12" s="17">
        <v>6.7353452739599001E-2</v>
      </c>
      <c r="F12" s="17"/>
      <c r="G12" s="17">
        <v>8.1858538421208701E-2</v>
      </c>
      <c r="H12" s="17">
        <v>6.3239338409157894E-2</v>
      </c>
      <c r="I12" s="17">
        <v>4.7777194944130699E-2</v>
      </c>
      <c r="J12" s="17">
        <v>6.21416376482644E-2</v>
      </c>
      <c r="K12" s="17">
        <v>7.8076913592353303E-2</v>
      </c>
      <c r="L12" s="17">
        <v>7.64602213644167E-2</v>
      </c>
      <c r="M12" s="17"/>
      <c r="N12" s="17">
        <v>6.3705457459475798E-2</v>
      </c>
      <c r="O12" s="17">
        <v>6.72231204873288E-2</v>
      </c>
      <c r="P12" s="17">
        <v>7.5707607445399297E-2</v>
      </c>
      <c r="Q12" s="17">
        <v>6.7486172600285499E-2</v>
      </c>
      <c r="R12" s="17"/>
      <c r="S12" s="17">
        <v>5.5388966947271898E-2</v>
      </c>
      <c r="T12" s="17">
        <v>6.8823634232427197E-2</v>
      </c>
      <c r="U12" s="17">
        <v>9.2477026035071297E-2</v>
      </c>
      <c r="V12" s="17">
        <v>5.3768290854130797E-2</v>
      </c>
      <c r="W12" s="17">
        <v>9.6424281778264495E-2</v>
      </c>
      <c r="X12" s="17">
        <v>4.2065197547507698E-2</v>
      </c>
      <c r="Y12" s="17">
        <v>7.3808985904502994E-2</v>
      </c>
      <c r="Z12" s="17">
        <v>5.17678450246329E-2</v>
      </c>
      <c r="AA12" s="17">
        <v>7.6863386890999599E-2</v>
      </c>
      <c r="AB12" s="17">
        <v>6.2487284460226201E-2</v>
      </c>
      <c r="AC12" s="17">
        <v>7.8588946063593901E-2</v>
      </c>
      <c r="AD12" s="17">
        <v>7.9900102814434104E-2</v>
      </c>
      <c r="AE12" s="17"/>
      <c r="AF12" s="17">
        <v>6.4055214446899003E-2</v>
      </c>
      <c r="AG12" s="17">
        <v>6.74598124386252E-2</v>
      </c>
      <c r="AH12" s="17">
        <v>5.3756827845410401E-2</v>
      </c>
      <c r="AI12" s="17">
        <v>8.9258070219120494E-2</v>
      </c>
      <c r="AJ12" s="17">
        <v>5.1019136357789603E-2</v>
      </c>
      <c r="AK12" s="17"/>
      <c r="AL12" s="17">
        <v>6.1569403475041598E-2</v>
      </c>
      <c r="AM12" s="17">
        <v>4.3725594259262403E-2</v>
      </c>
      <c r="AN12" s="17">
        <v>5.5320363039691997E-2</v>
      </c>
      <c r="AO12" s="17">
        <v>9.3230064497271697E-2</v>
      </c>
      <c r="AP12" s="17">
        <v>5.7220185475899202E-2</v>
      </c>
      <c r="AQ12" s="17">
        <v>6.6254281851640603E-2</v>
      </c>
      <c r="AR12" s="17"/>
      <c r="AS12" s="17">
        <v>5.98074113652119E-2</v>
      </c>
      <c r="AT12" s="17">
        <v>6.5102621892877299E-2</v>
      </c>
      <c r="AU12" s="17">
        <v>7.6294638148381194E-2</v>
      </c>
      <c r="AV12" s="17">
        <v>6.8940809142661902E-2</v>
      </c>
      <c r="AW12" s="17">
        <v>0.106474138846103</v>
      </c>
      <c r="AX12" s="17"/>
      <c r="AY12" s="17">
        <v>6.1877658136220003E-2</v>
      </c>
      <c r="AZ12" s="17">
        <v>7.1405526278826598E-2</v>
      </c>
      <c r="BA12" s="17">
        <v>5.7818991319988099E-2</v>
      </c>
      <c r="BB12" s="17">
        <v>8.5673902630219498E-2</v>
      </c>
      <c r="BC12" s="17">
        <v>8.0913406379763894E-2</v>
      </c>
      <c r="BD12" s="17"/>
      <c r="BE12" s="17">
        <v>0.14571044895700799</v>
      </c>
      <c r="BF12" s="17">
        <v>8.0702471165330206E-2</v>
      </c>
      <c r="BG12" s="17">
        <v>5.8509144281251403E-2</v>
      </c>
      <c r="BH12" s="17">
        <v>6.6654365240067695E-2</v>
      </c>
      <c r="BI12" s="17"/>
      <c r="BJ12" s="17">
        <v>0.13403246953375</v>
      </c>
      <c r="BK12" s="17">
        <v>5.6371103179802998E-2</v>
      </c>
      <c r="BL12" s="17">
        <v>8.1633842926475103E-2</v>
      </c>
      <c r="BM12" s="17">
        <v>4.8542315669577299E-2</v>
      </c>
      <c r="BN12" s="17"/>
      <c r="BO12" s="17">
        <v>0.107759513110601</v>
      </c>
      <c r="BP12" s="17">
        <v>0.123314585587919</v>
      </c>
      <c r="BQ12" s="17">
        <v>4.9790610335493597E-2</v>
      </c>
      <c r="BR12" s="17"/>
      <c r="BS12" s="17">
        <v>5.5704240058062397E-2</v>
      </c>
      <c r="BT12" s="17">
        <v>8.3774610249215301E-2</v>
      </c>
      <c r="BU12" s="17"/>
      <c r="BV12" s="17">
        <v>8.1661490828475097E-2</v>
      </c>
      <c r="BW12" s="17">
        <v>4.5882191656293599E-2</v>
      </c>
      <c r="BX12" s="17">
        <v>8.6498936745528193E-2</v>
      </c>
      <c r="BY12" s="17"/>
      <c r="BZ12" s="17">
        <v>5.2269367021871502E-2</v>
      </c>
      <c r="CA12" s="17">
        <v>1.4722158911263401E-2</v>
      </c>
    </row>
    <row r="13" spans="2:79" x14ac:dyDescent="0.3">
      <c r="B13" s="18" t="s">
        <v>212</v>
      </c>
      <c r="C13" s="17">
        <v>3.35856535151694E-2</v>
      </c>
      <c r="D13" s="17">
        <v>4.0426890271598001E-2</v>
      </c>
      <c r="E13" s="17">
        <v>2.6000535303561601E-2</v>
      </c>
      <c r="F13" s="17"/>
      <c r="G13" s="17">
        <v>3.0842193999971099E-2</v>
      </c>
      <c r="H13" s="17">
        <v>1.2356902605186701E-2</v>
      </c>
      <c r="I13" s="17">
        <v>3.40991614935795E-2</v>
      </c>
      <c r="J13" s="17">
        <v>3.9028564939379E-2</v>
      </c>
      <c r="K13" s="17">
        <v>6.3020824272720904E-2</v>
      </c>
      <c r="L13" s="17">
        <v>2.8218991663230001E-2</v>
      </c>
      <c r="M13" s="17"/>
      <c r="N13" s="17">
        <v>1.73524811425287E-2</v>
      </c>
      <c r="O13" s="17">
        <v>2.64353239288663E-2</v>
      </c>
      <c r="P13" s="17">
        <v>4.4838844210944903E-2</v>
      </c>
      <c r="Q13" s="17">
        <v>4.9322727705397598E-2</v>
      </c>
      <c r="R13" s="17"/>
      <c r="S13" s="17">
        <v>3.6132560007119403E-2</v>
      </c>
      <c r="T13" s="17">
        <v>3.7255349895705898E-2</v>
      </c>
      <c r="U13" s="17">
        <v>3.5437616450197502E-2</v>
      </c>
      <c r="V13" s="17">
        <v>1.19308976111432E-2</v>
      </c>
      <c r="W13" s="17">
        <v>4.2235597513014103E-2</v>
      </c>
      <c r="X13" s="17">
        <v>1.5772566361740899E-2</v>
      </c>
      <c r="Y13" s="17">
        <v>2.8902732314109801E-2</v>
      </c>
      <c r="Z13" s="17">
        <v>2.7654202885189001E-2</v>
      </c>
      <c r="AA13" s="17">
        <v>1.9820425067004498E-2</v>
      </c>
      <c r="AB13" s="17">
        <v>5.5064802900931499E-2</v>
      </c>
      <c r="AC13" s="17">
        <v>5.1798050766765399E-2</v>
      </c>
      <c r="AD13" s="17">
        <v>7.5184845814116302E-2</v>
      </c>
      <c r="AE13" s="17"/>
      <c r="AF13" s="17">
        <v>2.44373383678539E-2</v>
      </c>
      <c r="AG13" s="17">
        <v>2.3980505207968E-2</v>
      </c>
      <c r="AH13" s="17">
        <v>2.3317969942366901E-2</v>
      </c>
      <c r="AI13" s="17">
        <v>8.4830383150040101E-2</v>
      </c>
      <c r="AJ13" s="17">
        <v>1.7023570508096199E-2</v>
      </c>
      <c r="AK13" s="17"/>
      <c r="AL13" s="17">
        <v>2.4722798507978701E-2</v>
      </c>
      <c r="AM13" s="17">
        <v>2.40562032315439E-2</v>
      </c>
      <c r="AN13" s="17">
        <v>2.7647865171850701E-2</v>
      </c>
      <c r="AO13" s="17">
        <v>6.01236528480735E-2</v>
      </c>
      <c r="AP13" s="17">
        <v>1.9280226182421201E-2</v>
      </c>
      <c r="AQ13" s="17">
        <v>2.9311432043965399E-2</v>
      </c>
      <c r="AR13" s="17"/>
      <c r="AS13" s="17">
        <v>1.95813444566167E-2</v>
      </c>
      <c r="AT13" s="17">
        <v>2.75436096179251E-2</v>
      </c>
      <c r="AU13" s="17">
        <v>3.9208281126579203E-2</v>
      </c>
      <c r="AV13" s="17">
        <v>6.6669189868556897E-2</v>
      </c>
      <c r="AW13" s="17">
        <v>6.8047216193044394E-2</v>
      </c>
      <c r="AX13" s="17"/>
      <c r="AY13" s="17">
        <v>2.83062790908267E-2</v>
      </c>
      <c r="AZ13" s="17">
        <v>3.16953249154091E-2</v>
      </c>
      <c r="BA13" s="17">
        <v>2.53250782556401E-2</v>
      </c>
      <c r="BB13" s="17">
        <v>4.0476199131759899E-2</v>
      </c>
      <c r="BC13" s="17">
        <v>0.12132225299711399</v>
      </c>
      <c r="BD13" s="17"/>
      <c r="BE13" s="17">
        <v>8.0326459941956502E-2</v>
      </c>
      <c r="BF13" s="17">
        <v>3.5917015574835398E-2</v>
      </c>
      <c r="BG13" s="17">
        <v>2.7857938795945999E-2</v>
      </c>
      <c r="BH13" s="17">
        <v>3.619183029867E-2</v>
      </c>
      <c r="BI13" s="17"/>
      <c r="BJ13" s="17">
        <v>0.132590581793463</v>
      </c>
      <c r="BK13" s="17">
        <v>4.6193317118516902E-2</v>
      </c>
      <c r="BL13" s="17">
        <v>2.2994731326453001E-2</v>
      </c>
      <c r="BM13" s="17">
        <v>1.41322153204599E-2</v>
      </c>
      <c r="BN13" s="17"/>
      <c r="BO13" s="17">
        <v>4.38674078396167E-2</v>
      </c>
      <c r="BP13" s="17">
        <v>4.5970029344495698E-2</v>
      </c>
      <c r="BQ13" s="17">
        <v>2.8833946690801301E-2</v>
      </c>
      <c r="BR13" s="17"/>
      <c r="BS13" s="17">
        <v>2.5452462641085302E-2</v>
      </c>
      <c r="BT13" s="17">
        <v>4.4142966236590503E-2</v>
      </c>
      <c r="BU13" s="17"/>
      <c r="BV13" s="17">
        <v>2.0700430549234001E-2</v>
      </c>
      <c r="BW13" s="17">
        <v>2.8241451781943001E-2</v>
      </c>
      <c r="BX13" s="17">
        <v>4.8104808243929799E-2</v>
      </c>
      <c r="BY13" s="17"/>
      <c r="BZ13" s="17">
        <v>1.4750579217570101E-2</v>
      </c>
      <c r="CA13" s="17">
        <v>2.5265553711684499E-2</v>
      </c>
    </row>
    <row r="14" spans="2:79" x14ac:dyDescent="0.3">
      <c r="B14" s="18" t="s">
        <v>149</v>
      </c>
      <c r="C14" s="17">
        <v>1.47380898265294E-2</v>
      </c>
      <c r="D14" s="17">
        <v>1.32410862692811E-2</v>
      </c>
      <c r="E14" s="17">
        <v>1.63290297840844E-2</v>
      </c>
      <c r="F14" s="17"/>
      <c r="G14" s="17">
        <v>1.0448900237978001E-2</v>
      </c>
      <c r="H14" s="17">
        <v>1.49843195720901E-2</v>
      </c>
      <c r="I14" s="17">
        <v>1.46456891776058E-2</v>
      </c>
      <c r="J14" s="17">
        <v>6.7680668112622897E-3</v>
      </c>
      <c r="K14" s="17">
        <v>1.99190234347137E-2</v>
      </c>
      <c r="L14" s="17">
        <v>2.0497011027722299E-2</v>
      </c>
      <c r="M14" s="17"/>
      <c r="N14" s="17">
        <v>6.45241907006424E-3</v>
      </c>
      <c r="O14" s="17">
        <v>1.1175219312621099E-2</v>
      </c>
      <c r="P14" s="17">
        <v>2.7014204331919402E-2</v>
      </c>
      <c r="Q14" s="17">
        <v>1.6883780609763799E-2</v>
      </c>
      <c r="R14" s="17"/>
      <c r="S14" s="17">
        <v>6.5170964814172203E-3</v>
      </c>
      <c r="T14" s="17">
        <v>2.0321769537747999E-2</v>
      </c>
      <c r="U14" s="17">
        <v>1.2357722190770699E-2</v>
      </c>
      <c r="V14" s="17">
        <v>5.2299317856300898E-3</v>
      </c>
      <c r="W14" s="17">
        <v>8.52253446973948E-3</v>
      </c>
      <c r="X14" s="17">
        <v>4.3667970129409699E-2</v>
      </c>
      <c r="Y14" s="17">
        <v>1.2401879948946501E-2</v>
      </c>
      <c r="Z14" s="17">
        <v>1.18174313453721E-2</v>
      </c>
      <c r="AA14" s="17">
        <v>1.30710979330414E-2</v>
      </c>
      <c r="AB14" s="17">
        <v>1.17611950765578E-2</v>
      </c>
      <c r="AC14" s="17">
        <v>2.46210359894963E-2</v>
      </c>
      <c r="AD14" s="17">
        <v>0</v>
      </c>
      <c r="AE14" s="17"/>
      <c r="AF14" s="17">
        <v>1.4624249829047699E-2</v>
      </c>
      <c r="AG14" s="17">
        <v>1.07730601444091E-2</v>
      </c>
      <c r="AH14" s="17">
        <v>5.4970105388259197E-3</v>
      </c>
      <c r="AI14" s="17">
        <v>3.6564697543137901E-3</v>
      </c>
      <c r="AJ14" s="17">
        <v>3.4175038155821798E-2</v>
      </c>
      <c r="AK14" s="17"/>
      <c r="AL14" s="17">
        <v>9.8316630620392392E-3</v>
      </c>
      <c r="AM14" s="17">
        <v>8.2094926635074197E-3</v>
      </c>
      <c r="AN14" s="17">
        <v>9.7440507227279198E-3</v>
      </c>
      <c r="AO14" s="17">
        <v>2.20314492462602E-3</v>
      </c>
      <c r="AP14" s="17">
        <v>1.9430519901261201E-2</v>
      </c>
      <c r="AQ14" s="17">
        <v>3.7469654938085302E-2</v>
      </c>
      <c r="AR14" s="17"/>
      <c r="AS14" s="17">
        <v>3.7576891238743902E-3</v>
      </c>
      <c r="AT14" s="17">
        <v>1.51989702871592E-2</v>
      </c>
      <c r="AU14" s="17">
        <v>1.9235279686047602E-2</v>
      </c>
      <c r="AV14" s="17">
        <v>2.3981427141071699E-2</v>
      </c>
      <c r="AW14" s="17">
        <v>0</v>
      </c>
      <c r="AX14" s="17"/>
      <c r="AY14" s="17">
        <v>1.01909420801594E-2</v>
      </c>
      <c r="AZ14" s="17">
        <v>1.9214855758615298E-2</v>
      </c>
      <c r="BA14" s="17">
        <v>7.1780942414031799E-3</v>
      </c>
      <c r="BB14" s="17">
        <v>1.66206973662722E-2</v>
      </c>
      <c r="BC14" s="17">
        <v>2.5744606941673999E-2</v>
      </c>
      <c r="BD14" s="17"/>
      <c r="BE14" s="17">
        <v>0</v>
      </c>
      <c r="BF14" s="17">
        <v>7.74243534778782E-3</v>
      </c>
      <c r="BG14" s="17">
        <v>1.5180503457571401E-2</v>
      </c>
      <c r="BH14" s="17">
        <v>1.6878556025459499E-2</v>
      </c>
      <c r="BI14" s="17"/>
      <c r="BJ14" s="17">
        <v>4.5523851292496396E-3</v>
      </c>
      <c r="BK14" s="17">
        <v>1.32090582891861E-2</v>
      </c>
      <c r="BL14" s="17">
        <v>2.29220895280676E-2</v>
      </c>
      <c r="BM14" s="17">
        <v>1.06199688925425E-2</v>
      </c>
      <c r="BN14" s="17"/>
      <c r="BO14" s="17">
        <v>7.1584572996398199E-3</v>
      </c>
      <c r="BP14" s="17">
        <v>1.12027005783199E-2</v>
      </c>
      <c r="BQ14" s="17">
        <v>1.55347253241541E-2</v>
      </c>
      <c r="BR14" s="17"/>
      <c r="BS14" s="17">
        <v>1.5382076285679501E-2</v>
      </c>
      <c r="BT14" s="17">
        <v>1.4021623797045E-2</v>
      </c>
      <c r="BU14" s="17"/>
      <c r="BV14" s="17">
        <v>1.2583101242224099E-2</v>
      </c>
      <c r="BW14" s="17">
        <v>1.60288170974562E-2</v>
      </c>
      <c r="BX14" s="17">
        <v>4.0881919668900998E-3</v>
      </c>
      <c r="BY14" s="17"/>
      <c r="BZ14" s="17">
        <v>0</v>
      </c>
      <c r="CA14" s="17">
        <v>0</v>
      </c>
    </row>
    <row r="15" spans="2:79" x14ac:dyDescent="0.3">
      <c r="B15" s="18" t="s">
        <v>213</v>
      </c>
      <c r="C15" s="21">
        <v>0.710929532723237</v>
      </c>
      <c r="D15" s="21">
        <v>0.69384027784922697</v>
      </c>
      <c r="E15" s="21">
        <v>0.72802255315356701</v>
      </c>
      <c r="F15" s="21"/>
      <c r="G15" s="21">
        <v>0.69274774964054198</v>
      </c>
      <c r="H15" s="21">
        <v>0.76381983164176204</v>
      </c>
      <c r="I15" s="21">
        <v>0.733389269166137</v>
      </c>
      <c r="J15" s="21">
        <v>0.735286865000645</v>
      </c>
      <c r="K15" s="21">
        <v>0.66383005303278997</v>
      </c>
      <c r="L15" s="21">
        <v>0.67335918033015496</v>
      </c>
      <c r="M15" s="21"/>
      <c r="N15" s="21">
        <v>0.75503609232233904</v>
      </c>
      <c r="O15" s="21">
        <v>0.71268927528140003</v>
      </c>
      <c r="P15" s="21">
        <v>0.69197512185038001</v>
      </c>
      <c r="Q15" s="21">
        <v>0.67864442297929495</v>
      </c>
      <c r="R15" s="21"/>
      <c r="S15" s="21">
        <v>0.71082006503378903</v>
      </c>
      <c r="T15" s="21">
        <v>0.68901091632306299</v>
      </c>
      <c r="U15" s="21">
        <v>0.67650282543707996</v>
      </c>
      <c r="V15" s="21">
        <v>0.77265176221158405</v>
      </c>
      <c r="W15" s="21">
        <v>0.65495158381000795</v>
      </c>
      <c r="X15" s="21">
        <v>0.72641858347439903</v>
      </c>
      <c r="Y15" s="21">
        <v>0.69349732783344598</v>
      </c>
      <c r="Z15" s="21">
        <v>0.65545665602994996</v>
      </c>
      <c r="AA15" s="21">
        <v>0.75716565361463195</v>
      </c>
      <c r="AB15" s="21">
        <v>0.72627767571926505</v>
      </c>
      <c r="AC15" s="21">
        <v>0.70477905152822495</v>
      </c>
      <c r="AD15" s="21">
        <v>0.71228200259219299</v>
      </c>
      <c r="AE15" s="21"/>
      <c r="AF15" s="21">
        <v>0.70082687762068796</v>
      </c>
      <c r="AG15" s="21">
        <v>0.75207346905644501</v>
      </c>
      <c r="AH15" s="21">
        <v>0.72973771755095396</v>
      </c>
      <c r="AI15" s="21">
        <v>0.62286209035279505</v>
      </c>
      <c r="AJ15" s="21">
        <v>0.75366061320978095</v>
      </c>
      <c r="AK15" s="21"/>
      <c r="AL15" s="21">
        <v>0.76815530296426304</v>
      </c>
      <c r="AM15" s="21">
        <v>0.74741093979624196</v>
      </c>
      <c r="AN15" s="21">
        <v>0.76918611584764496</v>
      </c>
      <c r="AO15" s="21">
        <v>0.64087574962309002</v>
      </c>
      <c r="AP15" s="21">
        <v>0.76573383767123504</v>
      </c>
      <c r="AQ15" s="21">
        <v>0.66486867367330305</v>
      </c>
      <c r="AR15" s="21"/>
      <c r="AS15" s="21">
        <v>0.79267674273273803</v>
      </c>
      <c r="AT15" s="21">
        <v>0.72124784064831204</v>
      </c>
      <c r="AU15" s="21">
        <v>0.64484873029518197</v>
      </c>
      <c r="AV15" s="21">
        <v>0.67054733486065199</v>
      </c>
      <c r="AW15" s="21">
        <v>0.72956761405082904</v>
      </c>
      <c r="AX15" s="21"/>
      <c r="AY15" s="21">
        <v>0.744033585965025</v>
      </c>
      <c r="AZ15" s="21">
        <v>0.71046533201587903</v>
      </c>
      <c r="BA15" s="21">
        <v>0.69816116730482702</v>
      </c>
      <c r="BB15" s="21">
        <v>0.69096652709309403</v>
      </c>
      <c r="BC15" s="21">
        <v>0.620279882767792</v>
      </c>
      <c r="BD15" s="21"/>
      <c r="BE15" s="21">
        <v>0.553468537810339</v>
      </c>
      <c r="BF15" s="21">
        <v>0.67168303570088395</v>
      </c>
      <c r="BG15" s="21">
        <v>0.74015715705146101</v>
      </c>
      <c r="BH15" s="21">
        <v>0.71748902309349505</v>
      </c>
      <c r="BI15" s="21"/>
      <c r="BJ15" s="21">
        <v>0.465720646379572</v>
      </c>
      <c r="BK15" s="21">
        <v>0.75010315828922303</v>
      </c>
      <c r="BL15" s="21">
        <v>0.67663804659836602</v>
      </c>
      <c r="BM15" s="21">
        <v>0.78134186722006205</v>
      </c>
      <c r="BN15" s="21"/>
      <c r="BO15" s="21">
        <v>0.62568219398070002</v>
      </c>
      <c r="BP15" s="21">
        <v>0.639443534661845</v>
      </c>
      <c r="BQ15" s="21">
        <v>0.74541893340203003</v>
      </c>
      <c r="BR15" s="21"/>
      <c r="BS15" s="21">
        <v>0.74147130141943396</v>
      </c>
      <c r="BT15" s="21">
        <v>0.67347742001659905</v>
      </c>
      <c r="BU15" s="21"/>
      <c r="BV15" s="21">
        <v>0.76044350640305303</v>
      </c>
      <c r="BW15" s="21">
        <v>0.72167988947408002</v>
      </c>
      <c r="BX15" s="21">
        <v>0.68566942762242999</v>
      </c>
      <c r="BY15" s="21"/>
      <c r="BZ15" s="21">
        <v>0.77820357200431101</v>
      </c>
      <c r="CA15" s="21">
        <v>0.84422361138382296</v>
      </c>
    </row>
    <row r="16" spans="2:79" x14ac:dyDescent="0.3">
      <c r="B16" s="18" t="s">
        <v>214</v>
      </c>
      <c r="C16" s="21">
        <v>0.10145202329509299</v>
      </c>
      <c r="D16" s="21">
        <v>0.108502033099579</v>
      </c>
      <c r="E16" s="21">
        <v>9.3353988043160502E-2</v>
      </c>
      <c r="F16" s="21"/>
      <c r="G16" s="21">
        <v>0.11270073242118001</v>
      </c>
      <c r="H16" s="21">
        <v>7.5596241014344603E-2</v>
      </c>
      <c r="I16" s="21">
        <v>8.1876356437710199E-2</v>
      </c>
      <c r="J16" s="21">
        <v>0.101170202587643</v>
      </c>
      <c r="K16" s="21">
        <v>0.14109773786507401</v>
      </c>
      <c r="L16" s="21">
        <v>0.104679213027647</v>
      </c>
      <c r="M16" s="21"/>
      <c r="N16" s="21">
        <v>8.1057938602004498E-2</v>
      </c>
      <c r="O16" s="21">
        <v>9.36584444161951E-2</v>
      </c>
      <c r="P16" s="21">
        <v>0.12054645165634401</v>
      </c>
      <c r="Q16" s="21">
        <v>0.116808900305683</v>
      </c>
      <c r="R16" s="21"/>
      <c r="S16" s="21">
        <v>9.1521526954391294E-2</v>
      </c>
      <c r="T16" s="21">
        <v>0.10607898412813301</v>
      </c>
      <c r="U16" s="21">
        <v>0.12791464248526899</v>
      </c>
      <c r="V16" s="21">
        <v>6.5699188465274005E-2</v>
      </c>
      <c r="W16" s="21">
        <v>0.13865987929127899</v>
      </c>
      <c r="X16" s="21">
        <v>5.78377639092486E-2</v>
      </c>
      <c r="Y16" s="21">
        <v>0.102711718218613</v>
      </c>
      <c r="Z16" s="21">
        <v>7.9422047909821894E-2</v>
      </c>
      <c r="AA16" s="21">
        <v>9.6683811958004101E-2</v>
      </c>
      <c r="AB16" s="21">
        <v>0.11755208736115801</v>
      </c>
      <c r="AC16" s="21">
        <v>0.13038699683035901</v>
      </c>
      <c r="AD16" s="21">
        <v>0.15508494862854999</v>
      </c>
      <c r="AE16" s="21"/>
      <c r="AF16" s="21">
        <v>8.8492552814752906E-2</v>
      </c>
      <c r="AG16" s="21">
        <v>9.1440317646593106E-2</v>
      </c>
      <c r="AH16" s="21">
        <v>7.7074797787777399E-2</v>
      </c>
      <c r="AI16" s="21">
        <v>0.17408845336916101</v>
      </c>
      <c r="AJ16" s="21">
        <v>6.8042706865885802E-2</v>
      </c>
      <c r="AK16" s="21"/>
      <c r="AL16" s="21">
        <v>8.6292201983020303E-2</v>
      </c>
      <c r="AM16" s="21">
        <v>6.7781797490806303E-2</v>
      </c>
      <c r="AN16" s="21">
        <v>8.2968228211542705E-2</v>
      </c>
      <c r="AO16" s="21">
        <v>0.153353717345345</v>
      </c>
      <c r="AP16" s="21">
        <v>7.6500411658320402E-2</v>
      </c>
      <c r="AQ16" s="21">
        <v>9.55657138956061E-2</v>
      </c>
      <c r="AR16" s="21"/>
      <c r="AS16" s="21">
        <v>7.9388755821828597E-2</v>
      </c>
      <c r="AT16" s="21">
        <v>9.2646231510802299E-2</v>
      </c>
      <c r="AU16" s="21">
        <v>0.11550291927495999</v>
      </c>
      <c r="AV16" s="21">
        <v>0.13560999901121901</v>
      </c>
      <c r="AW16" s="21">
        <v>0.17452135503914801</v>
      </c>
      <c r="AX16" s="21"/>
      <c r="AY16" s="21">
        <v>9.0183937227046707E-2</v>
      </c>
      <c r="AZ16" s="21">
        <v>0.103100851194236</v>
      </c>
      <c r="BA16" s="21">
        <v>8.3144069575628199E-2</v>
      </c>
      <c r="BB16" s="21">
        <v>0.12615010176197899</v>
      </c>
      <c r="BC16" s="21">
        <v>0.20223565937687801</v>
      </c>
      <c r="BD16" s="21"/>
      <c r="BE16" s="21">
        <v>0.226036908898964</v>
      </c>
      <c r="BF16" s="21">
        <v>0.11661948674016601</v>
      </c>
      <c r="BG16" s="21">
        <v>8.6367083077197399E-2</v>
      </c>
      <c r="BH16" s="21">
        <v>0.102846195538738</v>
      </c>
      <c r="BI16" s="21"/>
      <c r="BJ16" s="21">
        <v>0.26662305132721298</v>
      </c>
      <c r="BK16" s="21">
        <v>0.10256442029832</v>
      </c>
      <c r="BL16" s="21">
        <v>0.104628574252928</v>
      </c>
      <c r="BM16" s="21">
        <v>6.26745309900371E-2</v>
      </c>
      <c r="BN16" s="21"/>
      <c r="BO16" s="21">
        <v>0.15162692095021699</v>
      </c>
      <c r="BP16" s="21">
        <v>0.16928461493241501</v>
      </c>
      <c r="BQ16" s="21">
        <v>7.8624557026295006E-2</v>
      </c>
      <c r="BR16" s="21"/>
      <c r="BS16" s="21">
        <v>8.1156702699147695E-2</v>
      </c>
      <c r="BT16" s="21">
        <v>0.12791757648580601</v>
      </c>
      <c r="BU16" s="21"/>
      <c r="BV16" s="21">
        <v>0.102361921377709</v>
      </c>
      <c r="BW16" s="21">
        <v>7.4123643438236603E-2</v>
      </c>
      <c r="BX16" s="21">
        <v>0.13460374498945801</v>
      </c>
      <c r="BY16" s="21"/>
      <c r="BZ16" s="21">
        <v>6.7019946239441602E-2</v>
      </c>
      <c r="CA16" s="21">
        <v>3.9987712622947903E-2</v>
      </c>
    </row>
    <row r="17" spans="2:79" x14ac:dyDescent="0.3">
      <c r="B17" s="18" t="s">
        <v>191</v>
      </c>
      <c r="C17" s="22">
        <v>0.60947750942814405</v>
      </c>
      <c r="D17" s="22">
        <v>0.58533824474964702</v>
      </c>
      <c r="E17" s="22">
        <v>0.63466856511040604</v>
      </c>
      <c r="F17" s="22"/>
      <c r="G17" s="22">
        <v>0.58004701721936203</v>
      </c>
      <c r="H17" s="22">
        <v>0.688223590627418</v>
      </c>
      <c r="I17" s="22">
        <v>0.65151291272842604</v>
      </c>
      <c r="J17" s="22">
        <v>0.63411666241300202</v>
      </c>
      <c r="K17" s="22">
        <v>0.52273231516771601</v>
      </c>
      <c r="L17" s="22">
        <v>0.56867996730250803</v>
      </c>
      <c r="M17" s="22"/>
      <c r="N17" s="22">
        <v>0.67397815372033398</v>
      </c>
      <c r="O17" s="22">
        <v>0.61903083086520505</v>
      </c>
      <c r="P17" s="22">
        <v>0.57142867019403598</v>
      </c>
      <c r="Q17" s="22">
        <v>0.56183552267361203</v>
      </c>
      <c r="R17" s="22"/>
      <c r="S17" s="22">
        <v>0.61929853807939705</v>
      </c>
      <c r="T17" s="22">
        <v>0.58293193219493</v>
      </c>
      <c r="U17" s="22">
        <v>0.548588182951811</v>
      </c>
      <c r="V17" s="22">
        <v>0.70695257374631004</v>
      </c>
      <c r="W17" s="22">
        <v>0.51629170451872897</v>
      </c>
      <c r="X17" s="22">
        <v>0.66858081956515003</v>
      </c>
      <c r="Y17" s="22">
        <v>0.59078560961483295</v>
      </c>
      <c r="Z17" s="22">
        <v>0.57603460812012797</v>
      </c>
      <c r="AA17" s="22">
        <v>0.66048184165662704</v>
      </c>
      <c r="AB17" s="22">
        <v>0.60872558835810697</v>
      </c>
      <c r="AC17" s="22">
        <v>0.57439205469786503</v>
      </c>
      <c r="AD17" s="22">
        <v>0.55719705396364205</v>
      </c>
      <c r="AE17" s="22"/>
      <c r="AF17" s="22">
        <v>0.61233432480593497</v>
      </c>
      <c r="AG17" s="22">
        <v>0.66063315140985202</v>
      </c>
      <c r="AH17" s="22">
        <v>0.65266291976317703</v>
      </c>
      <c r="AI17" s="22">
        <v>0.44877363698363498</v>
      </c>
      <c r="AJ17" s="22">
        <v>0.68561790634389497</v>
      </c>
      <c r="AK17" s="22"/>
      <c r="AL17" s="22">
        <v>0.68186310098124303</v>
      </c>
      <c r="AM17" s="22">
        <v>0.67962914230543503</v>
      </c>
      <c r="AN17" s="22">
        <v>0.68621788763610203</v>
      </c>
      <c r="AO17" s="22">
        <v>0.48752203227774499</v>
      </c>
      <c r="AP17" s="22">
        <v>0.68923342601291404</v>
      </c>
      <c r="AQ17" s="22">
        <v>0.56930295977769696</v>
      </c>
      <c r="AR17" s="22"/>
      <c r="AS17" s="22">
        <v>0.71328798691091</v>
      </c>
      <c r="AT17" s="22">
        <v>0.62860160913750995</v>
      </c>
      <c r="AU17" s="22">
        <v>0.52934581102022105</v>
      </c>
      <c r="AV17" s="22">
        <v>0.53493733584943304</v>
      </c>
      <c r="AW17" s="22">
        <v>0.55504625901168103</v>
      </c>
      <c r="AX17" s="22"/>
      <c r="AY17" s="22">
        <v>0.65384964873797802</v>
      </c>
      <c r="AZ17" s="22">
        <v>0.60736448082164296</v>
      </c>
      <c r="BA17" s="22">
        <v>0.61501709772919899</v>
      </c>
      <c r="BB17" s="22">
        <v>0.56481642533111498</v>
      </c>
      <c r="BC17" s="22">
        <v>0.41804422339091402</v>
      </c>
      <c r="BD17" s="22"/>
      <c r="BE17" s="22">
        <v>0.32743162891137501</v>
      </c>
      <c r="BF17" s="22">
        <v>0.55506354896071897</v>
      </c>
      <c r="BG17" s="22">
        <v>0.65379007397426403</v>
      </c>
      <c r="BH17" s="22">
        <v>0.61464282755475796</v>
      </c>
      <c r="BI17" s="22"/>
      <c r="BJ17" s="22">
        <v>0.19909759505235899</v>
      </c>
      <c r="BK17" s="22">
        <v>0.647538737990903</v>
      </c>
      <c r="BL17" s="22">
        <v>0.57200947234543797</v>
      </c>
      <c r="BM17" s="22">
        <v>0.71866733623002499</v>
      </c>
      <c r="BN17" s="22"/>
      <c r="BO17" s="22">
        <v>0.474055273030483</v>
      </c>
      <c r="BP17" s="22">
        <v>0.47015891972943002</v>
      </c>
      <c r="BQ17" s="22">
        <v>0.66679437637573502</v>
      </c>
      <c r="BR17" s="22"/>
      <c r="BS17" s="22">
        <v>0.66031459872028597</v>
      </c>
      <c r="BT17" s="22">
        <v>0.54555984353079301</v>
      </c>
      <c r="BU17" s="22"/>
      <c r="BV17" s="22">
        <v>0.65808158502534397</v>
      </c>
      <c r="BW17" s="22">
        <v>0.64755624603584305</v>
      </c>
      <c r="BX17" s="22">
        <v>0.55106568263297195</v>
      </c>
      <c r="BY17" s="22"/>
      <c r="BZ17" s="22">
        <v>0.71118362576486904</v>
      </c>
      <c r="CA17" s="22">
        <v>0.80423589876087498</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0.51563880836540099</v>
      </c>
      <c r="D9" s="17">
        <v>0.51172324735182095</v>
      </c>
      <c r="E9" s="17">
        <v>0.52113531572593197</v>
      </c>
      <c r="F9" s="17"/>
      <c r="G9" s="17">
        <v>0.46508710052288899</v>
      </c>
      <c r="H9" s="17">
        <v>0.51074587751632905</v>
      </c>
      <c r="I9" s="17">
        <v>0.50244951696097395</v>
      </c>
      <c r="J9" s="17">
        <v>0.510208461677497</v>
      </c>
      <c r="K9" s="17">
        <v>0.54028597560101499</v>
      </c>
      <c r="L9" s="17">
        <v>0.552041631553572</v>
      </c>
      <c r="M9" s="17"/>
      <c r="N9" s="17">
        <v>0.55837449195716504</v>
      </c>
      <c r="O9" s="17">
        <v>0.52594002721989197</v>
      </c>
      <c r="P9" s="17">
        <v>0.50750411881865198</v>
      </c>
      <c r="Q9" s="17">
        <v>0.458415977952295</v>
      </c>
      <c r="R9" s="17"/>
      <c r="S9" s="17">
        <v>0.49921505513187397</v>
      </c>
      <c r="T9" s="17">
        <v>0.51764126920553799</v>
      </c>
      <c r="U9" s="17">
        <v>0.52548735773108601</v>
      </c>
      <c r="V9" s="17">
        <v>0.52351738067389797</v>
      </c>
      <c r="W9" s="17">
        <v>0.46256160737844698</v>
      </c>
      <c r="X9" s="17">
        <v>0.51561196863176195</v>
      </c>
      <c r="Y9" s="17">
        <v>0.47684636518606999</v>
      </c>
      <c r="Z9" s="17">
        <v>0.53351820995489996</v>
      </c>
      <c r="AA9" s="17">
        <v>0.55268303457801005</v>
      </c>
      <c r="AB9" s="17">
        <v>0.545526852375955</v>
      </c>
      <c r="AC9" s="17">
        <v>0.43621394324040202</v>
      </c>
      <c r="AD9" s="17">
        <v>0.64579627969610098</v>
      </c>
      <c r="AE9" s="17"/>
      <c r="AF9" s="17">
        <v>0.49891005295754098</v>
      </c>
      <c r="AG9" s="17">
        <v>0.56034441177588301</v>
      </c>
      <c r="AH9" s="17">
        <v>0.56999787558610704</v>
      </c>
      <c r="AI9" s="17">
        <v>0.40633578205795801</v>
      </c>
      <c r="AJ9" s="17">
        <v>0.55188355092340502</v>
      </c>
      <c r="AK9" s="17"/>
      <c r="AL9" s="17">
        <v>0.556176266525783</v>
      </c>
      <c r="AM9" s="17">
        <v>0.52971438591614906</v>
      </c>
      <c r="AN9" s="17">
        <v>0.59105894274439696</v>
      </c>
      <c r="AO9" s="17">
        <v>0.44771252861754002</v>
      </c>
      <c r="AP9" s="17">
        <v>0.57754545110002098</v>
      </c>
      <c r="AQ9" s="17">
        <v>0.49163766799922898</v>
      </c>
      <c r="AR9" s="17"/>
      <c r="AS9" s="17">
        <v>0.64156517438562</v>
      </c>
      <c r="AT9" s="17">
        <v>0.50308770920481105</v>
      </c>
      <c r="AU9" s="17">
        <v>0.446639506061212</v>
      </c>
      <c r="AV9" s="17">
        <v>0.51554722602701197</v>
      </c>
      <c r="AW9" s="17">
        <v>0.57696211807742404</v>
      </c>
      <c r="AX9" s="17"/>
      <c r="AY9" s="17">
        <v>0.61333856418159804</v>
      </c>
      <c r="AZ9" s="17">
        <v>0.471940577120044</v>
      </c>
      <c r="BA9" s="17">
        <v>0.49192518628997201</v>
      </c>
      <c r="BB9" s="17">
        <v>0.49802284241981198</v>
      </c>
      <c r="BC9" s="17">
        <v>0.488308008352143</v>
      </c>
      <c r="BD9" s="17"/>
      <c r="BE9" s="17">
        <v>0.30427248943169199</v>
      </c>
      <c r="BF9" s="17">
        <v>0.45829954107376802</v>
      </c>
      <c r="BG9" s="17">
        <v>0.52927579104922895</v>
      </c>
      <c r="BH9" s="17">
        <v>0.56316579042360404</v>
      </c>
      <c r="BI9" s="17"/>
      <c r="BJ9" s="17">
        <v>0.26577585013975402</v>
      </c>
      <c r="BK9" s="17">
        <v>0.38038142419797</v>
      </c>
      <c r="BL9" s="17">
        <v>0.51560964940991905</v>
      </c>
      <c r="BM9" s="17">
        <v>0.59292550767087304</v>
      </c>
      <c r="BN9" s="17"/>
      <c r="BO9" s="17">
        <v>0.37992212019955501</v>
      </c>
      <c r="BP9" s="17">
        <v>0.38433170937614403</v>
      </c>
      <c r="BQ9" s="17">
        <v>0.57148350693828998</v>
      </c>
      <c r="BR9" s="17"/>
      <c r="BS9" s="17">
        <v>0.52706888000479402</v>
      </c>
      <c r="BT9" s="17">
        <v>0.50358671639698005</v>
      </c>
      <c r="BU9" s="17"/>
      <c r="BV9" s="17">
        <v>0.551143714850309</v>
      </c>
      <c r="BW9" s="17">
        <v>0.529994628670023</v>
      </c>
      <c r="BX9" s="17">
        <v>0.48986530557909402</v>
      </c>
      <c r="BY9" s="17"/>
      <c r="BZ9" s="17">
        <v>0.62403424729361701</v>
      </c>
      <c r="CA9" s="17">
        <v>0.56506333785445395</v>
      </c>
    </row>
    <row r="10" spans="2:79" x14ac:dyDescent="0.3">
      <c r="B10" s="18" t="s">
        <v>209</v>
      </c>
      <c r="C10" s="17">
        <v>0.30669273160906602</v>
      </c>
      <c r="D10" s="17">
        <v>0.298136165533256</v>
      </c>
      <c r="E10" s="17">
        <v>0.31390528828668302</v>
      </c>
      <c r="F10" s="17"/>
      <c r="G10" s="17">
        <v>0.35111625639169303</v>
      </c>
      <c r="H10" s="17">
        <v>0.301686382241309</v>
      </c>
      <c r="I10" s="17">
        <v>0.34208730025673301</v>
      </c>
      <c r="J10" s="17">
        <v>0.29310364676763201</v>
      </c>
      <c r="K10" s="17">
        <v>0.28637932730544202</v>
      </c>
      <c r="L10" s="17">
        <v>0.27697399099394399</v>
      </c>
      <c r="M10" s="17"/>
      <c r="N10" s="17">
        <v>0.29557645530724003</v>
      </c>
      <c r="O10" s="17">
        <v>0.31311583550983202</v>
      </c>
      <c r="P10" s="17">
        <v>0.31733920000089499</v>
      </c>
      <c r="Q10" s="17">
        <v>0.308783244405611</v>
      </c>
      <c r="R10" s="17"/>
      <c r="S10" s="17">
        <v>0.33753080109815498</v>
      </c>
      <c r="T10" s="17">
        <v>0.28850626288862302</v>
      </c>
      <c r="U10" s="17">
        <v>0.27237553671268599</v>
      </c>
      <c r="V10" s="17">
        <v>0.29167909249104901</v>
      </c>
      <c r="W10" s="17">
        <v>0.33579904737944599</v>
      </c>
      <c r="X10" s="17">
        <v>0.32102654344169801</v>
      </c>
      <c r="Y10" s="17">
        <v>0.32465805714458101</v>
      </c>
      <c r="Z10" s="17">
        <v>0.30364318072991597</v>
      </c>
      <c r="AA10" s="17">
        <v>0.31534811431579002</v>
      </c>
      <c r="AB10" s="17">
        <v>0.26561997163239998</v>
      </c>
      <c r="AC10" s="17">
        <v>0.377020224093708</v>
      </c>
      <c r="AD10" s="17">
        <v>0.196627411291143</v>
      </c>
      <c r="AE10" s="17"/>
      <c r="AF10" s="17">
        <v>0.33290598398372101</v>
      </c>
      <c r="AG10" s="17">
        <v>0.29975359756620801</v>
      </c>
      <c r="AH10" s="17">
        <v>0.25255831464351702</v>
      </c>
      <c r="AI10" s="17">
        <v>0.33569804679958398</v>
      </c>
      <c r="AJ10" s="17">
        <v>0.29428768841159902</v>
      </c>
      <c r="AK10" s="17"/>
      <c r="AL10" s="17">
        <v>0.32825304460627902</v>
      </c>
      <c r="AM10" s="17">
        <v>0.31996571089957399</v>
      </c>
      <c r="AN10" s="17">
        <v>0.23047235246290301</v>
      </c>
      <c r="AO10" s="17">
        <v>0.32258283215072298</v>
      </c>
      <c r="AP10" s="17">
        <v>0.28365161855811</v>
      </c>
      <c r="AQ10" s="17">
        <v>0.31572572983452002</v>
      </c>
      <c r="AR10" s="17"/>
      <c r="AS10" s="17">
        <v>0.240320195451277</v>
      </c>
      <c r="AT10" s="17">
        <v>0.33561071942293802</v>
      </c>
      <c r="AU10" s="17">
        <v>0.30248286581851802</v>
      </c>
      <c r="AV10" s="17">
        <v>0.29705437199102103</v>
      </c>
      <c r="AW10" s="17">
        <v>0.268357047618692</v>
      </c>
      <c r="AX10" s="17"/>
      <c r="AY10" s="17">
        <v>0.23243876489642301</v>
      </c>
      <c r="AZ10" s="17">
        <v>0.35888789652837</v>
      </c>
      <c r="BA10" s="17">
        <v>0.31244396521019002</v>
      </c>
      <c r="BB10" s="17">
        <v>0.31010487896674799</v>
      </c>
      <c r="BC10" s="17">
        <v>0.25957778462506098</v>
      </c>
      <c r="BD10" s="17"/>
      <c r="BE10" s="17">
        <v>0.44839590208559799</v>
      </c>
      <c r="BF10" s="17">
        <v>0.31192662506990398</v>
      </c>
      <c r="BG10" s="17">
        <v>0.30937965959024799</v>
      </c>
      <c r="BH10" s="17">
        <v>0.28245223268911901</v>
      </c>
      <c r="BI10" s="17"/>
      <c r="BJ10" s="17">
        <v>0.34200304834390999</v>
      </c>
      <c r="BK10" s="17">
        <v>0.42159170978930699</v>
      </c>
      <c r="BL10" s="17">
        <v>0.319841922628053</v>
      </c>
      <c r="BM10" s="17">
        <v>0.27834536986436198</v>
      </c>
      <c r="BN10" s="17"/>
      <c r="BO10" s="17">
        <v>0.36716513101387099</v>
      </c>
      <c r="BP10" s="17">
        <v>0.38076216155159698</v>
      </c>
      <c r="BQ10" s="17">
        <v>0.28063579032814401</v>
      </c>
      <c r="BR10" s="17"/>
      <c r="BS10" s="17">
        <v>0.29762955824764797</v>
      </c>
      <c r="BT10" s="17">
        <v>0.316770204936966</v>
      </c>
      <c r="BU10" s="17"/>
      <c r="BV10" s="17">
        <v>0.31821083858092097</v>
      </c>
      <c r="BW10" s="17">
        <v>0.29322754262755502</v>
      </c>
      <c r="BX10" s="17">
        <v>0.32149677500506502</v>
      </c>
      <c r="BY10" s="17"/>
      <c r="BZ10" s="17">
        <v>0.222181124501516</v>
      </c>
      <c r="CA10" s="17">
        <v>0.33944368177763501</v>
      </c>
    </row>
    <row r="11" spans="2:79" x14ac:dyDescent="0.3">
      <c r="B11" s="18" t="s">
        <v>210</v>
      </c>
      <c r="C11" s="17">
        <v>0.12600247913174101</v>
      </c>
      <c r="D11" s="17">
        <v>0.128716709380747</v>
      </c>
      <c r="E11" s="17">
        <v>0.12447471058151</v>
      </c>
      <c r="F11" s="17"/>
      <c r="G11" s="17">
        <v>9.6351371140522807E-2</v>
      </c>
      <c r="H11" s="17">
        <v>0.15645995048240899</v>
      </c>
      <c r="I11" s="17">
        <v>0.101078878682614</v>
      </c>
      <c r="J11" s="17">
        <v>0.140737746092782</v>
      </c>
      <c r="K11" s="17">
        <v>0.12360155418926901</v>
      </c>
      <c r="L11" s="17">
        <v>0.13084947808403999</v>
      </c>
      <c r="M11" s="17"/>
      <c r="N11" s="17">
        <v>0.10930012596863201</v>
      </c>
      <c r="O11" s="17">
        <v>0.118997193531079</v>
      </c>
      <c r="P11" s="17">
        <v>0.112546687486796</v>
      </c>
      <c r="Q11" s="17">
        <v>0.163513991296549</v>
      </c>
      <c r="R11" s="17"/>
      <c r="S11" s="17">
        <v>0.121738670780459</v>
      </c>
      <c r="T11" s="17">
        <v>0.13575430741511299</v>
      </c>
      <c r="U11" s="17">
        <v>0.145092514915378</v>
      </c>
      <c r="V11" s="17">
        <v>0.13521692186602399</v>
      </c>
      <c r="W11" s="17">
        <v>0.130867090831811</v>
      </c>
      <c r="X11" s="17">
        <v>0.119637285434698</v>
      </c>
      <c r="Y11" s="17">
        <v>0.16160167516961499</v>
      </c>
      <c r="Z11" s="17">
        <v>0.114005273505956</v>
      </c>
      <c r="AA11" s="17">
        <v>0.101212935504654</v>
      </c>
      <c r="AB11" s="17">
        <v>0.11924421784057</v>
      </c>
      <c r="AC11" s="17">
        <v>9.6330005458670806E-2</v>
      </c>
      <c r="AD11" s="17">
        <v>0.114409507389056</v>
      </c>
      <c r="AE11" s="17"/>
      <c r="AF11" s="17">
        <v>0.13316056907651699</v>
      </c>
      <c r="AG11" s="17">
        <v>9.4986917726413003E-2</v>
      </c>
      <c r="AH11" s="17">
        <v>0.15381797250759099</v>
      </c>
      <c r="AI11" s="17">
        <v>0.16930081425393501</v>
      </c>
      <c r="AJ11" s="17">
        <v>0.104655376927948</v>
      </c>
      <c r="AK11" s="17"/>
      <c r="AL11" s="17">
        <v>7.2950733096985299E-2</v>
      </c>
      <c r="AM11" s="17">
        <v>0.116178962471636</v>
      </c>
      <c r="AN11" s="17">
        <v>0.14298902885114601</v>
      </c>
      <c r="AO11" s="17">
        <v>0.16217049744230699</v>
      </c>
      <c r="AP11" s="17">
        <v>0.10927056528411</v>
      </c>
      <c r="AQ11" s="17">
        <v>0.13149108744129101</v>
      </c>
      <c r="AR11" s="17"/>
      <c r="AS11" s="17">
        <v>8.4735267664019107E-2</v>
      </c>
      <c r="AT11" s="17">
        <v>0.121285925266556</v>
      </c>
      <c r="AU11" s="17">
        <v>0.17242087574027501</v>
      </c>
      <c r="AV11" s="17">
        <v>0.115370094015414</v>
      </c>
      <c r="AW11" s="17">
        <v>7.0908531231337099E-2</v>
      </c>
      <c r="AX11" s="17"/>
      <c r="AY11" s="17">
        <v>0.11062721005109501</v>
      </c>
      <c r="AZ11" s="17">
        <v>0.119799472156925</v>
      </c>
      <c r="BA11" s="17">
        <v>0.15680305619284901</v>
      </c>
      <c r="BB11" s="17">
        <v>0.116677971472557</v>
      </c>
      <c r="BC11" s="17">
        <v>0.157977536160194</v>
      </c>
      <c r="BD11" s="17"/>
      <c r="BE11" s="17">
        <v>0.17645065407159699</v>
      </c>
      <c r="BF11" s="17">
        <v>0.15593826461409699</v>
      </c>
      <c r="BG11" s="17">
        <v>0.124339114045348</v>
      </c>
      <c r="BH11" s="17">
        <v>0.100419191666879</v>
      </c>
      <c r="BI11" s="17"/>
      <c r="BJ11" s="17">
        <v>0.25637435107770001</v>
      </c>
      <c r="BK11" s="17">
        <v>0.13922126924372899</v>
      </c>
      <c r="BL11" s="17">
        <v>0.120617720016615</v>
      </c>
      <c r="BM11" s="17">
        <v>9.5429199257748995E-2</v>
      </c>
      <c r="BN11" s="17"/>
      <c r="BO11" s="17">
        <v>0.173702434224388</v>
      </c>
      <c r="BP11" s="17">
        <v>0.163691394808158</v>
      </c>
      <c r="BQ11" s="17">
        <v>0.10644341797543599</v>
      </c>
      <c r="BR11" s="17"/>
      <c r="BS11" s="17">
        <v>0.123521692873553</v>
      </c>
      <c r="BT11" s="17">
        <v>0.12892895504167401</v>
      </c>
      <c r="BU11" s="17"/>
      <c r="BV11" s="17">
        <v>8.7366174450891995E-2</v>
      </c>
      <c r="BW11" s="17">
        <v>0.13300796139982099</v>
      </c>
      <c r="BX11" s="17">
        <v>0.13038330163304299</v>
      </c>
      <c r="BY11" s="17"/>
      <c r="BZ11" s="17">
        <v>0.12084316249827499</v>
      </c>
      <c r="CA11" s="17">
        <v>5.8854313400660802E-2</v>
      </c>
    </row>
    <row r="12" spans="2:79" x14ac:dyDescent="0.3">
      <c r="B12" s="18" t="s">
        <v>211</v>
      </c>
      <c r="C12" s="17">
        <v>2.49690252038492E-2</v>
      </c>
      <c r="D12" s="17">
        <v>3.2163298100028E-2</v>
      </c>
      <c r="E12" s="17">
        <v>1.7262143234146501E-2</v>
      </c>
      <c r="F12" s="17"/>
      <c r="G12" s="17">
        <v>5.6780197329633103E-2</v>
      </c>
      <c r="H12" s="17">
        <v>1.6292757958509398E-2</v>
      </c>
      <c r="I12" s="17">
        <v>2.4736375718330299E-2</v>
      </c>
      <c r="J12" s="17">
        <v>1.8298585689576499E-2</v>
      </c>
      <c r="K12" s="17">
        <v>1.6610872483847901E-2</v>
      </c>
      <c r="L12" s="17">
        <v>2.20002763802341E-2</v>
      </c>
      <c r="M12" s="17"/>
      <c r="N12" s="17">
        <v>2.4522617960591801E-2</v>
      </c>
      <c r="O12" s="17">
        <v>2.3222213131418298E-2</v>
      </c>
      <c r="P12" s="17">
        <v>2.47989795057331E-2</v>
      </c>
      <c r="Q12" s="17">
        <v>2.79168503003146E-2</v>
      </c>
      <c r="R12" s="17"/>
      <c r="S12" s="17">
        <v>3.0980400255476801E-2</v>
      </c>
      <c r="T12" s="17">
        <v>2.8857909346811799E-2</v>
      </c>
      <c r="U12" s="17">
        <v>2.07333196938396E-2</v>
      </c>
      <c r="V12" s="17">
        <v>2.6222698454419501E-2</v>
      </c>
      <c r="W12" s="17">
        <v>4.3701131153037601E-2</v>
      </c>
      <c r="X12" s="17">
        <v>2.21439933022257E-2</v>
      </c>
      <c r="Y12" s="17">
        <v>1.26372317116158E-2</v>
      </c>
      <c r="Z12" s="17">
        <v>2.486844771255E-2</v>
      </c>
      <c r="AA12" s="17">
        <v>7.6219618934807399E-3</v>
      </c>
      <c r="AB12" s="17">
        <v>2.6538667555078398E-2</v>
      </c>
      <c r="AC12" s="17">
        <v>2.5686959549379398E-2</v>
      </c>
      <c r="AD12" s="17">
        <v>4.3166801623700402E-2</v>
      </c>
      <c r="AE12" s="17"/>
      <c r="AF12" s="17">
        <v>1.2473069071914099E-2</v>
      </c>
      <c r="AG12" s="17">
        <v>2.3192266942436798E-2</v>
      </c>
      <c r="AH12" s="17">
        <v>1.81288267239588E-2</v>
      </c>
      <c r="AI12" s="17">
        <v>3.7751702860999402E-2</v>
      </c>
      <c r="AJ12" s="17">
        <v>3.1498403668647701E-2</v>
      </c>
      <c r="AK12" s="17"/>
      <c r="AL12" s="17">
        <v>2.4747330025383301E-2</v>
      </c>
      <c r="AM12" s="17">
        <v>2.33333547114579E-2</v>
      </c>
      <c r="AN12" s="17">
        <v>2.0698935706238299E-2</v>
      </c>
      <c r="AO12" s="17">
        <v>2.8094880896377301E-2</v>
      </c>
      <c r="AP12" s="17">
        <v>1.60686275118474E-2</v>
      </c>
      <c r="AQ12" s="17">
        <v>2.1368300171259499E-2</v>
      </c>
      <c r="AR12" s="17"/>
      <c r="AS12" s="17">
        <v>2.1040369367148801E-2</v>
      </c>
      <c r="AT12" s="17">
        <v>1.7686315656603099E-2</v>
      </c>
      <c r="AU12" s="17">
        <v>3.83343940120702E-2</v>
      </c>
      <c r="AV12" s="17">
        <v>3.0336825149296701E-2</v>
      </c>
      <c r="AW12" s="17">
        <v>5.6489797215485499E-2</v>
      </c>
      <c r="AX12" s="17"/>
      <c r="AY12" s="17">
        <v>2.8816971290588599E-2</v>
      </c>
      <c r="AZ12" s="17">
        <v>2.1719118107372801E-2</v>
      </c>
      <c r="BA12" s="17">
        <v>7.4512381236487499E-3</v>
      </c>
      <c r="BB12" s="17">
        <v>5.2661916276884803E-2</v>
      </c>
      <c r="BC12" s="17">
        <v>2.9776667414199699E-2</v>
      </c>
      <c r="BD12" s="17"/>
      <c r="BE12" s="17">
        <v>0</v>
      </c>
      <c r="BF12" s="17">
        <v>4.5243414185840602E-2</v>
      </c>
      <c r="BG12" s="17">
        <v>1.8987248913317899E-2</v>
      </c>
      <c r="BH12" s="17">
        <v>2.4466204390765401E-2</v>
      </c>
      <c r="BI12" s="17"/>
      <c r="BJ12" s="17">
        <v>5.8686714620452399E-2</v>
      </c>
      <c r="BK12" s="17">
        <v>3.3546827005497701E-2</v>
      </c>
      <c r="BL12" s="17">
        <v>2.8201796602181702E-2</v>
      </c>
      <c r="BM12" s="17">
        <v>1.49147787247738E-2</v>
      </c>
      <c r="BN12" s="17"/>
      <c r="BO12" s="17">
        <v>4.3889463464622802E-2</v>
      </c>
      <c r="BP12" s="17">
        <v>5.2701036801549098E-2</v>
      </c>
      <c r="BQ12" s="17">
        <v>1.6064893001394499E-2</v>
      </c>
      <c r="BR12" s="17"/>
      <c r="BS12" s="17">
        <v>2.30881095737182E-2</v>
      </c>
      <c r="BT12" s="17">
        <v>2.7528673188867401E-2</v>
      </c>
      <c r="BU12" s="17"/>
      <c r="BV12" s="17">
        <v>2.5527096841466399E-2</v>
      </c>
      <c r="BW12" s="17">
        <v>2.20915954680471E-2</v>
      </c>
      <c r="BX12" s="17">
        <v>3.1320957710251701E-2</v>
      </c>
      <c r="BY12" s="17"/>
      <c r="BZ12" s="17">
        <v>1.7661875312483501E-2</v>
      </c>
      <c r="CA12" s="17">
        <v>2.6070451436531802E-2</v>
      </c>
    </row>
    <row r="13" spans="2:79" x14ac:dyDescent="0.3">
      <c r="B13" s="18" t="s">
        <v>212</v>
      </c>
      <c r="C13" s="17">
        <v>1.5663943458975399E-2</v>
      </c>
      <c r="D13" s="17">
        <v>1.8074906156374901E-2</v>
      </c>
      <c r="E13" s="17">
        <v>1.22404029840982E-2</v>
      </c>
      <c r="F13" s="17"/>
      <c r="G13" s="17">
        <v>1.6971628835917699E-2</v>
      </c>
      <c r="H13" s="17">
        <v>6.1084274473146901E-3</v>
      </c>
      <c r="I13" s="17">
        <v>1.7250254332462599E-2</v>
      </c>
      <c r="J13" s="17">
        <v>2.45958398198101E-2</v>
      </c>
      <c r="K13" s="17">
        <v>2.0025006067914498E-2</v>
      </c>
      <c r="L13" s="17">
        <v>1.1113401279896301E-2</v>
      </c>
      <c r="M13" s="17"/>
      <c r="N13" s="17">
        <v>6.8407119022717601E-3</v>
      </c>
      <c r="O13" s="17">
        <v>1.4420825943631E-2</v>
      </c>
      <c r="P13" s="17">
        <v>1.9901616545131801E-2</v>
      </c>
      <c r="Q13" s="17">
        <v>2.3070002309535299E-2</v>
      </c>
      <c r="R13" s="17"/>
      <c r="S13" s="17">
        <v>1.0535072734035301E-2</v>
      </c>
      <c r="T13" s="17">
        <v>1.09267451405036E-2</v>
      </c>
      <c r="U13" s="17">
        <v>1.76958294733096E-2</v>
      </c>
      <c r="V13" s="17">
        <v>1.3257097500084299E-2</v>
      </c>
      <c r="W13" s="17">
        <v>1.85485887875191E-2</v>
      </c>
      <c r="X13" s="17">
        <v>0</v>
      </c>
      <c r="Y13" s="17">
        <v>1.7333562572553401E-2</v>
      </c>
      <c r="Z13" s="17">
        <v>1.2147456751305999E-2</v>
      </c>
      <c r="AA13" s="17">
        <v>9.2896211019880305E-3</v>
      </c>
      <c r="AB13" s="17">
        <v>3.70580934767668E-2</v>
      </c>
      <c r="AC13" s="17">
        <v>5.2329448386830499E-2</v>
      </c>
      <c r="AD13" s="17">
        <v>0</v>
      </c>
      <c r="AE13" s="17"/>
      <c r="AF13" s="17">
        <v>1.4897088367819E-2</v>
      </c>
      <c r="AG13" s="17">
        <v>1.37330143288535E-2</v>
      </c>
      <c r="AH13" s="17">
        <v>0</v>
      </c>
      <c r="AI13" s="17">
        <v>4.3378939780617902E-2</v>
      </c>
      <c r="AJ13" s="17">
        <v>8.6098401311528201E-3</v>
      </c>
      <c r="AK13" s="17"/>
      <c r="AL13" s="17">
        <v>1.1934863050355401E-2</v>
      </c>
      <c r="AM13" s="17">
        <v>1.08075860011826E-2</v>
      </c>
      <c r="AN13" s="17">
        <v>9.9460359334710702E-3</v>
      </c>
      <c r="AO13" s="17">
        <v>3.25785974491999E-2</v>
      </c>
      <c r="AP13" s="17">
        <v>6.5584587586234198E-3</v>
      </c>
      <c r="AQ13" s="17">
        <v>6.3771434644318498E-3</v>
      </c>
      <c r="AR13" s="17"/>
      <c r="AS13" s="17">
        <v>1.2338993131935301E-2</v>
      </c>
      <c r="AT13" s="17">
        <v>1.17321680148304E-2</v>
      </c>
      <c r="AU13" s="17">
        <v>2.0751062833967999E-2</v>
      </c>
      <c r="AV13" s="17">
        <v>2.6521663018852601E-2</v>
      </c>
      <c r="AW13" s="17">
        <v>2.7282505857061899E-2</v>
      </c>
      <c r="AX13" s="17"/>
      <c r="AY13" s="17">
        <v>1.10970402336004E-2</v>
      </c>
      <c r="AZ13" s="17">
        <v>1.6945274830670098E-2</v>
      </c>
      <c r="BA13" s="17">
        <v>1.4406330112034399E-2</v>
      </c>
      <c r="BB13" s="17">
        <v>9.8521247515918203E-3</v>
      </c>
      <c r="BC13" s="17">
        <v>6.4360003448403202E-2</v>
      </c>
      <c r="BD13" s="17"/>
      <c r="BE13" s="17">
        <v>7.0880954411112806E-2</v>
      </c>
      <c r="BF13" s="17">
        <v>2.33450296588858E-2</v>
      </c>
      <c r="BG13" s="17">
        <v>9.84798239583164E-3</v>
      </c>
      <c r="BH13" s="17">
        <v>1.3597216825320699E-2</v>
      </c>
      <c r="BI13" s="17"/>
      <c r="BJ13" s="17">
        <v>6.8300802362907198E-2</v>
      </c>
      <c r="BK13" s="17">
        <v>1.89227503492818E-2</v>
      </c>
      <c r="BL13" s="17">
        <v>7.3292613478341297E-3</v>
      </c>
      <c r="BM13" s="17">
        <v>6.6481244532338602E-3</v>
      </c>
      <c r="BN13" s="17"/>
      <c r="BO13" s="17">
        <v>2.7820342973495098E-2</v>
      </c>
      <c r="BP13" s="17">
        <v>1.07676705917834E-2</v>
      </c>
      <c r="BQ13" s="17">
        <v>1.42738257145614E-2</v>
      </c>
      <c r="BR13" s="17"/>
      <c r="BS13" s="17">
        <v>1.8994679417036101E-2</v>
      </c>
      <c r="BT13" s="17">
        <v>1.1542476368590199E-2</v>
      </c>
      <c r="BU13" s="17"/>
      <c r="BV13" s="17">
        <v>8.9770376065549697E-3</v>
      </c>
      <c r="BW13" s="17">
        <v>1.1520890031072401E-2</v>
      </c>
      <c r="BX13" s="17">
        <v>2.3966055875129399E-2</v>
      </c>
      <c r="BY13" s="17"/>
      <c r="BZ13" s="17">
        <v>1.5279590394108001E-2</v>
      </c>
      <c r="CA13" s="17">
        <v>1.05682155307189E-2</v>
      </c>
    </row>
    <row r="14" spans="2:79" x14ac:dyDescent="0.3">
      <c r="B14" s="18" t="s">
        <v>149</v>
      </c>
      <c r="C14" s="17">
        <v>1.1033012230968101E-2</v>
      </c>
      <c r="D14" s="17">
        <v>1.11856734777733E-2</v>
      </c>
      <c r="E14" s="17">
        <v>1.0982139187630901E-2</v>
      </c>
      <c r="F14" s="17"/>
      <c r="G14" s="17">
        <v>1.36934457793439E-2</v>
      </c>
      <c r="H14" s="17">
        <v>8.7066043541285196E-3</v>
      </c>
      <c r="I14" s="17">
        <v>1.23976740488859E-2</v>
      </c>
      <c r="J14" s="17">
        <v>1.30557199527015E-2</v>
      </c>
      <c r="K14" s="17">
        <v>1.30972643525106E-2</v>
      </c>
      <c r="L14" s="17">
        <v>7.0212217083132503E-3</v>
      </c>
      <c r="M14" s="17"/>
      <c r="N14" s="17">
        <v>5.3855969040987103E-3</v>
      </c>
      <c r="O14" s="17">
        <v>4.3039046641472102E-3</v>
      </c>
      <c r="P14" s="17">
        <v>1.7909397642792101E-2</v>
      </c>
      <c r="Q14" s="17">
        <v>1.8299933735694902E-2</v>
      </c>
      <c r="R14" s="17"/>
      <c r="S14" s="17">
        <v>0</v>
      </c>
      <c r="T14" s="17">
        <v>1.8313506003410099E-2</v>
      </c>
      <c r="U14" s="17">
        <v>1.8615441473700998E-2</v>
      </c>
      <c r="V14" s="17">
        <v>1.01068090145257E-2</v>
      </c>
      <c r="W14" s="17">
        <v>8.52253446973948E-3</v>
      </c>
      <c r="X14" s="17">
        <v>2.1580209189616499E-2</v>
      </c>
      <c r="Y14" s="17">
        <v>6.9231082155646398E-3</v>
      </c>
      <c r="Z14" s="17">
        <v>1.18174313453721E-2</v>
      </c>
      <c r="AA14" s="17">
        <v>1.3844332606076801E-2</v>
      </c>
      <c r="AB14" s="17">
        <v>6.0121971192292302E-3</v>
      </c>
      <c r="AC14" s="17">
        <v>1.2419419271009299E-2</v>
      </c>
      <c r="AD14" s="17">
        <v>0</v>
      </c>
      <c r="AE14" s="17"/>
      <c r="AF14" s="17">
        <v>7.6532365424876797E-3</v>
      </c>
      <c r="AG14" s="17">
        <v>7.9897916602060404E-3</v>
      </c>
      <c r="AH14" s="17">
        <v>5.4970105388259197E-3</v>
      </c>
      <c r="AI14" s="17">
        <v>7.5347142469063804E-3</v>
      </c>
      <c r="AJ14" s="17">
        <v>9.0651399372484696E-3</v>
      </c>
      <c r="AK14" s="17"/>
      <c r="AL14" s="17">
        <v>5.9377626952146698E-3</v>
      </c>
      <c r="AM14" s="17">
        <v>0</v>
      </c>
      <c r="AN14" s="17">
        <v>4.83470430184428E-3</v>
      </c>
      <c r="AO14" s="17">
        <v>6.8606634438531898E-3</v>
      </c>
      <c r="AP14" s="17">
        <v>6.9052787872884202E-3</v>
      </c>
      <c r="AQ14" s="17">
        <v>3.3400071089267902E-2</v>
      </c>
      <c r="AR14" s="17"/>
      <c r="AS14" s="17">
        <v>0</v>
      </c>
      <c r="AT14" s="17">
        <v>1.05971624342615E-2</v>
      </c>
      <c r="AU14" s="17">
        <v>1.9371295533957202E-2</v>
      </c>
      <c r="AV14" s="17">
        <v>1.51698197984037E-2</v>
      </c>
      <c r="AW14" s="17">
        <v>0</v>
      </c>
      <c r="AX14" s="17"/>
      <c r="AY14" s="17">
        <v>3.68144934669491E-3</v>
      </c>
      <c r="AZ14" s="17">
        <v>1.0707661256618701E-2</v>
      </c>
      <c r="BA14" s="17">
        <v>1.6970224071306099E-2</v>
      </c>
      <c r="BB14" s="17">
        <v>1.26802661124066E-2</v>
      </c>
      <c r="BC14" s="17">
        <v>0</v>
      </c>
      <c r="BD14" s="17"/>
      <c r="BE14" s="17">
        <v>0</v>
      </c>
      <c r="BF14" s="17">
        <v>5.2471253975047098E-3</v>
      </c>
      <c r="BG14" s="17">
        <v>8.1702040060247106E-3</v>
      </c>
      <c r="BH14" s="17">
        <v>1.58993640043124E-2</v>
      </c>
      <c r="BI14" s="17"/>
      <c r="BJ14" s="17">
        <v>8.8592334552765693E-3</v>
      </c>
      <c r="BK14" s="17">
        <v>6.3360194142138898E-3</v>
      </c>
      <c r="BL14" s="17">
        <v>8.3996499953974402E-3</v>
      </c>
      <c r="BM14" s="17">
        <v>1.1737020029008199E-2</v>
      </c>
      <c r="BN14" s="17"/>
      <c r="BO14" s="17">
        <v>7.50050812406721E-3</v>
      </c>
      <c r="BP14" s="17">
        <v>7.7460268707694804E-3</v>
      </c>
      <c r="BQ14" s="17">
        <v>1.10985660421732E-2</v>
      </c>
      <c r="BR14" s="17"/>
      <c r="BS14" s="17">
        <v>9.6970798832506904E-3</v>
      </c>
      <c r="BT14" s="17">
        <v>1.1642974066922201E-2</v>
      </c>
      <c r="BU14" s="17"/>
      <c r="BV14" s="17">
        <v>8.7751376698561503E-3</v>
      </c>
      <c r="BW14" s="17">
        <v>1.0157381803481301E-2</v>
      </c>
      <c r="BX14" s="17">
        <v>2.9676041974166E-3</v>
      </c>
      <c r="BY14" s="17"/>
      <c r="BZ14" s="17">
        <v>0</v>
      </c>
      <c r="CA14" s="17">
        <v>0</v>
      </c>
    </row>
    <row r="15" spans="2:79" x14ac:dyDescent="0.3">
      <c r="B15" s="18" t="s">
        <v>213</v>
      </c>
      <c r="C15" s="21">
        <v>0.82233153997446695</v>
      </c>
      <c r="D15" s="21">
        <v>0.80985941288507701</v>
      </c>
      <c r="E15" s="21">
        <v>0.83504060401261404</v>
      </c>
      <c r="F15" s="21"/>
      <c r="G15" s="21">
        <v>0.81620335691458301</v>
      </c>
      <c r="H15" s="21">
        <v>0.812432259757638</v>
      </c>
      <c r="I15" s="21">
        <v>0.84453681721770701</v>
      </c>
      <c r="J15" s="21">
        <v>0.80331210844513001</v>
      </c>
      <c r="K15" s="21">
        <v>0.82666530290645701</v>
      </c>
      <c r="L15" s="21">
        <v>0.82901562254751704</v>
      </c>
      <c r="M15" s="21"/>
      <c r="N15" s="21">
        <v>0.85395094726440601</v>
      </c>
      <c r="O15" s="21">
        <v>0.83905586272972499</v>
      </c>
      <c r="P15" s="21">
        <v>0.82484331881954698</v>
      </c>
      <c r="Q15" s="21">
        <v>0.76719922235790705</v>
      </c>
      <c r="R15" s="21"/>
      <c r="S15" s="21">
        <v>0.83674585623002895</v>
      </c>
      <c r="T15" s="21">
        <v>0.80614753209416201</v>
      </c>
      <c r="U15" s="21">
        <v>0.79786289444377201</v>
      </c>
      <c r="V15" s="21">
        <v>0.81519647316494703</v>
      </c>
      <c r="W15" s="21">
        <v>0.79836065475789297</v>
      </c>
      <c r="X15" s="21">
        <v>0.83663851207345996</v>
      </c>
      <c r="Y15" s="21">
        <v>0.801504422330651</v>
      </c>
      <c r="Z15" s="21">
        <v>0.83716139068481599</v>
      </c>
      <c r="AA15" s="21">
        <v>0.86803114889379995</v>
      </c>
      <c r="AB15" s="21">
        <v>0.81114682400835503</v>
      </c>
      <c r="AC15" s="21">
        <v>0.81323416733411003</v>
      </c>
      <c r="AD15" s="21">
        <v>0.84242369098724301</v>
      </c>
      <c r="AE15" s="21"/>
      <c r="AF15" s="21">
        <v>0.83181603694126205</v>
      </c>
      <c r="AG15" s="21">
        <v>0.86009800934209102</v>
      </c>
      <c r="AH15" s="21">
        <v>0.82255619022962501</v>
      </c>
      <c r="AI15" s="21">
        <v>0.74203382885754099</v>
      </c>
      <c r="AJ15" s="21">
        <v>0.84617123933500304</v>
      </c>
      <c r="AK15" s="21"/>
      <c r="AL15" s="21">
        <v>0.88442931113206102</v>
      </c>
      <c r="AM15" s="21">
        <v>0.84968009681572298</v>
      </c>
      <c r="AN15" s="21">
        <v>0.82153129520729995</v>
      </c>
      <c r="AO15" s="21">
        <v>0.77029536076826199</v>
      </c>
      <c r="AP15" s="21">
        <v>0.86119706965813103</v>
      </c>
      <c r="AQ15" s="21">
        <v>0.807363397833749</v>
      </c>
      <c r="AR15" s="21"/>
      <c r="AS15" s="21">
        <v>0.88188536983689703</v>
      </c>
      <c r="AT15" s="21">
        <v>0.83869842862774902</v>
      </c>
      <c r="AU15" s="21">
        <v>0.74912237187972996</v>
      </c>
      <c r="AV15" s="21">
        <v>0.812601598018033</v>
      </c>
      <c r="AW15" s="21">
        <v>0.84531916569611498</v>
      </c>
      <c r="AX15" s="21"/>
      <c r="AY15" s="21">
        <v>0.84577732907802095</v>
      </c>
      <c r="AZ15" s="21">
        <v>0.83082847364841395</v>
      </c>
      <c r="BA15" s="21">
        <v>0.80436915150016197</v>
      </c>
      <c r="BB15" s="21">
        <v>0.80812772138655997</v>
      </c>
      <c r="BC15" s="21">
        <v>0.74788579297720303</v>
      </c>
      <c r="BD15" s="21"/>
      <c r="BE15" s="21">
        <v>0.75266839151729004</v>
      </c>
      <c r="BF15" s="21">
        <v>0.77022616614367201</v>
      </c>
      <c r="BG15" s="21">
        <v>0.838655450639478</v>
      </c>
      <c r="BH15" s="21">
        <v>0.84561802311272305</v>
      </c>
      <c r="BI15" s="21"/>
      <c r="BJ15" s="21">
        <v>0.60777889848366395</v>
      </c>
      <c r="BK15" s="21">
        <v>0.80197313398727699</v>
      </c>
      <c r="BL15" s="21">
        <v>0.83545157203797205</v>
      </c>
      <c r="BM15" s="21">
        <v>0.87127087753523502</v>
      </c>
      <c r="BN15" s="21"/>
      <c r="BO15" s="21">
        <v>0.74708725121342701</v>
      </c>
      <c r="BP15" s="21">
        <v>0.76509387092773995</v>
      </c>
      <c r="BQ15" s="21">
        <v>0.85211929726643498</v>
      </c>
      <c r="BR15" s="21"/>
      <c r="BS15" s="21">
        <v>0.82469843825244205</v>
      </c>
      <c r="BT15" s="21">
        <v>0.820356921333947</v>
      </c>
      <c r="BU15" s="21"/>
      <c r="BV15" s="21">
        <v>0.86935455343123003</v>
      </c>
      <c r="BW15" s="21">
        <v>0.82322217129757802</v>
      </c>
      <c r="BX15" s="21">
        <v>0.81136208058415904</v>
      </c>
      <c r="BY15" s="21"/>
      <c r="BZ15" s="21">
        <v>0.84621537179513295</v>
      </c>
      <c r="CA15" s="21">
        <v>0.90450701963208902</v>
      </c>
    </row>
    <row r="16" spans="2:79" x14ac:dyDescent="0.3">
      <c r="B16" s="18" t="s">
        <v>214</v>
      </c>
      <c r="C16" s="21">
        <v>4.0632968662824599E-2</v>
      </c>
      <c r="D16" s="21">
        <v>5.02382042564029E-2</v>
      </c>
      <c r="E16" s="21">
        <v>2.9502546218244701E-2</v>
      </c>
      <c r="F16" s="21"/>
      <c r="G16" s="21">
        <v>7.3751826165550899E-2</v>
      </c>
      <c r="H16" s="21">
        <v>2.2401185405824101E-2</v>
      </c>
      <c r="I16" s="21">
        <v>4.1986630050792902E-2</v>
      </c>
      <c r="J16" s="21">
        <v>4.2894425509386602E-2</v>
      </c>
      <c r="K16" s="21">
        <v>3.6635878551762403E-2</v>
      </c>
      <c r="L16" s="21">
        <v>3.3113677660130403E-2</v>
      </c>
      <c r="M16" s="21"/>
      <c r="N16" s="21">
        <v>3.1363329862863602E-2</v>
      </c>
      <c r="O16" s="21">
        <v>3.7643039075049199E-2</v>
      </c>
      <c r="P16" s="21">
        <v>4.4700596050864801E-2</v>
      </c>
      <c r="Q16" s="21">
        <v>5.0986852609849899E-2</v>
      </c>
      <c r="R16" s="21"/>
      <c r="S16" s="21">
        <v>4.1515472989512102E-2</v>
      </c>
      <c r="T16" s="21">
        <v>3.9784654487315302E-2</v>
      </c>
      <c r="U16" s="21">
        <v>3.84291491671492E-2</v>
      </c>
      <c r="V16" s="21">
        <v>3.94797959545038E-2</v>
      </c>
      <c r="W16" s="21">
        <v>6.22497199405566E-2</v>
      </c>
      <c r="X16" s="21">
        <v>2.21439933022257E-2</v>
      </c>
      <c r="Y16" s="21">
        <v>2.9970794284169201E-2</v>
      </c>
      <c r="Z16" s="21">
        <v>3.70159044638559E-2</v>
      </c>
      <c r="AA16" s="21">
        <v>1.6911582995468799E-2</v>
      </c>
      <c r="AB16" s="21">
        <v>6.3596761031845306E-2</v>
      </c>
      <c r="AC16" s="21">
        <v>7.80164079362098E-2</v>
      </c>
      <c r="AD16" s="21">
        <v>4.3166801623700402E-2</v>
      </c>
      <c r="AE16" s="21"/>
      <c r="AF16" s="21">
        <v>2.73701574397331E-2</v>
      </c>
      <c r="AG16" s="21">
        <v>3.69252812712903E-2</v>
      </c>
      <c r="AH16" s="21">
        <v>1.81288267239588E-2</v>
      </c>
      <c r="AI16" s="21">
        <v>8.1130642641617304E-2</v>
      </c>
      <c r="AJ16" s="21">
        <v>4.0108243799800498E-2</v>
      </c>
      <c r="AK16" s="21"/>
      <c r="AL16" s="21">
        <v>3.6682193075738702E-2</v>
      </c>
      <c r="AM16" s="21">
        <v>3.4140940712640497E-2</v>
      </c>
      <c r="AN16" s="21">
        <v>3.06449716397094E-2</v>
      </c>
      <c r="AO16" s="21">
        <v>6.0673478345577202E-2</v>
      </c>
      <c r="AP16" s="21">
        <v>2.26270862704708E-2</v>
      </c>
      <c r="AQ16" s="21">
        <v>2.77454436356914E-2</v>
      </c>
      <c r="AR16" s="21"/>
      <c r="AS16" s="21">
        <v>3.3379362499084103E-2</v>
      </c>
      <c r="AT16" s="21">
        <v>2.9418483671433501E-2</v>
      </c>
      <c r="AU16" s="21">
        <v>5.9085456846038199E-2</v>
      </c>
      <c r="AV16" s="21">
        <v>5.6858488168149299E-2</v>
      </c>
      <c r="AW16" s="21">
        <v>8.3772303072547405E-2</v>
      </c>
      <c r="AX16" s="21"/>
      <c r="AY16" s="21">
        <v>3.9914011524189101E-2</v>
      </c>
      <c r="AZ16" s="21">
        <v>3.8664392938043003E-2</v>
      </c>
      <c r="BA16" s="21">
        <v>2.1857568235683199E-2</v>
      </c>
      <c r="BB16" s="21">
        <v>6.2514041028476602E-2</v>
      </c>
      <c r="BC16" s="21">
        <v>9.4136670862602898E-2</v>
      </c>
      <c r="BD16" s="21"/>
      <c r="BE16" s="21">
        <v>7.0880954411112806E-2</v>
      </c>
      <c r="BF16" s="21">
        <v>6.8588443844726399E-2</v>
      </c>
      <c r="BG16" s="21">
        <v>2.8835231309149601E-2</v>
      </c>
      <c r="BH16" s="21">
        <v>3.8063421216086003E-2</v>
      </c>
      <c r="BI16" s="21"/>
      <c r="BJ16" s="21">
        <v>0.12698751698336</v>
      </c>
      <c r="BK16" s="21">
        <v>5.2469577354779501E-2</v>
      </c>
      <c r="BL16" s="21">
        <v>3.5531057950015897E-2</v>
      </c>
      <c r="BM16" s="21">
        <v>2.15629031780076E-2</v>
      </c>
      <c r="BN16" s="21"/>
      <c r="BO16" s="21">
        <v>7.1709806438117904E-2</v>
      </c>
      <c r="BP16" s="21">
        <v>6.3468707393332505E-2</v>
      </c>
      <c r="BQ16" s="21">
        <v>3.0338718715955799E-2</v>
      </c>
      <c r="BR16" s="21"/>
      <c r="BS16" s="21">
        <v>4.2082788990754301E-2</v>
      </c>
      <c r="BT16" s="21">
        <v>3.90711495574576E-2</v>
      </c>
      <c r="BU16" s="21"/>
      <c r="BV16" s="21">
        <v>3.4504134448021397E-2</v>
      </c>
      <c r="BW16" s="21">
        <v>3.36124854991195E-2</v>
      </c>
      <c r="BX16" s="21">
        <v>5.5287013585381101E-2</v>
      </c>
      <c r="BY16" s="21"/>
      <c r="BZ16" s="21">
        <v>3.2941465706591497E-2</v>
      </c>
      <c r="CA16" s="21">
        <v>3.6638666967250703E-2</v>
      </c>
    </row>
    <row r="17" spans="2:79" x14ac:dyDescent="0.3">
      <c r="B17" s="18" t="s">
        <v>191</v>
      </c>
      <c r="C17" s="22">
        <v>0.781698571311642</v>
      </c>
      <c r="D17" s="22">
        <v>0.75962120862867399</v>
      </c>
      <c r="E17" s="22">
        <v>0.80553805779437004</v>
      </c>
      <c r="F17" s="22"/>
      <c r="G17" s="22">
        <v>0.74245153074903203</v>
      </c>
      <c r="H17" s="22">
        <v>0.79003107435181397</v>
      </c>
      <c r="I17" s="22">
        <v>0.80255018716691395</v>
      </c>
      <c r="J17" s="22">
        <v>0.76041768293574297</v>
      </c>
      <c r="K17" s="22">
        <v>0.79002942435469503</v>
      </c>
      <c r="L17" s="22">
        <v>0.79590194488738597</v>
      </c>
      <c r="M17" s="22"/>
      <c r="N17" s="22">
        <v>0.82258761740154196</v>
      </c>
      <c r="O17" s="22">
        <v>0.80141282365467503</v>
      </c>
      <c r="P17" s="22">
        <v>0.78014272276868202</v>
      </c>
      <c r="Q17" s="22">
        <v>0.71621236974805702</v>
      </c>
      <c r="R17" s="22"/>
      <c r="S17" s="22">
        <v>0.79523038324051698</v>
      </c>
      <c r="T17" s="22">
        <v>0.76636287760684596</v>
      </c>
      <c r="U17" s="22">
        <v>0.759433745276623</v>
      </c>
      <c r="V17" s="22">
        <v>0.77571667721044302</v>
      </c>
      <c r="W17" s="22">
        <v>0.73611093481733703</v>
      </c>
      <c r="X17" s="22">
        <v>0.81449451877123402</v>
      </c>
      <c r="Y17" s="22">
        <v>0.77153362804648196</v>
      </c>
      <c r="Z17" s="22">
        <v>0.80014548622096004</v>
      </c>
      <c r="AA17" s="22">
        <v>0.85111956589833104</v>
      </c>
      <c r="AB17" s="22">
        <v>0.74755006297651005</v>
      </c>
      <c r="AC17" s="22">
        <v>0.73521775939790002</v>
      </c>
      <c r="AD17" s="22">
        <v>0.799256889363543</v>
      </c>
      <c r="AE17" s="22"/>
      <c r="AF17" s="22">
        <v>0.80444587950152902</v>
      </c>
      <c r="AG17" s="22">
        <v>0.8231727280708</v>
      </c>
      <c r="AH17" s="22">
        <v>0.80442736350566602</v>
      </c>
      <c r="AI17" s="22">
        <v>0.66090318621592403</v>
      </c>
      <c r="AJ17" s="22">
        <v>0.806062995535203</v>
      </c>
      <c r="AK17" s="22"/>
      <c r="AL17" s="22">
        <v>0.84774711805632297</v>
      </c>
      <c r="AM17" s="22">
        <v>0.81553915610308303</v>
      </c>
      <c r="AN17" s="22">
        <v>0.79088632356759103</v>
      </c>
      <c r="AO17" s="22">
        <v>0.70962188242268498</v>
      </c>
      <c r="AP17" s="22">
        <v>0.83856998338765998</v>
      </c>
      <c r="AQ17" s="22">
        <v>0.77961795419805802</v>
      </c>
      <c r="AR17" s="22"/>
      <c r="AS17" s="22">
        <v>0.84850600733781301</v>
      </c>
      <c r="AT17" s="22">
        <v>0.80927994495631606</v>
      </c>
      <c r="AU17" s="22">
        <v>0.69003691503369202</v>
      </c>
      <c r="AV17" s="22">
        <v>0.75574310984988402</v>
      </c>
      <c r="AW17" s="22">
        <v>0.76154686262356797</v>
      </c>
      <c r="AX17" s="22"/>
      <c r="AY17" s="22">
        <v>0.805863317553832</v>
      </c>
      <c r="AZ17" s="22">
        <v>0.79216408071037003</v>
      </c>
      <c r="BA17" s="22">
        <v>0.782511583264479</v>
      </c>
      <c r="BB17" s="22">
        <v>0.74561368035808295</v>
      </c>
      <c r="BC17" s="22">
        <v>0.65374912211460001</v>
      </c>
      <c r="BD17" s="22"/>
      <c r="BE17" s="22">
        <v>0.68178743710617695</v>
      </c>
      <c r="BF17" s="22">
        <v>0.70163772229894505</v>
      </c>
      <c r="BG17" s="22">
        <v>0.80982021933032799</v>
      </c>
      <c r="BH17" s="22">
        <v>0.80755460189663697</v>
      </c>
      <c r="BI17" s="22"/>
      <c r="BJ17" s="22">
        <v>0.48079138150030398</v>
      </c>
      <c r="BK17" s="22">
        <v>0.74950355663249801</v>
      </c>
      <c r="BL17" s="22">
        <v>0.79992051408795595</v>
      </c>
      <c r="BM17" s="22">
        <v>0.849707974357228</v>
      </c>
      <c r="BN17" s="22"/>
      <c r="BO17" s="22">
        <v>0.67537744477530903</v>
      </c>
      <c r="BP17" s="22">
        <v>0.70162516353440796</v>
      </c>
      <c r="BQ17" s="22">
        <v>0.82178057855047904</v>
      </c>
      <c r="BR17" s="22"/>
      <c r="BS17" s="22">
        <v>0.78261564926168803</v>
      </c>
      <c r="BT17" s="22">
        <v>0.78128577177648895</v>
      </c>
      <c r="BU17" s="22"/>
      <c r="BV17" s="22">
        <v>0.834850418983209</v>
      </c>
      <c r="BW17" s="22">
        <v>0.78960968579845803</v>
      </c>
      <c r="BX17" s="22">
        <v>0.75607506699877802</v>
      </c>
      <c r="BY17" s="22"/>
      <c r="BZ17" s="22">
        <v>0.813273906088542</v>
      </c>
      <c r="CA17" s="22">
        <v>0.86786835266483797</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0.45897647308592898</v>
      </c>
      <c r="D9" s="17">
        <v>0.41964262310767603</v>
      </c>
      <c r="E9" s="17">
        <v>0.49851261977685501</v>
      </c>
      <c r="F9" s="17"/>
      <c r="G9" s="17">
        <v>0.35335437036888301</v>
      </c>
      <c r="H9" s="17">
        <v>0.395482156053098</v>
      </c>
      <c r="I9" s="17">
        <v>0.46374328852566898</v>
      </c>
      <c r="J9" s="17">
        <v>0.477789031494806</v>
      </c>
      <c r="K9" s="17">
        <v>0.49709943815554802</v>
      </c>
      <c r="L9" s="17">
        <v>0.53657894195584599</v>
      </c>
      <c r="M9" s="17"/>
      <c r="N9" s="17">
        <v>0.512196411717321</v>
      </c>
      <c r="O9" s="17">
        <v>0.45798832188150401</v>
      </c>
      <c r="P9" s="17">
        <v>0.42223917088553498</v>
      </c>
      <c r="Q9" s="17">
        <v>0.42624974317983699</v>
      </c>
      <c r="R9" s="17"/>
      <c r="S9" s="17">
        <v>0.42114048460839398</v>
      </c>
      <c r="T9" s="17">
        <v>0.50452768238634005</v>
      </c>
      <c r="U9" s="17">
        <v>0.47494088020045999</v>
      </c>
      <c r="V9" s="17">
        <v>0.51624582955589904</v>
      </c>
      <c r="W9" s="17">
        <v>0.40489298241123201</v>
      </c>
      <c r="X9" s="17">
        <v>0.473583212394736</v>
      </c>
      <c r="Y9" s="17">
        <v>0.377957527038282</v>
      </c>
      <c r="Z9" s="17">
        <v>0.48925496096902799</v>
      </c>
      <c r="AA9" s="17">
        <v>0.445763942972703</v>
      </c>
      <c r="AB9" s="17">
        <v>0.50725614607011105</v>
      </c>
      <c r="AC9" s="17">
        <v>0.38262272698439398</v>
      </c>
      <c r="AD9" s="17">
        <v>0.51403728171606</v>
      </c>
      <c r="AE9" s="17"/>
      <c r="AF9" s="17">
        <v>0.46694285865629898</v>
      </c>
      <c r="AG9" s="17">
        <v>0.49142221451944101</v>
      </c>
      <c r="AH9" s="17">
        <v>0.51689297401231804</v>
      </c>
      <c r="AI9" s="17">
        <v>0.334591085960673</v>
      </c>
      <c r="AJ9" s="17">
        <v>0.54247844910860898</v>
      </c>
      <c r="AK9" s="17"/>
      <c r="AL9" s="17">
        <v>0.50726122162049503</v>
      </c>
      <c r="AM9" s="17">
        <v>0.48503643225315202</v>
      </c>
      <c r="AN9" s="17">
        <v>0.55017539778801094</v>
      </c>
      <c r="AO9" s="17">
        <v>0.35837322441324998</v>
      </c>
      <c r="AP9" s="17">
        <v>0.54901551670992899</v>
      </c>
      <c r="AQ9" s="17">
        <v>0.419157405913331</v>
      </c>
      <c r="AR9" s="17"/>
      <c r="AS9" s="17">
        <v>0.55876988043958797</v>
      </c>
      <c r="AT9" s="17">
        <v>0.42936522397439902</v>
      </c>
      <c r="AU9" s="17">
        <v>0.42981875773845701</v>
      </c>
      <c r="AV9" s="17">
        <v>0.50843412443737601</v>
      </c>
      <c r="AW9" s="17">
        <v>0.42150450252511601</v>
      </c>
      <c r="AX9" s="17"/>
      <c r="AY9" s="17">
        <v>0.54615557043019003</v>
      </c>
      <c r="AZ9" s="17">
        <v>0.43410670205753898</v>
      </c>
      <c r="BA9" s="17">
        <v>0.424079312929872</v>
      </c>
      <c r="BB9" s="17">
        <v>0.45956915483457</v>
      </c>
      <c r="BC9" s="17">
        <v>0.31959493275501999</v>
      </c>
      <c r="BD9" s="17"/>
      <c r="BE9" s="17">
        <v>0.245906579314215</v>
      </c>
      <c r="BF9" s="17">
        <v>0.368899040173571</v>
      </c>
      <c r="BG9" s="17">
        <v>0.47147077531044201</v>
      </c>
      <c r="BH9" s="17">
        <v>0.52739294252757296</v>
      </c>
      <c r="BI9" s="17"/>
      <c r="BJ9" s="17">
        <v>0.15076347331600701</v>
      </c>
      <c r="BK9" s="17">
        <v>0.31509345224549601</v>
      </c>
      <c r="BL9" s="17">
        <v>0.42600943258499901</v>
      </c>
      <c r="BM9" s="17">
        <v>0.56584579180099004</v>
      </c>
      <c r="BN9" s="17"/>
      <c r="BO9" s="17">
        <v>0.25055255671694499</v>
      </c>
      <c r="BP9" s="17">
        <v>0.24451825458599699</v>
      </c>
      <c r="BQ9" s="17">
        <v>0.54416849829015401</v>
      </c>
      <c r="BR9" s="17"/>
      <c r="BS9" s="17">
        <v>0.49212441843954302</v>
      </c>
      <c r="BT9" s="17">
        <v>0.41673711895644699</v>
      </c>
      <c r="BU9" s="17"/>
      <c r="BV9" s="17">
        <v>0.52541387406719997</v>
      </c>
      <c r="BW9" s="17">
        <v>0.47070269905371098</v>
      </c>
      <c r="BX9" s="17">
        <v>0.41367755581145299</v>
      </c>
      <c r="BY9" s="17"/>
      <c r="BZ9" s="17">
        <v>0.512258354711977</v>
      </c>
      <c r="CA9" s="17">
        <v>0.434425153433663</v>
      </c>
    </row>
    <row r="10" spans="2:79" x14ac:dyDescent="0.3">
      <c r="B10" s="18" t="s">
        <v>209</v>
      </c>
      <c r="C10" s="17">
        <v>0.29005977153849499</v>
      </c>
      <c r="D10" s="17">
        <v>0.30493094366290702</v>
      </c>
      <c r="E10" s="17">
        <v>0.27543977961329902</v>
      </c>
      <c r="F10" s="17"/>
      <c r="G10" s="17">
        <v>0.32460364321819801</v>
      </c>
      <c r="H10" s="17">
        <v>0.330373125944673</v>
      </c>
      <c r="I10" s="17">
        <v>0.31438132959105503</v>
      </c>
      <c r="J10" s="17">
        <v>0.27662726985165198</v>
      </c>
      <c r="K10" s="17">
        <v>0.222649976255994</v>
      </c>
      <c r="L10" s="17">
        <v>0.27032187259027601</v>
      </c>
      <c r="M10" s="17"/>
      <c r="N10" s="17">
        <v>0.29798725399162102</v>
      </c>
      <c r="O10" s="17">
        <v>0.30999602482333899</v>
      </c>
      <c r="P10" s="17">
        <v>0.28930561536772997</v>
      </c>
      <c r="Q10" s="17">
        <v>0.267229239933924</v>
      </c>
      <c r="R10" s="17"/>
      <c r="S10" s="17">
        <v>0.31149268185522899</v>
      </c>
      <c r="T10" s="17">
        <v>0.25735074077731201</v>
      </c>
      <c r="U10" s="17">
        <v>0.28433801334012698</v>
      </c>
      <c r="V10" s="17">
        <v>0.24798641294518001</v>
      </c>
      <c r="W10" s="17">
        <v>0.36405333674006202</v>
      </c>
      <c r="X10" s="17">
        <v>0.284602703569867</v>
      </c>
      <c r="Y10" s="17">
        <v>0.35751847151324501</v>
      </c>
      <c r="Z10" s="17">
        <v>0.25964301313306098</v>
      </c>
      <c r="AA10" s="17">
        <v>0.34114381344991102</v>
      </c>
      <c r="AB10" s="17">
        <v>0.23539233042999599</v>
      </c>
      <c r="AC10" s="17">
        <v>0.32436062048543002</v>
      </c>
      <c r="AD10" s="17">
        <v>9.5372368505694805E-2</v>
      </c>
      <c r="AE10" s="17"/>
      <c r="AF10" s="17">
        <v>0.28514369133267897</v>
      </c>
      <c r="AG10" s="17">
        <v>0.31990321158316798</v>
      </c>
      <c r="AH10" s="17">
        <v>0.27889645939711999</v>
      </c>
      <c r="AI10" s="17">
        <v>0.25979917003455899</v>
      </c>
      <c r="AJ10" s="17">
        <v>0.207866299935727</v>
      </c>
      <c r="AK10" s="17"/>
      <c r="AL10" s="17">
        <v>0.30509460478167799</v>
      </c>
      <c r="AM10" s="17">
        <v>0.30282403225926502</v>
      </c>
      <c r="AN10" s="17">
        <v>0.264773879879729</v>
      </c>
      <c r="AO10" s="17">
        <v>0.29212686040171998</v>
      </c>
      <c r="AP10" s="17">
        <v>0.24457215625946599</v>
      </c>
      <c r="AQ10" s="17">
        <v>0.32502977068236899</v>
      </c>
      <c r="AR10" s="17"/>
      <c r="AS10" s="17">
        <v>0.23247797391368999</v>
      </c>
      <c r="AT10" s="17">
        <v>0.32928062919904899</v>
      </c>
      <c r="AU10" s="17">
        <v>0.28753460137610998</v>
      </c>
      <c r="AV10" s="17">
        <v>0.228232582767425</v>
      </c>
      <c r="AW10" s="17">
        <v>0.19830301935635999</v>
      </c>
      <c r="AX10" s="17"/>
      <c r="AY10" s="17">
        <v>0.24214786976716099</v>
      </c>
      <c r="AZ10" s="17">
        <v>0.32225419902972202</v>
      </c>
      <c r="BA10" s="17">
        <v>0.30029632266294698</v>
      </c>
      <c r="BB10" s="17">
        <v>0.28583581908454803</v>
      </c>
      <c r="BC10" s="17">
        <v>0.25974939210009901</v>
      </c>
      <c r="BD10" s="17"/>
      <c r="BE10" s="17">
        <v>0.29372232406573401</v>
      </c>
      <c r="BF10" s="17">
        <v>0.34530201426047402</v>
      </c>
      <c r="BG10" s="17">
        <v>0.299871783505123</v>
      </c>
      <c r="BH10" s="17">
        <v>0.23944739350657601</v>
      </c>
      <c r="BI10" s="17"/>
      <c r="BJ10" s="17">
        <v>0.309466593010366</v>
      </c>
      <c r="BK10" s="17">
        <v>0.40332193999186899</v>
      </c>
      <c r="BL10" s="17">
        <v>0.32037022507009</v>
      </c>
      <c r="BM10" s="17">
        <v>0.258940872573174</v>
      </c>
      <c r="BN10" s="17"/>
      <c r="BO10" s="17">
        <v>0.37065549415423399</v>
      </c>
      <c r="BP10" s="17">
        <v>0.38515185979618699</v>
      </c>
      <c r="BQ10" s="17">
        <v>0.25648519024190197</v>
      </c>
      <c r="BR10" s="17"/>
      <c r="BS10" s="17">
        <v>0.28585987133988</v>
      </c>
      <c r="BT10" s="17">
        <v>0.29490917244475101</v>
      </c>
      <c r="BU10" s="17"/>
      <c r="BV10" s="17">
        <v>0.29817250247147298</v>
      </c>
      <c r="BW10" s="17">
        <v>0.28419000229886099</v>
      </c>
      <c r="BX10" s="17">
        <v>0.29393145174022201</v>
      </c>
      <c r="BY10" s="17"/>
      <c r="BZ10" s="17">
        <v>0.35126281881433202</v>
      </c>
      <c r="CA10" s="17">
        <v>0.33801839301029002</v>
      </c>
    </row>
    <row r="11" spans="2:79" x14ac:dyDescent="0.3">
      <c r="B11" s="18" t="s">
        <v>210</v>
      </c>
      <c r="C11" s="17">
        <v>0.14513531075049599</v>
      </c>
      <c r="D11" s="17">
        <v>0.16007363949622899</v>
      </c>
      <c r="E11" s="17">
        <v>0.131855503385857</v>
      </c>
      <c r="F11" s="17"/>
      <c r="G11" s="17">
        <v>0.20126129505447701</v>
      </c>
      <c r="H11" s="17">
        <v>0.16809496666488699</v>
      </c>
      <c r="I11" s="17">
        <v>0.10729254888178</v>
      </c>
      <c r="J11" s="17">
        <v>0.116010799025327</v>
      </c>
      <c r="K11" s="17">
        <v>0.16712490226273699</v>
      </c>
      <c r="L11" s="17">
        <v>0.128722442138374</v>
      </c>
      <c r="M11" s="17"/>
      <c r="N11" s="17">
        <v>0.12171509574608801</v>
      </c>
      <c r="O11" s="17">
        <v>0.15136122486110701</v>
      </c>
      <c r="P11" s="17">
        <v>0.14499509608563299</v>
      </c>
      <c r="Q11" s="17">
        <v>0.164765516235167</v>
      </c>
      <c r="R11" s="17"/>
      <c r="S11" s="17">
        <v>0.160554758724792</v>
      </c>
      <c r="T11" s="17">
        <v>0.14144029762806501</v>
      </c>
      <c r="U11" s="17">
        <v>0.17713853921431899</v>
      </c>
      <c r="V11" s="17">
        <v>0.117382941824587</v>
      </c>
      <c r="W11" s="17">
        <v>0.116945791337508</v>
      </c>
      <c r="X11" s="17">
        <v>0.13347146572075499</v>
      </c>
      <c r="Y11" s="17">
        <v>0.14299255356372301</v>
      </c>
      <c r="Z11" s="17">
        <v>0.16263026926556701</v>
      </c>
      <c r="AA11" s="17">
        <v>0.111132742113009</v>
      </c>
      <c r="AB11" s="17">
        <v>0.13778038560783901</v>
      </c>
      <c r="AC11" s="17">
        <v>0.15094734225381901</v>
      </c>
      <c r="AD11" s="17">
        <v>0.30834013459680598</v>
      </c>
      <c r="AE11" s="17"/>
      <c r="AF11" s="17">
        <v>0.15586769660449701</v>
      </c>
      <c r="AG11" s="17">
        <v>9.6336848250234197E-2</v>
      </c>
      <c r="AH11" s="17">
        <v>0.13522925251234399</v>
      </c>
      <c r="AI11" s="17">
        <v>0.225597204779516</v>
      </c>
      <c r="AJ11" s="17">
        <v>0.16260269841876199</v>
      </c>
      <c r="AK11" s="17"/>
      <c r="AL11" s="17">
        <v>9.7310458694641805E-2</v>
      </c>
      <c r="AM11" s="17">
        <v>0.12604779944752001</v>
      </c>
      <c r="AN11" s="17">
        <v>0.112472773463068</v>
      </c>
      <c r="AO11" s="17">
        <v>0.203716070969441</v>
      </c>
      <c r="AP11" s="17">
        <v>0.128418518988273</v>
      </c>
      <c r="AQ11" s="17">
        <v>0.15131350895554699</v>
      </c>
      <c r="AR11" s="17"/>
      <c r="AS11" s="17">
        <v>0.11736522922359099</v>
      </c>
      <c r="AT11" s="17">
        <v>0.14585602606061099</v>
      </c>
      <c r="AU11" s="17">
        <v>0.15744563332477199</v>
      </c>
      <c r="AV11" s="17">
        <v>0.14981103894799</v>
      </c>
      <c r="AW11" s="17">
        <v>0.17999197363547401</v>
      </c>
      <c r="AX11" s="17"/>
      <c r="AY11" s="17">
        <v>0.1320552244214</v>
      </c>
      <c r="AZ11" s="17">
        <v>0.14424540806709599</v>
      </c>
      <c r="BA11" s="17">
        <v>0.17366692753270499</v>
      </c>
      <c r="BB11" s="17">
        <v>0.115753794648425</v>
      </c>
      <c r="BC11" s="17">
        <v>0.17769539462236</v>
      </c>
      <c r="BD11" s="17"/>
      <c r="BE11" s="17">
        <v>0.23976654474414599</v>
      </c>
      <c r="BF11" s="17">
        <v>0.15277669363243301</v>
      </c>
      <c r="BG11" s="17">
        <v>0.137154488407981</v>
      </c>
      <c r="BH11" s="17">
        <v>0.13658752301214</v>
      </c>
      <c r="BI11" s="17"/>
      <c r="BJ11" s="17">
        <v>0.227045032840796</v>
      </c>
      <c r="BK11" s="17">
        <v>0.15776193294472499</v>
      </c>
      <c r="BL11" s="17">
        <v>0.14879779942218499</v>
      </c>
      <c r="BM11" s="17">
        <v>0.118628027567196</v>
      </c>
      <c r="BN11" s="17"/>
      <c r="BO11" s="17">
        <v>0.184780354674525</v>
      </c>
      <c r="BP11" s="17">
        <v>0.18167057599900199</v>
      </c>
      <c r="BQ11" s="17">
        <v>0.12747643389591301</v>
      </c>
      <c r="BR11" s="17"/>
      <c r="BS11" s="17">
        <v>0.12873919089212901</v>
      </c>
      <c r="BT11" s="17">
        <v>0.166950018705252</v>
      </c>
      <c r="BU11" s="17"/>
      <c r="BV11" s="17">
        <v>9.3939576366390498E-2</v>
      </c>
      <c r="BW11" s="17">
        <v>0.150456907518801</v>
      </c>
      <c r="BX11" s="17">
        <v>0.171564023247537</v>
      </c>
      <c r="BY11" s="17"/>
      <c r="BZ11" s="17">
        <v>9.1380675570379002E-2</v>
      </c>
      <c r="CA11" s="17">
        <v>0.14249400610810101</v>
      </c>
    </row>
    <row r="12" spans="2:79" x14ac:dyDescent="0.3">
      <c r="B12" s="18" t="s">
        <v>211</v>
      </c>
      <c r="C12" s="17">
        <v>5.9404470863581298E-2</v>
      </c>
      <c r="D12" s="17">
        <v>6.9720724937827494E-2</v>
      </c>
      <c r="E12" s="17">
        <v>4.8706897027301903E-2</v>
      </c>
      <c r="F12" s="17"/>
      <c r="G12" s="17">
        <v>7.2848651855211999E-2</v>
      </c>
      <c r="H12" s="17">
        <v>6.2647684172180099E-2</v>
      </c>
      <c r="I12" s="17">
        <v>6.1495926465686003E-2</v>
      </c>
      <c r="J12" s="17">
        <v>6.3619017299007902E-2</v>
      </c>
      <c r="K12" s="17">
        <v>5.9657976086903E-2</v>
      </c>
      <c r="L12" s="17">
        <v>4.2493864024139599E-2</v>
      </c>
      <c r="M12" s="17"/>
      <c r="N12" s="17">
        <v>4.76612021167577E-2</v>
      </c>
      <c r="O12" s="17">
        <v>5.2709871549948897E-2</v>
      </c>
      <c r="P12" s="17">
        <v>8.1559030602999905E-2</v>
      </c>
      <c r="Q12" s="17">
        <v>6.0741661242911603E-2</v>
      </c>
      <c r="R12" s="17"/>
      <c r="S12" s="17">
        <v>7.2384726562666798E-2</v>
      </c>
      <c r="T12" s="17">
        <v>6.6360964621561103E-2</v>
      </c>
      <c r="U12" s="17">
        <v>3.7614634058539403E-2</v>
      </c>
      <c r="V12" s="17">
        <v>7.6998780370860304E-2</v>
      </c>
      <c r="W12" s="17">
        <v>7.9686217012963703E-2</v>
      </c>
      <c r="X12" s="17">
        <v>4.8986488985322103E-2</v>
      </c>
      <c r="Y12" s="17">
        <v>5.6619170645159499E-2</v>
      </c>
      <c r="Z12" s="17">
        <v>6.3204791352749201E-2</v>
      </c>
      <c r="AA12" s="17">
        <v>4.7009619352882802E-2</v>
      </c>
      <c r="AB12" s="17">
        <v>4.5869950332849997E-2</v>
      </c>
      <c r="AC12" s="17">
        <v>6.4015232967097005E-2</v>
      </c>
      <c r="AD12" s="17">
        <v>3.8653848100223098E-2</v>
      </c>
      <c r="AE12" s="17"/>
      <c r="AF12" s="17">
        <v>6.1566205586332301E-2</v>
      </c>
      <c r="AG12" s="17">
        <v>5.8937947175319298E-2</v>
      </c>
      <c r="AH12" s="17">
        <v>4.6267411550163999E-2</v>
      </c>
      <c r="AI12" s="17">
        <v>9.9931861624330806E-2</v>
      </c>
      <c r="AJ12" s="17">
        <v>1.04037655690878E-2</v>
      </c>
      <c r="AK12" s="17"/>
      <c r="AL12" s="17">
        <v>5.6779940993947099E-2</v>
      </c>
      <c r="AM12" s="17">
        <v>5.8671553124748303E-2</v>
      </c>
      <c r="AN12" s="17">
        <v>5.6245400996316301E-2</v>
      </c>
      <c r="AO12" s="17">
        <v>9.3098857333378499E-2</v>
      </c>
      <c r="AP12" s="17">
        <v>1.9607368739234202E-2</v>
      </c>
      <c r="AQ12" s="17">
        <v>1.46698302619057E-2</v>
      </c>
      <c r="AR12" s="17"/>
      <c r="AS12" s="17">
        <v>4.1650476778925298E-2</v>
      </c>
      <c r="AT12" s="17">
        <v>5.6393097612710198E-2</v>
      </c>
      <c r="AU12" s="17">
        <v>8.4954811110213302E-2</v>
      </c>
      <c r="AV12" s="17">
        <v>4.8290098561643201E-2</v>
      </c>
      <c r="AW12" s="17">
        <v>5.35313382442342E-2</v>
      </c>
      <c r="AX12" s="17"/>
      <c r="AY12" s="17">
        <v>3.8996335972073901E-2</v>
      </c>
      <c r="AZ12" s="17">
        <v>6.5352714060300507E-2</v>
      </c>
      <c r="BA12" s="17">
        <v>5.8600861575675497E-2</v>
      </c>
      <c r="BB12" s="17">
        <v>7.3287542266016595E-2</v>
      </c>
      <c r="BC12" s="17">
        <v>0.104255261958069</v>
      </c>
      <c r="BD12" s="17"/>
      <c r="BE12" s="17">
        <v>0.14151840539458199</v>
      </c>
      <c r="BF12" s="17">
        <v>9.3305283786330906E-2</v>
      </c>
      <c r="BG12" s="17">
        <v>5.0068615885041898E-2</v>
      </c>
      <c r="BH12" s="17">
        <v>4.4413071926982899E-2</v>
      </c>
      <c r="BI12" s="17"/>
      <c r="BJ12" s="17">
        <v>0.19156860046034699</v>
      </c>
      <c r="BK12" s="17">
        <v>6.6986674062765497E-2</v>
      </c>
      <c r="BL12" s="17">
        <v>6.4834442761929997E-2</v>
      </c>
      <c r="BM12" s="17">
        <v>2.65694113804423E-2</v>
      </c>
      <c r="BN12" s="17"/>
      <c r="BO12" s="17">
        <v>0.107433337102603</v>
      </c>
      <c r="BP12" s="17">
        <v>0.14247198572574199</v>
      </c>
      <c r="BQ12" s="17">
        <v>3.43523535850968E-2</v>
      </c>
      <c r="BR12" s="17"/>
      <c r="BS12" s="17">
        <v>5.2672016221880599E-2</v>
      </c>
      <c r="BT12" s="17">
        <v>6.8360562288765997E-2</v>
      </c>
      <c r="BU12" s="17"/>
      <c r="BV12" s="17">
        <v>4.9894041033707801E-2</v>
      </c>
      <c r="BW12" s="17">
        <v>5.1332084331840201E-2</v>
      </c>
      <c r="BX12" s="17">
        <v>8.3084923163483801E-2</v>
      </c>
      <c r="BY12" s="17"/>
      <c r="BZ12" s="17">
        <v>2.27540701701342E-2</v>
      </c>
      <c r="CA12" s="17">
        <v>4.1896049802645302E-2</v>
      </c>
    </row>
    <row r="13" spans="2:79" x14ac:dyDescent="0.3">
      <c r="B13" s="18" t="s">
        <v>212</v>
      </c>
      <c r="C13" s="17">
        <v>2.6233096933126601E-2</v>
      </c>
      <c r="D13" s="17">
        <v>3.0295542878805402E-2</v>
      </c>
      <c r="E13" s="17">
        <v>2.1292780020921699E-2</v>
      </c>
      <c r="F13" s="17"/>
      <c r="G13" s="17">
        <v>2.7508130290969001E-2</v>
      </c>
      <c r="H13" s="17">
        <v>3.1372397914067603E-2</v>
      </c>
      <c r="I13" s="17">
        <v>3.1604725178048299E-2</v>
      </c>
      <c r="J13" s="17">
        <v>2.8279384735760801E-2</v>
      </c>
      <c r="K13" s="17">
        <v>3.3524872546357901E-2</v>
      </c>
      <c r="L13" s="17">
        <v>1.0298257320625099E-2</v>
      </c>
      <c r="M13" s="17"/>
      <c r="N13" s="17">
        <v>1.1233475124045701E-2</v>
      </c>
      <c r="O13" s="17">
        <v>1.9540296016177499E-2</v>
      </c>
      <c r="P13" s="17">
        <v>3.13514185815226E-2</v>
      </c>
      <c r="Q13" s="17">
        <v>4.5413740328635002E-2</v>
      </c>
      <c r="R13" s="17"/>
      <c r="S13" s="17">
        <v>2.4014333681858301E-2</v>
      </c>
      <c r="T13" s="17">
        <v>1.18642907800693E-2</v>
      </c>
      <c r="U13" s="17">
        <v>1.9853913646728099E-2</v>
      </c>
      <c r="V13" s="17">
        <v>3.0553477370257001E-2</v>
      </c>
      <c r="W13" s="17">
        <v>2.7867861994826298E-2</v>
      </c>
      <c r="X13" s="17">
        <v>2.6397738322115099E-2</v>
      </c>
      <c r="Y13" s="17">
        <v>3.9330362120921399E-2</v>
      </c>
      <c r="Z13" s="17">
        <v>1.22977976357446E-2</v>
      </c>
      <c r="AA13" s="17">
        <v>1.32031470923417E-2</v>
      </c>
      <c r="AB13" s="17">
        <v>4.10776932088701E-2</v>
      </c>
      <c r="AC13" s="17">
        <v>5.1137714658933998E-2</v>
      </c>
      <c r="AD13" s="17">
        <v>4.3596367081215497E-2</v>
      </c>
      <c r="AE13" s="17"/>
      <c r="AF13" s="17">
        <v>1.4729492222476701E-2</v>
      </c>
      <c r="AG13" s="17">
        <v>1.9578523191315401E-2</v>
      </c>
      <c r="AH13" s="17">
        <v>1.09673543287873E-2</v>
      </c>
      <c r="AI13" s="17">
        <v>6.3261680220045496E-2</v>
      </c>
      <c r="AJ13" s="17">
        <v>4.3298665543809102E-2</v>
      </c>
      <c r="AK13" s="17"/>
      <c r="AL13" s="17">
        <v>2.3363833641130202E-2</v>
      </c>
      <c r="AM13" s="17">
        <v>2.2095587945913198E-2</v>
      </c>
      <c r="AN13" s="17">
        <v>0</v>
      </c>
      <c r="AO13" s="17">
        <v>3.7472024725595403E-2</v>
      </c>
      <c r="AP13" s="17">
        <v>3.2982321151935001E-2</v>
      </c>
      <c r="AQ13" s="17">
        <v>3.2826121935183902E-2</v>
      </c>
      <c r="AR13" s="17"/>
      <c r="AS13" s="17">
        <v>3.98317184008396E-2</v>
      </c>
      <c r="AT13" s="17">
        <v>1.89179288938391E-2</v>
      </c>
      <c r="AU13" s="17">
        <v>1.66022599719888E-2</v>
      </c>
      <c r="AV13" s="17">
        <v>4.1648822846823898E-2</v>
      </c>
      <c r="AW13" s="17">
        <v>0.119386660381754</v>
      </c>
      <c r="AX13" s="17"/>
      <c r="AY13" s="17">
        <v>3.0225529089681302E-2</v>
      </c>
      <c r="AZ13" s="17">
        <v>1.5301074302264499E-2</v>
      </c>
      <c r="BA13" s="17">
        <v>1.7256261206864399E-2</v>
      </c>
      <c r="BB13" s="17">
        <v>4.6052921167587101E-2</v>
      </c>
      <c r="BC13" s="17">
        <v>0.104306999114054</v>
      </c>
      <c r="BD13" s="17"/>
      <c r="BE13" s="17">
        <v>6.7834603749916997E-2</v>
      </c>
      <c r="BF13" s="17">
        <v>2.6744196777109999E-2</v>
      </c>
      <c r="BG13" s="17">
        <v>2.2164783522734401E-2</v>
      </c>
      <c r="BH13" s="17">
        <v>2.7739436241484301E-2</v>
      </c>
      <c r="BI13" s="17"/>
      <c r="BJ13" s="17">
        <v>9.8819396139645396E-2</v>
      </c>
      <c r="BK13" s="17">
        <v>4.2158762559506902E-2</v>
      </c>
      <c r="BL13" s="17">
        <v>1.7447003248128101E-2</v>
      </c>
      <c r="BM13" s="17">
        <v>1.1349440747799099E-2</v>
      </c>
      <c r="BN13" s="17"/>
      <c r="BO13" s="17">
        <v>6.1237944295174498E-2</v>
      </c>
      <c r="BP13" s="17">
        <v>2.67860351515684E-2</v>
      </c>
      <c r="BQ13" s="17">
        <v>1.8699041261581201E-2</v>
      </c>
      <c r="BR13" s="17"/>
      <c r="BS13" s="17">
        <v>2.12290605726227E-2</v>
      </c>
      <c r="BT13" s="17">
        <v>3.2766842888405402E-2</v>
      </c>
      <c r="BU13" s="17"/>
      <c r="BV13" s="17">
        <v>1.450034660255E-2</v>
      </c>
      <c r="BW13" s="17">
        <v>2.3943945682546E-2</v>
      </c>
      <c r="BX13" s="17">
        <v>3.4854797922130601E-2</v>
      </c>
      <c r="BY13" s="17"/>
      <c r="BZ13" s="17">
        <v>1.4750579217570101E-2</v>
      </c>
      <c r="CA13" s="17">
        <v>2.5915879187498901E-2</v>
      </c>
    </row>
    <row r="14" spans="2:79" x14ac:dyDescent="0.3">
      <c r="B14" s="18" t="s">
        <v>149</v>
      </c>
      <c r="C14" s="17">
        <v>2.0190876828371802E-2</v>
      </c>
      <c r="D14" s="17">
        <v>1.5336525916555301E-2</v>
      </c>
      <c r="E14" s="17">
        <v>2.41924201757652E-2</v>
      </c>
      <c r="F14" s="17"/>
      <c r="G14" s="17">
        <v>2.0423909212261102E-2</v>
      </c>
      <c r="H14" s="17">
        <v>1.2029669251093601E-2</v>
      </c>
      <c r="I14" s="17">
        <v>2.14821813577614E-2</v>
      </c>
      <c r="J14" s="17">
        <v>3.7674497593447098E-2</v>
      </c>
      <c r="K14" s="17">
        <v>1.9942834692460699E-2</v>
      </c>
      <c r="L14" s="17">
        <v>1.15846219707391E-2</v>
      </c>
      <c r="M14" s="17"/>
      <c r="N14" s="17">
        <v>9.2065613041662896E-3</v>
      </c>
      <c r="O14" s="17">
        <v>8.40426086792306E-3</v>
      </c>
      <c r="P14" s="17">
        <v>3.0549668476579899E-2</v>
      </c>
      <c r="Q14" s="17">
        <v>3.56000990795248E-2</v>
      </c>
      <c r="R14" s="17"/>
      <c r="S14" s="17">
        <v>1.0413014567059699E-2</v>
      </c>
      <c r="T14" s="17">
        <v>1.8456023806652701E-2</v>
      </c>
      <c r="U14" s="17">
        <v>6.1140195398266496E-3</v>
      </c>
      <c r="V14" s="17">
        <v>1.08325579332165E-2</v>
      </c>
      <c r="W14" s="17">
        <v>6.5538105034077896E-3</v>
      </c>
      <c r="X14" s="17">
        <v>3.2958391007205101E-2</v>
      </c>
      <c r="Y14" s="17">
        <v>2.5581915118668901E-2</v>
      </c>
      <c r="Z14" s="17">
        <v>1.2969167643849699E-2</v>
      </c>
      <c r="AA14" s="17">
        <v>4.1746735019152603E-2</v>
      </c>
      <c r="AB14" s="17">
        <v>3.2623494350333397E-2</v>
      </c>
      <c r="AC14" s="17">
        <v>2.6916362650325799E-2</v>
      </c>
      <c r="AD14" s="17">
        <v>0</v>
      </c>
      <c r="AE14" s="17"/>
      <c r="AF14" s="17">
        <v>1.57500555977165E-2</v>
      </c>
      <c r="AG14" s="17">
        <v>1.3821255280522001E-2</v>
      </c>
      <c r="AH14" s="17">
        <v>1.1746548199266901E-2</v>
      </c>
      <c r="AI14" s="17">
        <v>1.6818997380875701E-2</v>
      </c>
      <c r="AJ14" s="17">
        <v>3.3350121424005001E-2</v>
      </c>
      <c r="AK14" s="17"/>
      <c r="AL14" s="17">
        <v>1.01899402681075E-2</v>
      </c>
      <c r="AM14" s="17">
        <v>5.3245949694013398E-3</v>
      </c>
      <c r="AN14" s="17">
        <v>1.6332547872876801E-2</v>
      </c>
      <c r="AO14" s="17">
        <v>1.5212962156615099E-2</v>
      </c>
      <c r="AP14" s="17">
        <v>2.5404118151161701E-2</v>
      </c>
      <c r="AQ14" s="17">
        <v>5.7003362251663497E-2</v>
      </c>
      <c r="AR14" s="17"/>
      <c r="AS14" s="17">
        <v>9.9047212433658691E-3</v>
      </c>
      <c r="AT14" s="17">
        <v>2.0187094259392201E-2</v>
      </c>
      <c r="AU14" s="17">
        <v>2.36439364784591E-2</v>
      </c>
      <c r="AV14" s="17">
        <v>2.3583332438742301E-2</v>
      </c>
      <c r="AW14" s="17">
        <v>2.7282505857061899E-2</v>
      </c>
      <c r="AX14" s="17"/>
      <c r="AY14" s="17">
        <v>1.0419470319493199E-2</v>
      </c>
      <c r="AZ14" s="17">
        <v>1.87399024830785E-2</v>
      </c>
      <c r="BA14" s="17">
        <v>2.61003140919371E-2</v>
      </c>
      <c r="BB14" s="17">
        <v>1.9500767998853301E-2</v>
      </c>
      <c r="BC14" s="17">
        <v>3.4398019450397402E-2</v>
      </c>
      <c r="BD14" s="17"/>
      <c r="BE14" s="17">
        <v>1.12515427314069E-2</v>
      </c>
      <c r="BF14" s="17">
        <v>1.29727713700802E-2</v>
      </c>
      <c r="BG14" s="17">
        <v>1.9269553368677101E-2</v>
      </c>
      <c r="BH14" s="17">
        <v>2.44196327852443E-2</v>
      </c>
      <c r="BI14" s="17"/>
      <c r="BJ14" s="17">
        <v>2.23369042328392E-2</v>
      </c>
      <c r="BK14" s="17">
        <v>1.4677238195637E-2</v>
      </c>
      <c r="BL14" s="17">
        <v>2.25410969126674E-2</v>
      </c>
      <c r="BM14" s="17">
        <v>1.8666455930399398E-2</v>
      </c>
      <c r="BN14" s="17"/>
      <c r="BO14" s="17">
        <v>2.53403130565172E-2</v>
      </c>
      <c r="BP14" s="17">
        <v>1.9401288741504999E-2</v>
      </c>
      <c r="BQ14" s="17">
        <v>1.8818482725353601E-2</v>
      </c>
      <c r="BR14" s="17"/>
      <c r="BS14" s="17">
        <v>1.9375442533945301E-2</v>
      </c>
      <c r="BT14" s="17">
        <v>2.0276284716379302E-2</v>
      </c>
      <c r="BU14" s="17"/>
      <c r="BV14" s="17">
        <v>1.8079659458678E-2</v>
      </c>
      <c r="BW14" s="17">
        <v>1.9374361114239999E-2</v>
      </c>
      <c r="BX14" s="17">
        <v>2.8872481151740199E-3</v>
      </c>
      <c r="BY14" s="17"/>
      <c r="BZ14" s="17">
        <v>7.5935015156081099E-3</v>
      </c>
      <c r="CA14" s="17">
        <v>1.7250518457801099E-2</v>
      </c>
    </row>
    <row r="15" spans="2:79" x14ac:dyDescent="0.3">
      <c r="B15" s="18" t="s">
        <v>213</v>
      </c>
      <c r="C15" s="21">
        <v>0.74903624462442397</v>
      </c>
      <c r="D15" s="21">
        <v>0.72457356677058204</v>
      </c>
      <c r="E15" s="21">
        <v>0.77395239939015503</v>
      </c>
      <c r="F15" s="21"/>
      <c r="G15" s="21">
        <v>0.67795801358708097</v>
      </c>
      <c r="H15" s="21">
        <v>0.72585528199777105</v>
      </c>
      <c r="I15" s="21">
        <v>0.77812461811672395</v>
      </c>
      <c r="J15" s="21">
        <v>0.75441630134645798</v>
      </c>
      <c r="K15" s="21">
        <v>0.71974941441154205</v>
      </c>
      <c r="L15" s="21">
        <v>0.80690081454612195</v>
      </c>
      <c r="M15" s="21"/>
      <c r="N15" s="21">
        <v>0.81018366570894196</v>
      </c>
      <c r="O15" s="21">
        <v>0.76798434670484295</v>
      </c>
      <c r="P15" s="21">
        <v>0.71154478625326401</v>
      </c>
      <c r="Q15" s="21">
        <v>0.69347898311376099</v>
      </c>
      <c r="R15" s="21"/>
      <c r="S15" s="21">
        <v>0.73263316646362298</v>
      </c>
      <c r="T15" s="21">
        <v>0.76187842316365195</v>
      </c>
      <c r="U15" s="21">
        <v>0.75927889354058697</v>
      </c>
      <c r="V15" s="21">
        <v>0.76423224250107902</v>
      </c>
      <c r="W15" s="21">
        <v>0.76894631915129397</v>
      </c>
      <c r="X15" s="21">
        <v>0.75818591596460305</v>
      </c>
      <c r="Y15" s="21">
        <v>0.73547599855152701</v>
      </c>
      <c r="Z15" s="21">
        <v>0.74889797410208903</v>
      </c>
      <c r="AA15" s="21">
        <v>0.78690775642261401</v>
      </c>
      <c r="AB15" s="21">
        <v>0.74264847650010801</v>
      </c>
      <c r="AC15" s="21">
        <v>0.70698334746982405</v>
      </c>
      <c r="AD15" s="21">
        <v>0.60940965022175497</v>
      </c>
      <c r="AE15" s="21"/>
      <c r="AF15" s="21">
        <v>0.75208654998897795</v>
      </c>
      <c r="AG15" s="21">
        <v>0.81132542610260905</v>
      </c>
      <c r="AH15" s="21">
        <v>0.79578943340943797</v>
      </c>
      <c r="AI15" s="21">
        <v>0.59439025599523199</v>
      </c>
      <c r="AJ15" s="21">
        <v>0.75034474904433601</v>
      </c>
      <c r="AK15" s="21"/>
      <c r="AL15" s="21">
        <v>0.81235582640217296</v>
      </c>
      <c r="AM15" s="21">
        <v>0.78786046451241698</v>
      </c>
      <c r="AN15" s="21">
        <v>0.81494927766773895</v>
      </c>
      <c r="AO15" s="21">
        <v>0.65050008481497001</v>
      </c>
      <c r="AP15" s="21">
        <v>0.79358767296939603</v>
      </c>
      <c r="AQ15" s="21">
        <v>0.7441871765957</v>
      </c>
      <c r="AR15" s="21"/>
      <c r="AS15" s="21">
        <v>0.79124785435327805</v>
      </c>
      <c r="AT15" s="21">
        <v>0.75864585317344801</v>
      </c>
      <c r="AU15" s="21">
        <v>0.71735335911456699</v>
      </c>
      <c r="AV15" s="21">
        <v>0.73666670720479999</v>
      </c>
      <c r="AW15" s="21">
        <v>0.61980752188147603</v>
      </c>
      <c r="AX15" s="21"/>
      <c r="AY15" s="21">
        <v>0.78830344019735099</v>
      </c>
      <c r="AZ15" s="21">
        <v>0.75636090108726095</v>
      </c>
      <c r="BA15" s="21">
        <v>0.72437563559281803</v>
      </c>
      <c r="BB15" s="21">
        <v>0.74540497391911797</v>
      </c>
      <c r="BC15" s="21">
        <v>0.579344324855119</v>
      </c>
      <c r="BD15" s="21"/>
      <c r="BE15" s="21">
        <v>0.53962890337994895</v>
      </c>
      <c r="BF15" s="21">
        <v>0.71420105443404502</v>
      </c>
      <c r="BG15" s="21">
        <v>0.77134255881556502</v>
      </c>
      <c r="BH15" s="21">
        <v>0.76684033603414903</v>
      </c>
      <c r="BI15" s="21"/>
      <c r="BJ15" s="21">
        <v>0.46023006632637298</v>
      </c>
      <c r="BK15" s="21">
        <v>0.71841539223736595</v>
      </c>
      <c r="BL15" s="21">
        <v>0.74637965765508896</v>
      </c>
      <c r="BM15" s="21">
        <v>0.82478666437416304</v>
      </c>
      <c r="BN15" s="21"/>
      <c r="BO15" s="21">
        <v>0.62120805087118003</v>
      </c>
      <c r="BP15" s="21">
        <v>0.62967011438218301</v>
      </c>
      <c r="BQ15" s="21">
        <v>0.80065368853205598</v>
      </c>
      <c r="BR15" s="21"/>
      <c r="BS15" s="21">
        <v>0.77798428977942302</v>
      </c>
      <c r="BT15" s="21">
        <v>0.71164629140119695</v>
      </c>
      <c r="BU15" s="21"/>
      <c r="BV15" s="21">
        <v>0.82358637653867395</v>
      </c>
      <c r="BW15" s="21">
        <v>0.75489270135257303</v>
      </c>
      <c r="BX15" s="21">
        <v>0.707609007551674</v>
      </c>
      <c r="BY15" s="21"/>
      <c r="BZ15" s="21">
        <v>0.86352117352630897</v>
      </c>
      <c r="CA15" s="21">
        <v>0.77244354644395297</v>
      </c>
    </row>
    <row r="16" spans="2:79" x14ac:dyDescent="0.3">
      <c r="B16" s="18" t="s">
        <v>214</v>
      </c>
      <c r="C16" s="21">
        <v>8.5637567796707906E-2</v>
      </c>
      <c r="D16" s="21">
        <v>0.100016267816633</v>
      </c>
      <c r="E16" s="21">
        <v>6.9999677048223602E-2</v>
      </c>
      <c r="F16" s="21"/>
      <c r="G16" s="21">
        <v>0.100356782146181</v>
      </c>
      <c r="H16" s="21">
        <v>9.4020082086247694E-2</v>
      </c>
      <c r="I16" s="21">
        <v>9.3100651643734295E-2</v>
      </c>
      <c r="J16" s="21">
        <v>9.1898402034768803E-2</v>
      </c>
      <c r="K16" s="21">
        <v>9.3182848633260901E-2</v>
      </c>
      <c r="L16" s="21">
        <v>5.27921213447647E-2</v>
      </c>
      <c r="M16" s="21"/>
      <c r="N16" s="21">
        <v>5.8894677240803397E-2</v>
      </c>
      <c r="O16" s="21">
        <v>7.22501675661264E-2</v>
      </c>
      <c r="P16" s="21">
        <v>0.112910449184523</v>
      </c>
      <c r="Q16" s="21">
        <v>0.106155401571547</v>
      </c>
      <c r="R16" s="21"/>
      <c r="S16" s="21">
        <v>9.6399060244525103E-2</v>
      </c>
      <c r="T16" s="21">
        <v>7.8225255401630403E-2</v>
      </c>
      <c r="U16" s="21">
        <v>5.7468547705267499E-2</v>
      </c>
      <c r="V16" s="21">
        <v>0.107552257741117</v>
      </c>
      <c r="W16" s="21">
        <v>0.10755407900779</v>
      </c>
      <c r="X16" s="21">
        <v>7.5384227307437199E-2</v>
      </c>
      <c r="Y16" s="21">
        <v>9.5949532766080897E-2</v>
      </c>
      <c r="Z16" s="21">
        <v>7.5502588988493893E-2</v>
      </c>
      <c r="AA16" s="21">
        <v>6.0212766445224497E-2</v>
      </c>
      <c r="AB16" s="21">
        <v>8.6947643541720104E-2</v>
      </c>
      <c r="AC16" s="21">
        <v>0.115152947626031</v>
      </c>
      <c r="AD16" s="21">
        <v>8.2250215181438699E-2</v>
      </c>
      <c r="AE16" s="21"/>
      <c r="AF16" s="21">
        <v>7.6295697808809099E-2</v>
      </c>
      <c r="AG16" s="21">
        <v>7.8516470366634797E-2</v>
      </c>
      <c r="AH16" s="21">
        <v>5.7234765878951398E-2</v>
      </c>
      <c r="AI16" s="21">
        <v>0.16319354184437601</v>
      </c>
      <c r="AJ16" s="21">
        <v>5.3702431112896902E-2</v>
      </c>
      <c r="AK16" s="21"/>
      <c r="AL16" s="21">
        <v>8.0143774635077297E-2</v>
      </c>
      <c r="AM16" s="21">
        <v>8.0767141070661505E-2</v>
      </c>
      <c r="AN16" s="21">
        <v>5.6245400996316301E-2</v>
      </c>
      <c r="AO16" s="21">
        <v>0.13057088205897399</v>
      </c>
      <c r="AP16" s="21">
        <v>5.2589689891169203E-2</v>
      </c>
      <c r="AQ16" s="21">
        <v>4.7495952197089603E-2</v>
      </c>
      <c r="AR16" s="21"/>
      <c r="AS16" s="21">
        <v>8.1482195179764905E-2</v>
      </c>
      <c r="AT16" s="21">
        <v>7.5311026506549306E-2</v>
      </c>
      <c r="AU16" s="21">
        <v>0.10155707108220199</v>
      </c>
      <c r="AV16" s="21">
        <v>8.9938921408467196E-2</v>
      </c>
      <c r="AW16" s="21">
        <v>0.172917998625988</v>
      </c>
      <c r="AX16" s="21"/>
      <c r="AY16" s="21">
        <v>6.9221865061755206E-2</v>
      </c>
      <c r="AZ16" s="21">
        <v>8.0653788362564899E-2</v>
      </c>
      <c r="BA16" s="21">
        <v>7.5857122782539907E-2</v>
      </c>
      <c r="BB16" s="21">
        <v>0.11934046343360399</v>
      </c>
      <c r="BC16" s="21">
        <v>0.208562261072123</v>
      </c>
      <c r="BD16" s="21"/>
      <c r="BE16" s="21">
        <v>0.209353009144499</v>
      </c>
      <c r="BF16" s="21">
        <v>0.120049480563441</v>
      </c>
      <c r="BG16" s="21">
        <v>7.2233399407776205E-2</v>
      </c>
      <c r="BH16" s="21">
        <v>7.2152508168467105E-2</v>
      </c>
      <c r="BI16" s="21"/>
      <c r="BJ16" s="21">
        <v>0.29038799659999198</v>
      </c>
      <c r="BK16" s="21">
        <v>0.109145436622272</v>
      </c>
      <c r="BL16" s="21">
        <v>8.2281446010058198E-2</v>
      </c>
      <c r="BM16" s="21">
        <v>3.79188521282414E-2</v>
      </c>
      <c r="BN16" s="21"/>
      <c r="BO16" s="21">
        <v>0.16867128139777701</v>
      </c>
      <c r="BP16" s="21">
        <v>0.16925802087731001</v>
      </c>
      <c r="BQ16" s="21">
        <v>5.3051394846678E-2</v>
      </c>
      <c r="BR16" s="21"/>
      <c r="BS16" s="21">
        <v>7.3901076794503195E-2</v>
      </c>
      <c r="BT16" s="21">
        <v>0.101127405177171</v>
      </c>
      <c r="BU16" s="21"/>
      <c r="BV16" s="21">
        <v>6.4394387636257794E-2</v>
      </c>
      <c r="BW16" s="21">
        <v>7.5276030014386194E-2</v>
      </c>
      <c r="BX16" s="21">
        <v>0.117939721085614</v>
      </c>
      <c r="BY16" s="21"/>
      <c r="BZ16" s="21">
        <v>3.75046493877043E-2</v>
      </c>
      <c r="CA16" s="21">
        <v>6.7811928990144099E-2</v>
      </c>
    </row>
    <row r="17" spans="2:79" x14ac:dyDescent="0.3">
      <c r="B17" s="18" t="s">
        <v>191</v>
      </c>
      <c r="C17" s="22">
        <v>0.66339867682771603</v>
      </c>
      <c r="D17" s="22">
        <v>0.62455729895394896</v>
      </c>
      <c r="E17" s="22">
        <v>0.70395272234193096</v>
      </c>
      <c r="F17" s="22"/>
      <c r="G17" s="22">
        <v>0.57760123144090003</v>
      </c>
      <c r="H17" s="22">
        <v>0.63183519991152404</v>
      </c>
      <c r="I17" s="22">
        <v>0.68502396647299002</v>
      </c>
      <c r="J17" s="22">
        <v>0.66251789931168903</v>
      </c>
      <c r="K17" s="22">
        <v>0.62656656577828096</v>
      </c>
      <c r="L17" s="22">
        <v>0.75410869320135698</v>
      </c>
      <c r="M17" s="22"/>
      <c r="N17" s="22">
        <v>0.75128898846813896</v>
      </c>
      <c r="O17" s="22">
        <v>0.69573417913871705</v>
      </c>
      <c r="P17" s="22">
        <v>0.59863433706874203</v>
      </c>
      <c r="Q17" s="22">
        <v>0.58732358154221498</v>
      </c>
      <c r="R17" s="22"/>
      <c r="S17" s="22">
        <v>0.63623410621909804</v>
      </c>
      <c r="T17" s="22">
        <v>0.68365316776202101</v>
      </c>
      <c r="U17" s="22">
        <v>0.70181034583531998</v>
      </c>
      <c r="V17" s="22">
        <v>0.65667998475996203</v>
      </c>
      <c r="W17" s="22">
        <v>0.66139224014350395</v>
      </c>
      <c r="X17" s="22">
        <v>0.68280168865716595</v>
      </c>
      <c r="Y17" s="22">
        <v>0.63952646578544603</v>
      </c>
      <c r="Z17" s="22">
        <v>0.67339538511359498</v>
      </c>
      <c r="AA17" s="22">
        <v>0.72669498997738902</v>
      </c>
      <c r="AB17" s="22">
        <v>0.65570083295838699</v>
      </c>
      <c r="AC17" s="22">
        <v>0.59183039984379304</v>
      </c>
      <c r="AD17" s="22">
        <v>0.52715943504031704</v>
      </c>
      <c r="AE17" s="22"/>
      <c r="AF17" s="22">
        <v>0.67579085218016899</v>
      </c>
      <c r="AG17" s="22">
        <v>0.73280895573597404</v>
      </c>
      <c r="AH17" s="22">
        <v>0.73855466753048704</v>
      </c>
      <c r="AI17" s="22">
        <v>0.43119671415085598</v>
      </c>
      <c r="AJ17" s="22">
        <v>0.69664231793143905</v>
      </c>
      <c r="AK17" s="22"/>
      <c r="AL17" s="22">
        <v>0.73221205176709603</v>
      </c>
      <c r="AM17" s="22">
        <v>0.70709332344175602</v>
      </c>
      <c r="AN17" s="22">
        <v>0.75870387667142303</v>
      </c>
      <c r="AO17" s="22">
        <v>0.51992920275599597</v>
      </c>
      <c r="AP17" s="22">
        <v>0.74099798307822695</v>
      </c>
      <c r="AQ17" s="22">
        <v>0.69669122439860998</v>
      </c>
      <c r="AR17" s="22"/>
      <c r="AS17" s="22">
        <v>0.70976565917351397</v>
      </c>
      <c r="AT17" s="22">
        <v>0.68333482666689804</v>
      </c>
      <c r="AU17" s="22">
        <v>0.61579628803236497</v>
      </c>
      <c r="AV17" s="22">
        <v>0.64672778579633305</v>
      </c>
      <c r="AW17" s="22">
        <v>0.44688952325548797</v>
      </c>
      <c r="AX17" s="22"/>
      <c r="AY17" s="22">
        <v>0.71908157513559601</v>
      </c>
      <c r="AZ17" s="22">
        <v>0.67570711272469597</v>
      </c>
      <c r="BA17" s="22">
        <v>0.64851851281027795</v>
      </c>
      <c r="BB17" s="22">
        <v>0.62606451048551404</v>
      </c>
      <c r="BC17" s="22">
        <v>0.370782063782996</v>
      </c>
      <c r="BD17" s="22"/>
      <c r="BE17" s="22">
        <v>0.33027589423545001</v>
      </c>
      <c r="BF17" s="22">
        <v>0.59415157387060502</v>
      </c>
      <c r="BG17" s="22">
        <v>0.69910915940778895</v>
      </c>
      <c r="BH17" s="22">
        <v>0.69468782786568195</v>
      </c>
      <c r="BI17" s="22"/>
      <c r="BJ17" s="22">
        <v>0.169842069726381</v>
      </c>
      <c r="BK17" s="22">
        <v>0.60926995561509301</v>
      </c>
      <c r="BL17" s="22">
        <v>0.66409821164503102</v>
      </c>
      <c r="BM17" s="22">
        <v>0.78686781224592195</v>
      </c>
      <c r="BN17" s="22"/>
      <c r="BO17" s="22">
        <v>0.45253676947340299</v>
      </c>
      <c r="BP17" s="22">
        <v>0.460412093504873</v>
      </c>
      <c r="BQ17" s="22">
        <v>0.74760229368537801</v>
      </c>
      <c r="BR17" s="22"/>
      <c r="BS17" s="22">
        <v>0.70408321298491905</v>
      </c>
      <c r="BT17" s="22">
        <v>0.61051888622402595</v>
      </c>
      <c r="BU17" s="22"/>
      <c r="BV17" s="22">
        <v>0.75919198890241602</v>
      </c>
      <c r="BW17" s="22">
        <v>0.67961667133818604</v>
      </c>
      <c r="BX17" s="22">
        <v>0.58966928646605998</v>
      </c>
      <c r="BY17" s="22"/>
      <c r="BZ17" s="22">
        <v>0.82601652413860405</v>
      </c>
      <c r="CA17" s="22">
        <v>0.70463161745380898</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0.43433565273673702</v>
      </c>
      <c r="D9" s="17">
        <v>0.40504271549743198</v>
      </c>
      <c r="E9" s="17">
        <v>0.46585409121798799</v>
      </c>
      <c r="F9" s="17"/>
      <c r="G9" s="17">
        <v>0.35191809942333702</v>
      </c>
      <c r="H9" s="17">
        <v>0.45143165155285297</v>
      </c>
      <c r="I9" s="17">
        <v>0.41643374818496798</v>
      </c>
      <c r="J9" s="17">
        <v>0.41162329325063302</v>
      </c>
      <c r="K9" s="17">
        <v>0.45056712181816799</v>
      </c>
      <c r="L9" s="17">
        <v>0.49759006476968398</v>
      </c>
      <c r="M9" s="17"/>
      <c r="N9" s="17">
        <v>0.50191489672936596</v>
      </c>
      <c r="O9" s="17">
        <v>0.46340572238891897</v>
      </c>
      <c r="P9" s="17">
        <v>0.39280390089976702</v>
      </c>
      <c r="Q9" s="17">
        <v>0.36456232586288201</v>
      </c>
      <c r="R9" s="17"/>
      <c r="S9" s="17">
        <v>0.38549398926205197</v>
      </c>
      <c r="T9" s="17">
        <v>0.45437871910946498</v>
      </c>
      <c r="U9" s="17">
        <v>0.39428734428441797</v>
      </c>
      <c r="V9" s="17">
        <v>0.46158698713705798</v>
      </c>
      <c r="W9" s="17">
        <v>0.38141534382164499</v>
      </c>
      <c r="X9" s="17">
        <v>0.46349083025488702</v>
      </c>
      <c r="Y9" s="17">
        <v>0.39462567653650599</v>
      </c>
      <c r="Z9" s="17">
        <v>0.54278502281961905</v>
      </c>
      <c r="AA9" s="17">
        <v>0.461036986482314</v>
      </c>
      <c r="AB9" s="17">
        <v>0.427498040250819</v>
      </c>
      <c r="AC9" s="17">
        <v>0.44133583670332799</v>
      </c>
      <c r="AD9" s="17">
        <v>0.50999865340249795</v>
      </c>
      <c r="AE9" s="17"/>
      <c r="AF9" s="17">
        <v>0.45482971412823298</v>
      </c>
      <c r="AG9" s="17">
        <v>0.45751277830166098</v>
      </c>
      <c r="AH9" s="17">
        <v>0.46051473999824699</v>
      </c>
      <c r="AI9" s="17">
        <v>0.33012019070653498</v>
      </c>
      <c r="AJ9" s="17">
        <v>0.50531960140455301</v>
      </c>
      <c r="AK9" s="17"/>
      <c r="AL9" s="17">
        <v>0.47514643391314598</v>
      </c>
      <c r="AM9" s="17">
        <v>0.466523132559922</v>
      </c>
      <c r="AN9" s="17">
        <v>0.49299376646639698</v>
      </c>
      <c r="AO9" s="17">
        <v>0.348528411265074</v>
      </c>
      <c r="AP9" s="17">
        <v>0.47629772642691198</v>
      </c>
      <c r="AQ9" s="17">
        <v>0.38616797964551502</v>
      </c>
      <c r="AR9" s="17"/>
      <c r="AS9" s="17">
        <v>0.54605115747349697</v>
      </c>
      <c r="AT9" s="17">
        <v>0.42128940127535602</v>
      </c>
      <c r="AU9" s="17">
        <v>0.39898999486278802</v>
      </c>
      <c r="AV9" s="17">
        <v>0.393525829169801</v>
      </c>
      <c r="AW9" s="17">
        <v>0.417662373980839</v>
      </c>
      <c r="AX9" s="17"/>
      <c r="AY9" s="17">
        <v>0.49492498090957998</v>
      </c>
      <c r="AZ9" s="17">
        <v>0.45014594466284602</v>
      </c>
      <c r="BA9" s="17">
        <v>0.38426740176421198</v>
      </c>
      <c r="BB9" s="17">
        <v>0.39767934843987601</v>
      </c>
      <c r="BC9" s="17">
        <v>0.27083077620755902</v>
      </c>
      <c r="BD9" s="17"/>
      <c r="BE9" s="17">
        <v>0.21648743083897101</v>
      </c>
      <c r="BF9" s="17">
        <v>0.36400515882432299</v>
      </c>
      <c r="BG9" s="17">
        <v>0.446178594932434</v>
      </c>
      <c r="BH9" s="17">
        <v>0.49346178454189599</v>
      </c>
      <c r="BI9" s="17"/>
      <c r="BJ9" s="17">
        <v>0.13194840317863199</v>
      </c>
      <c r="BK9" s="17">
        <v>0.291141057620594</v>
      </c>
      <c r="BL9" s="17">
        <v>0.38160845000537902</v>
      </c>
      <c r="BM9" s="17">
        <v>0.550897736689826</v>
      </c>
      <c r="BN9" s="17"/>
      <c r="BO9" s="17">
        <v>0.213472753008115</v>
      </c>
      <c r="BP9" s="17">
        <v>0.24504524260978999</v>
      </c>
      <c r="BQ9" s="17">
        <v>0.51841443045176105</v>
      </c>
      <c r="BR9" s="17"/>
      <c r="BS9" s="17">
        <v>0.46737701266034298</v>
      </c>
      <c r="BT9" s="17">
        <v>0.39536557379197201</v>
      </c>
      <c r="BU9" s="17"/>
      <c r="BV9" s="17">
        <v>0.46461811643509099</v>
      </c>
      <c r="BW9" s="17">
        <v>0.44236711144047303</v>
      </c>
      <c r="BX9" s="17">
        <v>0.40643561875357798</v>
      </c>
      <c r="BY9" s="17"/>
      <c r="BZ9" s="17">
        <v>0.52374294522114795</v>
      </c>
      <c r="CA9" s="17">
        <v>0.45927613915728999</v>
      </c>
    </row>
    <row r="10" spans="2:79" x14ac:dyDescent="0.3">
      <c r="B10" s="18" t="s">
        <v>209</v>
      </c>
      <c r="C10" s="17">
        <v>0.237799745972051</v>
      </c>
      <c r="D10" s="17">
        <v>0.22790239466874301</v>
      </c>
      <c r="E10" s="17">
        <v>0.245750384630331</v>
      </c>
      <c r="F10" s="17"/>
      <c r="G10" s="17">
        <v>0.300990649842728</v>
      </c>
      <c r="H10" s="17">
        <v>0.25432449079941399</v>
      </c>
      <c r="I10" s="17">
        <v>0.252079232350575</v>
      </c>
      <c r="J10" s="17">
        <v>0.221005788735712</v>
      </c>
      <c r="K10" s="17">
        <v>0.16609578353757801</v>
      </c>
      <c r="L10" s="17">
        <v>0.232084715208277</v>
      </c>
      <c r="M10" s="17"/>
      <c r="N10" s="17">
        <v>0.26350499980345699</v>
      </c>
      <c r="O10" s="17">
        <v>0.24031447807128301</v>
      </c>
      <c r="P10" s="17">
        <v>0.22455084415969001</v>
      </c>
      <c r="Q10" s="17">
        <v>0.21973641148331299</v>
      </c>
      <c r="R10" s="17"/>
      <c r="S10" s="17">
        <v>0.29693864006930498</v>
      </c>
      <c r="T10" s="17">
        <v>0.22142150490194501</v>
      </c>
      <c r="U10" s="17">
        <v>0.23535372239850699</v>
      </c>
      <c r="V10" s="17">
        <v>0.22000083827540701</v>
      </c>
      <c r="W10" s="17">
        <v>0.24629945422304</v>
      </c>
      <c r="X10" s="17">
        <v>0.202397077225348</v>
      </c>
      <c r="Y10" s="17">
        <v>0.244232269865509</v>
      </c>
      <c r="Z10" s="17">
        <v>0.230114982802439</v>
      </c>
      <c r="AA10" s="17">
        <v>0.24900539506550301</v>
      </c>
      <c r="AB10" s="17">
        <v>0.27086457358050298</v>
      </c>
      <c r="AC10" s="17">
        <v>0.17463124526539101</v>
      </c>
      <c r="AD10" s="17">
        <v>0.13747728414850499</v>
      </c>
      <c r="AE10" s="17"/>
      <c r="AF10" s="17">
        <v>0.24606762733794901</v>
      </c>
      <c r="AG10" s="17">
        <v>0.26562723158470503</v>
      </c>
      <c r="AH10" s="17">
        <v>0.28413456180498098</v>
      </c>
      <c r="AI10" s="17">
        <v>0.16469256671612201</v>
      </c>
      <c r="AJ10" s="17">
        <v>0.17618516642462201</v>
      </c>
      <c r="AK10" s="17"/>
      <c r="AL10" s="17">
        <v>0.28519656595924098</v>
      </c>
      <c r="AM10" s="17">
        <v>0.26271897221240798</v>
      </c>
      <c r="AN10" s="17">
        <v>0.24176033656390999</v>
      </c>
      <c r="AO10" s="17">
        <v>0.18654605382273201</v>
      </c>
      <c r="AP10" s="17">
        <v>0.187491638127112</v>
      </c>
      <c r="AQ10" s="17">
        <v>0.27418592736387598</v>
      </c>
      <c r="AR10" s="17"/>
      <c r="AS10" s="17">
        <v>0.19738837511909499</v>
      </c>
      <c r="AT10" s="17">
        <v>0.28023133014247198</v>
      </c>
      <c r="AU10" s="17">
        <v>0.20198205554218901</v>
      </c>
      <c r="AV10" s="17">
        <v>0.204796695810991</v>
      </c>
      <c r="AW10" s="17">
        <v>0.15134491978103401</v>
      </c>
      <c r="AX10" s="17"/>
      <c r="AY10" s="17">
        <v>0.21482146954501399</v>
      </c>
      <c r="AZ10" s="17">
        <v>0.26409303770647002</v>
      </c>
      <c r="BA10" s="17">
        <v>0.24496969925422801</v>
      </c>
      <c r="BB10" s="17">
        <v>0.201795853654159</v>
      </c>
      <c r="BC10" s="17">
        <v>0.20389737875736799</v>
      </c>
      <c r="BD10" s="17"/>
      <c r="BE10" s="17">
        <v>0.20502948452814301</v>
      </c>
      <c r="BF10" s="17">
        <v>0.24282268525443701</v>
      </c>
      <c r="BG10" s="17">
        <v>0.23806435528148101</v>
      </c>
      <c r="BH10" s="17">
        <v>0.237605842208816</v>
      </c>
      <c r="BI10" s="17"/>
      <c r="BJ10" s="17">
        <v>0.15977678717370999</v>
      </c>
      <c r="BK10" s="17">
        <v>0.25030704475120102</v>
      </c>
      <c r="BL10" s="17">
        <v>0.25276868321960899</v>
      </c>
      <c r="BM10" s="17">
        <v>0.24556634011549899</v>
      </c>
      <c r="BN10" s="17"/>
      <c r="BO10" s="17">
        <v>0.20324008609992</v>
      </c>
      <c r="BP10" s="17">
        <v>0.26795950928455098</v>
      </c>
      <c r="BQ10" s="17">
        <v>0.238737668503572</v>
      </c>
      <c r="BR10" s="17"/>
      <c r="BS10" s="17">
        <v>0.23856303223175501</v>
      </c>
      <c r="BT10" s="17">
        <v>0.235198852905634</v>
      </c>
      <c r="BU10" s="17"/>
      <c r="BV10" s="17">
        <v>0.23829643690739599</v>
      </c>
      <c r="BW10" s="17">
        <v>0.24565093144090699</v>
      </c>
      <c r="BX10" s="17">
        <v>0.23360198123530501</v>
      </c>
      <c r="BY10" s="17"/>
      <c r="BZ10" s="17">
        <v>0.23291280707044201</v>
      </c>
      <c r="CA10" s="17">
        <v>0.22976945383863401</v>
      </c>
    </row>
    <row r="11" spans="2:79" x14ac:dyDescent="0.3">
      <c r="B11" s="18" t="s">
        <v>210</v>
      </c>
      <c r="C11" s="17">
        <v>0.14125273892034801</v>
      </c>
      <c r="D11" s="17">
        <v>0.15165523942842399</v>
      </c>
      <c r="E11" s="17">
        <v>0.132362176517312</v>
      </c>
      <c r="F11" s="17"/>
      <c r="G11" s="17">
        <v>0.14920118375889599</v>
      </c>
      <c r="H11" s="17">
        <v>0.14755394990903001</v>
      </c>
      <c r="I11" s="17">
        <v>0.15420098723445499</v>
      </c>
      <c r="J11" s="17">
        <v>0.127802179225255</v>
      </c>
      <c r="K11" s="17">
        <v>0.14320173114311199</v>
      </c>
      <c r="L11" s="17">
        <v>0.12992863963604201</v>
      </c>
      <c r="M11" s="17"/>
      <c r="N11" s="17">
        <v>0.11311940531459</v>
      </c>
      <c r="O11" s="17">
        <v>0.142520553842888</v>
      </c>
      <c r="P11" s="17">
        <v>0.14401404295751899</v>
      </c>
      <c r="Q11" s="17">
        <v>0.166604211997574</v>
      </c>
      <c r="R11" s="17"/>
      <c r="S11" s="17">
        <v>0.161672944206466</v>
      </c>
      <c r="T11" s="17">
        <v>0.12562926771956101</v>
      </c>
      <c r="U11" s="17">
        <v>0.175257232489309</v>
      </c>
      <c r="V11" s="17">
        <v>0.110757173751662</v>
      </c>
      <c r="W11" s="17">
        <v>0.15509393098046401</v>
      </c>
      <c r="X11" s="17">
        <v>0.16832554358941801</v>
      </c>
      <c r="Y11" s="17">
        <v>0.16504867381757701</v>
      </c>
      <c r="Z11" s="17">
        <v>0.11067890106089</v>
      </c>
      <c r="AA11" s="17">
        <v>0.10705689502556601</v>
      </c>
      <c r="AB11" s="17">
        <v>9.5319178999260998E-2</v>
      </c>
      <c r="AC11" s="17">
        <v>0.193650372556886</v>
      </c>
      <c r="AD11" s="17">
        <v>0.15336411965164201</v>
      </c>
      <c r="AE11" s="17"/>
      <c r="AF11" s="17">
        <v>0.13554149715174901</v>
      </c>
      <c r="AG11" s="17">
        <v>0.122122819526278</v>
      </c>
      <c r="AH11" s="17">
        <v>0.143115188331187</v>
      </c>
      <c r="AI11" s="17">
        <v>0.12728808841834699</v>
      </c>
      <c r="AJ11" s="17">
        <v>0.13621671981567199</v>
      </c>
      <c r="AK11" s="17"/>
      <c r="AL11" s="17">
        <v>0.12080257204971399</v>
      </c>
      <c r="AM11" s="17">
        <v>0.13431034583534601</v>
      </c>
      <c r="AN11" s="17">
        <v>0.133886686514537</v>
      </c>
      <c r="AO11" s="17">
        <v>0.13447799747849501</v>
      </c>
      <c r="AP11" s="17">
        <v>0.14855754711198799</v>
      </c>
      <c r="AQ11" s="17">
        <v>0.154801302967885</v>
      </c>
      <c r="AR11" s="17"/>
      <c r="AS11" s="17">
        <v>0.130827456436925</v>
      </c>
      <c r="AT11" s="17">
        <v>0.129130058234809</v>
      </c>
      <c r="AU11" s="17">
        <v>0.171923453585309</v>
      </c>
      <c r="AV11" s="17">
        <v>0.132951751788741</v>
      </c>
      <c r="AW11" s="17">
        <v>0.174766023049505</v>
      </c>
      <c r="AX11" s="17"/>
      <c r="AY11" s="17">
        <v>0.12573101053746899</v>
      </c>
      <c r="AZ11" s="17">
        <v>0.14236848356467499</v>
      </c>
      <c r="BA11" s="17">
        <v>0.15448087757905599</v>
      </c>
      <c r="BB11" s="17">
        <v>0.14884299511931401</v>
      </c>
      <c r="BC11" s="17">
        <v>0.128645099885876</v>
      </c>
      <c r="BD11" s="17"/>
      <c r="BE11" s="17">
        <v>0.18401463700287701</v>
      </c>
      <c r="BF11" s="17">
        <v>0.18669087430847001</v>
      </c>
      <c r="BG11" s="17">
        <v>0.121359496999859</v>
      </c>
      <c r="BH11" s="17">
        <v>0.13394094854165001</v>
      </c>
      <c r="BI11" s="17"/>
      <c r="BJ11" s="17">
        <v>0.16011022883475401</v>
      </c>
      <c r="BK11" s="17">
        <v>0.19697087660620799</v>
      </c>
      <c r="BL11" s="17">
        <v>0.174974476131427</v>
      </c>
      <c r="BM11" s="17">
        <v>0.10941961340056899</v>
      </c>
      <c r="BN11" s="17"/>
      <c r="BO11" s="17">
        <v>0.18333489741453601</v>
      </c>
      <c r="BP11" s="17">
        <v>0.21041573315512799</v>
      </c>
      <c r="BQ11" s="17">
        <v>0.115481795685887</v>
      </c>
      <c r="BR11" s="17"/>
      <c r="BS11" s="17">
        <v>0.128053589068199</v>
      </c>
      <c r="BT11" s="17">
        <v>0.15675854840147399</v>
      </c>
      <c r="BU11" s="17"/>
      <c r="BV11" s="17">
        <v>0.119845727478711</v>
      </c>
      <c r="BW11" s="17">
        <v>0.15240634545221299</v>
      </c>
      <c r="BX11" s="17">
        <v>0.13525423474384399</v>
      </c>
      <c r="BY11" s="17"/>
      <c r="BZ11" s="17">
        <v>0.10852882091631599</v>
      </c>
      <c r="CA11" s="17">
        <v>0.14550219343421</v>
      </c>
    </row>
    <row r="12" spans="2:79" x14ac:dyDescent="0.3">
      <c r="B12" s="18" t="s">
        <v>211</v>
      </c>
      <c r="C12" s="17">
        <v>0.101648952351205</v>
      </c>
      <c r="D12" s="17">
        <v>0.112589815535479</v>
      </c>
      <c r="E12" s="17">
        <v>8.98052808027269E-2</v>
      </c>
      <c r="F12" s="17"/>
      <c r="G12" s="17">
        <v>0.108694125253125</v>
      </c>
      <c r="H12" s="17">
        <v>9.4294714500775506E-2</v>
      </c>
      <c r="I12" s="17">
        <v>8.5290719569913298E-2</v>
      </c>
      <c r="J12" s="17">
        <v>0.12868340544241899</v>
      </c>
      <c r="K12" s="17">
        <v>0.11642566297374</v>
      </c>
      <c r="L12" s="17">
        <v>8.43838185828579E-2</v>
      </c>
      <c r="M12" s="17"/>
      <c r="N12" s="17">
        <v>7.8128335323142201E-2</v>
      </c>
      <c r="O12" s="17">
        <v>9.1903415401565394E-2</v>
      </c>
      <c r="P12" s="17">
        <v>0.109315481015464</v>
      </c>
      <c r="Q12" s="17">
        <v>0.13247301099161199</v>
      </c>
      <c r="R12" s="17"/>
      <c r="S12" s="17">
        <v>0.10223839640693499</v>
      </c>
      <c r="T12" s="17">
        <v>9.4734618274918594E-2</v>
      </c>
      <c r="U12" s="17">
        <v>0.139180370003683</v>
      </c>
      <c r="V12" s="17">
        <v>9.6258305190098301E-2</v>
      </c>
      <c r="W12" s="17">
        <v>0.145736651156052</v>
      </c>
      <c r="X12" s="17">
        <v>7.6813415747435304E-2</v>
      </c>
      <c r="Y12" s="17">
        <v>0.11727688494397299</v>
      </c>
      <c r="Z12" s="17">
        <v>6.6072158353420493E-2</v>
      </c>
      <c r="AA12" s="17">
        <v>9.3789295424016803E-2</v>
      </c>
      <c r="AB12" s="17">
        <v>9.3875685515492996E-2</v>
      </c>
      <c r="AC12" s="17">
        <v>0.10847420043367401</v>
      </c>
      <c r="AD12" s="17">
        <v>6.2237769722297699E-2</v>
      </c>
      <c r="AE12" s="17"/>
      <c r="AF12" s="17">
        <v>0.117624985951612</v>
      </c>
      <c r="AG12" s="17">
        <v>8.5990638844274297E-2</v>
      </c>
      <c r="AH12" s="17">
        <v>5.7363001827371099E-2</v>
      </c>
      <c r="AI12" s="17">
        <v>0.17796513041144801</v>
      </c>
      <c r="AJ12" s="17">
        <v>0.102597998845636</v>
      </c>
      <c r="AK12" s="17"/>
      <c r="AL12" s="17">
        <v>6.38805271940074E-2</v>
      </c>
      <c r="AM12" s="17">
        <v>8.5911753804885194E-2</v>
      </c>
      <c r="AN12" s="17">
        <v>6.6991304046209593E-2</v>
      </c>
      <c r="AO12" s="17">
        <v>0.179983816019327</v>
      </c>
      <c r="AP12" s="17">
        <v>0.103534714284384</v>
      </c>
      <c r="AQ12" s="17">
        <v>8.1909875424233003E-2</v>
      </c>
      <c r="AR12" s="17"/>
      <c r="AS12" s="17">
        <v>6.6423572534422201E-2</v>
      </c>
      <c r="AT12" s="17">
        <v>9.8306787624979297E-2</v>
      </c>
      <c r="AU12" s="17">
        <v>0.131862176518076</v>
      </c>
      <c r="AV12" s="17">
        <v>0.108334528823311</v>
      </c>
      <c r="AW12" s="17">
        <v>0.110808489259879</v>
      </c>
      <c r="AX12" s="17"/>
      <c r="AY12" s="17">
        <v>9.1726540891616498E-2</v>
      </c>
      <c r="AZ12" s="17">
        <v>8.2828740215277002E-2</v>
      </c>
      <c r="BA12" s="17">
        <v>0.12606609718005399</v>
      </c>
      <c r="BB12" s="17">
        <v>0.13693285495196</v>
      </c>
      <c r="BC12" s="17">
        <v>0.124781513339054</v>
      </c>
      <c r="BD12" s="17"/>
      <c r="BE12" s="17">
        <v>0.23275309888191301</v>
      </c>
      <c r="BF12" s="17">
        <v>0.109324723836193</v>
      </c>
      <c r="BG12" s="17">
        <v>0.113796322354162</v>
      </c>
      <c r="BH12" s="17">
        <v>6.19732902273352E-2</v>
      </c>
      <c r="BI12" s="17"/>
      <c r="BJ12" s="17">
        <v>0.23131402855523001</v>
      </c>
      <c r="BK12" s="17">
        <v>0.159976803449913</v>
      </c>
      <c r="BL12" s="17">
        <v>0.120192480278334</v>
      </c>
      <c r="BM12" s="17">
        <v>5.6704430491706398E-2</v>
      </c>
      <c r="BN12" s="17"/>
      <c r="BO12" s="17">
        <v>0.21984775899796599</v>
      </c>
      <c r="BP12" s="17">
        <v>0.142856208748178</v>
      </c>
      <c r="BQ12" s="17">
        <v>7.0782966505995595E-2</v>
      </c>
      <c r="BR12" s="17"/>
      <c r="BS12" s="17">
        <v>9.1288707847188399E-2</v>
      </c>
      <c r="BT12" s="17">
        <v>0.115501318417311</v>
      </c>
      <c r="BU12" s="17"/>
      <c r="BV12" s="17">
        <v>0.106874385010245</v>
      </c>
      <c r="BW12" s="17">
        <v>8.1726459548595295E-2</v>
      </c>
      <c r="BX12" s="17">
        <v>0.12454413020567399</v>
      </c>
      <c r="BY12" s="17"/>
      <c r="BZ12" s="17">
        <v>5.2444101908298998E-2</v>
      </c>
      <c r="CA12" s="17">
        <v>6.2846901229589094E-2</v>
      </c>
    </row>
    <row r="13" spans="2:79" x14ac:dyDescent="0.3">
      <c r="B13" s="18" t="s">
        <v>212</v>
      </c>
      <c r="C13" s="17">
        <v>7.4138866054239902E-2</v>
      </c>
      <c r="D13" s="17">
        <v>9.1884295367517896E-2</v>
      </c>
      <c r="E13" s="17">
        <v>5.5406851068024197E-2</v>
      </c>
      <c r="F13" s="17"/>
      <c r="G13" s="17">
        <v>7.50600767078453E-2</v>
      </c>
      <c r="H13" s="17">
        <v>4.37591258934781E-2</v>
      </c>
      <c r="I13" s="17">
        <v>7.4296598575780803E-2</v>
      </c>
      <c r="J13" s="17">
        <v>0.103998177639868</v>
      </c>
      <c r="K13" s="17">
        <v>0.11066617900671499</v>
      </c>
      <c r="L13" s="17">
        <v>4.9483000268764697E-2</v>
      </c>
      <c r="M13" s="17"/>
      <c r="N13" s="17">
        <v>4.0026235767051499E-2</v>
      </c>
      <c r="O13" s="17">
        <v>5.2196331250246301E-2</v>
      </c>
      <c r="P13" s="17">
        <v>0.116278007569297</v>
      </c>
      <c r="Q13" s="17">
        <v>9.8201075748391001E-2</v>
      </c>
      <c r="R13" s="17"/>
      <c r="S13" s="17">
        <v>4.71920345757319E-2</v>
      </c>
      <c r="T13" s="17">
        <v>8.9729078627652004E-2</v>
      </c>
      <c r="U13" s="17">
        <v>4.9390779199034202E-2</v>
      </c>
      <c r="V13" s="17">
        <v>9.0534247824077999E-2</v>
      </c>
      <c r="W13" s="17">
        <v>6.4195925792608799E-2</v>
      </c>
      <c r="X13" s="17">
        <v>7.2894770513852694E-2</v>
      </c>
      <c r="Y13" s="17">
        <v>7.1893386620870206E-2</v>
      </c>
      <c r="Z13" s="17">
        <v>5.0348934963632103E-2</v>
      </c>
      <c r="AA13" s="17">
        <v>7.5948625343090104E-2</v>
      </c>
      <c r="AB13" s="17">
        <v>9.3253436990370003E-2</v>
      </c>
      <c r="AC13" s="17">
        <v>8.1908345040721101E-2</v>
      </c>
      <c r="AD13" s="17">
        <v>0.136922173075057</v>
      </c>
      <c r="AE13" s="17"/>
      <c r="AF13" s="17">
        <v>4.1108724751779499E-2</v>
      </c>
      <c r="AG13" s="17">
        <v>6.2712861962887098E-2</v>
      </c>
      <c r="AH13" s="17">
        <v>3.2863165354744997E-2</v>
      </c>
      <c r="AI13" s="17">
        <v>0.192335870741456</v>
      </c>
      <c r="AJ13" s="17">
        <v>7.06153735722687E-2</v>
      </c>
      <c r="AK13" s="17"/>
      <c r="AL13" s="17">
        <v>4.85421530566406E-2</v>
      </c>
      <c r="AM13" s="17">
        <v>4.50812806316866E-2</v>
      </c>
      <c r="AN13" s="17">
        <v>5.5117816623299801E-2</v>
      </c>
      <c r="AO13" s="17">
        <v>0.14357298962373</v>
      </c>
      <c r="AP13" s="17">
        <v>7.7213095262313902E-2</v>
      </c>
      <c r="AQ13" s="17">
        <v>7.6412881107824099E-2</v>
      </c>
      <c r="AR13" s="17"/>
      <c r="AS13" s="17">
        <v>5.4088877662235198E-2</v>
      </c>
      <c r="AT13" s="17">
        <v>6.1875092203927097E-2</v>
      </c>
      <c r="AU13" s="17">
        <v>7.7435576611228005E-2</v>
      </c>
      <c r="AV13" s="17">
        <v>0.15125206319880499</v>
      </c>
      <c r="AW13" s="17">
        <v>0.118135688071682</v>
      </c>
      <c r="AX13" s="17"/>
      <c r="AY13" s="17">
        <v>6.3496987885784603E-2</v>
      </c>
      <c r="AZ13" s="17">
        <v>5.6757015928439999E-2</v>
      </c>
      <c r="BA13" s="17">
        <v>6.3377015326798306E-2</v>
      </c>
      <c r="BB13" s="17">
        <v>0.110132534779273</v>
      </c>
      <c r="BC13" s="17">
        <v>0.27184523181014297</v>
      </c>
      <c r="BD13" s="17"/>
      <c r="BE13" s="17">
        <v>0.146799867462097</v>
      </c>
      <c r="BF13" s="17">
        <v>9.4444966402212505E-2</v>
      </c>
      <c r="BG13" s="17">
        <v>7.0581483076406895E-2</v>
      </c>
      <c r="BH13" s="17">
        <v>5.7900015856368697E-2</v>
      </c>
      <c r="BI13" s="17"/>
      <c r="BJ13" s="17">
        <v>0.30758806910000902</v>
      </c>
      <c r="BK13" s="17">
        <v>0.101604217572085</v>
      </c>
      <c r="BL13" s="17">
        <v>6.5045168314206397E-2</v>
      </c>
      <c r="BM13" s="17">
        <v>2.2062480681096602E-2</v>
      </c>
      <c r="BN13" s="17"/>
      <c r="BO13" s="17">
        <v>0.17226259236327299</v>
      </c>
      <c r="BP13" s="17">
        <v>0.13033643482436</v>
      </c>
      <c r="BQ13" s="17">
        <v>4.3652945296136697E-2</v>
      </c>
      <c r="BR13" s="17"/>
      <c r="BS13" s="17">
        <v>6.4276142946668599E-2</v>
      </c>
      <c r="BT13" s="17">
        <v>8.5791641514417205E-2</v>
      </c>
      <c r="BU13" s="17"/>
      <c r="BV13" s="17">
        <v>6.3635485777155595E-2</v>
      </c>
      <c r="BW13" s="17">
        <v>6.3222668386856903E-2</v>
      </c>
      <c r="BX13" s="17">
        <v>9.5254843916227405E-2</v>
      </c>
      <c r="BY13" s="17"/>
      <c r="BZ13" s="17">
        <v>7.4022430523202398E-2</v>
      </c>
      <c r="CA13" s="17">
        <v>8.6088521712464006E-2</v>
      </c>
    </row>
    <row r="14" spans="2:79" x14ac:dyDescent="0.3">
      <c r="B14" s="18" t="s">
        <v>149</v>
      </c>
      <c r="C14" s="17">
        <v>1.08240439654196E-2</v>
      </c>
      <c r="D14" s="17">
        <v>1.0925539502403899E-2</v>
      </c>
      <c r="E14" s="17">
        <v>1.08212157636182E-2</v>
      </c>
      <c r="F14" s="17"/>
      <c r="G14" s="17">
        <v>1.41358650140684E-2</v>
      </c>
      <c r="H14" s="17">
        <v>8.6360673444490204E-3</v>
      </c>
      <c r="I14" s="17">
        <v>1.7698714084307701E-2</v>
      </c>
      <c r="J14" s="17">
        <v>6.8871557061119699E-3</v>
      </c>
      <c r="K14" s="17">
        <v>1.30435215206866E-2</v>
      </c>
      <c r="L14" s="17">
        <v>6.5297615343747704E-3</v>
      </c>
      <c r="M14" s="17"/>
      <c r="N14" s="17">
        <v>3.3061270623928499E-3</v>
      </c>
      <c r="O14" s="17">
        <v>9.65949904509876E-3</v>
      </c>
      <c r="P14" s="17">
        <v>1.3037723398262801E-2</v>
      </c>
      <c r="Q14" s="17">
        <v>1.8422963916228701E-2</v>
      </c>
      <c r="R14" s="17"/>
      <c r="S14" s="17">
        <v>6.46399547951067E-3</v>
      </c>
      <c r="T14" s="17">
        <v>1.41068113664581E-2</v>
      </c>
      <c r="U14" s="17">
        <v>6.5305516250490298E-3</v>
      </c>
      <c r="V14" s="17">
        <v>2.0862447821697602E-2</v>
      </c>
      <c r="W14" s="17">
        <v>7.25869402618957E-3</v>
      </c>
      <c r="X14" s="17">
        <v>1.6078362669059501E-2</v>
      </c>
      <c r="Y14" s="17">
        <v>6.9231082155646398E-3</v>
      </c>
      <c r="Z14" s="17">
        <v>0</v>
      </c>
      <c r="AA14" s="17">
        <v>1.3162802659509599E-2</v>
      </c>
      <c r="AB14" s="17">
        <v>1.9189084663553999E-2</v>
      </c>
      <c r="AC14" s="17">
        <v>0</v>
      </c>
      <c r="AD14" s="17">
        <v>0</v>
      </c>
      <c r="AE14" s="17"/>
      <c r="AF14" s="17">
        <v>4.8274506786780301E-3</v>
      </c>
      <c r="AG14" s="17">
        <v>6.0336697801948802E-3</v>
      </c>
      <c r="AH14" s="17">
        <v>2.2009342683468502E-2</v>
      </c>
      <c r="AI14" s="17">
        <v>7.5981530060925196E-3</v>
      </c>
      <c r="AJ14" s="17">
        <v>9.0651399372484696E-3</v>
      </c>
      <c r="AK14" s="17"/>
      <c r="AL14" s="17">
        <v>6.4317478272521798E-3</v>
      </c>
      <c r="AM14" s="17">
        <v>5.4545149557528802E-3</v>
      </c>
      <c r="AN14" s="17">
        <v>9.2500897856462993E-3</v>
      </c>
      <c r="AO14" s="17">
        <v>6.8907317906417003E-3</v>
      </c>
      <c r="AP14" s="17">
        <v>6.9052787872884202E-3</v>
      </c>
      <c r="AQ14" s="17">
        <v>2.6522033490667101E-2</v>
      </c>
      <c r="AR14" s="17"/>
      <c r="AS14" s="17">
        <v>5.2205607738256901E-3</v>
      </c>
      <c r="AT14" s="17">
        <v>9.1673305184566903E-3</v>
      </c>
      <c r="AU14" s="17">
        <v>1.7806742880409801E-2</v>
      </c>
      <c r="AV14" s="17">
        <v>9.1391312083519208E-3</v>
      </c>
      <c r="AW14" s="17">
        <v>2.7282505857061899E-2</v>
      </c>
      <c r="AX14" s="17"/>
      <c r="AY14" s="17">
        <v>9.2990102305358594E-3</v>
      </c>
      <c r="AZ14" s="17">
        <v>3.80677792229185E-3</v>
      </c>
      <c r="BA14" s="17">
        <v>2.6838908895651301E-2</v>
      </c>
      <c r="BB14" s="17">
        <v>4.6164130554179304E-3</v>
      </c>
      <c r="BC14" s="17">
        <v>0</v>
      </c>
      <c r="BD14" s="17"/>
      <c r="BE14" s="17">
        <v>1.4915481285999401E-2</v>
      </c>
      <c r="BF14" s="17">
        <v>2.7115913743640399E-3</v>
      </c>
      <c r="BG14" s="17">
        <v>1.00197473556569E-2</v>
      </c>
      <c r="BH14" s="17">
        <v>1.5118118623934401E-2</v>
      </c>
      <c r="BI14" s="17"/>
      <c r="BJ14" s="17">
        <v>9.2624831576639793E-3</v>
      </c>
      <c r="BK14" s="17">
        <v>0</v>
      </c>
      <c r="BL14" s="17">
        <v>5.4107420510434304E-3</v>
      </c>
      <c r="BM14" s="17">
        <v>1.5349398621303099E-2</v>
      </c>
      <c r="BN14" s="17"/>
      <c r="BO14" s="17">
        <v>7.8419121161905896E-3</v>
      </c>
      <c r="BP14" s="17">
        <v>3.3868713779934998E-3</v>
      </c>
      <c r="BQ14" s="17">
        <v>1.29301935566474E-2</v>
      </c>
      <c r="BR14" s="17"/>
      <c r="BS14" s="17">
        <v>1.04415152458457E-2</v>
      </c>
      <c r="BT14" s="17">
        <v>1.1384064969190999E-2</v>
      </c>
      <c r="BU14" s="17"/>
      <c r="BV14" s="17">
        <v>6.7298483914017297E-3</v>
      </c>
      <c r="BW14" s="17">
        <v>1.46264837309552E-2</v>
      </c>
      <c r="BX14" s="17">
        <v>4.9091911453722796E-3</v>
      </c>
      <c r="BY14" s="17"/>
      <c r="BZ14" s="17">
        <v>8.3488943605928602E-3</v>
      </c>
      <c r="CA14" s="17">
        <v>1.6516790627813201E-2</v>
      </c>
    </row>
    <row r="15" spans="2:79" x14ac:dyDescent="0.3">
      <c r="B15" s="18" t="s">
        <v>213</v>
      </c>
      <c r="C15" s="21">
        <v>0.67213539870878802</v>
      </c>
      <c r="D15" s="21">
        <v>0.63294511016617505</v>
      </c>
      <c r="E15" s="21">
        <v>0.71160447584831799</v>
      </c>
      <c r="F15" s="21"/>
      <c r="G15" s="21">
        <v>0.65290874926606501</v>
      </c>
      <c r="H15" s="21">
        <v>0.70575614235226802</v>
      </c>
      <c r="I15" s="21">
        <v>0.66851298053554298</v>
      </c>
      <c r="J15" s="21">
        <v>0.63262908198634504</v>
      </c>
      <c r="K15" s="21">
        <v>0.61666290535574697</v>
      </c>
      <c r="L15" s="21">
        <v>0.72967477997796104</v>
      </c>
      <c r="M15" s="21"/>
      <c r="N15" s="21">
        <v>0.76541989653282305</v>
      </c>
      <c r="O15" s="21">
        <v>0.70372020046020101</v>
      </c>
      <c r="P15" s="21">
        <v>0.61735474505945698</v>
      </c>
      <c r="Q15" s="21">
        <v>0.58429873734619397</v>
      </c>
      <c r="R15" s="21"/>
      <c r="S15" s="21">
        <v>0.68243262933135695</v>
      </c>
      <c r="T15" s="21">
        <v>0.67580022401141004</v>
      </c>
      <c r="U15" s="21">
        <v>0.62964106668292497</v>
      </c>
      <c r="V15" s="21">
        <v>0.68158782541246399</v>
      </c>
      <c r="W15" s="21">
        <v>0.627714798044685</v>
      </c>
      <c r="X15" s="21">
        <v>0.66588790748023496</v>
      </c>
      <c r="Y15" s="21">
        <v>0.63885794640201499</v>
      </c>
      <c r="Z15" s="21">
        <v>0.77290000562205796</v>
      </c>
      <c r="AA15" s="21">
        <v>0.71004238154781696</v>
      </c>
      <c r="AB15" s="21">
        <v>0.69836261383132203</v>
      </c>
      <c r="AC15" s="21">
        <v>0.61596708196871897</v>
      </c>
      <c r="AD15" s="21">
        <v>0.64747593755100297</v>
      </c>
      <c r="AE15" s="21"/>
      <c r="AF15" s="21">
        <v>0.70089734146618199</v>
      </c>
      <c r="AG15" s="21">
        <v>0.72314000988636595</v>
      </c>
      <c r="AH15" s="21">
        <v>0.74464930180322897</v>
      </c>
      <c r="AI15" s="21">
        <v>0.49481275742265701</v>
      </c>
      <c r="AJ15" s="21">
        <v>0.68150476782917502</v>
      </c>
      <c r="AK15" s="21"/>
      <c r="AL15" s="21">
        <v>0.76034299987238596</v>
      </c>
      <c r="AM15" s="21">
        <v>0.72924210477232898</v>
      </c>
      <c r="AN15" s="21">
        <v>0.73475410303030697</v>
      </c>
      <c r="AO15" s="21">
        <v>0.53507446508780598</v>
      </c>
      <c r="AP15" s="21">
        <v>0.66378936455402504</v>
      </c>
      <c r="AQ15" s="21">
        <v>0.66035390700939001</v>
      </c>
      <c r="AR15" s="21"/>
      <c r="AS15" s="21">
        <v>0.74343953259259199</v>
      </c>
      <c r="AT15" s="21">
        <v>0.701520731417828</v>
      </c>
      <c r="AU15" s="21">
        <v>0.60097205040497703</v>
      </c>
      <c r="AV15" s="21">
        <v>0.59832252498079097</v>
      </c>
      <c r="AW15" s="21">
        <v>0.56900729376187198</v>
      </c>
      <c r="AX15" s="21"/>
      <c r="AY15" s="21">
        <v>0.70974645045459395</v>
      </c>
      <c r="AZ15" s="21">
        <v>0.71423898236931704</v>
      </c>
      <c r="BA15" s="21">
        <v>0.62923710101843999</v>
      </c>
      <c r="BB15" s="21">
        <v>0.59947520209403604</v>
      </c>
      <c r="BC15" s="21">
        <v>0.47472815496492698</v>
      </c>
      <c r="BD15" s="21"/>
      <c r="BE15" s="21">
        <v>0.421516915367114</v>
      </c>
      <c r="BF15" s="21">
        <v>0.606827844078761</v>
      </c>
      <c r="BG15" s="21">
        <v>0.68424295021391501</v>
      </c>
      <c r="BH15" s="21">
        <v>0.73106762675071202</v>
      </c>
      <c r="BI15" s="21"/>
      <c r="BJ15" s="21">
        <v>0.29172519035234301</v>
      </c>
      <c r="BK15" s="21">
        <v>0.54144810237179497</v>
      </c>
      <c r="BL15" s="21">
        <v>0.63437713322498901</v>
      </c>
      <c r="BM15" s="21">
        <v>0.79646407680532505</v>
      </c>
      <c r="BN15" s="21"/>
      <c r="BO15" s="21">
        <v>0.41671283910803503</v>
      </c>
      <c r="BP15" s="21">
        <v>0.51300475189434003</v>
      </c>
      <c r="BQ15" s="21">
        <v>0.75715209895533298</v>
      </c>
      <c r="BR15" s="21"/>
      <c r="BS15" s="21">
        <v>0.70594004489209805</v>
      </c>
      <c r="BT15" s="21">
        <v>0.63056442669760604</v>
      </c>
      <c r="BU15" s="21"/>
      <c r="BV15" s="21">
        <v>0.70291455334248698</v>
      </c>
      <c r="BW15" s="21">
        <v>0.68801804288138002</v>
      </c>
      <c r="BX15" s="21">
        <v>0.64003759998888199</v>
      </c>
      <c r="BY15" s="21"/>
      <c r="BZ15" s="21">
        <v>0.75665575229158999</v>
      </c>
      <c r="CA15" s="21">
        <v>0.68904559299592305</v>
      </c>
    </row>
    <row r="16" spans="2:79" x14ac:dyDescent="0.3">
      <c r="B16" s="18" t="s">
        <v>214</v>
      </c>
      <c r="C16" s="21">
        <v>0.175787818405444</v>
      </c>
      <c r="D16" s="21">
        <v>0.204474110902997</v>
      </c>
      <c r="E16" s="21">
        <v>0.14521213187075099</v>
      </c>
      <c r="F16" s="21"/>
      <c r="G16" s="21">
        <v>0.18375420196097</v>
      </c>
      <c r="H16" s="21">
        <v>0.138053840394254</v>
      </c>
      <c r="I16" s="21">
        <v>0.15958731814569399</v>
      </c>
      <c r="J16" s="21">
        <v>0.23268158308228701</v>
      </c>
      <c r="K16" s="21">
        <v>0.22709184198045501</v>
      </c>
      <c r="L16" s="21">
        <v>0.13386681885162299</v>
      </c>
      <c r="M16" s="21"/>
      <c r="N16" s="21">
        <v>0.118154571090194</v>
      </c>
      <c r="O16" s="21">
        <v>0.14409974665181199</v>
      </c>
      <c r="P16" s="21">
        <v>0.225593488584762</v>
      </c>
      <c r="Q16" s="21">
        <v>0.230674086740003</v>
      </c>
      <c r="R16" s="21"/>
      <c r="S16" s="21">
        <v>0.14943043098266701</v>
      </c>
      <c r="T16" s="21">
        <v>0.184463696902571</v>
      </c>
      <c r="U16" s="21">
        <v>0.188571149202717</v>
      </c>
      <c r="V16" s="21">
        <v>0.18679255301417599</v>
      </c>
      <c r="W16" s="21">
        <v>0.20993257694866099</v>
      </c>
      <c r="X16" s="21">
        <v>0.14970818626128801</v>
      </c>
      <c r="Y16" s="21">
        <v>0.18917027156484301</v>
      </c>
      <c r="Z16" s="21">
        <v>0.116421093317053</v>
      </c>
      <c r="AA16" s="21">
        <v>0.169737920767107</v>
      </c>
      <c r="AB16" s="21">
        <v>0.187129122505863</v>
      </c>
      <c r="AC16" s="21">
        <v>0.19038254547439501</v>
      </c>
      <c r="AD16" s="21">
        <v>0.19915994279735499</v>
      </c>
      <c r="AE16" s="21"/>
      <c r="AF16" s="21">
        <v>0.15873371070339101</v>
      </c>
      <c r="AG16" s="21">
        <v>0.14870350080716099</v>
      </c>
      <c r="AH16" s="21">
        <v>9.0226167182115999E-2</v>
      </c>
      <c r="AI16" s="21">
        <v>0.37030100115290399</v>
      </c>
      <c r="AJ16" s="21">
        <v>0.17321337241790499</v>
      </c>
      <c r="AK16" s="21"/>
      <c r="AL16" s="21">
        <v>0.112422680250648</v>
      </c>
      <c r="AM16" s="21">
        <v>0.13099303443657201</v>
      </c>
      <c r="AN16" s="21">
        <v>0.12210912066950901</v>
      </c>
      <c r="AO16" s="21">
        <v>0.323556805643057</v>
      </c>
      <c r="AP16" s="21">
        <v>0.180747809546698</v>
      </c>
      <c r="AQ16" s="21">
        <v>0.15832275653205699</v>
      </c>
      <c r="AR16" s="21"/>
      <c r="AS16" s="21">
        <v>0.120512450196657</v>
      </c>
      <c r="AT16" s="21">
        <v>0.160181879828906</v>
      </c>
      <c r="AU16" s="21">
        <v>0.20929775312930399</v>
      </c>
      <c r="AV16" s="21">
        <v>0.25958659202211598</v>
      </c>
      <c r="AW16" s="21">
        <v>0.228944177331561</v>
      </c>
      <c r="AX16" s="21"/>
      <c r="AY16" s="21">
        <v>0.155223528777401</v>
      </c>
      <c r="AZ16" s="21">
        <v>0.13958575614371699</v>
      </c>
      <c r="BA16" s="21">
        <v>0.189443112506852</v>
      </c>
      <c r="BB16" s="21">
        <v>0.24706538973123299</v>
      </c>
      <c r="BC16" s="21">
        <v>0.39662674514919699</v>
      </c>
      <c r="BD16" s="21"/>
      <c r="BE16" s="21">
        <v>0.37955296634400998</v>
      </c>
      <c r="BF16" s="21">
        <v>0.20376969023840499</v>
      </c>
      <c r="BG16" s="21">
        <v>0.184377805430569</v>
      </c>
      <c r="BH16" s="21">
        <v>0.119873306083704</v>
      </c>
      <c r="BI16" s="21"/>
      <c r="BJ16" s="21">
        <v>0.538902097655239</v>
      </c>
      <c r="BK16" s="21">
        <v>0.26158102102199798</v>
      </c>
      <c r="BL16" s="21">
        <v>0.18523764859254099</v>
      </c>
      <c r="BM16" s="21">
        <v>7.8766911172803003E-2</v>
      </c>
      <c r="BN16" s="21"/>
      <c r="BO16" s="21">
        <v>0.39211035136123901</v>
      </c>
      <c r="BP16" s="21">
        <v>0.27319264357253797</v>
      </c>
      <c r="BQ16" s="21">
        <v>0.114435911802132</v>
      </c>
      <c r="BR16" s="21"/>
      <c r="BS16" s="21">
        <v>0.15556485079385701</v>
      </c>
      <c r="BT16" s="21">
        <v>0.20129295993172799</v>
      </c>
      <c r="BU16" s="21"/>
      <c r="BV16" s="21">
        <v>0.17050987078739999</v>
      </c>
      <c r="BW16" s="21">
        <v>0.144949127935452</v>
      </c>
      <c r="BX16" s="21">
        <v>0.219798974121902</v>
      </c>
      <c r="BY16" s="21"/>
      <c r="BZ16" s="21">
        <v>0.12646653243150099</v>
      </c>
      <c r="CA16" s="21">
        <v>0.148935422942053</v>
      </c>
    </row>
    <row r="17" spans="2:79" x14ac:dyDescent="0.3">
      <c r="B17" s="18" t="s">
        <v>191</v>
      </c>
      <c r="C17" s="22">
        <v>0.49634758030334403</v>
      </c>
      <c r="D17" s="22">
        <v>0.428470999263179</v>
      </c>
      <c r="E17" s="22">
        <v>0.56639234397756699</v>
      </c>
      <c r="F17" s="22"/>
      <c r="G17" s="22">
        <v>0.46915454730509498</v>
      </c>
      <c r="H17" s="22">
        <v>0.56770230195801397</v>
      </c>
      <c r="I17" s="22">
        <v>0.50892566238984904</v>
      </c>
      <c r="J17" s="22">
        <v>0.39994749890405801</v>
      </c>
      <c r="K17" s="22">
        <v>0.38957106337529201</v>
      </c>
      <c r="L17" s="22">
        <v>0.59580796112633805</v>
      </c>
      <c r="M17" s="22"/>
      <c r="N17" s="22">
        <v>0.64726532544263005</v>
      </c>
      <c r="O17" s="22">
        <v>0.55962045380838998</v>
      </c>
      <c r="P17" s="22">
        <v>0.39176125647469501</v>
      </c>
      <c r="Q17" s="22">
        <v>0.35362465060619103</v>
      </c>
      <c r="R17" s="22"/>
      <c r="S17" s="22">
        <v>0.53300219834869</v>
      </c>
      <c r="T17" s="22">
        <v>0.49133652710884002</v>
      </c>
      <c r="U17" s="22">
        <v>0.44106991748020702</v>
      </c>
      <c r="V17" s="22">
        <v>0.49479527239828802</v>
      </c>
      <c r="W17" s="22">
        <v>0.41778222109602398</v>
      </c>
      <c r="X17" s="22">
        <v>0.51617972121894695</v>
      </c>
      <c r="Y17" s="22">
        <v>0.44968767483717198</v>
      </c>
      <c r="Z17" s="22">
        <v>0.65647891230500499</v>
      </c>
      <c r="AA17" s="22">
        <v>0.54030446078071004</v>
      </c>
      <c r="AB17" s="22">
        <v>0.51123349132545903</v>
      </c>
      <c r="AC17" s="22">
        <v>0.42558453649432398</v>
      </c>
      <c r="AD17" s="22">
        <v>0.44831599475364797</v>
      </c>
      <c r="AE17" s="22"/>
      <c r="AF17" s="22">
        <v>0.54216363076279095</v>
      </c>
      <c r="AG17" s="22">
        <v>0.57443650907920496</v>
      </c>
      <c r="AH17" s="22">
        <v>0.65442313462111201</v>
      </c>
      <c r="AI17" s="22">
        <v>0.124511756269754</v>
      </c>
      <c r="AJ17" s="22">
        <v>0.508291395411271</v>
      </c>
      <c r="AK17" s="22"/>
      <c r="AL17" s="22">
        <v>0.64792031962173802</v>
      </c>
      <c r="AM17" s="22">
        <v>0.59824907033575703</v>
      </c>
      <c r="AN17" s="22">
        <v>0.61264498236079701</v>
      </c>
      <c r="AO17" s="22">
        <v>0.21151765944474901</v>
      </c>
      <c r="AP17" s="22">
        <v>0.48304155500732598</v>
      </c>
      <c r="AQ17" s="22">
        <v>0.50203115047733304</v>
      </c>
      <c r="AR17" s="22"/>
      <c r="AS17" s="22">
        <v>0.62292708239593497</v>
      </c>
      <c r="AT17" s="22">
        <v>0.54133885158892103</v>
      </c>
      <c r="AU17" s="22">
        <v>0.39167429727567299</v>
      </c>
      <c r="AV17" s="22">
        <v>0.33873593295867499</v>
      </c>
      <c r="AW17" s="22">
        <v>0.34006311643031101</v>
      </c>
      <c r="AX17" s="22"/>
      <c r="AY17" s="22">
        <v>0.55452292167719197</v>
      </c>
      <c r="AZ17" s="22">
        <v>0.5746532262256</v>
      </c>
      <c r="BA17" s="22">
        <v>0.43979398851158802</v>
      </c>
      <c r="BB17" s="22">
        <v>0.352409812362803</v>
      </c>
      <c r="BC17" s="22">
        <v>7.8101409815729897E-2</v>
      </c>
      <c r="BD17" s="22"/>
      <c r="BE17" s="22">
        <v>4.1963949023104199E-2</v>
      </c>
      <c r="BF17" s="22">
        <v>0.40305815384035598</v>
      </c>
      <c r="BG17" s="22">
        <v>0.49986514478334598</v>
      </c>
      <c r="BH17" s="22">
        <v>0.61119432066700796</v>
      </c>
      <c r="BI17" s="22"/>
      <c r="BJ17" s="22">
        <v>-0.24717690730289599</v>
      </c>
      <c r="BK17" s="22">
        <v>0.27986708134979699</v>
      </c>
      <c r="BL17" s="22">
        <v>0.44913948463244802</v>
      </c>
      <c r="BM17" s="22">
        <v>0.71769716563252195</v>
      </c>
      <c r="BN17" s="22"/>
      <c r="BO17" s="22">
        <v>2.46024877467961E-2</v>
      </c>
      <c r="BP17" s="22">
        <v>0.239812108321802</v>
      </c>
      <c r="BQ17" s="22">
        <v>0.642716187153201</v>
      </c>
      <c r="BR17" s="22"/>
      <c r="BS17" s="22">
        <v>0.55037519409824098</v>
      </c>
      <c r="BT17" s="22">
        <v>0.42927146676587802</v>
      </c>
      <c r="BU17" s="22"/>
      <c r="BV17" s="22">
        <v>0.53240468255508699</v>
      </c>
      <c r="BW17" s="22">
        <v>0.54306891494592702</v>
      </c>
      <c r="BX17" s="22">
        <v>0.42023862586698102</v>
      </c>
      <c r="BY17" s="22"/>
      <c r="BZ17" s="22">
        <v>0.63018921986008802</v>
      </c>
      <c r="CA17" s="22">
        <v>0.54011017005386996</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0.44459016360548798</v>
      </c>
      <c r="D9" s="17">
        <v>0.430746873705324</v>
      </c>
      <c r="E9" s="17">
        <v>0.45826543559210903</v>
      </c>
      <c r="F9" s="17"/>
      <c r="G9" s="17">
        <v>0.38234048832224898</v>
      </c>
      <c r="H9" s="17">
        <v>0.42754836623473302</v>
      </c>
      <c r="I9" s="17">
        <v>0.46386350096131301</v>
      </c>
      <c r="J9" s="17">
        <v>0.42338172649769401</v>
      </c>
      <c r="K9" s="17">
        <v>0.45664674595507199</v>
      </c>
      <c r="L9" s="17">
        <v>0.49355532966063198</v>
      </c>
      <c r="M9" s="17"/>
      <c r="N9" s="17">
        <v>0.48311699351299098</v>
      </c>
      <c r="O9" s="17">
        <v>0.43189607280408998</v>
      </c>
      <c r="P9" s="17">
        <v>0.42744753586423201</v>
      </c>
      <c r="Q9" s="17">
        <v>0.42416239114371501</v>
      </c>
      <c r="R9" s="17"/>
      <c r="S9" s="17">
        <v>0.43152066683637402</v>
      </c>
      <c r="T9" s="17">
        <v>0.46247046403026798</v>
      </c>
      <c r="U9" s="17">
        <v>0.44379922504831198</v>
      </c>
      <c r="V9" s="17">
        <v>0.47515591733402301</v>
      </c>
      <c r="W9" s="17">
        <v>0.35717916165106101</v>
      </c>
      <c r="X9" s="17">
        <v>0.45588583040823699</v>
      </c>
      <c r="Y9" s="17">
        <v>0.37832751382218499</v>
      </c>
      <c r="Z9" s="17">
        <v>0.497298037706489</v>
      </c>
      <c r="AA9" s="17">
        <v>0.48512692634073201</v>
      </c>
      <c r="AB9" s="17">
        <v>0.45888461407605002</v>
      </c>
      <c r="AC9" s="17">
        <v>0.381083464618442</v>
      </c>
      <c r="AD9" s="17">
        <v>0.531274281794895</v>
      </c>
      <c r="AE9" s="17"/>
      <c r="AF9" s="17">
        <v>0.42086261046025297</v>
      </c>
      <c r="AG9" s="17">
        <v>0.48411949017010603</v>
      </c>
      <c r="AH9" s="17">
        <v>0.46932695937156199</v>
      </c>
      <c r="AI9" s="17">
        <v>0.34215094773117499</v>
      </c>
      <c r="AJ9" s="17">
        <v>0.51104330876283099</v>
      </c>
      <c r="AK9" s="17"/>
      <c r="AL9" s="17">
        <v>0.51010657143985605</v>
      </c>
      <c r="AM9" s="17">
        <v>0.45629210005072202</v>
      </c>
      <c r="AN9" s="17">
        <v>0.512721094986199</v>
      </c>
      <c r="AO9" s="17">
        <v>0.35270611686759201</v>
      </c>
      <c r="AP9" s="17">
        <v>0.49493260623754198</v>
      </c>
      <c r="AQ9" s="17">
        <v>0.39515249785796702</v>
      </c>
      <c r="AR9" s="17"/>
      <c r="AS9" s="17">
        <v>0.59962073345170297</v>
      </c>
      <c r="AT9" s="17">
        <v>0.41517615525580198</v>
      </c>
      <c r="AU9" s="17">
        <v>0.37816990088442498</v>
      </c>
      <c r="AV9" s="17">
        <v>0.45565917534591599</v>
      </c>
      <c r="AW9" s="17">
        <v>0.60235725523875805</v>
      </c>
      <c r="AX9" s="17"/>
      <c r="AY9" s="17">
        <v>0.57354621635629399</v>
      </c>
      <c r="AZ9" s="17">
        <v>0.39384106895475401</v>
      </c>
      <c r="BA9" s="17">
        <v>0.41548882803674397</v>
      </c>
      <c r="BB9" s="17">
        <v>0.41024770285666201</v>
      </c>
      <c r="BC9" s="17">
        <v>0.36713951269640999</v>
      </c>
      <c r="BD9" s="17"/>
      <c r="BE9" s="17">
        <v>0.26242797196025103</v>
      </c>
      <c r="BF9" s="17">
        <v>0.365080286483286</v>
      </c>
      <c r="BG9" s="17">
        <v>0.44724242306985901</v>
      </c>
      <c r="BH9" s="17">
        <v>0.51843507748068696</v>
      </c>
      <c r="BI9" s="17"/>
      <c r="BJ9" s="17">
        <v>0.212337121039816</v>
      </c>
      <c r="BK9" s="17">
        <v>0.37030157301265798</v>
      </c>
      <c r="BL9" s="17">
        <v>0.41010476019589798</v>
      </c>
      <c r="BM9" s="17">
        <v>0.52653575672352504</v>
      </c>
      <c r="BN9" s="17"/>
      <c r="BO9" s="17">
        <v>0.33133470559245698</v>
      </c>
      <c r="BP9" s="17">
        <v>0.30650868585364199</v>
      </c>
      <c r="BQ9" s="17">
        <v>0.49663538960077103</v>
      </c>
      <c r="BR9" s="17"/>
      <c r="BS9" s="17">
        <v>0.47104062517585898</v>
      </c>
      <c r="BT9" s="17">
        <v>0.41297885418788</v>
      </c>
      <c r="BU9" s="17"/>
      <c r="BV9" s="17">
        <v>0.489751367557276</v>
      </c>
      <c r="BW9" s="17">
        <v>0.45151716687705801</v>
      </c>
      <c r="BX9" s="17">
        <v>0.41747354846379398</v>
      </c>
      <c r="BY9" s="17"/>
      <c r="BZ9" s="17">
        <v>0.52998609427064103</v>
      </c>
      <c r="CA9" s="17">
        <v>0.482045346525457</v>
      </c>
    </row>
    <row r="10" spans="2:79" x14ac:dyDescent="0.3">
      <c r="B10" s="18" t="s">
        <v>209</v>
      </c>
      <c r="C10" s="17">
        <v>0.35769964976881402</v>
      </c>
      <c r="D10" s="17">
        <v>0.35840199811662599</v>
      </c>
      <c r="E10" s="17">
        <v>0.35724558285844299</v>
      </c>
      <c r="F10" s="17"/>
      <c r="G10" s="17">
        <v>0.397167049812922</v>
      </c>
      <c r="H10" s="17">
        <v>0.368789015912523</v>
      </c>
      <c r="I10" s="17">
        <v>0.313423315798388</v>
      </c>
      <c r="J10" s="17">
        <v>0.34394096592953899</v>
      </c>
      <c r="K10" s="17">
        <v>0.34837890694725299</v>
      </c>
      <c r="L10" s="17">
        <v>0.37571184707177901</v>
      </c>
      <c r="M10" s="17"/>
      <c r="N10" s="17">
        <v>0.36637661824196199</v>
      </c>
      <c r="O10" s="17">
        <v>0.37502919544019597</v>
      </c>
      <c r="P10" s="17">
        <v>0.35284977816658603</v>
      </c>
      <c r="Q10" s="17">
        <v>0.339554003818689</v>
      </c>
      <c r="R10" s="17"/>
      <c r="S10" s="17">
        <v>0.36321472028192497</v>
      </c>
      <c r="T10" s="17">
        <v>0.33406907904062599</v>
      </c>
      <c r="U10" s="17">
        <v>0.33264456842054602</v>
      </c>
      <c r="V10" s="17">
        <v>0.33243415994158498</v>
      </c>
      <c r="W10" s="17">
        <v>0.40396557026882002</v>
      </c>
      <c r="X10" s="17">
        <v>0.34713154011210101</v>
      </c>
      <c r="Y10" s="17">
        <v>0.41625808922193003</v>
      </c>
      <c r="Z10" s="17">
        <v>0.28454557484168302</v>
      </c>
      <c r="AA10" s="17">
        <v>0.36560015558334402</v>
      </c>
      <c r="AB10" s="17">
        <v>0.36249053904494299</v>
      </c>
      <c r="AC10" s="17">
        <v>0.41961793044796603</v>
      </c>
      <c r="AD10" s="17">
        <v>0.29388890993500499</v>
      </c>
      <c r="AE10" s="17"/>
      <c r="AF10" s="17">
        <v>0.39089150953966201</v>
      </c>
      <c r="AG10" s="17">
        <v>0.345458814429981</v>
      </c>
      <c r="AH10" s="17">
        <v>0.378483261707247</v>
      </c>
      <c r="AI10" s="17">
        <v>0.36094905074622102</v>
      </c>
      <c r="AJ10" s="17">
        <v>0.32823257471324202</v>
      </c>
      <c r="AK10" s="17"/>
      <c r="AL10" s="17">
        <v>0.32849952828676798</v>
      </c>
      <c r="AM10" s="17">
        <v>0.39292540982538099</v>
      </c>
      <c r="AN10" s="17">
        <v>0.32753796884724501</v>
      </c>
      <c r="AO10" s="17">
        <v>0.373832903121182</v>
      </c>
      <c r="AP10" s="17">
        <v>0.37423526413095898</v>
      </c>
      <c r="AQ10" s="17">
        <v>0.37763733445183501</v>
      </c>
      <c r="AR10" s="17"/>
      <c r="AS10" s="17">
        <v>0.25503321003926199</v>
      </c>
      <c r="AT10" s="17">
        <v>0.40765999881215398</v>
      </c>
      <c r="AU10" s="17">
        <v>0.34390237644849603</v>
      </c>
      <c r="AV10" s="17">
        <v>0.337002988706252</v>
      </c>
      <c r="AW10" s="17">
        <v>0.25405240978235</v>
      </c>
      <c r="AX10" s="17"/>
      <c r="AY10" s="17">
        <v>0.29068597446630201</v>
      </c>
      <c r="AZ10" s="17">
        <v>0.40516353528627103</v>
      </c>
      <c r="BA10" s="17">
        <v>0.36553716914652201</v>
      </c>
      <c r="BB10" s="17">
        <v>0.35605581380470602</v>
      </c>
      <c r="BC10" s="17">
        <v>0.32648930435419798</v>
      </c>
      <c r="BD10" s="17"/>
      <c r="BE10" s="17">
        <v>0.42024285436139902</v>
      </c>
      <c r="BF10" s="17">
        <v>0.37675462816215</v>
      </c>
      <c r="BG10" s="17">
        <v>0.37984938785515598</v>
      </c>
      <c r="BH10" s="17">
        <v>0.30230877779161103</v>
      </c>
      <c r="BI10" s="17"/>
      <c r="BJ10" s="17">
        <v>0.36168898390493498</v>
      </c>
      <c r="BK10" s="17">
        <v>0.37644145813075203</v>
      </c>
      <c r="BL10" s="17">
        <v>0.40793642916877398</v>
      </c>
      <c r="BM10" s="17">
        <v>0.33064625064117098</v>
      </c>
      <c r="BN10" s="17"/>
      <c r="BO10" s="17">
        <v>0.38272432304121601</v>
      </c>
      <c r="BP10" s="17">
        <v>0.42076079365771102</v>
      </c>
      <c r="BQ10" s="17">
        <v>0.340415742048023</v>
      </c>
      <c r="BR10" s="17"/>
      <c r="BS10" s="17">
        <v>0.34524727699449798</v>
      </c>
      <c r="BT10" s="17">
        <v>0.371342037727868</v>
      </c>
      <c r="BU10" s="17"/>
      <c r="BV10" s="17">
        <v>0.374844666998501</v>
      </c>
      <c r="BW10" s="17">
        <v>0.34355636509244403</v>
      </c>
      <c r="BX10" s="17">
        <v>0.36128505642105502</v>
      </c>
      <c r="BY10" s="17"/>
      <c r="BZ10" s="17">
        <v>0.30515945681263201</v>
      </c>
      <c r="CA10" s="17">
        <v>0.31090921624073797</v>
      </c>
    </row>
    <row r="11" spans="2:79" x14ac:dyDescent="0.3">
      <c r="B11" s="18" t="s">
        <v>210</v>
      </c>
      <c r="C11" s="17">
        <v>0.13900203815752599</v>
      </c>
      <c r="D11" s="17">
        <v>0.15225441893177</v>
      </c>
      <c r="E11" s="17">
        <v>0.127312027930473</v>
      </c>
      <c r="F11" s="17"/>
      <c r="G11" s="17">
        <v>0.14519197013466201</v>
      </c>
      <c r="H11" s="17">
        <v>0.16523947481548601</v>
      </c>
      <c r="I11" s="17">
        <v>0.144765843743284</v>
      </c>
      <c r="J11" s="17">
        <v>0.16472943184213301</v>
      </c>
      <c r="K11" s="17">
        <v>0.13615596954393699</v>
      </c>
      <c r="L11" s="17">
        <v>8.9790860165571501E-2</v>
      </c>
      <c r="M11" s="17"/>
      <c r="N11" s="17">
        <v>0.11252020641004599</v>
      </c>
      <c r="O11" s="17">
        <v>0.14662171692008599</v>
      </c>
      <c r="P11" s="17">
        <v>0.13837756688922301</v>
      </c>
      <c r="Q11" s="17">
        <v>0.16300752601099799</v>
      </c>
      <c r="R11" s="17"/>
      <c r="S11" s="17">
        <v>0.152996923199894</v>
      </c>
      <c r="T11" s="17">
        <v>0.140259401641878</v>
      </c>
      <c r="U11" s="17">
        <v>0.15286133447608199</v>
      </c>
      <c r="V11" s="17">
        <v>0.120430461391496</v>
      </c>
      <c r="W11" s="17">
        <v>0.173311685981515</v>
      </c>
      <c r="X11" s="17">
        <v>0.13070432628492901</v>
      </c>
      <c r="Y11" s="17">
        <v>0.14757492650249901</v>
      </c>
      <c r="Z11" s="17">
        <v>0.20529641025509901</v>
      </c>
      <c r="AA11" s="17">
        <v>0.109970083477038</v>
      </c>
      <c r="AB11" s="17">
        <v>0.118678954345346</v>
      </c>
      <c r="AC11" s="17">
        <v>0.13575299081863601</v>
      </c>
      <c r="AD11" s="17">
        <v>9.3551761886258494E-2</v>
      </c>
      <c r="AE11" s="17"/>
      <c r="AF11" s="17">
        <v>0.134647363739092</v>
      </c>
      <c r="AG11" s="17">
        <v>0.13195425128471699</v>
      </c>
      <c r="AH11" s="17">
        <v>0.141038833584264</v>
      </c>
      <c r="AI11" s="17">
        <v>0.16393715469852599</v>
      </c>
      <c r="AJ11" s="17">
        <v>9.4341097957978501E-2</v>
      </c>
      <c r="AK11" s="17"/>
      <c r="AL11" s="17">
        <v>0.13495699437168701</v>
      </c>
      <c r="AM11" s="17">
        <v>0.106620349121297</v>
      </c>
      <c r="AN11" s="17">
        <v>0.139475020015596</v>
      </c>
      <c r="AO11" s="17">
        <v>0.173960062883251</v>
      </c>
      <c r="AP11" s="17">
        <v>7.3699605567142001E-2</v>
      </c>
      <c r="AQ11" s="17">
        <v>0.14266262957224199</v>
      </c>
      <c r="AR11" s="17"/>
      <c r="AS11" s="17">
        <v>0.11941974468175701</v>
      </c>
      <c r="AT11" s="17">
        <v>0.13221096027426901</v>
      </c>
      <c r="AU11" s="17">
        <v>0.174217942782457</v>
      </c>
      <c r="AV11" s="17">
        <v>0.13068956531190401</v>
      </c>
      <c r="AW11" s="17">
        <v>7.3380377547439396E-2</v>
      </c>
      <c r="AX11" s="17"/>
      <c r="AY11" s="17">
        <v>0.10710306370092799</v>
      </c>
      <c r="AZ11" s="17">
        <v>0.13640701577578199</v>
      </c>
      <c r="BA11" s="17">
        <v>0.16299179803936101</v>
      </c>
      <c r="BB11" s="17">
        <v>0.150117668458328</v>
      </c>
      <c r="BC11" s="17">
        <v>0.203652367102508</v>
      </c>
      <c r="BD11" s="17"/>
      <c r="BE11" s="17">
        <v>0.18753507708696199</v>
      </c>
      <c r="BF11" s="17">
        <v>0.199486773430257</v>
      </c>
      <c r="BG11" s="17">
        <v>0.124687191756107</v>
      </c>
      <c r="BH11" s="17">
        <v>0.116346536063275</v>
      </c>
      <c r="BI11" s="17"/>
      <c r="BJ11" s="17">
        <v>0.28264353214489502</v>
      </c>
      <c r="BK11" s="17">
        <v>0.19916871640723499</v>
      </c>
      <c r="BL11" s="17">
        <v>0.13964766115923199</v>
      </c>
      <c r="BM11" s="17">
        <v>9.5804303111209702E-2</v>
      </c>
      <c r="BN11" s="17"/>
      <c r="BO11" s="17">
        <v>0.20359799695688199</v>
      </c>
      <c r="BP11" s="17">
        <v>0.18162088230960399</v>
      </c>
      <c r="BQ11" s="17">
        <v>0.115948219739993</v>
      </c>
      <c r="BR11" s="17"/>
      <c r="BS11" s="17">
        <v>0.13078332881665999</v>
      </c>
      <c r="BT11" s="17">
        <v>0.149229766617794</v>
      </c>
      <c r="BU11" s="17"/>
      <c r="BV11" s="17">
        <v>0.106779450261676</v>
      </c>
      <c r="BW11" s="17">
        <v>0.145640471652978</v>
      </c>
      <c r="BX11" s="17">
        <v>0.151647637901586</v>
      </c>
      <c r="BY11" s="17"/>
      <c r="BZ11" s="17">
        <v>0.15649993822456401</v>
      </c>
      <c r="CA11" s="17">
        <v>0.15404431832823301</v>
      </c>
    </row>
    <row r="12" spans="2:79" x14ac:dyDescent="0.3">
      <c r="B12" s="18" t="s">
        <v>211</v>
      </c>
      <c r="C12" s="17">
        <v>2.5516191470971099E-2</v>
      </c>
      <c r="D12" s="17">
        <v>2.38475986446424E-2</v>
      </c>
      <c r="E12" s="17">
        <v>2.7370231313086399E-2</v>
      </c>
      <c r="F12" s="17"/>
      <c r="G12" s="17">
        <v>3.7320923310460601E-2</v>
      </c>
      <c r="H12" s="17">
        <v>2.2921344460733101E-2</v>
      </c>
      <c r="I12" s="17">
        <v>3.17909560973502E-2</v>
      </c>
      <c r="J12" s="17">
        <v>2.6673454598466401E-2</v>
      </c>
      <c r="K12" s="17">
        <v>1.6054158155888999E-2</v>
      </c>
      <c r="L12" s="17">
        <v>2.0029073107334899E-2</v>
      </c>
      <c r="M12" s="17"/>
      <c r="N12" s="17">
        <v>1.8189012199861399E-2</v>
      </c>
      <c r="O12" s="17">
        <v>2.17689174761471E-2</v>
      </c>
      <c r="P12" s="17">
        <v>3.4747909126907998E-2</v>
      </c>
      <c r="Q12" s="17">
        <v>2.7884761116342902E-2</v>
      </c>
      <c r="R12" s="17"/>
      <c r="S12" s="17">
        <v>3.2617608271764298E-2</v>
      </c>
      <c r="T12" s="17">
        <v>2.6426218027482198E-2</v>
      </c>
      <c r="U12" s="17">
        <v>1.2156878735363299E-2</v>
      </c>
      <c r="V12" s="17">
        <v>5.4471836212813401E-2</v>
      </c>
      <c r="W12" s="17">
        <v>2.1411347727859301E-2</v>
      </c>
      <c r="X12" s="17">
        <v>2.3096231203173299E-2</v>
      </c>
      <c r="Y12" s="17">
        <v>2.3499572661813701E-2</v>
      </c>
      <c r="Z12" s="17">
        <v>1.2859977196729201E-2</v>
      </c>
      <c r="AA12" s="17">
        <v>3.00772839471917E-2</v>
      </c>
      <c r="AB12" s="17">
        <v>5.5182570339623004E-3</v>
      </c>
      <c r="AC12" s="17">
        <v>1.40325480729171E-2</v>
      </c>
      <c r="AD12" s="17">
        <v>3.8893607028930202E-2</v>
      </c>
      <c r="AE12" s="17"/>
      <c r="AF12" s="17">
        <v>3.3245882449988898E-2</v>
      </c>
      <c r="AG12" s="17">
        <v>9.8517255555366293E-3</v>
      </c>
      <c r="AH12" s="17">
        <v>0</v>
      </c>
      <c r="AI12" s="17">
        <v>6.6077390413472104E-2</v>
      </c>
      <c r="AJ12" s="17">
        <v>4.8517109683321701E-2</v>
      </c>
      <c r="AK12" s="17"/>
      <c r="AL12" s="17">
        <v>9.4912185763550393E-3</v>
      </c>
      <c r="AM12" s="17">
        <v>3.0556072507291799E-2</v>
      </c>
      <c r="AN12" s="17">
        <v>0</v>
      </c>
      <c r="AO12" s="17">
        <v>5.0888438232735797E-2</v>
      </c>
      <c r="AP12" s="17">
        <v>3.7210655132940203E-2</v>
      </c>
      <c r="AQ12" s="17">
        <v>1.85302429062481E-2</v>
      </c>
      <c r="AR12" s="17"/>
      <c r="AS12" s="17">
        <v>8.6086696115069104E-3</v>
      </c>
      <c r="AT12" s="17">
        <v>2.1145915513755598E-2</v>
      </c>
      <c r="AU12" s="17">
        <v>4.6617200616003801E-2</v>
      </c>
      <c r="AV12" s="17">
        <v>2.7177441569799E-2</v>
      </c>
      <c r="AW12" s="17">
        <v>2.7368264614092599E-2</v>
      </c>
      <c r="AX12" s="17"/>
      <c r="AY12" s="17">
        <v>1.3517121082102001E-2</v>
      </c>
      <c r="AZ12" s="17">
        <v>2.9968068564637799E-2</v>
      </c>
      <c r="BA12" s="17">
        <v>1.8698949622741701E-2</v>
      </c>
      <c r="BB12" s="17">
        <v>4.7320966101833499E-2</v>
      </c>
      <c r="BC12" s="17">
        <v>2.9193693165267098E-2</v>
      </c>
      <c r="BD12" s="17"/>
      <c r="BE12" s="17">
        <v>6.5693746364806599E-2</v>
      </c>
      <c r="BF12" s="17">
        <v>3.68144356404006E-2</v>
      </c>
      <c r="BG12" s="17">
        <v>2.1411627856216201E-2</v>
      </c>
      <c r="BH12" s="17">
        <v>2.06001095721506E-2</v>
      </c>
      <c r="BI12" s="17"/>
      <c r="BJ12" s="17">
        <v>6.3019182972755397E-2</v>
      </c>
      <c r="BK12" s="17">
        <v>3.2732664588604403E-2</v>
      </c>
      <c r="BL12" s="17">
        <v>1.98736934047903E-2</v>
      </c>
      <c r="BM12" s="17">
        <v>1.9077412667416499E-2</v>
      </c>
      <c r="BN12" s="17"/>
      <c r="BO12" s="17">
        <v>4.1997528135373399E-2</v>
      </c>
      <c r="BP12" s="17">
        <v>6.0293772337142899E-2</v>
      </c>
      <c r="BQ12" s="17">
        <v>1.5763562615098599E-2</v>
      </c>
      <c r="BR12" s="17"/>
      <c r="BS12" s="17">
        <v>2.50122143937298E-2</v>
      </c>
      <c r="BT12" s="17">
        <v>2.6331301500563599E-2</v>
      </c>
      <c r="BU12" s="17"/>
      <c r="BV12" s="17">
        <v>7.8808143897119293E-3</v>
      </c>
      <c r="BW12" s="17">
        <v>2.5690536762622299E-2</v>
      </c>
      <c r="BX12" s="17">
        <v>4.0196657167822399E-2</v>
      </c>
      <c r="BY12" s="17"/>
      <c r="BZ12" s="17">
        <v>0</v>
      </c>
      <c r="CA12" s="17">
        <v>8.6231536192898604E-3</v>
      </c>
    </row>
    <row r="13" spans="2:79" x14ac:dyDescent="0.3">
      <c r="B13" s="18" t="s">
        <v>212</v>
      </c>
      <c r="C13" s="17">
        <v>1.9668166334428999E-2</v>
      </c>
      <c r="D13" s="17">
        <v>2.23365461996822E-2</v>
      </c>
      <c r="E13" s="17">
        <v>1.6029142981414699E-2</v>
      </c>
      <c r="F13" s="17"/>
      <c r="G13" s="17">
        <v>2.0524865498178502E-2</v>
      </c>
      <c r="H13" s="17">
        <v>9.8613501736163293E-3</v>
      </c>
      <c r="I13" s="17">
        <v>3.34332988314529E-2</v>
      </c>
      <c r="J13" s="17">
        <v>1.4063375524411E-2</v>
      </c>
      <c r="K13" s="17">
        <v>3.6304869559106702E-2</v>
      </c>
      <c r="L13" s="17">
        <v>9.3522741666562294E-3</v>
      </c>
      <c r="M13" s="17"/>
      <c r="N13" s="17">
        <v>1.44267312577604E-2</v>
      </c>
      <c r="O13" s="17">
        <v>1.3666822736913E-2</v>
      </c>
      <c r="P13" s="17">
        <v>2.31384183215366E-2</v>
      </c>
      <c r="Q13" s="17">
        <v>2.8909855136681501E-2</v>
      </c>
      <c r="R13" s="17"/>
      <c r="S13" s="17">
        <v>1.61736691482748E-2</v>
      </c>
      <c r="T13" s="17">
        <v>1.09206355734086E-2</v>
      </c>
      <c r="U13" s="17">
        <v>3.1279561197092798E-2</v>
      </c>
      <c r="V13" s="17">
        <v>6.7266347762959203E-3</v>
      </c>
      <c r="W13" s="17">
        <v>3.5609699901004398E-2</v>
      </c>
      <c r="X13" s="17">
        <v>2.1601862801943199E-2</v>
      </c>
      <c r="Y13" s="17">
        <v>2.7416789576007801E-2</v>
      </c>
      <c r="Z13" s="17">
        <v>0</v>
      </c>
      <c r="AA13" s="17">
        <v>0</v>
      </c>
      <c r="AB13" s="17">
        <v>4.2043783524695698E-2</v>
      </c>
      <c r="AC13" s="17">
        <v>3.7093646771029401E-2</v>
      </c>
      <c r="AD13" s="17">
        <v>1.97110304027244E-2</v>
      </c>
      <c r="AE13" s="17"/>
      <c r="AF13" s="17">
        <v>1.5361119110518901E-2</v>
      </c>
      <c r="AG13" s="17">
        <v>1.9033243149071399E-2</v>
      </c>
      <c r="AH13" s="17">
        <v>5.6539347981016796E-3</v>
      </c>
      <c r="AI13" s="17">
        <v>5.3150898402650998E-2</v>
      </c>
      <c r="AJ13" s="17">
        <v>8.8007689453781894E-3</v>
      </c>
      <c r="AK13" s="17"/>
      <c r="AL13" s="17">
        <v>1.10079246301183E-2</v>
      </c>
      <c r="AM13" s="17">
        <v>1.3606068495307501E-2</v>
      </c>
      <c r="AN13" s="17">
        <v>1.03061120945182E-2</v>
      </c>
      <c r="AO13" s="17">
        <v>4.0931134790730898E-2</v>
      </c>
      <c r="AP13" s="17">
        <v>1.30165901441282E-2</v>
      </c>
      <c r="AQ13" s="17">
        <v>1.13083661352623E-2</v>
      </c>
      <c r="AR13" s="17"/>
      <c r="AS13" s="17">
        <v>1.7317642215771801E-2</v>
      </c>
      <c r="AT13" s="17">
        <v>1.15787541812699E-2</v>
      </c>
      <c r="AU13" s="17">
        <v>3.47263472694214E-2</v>
      </c>
      <c r="AV13" s="17">
        <v>2.9820824097144899E-2</v>
      </c>
      <c r="AW13" s="17">
        <v>1.55591869602974E-2</v>
      </c>
      <c r="AX13" s="17"/>
      <c r="AY13" s="17">
        <v>1.1466175047679701E-2</v>
      </c>
      <c r="AZ13" s="17">
        <v>1.6829726373422099E-2</v>
      </c>
      <c r="BA13" s="17">
        <v>2.1748578900789701E-2</v>
      </c>
      <c r="BB13" s="17">
        <v>2.6831330381960301E-2</v>
      </c>
      <c r="BC13" s="17">
        <v>5.9396876036003098E-2</v>
      </c>
      <c r="BD13" s="17"/>
      <c r="BE13" s="17">
        <v>4.9184868940582098E-2</v>
      </c>
      <c r="BF13" s="17">
        <v>1.40490159076608E-2</v>
      </c>
      <c r="BG13" s="17">
        <v>1.6182260033104301E-2</v>
      </c>
      <c r="BH13" s="17">
        <v>2.3743886364014401E-2</v>
      </c>
      <c r="BI13" s="17"/>
      <c r="BJ13" s="17">
        <v>6.2275905398532103E-2</v>
      </c>
      <c r="BK13" s="17">
        <v>2.13555878607515E-2</v>
      </c>
      <c r="BL13" s="17">
        <v>1.1785466734317501E-2</v>
      </c>
      <c r="BM13" s="17">
        <v>1.29495073376129E-2</v>
      </c>
      <c r="BN13" s="17"/>
      <c r="BO13" s="17">
        <v>2.47248367584601E-2</v>
      </c>
      <c r="BP13" s="17">
        <v>1.9347584313016499E-2</v>
      </c>
      <c r="BQ13" s="17">
        <v>1.8282290003121902E-2</v>
      </c>
      <c r="BR13" s="17"/>
      <c r="BS13" s="17">
        <v>1.6217923099744701E-2</v>
      </c>
      <c r="BT13" s="17">
        <v>2.4183986018503301E-2</v>
      </c>
      <c r="BU13" s="17"/>
      <c r="BV13" s="17">
        <v>1.3971852544242E-2</v>
      </c>
      <c r="BW13" s="17">
        <v>1.8250916050881399E-2</v>
      </c>
      <c r="BX13" s="17">
        <v>2.42221008666543E-2</v>
      </c>
      <c r="BY13" s="17"/>
      <c r="BZ13" s="17">
        <v>8.3545106921632598E-3</v>
      </c>
      <c r="CA13" s="17">
        <v>3.5542817194356299E-2</v>
      </c>
    </row>
    <row r="14" spans="2:79" x14ac:dyDescent="0.3">
      <c r="B14" s="18" t="s">
        <v>149</v>
      </c>
      <c r="C14" s="17">
        <v>1.3523790662772499E-2</v>
      </c>
      <c r="D14" s="17">
        <v>1.2412564401955701E-2</v>
      </c>
      <c r="E14" s="17">
        <v>1.37775793244735E-2</v>
      </c>
      <c r="F14" s="17"/>
      <c r="G14" s="17">
        <v>1.7454702921528401E-2</v>
      </c>
      <c r="H14" s="17">
        <v>5.6404484029086198E-3</v>
      </c>
      <c r="I14" s="17">
        <v>1.27230845682115E-2</v>
      </c>
      <c r="J14" s="17">
        <v>2.72110456077569E-2</v>
      </c>
      <c r="K14" s="17">
        <v>6.4593498387425698E-3</v>
      </c>
      <c r="L14" s="17">
        <v>1.15606158280268E-2</v>
      </c>
      <c r="M14" s="17"/>
      <c r="N14" s="17">
        <v>5.3704383773795E-3</v>
      </c>
      <c r="O14" s="17">
        <v>1.1017274622567699E-2</v>
      </c>
      <c r="P14" s="17">
        <v>2.3438791631513901E-2</v>
      </c>
      <c r="Q14" s="17">
        <v>1.6481462773573E-2</v>
      </c>
      <c r="R14" s="17"/>
      <c r="S14" s="17">
        <v>3.4764122617680698E-3</v>
      </c>
      <c r="T14" s="17">
        <v>2.58542016863367E-2</v>
      </c>
      <c r="U14" s="17">
        <v>2.7258432122604901E-2</v>
      </c>
      <c r="V14" s="17">
        <v>1.07809903437868E-2</v>
      </c>
      <c r="W14" s="17">
        <v>8.52253446973948E-3</v>
      </c>
      <c r="X14" s="17">
        <v>2.1580209189616499E-2</v>
      </c>
      <c r="Y14" s="17">
        <v>6.9231082155646398E-3</v>
      </c>
      <c r="Z14" s="17">
        <v>0</v>
      </c>
      <c r="AA14" s="17">
        <v>9.2255506516930406E-3</v>
      </c>
      <c r="AB14" s="17">
        <v>1.23838519750025E-2</v>
      </c>
      <c r="AC14" s="17">
        <v>1.2419419271009299E-2</v>
      </c>
      <c r="AD14" s="17">
        <v>2.2680408952186999E-2</v>
      </c>
      <c r="AE14" s="17"/>
      <c r="AF14" s="17">
        <v>4.9915147004851697E-3</v>
      </c>
      <c r="AG14" s="17">
        <v>9.5824754105888095E-3</v>
      </c>
      <c r="AH14" s="17">
        <v>5.4970105388259197E-3</v>
      </c>
      <c r="AI14" s="17">
        <v>1.37345580079547E-2</v>
      </c>
      <c r="AJ14" s="17">
        <v>9.0651399372484696E-3</v>
      </c>
      <c r="AK14" s="17"/>
      <c r="AL14" s="17">
        <v>5.9377626952146698E-3</v>
      </c>
      <c r="AM14" s="17">
        <v>0</v>
      </c>
      <c r="AN14" s="17">
        <v>9.9598040564414497E-3</v>
      </c>
      <c r="AO14" s="17">
        <v>7.6813441045073703E-3</v>
      </c>
      <c r="AP14" s="17">
        <v>6.9052787872884202E-3</v>
      </c>
      <c r="AQ14" s="17">
        <v>5.47089290764457E-2</v>
      </c>
      <c r="AR14" s="17"/>
      <c r="AS14" s="17">
        <v>0</v>
      </c>
      <c r="AT14" s="17">
        <v>1.2228215962750101E-2</v>
      </c>
      <c r="AU14" s="17">
        <v>2.23662319991965E-2</v>
      </c>
      <c r="AV14" s="17">
        <v>1.9650004968983201E-2</v>
      </c>
      <c r="AW14" s="17">
        <v>2.7282505857061899E-2</v>
      </c>
      <c r="AX14" s="17"/>
      <c r="AY14" s="17">
        <v>3.68144934669491E-3</v>
      </c>
      <c r="AZ14" s="17">
        <v>1.7790585045132701E-2</v>
      </c>
      <c r="BA14" s="17">
        <v>1.5534676253841501E-2</v>
      </c>
      <c r="BB14" s="17">
        <v>9.4265183965105501E-3</v>
      </c>
      <c r="BC14" s="17">
        <v>1.41282466456143E-2</v>
      </c>
      <c r="BD14" s="17"/>
      <c r="BE14" s="17">
        <v>1.4915481285999401E-2</v>
      </c>
      <c r="BF14" s="17">
        <v>7.8148603762455901E-3</v>
      </c>
      <c r="BG14" s="17">
        <v>1.0627109429557101E-2</v>
      </c>
      <c r="BH14" s="17">
        <v>1.8565612728263198E-2</v>
      </c>
      <c r="BI14" s="17"/>
      <c r="BJ14" s="17">
        <v>1.8035274539066701E-2</v>
      </c>
      <c r="BK14" s="17">
        <v>0</v>
      </c>
      <c r="BL14" s="17">
        <v>1.0651989336988001E-2</v>
      </c>
      <c r="BM14" s="17">
        <v>1.4986769519064899E-2</v>
      </c>
      <c r="BN14" s="17"/>
      <c r="BO14" s="17">
        <v>1.56206095156111E-2</v>
      </c>
      <c r="BP14" s="17">
        <v>1.1468281528882299E-2</v>
      </c>
      <c r="BQ14" s="17">
        <v>1.2954795992991699E-2</v>
      </c>
      <c r="BR14" s="17"/>
      <c r="BS14" s="17">
        <v>1.1698631519508E-2</v>
      </c>
      <c r="BT14" s="17">
        <v>1.593405394739E-2</v>
      </c>
      <c r="BU14" s="17"/>
      <c r="BV14" s="17">
        <v>6.7718482485932601E-3</v>
      </c>
      <c r="BW14" s="17">
        <v>1.5344543564016599E-2</v>
      </c>
      <c r="BX14" s="17">
        <v>5.1749991790872602E-3</v>
      </c>
      <c r="BY14" s="17"/>
      <c r="BZ14" s="17">
        <v>0</v>
      </c>
      <c r="CA14" s="17">
        <v>8.8351480919263495E-3</v>
      </c>
    </row>
    <row r="15" spans="2:79" x14ac:dyDescent="0.3">
      <c r="B15" s="18" t="s">
        <v>213</v>
      </c>
      <c r="C15" s="21">
        <v>0.80228981337430205</v>
      </c>
      <c r="D15" s="21">
        <v>0.78914887182195004</v>
      </c>
      <c r="E15" s="21">
        <v>0.81551101845055296</v>
      </c>
      <c r="F15" s="21"/>
      <c r="G15" s="21">
        <v>0.77950753813517104</v>
      </c>
      <c r="H15" s="21">
        <v>0.79633738214725602</v>
      </c>
      <c r="I15" s="21">
        <v>0.77728681675970102</v>
      </c>
      <c r="J15" s="21">
        <v>0.76732269242723306</v>
      </c>
      <c r="K15" s="21">
        <v>0.80502565290232497</v>
      </c>
      <c r="L15" s="21">
        <v>0.86926717673241005</v>
      </c>
      <c r="M15" s="21"/>
      <c r="N15" s="21">
        <v>0.84949361175495297</v>
      </c>
      <c r="O15" s="21">
        <v>0.80692526824428601</v>
      </c>
      <c r="P15" s="21">
        <v>0.78029731403081803</v>
      </c>
      <c r="Q15" s="21">
        <v>0.76371639496240495</v>
      </c>
      <c r="R15" s="21"/>
      <c r="S15" s="21">
        <v>0.79473538711829905</v>
      </c>
      <c r="T15" s="21">
        <v>0.79653954307089403</v>
      </c>
      <c r="U15" s="21">
        <v>0.77644379346885695</v>
      </c>
      <c r="V15" s="21">
        <v>0.80759007727560805</v>
      </c>
      <c r="W15" s="21">
        <v>0.76114473191988197</v>
      </c>
      <c r="X15" s="21">
        <v>0.80301737052033795</v>
      </c>
      <c r="Y15" s="21">
        <v>0.79458560304411496</v>
      </c>
      <c r="Z15" s="21">
        <v>0.78184361254817203</v>
      </c>
      <c r="AA15" s="21">
        <v>0.85072708192407698</v>
      </c>
      <c r="AB15" s="21">
        <v>0.82137515312099296</v>
      </c>
      <c r="AC15" s="21">
        <v>0.80070139506640803</v>
      </c>
      <c r="AD15" s="21">
        <v>0.82516319172990005</v>
      </c>
      <c r="AE15" s="21"/>
      <c r="AF15" s="21">
        <v>0.81175411999991498</v>
      </c>
      <c r="AG15" s="21">
        <v>0.82957830460008597</v>
      </c>
      <c r="AH15" s="21">
        <v>0.84781022107880799</v>
      </c>
      <c r="AI15" s="21">
        <v>0.70309999847739602</v>
      </c>
      <c r="AJ15" s="21">
        <v>0.83927588347607296</v>
      </c>
      <c r="AK15" s="21"/>
      <c r="AL15" s="21">
        <v>0.83860609972662503</v>
      </c>
      <c r="AM15" s="21">
        <v>0.849217509876103</v>
      </c>
      <c r="AN15" s="21">
        <v>0.84025906383344495</v>
      </c>
      <c r="AO15" s="21">
        <v>0.72653901998877402</v>
      </c>
      <c r="AP15" s="21">
        <v>0.86916787036850096</v>
      </c>
      <c r="AQ15" s="21">
        <v>0.77278983230980103</v>
      </c>
      <c r="AR15" s="21"/>
      <c r="AS15" s="21">
        <v>0.85465394349096502</v>
      </c>
      <c r="AT15" s="21">
        <v>0.82283615406795596</v>
      </c>
      <c r="AU15" s="21">
        <v>0.72207227733292101</v>
      </c>
      <c r="AV15" s="21">
        <v>0.79266216405216805</v>
      </c>
      <c r="AW15" s="21">
        <v>0.85640966502110905</v>
      </c>
      <c r="AX15" s="21"/>
      <c r="AY15" s="21">
        <v>0.86423219082259495</v>
      </c>
      <c r="AZ15" s="21">
        <v>0.79900460424102504</v>
      </c>
      <c r="BA15" s="21">
        <v>0.78102599718326604</v>
      </c>
      <c r="BB15" s="21">
        <v>0.76630351666136798</v>
      </c>
      <c r="BC15" s="21">
        <v>0.69362881705060797</v>
      </c>
      <c r="BD15" s="21"/>
      <c r="BE15" s="21">
        <v>0.68267082632164999</v>
      </c>
      <c r="BF15" s="21">
        <v>0.74183491464543605</v>
      </c>
      <c r="BG15" s="21">
        <v>0.82709181092501505</v>
      </c>
      <c r="BH15" s="21">
        <v>0.82074385527229698</v>
      </c>
      <c r="BI15" s="21"/>
      <c r="BJ15" s="21">
        <v>0.57402610494475104</v>
      </c>
      <c r="BK15" s="21">
        <v>0.74674303114340901</v>
      </c>
      <c r="BL15" s="21">
        <v>0.81804118936467196</v>
      </c>
      <c r="BM15" s="21">
        <v>0.85718200736469596</v>
      </c>
      <c r="BN15" s="21"/>
      <c r="BO15" s="21">
        <v>0.71405902863367299</v>
      </c>
      <c r="BP15" s="21">
        <v>0.72726947951135401</v>
      </c>
      <c r="BQ15" s="21">
        <v>0.83705113164879497</v>
      </c>
      <c r="BR15" s="21"/>
      <c r="BS15" s="21">
        <v>0.81628790217035696</v>
      </c>
      <c r="BT15" s="21">
        <v>0.78432089191574905</v>
      </c>
      <c r="BU15" s="21"/>
      <c r="BV15" s="21">
        <v>0.86459603455577705</v>
      </c>
      <c r="BW15" s="21">
        <v>0.79507353196950203</v>
      </c>
      <c r="BX15" s="21">
        <v>0.77875860488485005</v>
      </c>
      <c r="BY15" s="21"/>
      <c r="BZ15" s="21">
        <v>0.83514555108327304</v>
      </c>
      <c r="CA15" s="21">
        <v>0.79295456276619403</v>
      </c>
    </row>
    <row r="16" spans="2:79" x14ac:dyDescent="0.3">
      <c r="B16" s="18" t="s">
        <v>214</v>
      </c>
      <c r="C16" s="21">
        <v>4.5184357805400102E-2</v>
      </c>
      <c r="D16" s="21">
        <v>4.61841448443246E-2</v>
      </c>
      <c r="E16" s="21">
        <v>4.3399374294501199E-2</v>
      </c>
      <c r="F16" s="21"/>
      <c r="G16" s="21">
        <v>5.7845788808639199E-2</v>
      </c>
      <c r="H16" s="21">
        <v>3.2782694634349401E-2</v>
      </c>
      <c r="I16" s="21">
        <v>6.5224254928803099E-2</v>
      </c>
      <c r="J16" s="21">
        <v>4.0736830122877397E-2</v>
      </c>
      <c r="K16" s="21">
        <v>5.2359027714995697E-2</v>
      </c>
      <c r="L16" s="21">
        <v>2.93813472739912E-2</v>
      </c>
      <c r="M16" s="21"/>
      <c r="N16" s="21">
        <v>3.2615743457621797E-2</v>
      </c>
      <c r="O16" s="21">
        <v>3.543574021306E-2</v>
      </c>
      <c r="P16" s="21">
        <v>5.7886327448444602E-2</v>
      </c>
      <c r="Q16" s="21">
        <v>5.6794616253024399E-2</v>
      </c>
      <c r="R16" s="21"/>
      <c r="S16" s="21">
        <v>4.8791277420039102E-2</v>
      </c>
      <c r="T16" s="21">
        <v>3.7346853600890899E-2</v>
      </c>
      <c r="U16" s="21">
        <v>4.3436439932456099E-2</v>
      </c>
      <c r="V16" s="21">
        <v>6.1198470989109403E-2</v>
      </c>
      <c r="W16" s="21">
        <v>5.7021047628863702E-2</v>
      </c>
      <c r="X16" s="21">
        <v>4.4698094005116498E-2</v>
      </c>
      <c r="Y16" s="21">
        <v>5.0916362237821602E-2</v>
      </c>
      <c r="Z16" s="21">
        <v>1.2859977196729201E-2</v>
      </c>
      <c r="AA16" s="21">
        <v>3.00772839471917E-2</v>
      </c>
      <c r="AB16" s="21">
        <v>4.7562040558658002E-2</v>
      </c>
      <c r="AC16" s="21">
        <v>5.1126194843946503E-2</v>
      </c>
      <c r="AD16" s="21">
        <v>5.8604637431654699E-2</v>
      </c>
      <c r="AE16" s="21"/>
      <c r="AF16" s="21">
        <v>4.8607001560507901E-2</v>
      </c>
      <c r="AG16" s="21">
        <v>2.8884968704608001E-2</v>
      </c>
      <c r="AH16" s="21">
        <v>5.6539347981016796E-3</v>
      </c>
      <c r="AI16" s="21">
        <v>0.119228288816123</v>
      </c>
      <c r="AJ16" s="21">
        <v>5.73178786286999E-2</v>
      </c>
      <c r="AK16" s="21"/>
      <c r="AL16" s="21">
        <v>2.0499143206473398E-2</v>
      </c>
      <c r="AM16" s="21">
        <v>4.4162141002599298E-2</v>
      </c>
      <c r="AN16" s="21">
        <v>1.03061120945182E-2</v>
      </c>
      <c r="AO16" s="21">
        <v>9.1819573023466702E-2</v>
      </c>
      <c r="AP16" s="21">
        <v>5.02272452770684E-2</v>
      </c>
      <c r="AQ16" s="21">
        <v>2.9838609041510401E-2</v>
      </c>
      <c r="AR16" s="21"/>
      <c r="AS16" s="21">
        <v>2.5926311827278701E-2</v>
      </c>
      <c r="AT16" s="21">
        <v>3.27246696950255E-2</v>
      </c>
      <c r="AU16" s="21">
        <v>8.1343547885425194E-2</v>
      </c>
      <c r="AV16" s="21">
        <v>5.6998265666943902E-2</v>
      </c>
      <c r="AW16" s="21">
        <v>4.2927451574389999E-2</v>
      </c>
      <c r="AX16" s="21"/>
      <c r="AY16" s="21">
        <v>2.4983296129781701E-2</v>
      </c>
      <c r="AZ16" s="21">
        <v>4.6797794938059897E-2</v>
      </c>
      <c r="BA16" s="21">
        <v>4.0447528523531402E-2</v>
      </c>
      <c r="BB16" s="21">
        <v>7.41522964837939E-2</v>
      </c>
      <c r="BC16" s="21">
        <v>8.8590569201270203E-2</v>
      </c>
      <c r="BD16" s="21"/>
      <c r="BE16" s="21">
        <v>0.114878615305389</v>
      </c>
      <c r="BF16" s="21">
        <v>5.0863451548061399E-2</v>
      </c>
      <c r="BG16" s="21">
        <v>3.7593887889320499E-2</v>
      </c>
      <c r="BH16" s="21">
        <v>4.4343995936164997E-2</v>
      </c>
      <c r="BI16" s="21"/>
      <c r="BJ16" s="21">
        <v>0.125295088371287</v>
      </c>
      <c r="BK16" s="21">
        <v>5.4088252449355799E-2</v>
      </c>
      <c r="BL16" s="21">
        <v>3.1659160139107898E-2</v>
      </c>
      <c r="BM16" s="21">
        <v>3.2026920005029401E-2</v>
      </c>
      <c r="BN16" s="21"/>
      <c r="BO16" s="21">
        <v>6.67223648938335E-2</v>
      </c>
      <c r="BP16" s="21">
        <v>7.9641356650159506E-2</v>
      </c>
      <c r="BQ16" s="21">
        <v>3.4045852618220497E-2</v>
      </c>
      <c r="BR16" s="21"/>
      <c r="BS16" s="21">
        <v>4.1230137493474601E-2</v>
      </c>
      <c r="BT16" s="21">
        <v>5.05152875190669E-2</v>
      </c>
      <c r="BU16" s="21"/>
      <c r="BV16" s="21">
        <v>2.18526669339539E-2</v>
      </c>
      <c r="BW16" s="21">
        <v>4.3941452813503701E-2</v>
      </c>
      <c r="BX16" s="21">
        <v>6.4418758034476706E-2</v>
      </c>
      <c r="BY16" s="21"/>
      <c r="BZ16" s="21">
        <v>8.3545106921632598E-3</v>
      </c>
      <c r="CA16" s="21">
        <v>4.4165970813646198E-2</v>
      </c>
    </row>
    <row r="17" spans="2:79" x14ac:dyDescent="0.3">
      <c r="B17" s="18" t="s">
        <v>191</v>
      </c>
      <c r="C17" s="22">
        <v>0.75710545556890196</v>
      </c>
      <c r="D17" s="22">
        <v>0.74296472697762495</v>
      </c>
      <c r="E17" s="22">
        <v>0.77211164415605105</v>
      </c>
      <c r="F17" s="22"/>
      <c r="G17" s="22">
        <v>0.72166174932653104</v>
      </c>
      <c r="H17" s="22">
        <v>0.763554687512907</v>
      </c>
      <c r="I17" s="22">
        <v>0.712062561830898</v>
      </c>
      <c r="J17" s="22">
        <v>0.72658586230435496</v>
      </c>
      <c r="K17" s="22">
        <v>0.75266662518732896</v>
      </c>
      <c r="L17" s="22">
        <v>0.83988582945841905</v>
      </c>
      <c r="M17" s="22"/>
      <c r="N17" s="22">
        <v>0.816877868297331</v>
      </c>
      <c r="O17" s="22">
        <v>0.77148952803122595</v>
      </c>
      <c r="P17" s="22">
        <v>0.72241098658237302</v>
      </c>
      <c r="Q17" s="22">
        <v>0.70692177870938</v>
      </c>
      <c r="R17" s="22"/>
      <c r="S17" s="22">
        <v>0.74594410969825997</v>
      </c>
      <c r="T17" s="22">
        <v>0.75919268947000296</v>
      </c>
      <c r="U17" s="22">
        <v>0.73300735353640101</v>
      </c>
      <c r="V17" s="22">
        <v>0.74639160628649903</v>
      </c>
      <c r="W17" s="22">
        <v>0.70412368429101801</v>
      </c>
      <c r="X17" s="22">
        <v>0.75831927651522202</v>
      </c>
      <c r="Y17" s="22">
        <v>0.74366924080629304</v>
      </c>
      <c r="Z17" s="22">
        <v>0.76898363535144298</v>
      </c>
      <c r="AA17" s="22">
        <v>0.82064979797688498</v>
      </c>
      <c r="AB17" s="22">
        <v>0.77381311256233498</v>
      </c>
      <c r="AC17" s="22">
        <v>0.74957520022246105</v>
      </c>
      <c r="AD17" s="22">
        <v>0.76655855429824504</v>
      </c>
      <c r="AE17" s="22"/>
      <c r="AF17" s="22">
        <v>0.76314711843940797</v>
      </c>
      <c r="AG17" s="22">
        <v>0.80069333589547798</v>
      </c>
      <c r="AH17" s="22">
        <v>0.84215628628070704</v>
      </c>
      <c r="AI17" s="22">
        <v>0.583871709661273</v>
      </c>
      <c r="AJ17" s="22">
        <v>0.78195800484737299</v>
      </c>
      <c r="AK17" s="22"/>
      <c r="AL17" s="22">
        <v>0.81810695652015097</v>
      </c>
      <c r="AM17" s="22">
        <v>0.80505536887350404</v>
      </c>
      <c r="AN17" s="22">
        <v>0.82995295173892603</v>
      </c>
      <c r="AO17" s="22">
        <v>0.63471944696530802</v>
      </c>
      <c r="AP17" s="22">
        <v>0.81894062509143295</v>
      </c>
      <c r="AQ17" s="22">
        <v>0.74295122326829099</v>
      </c>
      <c r="AR17" s="22"/>
      <c r="AS17" s="22">
        <v>0.82872763166368602</v>
      </c>
      <c r="AT17" s="22">
        <v>0.79011148437293</v>
      </c>
      <c r="AU17" s="22">
        <v>0.64072872944749604</v>
      </c>
      <c r="AV17" s="22">
        <v>0.73566389838522495</v>
      </c>
      <c r="AW17" s="22">
        <v>0.813482213446719</v>
      </c>
      <c r="AX17" s="22"/>
      <c r="AY17" s="22">
        <v>0.83924889469281405</v>
      </c>
      <c r="AZ17" s="22">
        <v>0.75220680930296602</v>
      </c>
      <c r="BA17" s="22">
        <v>0.74057846865973498</v>
      </c>
      <c r="BB17" s="22">
        <v>0.69215122017757402</v>
      </c>
      <c r="BC17" s="22">
        <v>0.60503824784933802</v>
      </c>
      <c r="BD17" s="22"/>
      <c r="BE17" s="22">
        <v>0.56779221101626098</v>
      </c>
      <c r="BF17" s="22">
        <v>0.690971463097375</v>
      </c>
      <c r="BG17" s="22">
        <v>0.78949792303569499</v>
      </c>
      <c r="BH17" s="22">
        <v>0.77639985933613198</v>
      </c>
      <c r="BI17" s="22"/>
      <c r="BJ17" s="22">
        <v>0.44873101657346298</v>
      </c>
      <c r="BK17" s="22">
        <v>0.69265477869405301</v>
      </c>
      <c r="BL17" s="22">
        <v>0.78638202922556399</v>
      </c>
      <c r="BM17" s="22">
        <v>0.82515508735966603</v>
      </c>
      <c r="BN17" s="22"/>
      <c r="BO17" s="22">
        <v>0.64733666373984</v>
      </c>
      <c r="BP17" s="22">
        <v>0.64762812286119398</v>
      </c>
      <c r="BQ17" s="22">
        <v>0.80300527903057395</v>
      </c>
      <c r="BR17" s="22"/>
      <c r="BS17" s="22">
        <v>0.77505776467688203</v>
      </c>
      <c r="BT17" s="22">
        <v>0.73380560439668197</v>
      </c>
      <c r="BU17" s="22"/>
      <c r="BV17" s="22">
        <v>0.842743367621823</v>
      </c>
      <c r="BW17" s="22">
        <v>0.751132079155998</v>
      </c>
      <c r="BX17" s="22">
        <v>0.71433984685037299</v>
      </c>
      <c r="BY17" s="22"/>
      <c r="BZ17" s="22">
        <v>0.82679104039110995</v>
      </c>
      <c r="CA17" s="22">
        <v>0.74878859195254799</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L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232</v>
      </c>
      <c r="E2" s="26"/>
      <c r="F2" s="26"/>
      <c r="G2" s="26"/>
      <c r="H2" s="26"/>
      <c r="I2" s="26"/>
      <c r="J2" s="26"/>
      <c r="K2" s="26"/>
      <c r="L2" s="26"/>
    </row>
    <row r="6" spans="2:12" ht="49.95" customHeight="1" x14ac:dyDescent="0.3">
      <c r="B6" s="20" t="s">
        <v>15</v>
      </c>
      <c r="C6" s="20" t="s">
        <v>223</v>
      </c>
      <c r="D6" s="20" t="s">
        <v>224</v>
      </c>
      <c r="E6" s="20" t="s">
        <v>225</v>
      </c>
      <c r="F6" s="20" t="s">
        <v>226</v>
      </c>
      <c r="G6" s="20" t="s">
        <v>227</v>
      </c>
      <c r="H6" s="20" t="s">
        <v>228</v>
      </c>
      <c r="I6" s="20" t="s">
        <v>229</v>
      </c>
      <c r="J6" s="20" t="s">
        <v>230</v>
      </c>
      <c r="K6" s="20" t="s">
        <v>231</v>
      </c>
    </row>
    <row r="7" spans="2:12" x14ac:dyDescent="0.3">
      <c r="B7" s="18" t="s">
        <v>208</v>
      </c>
      <c r="C7" s="17">
        <v>0.37396213128475198</v>
      </c>
      <c r="D7" s="17">
        <v>0.34520881294275801</v>
      </c>
      <c r="E7" s="17">
        <v>0.397722570689028</v>
      </c>
      <c r="F7" s="17">
        <v>0.36282318083473902</v>
      </c>
      <c r="G7" s="17">
        <v>0.30436834245798999</v>
      </c>
      <c r="H7" s="17">
        <v>0.391619293581283</v>
      </c>
      <c r="I7" s="17">
        <v>0.29908323693487499</v>
      </c>
      <c r="J7" s="17">
        <v>0.22073867190596599</v>
      </c>
      <c r="K7" s="17">
        <v>0.24200551931612699</v>
      </c>
    </row>
    <row r="8" spans="2:12" x14ac:dyDescent="0.3">
      <c r="B8" s="18" t="s">
        <v>209</v>
      </c>
      <c r="C8" s="17">
        <v>0.41184880670680202</v>
      </c>
      <c r="D8" s="17">
        <v>0.37552798784983699</v>
      </c>
      <c r="E8" s="17">
        <v>0.32043486592131998</v>
      </c>
      <c r="F8" s="17">
        <v>0.38319918298009897</v>
      </c>
      <c r="G8" s="17">
        <v>0.34526833271706298</v>
      </c>
      <c r="H8" s="17">
        <v>0.32478938788271899</v>
      </c>
      <c r="I8" s="17">
        <v>0.29869085664400002</v>
      </c>
      <c r="J8" s="17">
        <v>0.229933037118383</v>
      </c>
      <c r="K8" s="17">
        <v>0.21750571145264799</v>
      </c>
    </row>
    <row r="9" spans="2:12" x14ac:dyDescent="0.3">
      <c r="B9" s="18" t="s">
        <v>210</v>
      </c>
      <c r="C9" s="17">
        <v>0.150222495231529</v>
      </c>
      <c r="D9" s="17">
        <v>0.19694742689984199</v>
      </c>
      <c r="E9" s="17">
        <v>0.197468621981647</v>
      </c>
      <c r="F9" s="17">
        <v>0.15978132334581899</v>
      </c>
      <c r="G9" s="17">
        <v>0.22692290503138299</v>
      </c>
      <c r="H9" s="17">
        <v>0.156160186081442</v>
      </c>
      <c r="I9" s="17">
        <v>0.206813949316349</v>
      </c>
      <c r="J9" s="17">
        <v>0.21901475617145599</v>
      </c>
      <c r="K9" s="17">
        <v>0.21448789227398299</v>
      </c>
    </row>
    <row r="10" spans="2:12" x14ac:dyDescent="0.3">
      <c r="B10" s="18" t="s">
        <v>211</v>
      </c>
      <c r="C10" s="17">
        <v>3.5574691612045399E-2</v>
      </c>
      <c r="D10" s="17">
        <v>4.5787578747606202E-2</v>
      </c>
      <c r="E10" s="17">
        <v>5.0346535566647303E-2</v>
      </c>
      <c r="F10" s="17">
        <v>5.7255082270036499E-2</v>
      </c>
      <c r="G10" s="17">
        <v>8.2007599553899496E-2</v>
      </c>
      <c r="H10" s="17">
        <v>7.5430848182054699E-2</v>
      </c>
      <c r="I10" s="17">
        <v>0.118573497123002</v>
      </c>
      <c r="J10" s="17">
        <v>0.17366100730237799</v>
      </c>
      <c r="K10" s="17">
        <v>0.19314718165921499</v>
      </c>
    </row>
    <row r="11" spans="2:12" x14ac:dyDescent="0.3">
      <c r="B11" s="18" t="s">
        <v>212</v>
      </c>
      <c r="C11" s="17">
        <v>1.8380250525928499E-2</v>
      </c>
      <c r="D11" s="17">
        <v>2.3555392181405701E-2</v>
      </c>
      <c r="E11" s="17">
        <v>2.2302025420931799E-2</v>
      </c>
      <c r="F11" s="17">
        <v>2.7363133768454902E-2</v>
      </c>
      <c r="G11" s="17">
        <v>2.9317167783072501E-2</v>
      </c>
      <c r="H11" s="17">
        <v>4.0284368870838402E-2</v>
      </c>
      <c r="I11" s="17">
        <v>5.2976616786366497E-2</v>
      </c>
      <c r="J11" s="17">
        <v>0.12001875986373001</v>
      </c>
      <c r="K11" s="17">
        <v>0.122948645478309</v>
      </c>
    </row>
    <row r="12" spans="2:12" x14ac:dyDescent="0.3">
      <c r="B12" s="18" t="s">
        <v>149</v>
      </c>
      <c r="C12" s="17">
        <v>1.0011624638942901E-2</v>
      </c>
      <c r="D12" s="17">
        <v>1.29728013785507E-2</v>
      </c>
      <c r="E12" s="17">
        <v>1.17253804204263E-2</v>
      </c>
      <c r="F12" s="17">
        <v>9.5780968008519502E-3</v>
      </c>
      <c r="G12" s="17">
        <v>1.2115652456591399E-2</v>
      </c>
      <c r="H12" s="17">
        <v>1.17159154016638E-2</v>
      </c>
      <c r="I12" s="17">
        <v>2.3861843195406799E-2</v>
      </c>
      <c r="J12" s="17">
        <v>3.6633767638085998E-2</v>
      </c>
      <c r="K12" s="17">
        <v>9.9050498197167294E-3</v>
      </c>
    </row>
    <row r="13" spans="2:12" x14ac:dyDescent="0.3">
      <c r="B13" s="23" t="s">
        <v>213</v>
      </c>
      <c r="C13" s="21">
        <v>0.78581093799155399</v>
      </c>
      <c r="D13" s="21">
        <v>0.72073680079259494</v>
      </c>
      <c r="E13" s="21">
        <v>0.71815743661034803</v>
      </c>
      <c r="F13" s="21">
        <v>0.746022363814838</v>
      </c>
      <c r="G13" s="21">
        <v>0.64963667517505297</v>
      </c>
      <c r="H13" s="21">
        <v>0.71640868146400205</v>
      </c>
      <c r="I13" s="21">
        <v>0.59777409357887501</v>
      </c>
      <c r="J13" s="21">
        <v>0.45067170902435</v>
      </c>
      <c r="K13" s="21">
        <v>0.45951123076877598</v>
      </c>
    </row>
    <row r="14" spans="2:12" x14ac:dyDescent="0.3">
      <c r="B14" s="23" t="s">
        <v>214</v>
      </c>
      <c r="C14" s="21">
        <v>5.3954942137973902E-2</v>
      </c>
      <c r="D14" s="21">
        <v>6.9342970929011899E-2</v>
      </c>
      <c r="E14" s="21">
        <v>7.2648560987579103E-2</v>
      </c>
      <c r="F14" s="21">
        <v>8.4618216038491401E-2</v>
      </c>
      <c r="G14" s="21">
        <v>0.111324767336972</v>
      </c>
      <c r="H14" s="21">
        <v>0.115715217052893</v>
      </c>
      <c r="I14" s="21">
        <v>0.171550113909368</v>
      </c>
      <c r="J14" s="21">
        <v>0.293679767166108</v>
      </c>
      <c r="K14" s="21">
        <v>0.31609582713752399</v>
      </c>
    </row>
    <row r="15" spans="2:12" x14ac:dyDescent="0.3">
      <c r="B15" s="23" t="s">
        <v>191</v>
      </c>
      <c r="C15" s="22">
        <v>0.73185599585357997</v>
      </c>
      <c r="D15" s="22">
        <v>0.65139382986358296</v>
      </c>
      <c r="E15" s="22">
        <v>0.64550887562276904</v>
      </c>
      <c r="F15" s="22">
        <v>0.66140414777634704</v>
      </c>
      <c r="G15" s="22">
        <v>0.53831190783808103</v>
      </c>
      <c r="H15" s="22">
        <v>0.60069346441110905</v>
      </c>
      <c r="I15" s="22">
        <v>0.42622397966950698</v>
      </c>
      <c r="J15" s="22">
        <v>0.156991941858242</v>
      </c>
      <c r="K15" s="22">
        <v>0.14341540363125199</v>
      </c>
    </row>
    <row r="16" spans="2:12" x14ac:dyDescent="0.3">
      <c r="B16" s="16"/>
      <c r="C16" s="16"/>
      <c r="D16" s="16"/>
      <c r="E16" s="16"/>
      <c r="F16" s="16"/>
      <c r="G16" s="16"/>
      <c r="H16" s="16"/>
      <c r="I16" s="16"/>
      <c r="J16" s="16"/>
      <c r="K16" s="16"/>
    </row>
    <row r="17" spans="2:2" x14ac:dyDescent="0.3">
      <c r="B17" t="s">
        <v>108</v>
      </c>
    </row>
    <row r="18" spans="2:2" x14ac:dyDescent="0.3">
      <c r="B18" t="s">
        <v>109</v>
      </c>
    </row>
    <row r="22" spans="2:2" x14ac:dyDescent="0.3">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0.24200551931612699</v>
      </c>
      <c r="D9" s="17">
        <v>0.19576377172309101</v>
      </c>
      <c r="E9" s="17">
        <v>0.28925446307104202</v>
      </c>
      <c r="F9" s="17"/>
      <c r="G9" s="17">
        <v>0.27063185894193797</v>
      </c>
      <c r="H9" s="17">
        <v>0.27953223247690101</v>
      </c>
      <c r="I9" s="17">
        <v>0.265328928014748</v>
      </c>
      <c r="J9" s="17">
        <v>0.193415845157138</v>
      </c>
      <c r="K9" s="17">
        <v>0.22362205626112999</v>
      </c>
      <c r="L9" s="17">
        <v>0.225155995671767</v>
      </c>
      <c r="M9" s="17"/>
      <c r="N9" s="17">
        <v>0.27055225012825301</v>
      </c>
      <c r="O9" s="17">
        <v>0.24230642470615499</v>
      </c>
      <c r="P9" s="17">
        <v>0.219492557868016</v>
      </c>
      <c r="Q9" s="17">
        <v>0.23184141431842101</v>
      </c>
      <c r="R9" s="17"/>
      <c r="S9" s="17">
        <v>0.26785645527866803</v>
      </c>
      <c r="T9" s="17">
        <v>0.24815096438318199</v>
      </c>
      <c r="U9" s="17">
        <v>0.19356752938380001</v>
      </c>
      <c r="V9" s="17">
        <v>0.28323745594797101</v>
      </c>
      <c r="W9" s="17">
        <v>0.21552457180326601</v>
      </c>
      <c r="X9" s="17">
        <v>0.25571769684578</v>
      </c>
      <c r="Y9" s="17">
        <v>0.19722616201417201</v>
      </c>
      <c r="Z9" s="17">
        <v>0.239879722031898</v>
      </c>
      <c r="AA9" s="17">
        <v>0.248843645967427</v>
      </c>
      <c r="AB9" s="17">
        <v>0.20486254931454201</v>
      </c>
      <c r="AC9" s="17">
        <v>0.24753972457412299</v>
      </c>
      <c r="AD9" s="17">
        <v>0.32122270686342203</v>
      </c>
      <c r="AE9" s="17"/>
      <c r="AF9" s="17">
        <v>0.21817933631042699</v>
      </c>
      <c r="AG9" s="17">
        <v>0.266602365475826</v>
      </c>
      <c r="AH9" s="17">
        <v>0.25164739278345499</v>
      </c>
      <c r="AI9" s="17">
        <v>0.13491925739892999</v>
      </c>
      <c r="AJ9" s="17">
        <v>0.32639639039023599</v>
      </c>
      <c r="AK9" s="17"/>
      <c r="AL9" s="17">
        <v>0.28814726553968301</v>
      </c>
      <c r="AM9" s="17">
        <v>0.26743454220749902</v>
      </c>
      <c r="AN9" s="17">
        <v>0.31242145021073903</v>
      </c>
      <c r="AO9" s="17">
        <v>0.14632837479652899</v>
      </c>
      <c r="AP9" s="17">
        <v>0.313687287662957</v>
      </c>
      <c r="AQ9" s="17">
        <v>0.185213092215541</v>
      </c>
      <c r="AR9" s="17"/>
      <c r="AS9" s="17">
        <v>0.32491174591689198</v>
      </c>
      <c r="AT9" s="17">
        <v>0.221681089393331</v>
      </c>
      <c r="AU9" s="17">
        <v>0.220575256446675</v>
      </c>
      <c r="AV9" s="17">
        <v>0.23805617664486201</v>
      </c>
      <c r="AW9" s="17">
        <v>0.32792499031529398</v>
      </c>
      <c r="AX9" s="17"/>
      <c r="AY9" s="17">
        <v>0.284602710142146</v>
      </c>
      <c r="AZ9" s="17">
        <v>0.22743863986832899</v>
      </c>
      <c r="BA9" s="17">
        <v>0.226988693481362</v>
      </c>
      <c r="BB9" s="17">
        <v>0.269001990722669</v>
      </c>
      <c r="BC9" s="17">
        <v>0.10215579237273099</v>
      </c>
      <c r="BD9" s="17"/>
      <c r="BE9" s="17">
        <v>6.85952157893331E-2</v>
      </c>
      <c r="BF9" s="17">
        <v>0.10241623575572401</v>
      </c>
      <c r="BG9" s="17">
        <v>0.18247441197085601</v>
      </c>
      <c r="BH9" s="17">
        <v>0.45437408417127301</v>
      </c>
      <c r="BI9" s="17"/>
      <c r="BJ9" s="17">
        <v>0.118283846541367</v>
      </c>
      <c r="BK9" s="17">
        <v>0.20108658664509099</v>
      </c>
      <c r="BL9" s="17">
        <v>0.21611692129518401</v>
      </c>
      <c r="BM9" s="17">
        <v>0.28960752049222899</v>
      </c>
      <c r="BN9" s="17"/>
      <c r="BO9" s="17">
        <v>0.18240665157744401</v>
      </c>
      <c r="BP9" s="17">
        <v>0.18124533862381501</v>
      </c>
      <c r="BQ9" s="17">
        <v>0.26753618343007901</v>
      </c>
      <c r="BR9" s="17"/>
      <c r="BS9" s="17">
        <v>0.24806949493594099</v>
      </c>
      <c r="BT9" s="17">
        <v>0.23487929059284801</v>
      </c>
      <c r="BU9" s="17"/>
      <c r="BV9" s="17">
        <v>0.25473912269480598</v>
      </c>
      <c r="BW9" s="17">
        <v>0.25041723174810998</v>
      </c>
      <c r="BX9" s="17">
        <v>0.21936507188064699</v>
      </c>
      <c r="BY9" s="17"/>
      <c r="BZ9" s="17">
        <v>0.26100267207803701</v>
      </c>
      <c r="CA9" s="17">
        <v>0.28154311765228501</v>
      </c>
    </row>
    <row r="10" spans="2:79" x14ac:dyDescent="0.3">
      <c r="B10" s="18" t="s">
        <v>209</v>
      </c>
      <c r="C10" s="17">
        <v>0.21750571145264799</v>
      </c>
      <c r="D10" s="17">
        <v>0.211479040926736</v>
      </c>
      <c r="E10" s="17">
        <v>0.22436561601671001</v>
      </c>
      <c r="F10" s="17"/>
      <c r="G10" s="17">
        <v>0.25490914822757099</v>
      </c>
      <c r="H10" s="17">
        <v>0.21031738760330901</v>
      </c>
      <c r="I10" s="17">
        <v>0.24965713563106301</v>
      </c>
      <c r="J10" s="17">
        <v>0.214266899010674</v>
      </c>
      <c r="K10" s="17">
        <v>0.16852262240381</v>
      </c>
      <c r="L10" s="17">
        <v>0.207608777284674</v>
      </c>
      <c r="M10" s="17"/>
      <c r="N10" s="17">
        <v>0.24178874855010701</v>
      </c>
      <c r="O10" s="17">
        <v>0.21068163051055899</v>
      </c>
      <c r="P10" s="17">
        <v>0.21199494010860501</v>
      </c>
      <c r="Q10" s="17">
        <v>0.20141126845354701</v>
      </c>
      <c r="R10" s="17"/>
      <c r="S10" s="17">
        <v>0.24464651578389701</v>
      </c>
      <c r="T10" s="17">
        <v>0.210478364257908</v>
      </c>
      <c r="U10" s="17">
        <v>0.22599469578422299</v>
      </c>
      <c r="V10" s="17">
        <v>0.184797767983327</v>
      </c>
      <c r="W10" s="17">
        <v>0.19922910721859299</v>
      </c>
      <c r="X10" s="17">
        <v>0.21740368294947299</v>
      </c>
      <c r="Y10" s="17">
        <v>0.21746320790869</v>
      </c>
      <c r="Z10" s="17">
        <v>0.27700759109947598</v>
      </c>
      <c r="AA10" s="17">
        <v>0.24366772450719401</v>
      </c>
      <c r="AB10" s="17">
        <v>0.20711756927043701</v>
      </c>
      <c r="AC10" s="17">
        <v>0.14560989425551599</v>
      </c>
      <c r="AD10" s="17">
        <v>0.21689470744881001</v>
      </c>
      <c r="AE10" s="17"/>
      <c r="AF10" s="17">
        <v>0.22069673587115701</v>
      </c>
      <c r="AG10" s="17">
        <v>0.25230889408125201</v>
      </c>
      <c r="AH10" s="17">
        <v>0.24542535158495499</v>
      </c>
      <c r="AI10" s="17">
        <v>0.15308089146319301</v>
      </c>
      <c r="AJ10" s="17">
        <v>0.217446681059312</v>
      </c>
      <c r="AK10" s="17"/>
      <c r="AL10" s="17">
        <v>0.26708505144921102</v>
      </c>
      <c r="AM10" s="17">
        <v>0.216614358509367</v>
      </c>
      <c r="AN10" s="17">
        <v>0.24558986468595601</v>
      </c>
      <c r="AO10" s="17">
        <v>0.149867876095759</v>
      </c>
      <c r="AP10" s="17">
        <v>0.18617278343184501</v>
      </c>
      <c r="AQ10" s="17">
        <v>0.22375625683443701</v>
      </c>
      <c r="AR10" s="17"/>
      <c r="AS10" s="17">
        <v>0.21321200389821399</v>
      </c>
      <c r="AT10" s="17">
        <v>0.227780869626244</v>
      </c>
      <c r="AU10" s="17">
        <v>0.21057410510639701</v>
      </c>
      <c r="AV10" s="17">
        <v>0.20478164546597699</v>
      </c>
      <c r="AW10" s="17">
        <v>0.17389719324052799</v>
      </c>
      <c r="AX10" s="17"/>
      <c r="AY10" s="17">
        <v>0.21790925665560301</v>
      </c>
      <c r="AZ10" s="17">
        <v>0.227421784473229</v>
      </c>
      <c r="BA10" s="17">
        <v>0.218391393389055</v>
      </c>
      <c r="BB10" s="17">
        <v>0.200792744215775</v>
      </c>
      <c r="BC10" s="17">
        <v>0.163683772017652</v>
      </c>
      <c r="BD10" s="17"/>
      <c r="BE10" s="17">
        <v>0.17046129420965001</v>
      </c>
      <c r="BF10" s="17">
        <v>0.20933730402472001</v>
      </c>
      <c r="BG10" s="17">
        <v>0.21997200981188</v>
      </c>
      <c r="BH10" s="17">
        <v>0.22957550486293399</v>
      </c>
      <c r="BI10" s="17"/>
      <c r="BJ10" s="17">
        <v>0.20671361642217501</v>
      </c>
      <c r="BK10" s="17">
        <v>0.25012309695773999</v>
      </c>
      <c r="BL10" s="17">
        <v>0.194283702716672</v>
      </c>
      <c r="BM10" s="17">
        <v>0.227127760594901</v>
      </c>
      <c r="BN10" s="17"/>
      <c r="BO10" s="17">
        <v>0.195088258069577</v>
      </c>
      <c r="BP10" s="17">
        <v>0.26326072679425999</v>
      </c>
      <c r="BQ10" s="17">
        <v>0.212750273403986</v>
      </c>
      <c r="BR10" s="17"/>
      <c r="BS10" s="17">
        <v>0.23424696456631</v>
      </c>
      <c r="BT10" s="17">
        <v>0.19664696625019201</v>
      </c>
      <c r="BU10" s="17"/>
      <c r="BV10" s="17">
        <v>0.238580478580594</v>
      </c>
      <c r="BW10" s="17">
        <v>0.21980945990554401</v>
      </c>
      <c r="BX10" s="17">
        <v>0.20703392561157599</v>
      </c>
      <c r="BY10" s="17"/>
      <c r="BZ10" s="17">
        <v>0.22684385771254401</v>
      </c>
      <c r="CA10" s="17">
        <v>0.27441764078403602</v>
      </c>
    </row>
    <row r="11" spans="2:79" x14ac:dyDescent="0.3">
      <c r="B11" s="18" t="s">
        <v>210</v>
      </c>
      <c r="C11" s="17">
        <v>0.21448789227398299</v>
      </c>
      <c r="D11" s="17">
        <v>0.21051227775797701</v>
      </c>
      <c r="E11" s="17">
        <v>0.21751237499416801</v>
      </c>
      <c r="F11" s="17"/>
      <c r="G11" s="17">
        <v>0.19435601398435101</v>
      </c>
      <c r="H11" s="17">
        <v>0.25171832493527302</v>
      </c>
      <c r="I11" s="17">
        <v>0.18468180605911599</v>
      </c>
      <c r="J11" s="17">
        <v>0.19297052231230299</v>
      </c>
      <c r="K11" s="17">
        <v>0.202379274590608</v>
      </c>
      <c r="L11" s="17">
        <v>0.24738967986472099</v>
      </c>
      <c r="M11" s="17"/>
      <c r="N11" s="17">
        <v>0.208175870537151</v>
      </c>
      <c r="O11" s="17">
        <v>0.250583709148749</v>
      </c>
      <c r="P11" s="17">
        <v>0.205411781539489</v>
      </c>
      <c r="Q11" s="17">
        <v>0.188094343358058</v>
      </c>
      <c r="R11" s="17"/>
      <c r="S11" s="17">
        <v>0.21624623879957</v>
      </c>
      <c r="T11" s="17">
        <v>0.20384838231597099</v>
      </c>
      <c r="U11" s="17">
        <v>0.25516728242112802</v>
      </c>
      <c r="V11" s="17">
        <v>0.23915235715317301</v>
      </c>
      <c r="W11" s="17">
        <v>0.218240326925702</v>
      </c>
      <c r="X11" s="17">
        <v>0.22632459123065399</v>
      </c>
      <c r="Y11" s="17">
        <v>0.25331791523059399</v>
      </c>
      <c r="Z11" s="17">
        <v>0.20858982398856499</v>
      </c>
      <c r="AA11" s="17">
        <v>0.16788995780225599</v>
      </c>
      <c r="AB11" s="17">
        <v>0.21315072744581801</v>
      </c>
      <c r="AC11" s="17">
        <v>0.208026507248632</v>
      </c>
      <c r="AD11" s="17">
        <v>0.114657050432778</v>
      </c>
      <c r="AE11" s="17"/>
      <c r="AF11" s="17">
        <v>0.22351630633154199</v>
      </c>
      <c r="AG11" s="17">
        <v>0.20728219205419601</v>
      </c>
      <c r="AH11" s="17">
        <v>0.25333935249950201</v>
      </c>
      <c r="AI11" s="17">
        <v>0.22581132426863301</v>
      </c>
      <c r="AJ11" s="17">
        <v>0.21182349636838699</v>
      </c>
      <c r="AK11" s="17"/>
      <c r="AL11" s="17">
        <v>0.210054728461118</v>
      </c>
      <c r="AM11" s="17">
        <v>0.242364225599352</v>
      </c>
      <c r="AN11" s="17">
        <v>0.17065905443997401</v>
      </c>
      <c r="AO11" s="17">
        <v>0.20112742776400799</v>
      </c>
      <c r="AP11" s="17">
        <v>0.21445019337636401</v>
      </c>
      <c r="AQ11" s="17">
        <v>0.28307854047829201</v>
      </c>
      <c r="AR11" s="17"/>
      <c r="AS11" s="17">
        <v>0.19994870224973599</v>
      </c>
      <c r="AT11" s="17">
        <v>0.22880895334380599</v>
      </c>
      <c r="AU11" s="17">
        <v>0.221772536359084</v>
      </c>
      <c r="AV11" s="17">
        <v>0.15419207439653401</v>
      </c>
      <c r="AW11" s="17">
        <v>0.17859070175489</v>
      </c>
      <c r="AX11" s="17"/>
      <c r="AY11" s="17">
        <v>0.193906540499207</v>
      </c>
      <c r="AZ11" s="17">
        <v>0.238741964306764</v>
      </c>
      <c r="BA11" s="17">
        <v>0.21193201638699499</v>
      </c>
      <c r="BB11" s="17">
        <v>0.190678830336758</v>
      </c>
      <c r="BC11" s="17">
        <v>0.20593132782943399</v>
      </c>
      <c r="BD11" s="17"/>
      <c r="BE11" s="17">
        <v>0.16592128206419701</v>
      </c>
      <c r="BF11" s="17">
        <v>0.223816876022355</v>
      </c>
      <c r="BG11" s="17">
        <v>0.248712793378675</v>
      </c>
      <c r="BH11" s="17">
        <v>0.15991672182375399</v>
      </c>
      <c r="BI11" s="17"/>
      <c r="BJ11" s="17">
        <v>0.18816995712175799</v>
      </c>
      <c r="BK11" s="17">
        <v>0.22829937611020401</v>
      </c>
      <c r="BL11" s="17">
        <v>0.237257403016465</v>
      </c>
      <c r="BM11" s="17">
        <v>0.20762900983947</v>
      </c>
      <c r="BN11" s="17"/>
      <c r="BO11" s="17">
        <v>0.181732363078837</v>
      </c>
      <c r="BP11" s="17">
        <v>0.21874798820517399</v>
      </c>
      <c r="BQ11" s="17">
        <v>0.21977363752788201</v>
      </c>
      <c r="BR11" s="17"/>
      <c r="BS11" s="17">
        <v>0.22325570845860301</v>
      </c>
      <c r="BT11" s="17">
        <v>0.20376721505700099</v>
      </c>
      <c r="BU11" s="17"/>
      <c r="BV11" s="17">
        <v>0.198885288535042</v>
      </c>
      <c r="BW11" s="17">
        <v>0.22932897205094899</v>
      </c>
      <c r="BX11" s="17">
        <v>0.20361418523574501</v>
      </c>
      <c r="BY11" s="17"/>
      <c r="BZ11" s="17">
        <v>0.22198039241245501</v>
      </c>
      <c r="CA11" s="17">
        <v>0.15361902194393501</v>
      </c>
    </row>
    <row r="12" spans="2:79" x14ac:dyDescent="0.3">
      <c r="B12" s="18" t="s">
        <v>211</v>
      </c>
      <c r="C12" s="17">
        <v>0.19314718165921499</v>
      </c>
      <c r="D12" s="17">
        <v>0.21315253387126801</v>
      </c>
      <c r="E12" s="17">
        <v>0.17236671072521101</v>
      </c>
      <c r="F12" s="17"/>
      <c r="G12" s="17">
        <v>0.18927758998195601</v>
      </c>
      <c r="H12" s="17">
        <v>0.15598162201576801</v>
      </c>
      <c r="I12" s="17">
        <v>0.154541410493227</v>
      </c>
      <c r="J12" s="17">
        <v>0.246890081758428</v>
      </c>
      <c r="K12" s="17">
        <v>0.21150354975146099</v>
      </c>
      <c r="L12" s="17">
        <v>0.20142579145162501</v>
      </c>
      <c r="M12" s="17"/>
      <c r="N12" s="17">
        <v>0.17488183261534401</v>
      </c>
      <c r="O12" s="17">
        <v>0.17745793407635399</v>
      </c>
      <c r="P12" s="17">
        <v>0.212318964032605</v>
      </c>
      <c r="Q12" s="17">
        <v>0.21396758009223099</v>
      </c>
      <c r="R12" s="17"/>
      <c r="S12" s="17">
        <v>0.160197042084644</v>
      </c>
      <c r="T12" s="17">
        <v>0.204740898744114</v>
      </c>
      <c r="U12" s="17">
        <v>0.17957568171499699</v>
      </c>
      <c r="V12" s="17">
        <v>0.176969110878541</v>
      </c>
      <c r="W12" s="17">
        <v>0.221030372035351</v>
      </c>
      <c r="X12" s="17">
        <v>0.16994787189959601</v>
      </c>
      <c r="Y12" s="17">
        <v>0.20738634843362599</v>
      </c>
      <c r="Z12" s="17">
        <v>0.155759954936525</v>
      </c>
      <c r="AA12" s="17">
        <v>0.20354181326760501</v>
      </c>
      <c r="AB12" s="17">
        <v>0.228304244942659</v>
      </c>
      <c r="AC12" s="17">
        <v>0.25270618826910801</v>
      </c>
      <c r="AD12" s="17">
        <v>0.153741438655427</v>
      </c>
      <c r="AE12" s="17"/>
      <c r="AF12" s="17">
        <v>0.20812876204175201</v>
      </c>
      <c r="AG12" s="17">
        <v>0.17397898518496899</v>
      </c>
      <c r="AH12" s="17">
        <v>0.17088146823388201</v>
      </c>
      <c r="AI12" s="17">
        <v>0.19138818390794701</v>
      </c>
      <c r="AJ12" s="17">
        <v>0.15987041716290401</v>
      </c>
      <c r="AK12" s="17"/>
      <c r="AL12" s="17">
        <v>0.157662897655061</v>
      </c>
      <c r="AM12" s="17">
        <v>0.16290641454142499</v>
      </c>
      <c r="AN12" s="17">
        <v>0.19656724217094401</v>
      </c>
      <c r="AO12" s="17">
        <v>0.25564173494048498</v>
      </c>
      <c r="AP12" s="17">
        <v>0.18370125242009899</v>
      </c>
      <c r="AQ12" s="17">
        <v>0.18353418196792401</v>
      </c>
      <c r="AR12" s="17"/>
      <c r="AS12" s="17">
        <v>0.15900545617741099</v>
      </c>
      <c r="AT12" s="17">
        <v>0.18667982126984001</v>
      </c>
      <c r="AU12" s="17">
        <v>0.21322848043268799</v>
      </c>
      <c r="AV12" s="17">
        <v>0.24805864779820799</v>
      </c>
      <c r="AW12" s="17">
        <v>0.12557374405160901</v>
      </c>
      <c r="AX12" s="17"/>
      <c r="AY12" s="17">
        <v>0.16797027126479699</v>
      </c>
      <c r="AZ12" s="17">
        <v>0.1923377688581</v>
      </c>
      <c r="BA12" s="17">
        <v>0.208972918563743</v>
      </c>
      <c r="BB12" s="17">
        <v>0.204770739891246</v>
      </c>
      <c r="BC12" s="17">
        <v>0.238900314516344</v>
      </c>
      <c r="BD12" s="17"/>
      <c r="BE12" s="17">
        <v>0.31531043684660098</v>
      </c>
      <c r="BF12" s="17">
        <v>0.26664613982949698</v>
      </c>
      <c r="BG12" s="17">
        <v>0.21127028976425299</v>
      </c>
      <c r="BH12" s="17">
        <v>9.5985207410330106E-2</v>
      </c>
      <c r="BI12" s="17"/>
      <c r="BJ12" s="17">
        <v>0.22532115734974301</v>
      </c>
      <c r="BK12" s="17">
        <v>0.20074809606813099</v>
      </c>
      <c r="BL12" s="17">
        <v>0.22032522443887401</v>
      </c>
      <c r="BM12" s="17">
        <v>0.17176605948801199</v>
      </c>
      <c r="BN12" s="17"/>
      <c r="BO12" s="17">
        <v>0.26556404963452201</v>
      </c>
      <c r="BP12" s="17">
        <v>0.21216265051090399</v>
      </c>
      <c r="BQ12" s="17">
        <v>0.17494646483776</v>
      </c>
      <c r="BR12" s="17"/>
      <c r="BS12" s="17">
        <v>0.17932476976723</v>
      </c>
      <c r="BT12" s="17">
        <v>0.210644756122427</v>
      </c>
      <c r="BU12" s="17"/>
      <c r="BV12" s="17">
        <v>0.21583878437009199</v>
      </c>
      <c r="BW12" s="17">
        <v>0.17600127316657499</v>
      </c>
      <c r="BX12" s="17">
        <v>0.19833256567853</v>
      </c>
      <c r="BY12" s="17"/>
      <c r="BZ12" s="17">
        <v>0.20809414833836401</v>
      </c>
      <c r="CA12" s="17">
        <v>0.17548767153342101</v>
      </c>
    </row>
    <row r="13" spans="2:79" x14ac:dyDescent="0.3">
      <c r="B13" s="18" t="s">
        <v>212</v>
      </c>
      <c r="C13" s="17">
        <v>0.122948645478309</v>
      </c>
      <c r="D13" s="17">
        <v>0.16322182847983499</v>
      </c>
      <c r="E13" s="17">
        <v>8.2572990014349396E-2</v>
      </c>
      <c r="F13" s="17"/>
      <c r="G13" s="17">
        <v>8.3834806509223203E-2</v>
      </c>
      <c r="H13" s="17">
        <v>9.14381075430096E-2</v>
      </c>
      <c r="I13" s="17">
        <v>0.13355820964265999</v>
      </c>
      <c r="J13" s="17">
        <v>0.145707724473878</v>
      </c>
      <c r="K13" s="17">
        <v>0.18399411725113901</v>
      </c>
      <c r="L13" s="17">
        <v>0.106845610110443</v>
      </c>
      <c r="M13" s="17"/>
      <c r="N13" s="17">
        <v>9.7931052891324394E-2</v>
      </c>
      <c r="O13" s="17">
        <v>0.11304448451276</v>
      </c>
      <c r="P13" s="17">
        <v>0.134958405950655</v>
      </c>
      <c r="Q13" s="17">
        <v>0.152158356570325</v>
      </c>
      <c r="R13" s="17"/>
      <c r="S13" s="17">
        <v>0.104668685196699</v>
      </c>
      <c r="T13" s="17">
        <v>0.118276711656234</v>
      </c>
      <c r="U13" s="17">
        <v>0.13255925450994299</v>
      </c>
      <c r="V13" s="17">
        <v>0.105202452614547</v>
      </c>
      <c r="W13" s="17">
        <v>0.145975622017088</v>
      </c>
      <c r="X13" s="17">
        <v>0.119962380714333</v>
      </c>
      <c r="Y13" s="17">
        <v>0.112150246735171</v>
      </c>
      <c r="Z13" s="17">
        <v>0.118762907943536</v>
      </c>
      <c r="AA13" s="17">
        <v>0.123422731061461</v>
      </c>
      <c r="AB13" s="17">
        <v>0.140611649059981</v>
      </c>
      <c r="AC13" s="17">
        <v>0.121496649663125</v>
      </c>
      <c r="AD13" s="17">
        <v>0.193484096599563</v>
      </c>
      <c r="AE13" s="17"/>
      <c r="AF13" s="17">
        <v>0.122222509911055</v>
      </c>
      <c r="AG13" s="17">
        <v>9.3690810124283999E-2</v>
      </c>
      <c r="AH13" s="17">
        <v>6.1717341442427097E-2</v>
      </c>
      <c r="AI13" s="17">
        <v>0.28588305434188499</v>
      </c>
      <c r="AJ13" s="17">
        <v>7.5397875081911994E-2</v>
      </c>
      <c r="AK13" s="17"/>
      <c r="AL13" s="17">
        <v>7.3267153573978797E-2</v>
      </c>
      <c r="AM13" s="17">
        <v>0.102481542220727</v>
      </c>
      <c r="AN13" s="17">
        <v>6.5018337769658999E-2</v>
      </c>
      <c r="AO13" s="17">
        <v>0.239768995981578</v>
      </c>
      <c r="AP13" s="17">
        <v>9.5083204321446693E-2</v>
      </c>
      <c r="AQ13" s="17">
        <v>0.10324252567178401</v>
      </c>
      <c r="AR13" s="17"/>
      <c r="AS13" s="17">
        <v>9.6605598366558201E-2</v>
      </c>
      <c r="AT13" s="17">
        <v>0.12488768547967299</v>
      </c>
      <c r="AU13" s="17">
        <v>0.118457282800099</v>
      </c>
      <c r="AV13" s="17">
        <v>0.15035967199713601</v>
      </c>
      <c r="AW13" s="17">
        <v>0.19401337063767901</v>
      </c>
      <c r="AX13" s="17"/>
      <c r="AY13" s="17">
        <v>0.12939982961360599</v>
      </c>
      <c r="AZ13" s="17">
        <v>0.104658355374266</v>
      </c>
      <c r="BA13" s="17">
        <v>0.117256423061912</v>
      </c>
      <c r="BB13" s="17">
        <v>0.13475569483355199</v>
      </c>
      <c r="BC13" s="17">
        <v>0.27680187981212701</v>
      </c>
      <c r="BD13" s="17"/>
      <c r="BE13" s="17">
        <v>0.279711771090219</v>
      </c>
      <c r="BF13" s="17">
        <v>0.19524791034456401</v>
      </c>
      <c r="BG13" s="17">
        <v>0.12945011553491301</v>
      </c>
      <c r="BH13" s="17">
        <v>4.1234114397945498E-2</v>
      </c>
      <c r="BI13" s="17"/>
      <c r="BJ13" s="17">
        <v>0.25695903743570703</v>
      </c>
      <c r="BK13" s="17">
        <v>0.11340682480462</v>
      </c>
      <c r="BL13" s="17">
        <v>0.119643552981108</v>
      </c>
      <c r="BM13" s="17">
        <v>9.3366332950464898E-2</v>
      </c>
      <c r="BN13" s="17"/>
      <c r="BO13" s="17">
        <v>0.167222100992336</v>
      </c>
      <c r="BP13" s="17">
        <v>0.121224850140497</v>
      </c>
      <c r="BQ13" s="17">
        <v>0.11337379177214101</v>
      </c>
      <c r="BR13" s="17"/>
      <c r="BS13" s="17">
        <v>0.104499573477432</v>
      </c>
      <c r="BT13" s="17">
        <v>0.14497551337105899</v>
      </c>
      <c r="BU13" s="17"/>
      <c r="BV13" s="17">
        <v>8.5395479257381099E-2</v>
      </c>
      <c r="BW13" s="17">
        <v>0.114932954535975</v>
      </c>
      <c r="BX13" s="17">
        <v>0.16382825376457799</v>
      </c>
      <c r="BY13" s="17"/>
      <c r="BZ13" s="17">
        <v>7.1999626074011502E-2</v>
      </c>
      <c r="CA13" s="17">
        <v>0.114932548086323</v>
      </c>
    </row>
    <row r="14" spans="2:79" x14ac:dyDescent="0.3">
      <c r="B14" s="18" t="s">
        <v>149</v>
      </c>
      <c r="C14" s="17">
        <v>9.9050498197167294E-3</v>
      </c>
      <c r="D14" s="17">
        <v>5.8705472410932498E-3</v>
      </c>
      <c r="E14" s="17">
        <v>1.3927845178519299E-2</v>
      </c>
      <c r="F14" s="17"/>
      <c r="G14" s="17">
        <v>6.9905823549607097E-3</v>
      </c>
      <c r="H14" s="17">
        <v>1.10123254257394E-2</v>
      </c>
      <c r="I14" s="17">
        <v>1.2232510159186499E-2</v>
      </c>
      <c r="J14" s="17">
        <v>6.7489272875786398E-3</v>
      </c>
      <c r="K14" s="17">
        <v>9.9783797418524205E-3</v>
      </c>
      <c r="L14" s="17">
        <v>1.15741456167713E-2</v>
      </c>
      <c r="M14" s="17"/>
      <c r="N14" s="17">
        <v>6.67024527782141E-3</v>
      </c>
      <c r="O14" s="17">
        <v>5.9258170454239501E-3</v>
      </c>
      <c r="P14" s="17">
        <v>1.58233505006307E-2</v>
      </c>
      <c r="Q14" s="17">
        <v>1.25270372074182E-2</v>
      </c>
      <c r="R14" s="17"/>
      <c r="S14" s="17">
        <v>6.38506285652301E-3</v>
      </c>
      <c r="T14" s="17">
        <v>1.4504678642590601E-2</v>
      </c>
      <c r="U14" s="17">
        <v>1.31355561859099E-2</v>
      </c>
      <c r="V14" s="17">
        <v>1.06408554224396E-2</v>
      </c>
      <c r="W14" s="17">
        <v>0</v>
      </c>
      <c r="X14" s="17">
        <v>1.06437763601637E-2</v>
      </c>
      <c r="Y14" s="17">
        <v>1.24561196777477E-2</v>
      </c>
      <c r="Z14" s="17">
        <v>0</v>
      </c>
      <c r="AA14" s="17">
        <v>1.2634127394056199E-2</v>
      </c>
      <c r="AB14" s="17">
        <v>5.9532599665637698E-3</v>
      </c>
      <c r="AC14" s="17">
        <v>2.46210359894963E-2</v>
      </c>
      <c r="AD14" s="17">
        <v>0</v>
      </c>
      <c r="AE14" s="17"/>
      <c r="AF14" s="17">
        <v>7.2563495340682302E-3</v>
      </c>
      <c r="AG14" s="17">
        <v>6.1367530794736403E-3</v>
      </c>
      <c r="AH14" s="17">
        <v>1.6989093455779501E-2</v>
      </c>
      <c r="AI14" s="17">
        <v>8.9172886194130302E-3</v>
      </c>
      <c r="AJ14" s="17">
        <v>9.0651399372484696E-3</v>
      </c>
      <c r="AK14" s="17"/>
      <c r="AL14" s="17">
        <v>3.7829033209485002E-3</v>
      </c>
      <c r="AM14" s="17">
        <v>8.1989169216295892E-3</v>
      </c>
      <c r="AN14" s="17">
        <v>9.7440507227279198E-3</v>
      </c>
      <c r="AO14" s="17">
        <v>7.2655904216405E-3</v>
      </c>
      <c r="AP14" s="17">
        <v>6.9052787872884202E-3</v>
      </c>
      <c r="AQ14" s="17">
        <v>2.11754028320221E-2</v>
      </c>
      <c r="AR14" s="17"/>
      <c r="AS14" s="17">
        <v>6.3164933911897701E-3</v>
      </c>
      <c r="AT14" s="17">
        <v>1.0161580887106199E-2</v>
      </c>
      <c r="AU14" s="17">
        <v>1.53923388550571E-2</v>
      </c>
      <c r="AV14" s="17">
        <v>4.5517836972825297E-3</v>
      </c>
      <c r="AW14" s="17">
        <v>0</v>
      </c>
      <c r="AX14" s="17"/>
      <c r="AY14" s="17">
        <v>6.2113918246419304E-3</v>
      </c>
      <c r="AZ14" s="17">
        <v>9.4014871193123899E-3</v>
      </c>
      <c r="BA14" s="17">
        <v>1.6458555116933601E-2</v>
      </c>
      <c r="BB14" s="17">
        <v>0</v>
      </c>
      <c r="BC14" s="17">
        <v>1.2526913451712999E-2</v>
      </c>
      <c r="BD14" s="17"/>
      <c r="BE14" s="17">
        <v>0</v>
      </c>
      <c r="BF14" s="17">
        <v>2.5355340231406598E-3</v>
      </c>
      <c r="BG14" s="17">
        <v>8.1203795394225106E-3</v>
      </c>
      <c r="BH14" s="17">
        <v>1.8914367333763501E-2</v>
      </c>
      <c r="BI14" s="17"/>
      <c r="BJ14" s="17">
        <v>4.5523851292496396E-3</v>
      </c>
      <c r="BK14" s="17">
        <v>6.3360194142138898E-3</v>
      </c>
      <c r="BL14" s="17">
        <v>1.2373195551696199E-2</v>
      </c>
      <c r="BM14" s="17">
        <v>1.0503316634923E-2</v>
      </c>
      <c r="BN14" s="17"/>
      <c r="BO14" s="17">
        <v>7.9865766472838901E-3</v>
      </c>
      <c r="BP14" s="17">
        <v>3.3584457253508699E-3</v>
      </c>
      <c r="BQ14" s="17">
        <v>1.16196490281524E-2</v>
      </c>
      <c r="BR14" s="17"/>
      <c r="BS14" s="17">
        <v>1.06034887944834E-2</v>
      </c>
      <c r="BT14" s="17">
        <v>9.0862586064727607E-3</v>
      </c>
      <c r="BU14" s="17"/>
      <c r="BV14" s="17">
        <v>6.5608465620850603E-3</v>
      </c>
      <c r="BW14" s="17">
        <v>9.5101085928470594E-3</v>
      </c>
      <c r="BX14" s="17">
        <v>7.8259978289256394E-3</v>
      </c>
      <c r="BY14" s="17"/>
      <c r="BZ14" s="17">
        <v>1.00793033845894E-2</v>
      </c>
      <c r="CA14" s="17">
        <v>0</v>
      </c>
    </row>
    <row r="15" spans="2:79" x14ac:dyDescent="0.3">
      <c r="B15" s="18" t="s">
        <v>213</v>
      </c>
      <c r="C15" s="21">
        <v>0.45951123076877598</v>
      </c>
      <c r="D15" s="21">
        <v>0.40724281264982598</v>
      </c>
      <c r="E15" s="21">
        <v>0.51362007908775198</v>
      </c>
      <c r="F15" s="21"/>
      <c r="G15" s="21">
        <v>0.52554100716950902</v>
      </c>
      <c r="H15" s="21">
        <v>0.48984962008020899</v>
      </c>
      <c r="I15" s="21">
        <v>0.51498606364581101</v>
      </c>
      <c r="J15" s="21">
        <v>0.40768274416781303</v>
      </c>
      <c r="K15" s="21">
        <v>0.39214467866494002</v>
      </c>
      <c r="L15" s="21">
        <v>0.432764772956441</v>
      </c>
      <c r="M15" s="21"/>
      <c r="N15" s="21">
        <v>0.51234099867836003</v>
      </c>
      <c r="O15" s="21">
        <v>0.45298805521671298</v>
      </c>
      <c r="P15" s="21">
        <v>0.431487497976621</v>
      </c>
      <c r="Q15" s="21">
        <v>0.43325268277196799</v>
      </c>
      <c r="R15" s="21"/>
      <c r="S15" s="21">
        <v>0.51250297106256404</v>
      </c>
      <c r="T15" s="21">
        <v>0.45862932864109002</v>
      </c>
      <c r="U15" s="21">
        <v>0.419562225168023</v>
      </c>
      <c r="V15" s="21">
        <v>0.46803522393129898</v>
      </c>
      <c r="W15" s="21">
        <v>0.41475367902186</v>
      </c>
      <c r="X15" s="21">
        <v>0.47312137979525298</v>
      </c>
      <c r="Y15" s="21">
        <v>0.41468936992286198</v>
      </c>
      <c r="Z15" s="21">
        <v>0.51688731313137404</v>
      </c>
      <c r="AA15" s="21">
        <v>0.49251137047462101</v>
      </c>
      <c r="AB15" s="21">
        <v>0.41198011858497902</v>
      </c>
      <c r="AC15" s="21">
        <v>0.393149618829639</v>
      </c>
      <c r="AD15" s="21">
        <v>0.53811741431223203</v>
      </c>
      <c r="AE15" s="21"/>
      <c r="AF15" s="21">
        <v>0.43887607218158298</v>
      </c>
      <c r="AG15" s="21">
        <v>0.51891125955707795</v>
      </c>
      <c r="AH15" s="21">
        <v>0.49707274436840898</v>
      </c>
      <c r="AI15" s="21">
        <v>0.288000148862123</v>
      </c>
      <c r="AJ15" s="21">
        <v>0.54384307144954802</v>
      </c>
      <c r="AK15" s="21"/>
      <c r="AL15" s="21">
        <v>0.55523231698889497</v>
      </c>
      <c r="AM15" s="21">
        <v>0.48404890071686602</v>
      </c>
      <c r="AN15" s="21">
        <v>0.55801131489669498</v>
      </c>
      <c r="AO15" s="21">
        <v>0.29619625089228802</v>
      </c>
      <c r="AP15" s="21">
        <v>0.49986007109480102</v>
      </c>
      <c r="AQ15" s="21">
        <v>0.408969349049978</v>
      </c>
      <c r="AR15" s="21"/>
      <c r="AS15" s="21">
        <v>0.53812374981510502</v>
      </c>
      <c r="AT15" s="21">
        <v>0.44946195901957497</v>
      </c>
      <c r="AU15" s="21">
        <v>0.43114936155307199</v>
      </c>
      <c r="AV15" s="21">
        <v>0.44283782211084</v>
      </c>
      <c r="AW15" s="21">
        <v>0.50182218355582198</v>
      </c>
      <c r="AX15" s="21"/>
      <c r="AY15" s="21">
        <v>0.50251196679774801</v>
      </c>
      <c r="AZ15" s="21">
        <v>0.45486042434155799</v>
      </c>
      <c r="BA15" s="21">
        <v>0.44538008687041702</v>
      </c>
      <c r="BB15" s="21">
        <v>0.46979473493844398</v>
      </c>
      <c r="BC15" s="21">
        <v>0.26583956439038198</v>
      </c>
      <c r="BD15" s="21"/>
      <c r="BE15" s="21">
        <v>0.23905650999898301</v>
      </c>
      <c r="BF15" s="21">
        <v>0.31175353978044401</v>
      </c>
      <c r="BG15" s="21">
        <v>0.40244642178273599</v>
      </c>
      <c r="BH15" s="21">
        <v>0.683949589034207</v>
      </c>
      <c r="BI15" s="21"/>
      <c r="BJ15" s="21">
        <v>0.32499746296354198</v>
      </c>
      <c r="BK15" s="21">
        <v>0.45120968360283098</v>
      </c>
      <c r="BL15" s="21">
        <v>0.41040062401185601</v>
      </c>
      <c r="BM15" s="21">
        <v>0.51673528108712996</v>
      </c>
      <c r="BN15" s="21"/>
      <c r="BO15" s="21">
        <v>0.37749490964702098</v>
      </c>
      <c r="BP15" s="21">
        <v>0.44450606541807502</v>
      </c>
      <c r="BQ15" s="21">
        <v>0.48028645683406501</v>
      </c>
      <c r="BR15" s="21"/>
      <c r="BS15" s="21">
        <v>0.48231645950225099</v>
      </c>
      <c r="BT15" s="21">
        <v>0.43152625684304002</v>
      </c>
      <c r="BU15" s="21"/>
      <c r="BV15" s="21">
        <v>0.49331960127539998</v>
      </c>
      <c r="BW15" s="21">
        <v>0.47022669165365399</v>
      </c>
      <c r="BX15" s="21">
        <v>0.42639899749222199</v>
      </c>
      <c r="BY15" s="21"/>
      <c r="BZ15" s="21">
        <v>0.48784652979058102</v>
      </c>
      <c r="CA15" s="21">
        <v>0.55596075843632098</v>
      </c>
    </row>
    <row r="16" spans="2:79" x14ac:dyDescent="0.3">
      <c r="B16" s="18" t="s">
        <v>214</v>
      </c>
      <c r="C16" s="21">
        <v>0.31609582713752399</v>
      </c>
      <c r="D16" s="21">
        <v>0.376374362351104</v>
      </c>
      <c r="E16" s="21">
        <v>0.25493970073956101</v>
      </c>
      <c r="F16" s="21"/>
      <c r="G16" s="21">
        <v>0.27311239649117902</v>
      </c>
      <c r="H16" s="21">
        <v>0.247419729558778</v>
      </c>
      <c r="I16" s="21">
        <v>0.28809962013588702</v>
      </c>
      <c r="J16" s="21">
        <v>0.392597806232306</v>
      </c>
      <c r="K16" s="21">
        <v>0.39549766700259997</v>
      </c>
      <c r="L16" s="21">
        <v>0.308271401562067</v>
      </c>
      <c r="M16" s="21"/>
      <c r="N16" s="21">
        <v>0.27281288550666799</v>
      </c>
      <c r="O16" s="21">
        <v>0.29050241858911402</v>
      </c>
      <c r="P16" s="21">
        <v>0.34727736998325998</v>
      </c>
      <c r="Q16" s="21">
        <v>0.366125936662556</v>
      </c>
      <c r="R16" s="21"/>
      <c r="S16" s="21">
        <v>0.264865727281343</v>
      </c>
      <c r="T16" s="21">
        <v>0.32301761040034799</v>
      </c>
      <c r="U16" s="21">
        <v>0.31213493622493899</v>
      </c>
      <c r="V16" s="21">
        <v>0.28217156349308797</v>
      </c>
      <c r="W16" s="21">
        <v>0.367005994052439</v>
      </c>
      <c r="X16" s="21">
        <v>0.289910252613929</v>
      </c>
      <c r="Y16" s="21">
        <v>0.31953659516879601</v>
      </c>
      <c r="Z16" s="21">
        <v>0.274522862880061</v>
      </c>
      <c r="AA16" s="21">
        <v>0.32696454432906602</v>
      </c>
      <c r="AB16" s="21">
        <v>0.36891589400263902</v>
      </c>
      <c r="AC16" s="21">
        <v>0.37420283793223302</v>
      </c>
      <c r="AD16" s="21">
        <v>0.34722553525499</v>
      </c>
      <c r="AE16" s="21"/>
      <c r="AF16" s="21">
        <v>0.330351271952807</v>
      </c>
      <c r="AG16" s="21">
        <v>0.267669795309253</v>
      </c>
      <c r="AH16" s="21">
        <v>0.232598809676309</v>
      </c>
      <c r="AI16" s="21">
        <v>0.47727123824983197</v>
      </c>
      <c r="AJ16" s="21">
        <v>0.23526829224481599</v>
      </c>
      <c r="AK16" s="21"/>
      <c r="AL16" s="21">
        <v>0.23093005122903901</v>
      </c>
      <c r="AM16" s="21">
        <v>0.26538795676215199</v>
      </c>
      <c r="AN16" s="21">
        <v>0.261585579940603</v>
      </c>
      <c r="AO16" s="21">
        <v>0.495410730922063</v>
      </c>
      <c r="AP16" s="21">
        <v>0.27878445674154601</v>
      </c>
      <c r="AQ16" s="21">
        <v>0.28677670763970903</v>
      </c>
      <c r="AR16" s="21"/>
      <c r="AS16" s="21">
        <v>0.25561105454396899</v>
      </c>
      <c r="AT16" s="21">
        <v>0.311567506749513</v>
      </c>
      <c r="AU16" s="21">
        <v>0.33168576323278698</v>
      </c>
      <c r="AV16" s="21">
        <v>0.39841831979534398</v>
      </c>
      <c r="AW16" s="21">
        <v>0.31958711468928802</v>
      </c>
      <c r="AX16" s="21"/>
      <c r="AY16" s="21">
        <v>0.29737010087840299</v>
      </c>
      <c r="AZ16" s="21">
        <v>0.29699612423236599</v>
      </c>
      <c r="BA16" s="21">
        <v>0.32622934162565498</v>
      </c>
      <c r="BB16" s="21">
        <v>0.33952643472479799</v>
      </c>
      <c r="BC16" s="21">
        <v>0.51570219432847098</v>
      </c>
      <c r="BD16" s="21"/>
      <c r="BE16" s="21">
        <v>0.59502220793682004</v>
      </c>
      <c r="BF16" s="21">
        <v>0.46189405017405999</v>
      </c>
      <c r="BG16" s="21">
        <v>0.34072040529916597</v>
      </c>
      <c r="BH16" s="21">
        <v>0.13721932180827601</v>
      </c>
      <c r="BI16" s="21"/>
      <c r="BJ16" s="21">
        <v>0.48228019478544998</v>
      </c>
      <c r="BK16" s="21">
        <v>0.31415492087275099</v>
      </c>
      <c r="BL16" s="21">
        <v>0.33996877741998299</v>
      </c>
      <c r="BM16" s="21">
        <v>0.26513239243847703</v>
      </c>
      <c r="BN16" s="21"/>
      <c r="BO16" s="21">
        <v>0.43278615062685799</v>
      </c>
      <c r="BP16" s="21">
        <v>0.33338750065140099</v>
      </c>
      <c r="BQ16" s="21">
        <v>0.28832025660990102</v>
      </c>
      <c r="BR16" s="21"/>
      <c r="BS16" s="21">
        <v>0.28382434324466299</v>
      </c>
      <c r="BT16" s="21">
        <v>0.35562026949348602</v>
      </c>
      <c r="BU16" s="21"/>
      <c r="BV16" s="21">
        <v>0.30123426362747302</v>
      </c>
      <c r="BW16" s="21">
        <v>0.29093422770255001</v>
      </c>
      <c r="BX16" s="21">
        <v>0.36216081944310702</v>
      </c>
      <c r="BY16" s="21"/>
      <c r="BZ16" s="21">
        <v>0.28009377441237499</v>
      </c>
      <c r="CA16" s="21">
        <v>0.29042021961974401</v>
      </c>
    </row>
    <row r="17" spans="2:79" x14ac:dyDescent="0.3">
      <c r="B17" s="18" t="s">
        <v>191</v>
      </c>
      <c r="C17" s="22">
        <v>0.14341540363125199</v>
      </c>
      <c r="D17" s="22">
        <v>3.08684502987225E-2</v>
      </c>
      <c r="E17" s="22">
        <v>0.25868037834819102</v>
      </c>
      <c r="F17" s="22"/>
      <c r="G17" s="22">
        <v>0.25242861067833</v>
      </c>
      <c r="H17" s="22">
        <v>0.24242989052143099</v>
      </c>
      <c r="I17" s="22">
        <v>0.22688644350992301</v>
      </c>
      <c r="J17" s="22">
        <v>1.5084937935506601E-2</v>
      </c>
      <c r="K17" s="22">
        <v>-3.3529883376607898E-3</v>
      </c>
      <c r="L17" s="22">
        <v>0.124493371394373</v>
      </c>
      <c r="M17" s="22"/>
      <c r="N17" s="22">
        <v>0.23952811317169201</v>
      </c>
      <c r="O17" s="22">
        <v>0.16248563662759999</v>
      </c>
      <c r="P17" s="22">
        <v>8.4210127993360806E-2</v>
      </c>
      <c r="Q17" s="22">
        <v>6.71267461094118E-2</v>
      </c>
      <c r="R17" s="22"/>
      <c r="S17" s="22">
        <v>0.24763724378122201</v>
      </c>
      <c r="T17" s="22">
        <v>0.135611718240742</v>
      </c>
      <c r="U17" s="22">
        <v>0.107427288943084</v>
      </c>
      <c r="V17" s="22">
        <v>0.18586366043821101</v>
      </c>
      <c r="W17" s="22">
        <v>4.7747684969420702E-2</v>
      </c>
      <c r="X17" s="22">
        <v>0.18321112718132401</v>
      </c>
      <c r="Y17" s="22">
        <v>9.5152774754065597E-2</v>
      </c>
      <c r="Z17" s="22">
        <v>0.24236445025131401</v>
      </c>
      <c r="AA17" s="22">
        <v>0.16554682614555499</v>
      </c>
      <c r="AB17" s="22">
        <v>4.3064224582339897E-2</v>
      </c>
      <c r="AC17" s="22">
        <v>1.8946780897406399E-2</v>
      </c>
      <c r="AD17" s="22">
        <v>0.190891879057242</v>
      </c>
      <c r="AE17" s="22"/>
      <c r="AF17" s="22">
        <v>0.108524800228776</v>
      </c>
      <c r="AG17" s="22">
        <v>0.25124146424782401</v>
      </c>
      <c r="AH17" s="22">
        <v>0.26447393469210001</v>
      </c>
      <c r="AI17" s="22">
        <v>-0.18927108938770901</v>
      </c>
      <c r="AJ17" s="22">
        <v>0.30857477920473197</v>
      </c>
      <c r="AK17" s="22"/>
      <c r="AL17" s="22">
        <v>0.32430226575985499</v>
      </c>
      <c r="AM17" s="22">
        <v>0.218660943954713</v>
      </c>
      <c r="AN17" s="22">
        <v>0.29642573495609198</v>
      </c>
      <c r="AO17" s="22">
        <v>-0.19921448002977499</v>
      </c>
      <c r="AP17" s="22">
        <v>0.22107561435325501</v>
      </c>
      <c r="AQ17" s="22">
        <v>0.122192641410269</v>
      </c>
      <c r="AR17" s="22"/>
      <c r="AS17" s="22">
        <v>0.28251269527113698</v>
      </c>
      <c r="AT17" s="22">
        <v>0.137894452270062</v>
      </c>
      <c r="AU17" s="22">
        <v>9.9463598320284993E-2</v>
      </c>
      <c r="AV17" s="22">
        <v>4.4419502315495303E-2</v>
      </c>
      <c r="AW17" s="22">
        <v>0.18223506886653401</v>
      </c>
      <c r="AX17" s="22"/>
      <c r="AY17" s="22">
        <v>0.20514186591934599</v>
      </c>
      <c r="AZ17" s="22">
        <v>0.157864300109192</v>
      </c>
      <c r="BA17" s="22">
        <v>0.119150745244762</v>
      </c>
      <c r="BB17" s="22">
        <v>0.13026830021364599</v>
      </c>
      <c r="BC17" s="22">
        <v>-0.249862629938088</v>
      </c>
      <c r="BD17" s="22"/>
      <c r="BE17" s="22">
        <v>-0.355965697937837</v>
      </c>
      <c r="BF17" s="22">
        <v>-0.15014051039361601</v>
      </c>
      <c r="BG17" s="22">
        <v>6.1726016483570699E-2</v>
      </c>
      <c r="BH17" s="22">
        <v>0.54673026722593099</v>
      </c>
      <c r="BI17" s="22"/>
      <c r="BJ17" s="22">
        <v>-0.157282731821908</v>
      </c>
      <c r="BK17" s="22">
        <v>0.13705476273007999</v>
      </c>
      <c r="BL17" s="22">
        <v>7.0431846591873501E-2</v>
      </c>
      <c r="BM17" s="22">
        <v>0.25160288864865399</v>
      </c>
      <c r="BN17" s="22"/>
      <c r="BO17" s="22">
        <v>-5.5291240979837002E-2</v>
      </c>
      <c r="BP17" s="22">
        <v>0.11111856476667401</v>
      </c>
      <c r="BQ17" s="22">
        <v>0.191966200224164</v>
      </c>
      <c r="BR17" s="22"/>
      <c r="BS17" s="22">
        <v>0.198492116257589</v>
      </c>
      <c r="BT17" s="22">
        <v>7.5905987349553894E-2</v>
      </c>
      <c r="BU17" s="22"/>
      <c r="BV17" s="22">
        <v>0.19208533764792701</v>
      </c>
      <c r="BW17" s="22">
        <v>0.17929246395110299</v>
      </c>
      <c r="BX17" s="22">
        <v>6.4238178049115094E-2</v>
      </c>
      <c r="BY17" s="22"/>
      <c r="BZ17" s="22">
        <v>0.20775275537820601</v>
      </c>
      <c r="CA17" s="22">
        <v>0.26554053881657702</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0.22073867190596599</v>
      </c>
      <c r="D9" s="17">
        <v>0.19483604111368399</v>
      </c>
      <c r="E9" s="17">
        <v>0.247962195425179</v>
      </c>
      <c r="F9" s="17"/>
      <c r="G9" s="17">
        <v>0.22106926743091199</v>
      </c>
      <c r="H9" s="17">
        <v>0.23750065393800401</v>
      </c>
      <c r="I9" s="17">
        <v>0.23041559948826601</v>
      </c>
      <c r="J9" s="17">
        <v>0.20705867933701699</v>
      </c>
      <c r="K9" s="17">
        <v>0.22809542969645499</v>
      </c>
      <c r="L9" s="17">
        <v>0.205210288058567</v>
      </c>
      <c r="M9" s="17"/>
      <c r="N9" s="17">
        <v>0.248892229222165</v>
      </c>
      <c r="O9" s="17">
        <v>0.19958109904551199</v>
      </c>
      <c r="P9" s="17">
        <v>0.24487547377221899</v>
      </c>
      <c r="Q9" s="17">
        <v>0.191394237946059</v>
      </c>
      <c r="R9" s="17"/>
      <c r="S9" s="17">
        <v>0.23576898607036201</v>
      </c>
      <c r="T9" s="17">
        <v>0.25380251791851399</v>
      </c>
      <c r="U9" s="17">
        <v>0.16048340701556499</v>
      </c>
      <c r="V9" s="17">
        <v>0.248379268115344</v>
      </c>
      <c r="W9" s="17">
        <v>0.23539018335290199</v>
      </c>
      <c r="X9" s="17">
        <v>0.22428661591970001</v>
      </c>
      <c r="Y9" s="17">
        <v>0.15621922621687401</v>
      </c>
      <c r="Z9" s="17">
        <v>0.26568569884045301</v>
      </c>
      <c r="AA9" s="17">
        <v>0.203762819674735</v>
      </c>
      <c r="AB9" s="17">
        <v>0.21534674171439599</v>
      </c>
      <c r="AC9" s="17">
        <v>0.20623568668350301</v>
      </c>
      <c r="AD9" s="17">
        <v>0.25612279214094802</v>
      </c>
      <c r="AE9" s="17"/>
      <c r="AF9" s="17">
        <v>0.20225981944179799</v>
      </c>
      <c r="AG9" s="17">
        <v>0.238100003812697</v>
      </c>
      <c r="AH9" s="17">
        <v>0.24484634283135101</v>
      </c>
      <c r="AI9" s="17">
        <v>0.13025497327391999</v>
      </c>
      <c r="AJ9" s="17">
        <v>0.31207982674851298</v>
      </c>
      <c r="AK9" s="17"/>
      <c r="AL9" s="17">
        <v>0.27149535576469402</v>
      </c>
      <c r="AM9" s="17">
        <v>0.22138224438896401</v>
      </c>
      <c r="AN9" s="17">
        <v>0.27401973516325001</v>
      </c>
      <c r="AO9" s="17">
        <v>0.14532235383634801</v>
      </c>
      <c r="AP9" s="17">
        <v>0.30724783186625398</v>
      </c>
      <c r="AQ9" s="17">
        <v>0.146885299956066</v>
      </c>
      <c r="AR9" s="17"/>
      <c r="AS9" s="17">
        <v>0.26563072335936899</v>
      </c>
      <c r="AT9" s="17">
        <v>0.206723307076987</v>
      </c>
      <c r="AU9" s="17">
        <v>0.20489509126879299</v>
      </c>
      <c r="AV9" s="17">
        <v>0.20284187527696701</v>
      </c>
      <c r="AW9" s="17">
        <v>0.46693959815380098</v>
      </c>
      <c r="AX9" s="17"/>
      <c r="AY9" s="17">
        <v>0.24760077334548899</v>
      </c>
      <c r="AZ9" s="17">
        <v>0.20684469846627801</v>
      </c>
      <c r="BA9" s="17">
        <v>0.22383528556724999</v>
      </c>
      <c r="BB9" s="17">
        <v>0.227835546955204</v>
      </c>
      <c r="BC9" s="17">
        <v>0.141969912218567</v>
      </c>
      <c r="BD9" s="17"/>
      <c r="BE9" s="17">
        <v>0.104269340771788</v>
      </c>
      <c r="BF9" s="17">
        <v>9.77184858555699E-2</v>
      </c>
      <c r="BG9" s="17">
        <v>0.17120845860650799</v>
      </c>
      <c r="BH9" s="17">
        <v>0.39845632757948501</v>
      </c>
      <c r="BI9" s="17"/>
      <c r="BJ9" s="17">
        <v>0.143045085835668</v>
      </c>
      <c r="BK9" s="17">
        <v>0.17250145208312201</v>
      </c>
      <c r="BL9" s="17">
        <v>0.18459218890743301</v>
      </c>
      <c r="BM9" s="17">
        <v>0.26278088928688098</v>
      </c>
      <c r="BN9" s="17"/>
      <c r="BO9" s="17">
        <v>0.15418814155499699</v>
      </c>
      <c r="BP9" s="17">
        <v>0.187353838224456</v>
      </c>
      <c r="BQ9" s="17">
        <v>0.24161283470702999</v>
      </c>
      <c r="BR9" s="17"/>
      <c r="BS9" s="17">
        <v>0.23731597354592099</v>
      </c>
      <c r="BT9" s="17">
        <v>0.199037577767467</v>
      </c>
      <c r="BU9" s="17"/>
      <c r="BV9" s="17">
        <v>0.23686574186692699</v>
      </c>
      <c r="BW9" s="17">
        <v>0.21454960867651601</v>
      </c>
      <c r="BX9" s="17">
        <v>0.21431010966062</v>
      </c>
      <c r="BY9" s="17"/>
      <c r="BZ9" s="17">
        <v>0.221465097221687</v>
      </c>
      <c r="CA9" s="17">
        <v>0.237843014397284</v>
      </c>
    </row>
    <row r="10" spans="2:79" x14ac:dyDescent="0.3">
      <c r="B10" s="18" t="s">
        <v>209</v>
      </c>
      <c r="C10" s="17">
        <v>0.229933037118383</v>
      </c>
      <c r="D10" s="17">
        <v>0.23238564017100399</v>
      </c>
      <c r="E10" s="17">
        <v>0.228633613572084</v>
      </c>
      <c r="F10" s="17"/>
      <c r="G10" s="17">
        <v>0.240143848491954</v>
      </c>
      <c r="H10" s="17">
        <v>0.260750440279787</v>
      </c>
      <c r="I10" s="17">
        <v>0.27317139576821903</v>
      </c>
      <c r="J10" s="17">
        <v>0.22840062774862399</v>
      </c>
      <c r="K10" s="17">
        <v>0.18460702376610599</v>
      </c>
      <c r="L10" s="17">
        <v>0.19438123307277</v>
      </c>
      <c r="M10" s="17"/>
      <c r="N10" s="17">
        <v>0.27322631066069902</v>
      </c>
      <c r="O10" s="17">
        <v>0.23889570963227</v>
      </c>
      <c r="P10" s="17">
        <v>0.195204252710489</v>
      </c>
      <c r="Q10" s="17">
        <v>0.204907151144782</v>
      </c>
      <c r="R10" s="17"/>
      <c r="S10" s="17">
        <v>0.26050246722228099</v>
      </c>
      <c r="T10" s="17">
        <v>0.16421488644333301</v>
      </c>
      <c r="U10" s="17">
        <v>0.264685810700377</v>
      </c>
      <c r="V10" s="17">
        <v>0.230707589690158</v>
      </c>
      <c r="W10" s="17">
        <v>0.18797715674686699</v>
      </c>
      <c r="X10" s="17">
        <v>0.23800767847889701</v>
      </c>
      <c r="Y10" s="17">
        <v>0.28309828857716501</v>
      </c>
      <c r="Z10" s="17">
        <v>0.24500915353351899</v>
      </c>
      <c r="AA10" s="17">
        <v>0.25186623068605302</v>
      </c>
      <c r="AB10" s="17">
        <v>0.207492499118725</v>
      </c>
      <c r="AC10" s="17">
        <v>0.20514625658707999</v>
      </c>
      <c r="AD10" s="17">
        <v>0.21714482422549999</v>
      </c>
      <c r="AE10" s="17"/>
      <c r="AF10" s="17">
        <v>0.21608319990937799</v>
      </c>
      <c r="AG10" s="17">
        <v>0.279595138217688</v>
      </c>
      <c r="AH10" s="17">
        <v>0.28664726127283702</v>
      </c>
      <c r="AI10" s="17">
        <v>0.176542980326265</v>
      </c>
      <c r="AJ10" s="17">
        <v>0.20845898594627099</v>
      </c>
      <c r="AK10" s="17"/>
      <c r="AL10" s="17">
        <v>0.29891261262336299</v>
      </c>
      <c r="AM10" s="17">
        <v>0.242429800566482</v>
      </c>
      <c r="AN10" s="17">
        <v>0.25857335982435697</v>
      </c>
      <c r="AO10" s="17">
        <v>0.16786652508417299</v>
      </c>
      <c r="AP10" s="17">
        <v>0.22329486034107199</v>
      </c>
      <c r="AQ10" s="17">
        <v>0.17267510452587101</v>
      </c>
      <c r="AR10" s="17"/>
      <c r="AS10" s="17">
        <v>0.27632043404045598</v>
      </c>
      <c r="AT10" s="17">
        <v>0.238381143611654</v>
      </c>
      <c r="AU10" s="17">
        <v>0.20125074051726299</v>
      </c>
      <c r="AV10" s="17">
        <v>0.214183425187704</v>
      </c>
      <c r="AW10" s="17">
        <v>7.7051710485221803E-2</v>
      </c>
      <c r="AX10" s="17"/>
      <c r="AY10" s="17">
        <v>0.246238437394904</v>
      </c>
      <c r="AZ10" s="17">
        <v>0.248679341757748</v>
      </c>
      <c r="BA10" s="17">
        <v>0.210085535804691</v>
      </c>
      <c r="BB10" s="17">
        <v>0.19909429442684601</v>
      </c>
      <c r="BC10" s="17">
        <v>0.15847786866180799</v>
      </c>
      <c r="BD10" s="17"/>
      <c r="BE10" s="17">
        <v>0.13219011435479899</v>
      </c>
      <c r="BF10" s="17">
        <v>0.24191561430497599</v>
      </c>
      <c r="BG10" s="17">
        <v>0.24159762529562301</v>
      </c>
      <c r="BH10" s="17">
        <v>0.219872633182844</v>
      </c>
      <c r="BI10" s="17"/>
      <c r="BJ10" s="17">
        <v>0.204322573168574</v>
      </c>
      <c r="BK10" s="17">
        <v>0.27396481852892401</v>
      </c>
      <c r="BL10" s="17">
        <v>0.223655320511606</v>
      </c>
      <c r="BM10" s="17">
        <v>0.23423731179937099</v>
      </c>
      <c r="BN10" s="17"/>
      <c r="BO10" s="17">
        <v>0.23499941068431399</v>
      </c>
      <c r="BP10" s="17">
        <v>0.215132431529138</v>
      </c>
      <c r="BQ10" s="17">
        <v>0.23194329272710901</v>
      </c>
      <c r="BR10" s="17"/>
      <c r="BS10" s="17">
        <v>0.25189278665412901</v>
      </c>
      <c r="BT10" s="17">
        <v>0.202533715604926</v>
      </c>
      <c r="BU10" s="17"/>
      <c r="BV10" s="17">
        <v>0.26108651085797102</v>
      </c>
      <c r="BW10" s="17">
        <v>0.22573012733747999</v>
      </c>
      <c r="BX10" s="17">
        <v>0.22570884478268199</v>
      </c>
      <c r="BY10" s="17"/>
      <c r="BZ10" s="17">
        <v>0.25671158527507998</v>
      </c>
      <c r="CA10" s="17">
        <v>0.36702227017292999</v>
      </c>
    </row>
    <row r="11" spans="2:79" x14ac:dyDescent="0.3">
      <c r="B11" s="18" t="s">
        <v>210</v>
      </c>
      <c r="C11" s="17">
        <v>0.21901475617145599</v>
      </c>
      <c r="D11" s="17">
        <v>0.19234105744306701</v>
      </c>
      <c r="E11" s="17">
        <v>0.24508905665632999</v>
      </c>
      <c r="F11" s="17"/>
      <c r="G11" s="17">
        <v>0.23492582190605901</v>
      </c>
      <c r="H11" s="17">
        <v>0.246995233876452</v>
      </c>
      <c r="I11" s="17">
        <v>0.19936399552282699</v>
      </c>
      <c r="J11" s="17">
        <v>0.174986410152637</v>
      </c>
      <c r="K11" s="17">
        <v>0.187856982702751</v>
      </c>
      <c r="L11" s="17">
        <v>0.25816763136897702</v>
      </c>
      <c r="M11" s="17"/>
      <c r="N11" s="17">
        <v>0.19244845674324401</v>
      </c>
      <c r="O11" s="17">
        <v>0.231456415440359</v>
      </c>
      <c r="P11" s="17">
        <v>0.19479456495747099</v>
      </c>
      <c r="Q11" s="17">
        <v>0.250529764451285</v>
      </c>
      <c r="R11" s="17"/>
      <c r="S11" s="17">
        <v>0.218213423153089</v>
      </c>
      <c r="T11" s="17">
        <v>0.21975885968396999</v>
      </c>
      <c r="U11" s="17">
        <v>0.22844517176103499</v>
      </c>
      <c r="V11" s="17">
        <v>0.22547377528559301</v>
      </c>
      <c r="W11" s="17">
        <v>0.24814899598064399</v>
      </c>
      <c r="X11" s="17">
        <v>0.24233877126755399</v>
      </c>
      <c r="Y11" s="17">
        <v>0.214670296582193</v>
      </c>
      <c r="Z11" s="17">
        <v>0.217077955391455</v>
      </c>
      <c r="AA11" s="17">
        <v>0.20200164404684101</v>
      </c>
      <c r="AB11" s="17">
        <v>0.20498122041157099</v>
      </c>
      <c r="AC11" s="17">
        <v>0.216202695752303</v>
      </c>
      <c r="AD11" s="17">
        <v>0.15988840069350599</v>
      </c>
      <c r="AE11" s="17"/>
      <c r="AF11" s="17">
        <v>0.25051333961719202</v>
      </c>
      <c r="AG11" s="17">
        <v>0.20945319731682299</v>
      </c>
      <c r="AH11" s="17">
        <v>0.224479461394997</v>
      </c>
      <c r="AI11" s="17">
        <v>0.210574646762304</v>
      </c>
      <c r="AJ11" s="17">
        <v>0.230514197583017</v>
      </c>
      <c r="AK11" s="17"/>
      <c r="AL11" s="17">
        <v>0.21319483265035799</v>
      </c>
      <c r="AM11" s="17">
        <v>0.25644165551377601</v>
      </c>
      <c r="AN11" s="17">
        <v>0.189795833314131</v>
      </c>
      <c r="AO11" s="17">
        <v>0.191652895868619</v>
      </c>
      <c r="AP11" s="17">
        <v>0.19727657240913499</v>
      </c>
      <c r="AQ11" s="17">
        <v>0.31356426928070702</v>
      </c>
      <c r="AR11" s="17"/>
      <c r="AS11" s="17">
        <v>0.17786746734391201</v>
      </c>
      <c r="AT11" s="17">
        <v>0.218948642434001</v>
      </c>
      <c r="AU11" s="17">
        <v>0.25140768016958698</v>
      </c>
      <c r="AV11" s="17">
        <v>0.211186795375088</v>
      </c>
      <c r="AW11" s="17">
        <v>0.17549954479248001</v>
      </c>
      <c r="AX11" s="17"/>
      <c r="AY11" s="17">
        <v>0.18782451954564799</v>
      </c>
      <c r="AZ11" s="17">
        <v>0.24487623790757901</v>
      </c>
      <c r="BA11" s="17">
        <v>0.222286497828555</v>
      </c>
      <c r="BB11" s="17">
        <v>0.18825660170276601</v>
      </c>
      <c r="BC11" s="17">
        <v>0.216495810101278</v>
      </c>
      <c r="BD11" s="17"/>
      <c r="BE11" s="17">
        <v>0.162880698365273</v>
      </c>
      <c r="BF11" s="17">
        <v>0.22477101099864</v>
      </c>
      <c r="BG11" s="17">
        <v>0.24124162805475999</v>
      </c>
      <c r="BH11" s="17">
        <v>0.185739124420296</v>
      </c>
      <c r="BI11" s="17"/>
      <c r="BJ11" s="17">
        <v>0.174938675848822</v>
      </c>
      <c r="BK11" s="17">
        <v>0.238305434166249</v>
      </c>
      <c r="BL11" s="17">
        <v>0.249835295175038</v>
      </c>
      <c r="BM11" s="17">
        <v>0.21176808710745701</v>
      </c>
      <c r="BN11" s="17"/>
      <c r="BO11" s="17">
        <v>0.201894545649383</v>
      </c>
      <c r="BP11" s="17">
        <v>0.26016411137096102</v>
      </c>
      <c r="BQ11" s="17">
        <v>0.21349800204869501</v>
      </c>
      <c r="BR11" s="17"/>
      <c r="BS11" s="17">
        <v>0.20989154633793899</v>
      </c>
      <c r="BT11" s="17">
        <v>0.23210237684259699</v>
      </c>
      <c r="BU11" s="17"/>
      <c r="BV11" s="17">
        <v>0.19754355040639399</v>
      </c>
      <c r="BW11" s="17">
        <v>0.252927143922766</v>
      </c>
      <c r="BX11" s="17">
        <v>0.18768213967631101</v>
      </c>
      <c r="BY11" s="17"/>
      <c r="BZ11" s="17">
        <v>0.26212216901318097</v>
      </c>
      <c r="CA11" s="17">
        <v>0.168329394211921</v>
      </c>
    </row>
    <row r="12" spans="2:79" x14ac:dyDescent="0.3">
      <c r="B12" s="18" t="s">
        <v>211</v>
      </c>
      <c r="C12" s="17">
        <v>0.17366100730237799</v>
      </c>
      <c r="D12" s="17">
        <v>0.20721397874991601</v>
      </c>
      <c r="E12" s="17">
        <v>0.14065859797063901</v>
      </c>
      <c r="F12" s="17"/>
      <c r="G12" s="17">
        <v>0.180120038857017</v>
      </c>
      <c r="H12" s="17">
        <v>0.152654767115801</v>
      </c>
      <c r="I12" s="17">
        <v>0.12799509792333699</v>
      </c>
      <c r="J12" s="17">
        <v>0.213463257221743</v>
      </c>
      <c r="K12" s="17">
        <v>0.171440861059797</v>
      </c>
      <c r="L12" s="17">
        <v>0.19268965266787899</v>
      </c>
      <c r="M12" s="17"/>
      <c r="N12" s="17">
        <v>0.16646907141341899</v>
      </c>
      <c r="O12" s="17">
        <v>0.188274141239481</v>
      </c>
      <c r="P12" s="17">
        <v>0.19522880721608099</v>
      </c>
      <c r="Q12" s="17">
        <v>0.14888034562845101</v>
      </c>
      <c r="R12" s="17"/>
      <c r="S12" s="17">
        <v>0.16753914105807499</v>
      </c>
      <c r="T12" s="17">
        <v>0.20225145161747801</v>
      </c>
      <c r="U12" s="17">
        <v>0.167195296930853</v>
      </c>
      <c r="V12" s="17">
        <v>0.16006246613612199</v>
      </c>
      <c r="W12" s="17">
        <v>0.19792293329612901</v>
      </c>
      <c r="X12" s="17">
        <v>0.14067725252937599</v>
      </c>
      <c r="Y12" s="17">
        <v>0.228526866247801</v>
      </c>
      <c r="Z12" s="17">
        <v>0.103355021150091</v>
      </c>
      <c r="AA12" s="17">
        <v>0.17363705445682301</v>
      </c>
      <c r="AB12" s="17">
        <v>0.181497431197223</v>
      </c>
      <c r="AC12" s="17">
        <v>0.139790754898896</v>
      </c>
      <c r="AD12" s="17">
        <v>0.15879913754890301</v>
      </c>
      <c r="AE12" s="17"/>
      <c r="AF12" s="17">
        <v>0.19215210486415199</v>
      </c>
      <c r="AG12" s="17">
        <v>0.15532156707863101</v>
      </c>
      <c r="AH12" s="17">
        <v>0.155893514265737</v>
      </c>
      <c r="AI12" s="17">
        <v>0.17026554570813901</v>
      </c>
      <c r="AJ12" s="17">
        <v>0.15444177768188899</v>
      </c>
      <c r="AK12" s="17"/>
      <c r="AL12" s="17">
        <v>0.139464154059395</v>
      </c>
      <c r="AM12" s="17">
        <v>0.15262634340956999</v>
      </c>
      <c r="AN12" s="17">
        <v>0.186696509508613</v>
      </c>
      <c r="AO12" s="17">
        <v>0.23725760284067399</v>
      </c>
      <c r="AP12" s="17">
        <v>0.14455175223473801</v>
      </c>
      <c r="AQ12" s="17">
        <v>0.17107618201704999</v>
      </c>
      <c r="AR12" s="17"/>
      <c r="AS12" s="17">
        <v>0.15456746910715299</v>
      </c>
      <c r="AT12" s="17">
        <v>0.18222203819018601</v>
      </c>
      <c r="AU12" s="17">
        <v>0.18192507025792401</v>
      </c>
      <c r="AV12" s="17">
        <v>0.17886886619721101</v>
      </c>
      <c r="AW12" s="17">
        <v>3.2591180758167602E-2</v>
      </c>
      <c r="AX12" s="17"/>
      <c r="AY12" s="17">
        <v>0.16646465626548401</v>
      </c>
      <c r="AZ12" s="17">
        <v>0.16465886110486599</v>
      </c>
      <c r="BA12" s="17">
        <v>0.17538710573283101</v>
      </c>
      <c r="BB12" s="17">
        <v>0.230075828452837</v>
      </c>
      <c r="BC12" s="17">
        <v>0.13238285072580699</v>
      </c>
      <c r="BD12" s="17"/>
      <c r="BE12" s="17">
        <v>0.27856382499663801</v>
      </c>
      <c r="BF12" s="17">
        <v>0.25991205602073197</v>
      </c>
      <c r="BG12" s="17">
        <v>0.18704152513535399</v>
      </c>
      <c r="BH12" s="17">
        <v>8.3729690306175802E-2</v>
      </c>
      <c r="BI12" s="17"/>
      <c r="BJ12" s="17">
        <v>0.20422155010617199</v>
      </c>
      <c r="BK12" s="17">
        <v>0.204040006211062</v>
      </c>
      <c r="BL12" s="17">
        <v>0.19129938335020499</v>
      </c>
      <c r="BM12" s="17">
        <v>0.15406880352164001</v>
      </c>
      <c r="BN12" s="17"/>
      <c r="BO12" s="17">
        <v>0.218480781396858</v>
      </c>
      <c r="BP12" s="17">
        <v>0.198885215775151</v>
      </c>
      <c r="BQ12" s="17">
        <v>0.16055644803361099</v>
      </c>
      <c r="BR12" s="17"/>
      <c r="BS12" s="17">
        <v>0.159879723746917</v>
      </c>
      <c r="BT12" s="17">
        <v>0.19097255577432001</v>
      </c>
      <c r="BU12" s="17"/>
      <c r="BV12" s="17">
        <v>0.18972555348537701</v>
      </c>
      <c r="BW12" s="17">
        <v>0.15262900566558901</v>
      </c>
      <c r="BX12" s="17">
        <v>0.19905084924786901</v>
      </c>
      <c r="BY12" s="17"/>
      <c r="BZ12" s="17">
        <v>0.13266589783586999</v>
      </c>
      <c r="CA12" s="17">
        <v>0.116448531830911</v>
      </c>
    </row>
    <row r="13" spans="2:79" x14ac:dyDescent="0.3">
      <c r="B13" s="18" t="s">
        <v>212</v>
      </c>
      <c r="C13" s="17">
        <v>0.12001875986373001</v>
      </c>
      <c r="D13" s="17">
        <v>0.14854157029474699</v>
      </c>
      <c r="E13" s="17">
        <v>8.9040628301384095E-2</v>
      </c>
      <c r="F13" s="17"/>
      <c r="G13" s="17">
        <v>8.5106335970614899E-2</v>
      </c>
      <c r="H13" s="17">
        <v>6.1803565852256499E-2</v>
      </c>
      <c r="I13" s="17">
        <v>0.12866468588820201</v>
      </c>
      <c r="J13" s="17">
        <v>0.15289690293370101</v>
      </c>
      <c r="K13" s="17">
        <v>0.18797077349247299</v>
      </c>
      <c r="L13" s="17">
        <v>0.111626109869096</v>
      </c>
      <c r="M13" s="17"/>
      <c r="N13" s="17">
        <v>9.4805748861894398E-2</v>
      </c>
      <c r="O13" s="17">
        <v>0.106382883986361</v>
      </c>
      <c r="P13" s="17">
        <v>0.13876576823145001</v>
      </c>
      <c r="Q13" s="17">
        <v>0.14733313049185801</v>
      </c>
      <c r="R13" s="17"/>
      <c r="S13" s="17">
        <v>0.105349760207066</v>
      </c>
      <c r="T13" s="17">
        <v>0.12015234570514</v>
      </c>
      <c r="U13" s="17">
        <v>0.14659798438198399</v>
      </c>
      <c r="V13" s="17">
        <v>9.8294125836620894E-2</v>
      </c>
      <c r="W13" s="17">
        <v>0.10220628599097301</v>
      </c>
      <c r="X13" s="17">
        <v>0.110008071754423</v>
      </c>
      <c r="Y13" s="17">
        <v>9.3578400579359095E-2</v>
      </c>
      <c r="Z13" s="17">
        <v>0.10609569020609801</v>
      </c>
      <c r="AA13" s="17">
        <v>9.5302153233507395E-2</v>
      </c>
      <c r="AB13" s="17">
        <v>0.16015385449463099</v>
      </c>
      <c r="AC13" s="17">
        <v>0.182892393728318</v>
      </c>
      <c r="AD13" s="17">
        <v>0.20804484539114301</v>
      </c>
      <c r="AE13" s="17"/>
      <c r="AF13" s="17">
        <v>0.116130577473369</v>
      </c>
      <c r="AG13" s="17">
        <v>8.5718709167208598E-2</v>
      </c>
      <c r="AH13" s="17">
        <v>5.4871458821123098E-2</v>
      </c>
      <c r="AI13" s="17">
        <v>0.30075544386645497</v>
      </c>
      <c r="AJ13" s="17">
        <v>6.2880493421837894E-2</v>
      </c>
      <c r="AK13" s="17"/>
      <c r="AL13" s="17">
        <v>6.3615241345683304E-2</v>
      </c>
      <c r="AM13" s="17">
        <v>0.103334752321926</v>
      </c>
      <c r="AN13" s="17">
        <v>6.3356467203707495E-2</v>
      </c>
      <c r="AO13" s="17">
        <v>0.24215459236995299</v>
      </c>
      <c r="AP13" s="17">
        <v>7.7630679243496301E-2</v>
      </c>
      <c r="AQ13" s="17">
        <v>0.101875658374054</v>
      </c>
      <c r="AR13" s="17"/>
      <c r="AS13" s="17">
        <v>0.103242022972468</v>
      </c>
      <c r="AT13" s="17">
        <v>0.11567873487105999</v>
      </c>
      <c r="AU13" s="17">
        <v>0.11615076447198</v>
      </c>
      <c r="AV13" s="17">
        <v>0.15894560082696599</v>
      </c>
      <c r="AW13" s="17">
        <v>0.19752758592662401</v>
      </c>
      <c r="AX13" s="17"/>
      <c r="AY13" s="17">
        <v>0.12639614635663499</v>
      </c>
      <c r="AZ13" s="17">
        <v>0.10646451916251699</v>
      </c>
      <c r="BA13" s="17">
        <v>0.109470527383278</v>
      </c>
      <c r="BB13" s="17">
        <v>0.12587979663555299</v>
      </c>
      <c r="BC13" s="17">
        <v>0.272346884632094</v>
      </c>
      <c r="BD13" s="17"/>
      <c r="BE13" s="17">
        <v>0.276970064163575</v>
      </c>
      <c r="BF13" s="17">
        <v>0.17568283282008201</v>
      </c>
      <c r="BG13" s="17">
        <v>0.123037629650307</v>
      </c>
      <c r="BH13" s="17">
        <v>5.5889303144864302E-2</v>
      </c>
      <c r="BI13" s="17"/>
      <c r="BJ13" s="17">
        <v>0.24031796757357901</v>
      </c>
      <c r="BK13" s="17">
        <v>9.8681319859813404E-2</v>
      </c>
      <c r="BL13" s="17">
        <v>0.11525184154739</v>
      </c>
      <c r="BM13" s="17">
        <v>9.6661864834494002E-2</v>
      </c>
      <c r="BN13" s="17"/>
      <c r="BO13" s="17">
        <v>0.159384601574631</v>
      </c>
      <c r="BP13" s="17">
        <v>0.115556294852644</v>
      </c>
      <c r="BQ13" s="17">
        <v>0.112596178962451</v>
      </c>
      <c r="BR13" s="17"/>
      <c r="BS13" s="17">
        <v>0.10884167020347001</v>
      </c>
      <c r="BT13" s="17">
        <v>0.132811357881121</v>
      </c>
      <c r="BU13" s="17"/>
      <c r="BV13" s="17">
        <v>8.3825139888458994E-2</v>
      </c>
      <c r="BW13" s="17">
        <v>0.11245578749092699</v>
      </c>
      <c r="BX13" s="17">
        <v>0.16071081110694699</v>
      </c>
      <c r="BY13" s="17"/>
      <c r="BZ13" s="17">
        <v>8.4755026644294199E-2</v>
      </c>
      <c r="CA13" s="17">
        <v>8.6785209365222202E-2</v>
      </c>
    </row>
    <row r="14" spans="2:79" x14ac:dyDescent="0.3">
      <c r="B14" s="18" t="s">
        <v>149</v>
      </c>
      <c r="C14" s="17">
        <v>3.6633767638085998E-2</v>
      </c>
      <c r="D14" s="17">
        <v>2.4681712227582302E-2</v>
      </c>
      <c r="E14" s="17">
        <v>4.86159080743837E-2</v>
      </c>
      <c r="F14" s="17"/>
      <c r="G14" s="17">
        <v>3.8634687343443302E-2</v>
      </c>
      <c r="H14" s="17">
        <v>4.0295338937698898E-2</v>
      </c>
      <c r="I14" s="17">
        <v>4.0389225409148501E-2</v>
      </c>
      <c r="J14" s="17">
        <v>2.31941226062778E-2</v>
      </c>
      <c r="K14" s="17">
        <v>4.0028929282417802E-2</v>
      </c>
      <c r="L14" s="17">
        <v>3.7925084962710902E-2</v>
      </c>
      <c r="M14" s="17"/>
      <c r="N14" s="17">
        <v>2.41581830985781E-2</v>
      </c>
      <c r="O14" s="17">
        <v>3.5409750656018001E-2</v>
      </c>
      <c r="P14" s="17">
        <v>3.11311331122913E-2</v>
      </c>
      <c r="Q14" s="17">
        <v>5.69553703375663E-2</v>
      </c>
      <c r="R14" s="17"/>
      <c r="S14" s="17">
        <v>1.2626222289128001E-2</v>
      </c>
      <c r="T14" s="17">
        <v>3.9819938631564702E-2</v>
      </c>
      <c r="U14" s="17">
        <v>3.2592329210186198E-2</v>
      </c>
      <c r="V14" s="17">
        <v>3.7082774936162001E-2</v>
      </c>
      <c r="W14" s="17">
        <v>2.8354444632484301E-2</v>
      </c>
      <c r="X14" s="17">
        <v>4.4681610050049898E-2</v>
      </c>
      <c r="Y14" s="17">
        <v>2.3906921796607802E-2</v>
      </c>
      <c r="Z14" s="17">
        <v>6.2776480878383903E-2</v>
      </c>
      <c r="AA14" s="17">
        <v>7.3430097902039804E-2</v>
      </c>
      <c r="AB14" s="17">
        <v>3.0528253063454299E-2</v>
      </c>
      <c r="AC14" s="17">
        <v>4.9732212349899003E-2</v>
      </c>
      <c r="AD14" s="17">
        <v>0</v>
      </c>
      <c r="AE14" s="17"/>
      <c r="AF14" s="17">
        <v>2.2860958694110398E-2</v>
      </c>
      <c r="AG14" s="17">
        <v>3.1811384406952498E-2</v>
      </c>
      <c r="AH14" s="17">
        <v>3.3261961413955099E-2</v>
      </c>
      <c r="AI14" s="17">
        <v>1.16064100629178E-2</v>
      </c>
      <c r="AJ14" s="17">
        <v>3.1624718618471603E-2</v>
      </c>
      <c r="AK14" s="17"/>
      <c r="AL14" s="17">
        <v>1.33178035565064E-2</v>
      </c>
      <c r="AM14" s="17">
        <v>2.3785203799282201E-2</v>
      </c>
      <c r="AN14" s="17">
        <v>2.7558094985941299E-2</v>
      </c>
      <c r="AO14" s="17">
        <v>1.57460300002327E-2</v>
      </c>
      <c r="AP14" s="17">
        <v>4.9998303905303701E-2</v>
      </c>
      <c r="AQ14" s="17">
        <v>9.3923485846250099E-2</v>
      </c>
      <c r="AR14" s="17"/>
      <c r="AS14" s="17">
        <v>2.2371883176641599E-2</v>
      </c>
      <c r="AT14" s="17">
        <v>3.8046133816111501E-2</v>
      </c>
      <c r="AU14" s="17">
        <v>4.4370653314454403E-2</v>
      </c>
      <c r="AV14" s="17">
        <v>3.39734371360641E-2</v>
      </c>
      <c r="AW14" s="17">
        <v>5.0390379883705601E-2</v>
      </c>
      <c r="AX14" s="17"/>
      <c r="AY14" s="17">
        <v>2.5475467091839201E-2</v>
      </c>
      <c r="AZ14" s="17">
        <v>2.8476341601011899E-2</v>
      </c>
      <c r="BA14" s="17">
        <v>5.8935047683394803E-2</v>
      </c>
      <c r="BB14" s="17">
        <v>2.8857931826794098E-2</v>
      </c>
      <c r="BC14" s="17">
        <v>7.8326673660444907E-2</v>
      </c>
      <c r="BD14" s="17"/>
      <c r="BE14" s="17">
        <v>4.5125957347927098E-2</v>
      </c>
      <c r="BF14" s="17">
        <v>0</v>
      </c>
      <c r="BG14" s="17">
        <v>3.5873133257448502E-2</v>
      </c>
      <c r="BH14" s="17">
        <v>5.6312921366334902E-2</v>
      </c>
      <c r="BI14" s="17"/>
      <c r="BJ14" s="17">
        <v>3.3154147467186298E-2</v>
      </c>
      <c r="BK14" s="17">
        <v>1.2506969150829401E-2</v>
      </c>
      <c r="BL14" s="17">
        <v>3.5365970508326898E-2</v>
      </c>
      <c r="BM14" s="17">
        <v>4.0483043450156103E-2</v>
      </c>
      <c r="BN14" s="17"/>
      <c r="BO14" s="17">
        <v>3.1052519139816801E-2</v>
      </c>
      <c r="BP14" s="17">
        <v>2.29081082476493E-2</v>
      </c>
      <c r="BQ14" s="17">
        <v>3.97932435211052E-2</v>
      </c>
      <c r="BR14" s="17"/>
      <c r="BS14" s="17">
        <v>3.2178299511623799E-2</v>
      </c>
      <c r="BT14" s="17">
        <v>4.2542416129568203E-2</v>
      </c>
      <c r="BU14" s="17"/>
      <c r="BV14" s="17">
        <v>3.0953503494872199E-2</v>
      </c>
      <c r="BW14" s="17">
        <v>4.1708326906722597E-2</v>
      </c>
      <c r="BX14" s="17">
        <v>1.2537245525570199E-2</v>
      </c>
      <c r="BY14" s="17"/>
      <c r="BZ14" s="17">
        <v>4.2280224009888102E-2</v>
      </c>
      <c r="CA14" s="17">
        <v>2.3571580021731101E-2</v>
      </c>
    </row>
    <row r="15" spans="2:79" x14ac:dyDescent="0.3">
      <c r="B15" s="18" t="s">
        <v>213</v>
      </c>
      <c r="C15" s="21">
        <v>0.45067170902435</v>
      </c>
      <c r="D15" s="21">
        <v>0.42722168128468802</v>
      </c>
      <c r="E15" s="21">
        <v>0.476595808997264</v>
      </c>
      <c r="F15" s="21"/>
      <c r="G15" s="21">
        <v>0.46121311592286601</v>
      </c>
      <c r="H15" s="21">
        <v>0.49825109421779101</v>
      </c>
      <c r="I15" s="21">
        <v>0.50358699525648498</v>
      </c>
      <c r="J15" s="21">
        <v>0.43545930708564101</v>
      </c>
      <c r="K15" s="21">
        <v>0.41270245346256101</v>
      </c>
      <c r="L15" s="21">
        <v>0.399591521131337</v>
      </c>
      <c r="M15" s="21"/>
      <c r="N15" s="21">
        <v>0.52211853988286405</v>
      </c>
      <c r="O15" s="21">
        <v>0.43847680867778199</v>
      </c>
      <c r="P15" s="21">
        <v>0.44007972648270799</v>
      </c>
      <c r="Q15" s="21">
        <v>0.39630138909084101</v>
      </c>
      <c r="R15" s="21"/>
      <c r="S15" s="21">
        <v>0.49627145329264299</v>
      </c>
      <c r="T15" s="21">
        <v>0.41801740436184698</v>
      </c>
      <c r="U15" s="21">
        <v>0.42516921771594202</v>
      </c>
      <c r="V15" s="21">
        <v>0.47908685780550198</v>
      </c>
      <c r="W15" s="21">
        <v>0.42336734009976901</v>
      </c>
      <c r="X15" s="21">
        <v>0.46229429439859698</v>
      </c>
      <c r="Y15" s="21">
        <v>0.43931751479403902</v>
      </c>
      <c r="Z15" s="21">
        <v>0.51069485237397205</v>
      </c>
      <c r="AA15" s="21">
        <v>0.45562905036078799</v>
      </c>
      <c r="AB15" s="21">
        <v>0.42283924083312202</v>
      </c>
      <c r="AC15" s="21">
        <v>0.41138194327058403</v>
      </c>
      <c r="AD15" s="21">
        <v>0.47326761636644799</v>
      </c>
      <c r="AE15" s="21"/>
      <c r="AF15" s="21">
        <v>0.41834301935117602</v>
      </c>
      <c r="AG15" s="21">
        <v>0.51769514203038502</v>
      </c>
      <c r="AH15" s="21">
        <v>0.531493604104188</v>
      </c>
      <c r="AI15" s="21">
        <v>0.30679795360018502</v>
      </c>
      <c r="AJ15" s="21">
        <v>0.52053881269478397</v>
      </c>
      <c r="AK15" s="21"/>
      <c r="AL15" s="21">
        <v>0.57040796838805696</v>
      </c>
      <c r="AM15" s="21">
        <v>0.46381204495544598</v>
      </c>
      <c r="AN15" s="21">
        <v>0.53259309498760699</v>
      </c>
      <c r="AO15" s="21">
        <v>0.313188878920521</v>
      </c>
      <c r="AP15" s="21">
        <v>0.53054269220732597</v>
      </c>
      <c r="AQ15" s="21">
        <v>0.31956040448193801</v>
      </c>
      <c r="AR15" s="21"/>
      <c r="AS15" s="21">
        <v>0.54195115739982502</v>
      </c>
      <c r="AT15" s="21">
        <v>0.44510445068864102</v>
      </c>
      <c r="AU15" s="21">
        <v>0.40614583178605601</v>
      </c>
      <c r="AV15" s="21">
        <v>0.41702530046467101</v>
      </c>
      <c r="AW15" s="21">
        <v>0.54399130863902301</v>
      </c>
      <c r="AX15" s="21"/>
      <c r="AY15" s="21">
        <v>0.493839210740393</v>
      </c>
      <c r="AZ15" s="21">
        <v>0.45552404022402598</v>
      </c>
      <c r="BA15" s="21">
        <v>0.43392082137194099</v>
      </c>
      <c r="BB15" s="21">
        <v>0.42692984138204998</v>
      </c>
      <c r="BC15" s="21">
        <v>0.30044778088037599</v>
      </c>
      <c r="BD15" s="21"/>
      <c r="BE15" s="21">
        <v>0.236459455126587</v>
      </c>
      <c r="BF15" s="21">
        <v>0.33963410016054602</v>
      </c>
      <c r="BG15" s="21">
        <v>0.41280608390213103</v>
      </c>
      <c r="BH15" s="21">
        <v>0.61832896076232902</v>
      </c>
      <c r="BI15" s="21"/>
      <c r="BJ15" s="21">
        <v>0.34736765900424199</v>
      </c>
      <c r="BK15" s="21">
        <v>0.44646627061204602</v>
      </c>
      <c r="BL15" s="21">
        <v>0.40824750941903998</v>
      </c>
      <c r="BM15" s="21">
        <v>0.497018201086253</v>
      </c>
      <c r="BN15" s="21"/>
      <c r="BO15" s="21">
        <v>0.38918755223931201</v>
      </c>
      <c r="BP15" s="21">
        <v>0.40248626975359397</v>
      </c>
      <c r="BQ15" s="21">
        <v>0.473556127434139</v>
      </c>
      <c r="BR15" s="21"/>
      <c r="BS15" s="21">
        <v>0.48920876020005</v>
      </c>
      <c r="BT15" s="21">
        <v>0.401571293372393</v>
      </c>
      <c r="BU15" s="21"/>
      <c r="BV15" s="21">
        <v>0.49795225272489801</v>
      </c>
      <c r="BW15" s="21">
        <v>0.440279736013996</v>
      </c>
      <c r="BX15" s="21">
        <v>0.44001895444330202</v>
      </c>
      <c r="BY15" s="21"/>
      <c r="BZ15" s="21">
        <v>0.47817668249676698</v>
      </c>
      <c r="CA15" s="21">
        <v>0.60486528457021405</v>
      </c>
    </row>
    <row r="16" spans="2:79" x14ac:dyDescent="0.3">
      <c r="B16" s="18" t="s">
        <v>214</v>
      </c>
      <c r="C16" s="21">
        <v>0.293679767166108</v>
      </c>
      <c r="D16" s="21">
        <v>0.355755549044663</v>
      </c>
      <c r="E16" s="21">
        <v>0.22969922627202299</v>
      </c>
      <c r="F16" s="21"/>
      <c r="G16" s="21">
        <v>0.26522637482763201</v>
      </c>
      <c r="H16" s="21">
        <v>0.214458332968058</v>
      </c>
      <c r="I16" s="21">
        <v>0.25665978381153998</v>
      </c>
      <c r="J16" s="21">
        <v>0.36636016015544398</v>
      </c>
      <c r="K16" s="21">
        <v>0.35941163455226999</v>
      </c>
      <c r="L16" s="21">
        <v>0.30431576253697601</v>
      </c>
      <c r="M16" s="21"/>
      <c r="N16" s="21">
        <v>0.26127482027531401</v>
      </c>
      <c r="O16" s="21">
        <v>0.29465702522584097</v>
      </c>
      <c r="P16" s="21">
        <v>0.33399457544753097</v>
      </c>
      <c r="Q16" s="21">
        <v>0.29621347612030802</v>
      </c>
      <c r="R16" s="21"/>
      <c r="S16" s="21">
        <v>0.27288890126513998</v>
      </c>
      <c r="T16" s="21">
        <v>0.32240379732261898</v>
      </c>
      <c r="U16" s="21">
        <v>0.31379328131283701</v>
      </c>
      <c r="V16" s="21">
        <v>0.25835659197274302</v>
      </c>
      <c r="W16" s="21">
        <v>0.30012921928710201</v>
      </c>
      <c r="X16" s="21">
        <v>0.25068532428379903</v>
      </c>
      <c r="Y16" s="21">
        <v>0.32210526682716001</v>
      </c>
      <c r="Z16" s="21">
        <v>0.20945071135618901</v>
      </c>
      <c r="AA16" s="21">
        <v>0.26893920769032997</v>
      </c>
      <c r="AB16" s="21">
        <v>0.34165128569185399</v>
      </c>
      <c r="AC16" s="21">
        <v>0.32268314862721398</v>
      </c>
      <c r="AD16" s="21">
        <v>0.366843982940046</v>
      </c>
      <c r="AE16" s="21"/>
      <c r="AF16" s="21">
        <v>0.30828268233752099</v>
      </c>
      <c r="AG16" s="21">
        <v>0.24104027624583901</v>
      </c>
      <c r="AH16" s="21">
        <v>0.21076497308686001</v>
      </c>
      <c r="AI16" s="21">
        <v>0.47102098957459299</v>
      </c>
      <c r="AJ16" s="21">
        <v>0.21732227110372701</v>
      </c>
      <c r="AK16" s="21"/>
      <c r="AL16" s="21">
        <v>0.20307939540507799</v>
      </c>
      <c r="AM16" s="21">
        <v>0.255961095731496</v>
      </c>
      <c r="AN16" s="21">
        <v>0.25005297671232102</v>
      </c>
      <c r="AO16" s="21">
        <v>0.479412195210627</v>
      </c>
      <c r="AP16" s="21">
        <v>0.22218243147823499</v>
      </c>
      <c r="AQ16" s="21">
        <v>0.27295184039110498</v>
      </c>
      <c r="AR16" s="21"/>
      <c r="AS16" s="21">
        <v>0.25780949207962101</v>
      </c>
      <c r="AT16" s="21">
        <v>0.29790077306124702</v>
      </c>
      <c r="AU16" s="21">
        <v>0.29807583472990301</v>
      </c>
      <c r="AV16" s="21">
        <v>0.337814467024177</v>
      </c>
      <c r="AW16" s="21">
        <v>0.230118766684792</v>
      </c>
      <c r="AX16" s="21"/>
      <c r="AY16" s="21">
        <v>0.292860802622119</v>
      </c>
      <c r="AZ16" s="21">
        <v>0.27112338026738297</v>
      </c>
      <c r="BA16" s="21">
        <v>0.28485763311610901</v>
      </c>
      <c r="BB16" s="21">
        <v>0.35595562508839002</v>
      </c>
      <c r="BC16" s="21">
        <v>0.40472973535790102</v>
      </c>
      <c r="BD16" s="21"/>
      <c r="BE16" s="21">
        <v>0.55553388916021296</v>
      </c>
      <c r="BF16" s="21">
        <v>0.43559488884081399</v>
      </c>
      <c r="BG16" s="21">
        <v>0.310079154785661</v>
      </c>
      <c r="BH16" s="21">
        <v>0.13961899345104001</v>
      </c>
      <c r="BI16" s="21"/>
      <c r="BJ16" s="21">
        <v>0.44453951767975097</v>
      </c>
      <c r="BK16" s="21">
        <v>0.30272132607087598</v>
      </c>
      <c r="BL16" s="21">
        <v>0.30655122489759501</v>
      </c>
      <c r="BM16" s="21">
        <v>0.250730668356134</v>
      </c>
      <c r="BN16" s="21"/>
      <c r="BO16" s="21">
        <v>0.37786538297148897</v>
      </c>
      <c r="BP16" s="21">
        <v>0.31444151062779502</v>
      </c>
      <c r="BQ16" s="21">
        <v>0.27315262699606102</v>
      </c>
      <c r="BR16" s="21"/>
      <c r="BS16" s="21">
        <v>0.26872139395038702</v>
      </c>
      <c r="BT16" s="21">
        <v>0.32378391365544101</v>
      </c>
      <c r="BU16" s="21"/>
      <c r="BV16" s="21">
        <v>0.27355069337383597</v>
      </c>
      <c r="BW16" s="21">
        <v>0.26508479315651601</v>
      </c>
      <c r="BX16" s="21">
        <v>0.35976166035481599</v>
      </c>
      <c r="BY16" s="21"/>
      <c r="BZ16" s="21">
        <v>0.21742092448016401</v>
      </c>
      <c r="CA16" s="21">
        <v>0.20323374119613399</v>
      </c>
    </row>
    <row r="17" spans="2:79" x14ac:dyDescent="0.3">
      <c r="B17" s="18" t="s">
        <v>191</v>
      </c>
      <c r="C17" s="22">
        <v>0.156991941858242</v>
      </c>
      <c r="D17" s="22">
        <v>7.1466132240025598E-2</v>
      </c>
      <c r="E17" s="22">
        <v>0.24689658272524101</v>
      </c>
      <c r="F17" s="22"/>
      <c r="G17" s="22">
        <v>0.19598674109523401</v>
      </c>
      <c r="H17" s="22">
        <v>0.28379276124973302</v>
      </c>
      <c r="I17" s="22">
        <v>0.246927211444946</v>
      </c>
      <c r="J17" s="22">
        <v>6.9099146930196406E-2</v>
      </c>
      <c r="K17" s="22">
        <v>5.3290818910290201E-2</v>
      </c>
      <c r="L17" s="22">
        <v>9.5275758594361104E-2</v>
      </c>
      <c r="M17" s="22"/>
      <c r="N17" s="22">
        <v>0.26084371960754998</v>
      </c>
      <c r="O17" s="22">
        <v>0.14381978345193999</v>
      </c>
      <c r="P17" s="22">
        <v>0.106085151035177</v>
      </c>
      <c r="Q17" s="22">
        <v>0.100087912970533</v>
      </c>
      <c r="R17" s="22"/>
      <c r="S17" s="22">
        <v>0.22338255202750301</v>
      </c>
      <c r="T17" s="22">
        <v>9.5613607039227999E-2</v>
      </c>
      <c r="U17" s="22">
        <v>0.111375936403105</v>
      </c>
      <c r="V17" s="22">
        <v>0.22073026583275901</v>
      </c>
      <c r="W17" s="22">
        <v>0.123238120812667</v>
      </c>
      <c r="X17" s="22">
        <v>0.21160897011479801</v>
      </c>
      <c r="Y17" s="22">
        <v>0.117212247966879</v>
      </c>
      <c r="Z17" s="22">
        <v>0.30124414101778302</v>
      </c>
      <c r="AA17" s="22">
        <v>0.18668984267045799</v>
      </c>
      <c r="AB17" s="22">
        <v>8.1187955141268003E-2</v>
      </c>
      <c r="AC17" s="22">
        <v>8.86987946433693E-2</v>
      </c>
      <c r="AD17" s="22">
        <v>0.106423633426403</v>
      </c>
      <c r="AE17" s="22"/>
      <c r="AF17" s="22">
        <v>0.110060337013655</v>
      </c>
      <c r="AG17" s="22">
        <v>0.27665486578454601</v>
      </c>
      <c r="AH17" s="22">
        <v>0.32072863101732801</v>
      </c>
      <c r="AI17" s="22">
        <v>-0.16422303597440799</v>
      </c>
      <c r="AJ17" s="22">
        <v>0.30321654159105699</v>
      </c>
      <c r="AK17" s="22"/>
      <c r="AL17" s="22">
        <v>0.367328572982979</v>
      </c>
      <c r="AM17" s="22">
        <v>0.20785094922395</v>
      </c>
      <c r="AN17" s="22">
        <v>0.28254011827528602</v>
      </c>
      <c r="AO17" s="22">
        <v>-0.166223316290106</v>
      </c>
      <c r="AP17" s="22">
        <v>0.30836026072909101</v>
      </c>
      <c r="AQ17" s="22">
        <v>4.6608564090832999E-2</v>
      </c>
      <c r="AR17" s="22"/>
      <c r="AS17" s="22">
        <v>0.28414166532020402</v>
      </c>
      <c r="AT17" s="22">
        <v>0.147203677627394</v>
      </c>
      <c r="AU17" s="22">
        <v>0.108069997056153</v>
      </c>
      <c r="AV17" s="22">
        <v>7.9210833440494302E-2</v>
      </c>
      <c r="AW17" s="22">
        <v>0.31387254195423098</v>
      </c>
      <c r="AX17" s="22"/>
      <c r="AY17" s="22">
        <v>0.200978408118274</v>
      </c>
      <c r="AZ17" s="22">
        <v>0.18440065995664201</v>
      </c>
      <c r="BA17" s="22">
        <v>0.14906318825583201</v>
      </c>
      <c r="BB17" s="22">
        <v>7.0974216293659603E-2</v>
      </c>
      <c r="BC17" s="22">
        <v>-0.104281954477525</v>
      </c>
      <c r="BD17" s="22"/>
      <c r="BE17" s="22">
        <v>-0.31907443403362601</v>
      </c>
      <c r="BF17" s="22">
        <v>-9.5960788680267903E-2</v>
      </c>
      <c r="BG17" s="22">
        <v>0.10272692911646999</v>
      </c>
      <c r="BH17" s="22">
        <v>0.47870996731128901</v>
      </c>
      <c r="BI17" s="22"/>
      <c r="BJ17" s="22">
        <v>-9.7171858675508802E-2</v>
      </c>
      <c r="BK17" s="22">
        <v>0.14374494454117001</v>
      </c>
      <c r="BL17" s="22">
        <v>0.101696284521445</v>
      </c>
      <c r="BM17" s="22">
        <v>0.246287532730119</v>
      </c>
      <c r="BN17" s="22"/>
      <c r="BO17" s="22">
        <v>1.13221692678231E-2</v>
      </c>
      <c r="BP17" s="22">
        <v>8.8044759125799205E-2</v>
      </c>
      <c r="BQ17" s="22">
        <v>0.200403500438077</v>
      </c>
      <c r="BR17" s="22"/>
      <c r="BS17" s="22">
        <v>0.220487366249663</v>
      </c>
      <c r="BT17" s="22">
        <v>7.7787379716951793E-2</v>
      </c>
      <c r="BU17" s="22"/>
      <c r="BV17" s="22">
        <v>0.22440155935106201</v>
      </c>
      <c r="BW17" s="22">
        <v>0.17519494285748</v>
      </c>
      <c r="BX17" s="22">
        <v>8.0257294088486003E-2</v>
      </c>
      <c r="BY17" s="22"/>
      <c r="BZ17" s="22">
        <v>0.260755758016603</v>
      </c>
      <c r="CA17" s="22">
        <v>0.40163154337408102</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0.391619293581283</v>
      </c>
      <c r="D9" s="17">
        <v>0.35307959567689601</v>
      </c>
      <c r="E9" s="17">
        <v>0.43069169439774502</v>
      </c>
      <c r="F9" s="17"/>
      <c r="G9" s="17">
        <v>0.38178635118173498</v>
      </c>
      <c r="H9" s="17">
        <v>0.37892132975128401</v>
      </c>
      <c r="I9" s="17">
        <v>0.41043259183019598</v>
      </c>
      <c r="J9" s="17">
        <v>0.36235525575370597</v>
      </c>
      <c r="K9" s="17">
        <v>0.41964624307305798</v>
      </c>
      <c r="L9" s="17">
        <v>0.39832509234325503</v>
      </c>
      <c r="M9" s="17"/>
      <c r="N9" s="17">
        <v>0.41223259446912103</v>
      </c>
      <c r="O9" s="17">
        <v>0.38094534098281402</v>
      </c>
      <c r="P9" s="17">
        <v>0.379782057549441</v>
      </c>
      <c r="Q9" s="17">
        <v>0.39281176819437602</v>
      </c>
      <c r="R9" s="17"/>
      <c r="S9" s="17">
        <v>0.42605540219254401</v>
      </c>
      <c r="T9" s="17">
        <v>0.41377631051490998</v>
      </c>
      <c r="U9" s="17">
        <v>0.39257526503449303</v>
      </c>
      <c r="V9" s="17">
        <v>0.41406686597759501</v>
      </c>
      <c r="W9" s="17">
        <v>0.35272263968999401</v>
      </c>
      <c r="X9" s="17">
        <v>0.38153334076894502</v>
      </c>
      <c r="Y9" s="17">
        <v>0.36975563228596398</v>
      </c>
      <c r="Z9" s="17">
        <v>0.448915089018535</v>
      </c>
      <c r="AA9" s="17">
        <v>0.38226011534723597</v>
      </c>
      <c r="AB9" s="17">
        <v>0.35181245414486101</v>
      </c>
      <c r="AC9" s="17">
        <v>0.31954398638613002</v>
      </c>
      <c r="AD9" s="17">
        <v>0.44368988805192699</v>
      </c>
      <c r="AE9" s="17"/>
      <c r="AF9" s="17">
        <v>0.37274045460997002</v>
      </c>
      <c r="AG9" s="17">
        <v>0.39414940212667698</v>
      </c>
      <c r="AH9" s="17">
        <v>0.42911994051657099</v>
      </c>
      <c r="AI9" s="17">
        <v>0.307405891611925</v>
      </c>
      <c r="AJ9" s="17">
        <v>0.54338226795099498</v>
      </c>
      <c r="AK9" s="17"/>
      <c r="AL9" s="17">
        <v>0.416169682350022</v>
      </c>
      <c r="AM9" s="17">
        <v>0.39042517279486399</v>
      </c>
      <c r="AN9" s="17">
        <v>0.45364182953430798</v>
      </c>
      <c r="AO9" s="17">
        <v>0.32612348231146199</v>
      </c>
      <c r="AP9" s="17">
        <v>0.507608669670229</v>
      </c>
      <c r="AQ9" s="17">
        <v>0.325714407862783</v>
      </c>
      <c r="AR9" s="17"/>
      <c r="AS9" s="17">
        <v>0.51195309479859097</v>
      </c>
      <c r="AT9" s="17">
        <v>0.35780145911535</v>
      </c>
      <c r="AU9" s="17">
        <v>0.35502753077089799</v>
      </c>
      <c r="AV9" s="17">
        <v>0.41799519207534303</v>
      </c>
      <c r="AW9" s="17">
        <v>0.52529703881908796</v>
      </c>
      <c r="AX9" s="17"/>
      <c r="AY9" s="17">
        <v>0.48114271488739102</v>
      </c>
      <c r="AZ9" s="17">
        <v>0.35291302200727098</v>
      </c>
      <c r="BA9" s="17">
        <v>0.37072591967612301</v>
      </c>
      <c r="BB9" s="17">
        <v>0.41163127436987801</v>
      </c>
      <c r="BC9" s="17">
        <v>0.24751820038302599</v>
      </c>
      <c r="BD9" s="17"/>
      <c r="BE9" s="17">
        <v>0.19882972878161201</v>
      </c>
      <c r="BF9" s="17">
        <v>0.23864722821968301</v>
      </c>
      <c r="BG9" s="17">
        <v>0.37654109137945702</v>
      </c>
      <c r="BH9" s="17">
        <v>0.54322980259257803</v>
      </c>
      <c r="BI9" s="17"/>
      <c r="BJ9" s="17">
        <v>0.22780653320469399</v>
      </c>
      <c r="BK9" s="17">
        <v>0.34798271442773898</v>
      </c>
      <c r="BL9" s="17">
        <v>0.37207518121064098</v>
      </c>
      <c r="BM9" s="17">
        <v>0.44531232540988902</v>
      </c>
      <c r="BN9" s="17"/>
      <c r="BO9" s="17">
        <v>0.32050460632637701</v>
      </c>
      <c r="BP9" s="17">
        <v>0.27979380426301997</v>
      </c>
      <c r="BQ9" s="17">
        <v>0.42902736944743097</v>
      </c>
      <c r="BR9" s="17"/>
      <c r="BS9" s="17">
        <v>0.413417494670903</v>
      </c>
      <c r="BT9" s="17">
        <v>0.36223956728761297</v>
      </c>
      <c r="BU9" s="17"/>
      <c r="BV9" s="17">
        <v>0.38836756635320102</v>
      </c>
      <c r="BW9" s="17">
        <v>0.422181542854277</v>
      </c>
      <c r="BX9" s="17">
        <v>0.35214892983922902</v>
      </c>
      <c r="BY9" s="17"/>
      <c r="BZ9" s="17">
        <v>0.40308462590327598</v>
      </c>
      <c r="CA9" s="17">
        <v>0.39362607914679598</v>
      </c>
    </row>
    <row r="10" spans="2:79" x14ac:dyDescent="0.3">
      <c r="B10" s="18" t="s">
        <v>209</v>
      </c>
      <c r="C10" s="17">
        <v>0.32478938788271899</v>
      </c>
      <c r="D10" s="17">
        <v>0.32720420714202703</v>
      </c>
      <c r="E10" s="17">
        <v>0.32167750725788102</v>
      </c>
      <c r="F10" s="17"/>
      <c r="G10" s="17">
        <v>0.32535883978960101</v>
      </c>
      <c r="H10" s="17">
        <v>0.34670369520718602</v>
      </c>
      <c r="I10" s="17">
        <v>0.30357691769200901</v>
      </c>
      <c r="J10" s="17">
        <v>0.29439381222392202</v>
      </c>
      <c r="K10" s="17">
        <v>0.29791255896740299</v>
      </c>
      <c r="L10" s="17">
        <v>0.36644945544528001</v>
      </c>
      <c r="M10" s="17"/>
      <c r="N10" s="17">
        <v>0.34788943207989298</v>
      </c>
      <c r="O10" s="17">
        <v>0.32998063630157998</v>
      </c>
      <c r="P10" s="17">
        <v>0.30557155874435699</v>
      </c>
      <c r="Q10" s="17">
        <v>0.30780376443021001</v>
      </c>
      <c r="R10" s="17"/>
      <c r="S10" s="17">
        <v>0.30495902611247599</v>
      </c>
      <c r="T10" s="17">
        <v>0.29895533574344502</v>
      </c>
      <c r="U10" s="17">
        <v>0.34857739109387498</v>
      </c>
      <c r="V10" s="17">
        <v>0.30761111068847402</v>
      </c>
      <c r="W10" s="17">
        <v>0.32590995423193497</v>
      </c>
      <c r="X10" s="17">
        <v>0.28758238061499602</v>
      </c>
      <c r="Y10" s="17">
        <v>0.35438067651114702</v>
      </c>
      <c r="Z10" s="17">
        <v>0.38378853656964401</v>
      </c>
      <c r="AA10" s="17">
        <v>0.33816549027438197</v>
      </c>
      <c r="AB10" s="17">
        <v>0.380766188031612</v>
      </c>
      <c r="AC10" s="17">
        <v>0.33946218121871202</v>
      </c>
      <c r="AD10" s="17">
        <v>0.22671984189962499</v>
      </c>
      <c r="AE10" s="17"/>
      <c r="AF10" s="17">
        <v>0.33639472159068101</v>
      </c>
      <c r="AG10" s="17">
        <v>0.35094450114037301</v>
      </c>
      <c r="AH10" s="17">
        <v>0.36446605697700601</v>
      </c>
      <c r="AI10" s="17">
        <v>0.26419494510489899</v>
      </c>
      <c r="AJ10" s="17">
        <v>0.21940803536481401</v>
      </c>
      <c r="AK10" s="17"/>
      <c r="AL10" s="17">
        <v>0.37086271754000899</v>
      </c>
      <c r="AM10" s="17">
        <v>0.34600954842385701</v>
      </c>
      <c r="AN10" s="17">
        <v>0.339095772839347</v>
      </c>
      <c r="AO10" s="17">
        <v>0.26359116536489602</v>
      </c>
      <c r="AP10" s="17">
        <v>0.283650438662569</v>
      </c>
      <c r="AQ10" s="17">
        <v>0.35456393296859301</v>
      </c>
      <c r="AR10" s="17"/>
      <c r="AS10" s="17">
        <v>0.267303475602782</v>
      </c>
      <c r="AT10" s="17">
        <v>0.367734171228421</v>
      </c>
      <c r="AU10" s="17">
        <v>0.30914097009208003</v>
      </c>
      <c r="AV10" s="17">
        <v>0.27121071224909099</v>
      </c>
      <c r="AW10" s="17">
        <v>0.22645914260925901</v>
      </c>
      <c r="AX10" s="17"/>
      <c r="AY10" s="17">
        <v>0.29481612215629199</v>
      </c>
      <c r="AZ10" s="17">
        <v>0.36372226272285602</v>
      </c>
      <c r="BA10" s="17">
        <v>0.32314446694846699</v>
      </c>
      <c r="BB10" s="17">
        <v>0.29112618889994601</v>
      </c>
      <c r="BC10" s="17">
        <v>0.26428475241312899</v>
      </c>
      <c r="BD10" s="17"/>
      <c r="BE10" s="17">
        <v>0.27593899818093998</v>
      </c>
      <c r="BF10" s="17">
        <v>0.37426191211193699</v>
      </c>
      <c r="BG10" s="17">
        <v>0.33441344513405302</v>
      </c>
      <c r="BH10" s="17">
        <v>0.28541724363578502</v>
      </c>
      <c r="BI10" s="17"/>
      <c r="BJ10" s="17">
        <v>0.296956920083156</v>
      </c>
      <c r="BK10" s="17">
        <v>0.35875230066765301</v>
      </c>
      <c r="BL10" s="17">
        <v>0.33488992036716703</v>
      </c>
      <c r="BM10" s="17">
        <v>0.322874699990156</v>
      </c>
      <c r="BN10" s="17"/>
      <c r="BO10" s="17">
        <v>0.33305122274004101</v>
      </c>
      <c r="BP10" s="17">
        <v>0.34636786048915402</v>
      </c>
      <c r="BQ10" s="17">
        <v>0.31844518863253601</v>
      </c>
      <c r="BR10" s="17"/>
      <c r="BS10" s="17">
        <v>0.31923537059004098</v>
      </c>
      <c r="BT10" s="17">
        <v>0.332975570897239</v>
      </c>
      <c r="BU10" s="17"/>
      <c r="BV10" s="17">
        <v>0.38532192710721103</v>
      </c>
      <c r="BW10" s="17">
        <v>0.29099669221797198</v>
      </c>
      <c r="BX10" s="17">
        <v>0.33486362034064598</v>
      </c>
      <c r="BY10" s="17"/>
      <c r="BZ10" s="17">
        <v>0.31203425568155202</v>
      </c>
      <c r="CA10" s="17">
        <v>0.29531745832031497</v>
      </c>
    </row>
    <row r="11" spans="2:79" x14ac:dyDescent="0.3">
      <c r="B11" s="18" t="s">
        <v>210</v>
      </c>
      <c r="C11" s="17">
        <v>0.156160186081442</v>
      </c>
      <c r="D11" s="17">
        <v>0.15776823077984301</v>
      </c>
      <c r="E11" s="17">
        <v>0.155979183027732</v>
      </c>
      <c r="F11" s="17"/>
      <c r="G11" s="17">
        <v>0.17631273712753101</v>
      </c>
      <c r="H11" s="17">
        <v>0.162459024648751</v>
      </c>
      <c r="I11" s="17">
        <v>0.15357323108076301</v>
      </c>
      <c r="J11" s="17">
        <v>0.16373713246205601</v>
      </c>
      <c r="K11" s="17">
        <v>0.13670903259800599</v>
      </c>
      <c r="L11" s="17">
        <v>0.14650505716780901</v>
      </c>
      <c r="M11" s="17"/>
      <c r="N11" s="17">
        <v>0.13728852218721199</v>
      </c>
      <c r="O11" s="17">
        <v>0.18346620778289199</v>
      </c>
      <c r="P11" s="17">
        <v>0.163733368556717</v>
      </c>
      <c r="Q11" s="17">
        <v>0.14275827429968199</v>
      </c>
      <c r="R11" s="17"/>
      <c r="S11" s="17">
        <v>0.171516261588224</v>
      </c>
      <c r="T11" s="17">
        <v>0.13899169288368099</v>
      </c>
      <c r="U11" s="17">
        <v>0.17109741473659601</v>
      </c>
      <c r="V11" s="17">
        <v>0.157380087779909</v>
      </c>
      <c r="W11" s="17">
        <v>0.13249066255886</v>
      </c>
      <c r="X11" s="17">
        <v>0.20146171529017701</v>
      </c>
      <c r="Y11" s="17">
        <v>0.169162334424212</v>
      </c>
      <c r="Z11" s="17">
        <v>9.88266115728096E-2</v>
      </c>
      <c r="AA11" s="17">
        <v>0.15571372618579801</v>
      </c>
      <c r="AB11" s="17">
        <v>0.130474751731149</v>
      </c>
      <c r="AC11" s="17">
        <v>0.156812610646791</v>
      </c>
      <c r="AD11" s="17">
        <v>0.153709584902957</v>
      </c>
      <c r="AE11" s="17"/>
      <c r="AF11" s="17">
        <v>0.147187856810886</v>
      </c>
      <c r="AG11" s="17">
        <v>0.15388814605338499</v>
      </c>
      <c r="AH11" s="17">
        <v>0.127989303823177</v>
      </c>
      <c r="AI11" s="17">
        <v>0.196307696207451</v>
      </c>
      <c r="AJ11" s="17">
        <v>0.174127816124375</v>
      </c>
      <c r="AK11" s="17"/>
      <c r="AL11" s="17">
        <v>0.139709211328197</v>
      </c>
      <c r="AM11" s="17">
        <v>0.12711116632890801</v>
      </c>
      <c r="AN11" s="17">
        <v>9.8313886009547699E-2</v>
      </c>
      <c r="AO11" s="17">
        <v>0.20198564117838</v>
      </c>
      <c r="AP11" s="17">
        <v>0.15448203576404501</v>
      </c>
      <c r="AQ11" s="17">
        <v>0.223219980902364</v>
      </c>
      <c r="AR11" s="17"/>
      <c r="AS11" s="17">
        <v>0.119627164532604</v>
      </c>
      <c r="AT11" s="17">
        <v>0.155078759129851</v>
      </c>
      <c r="AU11" s="17">
        <v>0.19245805566355201</v>
      </c>
      <c r="AV11" s="17">
        <v>0.15339465804552499</v>
      </c>
      <c r="AW11" s="17">
        <v>5.2285005535748399E-2</v>
      </c>
      <c r="AX11" s="17"/>
      <c r="AY11" s="17">
        <v>0.127454513599395</v>
      </c>
      <c r="AZ11" s="17">
        <v>0.16492130763818599</v>
      </c>
      <c r="BA11" s="17">
        <v>0.16791259395275501</v>
      </c>
      <c r="BB11" s="17">
        <v>0.135687667443191</v>
      </c>
      <c r="BC11" s="17">
        <v>0.24871291104459001</v>
      </c>
      <c r="BD11" s="17"/>
      <c r="BE11" s="17">
        <v>0.141095863222955</v>
      </c>
      <c r="BF11" s="17">
        <v>0.21049412703197301</v>
      </c>
      <c r="BG11" s="17">
        <v>0.175674880563714</v>
      </c>
      <c r="BH11" s="17">
        <v>8.8821805485512495E-2</v>
      </c>
      <c r="BI11" s="17"/>
      <c r="BJ11" s="17">
        <v>0.20766899669191899</v>
      </c>
      <c r="BK11" s="17">
        <v>0.14768644366741199</v>
      </c>
      <c r="BL11" s="17">
        <v>0.16745446692318899</v>
      </c>
      <c r="BM11" s="17">
        <v>0.13873667854987301</v>
      </c>
      <c r="BN11" s="17"/>
      <c r="BO11" s="17">
        <v>0.15021289899470699</v>
      </c>
      <c r="BP11" s="17">
        <v>0.207496936712328</v>
      </c>
      <c r="BQ11" s="17">
        <v>0.14659739488642201</v>
      </c>
      <c r="BR11" s="17"/>
      <c r="BS11" s="17">
        <v>0.145671187053389</v>
      </c>
      <c r="BT11" s="17">
        <v>0.17055034298044999</v>
      </c>
      <c r="BU11" s="17"/>
      <c r="BV11" s="17">
        <v>0.13613728151496601</v>
      </c>
      <c r="BW11" s="17">
        <v>0.17485860037787199</v>
      </c>
      <c r="BX11" s="17">
        <v>0.139577251595143</v>
      </c>
      <c r="BY11" s="17"/>
      <c r="BZ11" s="17">
        <v>0.20320246175769799</v>
      </c>
      <c r="CA11" s="17">
        <v>0.16868927826844801</v>
      </c>
    </row>
    <row r="12" spans="2:79" x14ac:dyDescent="0.3">
      <c r="B12" s="18" t="s">
        <v>211</v>
      </c>
      <c r="C12" s="17">
        <v>7.5430848182054699E-2</v>
      </c>
      <c r="D12" s="17">
        <v>0.10057650689436801</v>
      </c>
      <c r="E12" s="17">
        <v>4.9201400979484597E-2</v>
      </c>
      <c r="F12" s="17"/>
      <c r="G12" s="17">
        <v>7.6853109075598697E-2</v>
      </c>
      <c r="H12" s="17">
        <v>4.5878789815913402E-2</v>
      </c>
      <c r="I12" s="17">
        <v>5.7811819026951199E-2</v>
      </c>
      <c r="J12" s="17">
        <v>0.12925629490832999</v>
      </c>
      <c r="K12" s="17">
        <v>9.0949172548301496E-2</v>
      </c>
      <c r="L12" s="17">
        <v>5.8749006239986599E-2</v>
      </c>
      <c r="M12" s="17"/>
      <c r="N12" s="17">
        <v>7.2914158549733904E-2</v>
      </c>
      <c r="O12" s="17">
        <v>4.7718393566649801E-2</v>
      </c>
      <c r="P12" s="17">
        <v>8.6488326314910796E-2</v>
      </c>
      <c r="Q12" s="17">
        <v>9.6533090826567206E-2</v>
      </c>
      <c r="R12" s="17"/>
      <c r="S12" s="17">
        <v>7.48355724554952E-2</v>
      </c>
      <c r="T12" s="17">
        <v>0.103823687002469</v>
      </c>
      <c r="U12" s="17">
        <v>5.5996957236274403E-2</v>
      </c>
      <c r="V12" s="17">
        <v>8.2601232044181197E-2</v>
      </c>
      <c r="W12" s="17">
        <v>0.12461811508041901</v>
      </c>
      <c r="X12" s="17">
        <v>7.2139378856069497E-2</v>
      </c>
      <c r="Y12" s="17">
        <v>5.09917886292751E-2</v>
      </c>
      <c r="Z12" s="17">
        <v>4.12057064402781E-2</v>
      </c>
      <c r="AA12" s="17">
        <v>7.7137049381131598E-2</v>
      </c>
      <c r="AB12" s="17">
        <v>5.6755112171602701E-2</v>
      </c>
      <c r="AC12" s="17">
        <v>7.7753092007226396E-2</v>
      </c>
      <c r="AD12" s="17">
        <v>3.6935523388715197E-2</v>
      </c>
      <c r="AE12" s="17"/>
      <c r="AF12" s="17">
        <v>0.10720813929506599</v>
      </c>
      <c r="AG12" s="17">
        <v>5.8405935302425702E-2</v>
      </c>
      <c r="AH12" s="17">
        <v>5.0060919747693097E-2</v>
      </c>
      <c r="AI12" s="17">
        <v>0.115126822684343</v>
      </c>
      <c r="AJ12" s="17">
        <v>3.6583719505998202E-2</v>
      </c>
      <c r="AK12" s="17"/>
      <c r="AL12" s="17">
        <v>4.1671241010083397E-2</v>
      </c>
      <c r="AM12" s="17">
        <v>9.2134736022524796E-2</v>
      </c>
      <c r="AN12" s="17">
        <v>6.7275294883560904E-2</v>
      </c>
      <c r="AO12" s="17">
        <v>0.12543914645181301</v>
      </c>
      <c r="AP12" s="17">
        <v>2.8008680848350499E-2</v>
      </c>
      <c r="AQ12" s="17">
        <v>5.7606303003432002E-2</v>
      </c>
      <c r="AR12" s="17"/>
      <c r="AS12" s="17">
        <v>5.8262246169602599E-2</v>
      </c>
      <c r="AT12" s="17">
        <v>7.1696054034513304E-2</v>
      </c>
      <c r="AU12" s="17">
        <v>8.4624589222060898E-2</v>
      </c>
      <c r="AV12" s="17">
        <v>0.11852977606514099</v>
      </c>
      <c r="AW12" s="17">
        <v>0</v>
      </c>
      <c r="AX12" s="17"/>
      <c r="AY12" s="17">
        <v>5.8674019518042402E-2</v>
      </c>
      <c r="AZ12" s="17">
        <v>7.2164579736107501E-2</v>
      </c>
      <c r="BA12" s="17">
        <v>8.2106379215760597E-2</v>
      </c>
      <c r="BB12" s="17">
        <v>9.3139652748222501E-2</v>
      </c>
      <c r="BC12" s="17">
        <v>0.126663030046794</v>
      </c>
      <c r="BD12" s="17"/>
      <c r="BE12" s="17">
        <v>0.252514873676289</v>
      </c>
      <c r="BF12" s="17">
        <v>0.13163683123478301</v>
      </c>
      <c r="BG12" s="17">
        <v>6.1225181533797697E-2</v>
      </c>
      <c r="BH12" s="17">
        <v>3.7577731197958E-2</v>
      </c>
      <c r="BI12" s="17"/>
      <c r="BJ12" s="17">
        <v>0.146931945501002</v>
      </c>
      <c r="BK12" s="17">
        <v>6.8599598757709906E-2</v>
      </c>
      <c r="BL12" s="17">
        <v>8.3200581984573294E-2</v>
      </c>
      <c r="BM12" s="17">
        <v>5.5607070032918302E-2</v>
      </c>
      <c r="BN12" s="17"/>
      <c r="BO12" s="17">
        <v>9.7075404194235604E-2</v>
      </c>
      <c r="BP12" s="17">
        <v>0.101043915548097</v>
      </c>
      <c r="BQ12" s="17">
        <v>6.61380088695009E-2</v>
      </c>
      <c r="BR12" s="17"/>
      <c r="BS12" s="17">
        <v>7.3359094892839496E-2</v>
      </c>
      <c r="BT12" s="17">
        <v>7.7200321868842903E-2</v>
      </c>
      <c r="BU12" s="17"/>
      <c r="BV12" s="17">
        <v>4.99863084066191E-2</v>
      </c>
      <c r="BW12" s="17">
        <v>7.1224767446951207E-2</v>
      </c>
      <c r="BX12" s="17">
        <v>0.10567120000893</v>
      </c>
      <c r="BY12" s="17"/>
      <c r="BZ12" s="17">
        <v>3.3142066320427502E-2</v>
      </c>
      <c r="CA12" s="17">
        <v>8.4967860395677205E-2</v>
      </c>
    </row>
    <row r="13" spans="2:79" x14ac:dyDescent="0.3">
      <c r="B13" s="18" t="s">
        <v>212</v>
      </c>
      <c r="C13" s="17">
        <v>4.0284368870838402E-2</v>
      </c>
      <c r="D13" s="17">
        <v>5.10015023208608E-2</v>
      </c>
      <c r="E13" s="17">
        <v>2.9317520161801499E-2</v>
      </c>
      <c r="F13" s="17"/>
      <c r="G13" s="17">
        <v>3.9688962825534302E-2</v>
      </c>
      <c r="H13" s="17">
        <v>4.0830086217260399E-2</v>
      </c>
      <c r="I13" s="17">
        <v>5.9123278704475798E-2</v>
      </c>
      <c r="J13" s="17">
        <v>3.5650346296575097E-2</v>
      </c>
      <c r="K13" s="17">
        <v>4.8190665213619102E-2</v>
      </c>
      <c r="L13" s="17">
        <v>2.3419087649051599E-2</v>
      </c>
      <c r="M13" s="17"/>
      <c r="N13" s="17">
        <v>2.6327385411198698E-2</v>
      </c>
      <c r="O13" s="17">
        <v>3.8032914195168001E-2</v>
      </c>
      <c r="P13" s="17">
        <v>5.3152773215740599E-2</v>
      </c>
      <c r="Q13" s="17">
        <v>4.7180915423849099E-2</v>
      </c>
      <c r="R13" s="17"/>
      <c r="S13" s="17">
        <v>2.2633737651260599E-2</v>
      </c>
      <c r="T13" s="17">
        <v>2.9981312562751199E-2</v>
      </c>
      <c r="U13" s="17">
        <v>3.1752971898761903E-2</v>
      </c>
      <c r="V13" s="17">
        <v>3.3110771724211202E-2</v>
      </c>
      <c r="W13" s="17">
        <v>4.9404280595197601E-2</v>
      </c>
      <c r="X13" s="17">
        <v>4.0066907121035597E-2</v>
      </c>
      <c r="Y13" s="17">
        <v>3.5935820761410699E-2</v>
      </c>
      <c r="Z13" s="17">
        <v>2.7264056398732701E-2</v>
      </c>
      <c r="AA13" s="17">
        <v>2.44993224977723E-2</v>
      </c>
      <c r="AB13" s="17">
        <v>7.3819839065002099E-2</v>
      </c>
      <c r="AC13" s="17">
        <v>6.3199755734406504E-2</v>
      </c>
      <c r="AD13" s="17">
        <v>0.13894516175677599</v>
      </c>
      <c r="AE13" s="17"/>
      <c r="AF13" s="17">
        <v>3.6468827693396502E-2</v>
      </c>
      <c r="AG13" s="17">
        <v>2.7974776736525601E-2</v>
      </c>
      <c r="AH13" s="17">
        <v>1.0791032694228601E-2</v>
      </c>
      <c r="AI13" s="17">
        <v>0.116964644391381</v>
      </c>
      <c r="AJ13" s="17">
        <v>1.7433021116570101E-2</v>
      </c>
      <c r="AK13" s="17"/>
      <c r="AL13" s="17">
        <v>2.4745413559676001E-2</v>
      </c>
      <c r="AM13" s="17">
        <v>3.7439411889911102E-2</v>
      </c>
      <c r="AN13" s="17">
        <v>1.98509200415545E-2</v>
      </c>
      <c r="AO13" s="17">
        <v>8.0657419768821806E-2</v>
      </c>
      <c r="AP13" s="17">
        <v>1.93448962675172E-2</v>
      </c>
      <c r="AQ13" s="17">
        <v>1.31677243180625E-2</v>
      </c>
      <c r="AR13" s="17"/>
      <c r="AS13" s="17">
        <v>3.9396096086792003E-2</v>
      </c>
      <c r="AT13" s="17">
        <v>3.3903488328999198E-2</v>
      </c>
      <c r="AU13" s="17">
        <v>5.0166894659259699E-2</v>
      </c>
      <c r="AV13" s="17">
        <v>1.9373729347091601E-2</v>
      </c>
      <c r="AW13" s="17">
        <v>0.16867630717884299</v>
      </c>
      <c r="AX13" s="17"/>
      <c r="AY13" s="17">
        <v>3.3919521980682897E-2</v>
      </c>
      <c r="AZ13" s="17">
        <v>3.61656942876196E-2</v>
      </c>
      <c r="BA13" s="17">
        <v>3.5729574554292001E-2</v>
      </c>
      <c r="BB13" s="17">
        <v>5.4273948966024499E-2</v>
      </c>
      <c r="BC13" s="17">
        <v>0.100294192660747</v>
      </c>
      <c r="BD13" s="17"/>
      <c r="BE13" s="17">
        <v>0.116705054852205</v>
      </c>
      <c r="BF13" s="17">
        <v>4.1712136504674799E-2</v>
      </c>
      <c r="BG13" s="17">
        <v>4.1552600770296197E-2</v>
      </c>
      <c r="BH13" s="17">
        <v>2.63216806746648E-2</v>
      </c>
      <c r="BI13" s="17"/>
      <c r="BJ13" s="17">
        <v>9.9999916756883203E-2</v>
      </c>
      <c r="BK13" s="17">
        <v>6.9008193955740399E-2</v>
      </c>
      <c r="BL13" s="17">
        <v>3.2342662904234799E-2</v>
      </c>
      <c r="BM13" s="17">
        <v>2.63324903166176E-2</v>
      </c>
      <c r="BN13" s="17"/>
      <c r="BO13" s="17">
        <v>7.7684024641545904E-2</v>
      </c>
      <c r="BP13" s="17">
        <v>6.1910611609407903E-2</v>
      </c>
      <c r="BQ13" s="17">
        <v>2.8359118246778399E-2</v>
      </c>
      <c r="BR13" s="17"/>
      <c r="BS13" s="17">
        <v>3.5291688352594497E-2</v>
      </c>
      <c r="BT13" s="17">
        <v>4.6900182025020602E-2</v>
      </c>
      <c r="BU13" s="17"/>
      <c r="BV13" s="17">
        <v>2.80915845900469E-2</v>
      </c>
      <c r="BW13" s="17">
        <v>2.7985720565304899E-2</v>
      </c>
      <c r="BX13" s="17">
        <v>6.4388688184458504E-2</v>
      </c>
      <c r="BY13" s="17"/>
      <c r="BZ13" s="17">
        <v>2.07254512733187E-2</v>
      </c>
      <c r="CA13" s="17">
        <v>3.9538043445062801E-2</v>
      </c>
    </row>
    <row r="14" spans="2:79" x14ac:dyDescent="0.3">
      <c r="B14" s="18" t="s">
        <v>149</v>
      </c>
      <c r="C14" s="17">
        <v>1.17159154016638E-2</v>
      </c>
      <c r="D14" s="17">
        <v>1.03699571860038E-2</v>
      </c>
      <c r="E14" s="17">
        <v>1.31326941753558E-2</v>
      </c>
      <c r="F14" s="17"/>
      <c r="G14" s="17">
        <v>0</v>
      </c>
      <c r="H14" s="17">
        <v>2.5207074359604498E-2</v>
      </c>
      <c r="I14" s="17">
        <v>1.5482161665605501E-2</v>
      </c>
      <c r="J14" s="17">
        <v>1.46071583554105E-2</v>
      </c>
      <c r="K14" s="17">
        <v>6.5923275996129299E-3</v>
      </c>
      <c r="L14" s="17">
        <v>6.5523011546173996E-3</v>
      </c>
      <c r="M14" s="17"/>
      <c r="N14" s="17">
        <v>3.3479073028414301E-3</v>
      </c>
      <c r="O14" s="17">
        <v>1.98565071708963E-2</v>
      </c>
      <c r="P14" s="17">
        <v>1.12719156188328E-2</v>
      </c>
      <c r="Q14" s="17">
        <v>1.29121868253148E-2</v>
      </c>
      <c r="R14" s="17"/>
      <c r="S14" s="17">
        <v>0</v>
      </c>
      <c r="T14" s="17">
        <v>1.4471661292743E-2</v>
      </c>
      <c r="U14" s="17">
        <v>0</v>
      </c>
      <c r="V14" s="17">
        <v>5.2299317856300898E-3</v>
      </c>
      <c r="W14" s="17">
        <v>1.48543478435942E-2</v>
      </c>
      <c r="X14" s="17">
        <v>1.7216277348777499E-2</v>
      </c>
      <c r="Y14" s="17">
        <v>1.9773747387990301E-2</v>
      </c>
      <c r="Z14" s="17">
        <v>0</v>
      </c>
      <c r="AA14" s="17">
        <v>2.2224296313680399E-2</v>
      </c>
      <c r="AB14" s="17">
        <v>6.37165485577325E-3</v>
      </c>
      <c r="AC14" s="17">
        <v>4.32283740067348E-2</v>
      </c>
      <c r="AD14" s="17">
        <v>0</v>
      </c>
      <c r="AE14" s="17"/>
      <c r="AF14" s="17">
        <v>0</v>
      </c>
      <c r="AG14" s="17">
        <v>1.4637238640613301E-2</v>
      </c>
      <c r="AH14" s="17">
        <v>1.7572746241324301E-2</v>
      </c>
      <c r="AI14" s="17">
        <v>0</v>
      </c>
      <c r="AJ14" s="17">
        <v>9.0651399372484696E-3</v>
      </c>
      <c r="AK14" s="17"/>
      <c r="AL14" s="17">
        <v>6.8417342120129197E-3</v>
      </c>
      <c r="AM14" s="17">
        <v>6.8799645399352802E-3</v>
      </c>
      <c r="AN14" s="17">
        <v>2.1822296691681901E-2</v>
      </c>
      <c r="AO14" s="17">
        <v>2.20314492462602E-3</v>
      </c>
      <c r="AP14" s="17">
        <v>6.9052787872884202E-3</v>
      </c>
      <c r="AQ14" s="17">
        <v>2.5727650944764899E-2</v>
      </c>
      <c r="AR14" s="17"/>
      <c r="AS14" s="17">
        <v>3.4579228096282698E-3</v>
      </c>
      <c r="AT14" s="17">
        <v>1.3786068162866301E-2</v>
      </c>
      <c r="AU14" s="17">
        <v>8.5819595921499403E-3</v>
      </c>
      <c r="AV14" s="17">
        <v>1.9495932217809001E-2</v>
      </c>
      <c r="AW14" s="17">
        <v>2.7282505857061899E-2</v>
      </c>
      <c r="AX14" s="17"/>
      <c r="AY14" s="17">
        <v>3.9931078581969502E-3</v>
      </c>
      <c r="AZ14" s="17">
        <v>1.011313360796E-2</v>
      </c>
      <c r="BA14" s="17">
        <v>2.0381065652602001E-2</v>
      </c>
      <c r="BB14" s="17">
        <v>1.4141267572738399E-2</v>
      </c>
      <c r="BC14" s="17">
        <v>1.2526913451712999E-2</v>
      </c>
      <c r="BD14" s="17"/>
      <c r="BE14" s="17">
        <v>1.4915481285999401E-2</v>
      </c>
      <c r="BF14" s="17">
        <v>3.2477648969493002E-3</v>
      </c>
      <c r="BG14" s="17">
        <v>1.05928006186822E-2</v>
      </c>
      <c r="BH14" s="17">
        <v>1.86317364135016E-2</v>
      </c>
      <c r="BI14" s="17"/>
      <c r="BJ14" s="17">
        <v>2.0635687762345201E-2</v>
      </c>
      <c r="BK14" s="17">
        <v>7.9707485237444902E-3</v>
      </c>
      <c r="BL14" s="17">
        <v>1.0037186610195601E-2</v>
      </c>
      <c r="BM14" s="17">
        <v>1.11367357005463E-2</v>
      </c>
      <c r="BN14" s="17"/>
      <c r="BO14" s="17">
        <v>2.1471843103093101E-2</v>
      </c>
      <c r="BP14" s="17">
        <v>3.3868713779934998E-3</v>
      </c>
      <c r="BQ14" s="17">
        <v>1.1432919917331599E-2</v>
      </c>
      <c r="BR14" s="17"/>
      <c r="BS14" s="17">
        <v>1.3025164440233199E-2</v>
      </c>
      <c r="BT14" s="17">
        <v>1.0134014940833999E-2</v>
      </c>
      <c r="BU14" s="17"/>
      <c r="BV14" s="17">
        <v>1.2095332027954901E-2</v>
      </c>
      <c r="BW14" s="17">
        <v>1.2752676537622199E-2</v>
      </c>
      <c r="BX14" s="17">
        <v>3.3503100315937398E-3</v>
      </c>
      <c r="BY14" s="17"/>
      <c r="BZ14" s="17">
        <v>2.7811139063728299E-2</v>
      </c>
      <c r="CA14" s="17">
        <v>1.7861280423700499E-2</v>
      </c>
    </row>
    <row r="15" spans="2:79" x14ac:dyDescent="0.3">
      <c r="B15" s="18" t="s">
        <v>213</v>
      </c>
      <c r="C15" s="21">
        <v>0.71640868146400205</v>
      </c>
      <c r="D15" s="21">
        <v>0.68028380281892398</v>
      </c>
      <c r="E15" s="21">
        <v>0.75236920165562604</v>
      </c>
      <c r="F15" s="21"/>
      <c r="G15" s="21">
        <v>0.70714519097133599</v>
      </c>
      <c r="H15" s="21">
        <v>0.72562502495847003</v>
      </c>
      <c r="I15" s="21">
        <v>0.71400950952220499</v>
      </c>
      <c r="J15" s="21">
        <v>0.656749067977628</v>
      </c>
      <c r="K15" s="21">
        <v>0.71755880204045996</v>
      </c>
      <c r="L15" s="21">
        <v>0.76477454778853504</v>
      </c>
      <c r="M15" s="21"/>
      <c r="N15" s="21">
        <v>0.76012202654901295</v>
      </c>
      <c r="O15" s="21">
        <v>0.710925977284394</v>
      </c>
      <c r="P15" s="21">
        <v>0.68535361629379898</v>
      </c>
      <c r="Q15" s="21">
        <v>0.70061553262458598</v>
      </c>
      <c r="R15" s="21"/>
      <c r="S15" s="21">
        <v>0.73101442830501995</v>
      </c>
      <c r="T15" s="21">
        <v>0.71273164625835495</v>
      </c>
      <c r="U15" s="21">
        <v>0.741152656128368</v>
      </c>
      <c r="V15" s="21">
        <v>0.72167797666606903</v>
      </c>
      <c r="W15" s="21">
        <v>0.67863259392192898</v>
      </c>
      <c r="X15" s="21">
        <v>0.66911572138394004</v>
      </c>
      <c r="Y15" s="21">
        <v>0.72413630879711099</v>
      </c>
      <c r="Z15" s="21">
        <v>0.83270362558818001</v>
      </c>
      <c r="AA15" s="21">
        <v>0.72042560562161795</v>
      </c>
      <c r="AB15" s="21">
        <v>0.73257864217647295</v>
      </c>
      <c r="AC15" s="21">
        <v>0.65900616760484199</v>
      </c>
      <c r="AD15" s="21">
        <v>0.67040972995155201</v>
      </c>
      <c r="AE15" s="21"/>
      <c r="AF15" s="21">
        <v>0.70913517620065103</v>
      </c>
      <c r="AG15" s="21">
        <v>0.74509390326705005</v>
      </c>
      <c r="AH15" s="21">
        <v>0.79358599749357694</v>
      </c>
      <c r="AI15" s="21">
        <v>0.57160083671682405</v>
      </c>
      <c r="AJ15" s="21">
        <v>0.76279030331580799</v>
      </c>
      <c r="AK15" s="21"/>
      <c r="AL15" s="21">
        <v>0.78703239989003104</v>
      </c>
      <c r="AM15" s="21">
        <v>0.73643472121872</v>
      </c>
      <c r="AN15" s="21">
        <v>0.79273760237365498</v>
      </c>
      <c r="AO15" s="21">
        <v>0.58971464767635795</v>
      </c>
      <c r="AP15" s="21">
        <v>0.791259108332798</v>
      </c>
      <c r="AQ15" s="21">
        <v>0.68027834083137595</v>
      </c>
      <c r="AR15" s="21"/>
      <c r="AS15" s="21">
        <v>0.77925657040137297</v>
      </c>
      <c r="AT15" s="21">
        <v>0.72553563034377</v>
      </c>
      <c r="AU15" s="21">
        <v>0.66416850086297696</v>
      </c>
      <c r="AV15" s="21">
        <v>0.68920590432443296</v>
      </c>
      <c r="AW15" s="21">
        <v>0.75175618142834699</v>
      </c>
      <c r="AX15" s="21"/>
      <c r="AY15" s="21">
        <v>0.77595883704368296</v>
      </c>
      <c r="AZ15" s="21">
        <v>0.71663528473012705</v>
      </c>
      <c r="BA15" s="21">
        <v>0.693870386624591</v>
      </c>
      <c r="BB15" s="21">
        <v>0.70275746326982302</v>
      </c>
      <c r="BC15" s="21">
        <v>0.51180295279615595</v>
      </c>
      <c r="BD15" s="21"/>
      <c r="BE15" s="21">
        <v>0.47476872696255201</v>
      </c>
      <c r="BF15" s="21">
        <v>0.61290914033162003</v>
      </c>
      <c r="BG15" s="21">
        <v>0.71095453651350904</v>
      </c>
      <c r="BH15" s="21">
        <v>0.82864704622836305</v>
      </c>
      <c r="BI15" s="21"/>
      <c r="BJ15" s="21">
        <v>0.52476345328785101</v>
      </c>
      <c r="BK15" s="21">
        <v>0.70673501509539305</v>
      </c>
      <c r="BL15" s="21">
        <v>0.70696510157780701</v>
      </c>
      <c r="BM15" s="21">
        <v>0.76818702540004402</v>
      </c>
      <c r="BN15" s="21"/>
      <c r="BO15" s="21">
        <v>0.65355582906641796</v>
      </c>
      <c r="BP15" s="21">
        <v>0.62616166475217405</v>
      </c>
      <c r="BQ15" s="21">
        <v>0.74747255807996704</v>
      </c>
      <c r="BR15" s="21"/>
      <c r="BS15" s="21">
        <v>0.73265286526094398</v>
      </c>
      <c r="BT15" s="21">
        <v>0.69521513818485203</v>
      </c>
      <c r="BU15" s="21"/>
      <c r="BV15" s="21">
        <v>0.77368949346041305</v>
      </c>
      <c r="BW15" s="21">
        <v>0.71317823507224898</v>
      </c>
      <c r="BX15" s="21">
        <v>0.68701255017987495</v>
      </c>
      <c r="BY15" s="21"/>
      <c r="BZ15" s="21">
        <v>0.71511888158482795</v>
      </c>
      <c r="CA15" s="21">
        <v>0.68894353746711101</v>
      </c>
    </row>
    <row r="16" spans="2:79" x14ac:dyDescent="0.3">
      <c r="B16" s="18" t="s">
        <v>214</v>
      </c>
      <c r="C16" s="21">
        <v>0.115715217052893</v>
      </c>
      <c r="D16" s="21">
        <v>0.15157800921522899</v>
      </c>
      <c r="E16" s="21">
        <v>7.8518921141286099E-2</v>
      </c>
      <c r="F16" s="21"/>
      <c r="G16" s="21">
        <v>0.116542071901133</v>
      </c>
      <c r="H16" s="21">
        <v>8.6708876033173801E-2</v>
      </c>
      <c r="I16" s="21">
        <v>0.116935097731427</v>
      </c>
      <c r="J16" s="21">
        <v>0.164906641204905</v>
      </c>
      <c r="K16" s="21">
        <v>0.13913983776192099</v>
      </c>
      <c r="L16" s="21">
        <v>8.2168093889038202E-2</v>
      </c>
      <c r="M16" s="21"/>
      <c r="N16" s="21">
        <v>9.9241543960932696E-2</v>
      </c>
      <c r="O16" s="21">
        <v>8.5751307761817802E-2</v>
      </c>
      <c r="P16" s="21">
        <v>0.13964109953065099</v>
      </c>
      <c r="Q16" s="21">
        <v>0.143714006250416</v>
      </c>
      <c r="R16" s="21"/>
      <c r="S16" s="21">
        <v>9.7469310106755802E-2</v>
      </c>
      <c r="T16" s="21">
        <v>0.13380499956522099</v>
      </c>
      <c r="U16" s="21">
        <v>8.7749929135036306E-2</v>
      </c>
      <c r="V16" s="21">
        <v>0.115712003768392</v>
      </c>
      <c r="W16" s="21">
        <v>0.174022395675616</v>
      </c>
      <c r="X16" s="21">
        <v>0.112206285977105</v>
      </c>
      <c r="Y16" s="21">
        <v>8.6927609390685903E-2</v>
      </c>
      <c r="Z16" s="21">
        <v>6.8469762839010698E-2</v>
      </c>
      <c r="AA16" s="21">
        <v>0.10163637187890399</v>
      </c>
      <c r="AB16" s="21">
        <v>0.13057495123660501</v>
      </c>
      <c r="AC16" s="21">
        <v>0.140952847741633</v>
      </c>
      <c r="AD16" s="21">
        <v>0.17588068514549099</v>
      </c>
      <c r="AE16" s="21"/>
      <c r="AF16" s="21">
        <v>0.143676966988463</v>
      </c>
      <c r="AG16" s="21">
        <v>8.6380712038951299E-2</v>
      </c>
      <c r="AH16" s="21">
        <v>6.0851952441921701E-2</v>
      </c>
      <c r="AI16" s="21">
        <v>0.23209146707572501</v>
      </c>
      <c r="AJ16" s="21">
        <v>5.40167406225684E-2</v>
      </c>
      <c r="AK16" s="21"/>
      <c r="AL16" s="21">
        <v>6.6416654569759398E-2</v>
      </c>
      <c r="AM16" s="21">
        <v>0.12957414791243599</v>
      </c>
      <c r="AN16" s="21">
        <v>8.7126214925115394E-2</v>
      </c>
      <c r="AO16" s="21">
        <v>0.20609656622063499</v>
      </c>
      <c r="AP16" s="21">
        <v>4.7353577115867698E-2</v>
      </c>
      <c r="AQ16" s="21">
        <v>7.0774027321494501E-2</v>
      </c>
      <c r="AR16" s="21"/>
      <c r="AS16" s="21">
        <v>9.7658342256394595E-2</v>
      </c>
      <c r="AT16" s="21">
        <v>0.105599542363513</v>
      </c>
      <c r="AU16" s="21">
        <v>0.13479148388132101</v>
      </c>
      <c r="AV16" s="21">
        <v>0.13790350541223201</v>
      </c>
      <c r="AW16" s="21">
        <v>0.16867630717884299</v>
      </c>
      <c r="AX16" s="21"/>
      <c r="AY16" s="21">
        <v>9.2593541498725299E-2</v>
      </c>
      <c r="AZ16" s="21">
        <v>0.108330274023727</v>
      </c>
      <c r="BA16" s="21">
        <v>0.117835953770053</v>
      </c>
      <c r="BB16" s="21">
        <v>0.147413601714247</v>
      </c>
      <c r="BC16" s="21">
        <v>0.22695722270754101</v>
      </c>
      <c r="BD16" s="21"/>
      <c r="BE16" s="21">
        <v>0.369219928528494</v>
      </c>
      <c r="BF16" s="21">
        <v>0.17334896773945799</v>
      </c>
      <c r="BG16" s="21">
        <v>0.102777782304094</v>
      </c>
      <c r="BH16" s="21">
        <v>6.3899411872622797E-2</v>
      </c>
      <c r="BI16" s="21"/>
      <c r="BJ16" s="21">
        <v>0.24693186225788599</v>
      </c>
      <c r="BK16" s="21">
        <v>0.13760779271345</v>
      </c>
      <c r="BL16" s="21">
        <v>0.115543244888808</v>
      </c>
      <c r="BM16" s="21">
        <v>8.1939560349535895E-2</v>
      </c>
      <c r="BN16" s="21"/>
      <c r="BO16" s="21">
        <v>0.17475942883578199</v>
      </c>
      <c r="BP16" s="21">
        <v>0.162954527157505</v>
      </c>
      <c r="BQ16" s="21">
        <v>9.4497127116279306E-2</v>
      </c>
      <c r="BR16" s="21"/>
      <c r="BS16" s="21">
        <v>0.10865078324543399</v>
      </c>
      <c r="BT16" s="21">
        <v>0.124100503893863</v>
      </c>
      <c r="BU16" s="21"/>
      <c r="BV16" s="21">
        <v>7.8077892996665996E-2</v>
      </c>
      <c r="BW16" s="21">
        <v>9.9210488012256001E-2</v>
      </c>
      <c r="BX16" s="21">
        <v>0.17005988819338799</v>
      </c>
      <c r="BY16" s="21"/>
      <c r="BZ16" s="21">
        <v>5.3867517593746202E-2</v>
      </c>
      <c r="CA16" s="21">
        <v>0.12450590384074001</v>
      </c>
    </row>
    <row r="17" spans="2:79" x14ac:dyDescent="0.3">
      <c r="B17" s="18" t="s">
        <v>191</v>
      </c>
      <c r="C17" s="22">
        <v>0.60069346441110905</v>
      </c>
      <c r="D17" s="22">
        <v>0.52870579360369396</v>
      </c>
      <c r="E17" s="22">
        <v>0.67385028051434004</v>
      </c>
      <c r="F17" s="22"/>
      <c r="G17" s="22">
        <v>0.59060311907020302</v>
      </c>
      <c r="H17" s="22">
        <v>0.63891614892529602</v>
      </c>
      <c r="I17" s="22">
        <v>0.59707441179077803</v>
      </c>
      <c r="J17" s="22">
        <v>0.491842426772723</v>
      </c>
      <c r="K17" s="22">
        <v>0.57841896427854</v>
      </c>
      <c r="L17" s="22">
        <v>0.68260645389949703</v>
      </c>
      <c r="M17" s="22"/>
      <c r="N17" s="22">
        <v>0.66088048258808096</v>
      </c>
      <c r="O17" s="22">
        <v>0.62517466952257605</v>
      </c>
      <c r="P17" s="22">
        <v>0.54571251676314703</v>
      </c>
      <c r="Q17" s="22">
        <v>0.55690152637417001</v>
      </c>
      <c r="R17" s="22"/>
      <c r="S17" s="22">
        <v>0.63354511819826398</v>
      </c>
      <c r="T17" s="22">
        <v>0.57892664669313398</v>
      </c>
      <c r="U17" s="22">
        <v>0.65340272699333102</v>
      </c>
      <c r="V17" s="22">
        <v>0.60596597289767695</v>
      </c>
      <c r="W17" s="22">
        <v>0.50461019824631304</v>
      </c>
      <c r="X17" s="22">
        <v>0.55690943540683502</v>
      </c>
      <c r="Y17" s="22">
        <v>0.63720869940642599</v>
      </c>
      <c r="Z17" s="22">
        <v>0.76423386274916905</v>
      </c>
      <c r="AA17" s="22">
        <v>0.618789233742714</v>
      </c>
      <c r="AB17" s="22">
        <v>0.60200369093986805</v>
      </c>
      <c r="AC17" s="22">
        <v>0.51805331986320902</v>
      </c>
      <c r="AD17" s="22">
        <v>0.49452904480606003</v>
      </c>
      <c r="AE17" s="22"/>
      <c r="AF17" s="22">
        <v>0.56545820921218803</v>
      </c>
      <c r="AG17" s="22">
        <v>0.65871319122809902</v>
      </c>
      <c r="AH17" s="22">
        <v>0.73273404505165496</v>
      </c>
      <c r="AI17" s="22">
        <v>0.33950936964109901</v>
      </c>
      <c r="AJ17" s="22">
        <v>0.70877356269323999</v>
      </c>
      <c r="AK17" s="22"/>
      <c r="AL17" s="22">
        <v>0.72061574532027195</v>
      </c>
      <c r="AM17" s="22">
        <v>0.60686057330628496</v>
      </c>
      <c r="AN17" s="22">
        <v>0.70561138744854002</v>
      </c>
      <c r="AO17" s="22">
        <v>0.38361808145572301</v>
      </c>
      <c r="AP17" s="22">
        <v>0.74390553121693104</v>
      </c>
      <c r="AQ17" s="22">
        <v>0.60950431350988199</v>
      </c>
      <c r="AR17" s="22"/>
      <c r="AS17" s="22">
        <v>0.68159822814497795</v>
      </c>
      <c r="AT17" s="22">
        <v>0.61993608798025801</v>
      </c>
      <c r="AU17" s="22">
        <v>0.52937701698165696</v>
      </c>
      <c r="AV17" s="22">
        <v>0.55130239891220101</v>
      </c>
      <c r="AW17" s="22">
        <v>0.58307987424950403</v>
      </c>
      <c r="AX17" s="22"/>
      <c r="AY17" s="22">
        <v>0.68336529554495695</v>
      </c>
      <c r="AZ17" s="22">
        <v>0.60830501070639997</v>
      </c>
      <c r="BA17" s="22">
        <v>0.57603443285453804</v>
      </c>
      <c r="BB17" s="22">
        <v>0.55534386155557602</v>
      </c>
      <c r="BC17" s="22">
        <v>0.28484573008861502</v>
      </c>
      <c r="BD17" s="22"/>
      <c r="BE17" s="22">
        <v>0.105548798434058</v>
      </c>
      <c r="BF17" s="22">
        <v>0.43956017259216201</v>
      </c>
      <c r="BG17" s="22">
        <v>0.60817675420941597</v>
      </c>
      <c r="BH17" s="22">
        <v>0.76474763435574</v>
      </c>
      <c r="BI17" s="22"/>
      <c r="BJ17" s="22">
        <v>0.27783159102996502</v>
      </c>
      <c r="BK17" s="22">
        <v>0.56912722238194302</v>
      </c>
      <c r="BL17" s="22">
        <v>0.59142185668899905</v>
      </c>
      <c r="BM17" s="22">
        <v>0.68624746505050904</v>
      </c>
      <c r="BN17" s="22"/>
      <c r="BO17" s="22">
        <v>0.47879640023063602</v>
      </c>
      <c r="BP17" s="22">
        <v>0.46320713759466903</v>
      </c>
      <c r="BQ17" s="22">
        <v>0.65297543096368804</v>
      </c>
      <c r="BR17" s="22"/>
      <c r="BS17" s="22">
        <v>0.62400208201551</v>
      </c>
      <c r="BT17" s="22">
        <v>0.57111463429098897</v>
      </c>
      <c r="BU17" s="22"/>
      <c r="BV17" s="22">
        <v>0.69561160046374704</v>
      </c>
      <c r="BW17" s="22">
        <v>0.61396774705999302</v>
      </c>
      <c r="BX17" s="22">
        <v>0.51695266198648704</v>
      </c>
      <c r="BY17" s="22"/>
      <c r="BZ17" s="22">
        <v>0.66125136399108198</v>
      </c>
      <c r="CA17" s="22">
        <v>0.564437633626371</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0.397722570689028</v>
      </c>
      <c r="D9" s="17">
        <v>0.37986178139370402</v>
      </c>
      <c r="E9" s="17">
        <v>0.415880190772141</v>
      </c>
      <c r="F9" s="17"/>
      <c r="G9" s="17">
        <v>0.39880462434469</v>
      </c>
      <c r="H9" s="17">
        <v>0.41826400276685499</v>
      </c>
      <c r="I9" s="17">
        <v>0.38384083503785699</v>
      </c>
      <c r="J9" s="17">
        <v>0.38714728232401102</v>
      </c>
      <c r="K9" s="17">
        <v>0.40977848929927901</v>
      </c>
      <c r="L9" s="17">
        <v>0.39209471320617301</v>
      </c>
      <c r="M9" s="17"/>
      <c r="N9" s="17">
        <v>0.39140952132383899</v>
      </c>
      <c r="O9" s="17">
        <v>0.40321162180748998</v>
      </c>
      <c r="P9" s="17">
        <v>0.39496009358727102</v>
      </c>
      <c r="Q9" s="17">
        <v>0.39948473851248101</v>
      </c>
      <c r="R9" s="17"/>
      <c r="S9" s="17">
        <v>0.37952977362513601</v>
      </c>
      <c r="T9" s="17">
        <v>0.413477571120617</v>
      </c>
      <c r="U9" s="17">
        <v>0.412478098250945</v>
      </c>
      <c r="V9" s="17">
        <v>0.448350753709224</v>
      </c>
      <c r="W9" s="17">
        <v>0.39533389374445299</v>
      </c>
      <c r="X9" s="17">
        <v>0.410849288223327</v>
      </c>
      <c r="Y9" s="17">
        <v>0.31674318348888097</v>
      </c>
      <c r="Z9" s="17">
        <v>0.416303216523564</v>
      </c>
      <c r="AA9" s="17">
        <v>0.427563166432951</v>
      </c>
      <c r="AB9" s="17">
        <v>0.34583470518360299</v>
      </c>
      <c r="AC9" s="17">
        <v>0.37823384773559199</v>
      </c>
      <c r="AD9" s="17">
        <v>0.46002805174346301</v>
      </c>
      <c r="AE9" s="17"/>
      <c r="AF9" s="17">
        <v>0.37009293231853002</v>
      </c>
      <c r="AG9" s="17">
        <v>0.44630352160534997</v>
      </c>
      <c r="AH9" s="17">
        <v>0.41314799458169599</v>
      </c>
      <c r="AI9" s="17">
        <v>0.29343640746105099</v>
      </c>
      <c r="AJ9" s="17">
        <v>0.476746721082563</v>
      </c>
      <c r="AK9" s="17"/>
      <c r="AL9" s="17">
        <v>0.45975199899081598</v>
      </c>
      <c r="AM9" s="17">
        <v>0.40982234487895602</v>
      </c>
      <c r="AN9" s="17">
        <v>0.44166557831258901</v>
      </c>
      <c r="AO9" s="17">
        <v>0.33054740110652397</v>
      </c>
      <c r="AP9" s="17">
        <v>0.50657517345879099</v>
      </c>
      <c r="AQ9" s="17">
        <v>0.29618541885226501</v>
      </c>
      <c r="AR9" s="17"/>
      <c r="AS9" s="17">
        <v>0.51563890139124002</v>
      </c>
      <c r="AT9" s="17">
        <v>0.373588477899229</v>
      </c>
      <c r="AU9" s="17">
        <v>0.354724657984333</v>
      </c>
      <c r="AV9" s="17">
        <v>0.40234283064124299</v>
      </c>
      <c r="AW9" s="17">
        <v>0.501705419609211</v>
      </c>
      <c r="AX9" s="17"/>
      <c r="AY9" s="17">
        <v>0.49635537988100897</v>
      </c>
      <c r="AZ9" s="17">
        <v>0.35752409515509398</v>
      </c>
      <c r="BA9" s="17">
        <v>0.38016987721045797</v>
      </c>
      <c r="BB9" s="17">
        <v>0.389715100974869</v>
      </c>
      <c r="BC9" s="17">
        <v>0.28651579689134599</v>
      </c>
      <c r="BD9" s="17"/>
      <c r="BE9" s="17">
        <v>0.174442722801462</v>
      </c>
      <c r="BF9" s="17">
        <v>0.27000660842654101</v>
      </c>
      <c r="BG9" s="17">
        <v>0.38614352448801598</v>
      </c>
      <c r="BH9" s="17">
        <v>0.52896764514253403</v>
      </c>
      <c r="BI9" s="17"/>
      <c r="BJ9" s="17">
        <v>0.32014338436143402</v>
      </c>
      <c r="BK9" s="17">
        <v>0.32001252173879602</v>
      </c>
      <c r="BL9" s="17">
        <v>0.36043943013378799</v>
      </c>
      <c r="BM9" s="17">
        <v>0.44608291877427497</v>
      </c>
      <c r="BN9" s="17"/>
      <c r="BO9" s="17">
        <v>0.31792359446835999</v>
      </c>
      <c r="BP9" s="17">
        <v>0.31535682039615698</v>
      </c>
      <c r="BQ9" s="17">
        <v>0.43202286390004802</v>
      </c>
      <c r="BR9" s="17"/>
      <c r="BS9" s="17">
        <v>0.42141306578653898</v>
      </c>
      <c r="BT9" s="17">
        <v>0.36823273245098498</v>
      </c>
      <c r="BU9" s="17"/>
      <c r="BV9" s="17">
        <v>0.42363990459667</v>
      </c>
      <c r="BW9" s="17">
        <v>0.41576038655589098</v>
      </c>
      <c r="BX9" s="17">
        <v>0.35260191814209002</v>
      </c>
      <c r="BY9" s="17"/>
      <c r="BZ9" s="17">
        <v>0.48613429465164099</v>
      </c>
      <c r="CA9" s="17">
        <v>0.46534093152966599</v>
      </c>
    </row>
    <row r="10" spans="2:79" x14ac:dyDescent="0.3">
      <c r="B10" s="18" t="s">
        <v>209</v>
      </c>
      <c r="C10" s="17">
        <v>0.32043486592131998</v>
      </c>
      <c r="D10" s="17">
        <v>0.30704146260549597</v>
      </c>
      <c r="E10" s="17">
        <v>0.332378759193245</v>
      </c>
      <c r="F10" s="17"/>
      <c r="G10" s="17">
        <v>0.32635546796473303</v>
      </c>
      <c r="H10" s="17">
        <v>0.30606166450738298</v>
      </c>
      <c r="I10" s="17">
        <v>0.36424543744708399</v>
      </c>
      <c r="J10" s="17">
        <v>0.31985082010122801</v>
      </c>
      <c r="K10" s="17">
        <v>0.297331580613516</v>
      </c>
      <c r="L10" s="17">
        <v>0.30849353976430599</v>
      </c>
      <c r="M10" s="17"/>
      <c r="N10" s="17">
        <v>0.34283674273529402</v>
      </c>
      <c r="O10" s="17">
        <v>0.32682777582207601</v>
      </c>
      <c r="P10" s="17">
        <v>0.30051626159716399</v>
      </c>
      <c r="Q10" s="17">
        <v>0.30765046905157001</v>
      </c>
      <c r="R10" s="17"/>
      <c r="S10" s="17">
        <v>0.29838847259725398</v>
      </c>
      <c r="T10" s="17">
        <v>0.34110746807030201</v>
      </c>
      <c r="U10" s="17">
        <v>0.28923530989187302</v>
      </c>
      <c r="V10" s="17">
        <v>0.30648593409719699</v>
      </c>
      <c r="W10" s="17">
        <v>0.30443969062571102</v>
      </c>
      <c r="X10" s="17">
        <v>0.30476482896659501</v>
      </c>
      <c r="Y10" s="17">
        <v>0.36103367143874798</v>
      </c>
      <c r="Z10" s="17">
        <v>0.28727737787522301</v>
      </c>
      <c r="AA10" s="17">
        <v>0.33660671823863197</v>
      </c>
      <c r="AB10" s="17">
        <v>0.36500101405900998</v>
      </c>
      <c r="AC10" s="17">
        <v>0.342684040833801</v>
      </c>
      <c r="AD10" s="17">
        <v>0.24822191555279999</v>
      </c>
      <c r="AE10" s="17"/>
      <c r="AF10" s="17">
        <v>0.32249242379530402</v>
      </c>
      <c r="AG10" s="17">
        <v>0.32817943922992698</v>
      </c>
      <c r="AH10" s="17">
        <v>0.36303261986510099</v>
      </c>
      <c r="AI10" s="17">
        <v>0.27083811315046202</v>
      </c>
      <c r="AJ10" s="17">
        <v>0.26670837661065899</v>
      </c>
      <c r="AK10" s="17"/>
      <c r="AL10" s="17">
        <v>0.31081577196254101</v>
      </c>
      <c r="AM10" s="17">
        <v>0.33030963351708598</v>
      </c>
      <c r="AN10" s="17">
        <v>0.34008687324789899</v>
      </c>
      <c r="AO10" s="17">
        <v>0.298419481446284</v>
      </c>
      <c r="AP10" s="17">
        <v>0.278686199392707</v>
      </c>
      <c r="AQ10" s="17">
        <v>0.42464406280273898</v>
      </c>
      <c r="AR10" s="17"/>
      <c r="AS10" s="17">
        <v>0.24584218092729601</v>
      </c>
      <c r="AT10" s="17">
        <v>0.35833958323428799</v>
      </c>
      <c r="AU10" s="17">
        <v>0.31260343093736598</v>
      </c>
      <c r="AV10" s="17">
        <v>0.298449846715725</v>
      </c>
      <c r="AW10" s="17">
        <v>0.23530145538651301</v>
      </c>
      <c r="AX10" s="17"/>
      <c r="AY10" s="17">
        <v>0.267242882023701</v>
      </c>
      <c r="AZ10" s="17">
        <v>0.36532457266018198</v>
      </c>
      <c r="BA10" s="17">
        <v>0.32189825495373697</v>
      </c>
      <c r="BB10" s="17">
        <v>0.298934406617615</v>
      </c>
      <c r="BC10" s="17">
        <v>0.26831608605295398</v>
      </c>
      <c r="BD10" s="17"/>
      <c r="BE10" s="17">
        <v>0.379117183471818</v>
      </c>
      <c r="BF10" s="17">
        <v>0.32768001088909399</v>
      </c>
      <c r="BG10" s="17">
        <v>0.32335017131424698</v>
      </c>
      <c r="BH10" s="17">
        <v>0.30729956316721002</v>
      </c>
      <c r="BI10" s="17"/>
      <c r="BJ10" s="17">
        <v>0.30384705166199799</v>
      </c>
      <c r="BK10" s="17">
        <v>0.38041807548504603</v>
      </c>
      <c r="BL10" s="17">
        <v>0.31930058305726899</v>
      </c>
      <c r="BM10" s="17">
        <v>0.31639017999521102</v>
      </c>
      <c r="BN10" s="17"/>
      <c r="BO10" s="17">
        <v>0.33361885917311002</v>
      </c>
      <c r="BP10" s="17">
        <v>0.35725064071976198</v>
      </c>
      <c r="BQ10" s="17">
        <v>0.31031825074718</v>
      </c>
      <c r="BR10" s="17"/>
      <c r="BS10" s="17">
        <v>0.30966205203139102</v>
      </c>
      <c r="BT10" s="17">
        <v>0.33296682041859299</v>
      </c>
      <c r="BU10" s="17"/>
      <c r="BV10" s="17">
        <v>0.33233952327864003</v>
      </c>
      <c r="BW10" s="17">
        <v>0.35038019769199502</v>
      </c>
      <c r="BX10" s="17">
        <v>0.29695478793758501</v>
      </c>
      <c r="BY10" s="17"/>
      <c r="BZ10" s="17">
        <v>0.32613373887031399</v>
      </c>
      <c r="CA10" s="17">
        <v>0.344665545125248</v>
      </c>
    </row>
    <row r="11" spans="2:79" x14ac:dyDescent="0.3">
      <c r="B11" s="18" t="s">
        <v>210</v>
      </c>
      <c r="C11" s="17">
        <v>0.197468621981647</v>
      </c>
      <c r="D11" s="17">
        <v>0.20778120940775199</v>
      </c>
      <c r="E11" s="17">
        <v>0.18704163183272399</v>
      </c>
      <c r="F11" s="17"/>
      <c r="G11" s="17">
        <v>0.18643959920089301</v>
      </c>
      <c r="H11" s="17">
        <v>0.17564003616670201</v>
      </c>
      <c r="I11" s="17">
        <v>0.17162573431610401</v>
      </c>
      <c r="J11" s="17">
        <v>0.20479182739250401</v>
      </c>
      <c r="K11" s="17">
        <v>0.20176162794581401</v>
      </c>
      <c r="L11" s="17">
        <v>0.23479257593464001</v>
      </c>
      <c r="M11" s="17"/>
      <c r="N11" s="17">
        <v>0.19227242506537601</v>
      </c>
      <c r="O11" s="17">
        <v>0.193377004466813</v>
      </c>
      <c r="P11" s="17">
        <v>0.21970002735542901</v>
      </c>
      <c r="Q11" s="17">
        <v>0.18733308890598399</v>
      </c>
      <c r="R11" s="17"/>
      <c r="S11" s="17">
        <v>0.233077228899089</v>
      </c>
      <c r="T11" s="17">
        <v>0.16024341962348501</v>
      </c>
      <c r="U11" s="17">
        <v>0.21520175987856999</v>
      </c>
      <c r="V11" s="17">
        <v>0.17023511351788401</v>
      </c>
      <c r="W11" s="17">
        <v>0.21350539087376599</v>
      </c>
      <c r="X11" s="17">
        <v>0.20565205672836401</v>
      </c>
      <c r="Y11" s="17">
        <v>0.25315834426388301</v>
      </c>
      <c r="Z11" s="17">
        <v>0.22714942744717301</v>
      </c>
      <c r="AA11" s="17">
        <v>0.178925751294056</v>
      </c>
      <c r="AB11" s="17">
        <v>0.16443912981195299</v>
      </c>
      <c r="AC11" s="17">
        <v>0.18299942675572001</v>
      </c>
      <c r="AD11" s="17">
        <v>0.168114422231919</v>
      </c>
      <c r="AE11" s="17"/>
      <c r="AF11" s="17">
        <v>0.208501072581044</v>
      </c>
      <c r="AG11" s="17">
        <v>0.170643722580263</v>
      </c>
      <c r="AH11" s="17">
        <v>0.170236315036322</v>
      </c>
      <c r="AI11" s="17">
        <v>0.27698597215050003</v>
      </c>
      <c r="AJ11" s="17">
        <v>0.191089739847008</v>
      </c>
      <c r="AK11" s="17"/>
      <c r="AL11" s="17">
        <v>0.17813053391529499</v>
      </c>
      <c r="AM11" s="17">
        <v>0.17849805521554299</v>
      </c>
      <c r="AN11" s="17">
        <v>0.16054224271472001</v>
      </c>
      <c r="AO11" s="17">
        <v>0.24287096296875901</v>
      </c>
      <c r="AP11" s="17">
        <v>0.16083804514983099</v>
      </c>
      <c r="AQ11" s="17">
        <v>0.20427691957913099</v>
      </c>
      <c r="AR11" s="17"/>
      <c r="AS11" s="17">
        <v>0.14640006962328</v>
      </c>
      <c r="AT11" s="17">
        <v>0.19138225723573199</v>
      </c>
      <c r="AU11" s="17">
        <v>0.24405738678779801</v>
      </c>
      <c r="AV11" s="17">
        <v>0.21509040772073801</v>
      </c>
      <c r="AW11" s="17">
        <v>9.8856183787333199E-2</v>
      </c>
      <c r="AX11" s="17"/>
      <c r="AY11" s="17">
        <v>0.16297090678441101</v>
      </c>
      <c r="AZ11" s="17">
        <v>0.208865740015206</v>
      </c>
      <c r="BA11" s="17">
        <v>0.20754683337735699</v>
      </c>
      <c r="BB11" s="17">
        <v>0.195972284251857</v>
      </c>
      <c r="BC11" s="17">
        <v>0.26708092753357099</v>
      </c>
      <c r="BD11" s="17"/>
      <c r="BE11" s="17">
        <v>0.27913934534100399</v>
      </c>
      <c r="BF11" s="17">
        <v>0.28933718347551102</v>
      </c>
      <c r="BG11" s="17">
        <v>0.20978785575970901</v>
      </c>
      <c r="BH11" s="17">
        <v>0.10660833688304799</v>
      </c>
      <c r="BI11" s="17"/>
      <c r="BJ11" s="17">
        <v>0.24680642920496901</v>
      </c>
      <c r="BK11" s="17">
        <v>0.214573785550078</v>
      </c>
      <c r="BL11" s="17">
        <v>0.22678217442988499</v>
      </c>
      <c r="BM11" s="17">
        <v>0.16968822346582699</v>
      </c>
      <c r="BN11" s="17"/>
      <c r="BO11" s="17">
        <v>0.21495782704374899</v>
      </c>
      <c r="BP11" s="17">
        <v>0.23297097091112301</v>
      </c>
      <c r="BQ11" s="17">
        <v>0.185073436597675</v>
      </c>
      <c r="BR11" s="17"/>
      <c r="BS11" s="17">
        <v>0.19571811032210501</v>
      </c>
      <c r="BT11" s="17">
        <v>0.201047197072386</v>
      </c>
      <c r="BU11" s="17"/>
      <c r="BV11" s="17">
        <v>0.17651052649598001</v>
      </c>
      <c r="BW11" s="17">
        <v>0.178475255669266</v>
      </c>
      <c r="BX11" s="17">
        <v>0.22112563094814</v>
      </c>
      <c r="BY11" s="17"/>
      <c r="BZ11" s="17">
        <v>0.16156195736055801</v>
      </c>
      <c r="CA11" s="17">
        <v>0.148216469884345</v>
      </c>
    </row>
    <row r="12" spans="2:79" x14ac:dyDescent="0.3">
      <c r="B12" s="18" t="s">
        <v>211</v>
      </c>
      <c r="C12" s="17">
        <v>5.0346535566647303E-2</v>
      </c>
      <c r="D12" s="17">
        <v>6.90094730130522E-2</v>
      </c>
      <c r="E12" s="17">
        <v>3.2592074567441502E-2</v>
      </c>
      <c r="F12" s="17"/>
      <c r="G12" s="17">
        <v>6.7384806268672104E-2</v>
      </c>
      <c r="H12" s="17">
        <v>5.1611870877984002E-2</v>
      </c>
      <c r="I12" s="17">
        <v>3.8381063421949302E-2</v>
      </c>
      <c r="J12" s="17">
        <v>6.4885149063653405E-2</v>
      </c>
      <c r="K12" s="17">
        <v>3.9373430011943801E-2</v>
      </c>
      <c r="L12" s="17">
        <v>4.3170974494903397E-2</v>
      </c>
      <c r="M12" s="17"/>
      <c r="N12" s="17">
        <v>4.6445763987024997E-2</v>
      </c>
      <c r="O12" s="17">
        <v>4.48573847726235E-2</v>
      </c>
      <c r="P12" s="17">
        <v>5.9862328755718099E-2</v>
      </c>
      <c r="Q12" s="17">
        <v>5.29011184033749E-2</v>
      </c>
      <c r="R12" s="17"/>
      <c r="S12" s="17">
        <v>5.3125367603693401E-2</v>
      </c>
      <c r="T12" s="17">
        <v>4.9231514807418497E-2</v>
      </c>
      <c r="U12" s="17">
        <v>3.8865204074001299E-2</v>
      </c>
      <c r="V12" s="17">
        <v>3.4293281184276103E-2</v>
      </c>
      <c r="W12" s="17">
        <v>7.9773905628346103E-2</v>
      </c>
      <c r="X12" s="17">
        <v>5.6508755880475298E-2</v>
      </c>
      <c r="Y12" s="17">
        <v>2.0924021188597E-2</v>
      </c>
      <c r="Z12" s="17">
        <v>5.44073312257774E-2</v>
      </c>
      <c r="AA12" s="17">
        <v>4.8973938853919603E-2</v>
      </c>
      <c r="AB12" s="17">
        <v>6.3077907631181707E-2</v>
      </c>
      <c r="AC12" s="17">
        <v>4.3100979020464003E-2</v>
      </c>
      <c r="AD12" s="17">
        <v>8.6060612537266296E-2</v>
      </c>
      <c r="AE12" s="17"/>
      <c r="AF12" s="17">
        <v>7.6682883540451496E-2</v>
      </c>
      <c r="AG12" s="17">
        <v>3.3872588854416498E-2</v>
      </c>
      <c r="AH12" s="17">
        <v>3.5345358520825702E-2</v>
      </c>
      <c r="AI12" s="17">
        <v>8.6270917027975597E-2</v>
      </c>
      <c r="AJ12" s="17">
        <v>3.8099682053299902E-2</v>
      </c>
      <c r="AK12" s="17"/>
      <c r="AL12" s="17">
        <v>3.3277213987986998E-2</v>
      </c>
      <c r="AM12" s="17">
        <v>5.87252861621032E-2</v>
      </c>
      <c r="AN12" s="17">
        <v>4.0792355453993998E-2</v>
      </c>
      <c r="AO12" s="17">
        <v>8.1191383737139494E-2</v>
      </c>
      <c r="AP12" s="17">
        <v>4.0419772307626403E-2</v>
      </c>
      <c r="AQ12" s="17">
        <v>4.1524829503482401E-2</v>
      </c>
      <c r="AR12" s="17"/>
      <c r="AS12" s="17">
        <v>5.2325193403586497E-2</v>
      </c>
      <c r="AT12" s="17">
        <v>4.6164350472212297E-2</v>
      </c>
      <c r="AU12" s="17">
        <v>5.56715604317541E-2</v>
      </c>
      <c r="AV12" s="17">
        <v>5.4299218885740297E-2</v>
      </c>
      <c r="AW12" s="17">
        <v>5.9873686615229502E-2</v>
      </c>
      <c r="AX12" s="17"/>
      <c r="AY12" s="17">
        <v>3.7832387684770798E-2</v>
      </c>
      <c r="AZ12" s="17">
        <v>4.4428998247643903E-2</v>
      </c>
      <c r="BA12" s="17">
        <v>5.5547150384023601E-2</v>
      </c>
      <c r="BB12" s="17">
        <v>7.6475134528790498E-2</v>
      </c>
      <c r="BC12" s="17">
        <v>7.3993005448823798E-2</v>
      </c>
      <c r="BD12" s="17"/>
      <c r="BE12" s="17">
        <v>0.123751811216977</v>
      </c>
      <c r="BF12" s="17">
        <v>7.4639154897597204E-2</v>
      </c>
      <c r="BG12" s="17">
        <v>4.6963328645237001E-2</v>
      </c>
      <c r="BH12" s="17">
        <v>2.9225401979266499E-2</v>
      </c>
      <c r="BI12" s="17"/>
      <c r="BJ12" s="17">
        <v>7.5150141639057297E-2</v>
      </c>
      <c r="BK12" s="17">
        <v>4.83355061496612E-2</v>
      </c>
      <c r="BL12" s="17">
        <v>5.9892245333419102E-2</v>
      </c>
      <c r="BM12" s="17">
        <v>3.9855512882427398E-2</v>
      </c>
      <c r="BN12" s="17"/>
      <c r="BO12" s="17">
        <v>8.0415679756058303E-2</v>
      </c>
      <c r="BP12" s="17">
        <v>7.0888253355874203E-2</v>
      </c>
      <c r="BQ12" s="17">
        <v>4.0770470974338897E-2</v>
      </c>
      <c r="BR12" s="17"/>
      <c r="BS12" s="17">
        <v>4.1000471946290598E-2</v>
      </c>
      <c r="BT12" s="17">
        <v>6.2558921274512694E-2</v>
      </c>
      <c r="BU12" s="17"/>
      <c r="BV12" s="17">
        <v>4.2233397422800502E-2</v>
      </c>
      <c r="BW12" s="17">
        <v>2.92300807814205E-2</v>
      </c>
      <c r="BX12" s="17">
        <v>8.65570774948798E-2</v>
      </c>
      <c r="BY12" s="17"/>
      <c r="BZ12" s="17">
        <v>6.4817541066716101E-3</v>
      </c>
      <c r="CA12" s="17">
        <v>2.3899940907724199E-2</v>
      </c>
    </row>
    <row r="13" spans="2:79" x14ac:dyDescent="0.3">
      <c r="B13" s="18" t="s">
        <v>212</v>
      </c>
      <c r="C13" s="17">
        <v>2.2302025420931799E-2</v>
      </c>
      <c r="D13" s="17">
        <v>2.6782769780263099E-2</v>
      </c>
      <c r="E13" s="17">
        <v>1.81301386719438E-2</v>
      </c>
      <c r="F13" s="17"/>
      <c r="G13" s="17">
        <v>2.1015502221011399E-2</v>
      </c>
      <c r="H13" s="17">
        <v>2.7158241073507901E-2</v>
      </c>
      <c r="I13" s="17">
        <v>2.8876276968292501E-2</v>
      </c>
      <c r="J13" s="17">
        <v>1.31722288356074E-2</v>
      </c>
      <c r="K13" s="17">
        <v>3.50100589234607E-2</v>
      </c>
      <c r="L13" s="17">
        <v>1.2801895955443E-2</v>
      </c>
      <c r="M13" s="17"/>
      <c r="N13" s="17">
        <v>2.02153923584075E-2</v>
      </c>
      <c r="O13" s="17">
        <v>1.9083437150661402E-2</v>
      </c>
      <c r="P13" s="17">
        <v>1.3950054796590901E-2</v>
      </c>
      <c r="Q13" s="17">
        <v>3.5698695587377802E-2</v>
      </c>
      <c r="R13" s="17"/>
      <c r="S13" s="17">
        <v>2.8480789747654899E-2</v>
      </c>
      <c r="T13" s="17">
        <v>2.18312304825494E-2</v>
      </c>
      <c r="U13" s="17">
        <v>3.8198566436017198E-2</v>
      </c>
      <c r="V13" s="17">
        <v>1.7880319482039001E-2</v>
      </c>
      <c r="W13" s="17">
        <v>6.9471191277229796E-3</v>
      </c>
      <c r="X13" s="17">
        <v>0</v>
      </c>
      <c r="Y13" s="17">
        <v>2.8367032231900999E-2</v>
      </c>
      <c r="Z13" s="17">
        <v>1.4862646928262399E-2</v>
      </c>
      <c r="AA13" s="17">
        <v>3.8403184915104102E-3</v>
      </c>
      <c r="AB13" s="17">
        <v>4.3116755236985202E-2</v>
      </c>
      <c r="AC13" s="17">
        <v>4.0562286383413498E-2</v>
      </c>
      <c r="AD13" s="17">
        <v>3.7574997934552101E-2</v>
      </c>
      <c r="AE13" s="17"/>
      <c r="AF13" s="17">
        <v>1.75362027912856E-2</v>
      </c>
      <c r="AG13" s="17">
        <v>1.33008539508482E-2</v>
      </c>
      <c r="AH13" s="17">
        <v>5.9075110112438104E-3</v>
      </c>
      <c r="AI13" s="17">
        <v>6.09020438777075E-2</v>
      </c>
      <c r="AJ13" s="17">
        <v>1.82903404692214E-2</v>
      </c>
      <c r="AK13" s="17"/>
      <c r="AL13" s="17">
        <v>9.6510453081573196E-3</v>
      </c>
      <c r="AM13" s="17">
        <v>2.0061062885412002E-2</v>
      </c>
      <c r="AN13" s="17">
        <v>0</v>
      </c>
      <c r="AO13" s="17">
        <v>4.0276985975078498E-2</v>
      </c>
      <c r="AP13" s="17">
        <v>6.5755309037566897E-3</v>
      </c>
      <c r="AQ13" s="17">
        <v>1.23992112901294E-2</v>
      </c>
      <c r="AR13" s="17"/>
      <c r="AS13" s="17">
        <v>3.06845238362735E-2</v>
      </c>
      <c r="AT13" s="17">
        <v>1.96505236493381E-2</v>
      </c>
      <c r="AU13" s="17">
        <v>2.0227048090412099E-2</v>
      </c>
      <c r="AV13" s="17">
        <v>1.48990659627484E-2</v>
      </c>
      <c r="AW13" s="17">
        <v>7.6980748744651606E-2</v>
      </c>
      <c r="AX13" s="17"/>
      <c r="AY13" s="17">
        <v>2.5730169220570299E-2</v>
      </c>
      <c r="AZ13" s="17">
        <v>1.6712992829271699E-2</v>
      </c>
      <c r="BA13" s="17">
        <v>2.0071749269417599E-2</v>
      </c>
      <c r="BB13" s="17">
        <v>1.7883846311432399E-2</v>
      </c>
      <c r="BC13" s="17">
        <v>9.1567270621591798E-2</v>
      </c>
      <c r="BD13" s="17"/>
      <c r="BE13" s="17">
        <v>2.8633455882739099E-2</v>
      </c>
      <c r="BF13" s="17">
        <v>2.6229840004644001E-2</v>
      </c>
      <c r="BG13" s="17">
        <v>2.44764792077591E-2</v>
      </c>
      <c r="BH13" s="17">
        <v>1.411333555224E-2</v>
      </c>
      <c r="BI13" s="17"/>
      <c r="BJ13" s="17">
        <v>3.1743030492339203E-2</v>
      </c>
      <c r="BK13" s="17">
        <v>2.0897789385307199E-2</v>
      </c>
      <c r="BL13" s="17">
        <v>2.49230545443959E-2</v>
      </c>
      <c r="BM13" s="17">
        <v>1.8441233200177501E-2</v>
      </c>
      <c r="BN13" s="17"/>
      <c r="BO13" s="17">
        <v>4.11682990927663E-2</v>
      </c>
      <c r="BP13" s="17">
        <v>1.6240117323744498E-2</v>
      </c>
      <c r="BQ13" s="17">
        <v>1.9835360963507801E-2</v>
      </c>
      <c r="BR13" s="17"/>
      <c r="BS13" s="17">
        <v>2.1642523010441801E-2</v>
      </c>
      <c r="BT13" s="17">
        <v>2.1913548990592599E-2</v>
      </c>
      <c r="BU13" s="17"/>
      <c r="BV13" s="17">
        <v>1.4098513871440401E-2</v>
      </c>
      <c r="BW13" s="17">
        <v>1.71213997133761E-2</v>
      </c>
      <c r="BX13" s="17">
        <v>3.6360664815673502E-2</v>
      </c>
      <c r="BY13" s="17"/>
      <c r="BZ13" s="17">
        <v>9.9580652762687998E-3</v>
      </c>
      <c r="CA13" s="17">
        <v>1.7877112553016501E-2</v>
      </c>
    </row>
    <row r="14" spans="2:79" x14ac:dyDescent="0.3">
      <c r="B14" s="18" t="s">
        <v>149</v>
      </c>
      <c r="C14" s="17">
        <v>1.17253804204263E-2</v>
      </c>
      <c r="D14" s="17">
        <v>9.5233037997328705E-3</v>
      </c>
      <c r="E14" s="17">
        <v>1.39772049625049E-2</v>
      </c>
      <c r="F14" s="17"/>
      <c r="G14" s="17">
        <v>0</v>
      </c>
      <c r="H14" s="17">
        <v>2.1264184607567699E-2</v>
      </c>
      <c r="I14" s="17">
        <v>1.30306528087131E-2</v>
      </c>
      <c r="J14" s="17">
        <v>1.0152692282996501E-2</v>
      </c>
      <c r="K14" s="17">
        <v>1.67448132059866E-2</v>
      </c>
      <c r="L14" s="17">
        <v>8.6463006445341804E-3</v>
      </c>
      <c r="M14" s="17"/>
      <c r="N14" s="17">
        <v>6.8201545300591903E-3</v>
      </c>
      <c r="O14" s="17">
        <v>1.26427759803349E-2</v>
      </c>
      <c r="P14" s="17">
        <v>1.10112339078278E-2</v>
      </c>
      <c r="Q14" s="17">
        <v>1.6931889539212999E-2</v>
      </c>
      <c r="R14" s="17"/>
      <c r="S14" s="17">
        <v>7.3983675271726999E-3</v>
      </c>
      <c r="T14" s="17">
        <v>1.41087958956273E-2</v>
      </c>
      <c r="U14" s="17">
        <v>6.0210614685935002E-3</v>
      </c>
      <c r="V14" s="17">
        <v>2.27545980093798E-2</v>
      </c>
      <c r="W14" s="17">
        <v>0</v>
      </c>
      <c r="X14" s="17">
        <v>2.22250702012395E-2</v>
      </c>
      <c r="Y14" s="17">
        <v>1.9773747387990301E-2</v>
      </c>
      <c r="Z14" s="17">
        <v>0</v>
      </c>
      <c r="AA14" s="17">
        <v>4.0901066889302701E-3</v>
      </c>
      <c r="AB14" s="17">
        <v>1.8530488077266701E-2</v>
      </c>
      <c r="AC14" s="17">
        <v>1.2419419271009299E-2</v>
      </c>
      <c r="AD14" s="17">
        <v>0</v>
      </c>
      <c r="AE14" s="17"/>
      <c r="AF14" s="17">
        <v>4.69448497338579E-3</v>
      </c>
      <c r="AG14" s="17">
        <v>7.6998737791951401E-3</v>
      </c>
      <c r="AH14" s="17">
        <v>1.23302009848117E-2</v>
      </c>
      <c r="AI14" s="17">
        <v>1.15665463323041E-2</v>
      </c>
      <c r="AJ14" s="17">
        <v>9.0651399372484696E-3</v>
      </c>
      <c r="AK14" s="17"/>
      <c r="AL14" s="17">
        <v>8.3734358352037207E-3</v>
      </c>
      <c r="AM14" s="17">
        <v>2.5836173409004401E-3</v>
      </c>
      <c r="AN14" s="17">
        <v>1.69129502707983E-2</v>
      </c>
      <c r="AO14" s="17">
        <v>6.6937847662153103E-3</v>
      </c>
      <c r="AP14" s="17">
        <v>6.9052787872884202E-3</v>
      </c>
      <c r="AQ14" s="17">
        <v>2.09695579722535E-2</v>
      </c>
      <c r="AR14" s="17"/>
      <c r="AS14" s="17">
        <v>9.1091308183243996E-3</v>
      </c>
      <c r="AT14" s="17">
        <v>1.08748075092014E-2</v>
      </c>
      <c r="AU14" s="17">
        <v>1.2715915768336999E-2</v>
      </c>
      <c r="AV14" s="17">
        <v>1.4918630073805301E-2</v>
      </c>
      <c r="AW14" s="17">
        <v>2.7282505857061899E-2</v>
      </c>
      <c r="AX14" s="17"/>
      <c r="AY14" s="17">
        <v>9.86827440553803E-3</v>
      </c>
      <c r="AZ14" s="17">
        <v>7.1436010926021198E-3</v>
      </c>
      <c r="BA14" s="17">
        <v>1.47661348050061E-2</v>
      </c>
      <c r="BB14" s="17">
        <v>2.10192273154357E-2</v>
      </c>
      <c r="BC14" s="17">
        <v>1.2526913451712999E-2</v>
      </c>
      <c r="BD14" s="17"/>
      <c r="BE14" s="17">
        <v>1.4915481285999401E-2</v>
      </c>
      <c r="BF14" s="17">
        <v>1.2107202306613E-2</v>
      </c>
      <c r="BG14" s="17">
        <v>9.2786405850305096E-3</v>
      </c>
      <c r="BH14" s="17">
        <v>1.3785717275702001E-2</v>
      </c>
      <c r="BI14" s="17"/>
      <c r="BJ14" s="17">
        <v>2.23099626402028E-2</v>
      </c>
      <c r="BK14" s="17">
        <v>1.5762321691111698E-2</v>
      </c>
      <c r="BL14" s="17">
        <v>8.6625125012429402E-3</v>
      </c>
      <c r="BM14" s="17">
        <v>9.5419316820818407E-3</v>
      </c>
      <c r="BN14" s="17"/>
      <c r="BO14" s="17">
        <v>1.1915740465956099E-2</v>
      </c>
      <c r="BP14" s="17">
        <v>7.2931972933394304E-3</v>
      </c>
      <c r="BQ14" s="17">
        <v>1.1979616817250301E-2</v>
      </c>
      <c r="BR14" s="17"/>
      <c r="BS14" s="17">
        <v>1.05637769032325E-2</v>
      </c>
      <c r="BT14" s="17">
        <v>1.3280779792930599E-2</v>
      </c>
      <c r="BU14" s="17"/>
      <c r="BV14" s="17">
        <v>1.11781343344686E-2</v>
      </c>
      <c r="BW14" s="17">
        <v>9.0326795880508702E-3</v>
      </c>
      <c r="BX14" s="17">
        <v>6.3999206616314301E-3</v>
      </c>
      <c r="BY14" s="17"/>
      <c r="BZ14" s="17">
        <v>9.7301897345460405E-3</v>
      </c>
      <c r="CA14" s="17">
        <v>0</v>
      </c>
    </row>
    <row r="15" spans="2:79" x14ac:dyDescent="0.3">
      <c r="B15" s="18" t="s">
        <v>213</v>
      </c>
      <c r="C15" s="21">
        <v>0.71815743661034803</v>
      </c>
      <c r="D15" s="21">
        <v>0.6869032439992</v>
      </c>
      <c r="E15" s="21">
        <v>0.748258949965385</v>
      </c>
      <c r="F15" s="21"/>
      <c r="G15" s="21">
        <v>0.72516009230942402</v>
      </c>
      <c r="H15" s="21">
        <v>0.72432566727423797</v>
      </c>
      <c r="I15" s="21">
        <v>0.74808627248494097</v>
      </c>
      <c r="J15" s="21">
        <v>0.70699810242523897</v>
      </c>
      <c r="K15" s="21">
        <v>0.70711006991279501</v>
      </c>
      <c r="L15" s="21">
        <v>0.700588252970479</v>
      </c>
      <c r="M15" s="21"/>
      <c r="N15" s="21">
        <v>0.73424626405913196</v>
      </c>
      <c r="O15" s="21">
        <v>0.73003939762956704</v>
      </c>
      <c r="P15" s="21">
        <v>0.69547635518443396</v>
      </c>
      <c r="Q15" s="21">
        <v>0.70713520756405002</v>
      </c>
      <c r="R15" s="21"/>
      <c r="S15" s="21">
        <v>0.67791824622239005</v>
      </c>
      <c r="T15" s="21">
        <v>0.75458503919092001</v>
      </c>
      <c r="U15" s="21">
        <v>0.70171340814281802</v>
      </c>
      <c r="V15" s="21">
        <v>0.75483668780642199</v>
      </c>
      <c r="W15" s="21">
        <v>0.69977358437016501</v>
      </c>
      <c r="X15" s="21">
        <v>0.71561411718992096</v>
      </c>
      <c r="Y15" s="21">
        <v>0.67777685492762796</v>
      </c>
      <c r="Z15" s="21">
        <v>0.70358059439878695</v>
      </c>
      <c r="AA15" s="21">
        <v>0.76416988467158298</v>
      </c>
      <c r="AB15" s="21">
        <v>0.71083571924261402</v>
      </c>
      <c r="AC15" s="21">
        <v>0.72091788856939298</v>
      </c>
      <c r="AD15" s="21">
        <v>0.70824996729626299</v>
      </c>
      <c r="AE15" s="21"/>
      <c r="AF15" s="21">
        <v>0.69258535611383398</v>
      </c>
      <c r="AG15" s="21">
        <v>0.77448296083527701</v>
      </c>
      <c r="AH15" s="21">
        <v>0.77618061444679698</v>
      </c>
      <c r="AI15" s="21">
        <v>0.56427452061151295</v>
      </c>
      <c r="AJ15" s="21">
        <v>0.74345509769322204</v>
      </c>
      <c r="AK15" s="21"/>
      <c r="AL15" s="21">
        <v>0.77056777095335705</v>
      </c>
      <c r="AM15" s="21">
        <v>0.74013197839604195</v>
      </c>
      <c r="AN15" s="21">
        <v>0.781752451560488</v>
      </c>
      <c r="AO15" s="21">
        <v>0.62896688255280797</v>
      </c>
      <c r="AP15" s="21">
        <v>0.785261372851498</v>
      </c>
      <c r="AQ15" s="21">
        <v>0.72082948165500405</v>
      </c>
      <c r="AR15" s="21"/>
      <c r="AS15" s="21">
        <v>0.76148108231853595</v>
      </c>
      <c r="AT15" s="21">
        <v>0.73192806113351605</v>
      </c>
      <c r="AU15" s="21">
        <v>0.66732808892169904</v>
      </c>
      <c r="AV15" s="21">
        <v>0.70079267735696804</v>
      </c>
      <c r="AW15" s="21">
        <v>0.73700687499572404</v>
      </c>
      <c r="AX15" s="21"/>
      <c r="AY15" s="21">
        <v>0.76359826190471003</v>
      </c>
      <c r="AZ15" s="21">
        <v>0.72284866781527701</v>
      </c>
      <c r="BA15" s="21">
        <v>0.70206813216419495</v>
      </c>
      <c r="BB15" s="21">
        <v>0.688649507592485</v>
      </c>
      <c r="BC15" s="21">
        <v>0.55483188294429997</v>
      </c>
      <c r="BD15" s="21"/>
      <c r="BE15" s="21">
        <v>0.553559906273281</v>
      </c>
      <c r="BF15" s="21">
        <v>0.59768661931563405</v>
      </c>
      <c r="BG15" s="21">
        <v>0.70949369580226396</v>
      </c>
      <c r="BH15" s="21">
        <v>0.83626720830974399</v>
      </c>
      <c r="BI15" s="21"/>
      <c r="BJ15" s="21">
        <v>0.62399043602343196</v>
      </c>
      <c r="BK15" s="21">
        <v>0.70043059722384204</v>
      </c>
      <c r="BL15" s="21">
        <v>0.67974001319105704</v>
      </c>
      <c r="BM15" s="21">
        <v>0.76247309876948599</v>
      </c>
      <c r="BN15" s="21"/>
      <c r="BO15" s="21">
        <v>0.65154245364147001</v>
      </c>
      <c r="BP15" s="21">
        <v>0.67260746111591896</v>
      </c>
      <c r="BQ15" s="21">
        <v>0.74234111464722796</v>
      </c>
      <c r="BR15" s="21"/>
      <c r="BS15" s="21">
        <v>0.73107511781793</v>
      </c>
      <c r="BT15" s="21">
        <v>0.70119955286957802</v>
      </c>
      <c r="BU15" s="21"/>
      <c r="BV15" s="21">
        <v>0.75597942787531103</v>
      </c>
      <c r="BW15" s="21">
        <v>0.766140584247886</v>
      </c>
      <c r="BX15" s="21">
        <v>0.64955670607967497</v>
      </c>
      <c r="BY15" s="21"/>
      <c r="BZ15" s="21">
        <v>0.81226803352195598</v>
      </c>
      <c r="CA15" s="21">
        <v>0.81000647665491399</v>
      </c>
    </row>
    <row r="16" spans="2:79" x14ac:dyDescent="0.3">
      <c r="B16" s="18" t="s">
        <v>214</v>
      </c>
      <c r="C16" s="21">
        <v>7.2648560987579103E-2</v>
      </c>
      <c r="D16" s="21">
        <v>9.5792242793315302E-2</v>
      </c>
      <c r="E16" s="21">
        <v>5.0722213239385298E-2</v>
      </c>
      <c r="F16" s="21"/>
      <c r="G16" s="21">
        <v>8.8400308489683499E-2</v>
      </c>
      <c r="H16" s="21">
        <v>7.8770111951491903E-2</v>
      </c>
      <c r="I16" s="21">
        <v>6.7257340390241796E-2</v>
      </c>
      <c r="J16" s="21">
        <v>7.8057377899260802E-2</v>
      </c>
      <c r="K16" s="21">
        <v>7.4383488935404501E-2</v>
      </c>
      <c r="L16" s="21">
        <v>5.59728704503464E-2</v>
      </c>
      <c r="M16" s="21"/>
      <c r="N16" s="21">
        <v>6.6661156345432501E-2</v>
      </c>
      <c r="O16" s="21">
        <v>6.3940821923284902E-2</v>
      </c>
      <c r="P16" s="21">
        <v>7.3812383552308999E-2</v>
      </c>
      <c r="Q16" s="21">
        <v>8.8599813990752604E-2</v>
      </c>
      <c r="R16" s="21"/>
      <c r="S16" s="21">
        <v>8.1606157351348296E-2</v>
      </c>
      <c r="T16" s="21">
        <v>7.1062745289967796E-2</v>
      </c>
      <c r="U16" s="21">
        <v>7.7063770510018503E-2</v>
      </c>
      <c r="V16" s="21">
        <v>5.2173600666314997E-2</v>
      </c>
      <c r="W16" s="21">
        <v>8.6721024756069104E-2</v>
      </c>
      <c r="X16" s="21">
        <v>5.6508755880475298E-2</v>
      </c>
      <c r="Y16" s="21">
        <v>4.9291053420497999E-2</v>
      </c>
      <c r="Z16" s="21">
        <v>6.9269978154039805E-2</v>
      </c>
      <c r="AA16" s="21">
        <v>5.281425734543E-2</v>
      </c>
      <c r="AB16" s="21">
        <v>0.10619466286816701</v>
      </c>
      <c r="AC16" s="21">
        <v>8.3663265403877501E-2</v>
      </c>
      <c r="AD16" s="21">
        <v>0.12363561047181799</v>
      </c>
      <c r="AE16" s="21"/>
      <c r="AF16" s="21">
        <v>9.4219086331737104E-2</v>
      </c>
      <c r="AG16" s="21">
        <v>4.7173442805264698E-2</v>
      </c>
      <c r="AH16" s="21">
        <v>4.1252869532069497E-2</v>
      </c>
      <c r="AI16" s="21">
        <v>0.14717296090568299</v>
      </c>
      <c r="AJ16" s="21">
        <v>5.6390022522521399E-2</v>
      </c>
      <c r="AK16" s="21"/>
      <c r="AL16" s="21">
        <v>4.29282592961443E-2</v>
      </c>
      <c r="AM16" s="21">
        <v>7.8786349047515206E-2</v>
      </c>
      <c r="AN16" s="21">
        <v>4.0792355453993998E-2</v>
      </c>
      <c r="AO16" s="21">
        <v>0.121468369712218</v>
      </c>
      <c r="AP16" s="21">
        <v>4.6995303211383101E-2</v>
      </c>
      <c r="AQ16" s="21">
        <v>5.3924040793611898E-2</v>
      </c>
      <c r="AR16" s="21"/>
      <c r="AS16" s="21">
        <v>8.3009717239860004E-2</v>
      </c>
      <c r="AT16" s="21">
        <v>6.5814874121550404E-2</v>
      </c>
      <c r="AU16" s="21">
        <v>7.5898608522166205E-2</v>
      </c>
      <c r="AV16" s="21">
        <v>6.9198284848488806E-2</v>
      </c>
      <c r="AW16" s="21">
        <v>0.13685443535988101</v>
      </c>
      <c r="AX16" s="21"/>
      <c r="AY16" s="21">
        <v>6.35625569053411E-2</v>
      </c>
      <c r="AZ16" s="21">
        <v>6.1141991076915599E-2</v>
      </c>
      <c r="BA16" s="21">
        <v>7.5618899653441096E-2</v>
      </c>
      <c r="BB16" s="21">
        <v>9.43589808402229E-2</v>
      </c>
      <c r="BC16" s="21">
        <v>0.16556027607041601</v>
      </c>
      <c r="BD16" s="21"/>
      <c r="BE16" s="21">
        <v>0.152385267099716</v>
      </c>
      <c r="BF16" s="21">
        <v>0.10086899490224099</v>
      </c>
      <c r="BG16" s="21">
        <v>7.1439807852996196E-2</v>
      </c>
      <c r="BH16" s="21">
        <v>4.3338737531506501E-2</v>
      </c>
      <c r="BI16" s="21"/>
      <c r="BJ16" s="21">
        <v>0.106893172131397</v>
      </c>
      <c r="BK16" s="21">
        <v>6.9233295534968306E-2</v>
      </c>
      <c r="BL16" s="21">
        <v>8.4815299877814998E-2</v>
      </c>
      <c r="BM16" s="21">
        <v>5.8296746082604899E-2</v>
      </c>
      <c r="BN16" s="21"/>
      <c r="BO16" s="21">
        <v>0.12158397884882501</v>
      </c>
      <c r="BP16" s="21">
        <v>8.7128370679618705E-2</v>
      </c>
      <c r="BQ16" s="21">
        <v>6.0605831937846702E-2</v>
      </c>
      <c r="BR16" s="21"/>
      <c r="BS16" s="21">
        <v>6.2642994956732395E-2</v>
      </c>
      <c r="BT16" s="21">
        <v>8.4472470265105307E-2</v>
      </c>
      <c r="BU16" s="21"/>
      <c r="BV16" s="21">
        <v>5.6331911294240998E-2</v>
      </c>
      <c r="BW16" s="21">
        <v>4.63514804947966E-2</v>
      </c>
      <c r="BX16" s="21">
        <v>0.122917742310553</v>
      </c>
      <c r="BY16" s="21"/>
      <c r="BZ16" s="21">
        <v>1.6439819382940399E-2</v>
      </c>
      <c r="CA16" s="21">
        <v>4.1777053460740697E-2</v>
      </c>
    </row>
    <row r="17" spans="2:79" x14ac:dyDescent="0.3">
      <c r="B17" s="18" t="s">
        <v>191</v>
      </c>
      <c r="C17" s="22">
        <v>0.64550887562276904</v>
      </c>
      <c r="D17" s="22">
        <v>0.591111001205885</v>
      </c>
      <c r="E17" s="22">
        <v>0.69753673672600003</v>
      </c>
      <c r="F17" s="22"/>
      <c r="G17" s="22">
        <v>0.63675978381973997</v>
      </c>
      <c r="H17" s="22">
        <v>0.645555555322746</v>
      </c>
      <c r="I17" s="22">
        <v>0.68082893209469897</v>
      </c>
      <c r="J17" s="22">
        <v>0.62894072452597805</v>
      </c>
      <c r="K17" s="22">
        <v>0.63272658097739098</v>
      </c>
      <c r="L17" s="22">
        <v>0.64461538252013295</v>
      </c>
      <c r="M17" s="22"/>
      <c r="N17" s="22">
        <v>0.66758510771370005</v>
      </c>
      <c r="O17" s="22">
        <v>0.66609857570628195</v>
      </c>
      <c r="P17" s="22">
        <v>0.62166397163212495</v>
      </c>
      <c r="Q17" s="22">
        <v>0.61853539357329801</v>
      </c>
      <c r="R17" s="22"/>
      <c r="S17" s="22">
        <v>0.59631208887104203</v>
      </c>
      <c r="T17" s="22">
        <v>0.68352229390095198</v>
      </c>
      <c r="U17" s="22">
        <v>0.62464963763279902</v>
      </c>
      <c r="V17" s="22">
        <v>0.70266308714010695</v>
      </c>
      <c r="W17" s="22">
        <v>0.61305255961409599</v>
      </c>
      <c r="X17" s="22">
        <v>0.65910536130944597</v>
      </c>
      <c r="Y17" s="22">
        <v>0.62848580150712996</v>
      </c>
      <c r="Z17" s="22">
        <v>0.63431061624474705</v>
      </c>
      <c r="AA17" s="22">
        <v>0.71135562732615298</v>
      </c>
      <c r="AB17" s="22">
        <v>0.60464105637444698</v>
      </c>
      <c r="AC17" s="22">
        <v>0.63725462316551595</v>
      </c>
      <c r="AD17" s="22">
        <v>0.58461435682444396</v>
      </c>
      <c r="AE17" s="22"/>
      <c r="AF17" s="22">
        <v>0.59836626978209695</v>
      </c>
      <c r="AG17" s="22">
        <v>0.72730951803001198</v>
      </c>
      <c r="AH17" s="22">
        <v>0.73492774491472701</v>
      </c>
      <c r="AI17" s="22">
        <v>0.41710155970583002</v>
      </c>
      <c r="AJ17" s="22">
        <v>0.68706507517070103</v>
      </c>
      <c r="AK17" s="22"/>
      <c r="AL17" s="22">
        <v>0.72763951165721297</v>
      </c>
      <c r="AM17" s="22">
        <v>0.66134562934852703</v>
      </c>
      <c r="AN17" s="22">
        <v>0.74096009610649405</v>
      </c>
      <c r="AO17" s="22">
        <v>0.507498512840589</v>
      </c>
      <c r="AP17" s="22">
        <v>0.73826606964011499</v>
      </c>
      <c r="AQ17" s="22">
        <v>0.66690544086139203</v>
      </c>
      <c r="AR17" s="22"/>
      <c r="AS17" s="22">
        <v>0.678471365078676</v>
      </c>
      <c r="AT17" s="22">
        <v>0.66611318701196598</v>
      </c>
      <c r="AU17" s="22">
        <v>0.59142948039953303</v>
      </c>
      <c r="AV17" s="22">
        <v>0.63159439250847904</v>
      </c>
      <c r="AW17" s="22">
        <v>0.60015243963584297</v>
      </c>
      <c r="AX17" s="22"/>
      <c r="AY17" s="22">
        <v>0.70003570499936896</v>
      </c>
      <c r="AZ17" s="22">
        <v>0.66170667673836103</v>
      </c>
      <c r="BA17" s="22">
        <v>0.62644923251075402</v>
      </c>
      <c r="BB17" s="22">
        <v>0.59429052675226202</v>
      </c>
      <c r="BC17" s="22">
        <v>0.38927160687388401</v>
      </c>
      <c r="BD17" s="22"/>
      <c r="BE17" s="22">
        <v>0.401174639173564</v>
      </c>
      <c r="BF17" s="22">
        <v>0.496817624413393</v>
      </c>
      <c r="BG17" s="22">
        <v>0.63805388794926798</v>
      </c>
      <c r="BH17" s="22">
        <v>0.79292847077823703</v>
      </c>
      <c r="BI17" s="22"/>
      <c r="BJ17" s="22">
        <v>0.51709726389203503</v>
      </c>
      <c r="BK17" s="22">
        <v>0.631197301688874</v>
      </c>
      <c r="BL17" s="22">
        <v>0.59492471331324204</v>
      </c>
      <c r="BM17" s="22">
        <v>0.70417635268688095</v>
      </c>
      <c r="BN17" s="22"/>
      <c r="BO17" s="22">
        <v>0.52995847479264502</v>
      </c>
      <c r="BP17" s="22">
        <v>0.58547909043629998</v>
      </c>
      <c r="BQ17" s="22">
        <v>0.681735282709381</v>
      </c>
      <c r="BR17" s="22"/>
      <c r="BS17" s="22">
        <v>0.66843212286119802</v>
      </c>
      <c r="BT17" s="22">
        <v>0.61672708260447295</v>
      </c>
      <c r="BU17" s="22"/>
      <c r="BV17" s="22">
        <v>0.69964751658107005</v>
      </c>
      <c r="BW17" s="22">
        <v>0.71978910375309002</v>
      </c>
      <c r="BX17" s="22">
        <v>0.526638963769122</v>
      </c>
      <c r="BY17" s="22"/>
      <c r="BZ17" s="22">
        <v>0.79582821413901506</v>
      </c>
      <c r="CA17" s="22">
        <v>0.76822942319417298</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0.30436834245798999</v>
      </c>
      <c r="D9" s="17">
        <v>0.26198426397372199</v>
      </c>
      <c r="E9" s="17">
        <v>0.34739365704070702</v>
      </c>
      <c r="F9" s="17"/>
      <c r="G9" s="17">
        <v>0.32217440025057698</v>
      </c>
      <c r="H9" s="17">
        <v>0.332356372262189</v>
      </c>
      <c r="I9" s="17">
        <v>0.33311409733712799</v>
      </c>
      <c r="J9" s="17">
        <v>0.267379116067336</v>
      </c>
      <c r="K9" s="17">
        <v>0.30260866915243201</v>
      </c>
      <c r="L9" s="17">
        <v>0.277575255926089</v>
      </c>
      <c r="M9" s="17"/>
      <c r="N9" s="17">
        <v>0.30967296938807898</v>
      </c>
      <c r="O9" s="17">
        <v>0.30687449436734698</v>
      </c>
      <c r="P9" s="17">
        <v>0.30044506703233698</v>
      </c>
      <c r="Q9" s="17">
        <v>0.30372894725009197</v>
      </c>
      <c r="R9" s="17"/>
      <c r="S9" s="17">
        <v>0.29537074511246603</v>
      </c>
      <c r="T9" s="17">
        <v>0.31923137989542599</v>
      </c>
      <c r="U9" s="17">
        <v>0.28808583598481902</v>
      </c>
      <c r="V9" s="17">
        <v>0.34371783013216101</v>
      </c>
      <c r="W9" s="17">
        <v>0.25094634819294998</v>
      </c>
      <c r="X9" s="17">
        <v>0.27000803395214201</v>
      </c>
      <c r="Y9" s="17">
        <v>0.27077222849852201</v>
      </c>
      <c r="Z9" s="17">
        <v>0.41105241551555599</v>
      </c>
      <c r="AA9" s="17">
        <v>0.33595740349355702</v>
      </c>
      <c r="AB9" s="17">
        <v>0.30412872268006902</v>
      </c>
      <c r="AC9" s="17">
        <v>0.25279774182334303</v>
      </c>
      <c r="AD9" s="17">
        <v>0.35512594205724601</v>
      </c>
      <c r="AE9" s="17"/>
      <c r="AF9" s="17">
        <v>0.26269373600366303</v>
      </c>
      <c r="AG9" s="17">
        <v>0.33432554365418299</v>
      </c>
      <c r="AH9" s="17">
        <v>0.31289713457368301</v>
      </c>
      <c r="AI9" s="17">
        <v>0.19602875922900101</v>
      </c>
      <c r="AJ9" s="17">
        <v>0.45610475391741101</v>
      </c>
      <c r="AK9" s="17"/>
      <c r="AL9" s="17">
        <v>0.35143220885593002</v>
      </c>
      <c r="AM9" s="17">
        <v>0.28349688159632802</v>
      </c>
      <c r="AN9" s="17">
        <v>0.38131751546324</v>
      </c>
      <c r="AO9" s="17">
        <v>0.223665111104936</v>
      </c>
      <c r="AP9" s="17">
        <v>0.439694454626472</v>
      </c>
      <c r="AQ9" s="17">
        <v>0.22948166221864999</v>
      </c>
      <c r="AR9" s="17"/>
      <c r="AS9" s="17">
        <v>0.390628510045957</v>
      </c>
      <c r="AT9" s="17">
        <v>0.28123102884776402</v>
      </c>
      <c r="AU9" s="17">
        <v>0.26859835217492001</v>
      </c>
      <c r="AV9" s="17">
        <v>0.320846928592669</v>
      </c>
      <c r="AW9" s="17">
        <v>0.49162789520994499</v>
      </c>
      <c r="AX9" s="17"/>
      <c r="AY9" s="17">
        <v>0.36147453916440497</v>
      </c>
      <c r="AZ9" s="17">
        <v>0.26711676558294301</v>
      </c>
      <c r="BA9" s="17">
        <v>0.28470404344765299</v>
      </c>
      <c r="BB9" s="17">
        <v>0.35467288292571703</v>
      </c>
      <c r="BC9" s="17">
        <v>0.23835354743425799</v>
      </c>
      <c r="BD9" s="17"/>
      <c r="BE9" s="17">
        <v>9.5504042718764906E-2</v>
      </c>
      <c r="BF9" s="17">
        <v>0.16978803677663301</v>
      </c>
      <c r="BG9" s="17">
        <v>0.27485026551944503</v>
      </c>
      <c r="BH9" s="17">
        <v>0.46879018830808</v>
      </c>
      <c r="BI9" s="17"/>
      <c r="BJ9" s="17">
        <v>0.18977375858494</v>
      </c>
      <c r="BK9" s="17">
        <v>0.24257560085275001</v>
      </c>
      <c r="BL9" s="17">
        <v>0.27143141849776198</v>
      </c>
      <c r="BM9" s="17">
        <v>0.35675658742806599</v>
      </c>
      <c r="BN9" s="17"/>
      <c r="BO9" s="17">
        <v>0.23751617103570699</v>
      </c>
      <c r="BP9" s="17">
        <v>0.25381426933783902</v>
      </c>
      <c r="BQ9" s="17">
        <v>0.32991039774720299</v>
      </c>
      <c r="BR9" s="17"/>
      <c r="BS9" s="17">
        <v>0.314352534168794</v>
      </c>
      <c r="BT9" s="17">
        <v>0.29269285187918398</v>
      </c>
      <c r="BU9" s="17"/>
      <c r="BV9" s="17">
        <v>0.33236502467024698</v>
      </c>
      <c r="BW9" s="17">
        <v>0.33191177685533502</v>
      </c>
      <c r="BX9" s="17">
        <v>0.245686047625126</v>
      </c>
      <c r="BY9" s="17"/>
      <c r="BZ9" s="17">
        <v>0.34249307041541399</v>
      </c>
      <c r="CA9" s="17">
        <v>0.318431467936444</v>
      </c>
    </row>
    <row r="10" spans="2:79" x14ac:dyDescent="0.3">
      <c r="B10" s="18" t="s">
        <v>209</v>
      </c>
      <c r="C10" s="17">
        <v>0.34526833271706298</v>
      </c>
      <c r="D10" s="17">
        <v>0.32766419036414102</v>
      </c>
      <c r="E10" s="17">
        <v>0.36092374474301497</v>
      </c>
      <c r="F10" s="17"/>
      <c r="G10" s="17">
        <v>0.36639351206494303</v>
      </c>
      <c r="H10" s="17">
        <v>0.34876414262364103</v>
      </c>
      <c r="I10" s="17">
        <v>0.34812160939936998</v>
      </c>
      <c r="J10" s="17">
        <v>0.32718684262970099</v>
      </c>
      <c r="K10" s="17">
        <v>0.28533294347296401</v>
      </c>
      <c r="L10" s="17">
        <v>0.38071786564439197</v>
      </c>
      <c r="M10" s="17"/>
      <c r="N10" s="17">
        <v>0.39168810703489498</v>
      </c>
      <c r="O10" s="17">
        <v>0.34919679737109099</v>
      </c>
      <c r="P10" s="17">
        <v>0.30619632949013698</v>
      </c>
      <c r="Q10" s="17">
        <v>0.32215518071459198</v>
      </c>
      <c r="R10" s="17"/>
      <c r="S10" s="17">
        <v>0.38987488230888501</v>
      </c>
      <c r="T10" s="17">
        <v>0.32766271649439499</v>
      </c>
      <c r="U10" s="17">
        <v>0.39738388028961402</v>
      </c>
      <c r="V10" s="17">
        <v>0.32399498127208098</v>
      </c>
      <c r="W10" s="17">
        <v>0.34590987359674202</v>
      </c>
      <c r="X10" s="17">
        <v>0.36126777980325098</v>
      </c>
      <c r="Y10" s="17">
        <v>0.34236772755697398</v>
      </c>
      <c r="Z10" s="17">
        <v>0.251383613773973</v>
      </c>
      <c r="AA10" s="17">
        <v>0.33220759439812902</v>
      </c>
      <c r="AB10" s="17">
        <v>0.33582475386036198</v>
      </c>
      <c r="AC10" s="17">
        <v>0.356236498406793</v>
      </c>
      <c r="AD10" s="17">
        <v>0.27860536054625001</v>
      </c>
      <c r="AE10" s="17"/>
      <c r="AF10" s="17">
        <v>0.35410315760611499</v>
      </c>
      <c r="AG10" s="17">
        <v>0.37859677830872501</v>
      </c>
      <c r="AH10" s="17">
        <v>0.42139567300312902</v>
      </c>
      <c r="AI10" s="17">
        <v>0.240622521126925</v>
      </c>
      <c r="AJ10" s="17">
        <v>0.24208257522117901</v>
      </c>
      <c r="AK10" s="17"/>
      <c r="AL10" s="17">
        <v>0.39822691622425199</v>
      </c>
      <c r="AM10" s="17">
        <v>0.37542357790093001</v>
      </c>
      <c r="AN10" s="17">
        <v>0.36047875967542398</v>
      </c>
      <c r="AO10" s="17">
        <v>0.27012575120010601</v>
      </c>
      <c r="AP10" s="17">
        <v>0.276730283400002</v>
      </c>
      <c r="AQ10" s="17">
        <v>0.39216628976037499</v>
      </c>
      <c r="AR10" s="17"/>
      <c r="AS10" s="17">
        <v>0.31127936707167603</v>
      </c>
      <c r="AT10" s="17">
        <v>0.358715920914569</v>
      </c>
      <c r="AU10" s="17">
        <v>0.371278943615233</v>
      </c>
      <c r="AV10" s="17">
        <v>0.296592173897746</v>
      </c>
      <c r="AW10" s="17">
        <v>0.26665887590464799</v>
      </c>
      <c r="AX10" s="17"/>
      <c r="AY10" s="17">
        <v>0.29195010091361401</v>
      </c>
      <c r="AZ10" s="17">
        <v>0.378133114285579</v>
      </c>
      <c r="BA10" s="17">
        <v>0.36292784009704798</v>
      </c>
      <c r="BB10" s="17">
        <v>0.346726243408229</v>
      </c>
      <c r="BC10" s="17">
        <v>0.30569779760967197</v>
      </c>
      <c r="BD10" s="17"/>
      <c r="BE10" s="17">
        <v>0.32564441745515499</v>
      </c>
      <c r="BF10" s="17">
        <v>0.340079355584812</v>
      </c>
      <c r="BG10" s="17">
        <v>0.34776910153896101</v>
      </c>
      <c r="BH10" s="17">
        <v>0.34983683782047598</v>
      </c>
      <c r="BI10" s="17"/>
      <c r="BJ10" s="17">
        <v>0.31411389217742097</v>
      </c>
      <c r="BK10" s="17">
        <v>0.36897392828200898</v>
      </c>
      <c r="BL10" s="17">
        <v>0.33762961640755101</v>
      </c>
      <c r="BM10" s="17">
        <v>0.35446130909574303</v>
      </c>
      <c r="BN10" s="17"/>
      <c r="BO10" s="17">
        <v>0.34024953526329099</v>
      </c>
      <c r="BP10" s="17">
        <v>0.35762122665051399</v>
      </c>
      <c r="BQ10" s="17">
        <v>0.34433471150325601</v>
      </c>
      <c r="BR10" s="17"/>
      <c r="BS10" s="17">
        <v>0.34954668428957503</v>
      </c>
      <c r="BT10" s="17">
        <v>0.33888795208614297</v>
      </c>
      <c r="BU10" s="17"/>
      <c r="BV10" s="17">
        <v>0.39555723894240202</v>
      </c>
      <c r="BW10" s="17">
        <v>0.33227507759432001</v>
      </c>
      <c r="BX10" s="17">
        <v>0.33941320370101002</v>
      </c>
      <c r="BY10" s="17"/>
      <c r="BZ10" s="17">
        <v>0.37800694876262603</v>
      </c>
      <c r="CA10" s="17">
        <v>0.39053418811719598</v>
      </c>
    </row>
    <row r="11" spans="2:79" x14ac:dyDescent="0.3">
      <c r="B11" s="18" t="s">
        <v>210</v>
      </c>
      <c r="C11" s="17">
        <v>0.22692290503138299</v>
      </c>
      <c r="D11" s="17">
        <v>0.256882437861854</v>
      </c>
      <c r="E11" s="17">
        <v>0.19971969165623699</v>
      </c>
      <c r="F11" s="17"/>
      <c r="G11" s="17">
        <v>0.19771717248569401</v>
      </c>
      <c r="H11" s="17">
        <v>0.220675112010838</v>
      </c>
      <c r="I11" s="17">
        <v>0.194892851259934</v>
      </c>
      <c r="J11" s="17">
        <v>0.26785510039328497</v>
      </c>
      <c r="K11" s="17">
        <v>0.242283939197218</v>
      </c>
      <c r="L11" s="17">
        <v>0.23399358178055199</v>
      </c>
      <c r="M11" s="17"/>
      <c r="N11" s="17">
        <v>0.18153154287013701</v>
      </c>
      <c r="O11" s="17">
        <v>0.24335829079500601</v>
      </c>
      <c r="P11" s="17">
        <v>0.253661710837914</v>
      </c>
      <c r="Q11" s="17">
        <v>0.23410262648184901</v>
      </c>
      <c r="R11" s="17"/>
      <c r="S11" s="17">
        <v>0.21319668207460901</v>
      </c>
      <c r="T11" s="17">
        <v>0.20548558753509</v>
      </c>
      <c r="U11" s="17">
        <v>0.23015651100234699</v>
      </c>
      <c r="V11" s="17">
        <v>0.225071825162836</v>
      </c>
      <c r="W11" s="17">
        <v>0.21304113143858</v>
      </c>
      <c r="X11" s="17">
        <v>0.21538031472788999</v>
      </c>
      <c r="Y11" s="17">
        <v>0.27737452492315001</v>
      </c>
      <c r="Z11" s="17">
        <v>0.27294864929102303</v>
      </c>
      <c r="AA11" s="17">
        <v>0.20070809167886</v>
      </c>
      <c r="AB11" s="17">
        <v>0.24065409946369301</v>
      </c>
      <c r="AC11" s="17">
        <v>0.27084531880374801</v>
      </c>
      <c r="AD11" s="17">
        <v>0.233250288836375</v>
      </c>
      <c r="AE11" s="17"/>
      <c r="AF11" s="17">
        <v>0.24789754587721</v>
      </c>
      <c r="AG11" s="17">
        <v>0.19648926978164399</v>
      </c>
      <c r="AH11" s="17">
        <v>0.19694851630312299</v>
      </c>
      <c r="AI11" s="17">
        <v>0.31994264949876</v>
      </c>
      <c r="AJ11" s="17">
        <v>0.19887389202125899</v>
      </c>
      <c r="AK11" s="17"/>
      <c r="AL11" s="17">
        <v>0.182659530067042</v>
      </c>
      <c r="AM11" s="17">
        <v>0.21906098540835101</v>
      </c>
      <c r="AN11" s="17">
        <v>0.160108910508337</v>
      </c>
      <c r="AO11" s="17">
        <v>0.28872047235375098</v>
      </c>
      <c r="AP11" s="17">
        <v>0.21347231126656799</v>
      </c>
      <c r="AQ11" s="17">
        <v>0.29553200494216297</v>
      </c>
      <c r="AR11" s="17"/>
      <c r="AS11" s="17">
        <v>0.20128674660896201</v>
      </c>
      <c r="AT11" s="17">
        <v>0.235660219030431</v>
      </c>
      <c r="AU11" s="17">
        <v>0.223928373640983</v>
      </c>
      <c r="AV11" s="17">
        <v>0.24686841133843701</v>
      </c>
      <c r="AW11" s="17">
        <v>0.112158692150978</v>
      </c>
      <c r="AX11" s="17"/>
      <c r="AY11" s="17">
        <v>0.23004827591367999</v>
      </c>
      <c r="AZ11" s="17">
        <v>0.23435280049712401</v>
      </c>
      <c r="BA11" s="17">
        <v>0.24785424129251299</v>
      </c>
      <c r="BB11" s="17">
        <v>0.15954050462160599</v>
      </c>
      <c r="BC11" s="17">
        <v>0.211292907564644</v>
      </c>
      <c r="BD11" s="17"/>
      <c r="BE11" s="17">
        <v>0.27268946806241201</v>
      </c>
      <c r="BF11" s="17">
        <v>0.30129340943958</v>
      </c>
      <c r="BG11" s="17">
        <v>0.26444122305675599</v>
      </c>
      <c r="BH11" s="17">
        <v>0.109578585153925</v>
      </c>
      <c r="BI11" s="17"/>
      <c r="BJ11" s="17">
        <v>0.29537214799030298</v>
      </c>
      <c r="BK11" s="17">
        <v>0.22104065294813199</v>
      </c>
      <c r="BL11" s="17">
        <v>0.25954752002006798</v>
      </c>
      <c r="BM11" s="17">
        <v>0.19578020428575699</v>
      </c>
      <c r="BN11" s="17"/>
      <c r="BO11" s="17">
        <v>0.22974729288745599</v>
      </c>
      <c r="BP11" s="17">
        <v>0.25056806157995498</v>
      </c>
      <c r="BQ11" s="17">
        <v>0.220790611672186</v>
      </c>
      <c r="BR11" s="17"/>
      <c r="BS11" s="17">
        <v>0.22045110995494199</v>
      </c>
      <c r="BT11" s="17">
        <v>0.23531934841565999</v>
      </c>
      <c r="BU11" s="17"/>
      <c r="BV11" s="17">
        <v>0.18031168781291099</v>
      </c>
      <c r="BW11" s="17">
        <v>0.23189511481934799</v>
      </c>
      <c r="BX11" s="17">
        <v>0.242774514690031</v>
      </c>
      <c r="BY11" s="17"/>
      <c r="BZ11" s="17">
        <v>0.23099656170552599</v>
      </c>
      <c r="CA11" s="17">
        <v>0.20709839297791599</v>
      </c>
    </row>
    <row r="12" spans="2:79" x14ac:dyDescent="0.3">
      <c r="B12" s="18" t="s">
        <v>211</v>
      </c>
      <c r="C12" s="17">
        <v>8.2007599553899496E-2</v>
      </c>
      <c r="D12" s="17">
        <v>0.106430871763232</v>
      </c>
      <c r="E12" s="17">
        <v>5.6840210628516498E-2</v>
      </c>
      <c r="F12" s="17"/>
      <c r="G12" s="17">
        <v>8.8555354020404597E-2</v>
      </c>
      <c r="H12" s="17">
        <v>5.9801401288302303E-2</v>
      </c>
      <c r="I12" s="17">
        <v>7.0437820507526103E-2</v>
      </c>
      <c r="J12" s="17">
        <v>0.103663812273488</v>
      </c>
      <c r="K12" s="17">
        <v>0.105148876438221</v>
      </c>
      <c r="L12" s="17">
        <v>7.2073202933076994E-2</v>
      </c>
      <c r="M12" s="17"/>
      <c r="N12" s="17">
        <v>8.4901723896783701E-2</v>
      </c>
      <c r="O12" s="17">
        <v>6.89679875770048E-2</v>
      </c>
      <c r="P12" s="17">
        <v>0.10016025856000001</v>
      </c>
      <c r="Q12" s="17">
        <v>7.5894182620121903E-2</v>
      </c>
      <c r="R12" s="17"/>
      <c r="S12" s="17">
        <v>6.5160339242944204E-2</v>
      </c>
      <c r="T12" s="17">
        <v>0.122059707592586</v>
      </c>
      <c r="U12" s="17">
        <v>4.6926838296639697E-2</v>
      </c>
      <c r="V12" s="17">
        <v>7.0105649004027604E-2</v>
      </c>
      <c r="W12" s="17">
        <v>0.15700721794824599</v>
      </c>
      <c r="X12" s="17">
        <v>0.106811949706081</v>
      </c>
      <c r="Y12" s="17">
        <v>6.2977834219737294E-2</v>
      </c>
      <c r="Z12" s="17">
        <v>2.52038082694091E-2</v>
      </c>
      <c r="AA12" s="17">
        <v>9.07541673588209E-2</v>
      </c>
      <c r="AB12" s="17">
        <v>6.6104730549910895E-2</v>
      </c>
      <c r="AC12" s="17">
        <v>5.4869591015331398E-2</v>
      </c>
      <c r="AD12" s="17">
        <v>5.3891219705959302E-2</v>
      </c>
      <c r="AE12" s="17"/>
      <c r="AF12" s="17">
        <v>9.8346243738358596E-2</v>
      </c>
      <c r="AG12" s="17">
        <v>6.8006444759828602E-2</v>
      </c>
      <c r="AH12" s="17">
        <v>5.2714919645934298E-2</v>
      </c>
      <c r="AI12" s="17">
        <v>0.133866371643587</v>
      </c>
      <c r="AJ12" s="17">
        <v>8.3944438227751397E-2</v>
      </c>
      <c r="AK12" s="17"/>
      <c r="AL12" s="17">
        <v>5.0304054699306898E-2</v>
      </c>
      <c r="AM12" s="17">
        <v>8.5575589527567802E-2</v>
      </c>
      <c r="AN12" s="17">
        <v>7.7241326273095004E-2</v>
      </c>
      <c r="AO12" s="17">
        <v>0.14741844401674301</v>
      </c>
      <c r="AP12" s="17">
        <v>5.4916473865877398E-2</v>
      </c>
      <c r="AQ12" s="17">
        <v>5.50248422019355E-2</v>
      </c>
      <c r="AR12" s="17"/>
      <c r="AS12" s="17">
        <v>6.7879984818445094E-2</v>
      </c>
      <c r="AT12" s="17">
        <v>8.2240718961844997E-2</v>
      </c>
      <c r="AU12" s="17">
        <v>9.9372960803422894E-2</v>
      </c>
      <c r="AV12" s="17">
        <v>8.4143621435164406E-2</v>
      </c>
      <c r="AW12" s="17">
        <v>0</v>
      </c>
      <c r="AX12" s="17"/>
      <c r="AY12" s="17">
        <v>6.8651625432992205E-2</v>
      </c>
      <c r="AZ12" s="17">
        <v>9.0519377224946698E-2</v>
      </c>
      <c r="BA12" s="17">
        <v>6.4420737868694497E-2</v>
      </c>
      <c r="BB12" s="17">
        <v>0.101676776128446</v>
      </c>
      <c r="BC12" s="17">
        <v>0.12010670969607599</v>
      </c>
      <c r="BD12" s="17"/>
      <c r="BE12" s="17">
        <v>0.23521430890005601</v>
      </c>
      <c r="BF12" s="17">
        <v>0.14733058206589</v>
      </c>
      <c r="BG12" s="17">
        <v>7.5834702224001294E-2</v>
      </c>
      <c r="BH12" s="17">
        <v>3.2014731803048299E-2</v>
      </c>
      <c r="BI12" s="17"/>
      <c r="BJ12" s="17">
        <v>0.13445462983366699</v>
      </c>
      <c r="BK12" s="17">
        <v>0.13454635957903799</v>
      </c>
      <c r="BL12" s="17">
        <v>8.6715774338211205E-2</v>
      </c>
      <c r="BM12" s="17">
        <v>6.0086325431807301E-2</v>
      </c>
      <c r="BN12" s="17"/>
      <c r="BO12" s="17">
        <v>0.140958984938093</v>
      </c>
      <c r="BP12" s="17">
        <v>0.108119245912123</v>
      </c>
      <c r="BQ12" s="17">
        <v>6.51556146602707E-2</v>
      </c>
      <c r="BR12" s="17"/>
      <c r="BS12" s="17">
        <v>7.5194283527214203E-2</v>
      </c>
      <c r="BT12" s="17">
        <v>9.1221569063718103E-2</v>
      </c>
      <c r="BU12" s="17"/>
      <c r="BV12" s="17">
        <v>7.7781451548495695E-2</v>
      </c>
      <c r="BW12" s="17">
        <v>6.0990054817077699E-2</v>
      </c>
      <c r="BX12" s="17">
        <v>0.122896502159885</v>
      </c>
      <c r="BY12" s="17"/>
      <c r="BZ12" s="17">
        <v>2.3250711400049199E-2</v>
      </c>
      <c r="CA12" s="17">
        <v>6.7986868879051102E-2</v>
      </c>
    </row>
    <row r="13" spans="2:79" x14ac:dyDescent="0.3">
      <c r="B13" s="18" t="s">
        <v>212</v>
      </c>
      <c r="C13" s="17">
        <v>2.9317167783072501E-2</v>
      </c>
      <c r="D13" s="17">
        <v>3.6621325486537598E-2</v>
      </c>
      <c r="E13" s="17">
        <v>2.12426479326429E-2</v>
      </c>
      <c r="F13" s="17"/>
      <c r="G13" s="17">
        <v>1.8260658988825399E-2</v>
      </c>
      <c r="H13" s="17">
        <v>2.65303925618561E-2</v>
      </c>
      <c r="I13" s="17">
        <v>3.2097482846490499E-2</v>
      </c>
      <c r="J13" s="17">
        <v>2.41009386930548E-2</v>
      </c>
      <c r="K13" s="17">
        <v>5.1469935234380801E-2</v>
      </c>
      <c r="L13" s="17">
        <v>2.6159947589035601E-2</v>
      </c>
      <c r="M13" s="17"/>
      <c r="N13" s="17">
        <v>2.7091781888385701E-2</v>
      </c>
      <c r="O13" s="17">
        <v>2.5693184329293101E-2</v>
      </c>
      <c r="P13" s="17">
        <v>2.9094917171520199E-2</v>
      </c>
      <c r="Q13" s="17">
        <v>3.6271451235092102E-2</v>
      </c>
      <c r="R13" s="17"/>
      <c r="S13" s="17">
        <v>3.3003411711889599E-2</v>
      </c>
      <c r="T13" s="17">
        <v>1.1453797116044599E-2</v>
      </c>
      <c r="U13" s="17">
        <v>3.1734110651398799E-2</v>
      </c>
      <c r="V13" s="17">
        <v>3.1879782643263403E-2</v>
      </c>
      <c r="W13" s="17">
        <v>2.6274267709260501E-2</v>
      </c>
      <c r="X13" s="17">
        <v>1.10678458985887E-2</v>
      </c>
      <c r="Y13" s="17">
        <v>3.4051565123869698E-2</v>
      </c>
      <c r="Z13" s="17">
        <v>3.9411513150038699E-2</v>
      </c>
      <c r="AA13" s="17">
        <v>1.8348197086695901E-2</v>
      </c>
      <c r="AB13" s="17">
        <v>4.7155600328345301E-2</v>
      </c>
      <c r="AC13" s="17">
        <v>4.0629813961289403E-2</v>
      </c>
      <c r="AD13" s="17">
        <v>7.9127188854169805E-2</v>
      </c>
      <c r="AE13" s="17"/>
      <c r="AF13" s="17">
        <v>3.4485278941468099E-2</v>
      </c>
      <c r="AG13" s="17">
        <v>1.45649388894461E-2</v>
      </c>
      <c r="AH13" s="17">
        <v>5.3042006787919404E-3</v>
      </c>
      <c r="AI13" s="17">
        <v>0.10200498425482001</v>
      </c>
      <c r="AJ13" s="17">
        <v>9.9292006751506897E-3</v>
      </c>
      <c r="AK13" s="17"/>
      <c r="AL13" s="17">
        <v>1.14633051820317E-2</v>
      </c>
      <c r="AM13" s="17">
        <v>3.3647561271587897E-2</v>
      </c>
      <c r="AN13" s="17">
        <v>9.9504326439781403E-3</v>
      </c>
      <c r="AO13" s="17">
        <v>6.3315397604847903E-2</v>
      </c>
      <c r="AP13" s="17">
        <v>8.2811980537926197E-3</v>
      </c>
      <c r="AQ13" s="17">
        <v>1.22638767584728E-2</v>
      </c>
      <c r="AR13" s="17"/>
      <c r="AS13" s="17">
        <v>2.1485048764863301E-2</v>
      </c>
      <c r="AT13" s="17">
        <v>3.2781650388215497E-2</v>
      </c>
      <c r="AU13" s="17">
        <v>1.7793101478582801E-2</v>
      </c>
      <c r="AV13" s="17">
        <v>3.1265815882126798E-2</v>
      </c>
      <c r="AW13" s="17">
        <v>0.12955453673442899</v>
      </c>
      <c r="AX13" s="17"/>
      <c r="AY13" s="17">
        <v>3.52530011731155E-2</v>
      </c>
      <c r="AZ13" s="17">
        <v>2.1601705975438999E-2</v>
      </c>
      <c r="BA13" s="17">
        <v>2.6335317908811801E-2</v>
      </c>
      <c r="BB13" s="17">
        <v>2.42776750582386E-2</v>
      </c>
      <c r="BC13" s="17">
        <v>0.112022124243637</v>
      </c>
      <c r="BD13" s="17"/>
      <c r="BE13" s="17">
        <v>7.0947762863612096E-2</v>
      </c>
      <c r="BF13" s="17">
        <v>3.3207254461741401E-2</v>
      </c>
      <c r="BG13" s="17">
        <v>2.99806078379986E-2</v>
      </c>
      <c r="BH13" s="17">
        <v>1.9157559147274201E-2</v>
      </c>
      <c r="BI13" s="17"/>
      <c r="BJ13" s="17">
        <v>4.8965349064680197E-2</v>
      </c>
      <c r="BK13" s="17">
        <v>2.6527438923857401E-2</v>
      </c>
      <c r="BL13" s="17">
        <v>3.02976550517416E-2</v>
      </c>
      <c r="BM13" s="17">
        <v>2.42033744873725E-2</v>
      </c>
      <c r="BN13" s="17"/>
      <c r="BO13" s="17">
        <v>4.4027507751386502E-2</v>
      </c>
      <c r="BP13" s="17">
        <v>2.31318794162245E-2</v>
      </c>
      <c r="BQ13" s="17">
        <v>2.7182224053252199E-2</v>
      </c>
      <c r="BR13" s="17"/>
      <c r="BS13" s="17">
        <v>2.8138717217384701E-2</v>
      </c>
      <c r="BT13" s="17">
        <v>3.1014755098924599E-2</v>
      </c>
      <c r="BU13" s="17"/>
      <c r="BV13" s="17">
        <v>9.7071246814852703E-3</v>
      </c>
      <c r="BW13" s="17">
        <v>2.9049461455991101E-2</v>
      </c>
      <c r="BX13" s="17">
        <v>4.4724295614031899E-2</v>
      </c>
      <c r="BY13" s="17"/>
      <c r="BZ13" s="17">
        <v>5.4432145972498104E-3</v>
      </c>
      <c r="CA13" s="17">
        <v>1.5949082089392601E-2</v>
      </c>
    </row>
    <row r="14" spans="2:79" x14ac:dyDescent="0.3">
      <c r="B14" s="18" t="s">
        <v>149</v>
      </c>
      <c r="C14" s="17">
        <v>1.2115652456591399E-2</v>
      </c>
      <c r="D14" s="17">
        <v>1.0416910550514301E-2</v>
      </c>
      <c r="E14" s="17">
        <v>1.38800479988821E-2</v>
      </c>
      <c r="F14" s="17"/>
      <c r="G14" s="17">
        <v>6.8989021895569103E-3</v>
      </c>
      <c r="H14" s="17">
        <v>1.1872579253173501E-2</v>
      </c>
      <c r="I14" s="17">
        <v>2.1336138649551899E-2</v>
      </c>
      <c r="J14" s="17">
        <v>9.8141899431353503E-3</v>
      </c>
      <c r="K14" s="17">
        <v>1.3155636504784201E-2</v>
      </c>
      <c r="L14" s="17">
        <v>9.4801461268544992E-3</v>
      </c>
      <c r="M14" s="17"/>
      <c r="N14" s="17">
        <v>5.1138749217186103E-3</v>
      </c>
      <c r="O14" s="17">
        <v>5.9092455602574503E-3</v>
      </c>
      <c r="P14" s="17">
        <v>1.0441716908091399E-2</v>
      </c>
      <c r="Q14" s="17">
        <v>2.78476116982533E-2</v>
      </c>
      <c r="R14" s="17"/>
      <c r="S14" s="17">
        <v>3.3939395492064602E-3</v>
      </c>
      <c r="T14" s="17">
        <v>1.41068113664581E-2</v>
      </c>
      <c r="U14" s="17">
        <v>5.7128237751823199E-3</v>
      </c>
      <c r="V14" s="17">
        <v>5.2299317856300898E-3</v>
      </c>
      <c r="W14" s="17">
        <v>6.8211611142220399E-3</v>
      </c>
      <c r="X14" s="17">
        <v>3.5464075912046998E-2</v>
      </c>
      <c r="Y14" s="17">
        <v>1.24561196777477E-2</v>
      </c>
      <c r="Z14" s="17">
        <v>0</v>
      </c>
      <c r="AA14" s="17">
        <v>2.2024545983937299E-2</v>
      </c>
      <c r="AB14" s="17">
        <v>6.1320931176202702E-3</v>
      </c>
      <c r="AC14" s="17">
        <v>2.46210359894963E-2</v>
      </c>
      <c r="AD14" s="17">
        <v>0</v>
      </c>
      <c r="AE14" s="17"/>
      <c r="AF14" s="17">
        <v>2.47403783318597E-3</v>
      </c>
      <c r="AG14" s="17">
        <v>8.0170246061737008E-3</v>
      </c>
      <c r="AH14" s="17">
        <v>1.07395557953385E-2</v>
      </c>
      <c r="AI14" s="17">
        <v>7.5347142469063804E-3</v>
      </c>
      <c r="AJ14" s="17">
        <v>9.0651399372484696E-3</v>
      </c>
      <c r="AK14" s="17"/>
      <c r="AL14" s="17">
        <v>5.9139849714372698E-3</v>
      </c>
      <c r="AM14" s="17">
        <v>2.7954042952349199E-3</v>
      </c>
      <c r="AN14" s="17">
        <v>1.0903055435926E-2</v>
      </c>
      <c r="AO14" s="17">
        <v>6.7548237196169E-3</v>
      </c>
      <c r="AP14" s="17">
        <v>6.9052787872884202E-3</v>
      </c>
      <c r="AQ14" s="17">
        <v>1.55313241184032E-2</v>
      </c>
      <c r="AR14" s="17"/>
      <c r="AS14" s="17">
        <v>7.4403426900965103E-3</v>
      </c>
      <c r="AT14" s="17">
        <v>9.3704618571765295E-3</v>
      </c>
      <c r="AU14" s="17">
        <v>1.9028268286859201E-2</v>
      </c>
      <c r="AV14" s="17">
        <v>2.0283048853855901E-2</v>
      </c>
      <c r="AW14" s="17">
        <v>0</v>
      </c>
      <c r="AX14" s="17"/>
      <c r="AY14" s="17">
        <v>1.2622457402193201E-2</v>
      </c>
      <c r="AZ14" s="17">
        <v>8.2762364339680206E-3</v>
      </c>
      <c r="BA14" s="17">
        <v>1.37578193852792E-2</v>
      </c>
      <c r="BB14" s="17">
        <v>1.3105917857763201E-2</v>
      </c>
      <c r="BC14" s="17">
        <v>1.2526913451712999E-2</v>
      </c>
      <c r="BD14" s="17"/>
      <c r="BE14" s="17">
        <v>0</v>
      </c>
      <c r="BF14" s="17">
        <v>8.3013616713431097E-3</v>
      </c>
      <c r="BG14" s="17">
        <v>7.1240998228380703E-3</v>
      </c>
      <c r="BH14" s="17">
        <v>2.0622097767195501E-2</v>
      </c>
      <c r="BI14" s="17"/>
      <c r="BJ14" s="17">
        <v>1.73202223489884E-2</v>
      </c>
      <c r="BK14" s="17">
        <v>6.3360194142138898E-3</v>
      </c>
      <c r="BL14" s="17">
        <v>1.43780156846662E-2</v>
      </c>
      <c r="BM14" s="17">
        <v>8.71219927125539E-3</v>
      </c>
      <c r="BN14" s="17"/>
      <c r="BO14" s="17">
        <v>7.50050812406721E-3</v>
      </c>
      <c r="BP14" s="17">
        <v>6.7453171033443598E-3</v>
      </c>
      <c r="BQ14" s="17">
        <v>1.2626440363833201E-2</v>
      </c>
      <c r="BR14" s="17"/>
      <c r="BS14" s="17">
        <v>1.23166708420906E-2</v>
      </c>
      <c r="BT14" s="17">
        <v>1.08635234563699E-2</v>
      </c>
      <c r="BU14" s="17"/>
      <c r="BV14" s="17">
        <v>4.2774723444582502E-3</v>
      </c>
      <c r="BW14" s="17">
        <v>1.38785144579285E-2</v>
      </c>
      <c r="BX14" s="17">
        <v>4.5054362099165596E-3</v>
      </c>
      <c r="BY14" s="17"/>
      <c r="BZ14" s="17">
        <v>1.9809493119135501E-2</v>
      </c>
      <c r="CA14" s="17">
        <v>0</v>
      </c>
    </row>
    <row r="15" spans="2:79" x14ac:dyDescent="0.3">
      <c r="B15" s="18" t="s">
        <v>213</v>
      </c>
      <c r="C15" s="21">
        <v>0.64963667517505297</v>
      </c>
      <c r="D15" s="21">
        <v>0.58964845433786295</v>
      </c>
      <c r="E15" s="21">
        <v>0.70831740178372204</v>
      </c>
      <c r="F15" s="21"/>
      <c r="G15" s="21">
        <v>0.68856791231551995</v>
      </c>
      <c r="H15" s="21">
        <v>0.68112051488583003</v>
      </c>
      <c r="I15" s="21">
        <v>0.68123570673649803</v>
      </c>
      <c r="J15" s="21">
        <v>0.59456595869703799</v>
      </c>
      <c r="K15" s="21">
        <v>0.58794161262539602</v>
      </c>
      <c r="L15" s="21">
        <v>0.65829312157048103</v>
      </c>
      <c r="M15" s="21"/>
      <c r="N15" s="21">
        <v>0.70136107642297496</v>
      </c>
      <c r="O15" s="21">
        <v>0.65607129173843903</v>
      </c>
      <c r="P15" s="21">
        <v>0.60664139652247395</v>
      </c>
      <c r="Q15" s="21">
        <v>0.62588412796468396</v>
      </c>
      <c r="R15" s="21"/>
      <c r="S15" s="21">
        <v>0.68524562742135098</v>
      </c>
      <c r="T15" s="21">
        <v>0.64689409638982098</v>
      </c>
      <c r="U15" s="21">
        <v>0.68546971627443198</v>
      </c>
      <c r="V15" s="21">
        <v>0.66771281140424299</v>
      </c>
      <c r="W15" s="21">
        <v>0.596856221789692</v>
      </c>
      <c r="X15" s="21">
        <v>0.63127581375539299</v>
      </c>
      <c r="Y15" s="21">
        <v>0.61313995605549598</v>
      </c>
      <c r="Z15" s="21">
        <v>0.66243602928952905</v>
      </c>
      <c r="AA15" s="21">
        <v>0.66816499789168604</v>
      </c>
      <c r="AB15" s="21">
        <v>0.63995347654043</v>
      </c>
      <c r="AC15" s="21">
        <v>0.60903424023013497</v>
      </c>
      <c r="AD15" s="21">
        <v>0.63373130260349597</v>
      </c>
      <c r="AE15" s="21"/>
      <c r="AF15" s="21">
        <v>0.61679689360977796</v>
      </c>
      <c r="AG15" s="21">
        <v>0.71292232196290695</v>
      </c>
      <c r="AH15" s="21">
        <v>0.73429280757681203</v>
      </c>
      <c r="AI15" s="21">
        <v>0.43665128035592699</v>
      </c>
      <c r="AJ15" s="21">
        <v>0.69818732913859105</v>
      </c>
      <c r="AK15" s="21"/>
      <c r="AL15" s="21">
        <v>0.74965912508018195</v>
      </c>
      <c r="AM15" s="21">
        <v>0.65892045949725797</v>
      </c>
      <c r="AN15" s="21">
        <v>0.74179627513866397</v>
      </c>
      <c r="AO15" s="21">
        <v>0.49379086230504199</v>
      </c>
      <c r="AP15" s="21">
        <v>0.716424738026474</v>
      </c>
      <c r="AQ15" s="21">
        <v>0.621647951979025</v>
      </c>
      <c r="AR15" s="21"/>
      <c r="AS15" s="21">
        <v>0.70190787711763303</v>
      </c>
      <c r="AT15" s="21">
        <v>0.63994694976233202</v>
      </c>
      <c r="AU15" s="21">
        <v>0.63987729579015196</v>
      </c>
      <c r="AV15" s="21">
        <v>0.617439102490416</v>
      </c>
      <c r="AW15" s="21">
        <v>0.75828677111459297</v>
      </c>
      <c r="AX15" s="21"/>
      <c r="AY15" s="21">
        <v>0.65342464007801904</v>
      </c>
      <c r="AZ15" s="21">
        <v>0.645249879868522</v>
      </c>
      <c r="BA15" s="21">
        <v>0.64763188354470103</v>
      </c>
      <c r="BB15" s="21">
        <v>0.70139912633394597</v>
      </c>
      <c r="BC15" s="21">
        <v>0.54405134504393005</v>
      </c>
      <c r="BD15" s="21"/>
      <c r="BE15" s="21">
        <v>0.42114846017391999</v>
      </c>
      <c r="BF15" s="21">
        <v>0.50986739236144596</v>
      </c>
      <c r="BG15" s="21">
        <v>0.62261936705840604</v>
      </c>
      <c r="BH15" s="21">
        <v>0.81862702612855598</v>
      </c>
      <c r="BI15" s="21"/>
      <c r="BJ15" s="21">
        <v>0.50388765076236097</v>
      </c>
      <c r="BK15" s="21">
        <v>0.61154952913475902</v>
      </c>
      <c r="BL15" s="21">
        <v>0.60906103490531305</v>
      </c>
      <c r="BM15" s="21">
        <v>0.71121789652380796</v>
      </c>
      <c r="BN15" s="21"/>
      <c r="BO15" s="21">
        <v>0.57776570629899804</v>
      </c>
      <c r="BP15" s="21">
        <v>0.61143549598835301</v>
      </c>
      <c r="BQ15" s="21">
        <v>0.674245109250458</v>
      </c>
      <c r="BR15" s="21"/>
      <c r="BS15" s="21">
        <v>0.66389921845836797</v>
      </c>
      <c r="BT15" s="21">
        <v>0.63158080396532701</v>
      </c>
      <c r="BU15" s="21"/>
      <c r="BV15" s="21">
        <v>0.727922263612649</v>
      </c>
      <c r="BW15" s="21">
        <v>0.66418685444965497</v>
      </c>
      <c r="BX15" s="21">
        <v>0.58509925132613605</v>
      </c>
      <c r="BY15" s="21"/>
      <c r="BZ15" s="21">
        <v>0.72050001917803996</v>
      </c>
      <c r="CA15" s="21">
        <v>0.70896565605364004</v>
      </c>
    </row>
    <row r="16" spans="2:79" x14ac:dyDescent="0.3">
      <c r="B16" s="18" t="s">
        <v>214</v>
      </c>
      <c r="C16" s="21">
        <v>0.111324767336972</v>
      </c>
      <c r="D16" s="21">
        <v>0.143052197249769</v>
      </c>
      <c r="E16" s="21">
        <v>7.8082858561159402E-2</v>
      </c>
      <c r="F16" s="21"/>
      <c r="G16" s="21">
        <v>0.10681601300922999</v>
      </c>
      <c r="H16" s="21">
        <v>8.6331793850158406E-2</v>
      </c>
      <c r="I16" s="21">
        <v>0.102535303354017</v>
      </c>
      <c r="J16" s="21">
        <v>0.127764750966542</v>
      </c>
      <c r="K16" s="21">
        <v>0.156618811672602</v>
      </c>
      <c r="L16" s="21">
        <v>9.8233150522112594E-2</v>
      </c>
      <c r="M16" s="21"/>
      <c r="N16" s="21">
        <v>0.11199350578516901</v>
      </c>
      <c r="O16" s="21">
        <v>9.46611719062979E-2</v>
      </c>
      <c r="P16" s="21">
        <v>0.12925517573152001</v>
      </c>
      <c r="Q16" s="21">
        <v>0.112165633855214</v>
      </c>
      <c r="R16" s="21"/>
      <c r="S16" s="21">
        <v>9.8163750954833803E-2</v>
      </c>
      <c r="T16" s="21">
        <v>0.13351350470862999</v>
      </c>
      <c r="U16" s="21">
        <v>7.8660948948038503E-2</v>
      </c>
      <c r="V16" s="21">
        <v>0.101985431647291</v>
      </c>
      <c r="W16" s="21">
        <v>0.18328148565750599</v>
      </c>
      <c r="X16" s="21">
        <v>0.11787979560467</v>
      </c>
      <c r="Y16" s="21">
        <v>9.7029399343607006E-2</v>
      </c>
      <c r="Z16" s="21">
        <v>6.4615321419447799E-2</v>
      </c>
      <c r="AA16" s="21">
        <v>0.10910236444551701</v>
      </c>
      <c r="AB16" s="21">
        <v>0.113260330878256</v>
      </c>
      <c r="AC16" s="21">
        <v>9.5499404976620905E-2</v>
      </c>
      <c r="AD16" s="21">
        <v>0.133018408560129</v>
      </c>
      <c r="AE16" s="21"/>
      <c r="AF16" s="21">
        <v>0.13283152267982701</v>
      </c>
      <c r="AG16" s="21">
        <v>8.2571383649274702E-2</v>
      </c>
      <c r="AH16" s="21">
        <v>5.8019120324726302E-2</v>
      </c>
      <c r="AI16" s="21">
        <v>0.23587135589840699</v>
      </c>
      <c r="AJ16" s="21">
        <v>9.3873638902902096E-2</v>
      </c>
      <c r="AK16" s="21"/>
      <c r="AL16" s="21">
        <v>6.17673598813386E-2</v>
      </c>
      <c r="AM16" s="21">
        <v>0.11922315079915601</v>
      </c>
      <c r="AN16" s="21">
        <v>8.7191758917073106E-2</v>
      </c>
      <c r="AO16" s="21">
        <v>0.21073384162159001</v>
      </c>
      <c r="AP16" s="21">
        <v>6.3197671919670101E-2</v>
      </c>
      <c r="AQ16" s="21">
        <v>6.7288718960408306E-2</v>
      </c>
      <c r="AR16" s="21"/>
      <c r="AS16" s="21">
        <v>8.9365033583308398E-2</v>
      </c>
      <c r="AT16" s="21">
        <v>0.11502236935005999</v>
      </c>
      <c r="AU16" s="21">
        <v>0.117166062282006</v>
      </c>
      <c r="AV16" s="21">
        <v>0.115409437317291</v>
      </c>
      <c r="AW16" s="21">
        <v>0.12955453673442899</v>
      </c>
      <c r="AX16" s="21"/>
      <c r="AY16" s="21">
        <v>0.103904626606108</v>
      </c>
      <c r="AZ16" s="21">
        <v>0.112121083200386</v>
      </c>
      <c r="BA16" s="21">
        <v>9.0756055777506298E-2</v>
      </c>
      <c r="BB16" s="21">
        <v>0.125954451186685</v>
      </c>
      <c r="BC16" s="21">
        <v>0.23212883393971201</v>
      </c>
      <c r="BD16" s="21"/>
      <c r="BE16" s="21">
        <v>0.306162071763668</v>
      </c>
      <c r="BF16" s="21">
        <v>0.180537836527631</v>
      </c>
      <c r="BG16" s="21">
        <v>0.105815310062</v>
      </c>
      <c r="BH16" s="21">
        <v>5.1172290950322503E-2</v>
      </c>
      <c r="BI16" s="21"/>
      <c r="BJ16" s="21">
        <v>0.18341997889834699</v>
      </c>
      <c r="BK16" s="21">
        <v>0.16107379850289599</v>
      </c>
      <c r="BL16" s="21">
        <v>0.117013429389953</v>
      </c>
      <c r="BM16" s="21">
        <v>8.4289699919179797E-2</v>
      </c>
      <c r="BN16" s="21"/>
      <c r="BO16" s="21">
        <v>0.184986492689479</v>
      </c>
      <c r="BP16" s="21">
        <v>0.13125112532834701</v>
      </c>
      <c r="BQ16" s="21">
        <v>9.2337838713522899E-2</v>
      </c>
      <c r="BR16" s="21"/>
      <c r="BS16" s="21">
        <v>0.103333000744599</v>
      </c>
      <c r="BT16" s="21">
        <v>0.122236324162643</v>
      </c>
      <c r="BU16" s="21"/>
      <c r="BV16" s="21">
        <v>8.7488576229981005E-2</v>
      </c>
      <c r="BW16" s="21">
        <v>9.0039516273068804E-2</v>
      </c>
      <c r="BX16" s="21">
        <v>0.167620797773917</v>
      </c>
      <c r="BY16" s="21"/>
      <c r="BZ16" s="21">
        <v>2.8693925997298999E-2</v>
      </c>
      <c r="CA16" s="21">
        <v>8.3935950968443598E-2</v>
      </c>
    </row>
    <row r="17" spans="2:79" x14ac:dyDescent="0.3">
      <c r="B17" s="18" t="s">
        <v>191</v>
      </c>
      <c r="C17" s="22">
        <v>0.53831190783808103</v>
      </c>
      <c r="D17" s="22">
        <v>0.44659625708809297</v>
      </c>
      <c r="E17" s="22">
        <v>0.630234543222563</v>
      </c>
      <c r="F17" s="22"/>
      <c r="G17" s="22">
        <v>0.58175189930629001</v>
      </c>
      <c r="H17" s="22">
        <v>0.59478872103567104</v>
      </c>
      <c r="I17" s="22">
        <v>0.57870040338248097</v>
      </c>
      <c r="J17" s="22">
        <v>0.46680120773049499</v>
      </c>
      <c r="K17" s="22">
        <v>0.43132280095279402</v>
      </c>
      <c r="L17" s="22">
        <v>0.56005997104836802</v>
      </c>
      <c r="M17" s="22"/>
      <c r="N17" s="22">
        <v>0.58936757063780498</v>
      </c>
      <c r="O17" s="22">
        <v>0.56141011983214095</v>
      </c>
      <c r="P17" s="22">
        <v>0.477386220790954</v>
      </c>
      <c r="Q17" s="22">
        <v>0.51371849410947001</v>
      </c>
      <c r="R17" s="22"/>
      <c r="S17" s="22">
        <v>0.58708187646651699</v>
      </c>
      <c r="T17" s="22">
        <v>0.51338059168119099</v>
      </c>
      <c r="U17" s="22">
        <v>0.60680876732639399</v>
      </c>
      <c r="V17" s="22">
        <v>0.56572737975695198</v>
      </c>
      <c r="W17" s="22">
        <v>0.41357473613218598</v>
      </c>
      <c r="X17" s="22">
        <v>0.513396018150723</v>
      </c>
      <c r="Y17" s="22">
        <v>0.51611055671188899</v>
      </c>
      <c r="Z17" s="22">
        <v>0.59782070787008201</v>
      </c>
      <c r="AA17" s="22">
        <v>0.55906263344616902</v>
      </c>
      <c r="AB17" s="22">
        <v>0.52669314566217396</v>
      </c>
      <c r="AC17" s="22">
        <v>0.51353483525351395</v>
      </c>
      <c r="AD17" s="22">
        <v>0.50071289404336705</v>
      </c>
      <c r="AE17" s="22"/>
      <c r="AF17" s="22">
        <v>0.48396537092995101</v>
      </c>
      <c r="AG17" s="22">
        <v>0.63035093831363298</v>
      </c>
      <c r="AH17" s="22">
        <v>0.67627368725208603</v>
      </c>
      <c r="AI17" s="22">
        <v>0.20077992445751999</v>
      </c>
      <c r="AJ17" s="22">
        <v>0.60431369023568904</v>
      </c>
      <c r="AK17" s="22"/>
      <c r="AL17" s="22">
        <v>0.68789176519884299</v>
      </c>
      <c r="AM17" s="22">
        <v>0.53969730869810295</v>
      </c>
      <c r="AN17" s="22">
        <v>0.65460451622159099</v>
      </c>
      <c r="AO17" s="22">
        <v>0.28305702068345101</v>
      </c>
      <c r="AP17" s="22">
        <v>0.65322706610680403</v>
      </c>
      <c r="AQ17" s="22">
        <v>0.554359233018617</v>
      </c>
      <c r="AR17" s="22"/>
      <c r="AS17" s="22">
        <v>0.61254284353432398</v>
      </c>
      <c r="AT17" s="22">
        <v>0.52492458041227197</v>
      </c>
      <c r="AU17" s="22">
        <v>0.52271123350814697</v>
      </c>
      <c r="AV17" s="22">
        <v>0.50202966517312497</v>
      </c>
      <c r="AW17" s="22">
        <v>0.62873223438016301</v>
      </c>
      <c r="AX17" s="22"/>
      <c r="AY17" s="22">
        <v>0.54952001347191204</v>
      </c>
      <c r="AZ17" s="22">
        <v>0.53312879666813695</v>
      </c>
      <c r="BA17" s="22">
        <v>0.55687582776719502</v>
      </c>
      <c r="BB17" s="22">
        <v>0.57544467514726105</v>
      </c>
      <c r="BC17" s="22">
        <v>0.31192251110421798</v>
      </c>
      <c r="BD17" s="22"/>
      <c r="BE17" s="22">
        <v>0.11498638841025199</v>
      </c>
      <c r="BF17" s="22">
        <v>0.32932955583381401</v>
      </c>
      <c r="BG17" s="22">
        <v>0.51680405699640597</v>
      </c>
      <c r="BH17" s="22">
        <v>0.76745473517823404</v>
      </c>
      <c r="BI17" s="22"/>
      <c r="BJ17" s="22">
        <v>0.32046767186401298</v>
      </c>
      <c r="BK17" s="22">
        <v>0.45047573063186302</v>
      </c>
      <c r="BL17" s="22">
        <v>0.49204760551535998</v>
      </c>
      <c r="BM17" s="22">
        <v>0.62692819660462895</v>
      </c>
      <c r="BN17" s="22"/>
      <c r="BO17" s="22">
        <v>0.39277921360951901</v>
      </c>
      <c r="BP17" s="22">
        <v>0.48018437066000602</v>
      </c>
      <c r="BQ17" s="22">
        <v>0.58190727053693503</v>
      </c>
      <c r="BR17" s="22"/>
      <c r="BS17" s="22">
        <v>0.56056621771376902</v>
      </c>
      <c r="BT17" s="22">
        <v>0.50934447980268505</v>
      </c>
      <c r="BU17" s="22"/>
      <c r="BV17" s="22">
        <v>0.64043368738266804</v>
      </c>
      <c r="BW17" s="22">
        <v>0.57414733817658603</v>
      </c>
      <c r="BX17" s="22">
        <v>0.41747845355221902</v>
      </c>
      <c r="BY17" s="22"/>
      <c r="BZ17" s="22">
        <v>0.69180609318074104</v>
      </c>
      <c r="CA17" s="22">
        <v>0.62502970508519695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0.36282318083473902</v>
      </c>
      <c r="D9" s="17">
        <v>0.31983735018364701</v>
      </c>
      <c r="E9" s="17">
        <v>0.40611889236034299</v>
      </c>
      <c r="F9" s="17"/>
      <c r="G9" s="17">
        <v>0.39095027385480402</v>
      </c>
      <c r="H9" s="17">
        <v>0.39375467640129302</v>
      </c>
      <c r="I9" s="17">
        <v>0.432032922622199</v>
      </c>
      <c r="J9" s="17">
        <v>0.325848455296878</v>
      </c>
      <c r="K9" s="17">
        <v>0.33933433414133901</v>
      </c>
      <c r="L9" s="17">
        <v>0.308358468420876</v>
      </c>
      <c r="M9" s="17"/>
      <c r="N9" s="17">
        <v>0.37209465671171199</v>
      </c>
      <c r="O9" s="17">
        <v>0.35375977284188198</v>
      </c>
      <c r="P9" s="17">
        <v>0.37669109367272602</v>
      </c>
      <c r="Q9" s="17">
        <v>0.34968632467764799</v>
      </c>
      <c r="R9" s="17"/>
      <c r="S9" s="17">
        <v>0.385368222085059</v>
      </c>
      <c r="T9" s="17">
        <v>0.38577371600999399</v>
      </c>
      <c r="U9" s="17">
        <v>0.37306245378444802</v>
      </c>
      <c r="V9" s="17">
        <v>0.34809276934714101</v>
      </c>
      <c r="W9" s="17">
        <v>0.27101553784257798</v>
      </c>
      <c r="X9" s="17">
        <v>0.35494850665743299</v>
      </c>
      <c r="Y9" s="17">
        <v>0.32379482821042699</v>
      </c>
      <c r="Z9" s="17">
        <v>0.43924570442263799</v>
      </c>
      <c r="AA9" s="17">
        <v>0.394640419658083</v>
      </c>
      <c r="AB9" s="17">
        <v>0.31283587895973403</v>
      </c>
      <c r="AC9" s="17">
        <v>0.379638408373275</v>
      </c>
      <c r="AD9" s="17">
        <v>0.42201036772179901</v>
      </c>
      <c r="AE9" s="17"/>
      <c r="AF9" s="17">
        <v>0.30072561402176101</v>
      </c>
      <c r="AG9" s="17">
        <v>0.41118190373616398</v>
      </c>
      <c r="AH9" s="17">
        <v>0.38855892360627098</v>
      </c>
      <c r="AI9" s="17">
        <v>0.23481158580167</v>
      </c>
      <c r="AJ9" s="17">
        <v>0.42559558400844599</v>
      </c>
      <c r="AK9" s="17"/>
      <c r="AL9" s="17">
        <v>0.43251193851252201</v>
      </c>
      <c r="AM9" s="17">
        <v>0.34625737327818201</v>
      </c>
      <c r="AN9" s="17">
        <v>0.40876860235186002</v>
      </c>
      <c r="AO9" s="17">
        <v>0.26731182476730803</v>
      </c>
      <c r="AP9" s="17">
        <v>0.46903993411647299</v>
      </c>
      <c r="AQ9" s="17">
        <v>0.30270561848215699</v>
      </c>
      <c r="AR9" s="17"/>
      <c r="AS9" s="17">
        <v>0.49738206574152599</v>
      </c>
      <c r="AT9" s="17">
        <v>0.33882079542736598</v>
      </c>
      <c r="AU9" s="17">
        <v>0.28997806594061198</v>
      </c>
      <c r="AV9" s="17">
        <v>0.36928899507889701</v>
      </c>
      <c r="AW9" s="17">
        <v>0.61509100789120197</v>
      </c>
      <c r="AX9" s="17"/>
      <c r="AY9" s="17">
        <v>0.42599465132034797</v>
      </c>
      <c r="AZ9" s="17">
        <v>0.33099858066789301</v>
      </c>
      <c r="BA9" s="17">
        <v>0.35193879722045601</v>
      </c>
      <c r="BB9" s="17">
        <v>0.36425577077868798</v>
      </c>
      <c r="BC9" s="17">
        <v>0.34148892807324199</v>
      </c>
      <c r="BD9" s="17"/>
      <c r="BE9" s="17">
        <v>0.210305708773602</v>
      </c>
      <c r="BF9" s="17">
        <v>0.21772069630305599</v>
      </c>
      <c r="BG9" s="17">
        <v>0.33080013969829802</v>
      </c>
      <c r="BH9" s="17">
        <v>0.531487100443085</v>
      </c>
      <c r="BI9" s="17"/>
      <c r="BJ9" s="17">
        <v>0.29572736728904198</v>
      </c>
      <c r="BK9" s="17">
        <v>0.34593127464121598</v>
      </c>
      <c r="BL9" s="17">
        <v>0.31062560880367002</v>
      </c>
      <c r="BM9" s="17">
        <v>0.40839013107968702</v>
      </c>
      <c r="BN9" s="17"/>
      <c r="BO9" s="17">
        <v>0.364488165203389</v>
      </c>
      <c r="BP9" s="17">
        <v>0.313249061889114</v>
      </c>
      <c r="BQ9" s="17">
        <v>0.37483979760773201</v>
      </c>
      <c r="BR9" s="17"/>
      <c r="BS9" s="17">
        <v>0.38281315108532299</v>
      </c>
      <c r="BT9" s="17">
        <v>0.338872336747298</v>
      </c>
      <c r="BU9" s="17"/>
      <c r="BV9" s="17">
        <v>0.38674455130512198</v>
      </c>
      <c r="BW9" s="17">
        <v>0.38645334182331098</v>
      </c>
      <c r="BX9" s="17">
        <v>0.31374718331340601</v>
      </c>
      <c r="BY9" s="17"/>
      <c r="BZ9" s="17">
        <v>0.41029065818960397</v>
      </c>
      <c r="CA9" s="17">
        <v>0.448437078607548</v>
      </c>
    </row>
    <row r="10" spans="2:79" x14ac:dyDescent="0.3">
      <c r="B10" s="18" t="s">
        <v>209</v>
      </c>
      <c r="C10" s="17">
        <v>0.38319918298009897</v>
      </c>
      <c r="D10" s="17">
        <v>0.37880842051116698</v>
      </c>
      <c r="E10" s="17">
        <v>0.38804968089528302</v>
      </c>
      <c r="F10" s="17"/>
      <c r="G10" s="17">
        <v>0.39418529780106898</v>
      </c>
      <c r="H10" s="17">
        <v>0.39630840375357201</v>
      </c>
      <c r="I10" s="17">
        <v>0.32232700199104197</v>
      </c>
      <c r="J10" s="17">
        <v>0.40973300989118899</v>
      </c>
      <c r="K10" s="17">
        <v>0.36199933058621098</v>
      </c>
      <c r="L10" s="17">
        <v>0.40722664994445301</v>
      </c>
      <c r="M10" s="17"/>
      <c r="N10" s="17">
        <v>0.39022968478495401</v>
      </c>
      <c r="O10" s="17">
        <v>0.41107931359459099</v>
      </c>
      <c r="P10" s="17">
        <v>0.338351102276991</v>
      </c>
      <c r="Q10" s="17">
        <v>0.38351717921814199</v>
      </c>
      <c r="R10" s="17"/>
      <c r="S10" s="17">
        <v>0.37871317301323099</v>
      </c>
      <c r="T10" s="17">
        <v>0.37279211949227897</v>
      </c>
      <c r="U10" s="17">
        <v>0.39164656050246699</v>
      </c>
      <c r="V10" s="17">
        <v>0.402923880037793</v>
      </c>
      <c r="W10" s="17">
        <v>0.44285730340955298</v>
      </c>
      <c r="X10" s="17">
        <v>0.37326437881876201</v>
      </c>
      <c r="Y10" s="17">
        <v>0.36502735601686698</v>
      </c>
      <c r="Z10" s="17">
        <v>0.29577684482276401</v>
      </c>
      <c r="AA10" s="17">
        <v>0.39426480059163699</v>
      </c>
      <c r="AB10" s="17">
        <v>0.43163698132492501</v>
      </c>
      <c r="AC10" s="17">
        <v>0.34596928842702201</v>
      </c>
      <c r="AD10" s="17">
        <v>0.29819230707186301</v>
      </c>
      <c r="AE10" s="17"/>
      <c r="AF10" s="17">
        <v>0.41171966268267102</v>
      </c>
      <c r="AG10" s="17">
        <v>0.40794276481054897</v>
      </c>
      <c r="AH10" s="17">
        <v>0.368490108808183</v>
      </c>
      <c r="AI10" s="17">
        <v>0.34493794754741403</v>
      </c>
      <c r="AJ10" s="17">
        <v>0.33592623285838402</v>
      </c>
      <c r="AK10" s="17"/>
      <c r="AL10" s="17">
        <v>0.40903845834989599</v>
      </c>
      <c r="AM10" s="17">
        <v>0.39811260036958002</v>
      </c>
      <c r="AN10" s="17">
        <v>0.36846124288517101</v>
      </c>
      <c r="AO10" s="17">
        <v>0.36233573920696699</v>
      </c>
      <c r="AP10" s="17">
        <v>0.35188168445413098</v>
      </c>
      <c r="AQ10" s="17">
        <v>0.43419140647937499</v>
      </c>
      <c r="AR10" s="17"/>
      <c r="AS10" s="17">
        <v>0.27758910912484103</v>
      </c>
      <c r="AT10" s="17">
        <v>0.41696101462040502</v>
      </c>
      <c r="AU10" s="17">
        <v>0.41523402419710398</v>
      </c>
      <c r="AV10" s="17">
        <v>0.36864902088169799</v>
      </c>
      <c r="AW10" s="17">
        <v>0.208727476371739</v>
      </c>
      <c r="AX10" s="17"/>
      <c r="AY10" s="17">
        <v>0.310234972010627</v>
      </c>
      <c r="AZ10" s="17">
        <v>0.41849185025505198</v>
      </c>
      <c r="BA10" s="17">
        <v>0.407673467981715</v>
      </c>
      <c r="BB10" s="17">
        <v>0.412327288712384</v>
      </c>
      <c r="BC10" s="17">
        <v>0.25747451476309702</v>
      </c>
      <c r="BD10" s="17"/>
      <c r="BE10" s="17">
        <v>0.28035357658802101</v>
      </c>
      <c r="BF10" s="17">
        <v>0.39609793014045003</v>
      </c>
      <c r="BG10" s="17">
        <v>0.41586137742759099</v>
      </c>
      <c r="BH10" s="17">
        <v>0.337197291586116</v>
      </c>
      <c r="BI10" s="17"/>
      <c r="BJ10" s="17">
        <v>0.37530059553768702</v>
      </c>
      <c r="BK10" s="17">
        <v>0.39365397645289402</v>
      </c>
      <c r="BL10" s="17">
        <v>0.40438875231093802</v>
      </c>
      <c r="BM10" s="17">
        <v>0.37350163796376501</v>
      </c>
      <c r="BN10" s="17"/>
      <c r="BO10" s="17">
        <v>0.35604280224972401</v>
      </c>
      <c r="BP10" s="17">
        <v>0.40591430463038902</v>
      </c>
      <c r="BQ10" s="17">
        <v>0.383203726502794</v>
      </c>
      <c r="BR10" s="17"/>
      <c r="BS10" s="17">
        <v>0.366828928237594</v>
      </c>
      <c r="BT10" s="17">
        <v>0.404431204068331</v>
      </c>
      <c r="BU10" s="17"/>
      <c r="BV10" s="17">
        <v>0.42845736411705798</v>
      </c>
      <c r="BW10" s="17">
        <v>0.37444084628081498</v>
      </c>
      <c r="BX10" s="17">
        <v>0.37941523301399799</v>
      </c>
      <c r="BY10" s="17"/>
      <c r="BZ10" s="17">
        <v>0.43375830064283799</v>
      </c>
      <c r="CA10" s="17">
        <v>0.40296126163834201</v>
      </c>
    </row>
    <row r="11" spans="2:79" x14ac:dyDescent="0.3">
      <c r="B11" s="18" t="s">
        <v>210</v>
      </c>
      <c r="C11" s="17">
        <v>0.15978132334581899</v>
      </c>
      <c r="D11" s="17">
        <v>0.18223260334888799</v>
      </c>
      <c r="E11" s="17">
        <v>0.13930434054153501</v>
      </c>
      <c r="F11" s="17"/>
      <c r="G11" s="17">
        <v>0.131510404290615</v>
      </c>
      <c r="H11" s="17">
        <v>0.13411645464018401</v>
      </c>
      <c r="I11" s="17">
        <v>0.145331240307708</v>
      </c>
      <c r="J11" s="17">
        <v>0.15797368458161701</v>
      </c>
      <c r="K11" s="17">
        <v>0.17338412399776701</v>
      </c>
      <c r="L11" s="17">
        <v>0.203689962483216</v>
      </c>
      <c r="M11" s="17"/>
      <c r="N11" s="17">
        <v>0.15469331983238699</v>
      </c>
      <c r="O11" s="17">
        <v>0.163345022482902</v>
      </c>
      <c r="P11" s="17">
        <v>0.181974750724443</v>
      </c>
      <c r="Q11" s="17">
        <v>0.14306185790526099</v>
      </c>
      <c r="R11" s="17"/>
      <c r="S11" s="17">
        <v>0.14994326205740799</v>
      </c>
      <c r="T11" s="17">
        <v>0.149056055328394</v>
      </c>
      <c r="U11" s="17">
        <v>0.119558411429181</v>
      </c>
      <c r="V11" s="17">
        <v>0.19025442987892399</v>
      </c>
      <c r="W11" s="17">
        <v>0.17076379793368601</v>
      </c>
      <c r="X11" s="17">
        <v>0.18981027706554601</v>
      </c>
      <c r="Y11" s="17">
        <v>0.186638833969963</v>
      </c>
      <c r="Z11" s="17">
        <v>0.221748080495724</v>
      </c>
      <c r="AA11" s="17">
        <v>0.12546233778249999</v>
      </c>
      <c r="AB11" s="17">
        <v>0.15546485207153801</v>
      </c>
      <c r="AC11" s="17">
        <v>0.15880894568433301</v>
      </c>
      <c r="AD11" s="17">
        <v>0.13849486049339199</v>
      </c>
      <c r="AE11" s="17"/>
      <c r="AF11" s="17">
        <v>0.17723167369093601</v>
      </c>
      <c r="AG11" s="17">
        <v>0.116733958041493</v>
      </c>
      <c r="AH11" s="17">
        <v>0.16584798184751601</v>
      </c>
      <c r="AI11" s="17">
        <v>0.248807675924025</v>
      </c>
      <c r="AJ11" s="17">
        <v>0.149264424882804</v>
      </c>
      <c r="AK11" s="17"/>
      <c r="AL11" s="17">
        <v>0.112099101979585</v>
      </c>
      <c r="AM11" s="17">
        <v>0.159444349412834</v>
      </c>
      <c r="AN11" s="17">
        <v>0.12186194159583801</v>
      </c>
      <c r="AO11" s="17">
        <v>0.220181342528601</v>
      </c>
      <c r="AP11" s="17">
        <v>0.120354695873946</v>
      </c>
      <c r="AQ11" s="17">
        <v>0.19423759731641299</v>
      </c>
      <c r="AR11" s="17"/>
      <c r="AS11" s="17">
        <v>0.138907407693381</v>
      </c>
      <c r="AT11" s="17">
        <v>0.161744529511196</v>
      </c>
      <c r="AU11" s="17">
        <v>0.18156766359735699</v>
      </c>
      <c r="AV11" s="17">
        <v>0.15083521015964199</v>
      </c>
      <c r="AW11" s="17">
        <v>2.50024996786865E-2</v>
      </c>
      <c r="AX11" s="17"/>
      <c r="AY11" s="17">
        <v>0.16496418465368501</v>
      </c>
      <c r="AZ11" s="17">
        <v>0.16764648890936301</v>
      </c>
      <c r="BA11" s="17">
        <v>0.15194066155354899</v>
      </c>
      <c r="BB11" s="17">
        <v>0.11280219759191699</v>
      </c>
      <c r="BC11" s="17">
        <v>0.22266041410934001</v>
      </c>
      <c r="BD11" s="17"/>
      <c r="BE11" s="17">
        <v>0.24233763064698999</v>
      </c>
      <c r="BF11" s="17">
        <v>0.24607060816335599</v>
      </c>
      <c r="BG11" s="17">
        <v>0.16687106394349899</v>
      </c>
      <c r="BH11" s="17">
        <v>7.5160215944766198E-2</v>
      </c>
      <c r="BI11" s="17"/>
      <c r="BJ11" s="17">
        <v>0.16135556850664201</v>
      </c>
      <c r="BK11" s="17">
        <v>0.173067025599034</v>
      </c>
      <c r="BL11" s="17">
        <v>0.18529456415637</v>
      </c>
      <c r="BM11" s="17">
        <v>0.14299391797762701</v>
      </c>
      <c r="BN11" s="17"/>
      <c r="BO11" s="17">
        <v>0.140697862573674</v>
      </c>
      <c r="BP11" s="17">
        <v>0.17444643862151901</v>
      </c>
      <c r="BQ11" s="17">
        <v>0.158980684524026</v>
      </c>
      <c r="BR11" s="17"/>
      <c r="BS11" s="17">
        <v>0.16590642116829701</v>
      </c>
      <c r="BT11" s="17">
        <v>0.15056045740964999</v>
      </c>
      <c r="BU11" s="17"/>
      <c r="BV11" s="17">
        <v>0.116557853974533</v>
      </c>
      <c r="BW11" s="17">
        <v>0.16561812866199599</v>
      </c>
      <c r="BX11" s="17">
        <v>0.17081928238241501</v>
      </c>
      <c r="BY11" s="17"/>
      <c r="BZ11" s="17">
        <v>0.114126968928351</v>
      </c>
      <c r="CA11" s="17">
        <v>0.115384594141644</v>
      </c>
    </row>
    <row r="12" spans="2:79" x14ac:dyDescent="0.3">
      <c r="B12" s="18" t="s">
        <v>211</v>
      </c>
      <c r="C12" s="17">
        <v>5.7255082270036499E-2</v>
      </c>
      <c r="D12" s="17">
        <v>7.2895596001329194E-2</v>
      </c>
      <c r="E12" s="17">
        <v>3.9524339799213201E-2</v>
      </c>
      <c r="F12" s="17"/>
      <c r="G12" s="17">
        <v>4.5077672627312597E-2</v>
      </c>
      <c r="H12" s="17">
        <v>5.6267105099405502E-2</v>
      </c>
      <c r="I12" s="17">
        <v>4.9251328111961999E-2</v>
      </c>
      <c r="J12" s="17">
        <v>6.1088517557803597E-2</v>
      </c>
      <c r="K12" s="17">
        <v>8.7446394068107502E-2</v>
      </c>
      <c r="L12" s="17">
        <v>4.9418150214191298E-2</v>
      </c>
      <c r="M12" s="17"/>
      <c r="N12" s="17">
        <v>5.49050150608991E-2</v>
      </c>
      <c r="O12" s="17">
        <v>4.6724297805566202E-2</v>
      </c>
      <c r="P12" s="17">
        <v>5.6666759529907497E-2</v>
      </c>
      <c r="Q12" s="17">
        <v>7.2407996355668094E-2</v>
      </c>
      <c r="R12" s="17"/>
      <c r="S12" s="17">
        <v>5.5091679268120801E-2</v>
      </c>
      <c r="T12" s="17">
        <v>6.3435295623089305E-2</v>
      </c>
      <c r="U12" s="17">
        <v>7.45945681239744E-2</v>
      </c>
      <c r="V12" s="17">
        <v>4.7896362802926203E-2</v>
      </c>
      <c r="W12" s="17">
        <v>8.9957957679831793E-2</v>
      </c>
      <c r="X12" s="17">
        <v>4.4718777919714001E-2</v>
      </c>
      <c r="Y12" s="17">
        <v>8.0457308945788703E-2</v>
      </c>
      <c r="Z12" s="17">
        <v>1.2859977196729201E-2</v>
      </c>
      <c r="AA12" s="17">
        <v>5.89613587252589E-2</v>
      </c>
      <c r="AB12" s="17">
        <v>5.2135994888684603E-2</v>
      </c>
      <c r="AC12" s="17">
        <v>2.57075058751692E-2</v>
      </c>
      <c r="AD12" s="17">
        <v>4.2364944105926998E-2</v>
      </c>
      <c r="AE12" s="17"/>
      <c r="AF12" s="17">
        <v>7.3293676481283696E-2</v>
      </c>
      <c r="AG12" s="17">
        <v>4.8833383348562E-2</v>
      </c>
      <c r="AH12" s="17">
        <v>5.8865273741974797E-2</v>
      </c>
      <c r="AI12" s="17">
        <v>8.4243059741276494E-2</v>
      </c>
      <c r="AJ12" s="17">
        <v>4.02942992203199E-2</v>
      </c>
      <c r="AK12" s="17"/>
      <c r="AL12" s="17">
        <v>3.4188620185718201E-2</v>
      </c>
      <c r="AM12" s="17">
        <v>6.2787978929261704E-2</v>
      </c>
      <c r="AN12" s="17">
        <v>8.3130901424457407E-2</v>
      </c>
      <c r="AO12" s="17">
        <v>8.0436869664996705E-2</v>
      </c>
      <c r="AP12" s="17">
        <v>2.88167329488303E-2</v>
      </c>
      <c r="AQ12" s="17">
        <v>4.5804395727963999E-2</v>
      </c>
      <c r="AR12" s="17"/>
      <c r="AS12" s="17">
        <v>5.9372825252191203E-2</v>
      </c>
      <c r="AT12" s="17">
        <v>4.9638682182010799E-2</v>
      </c>
      <c r="AU12" s="17">
        <v>6.8624097281320906E-2</v>
      </c>
      <c r="AV12" s="17">
        <v>7.7985500748094405E-2</v>
      </c>
      <c r="AW12" s="17">
        <v>0</v>
      </c>
      <c r="AX12" s="17"/>
      <c r="AY12" s="17">
        <v>5.9076252784578002E-2</v>
      </c>
      <c r="AZ12" s="17">
        <v>5.4349153330926901E-2</v>
      </c>
      <c r="BA12" s="17">
        <v>5.1289124336810002E-2</v>
      </c>
      <c r="BB12" s="17">
        <v>7.0377946290191201E-2</v>
      </c>
      <c r="BC12" s="17">
        <v>7.5892453447962999E-2</v>
      </c>
      <c r="BD12" s="17"/>
      <c r="BE12" s="17">
        <v>0.14364903977690899</v>
      </c>
      <c r="BF12" s="17">
        <v>9.1527743162361994E-2</v>
      </c>
      <c r="BG12" s="17">
        <v>5.99215938850442E-2</v>
      </c>
      <c r="BH12" s="17">
        <v>2.1661353387113301E-2</v>
      </c>
      <c r="BI12" s="17"/>
      <c r="BJ12" s="17">
        <v>8.5032639605053098E-2</v>
      </c>
      <c r="BK12" s="17">
        <v>5.3051516647191703E-2</v>
      </c>
      <c r="BL12" s="17">
        <v>6.9134172331591595E-2</v>
      </c>
      <c r="BM12" s="17">
        <v>4.6417829987380803E-2</v>
      </c>
      <c r="BN12" s="17"/>
      <c r="BO12" s="17">
        <v>8.5444752604309407E-2</v>
      </c>
      <c r="BP12" s="17">
        <v>7.0379009931633402E-2</v>
      </c>
      <c r="BQ12" s="17">
        <v>4.9528083986635697E-2</v>
      </c>
      <c r="BR12" s="17"/>
      <c r="BS12" s="17">
        <v>5.0454573681770101E-2</v>
      </c>
      <c r="BT12" s="17">
        <v>6.6282822430081004E-2</v>
      </c>
      <c r="BU12" s="17"/>
      <c r="BV12" s="17">
        <v>4.4137113632117503E-2</v>
      </c>
      <c r="BW12" s="17">
        <v>4.6526253127688898E-2</v>
      </c>
      <c r="BX12" s="17">
        <v>8.3206647325486799E-2</v>
      </c>
      <c r="BY12" s="17"/>
      <c r="BZ12" s="17">
        <v>2.6301554257367198E-2</v>
      </c>
      <c r="CA12" s="17">
        <v>2.5177035899446899E-2</v>
      </c>
    </row>
    <row r="13" spans="2:79" x14ac:dyDescent="0.3">
      <c r="B13" s="18" t="s">
        <v>212</v>
      </c>
      <c r="C13" s="17">
        <v>2.7363133768454902E-2</v>
      </c>
      <c r="D13" s="17">
        <v>3.6354293497900703E-2</v>
      </c>
      <c r="E13" s="17">
        <v>1.7625942388185701E-2</v>
      </c>
      <c r="F13" s="17"/>
      <c r="G13" s="17">
        <v>3.1479641652578799E-2</v>
      </c>
      <c r="H13" s="17">
        <v>1.0547787422103E-2</v>
      </c>
      <c r="I13" s="17">
        <v>3.4313685414704198E-2</v>
      </c>
      <c r="J13" s="17">
        <v>3.4867564798935199E-2</v>
      </c>
      <c r="K13" s="17">
        <v>3.4462742262049498E-2</v>
      </c>
      <c r="L13" s="17">
        <v>2.1826622810409101E-2</v>
      </c>
      <c r="M13" s="17"/>
      <c r="N13" s="17">
        <v>2.2605209748907101E-2</v>
      </c>
      <c r="O13" s="17">
        <v>1.6134657349579699E-2</v>
      </c>
      <c r="P13" s="17">
        <v>3.4633001252713E-2</v>
      </c>
      <c r="Q13" s="17">
        <v>3.8329086474418697E-2</v>
      </c>
      <c r="R13" s="17"/>
      <c r="S13" s="17">
        <v>2.7489724026974301E-2</v>
      </c>
      <c r="T13" s="17">
        <v>1.7508312727156299E-2</v>
      </c>
      <c r="U13" s="17">
        <v>4.1138006159928797E-2</v>
      </c>
      <c r="V13" s="17">
        <v>5.6026261475863696E-3</v>
      </c>
      <c r="W13" s="17">
        <v>2.5405403134350302E-2</v>
      </c>
      <c r="X13" s="17">
        <v>2.6614283178381201E-2</v>
      </c>
      <c r="Y13" s="17">
        <v>2.43079254689639E-2</v>
      </c>
      <c r="Z13" s="17">
        <v>3.0369393062145401E-2</v>
      </c>
      <c r="AA13" s="17">
        <v>1.3638172197958201E-2</v>
      </c>
      <c r="AB13" s="17">
        <v>4.1554637899344903E-2</v>
      </c>
      <c r="AC13" s="17">
        <v>5.1798050766765399E-2</v>
      </c>
      <c r="AD13" s="17">
        <v>7.5976411520546794E-2</v>
      </c>
      <c r="AE13" s="17"/>
      <c r="AF13" s="17">
        <v>3.0981076748743199E-2</v>
      </c>
      <c r="AG13" s="17">
        <v>8.9746984490059901E-3</v>
      </c>
      <c r="AH13" s="17">
        <v>5.9075110112438104E-3</v>
      </c>
      <c r="AI13" s="17">
        <v>8.7199730985614302E-2</v>
      </c>
      <c r="AJ13" s="17">
        <v>3.1244478961644801E-2</v>
      </c>
      <c r="AK13" s="17"/>
      <c r="AL13" s="17">
        <v>1.0350967971178101E-2</v>
      </c>
      <c r="AM13" s="17">
        <v>2.6563754956551298E-2</v>
      </c>
      <c r="AN13" s="17">
        <v>0</v>
      </c>
      <c r="AO13" s="17">
        <v>6.7531078907500999E-2</v>
      </c>
      <c r="AP13" s="17">
        <v>1.6443215060707402E-2</v>
      </c>
      <c r="AQ13" s="17">
        <v>6.5164076198778696E-3</v>
      </c>
      <c r="AR13" s="17"/>
      <c r="AS13" s="17">
        <v>2.3065938621838498E-2</v>
      </c>
      <c r="AT13" s="17">
        <v>2.2908419662042899E-2</v>
      </c>
      <c r="AU13" s="17">
        <v>3.3771140667264998E-2</v>
      </c>
      <c r="AV13" s="17">
        <v>2.8689489434386799E-2</v>
      </c>
      <c r="AW13" s="17">
        <v>9.1305329443142902E-2</v>
      </c>
      <c r="AX13" s="17"/>
      <c r="AY13" s="17">
        <v>3.3371907804868199E-2</v>
      </c>
      <c r="AZ13" s="17">
        <v>2.13253279945806E-2</v>
      </c>
      <c r="BA13" s="17">
        <v>1.9081519925068E-2</v>
      </c>
      <c r="BB13" s="17">
        <v>3.1534420961328399E-2</v>
      </c>
      <c r="BC13" s="17">
        <v>8.9956776154644993E-2</v>
      </c>
      <c r="BD13" s="17"/>
      <c r="BE13" s="17">
        <v>9.0861276222741594E-2</v>
      </c>
      <c r="BF13" s="17">
        <v>4.2701010023092803E-2</v>
      </c>
      <c r="BG13" s="17">
        <v>1.9853006005509599E-2</v>
      </c>
      <c r="BH13" s="17">
        <v>2.0681920279106199E-2</v>
      </c>
      <c r="BI13" s="17"/>
      <c r="BJ13" s="17">
        <v>6.2958880517018798E-2</v>
      </c>
      <c r="BK13" s="17">
        <v>2.7713513644970201E-2</v>
      </c>
      <c r="BL13" s="17">
        <v>2.2098686800739901E-2</v>
      </c>
      <c r="BM13" s="17">
        <v>2.12230086732467E-2</v>
      </c>
      <c r="BN13" s="17"/>
      <c r="BO13" s="17">
        <v>3.81064132892725E-2</v>
      </c>
      <c r="BP13" s="17">
        <v>3.1048807419852199E-2</v>
      </c>
      <c r="BQ13" s="17">
        <v>2.4713603819671099E-2</v>
      </c>
      <c r="BR13" s="17"/>
      <c r="BS13" s="17">
        <v>2.49681474638919E-2</v>
      </c>
      <c r="BT13" s="17">
        <v>3.0591935498523001E-2</v>
      </c>
      <c r="BU13" s="17"/>
      <c r="BV13" s="17">
        <v>1.50036489238221E-2</v>
      </c>
      <c r="BW13" s="17">
        <v>2.0229591356097299E-2</v>
      </c>
      <c r="BX13" s="17">
        <v>4.60267531823891E-2</v>
      </c>
      <c r="BY13" s="17"/>
      <c r="BZ13" s="17">
        <v>5.4432145972498104E-3</v>
      </c>
      <c r="CA13" s="17">
        <v>8.0400297130196197E-3</v>
      </c>
    </row>
    <row r="14" spans="2:79" x14ac:dyDescent="0.3">
      <c r="B14" s="18" t="s">
        <v>149</v>
      </c>
      <c r="C14" s="17">
        <v>9.5780968008519502E-3</v>
      </c>
      <c r="D14" s="17">
        <v>9.8717364570688401E-3</v>
      </c>
      <c r="E14" s="17">
        <v>9.3768040154403494E-3</v>
      </c>
      <c r="F14" s="17"/>
      <c r="G14" s="17">
        <v>6.7967097736198702E-3</v>
      </c>
      <c r="H14" s="17">
        <v>9.0055726834424293E-3</v>
      </c>
      <c r="I14" s="17">
        <v>1.6743821552384599E-2</v>
      </c>
      <c r="J14" s="17">
        <v>1.0488767873576501E-2</v>
      </c>
      <c r="K14" s="17">
        <v>3.3730749445261702E-3</v>
      </c>
      <c r="L14" s="17">
        <v>9.4801461268544992E-3</v>
      </c>
      <c r="M14" s="17"/>
      <c r="N14" s="17">
        <v>5.4721138611404704E-3</v>
      </c>
      <c r="O14" s="17">
        <v>8.9569359254791595E-3</v>
      </c>
      <c r="P14" s="17">
        <v>1.1683292543220199E-2</v>
      </c>
      <c r="Q14" s="17">
        <v>1.2997555368861E-2</v>
      </c>
      <c r="R14" s="17"/>
      <c r="S14" s="17">
        <v>3.3939395492064602E-3</v>
      </c>
      <c r="T14" s="17">
        <v>1.1434500819087499E-2</v>
      </c>
      <c r="U14" s="17">
        <v>0</v>
      </c>
      <c r="V14" s="17">
        <v>5.2299317856300898E-3</v>
      </c>
      <c r="W14" s="17">
        <v>0</v>
      </c>
      <c r="X14" s="17">
        <v>1.06437763601637E-2</v>
      </c>
      <c r="Y14" s="17">
        <v>1.9773747387990301E-2</v>
      </c>
      <c r="Z14" s="17">
        <v>0</v>
      </c>
      <c r="AA14" s="17">
        <v>1.3032911044563E-2</v>
      </c>
      <c r="AB14" s="17">
        <v>6.37165485577325E-3</v>
      </c>
      <c r="AC14" s="17">
        <v>3.80778008734367E-2</v>
      </c>
      <c r="AD14" s="17">
        <v>2.2961109086471101E-2</v>
      </c>
      <c r="AE14" s="17"/>
      <c r="AF14" s="17">
        <v>6.0482963746051003E-3</v>
      </c>
      <c r="AG14" s="17">
        <v>6.3332916142254296E-3</v>
      </c>
      <c r="AH14" s="17">
        <v>1.23302009848117E-2</v>
      </c>
      <c r="AI14" s="17">
        <v>0</v>
      </c>
      <c r="AJ14" s="17">
        <v>1.7674980068401298E-2</v>
      </c>
      <c r="AK14" s="17"/>
      <c r="AL14" s="17">
        <v>1.8109130011009201E-3</v>
      </c>
      <c r="AM14" s="17">
        <v>6.8339430535919298E-3</v>
      </c>
      <c r="AN14" s="17">
        <v>1.77773117426736E-2</v>
      </c>
      <c r="AO14" s="17">
        <v>2.20314492462602E-3</v>
      </c>
      <c r="AP14" s="17">
        <v>1.34637375459118E-2</v>
      </c>
      <c r="AQ14" s="17">
        <v>1.65445743742135E-2</v>
      </c>
      <c r="AR14" s="17"/>
      <c r="AS14" s="17">
        <v>3.6826535662221201E-3</v>
      </c>
      <c r="AT14" s="17">
        <v>9.9265585969794106E-3</v>
      </c>
      <c r="AU14" s="17">
        <v>1.0825008316341001E-2</v>
      </c>
      <c r="AV14" s="17">
        <v>4.5517836972825297E-3</v>
      </c>
      <c r="AW14" s="17">
        <v>5.9873686615229502E-2</v>
      </c>
      <c r="AX14" s="17"/>
      <c r="AY14" s="17">
        <v>6.3580314258932496E-3</v>
      </c>
      <c r="AZ14" s="17">
        <v>7.1885988421849399E-3</v>
      </c>
      <c r="BA14" s="17">
        <v>1.8076428982402099E-2</v>
      </c>
      <c r="BB14" s="17">
        <v>8.7023756654920695E-3</v>
      </c>
      <c r="BC14" s="17">
        <v>1.2526913451712999E-2</v>
      </c>
      <c r="BD14" s="17"/>
      <c r="BE14" s="17">
        <v>3.2492767991736601E-2</v>
      </c>
      <c r="BF14" s="17">
        <v>5.8820122076826097E-3</v>
      </c>
      <c r="BG14" s="17">
        <v>6.6928190400579804E-3</v>
      </c>
      <c r="BH14" s="17">
        <v>1.3812118359813001E-2</v>
      </c>
      <c r="BI14" s="17"/>
      <c r="BJ14" s="17">
        <v>1.9624948544556799E-2</v>
      </c>
      <c r="BK14" s="17">
        <v>6.5826930146939801E-3</v>
      </c>
      <c r="BL14" s="17">
        <v>8.4582155966905197E-3</v>
      </c>
      <c r="BM14" s="17">
        <v>7.4734743182939501E-3</v>
      </c>
      <c r="BN14" s="17"/>
      <c r="BO14" s="17">
        <v>1.52200040796306E-2</v>
      </c>
      <c r="BP14" s="17">
        <v>4.9623775074924799E-3</v>
      </c>
      <c r="BQ14" s="17">
        <v>8.7341035591411292E-3</v>
      </c>
      <c r="BR14" s="17"/>
      <c r="BS14" s="17">
        <v>9.0287783631239002E-3</v>
      </c>
      <c r="BT14" s="17">
        <v>9.2612438461167797E-3</v>
      </c>
      <c r="BU14" s="17"/>
      <c r="BV14" s="17">
        <v>9.0994680473470597E-3</v>
      </c>
      <c r="BW14" s="17">
        <v>6.73183875009172E-3</v>
      </c>
      <c r="BX14" s="17">
        <v>6.78490078230529E-3</v>
      </c>
      <c r="BY14" s="17"/>
      <c r="BZ14" s="17">
        <v>1.00793033845894E-2</v>
      </c>
      <c r="CA14" s="17">
        <v>0</v>
      </c>
    </row>
    <row r="15" spans="2:79" x14ac:dyDescent="0.3">
      <c r="B15" s="18" t="s">
        <v>213</v>
      </c>
      <c r="C15" s="21">
        <v>0.746022363814838</v>
      </c>
      <c r="D15" s="21">
        <v>0.69864577069481404</v>
      </c>
      <c r="E15" s="21">
        <v>0.79416857325562595</v>
      </c>
      <c r="F15" s="21"/>
      <c r="G15" s="21">
        <v>0.785135571655873</v>
      </c>
      <c r="H15" s="21">
        <v>0.79006308015486504</v>
      </c>
      <c r="I15" s="21">
        <v>0.75435992461324097</v>
      </c>
      <c r="J15" s="21">
        <v>0.735581465188068</v>
      </c>
      <c r="K15" s="21">
        <v>0.70133366472754899</v>
      </c>
      <c r="L15" s="21">
        <v>0.71558511836532901</v>
      </c>
      <c r="M15" s="21"/>
      <c r="N15" s="21">
        <v>0.76232434149666695</v>
      </c>
      <c r="O15" s="21">
        <v>0.76483908643647303</v>
      </c>
      <c r="P15" s="21">
        <v>0.71504219594971696</v>
      </c>
      <c r="Q15" s="21">
        <v>0.73320350389579103</v>
      </c>
      <c r="R15" s="21"/>
      <c r="S15" s="21">
        <v>0.76408139509828998</v>
      </c>
      <c r="T15" s="21">
        <v>0.75856583550227297</v>
      </c>
      <c r="U15" s="21">
        <v>0.76470901428691596</v>
      </c>
      <c r="V15" s="21">
        <v>0.75101664938493395</v>
      </c>
      <c r="W15" s="21">
        <v>0.71387284125213202</v>
      </c>
      <c r="X15" s="21">
        <v>0.728212885476195</v>
      </c>
      <c r="Y15" s="21">
        <v>0.68882218422729402</v>
      </c>
      <c r="Z15" s="21">
        <v>0.735022549245402</v>
      </c>
      <c r="AA15" s="21">
        <v>0.78890522024971999</v>
      </c>
      <c r="AB15" s="21">
        <v>0.74447286028465898</v>
      </c>
      <c r="AC15" s="21">
        <v>0.72560769680029602</v>
      </c>
      <c r="AD15" s="21">
        <v>0.72020267479366296</v>
      </c>
      <c r="AE15" s="21"/>
      <c r="AF15" s="21">
        <v>0.71244527670443203</v>
      </c>
      <c r="AG15" s="21">
        <v>0.81912466854671395</v>
      </c>
      <c r="AH15" s="21">
        <v>0.75704903241445398</v>
      </c>
      <c r="AI15" s="21">
        <v>0.57974953334908397</v>
      </c>
      <c r="AJ15" s="21">
        <v>0.76152181686682996</v>
      </c>
      <c r="AK15" s="21"/>
      <c r="AL15" s="21">
        <v>0.84155039686241795</v>
      </c>
      <c r="AM15" s="21">
        <v>0.74436997364776103</v>
      </c>
      <c r="AN15" s="21">
        <v>0.77722984523703098</v>
      </c>
      <c r="AO15" s="21">
        <v>0.62964756397427502</v>
      </c>
      <c r="AP15" s="21">
        <v>0.82092161857060397</v>
      </c>
      <c r="AQ15" s="21">
        <v>0.73689702496153198</v>
      </c>
      <c r="AR15" s="21"/>
      <c r="AS15" s="21">
        <v>0.77497117486636702</v>
      </c>
      <c r="AT15" s="21">
        <v>0.75578181004777101</v>
      </c>
      <c r="AU15" s="21">
        <v>0.70521209013771602</v>
      </c>
      <c r="AV15" s="21">
        <v>0.73793801596059505</v>
      </c>
      <c r="AW15" s="21">
        <v>0.82381848426294102</v>
      </c>
      <c r="AX15" s="21"/>
      <c r="AY15" s="21">
        <v>0.73622962333097497</v>
      </c>
      <c r="AZ15" s="21">
        <v>0.74949043092294498</v>
      </c>
      <c r="BA15" s="21">
        <v>0.75961226520217096</v>
      </c>
      <c r="BB15" s="21">
        <v>0.77658305949107198</v>
      </c>
      <c r="BC15" s="21">
        <v>0.59896344283633896</v>
      </c>
      <c r="BD15" s="21"/>
      <c r="BE15" s="21">
        <v>0.49065928536162201</v>
      </c>
      <c r="BF15" s="21">
        <v>0.61381862644350604</v>
      </c>
      <c r="BG15" s="21">
        <v>0.74666151712588902</v>
      </c>
      <c r="BH15" s="21">
        <v>0.868684392029201</v>
      </c>
      <c r="BI15" s="21"/>
      <c r="BJ15" s="21">
        <v>0.67102796282673005</v>
      </c>
      <c r="BK15" s="21">
        <v>0.73958525109411</v>
      </c>
      <c r="BL15" s="21">
        <v>0.71501436111460803</v>
      </c>
      <c r="BM15" s="21">
        <v>0.78189176904345203</v>
      </c>
      <c r="BN15" s="21"/>
      <c r="BO15" s="21">
        <v>0.72053096745311296</v>
      </c>
      <c r="BP15" s="21">
        <v>0.71916336651950297</v>
      </c>
      <c r="BQ15" s="21">
        <v>0.758043524110526</v>
      </c>
      <c r="BR15" s="21"/>
      <c r="BS15" s="21">
        <v>0.74964207932291704</v>
      </c>
      <c r="BT15" s="21">
        <v>0.74330354081562899</v>
      </c>
      <c r="BU15" s="21"/>
      <c r="BV15" s="21">
        <v>0.81520191542218001</v>
      </c>
      <c r="BW15" s="21">
        <v>0.76089418810412601</v>
      </c>
      <c r="BX15" s="21">
        <v>0.69316241632740405</v>
      </c>
      <c r="BY15" s="21"/>
      <c r="BZ15" s="21">
        <v>0.84404895883244302</v>
      </c>
      <c r="CA15" s="21">
        <v>0.85139834024589001</v>
      </c>
    </row>
    <row r="16" spans="2:79" x14ac:dyDescent="0.3">
      <c r="B16" s="18" t="s">
        <v>214</v>
      </c>
      <c r="C16" s="21">
        <v>8.4618216038491401E-2</v>
      </c>
      <c r="D16" s="21">
        <v>0.10924988949922999</v>
      </c>
      <c r="E16" s="21">
        <v>5.7150282187398899E-2</v>
      </c>
      <c r="F16" s="21"/>
      <c r="G16" s="21">
        <v>7.65573142798915E-2</v>
      </c>
      <c r="H16" s="21">
        <v>6.6814892521508504E-2</v>
      </c>
      <c r="I16" s="21">
        <v>8.3565013526666204E-2</v>
      </c>
      <c r="J16" s="21">
        <v>9.5956082356738803E-2</v>
      </c>
      <c r="K16" s="21">
        <v>0.121909136330157</v>
      </c>
      <c r="L16" s="21">
        <v>7.1244773024600402E-2</v>
      </c>
      <c r="M16" s="21"/>
      <c r="N16" s="21">
        <v>7.7510224809806294E-2</v>
      </c>
      <c r="O16" s="21">
        <v>6.2858955155146001E-2</v>
      </c>
      <c r="P16" s="21">
        <v>9.1299760782620504E-2</v>
      </c>
      <c r="Q16" s="21">
        <v>0.110737082830087</v>
      </c>
      <c r="R16" s="21"/>
      <c r="S16" s="21">
        <v>8.2581403295095099E-2</v>
      </c>
      <c r="T16" s="21">
        <v>8.0943608350245597E-2</v>
      </c>
      <c r="U16" s="21">
        <v>0.115732574283903</v>
      </c>
      <c r="V16" s="21">
        <v>5.3498988950512499E-2</v>
      </c>
      <c r="W16" s="21">
        <v>0.115363360814182</v>
      </c>
      <c r="X16" s="21">
        <v>7.1333061098095299E-2</v>
      </c>
      <c r="Y16" s="21">
        <v>0.10476523441475299</v>
      </c>
      <c r="Z16" s="21">
        <v>4.3229370258874598E-2</v>
      </c>
      <c r="AA16" s="21">
        <v>7.2599530923216998E-2</v>
      </c>
      <c r="AB16" s="21">
        <v>9.3690632788029499E-2</v>
      </c>
      <c r="AC16" s="21">
        <v>7.7505556641934495E-2</v>
      </c>
      <c r="AD16" s="21">
        <v>0.11834135562647401</v>
      </c>
      <c r="AE16" s="21"/>
      <c r="AF16" s="21">
        <v>0.104274753230027</v>
      </c>
      <c r="AG16" s="21">
        <v>5.7808081797568002E-2</v>
      </c>
      <c r="AH16" s="21">
        <v>6.4772784753218599E-2</v>
      </c>
      <c r="AI16" s="21">
        <v>0.171442790726891</v>
      </c>
      <c r="AJ16" s="21">
        <v>7.1538778181964705E-2</v>
      </c>
      <c r="AK16" s="21"/>
      <c r="AL16" s="21">
        <v>4.4539588156896397E-2</v>
      </c>
      <c r="AM16" s="21">
        <v>8.9351733885812995E-2</v>
      </c>
      <c r="AN16" s="21">
        <v>8.3130901424457407E-2</v>
      </c>
      <c r="AO16" s="21">
        <v>0.14796794857249801</v>
      </c>
      <c r="AP16" s="21">
        <v>4.5259948009537601E-2</v>
      </c>
      <c r="AQ16" s="21">
        <v>5.23208033478419E-2</v>
      </c>
      <c r="AR16" s="21"/>
      <c r="AS16" s="21">
        <v>8.2438763874029694E-2</v>
      </c>
      <c r="AT16" s="21">
        <v>7.2547101844053705E-2</v>
      </c>
      <c r="AU16" s="21">
        <v>0.102395237948586</v>
      </c>
      <c r="AV16" s="21">
        <v>0.106674990182481</v>
      </c>
      <c r="AW16" s="21">
        <v>9.1305329443142902E-2</v>
      </c>
      <c r="AX16" s="21"/>
      <c r="AY16" s="21">
        <v>9.2448160589446202E-2</v>
      </c>
      <c r="AZ16" s="21">
        <v>7.5674481325507498E-2</v>
      </c>
      <c r="BA16" s="21">
        <v>7.0370644261878001E-2</v>
      </c>
      <c r="BB16" s="21">
        <v>0.10191236725152</v>
      </c>
      <c r="BC16" s="21">
        <v>0.16584922960260801</v>
      </c>
      <c r="BD16" s="21"/>
      <c r="BE16" s="21">
        <v>0.234510315999651</v>
      </c>
      <c r="BF16" s="21">
        <v>0.13422875318545499</v>
      </c>
      <c r="BG16" s="21">
        <v>7.9774599890553799E-2</v>
      </c>
      <c r="BH16" s="21">
        <v>4.2343273666219497E-2</v>
      </c>
      <c r="BI16" s="21"/>
      <c r="BJ16" s="21">
        <v>0.14799152012207201</v>
      </c>
      <c r="BK16" s="21">
        <v>8.0765030292161893E-2</v>
      </c>
      <c r="BL16" s="21">
        <v>9.1232859132331506E-2</v>
      </c>
      <c r="BM16" s="21">
        <v>6.7640838660627506E-2</v>
      </c>
      <c r="BN16" s="21"/>
      <c r="BO16" s="21">
        <v>0.123551165893582</v>
      </c>
      <c r="BP16" s="21">
        <v>0.101427817351486</v>
      </c>
      <c r="BQ16" s="21">
        <v>7.4241687806306703E-2</v>
      </c>
      <c r="BR16" s="21"/>
      <c r="BS16" s="21">
        <v>7.5422721145661897E-2</v>
      </c>
      <c r="BT16" s="21">
        <v>9.6874757928604005E-2</v>
      </c>
      <c r="BU16" s="21"/>
      <c r="BV16" s="21">
        <v>5.9140762555939599E-2</v>
      </c>
      <c r="BW16" s="21">
        <v>6.67558444837862E-2</v>
      </c>
      <c r="BX16" s="21">
        <v>0.12923340050787599</v>
      </c>
      <c r="BY16" s="21"/>
      <c r="BZ16" s="21">
        <v>3.1744768854617002E-2</v>
      </c>
      <c r="CA16" s="21">
        <v>3.3217065612466498E-2</v>
      </c>
    </row>
    <row r="17" spans="2:79" x14ac:dyDescent="0.3">
      <c r="B17" s="18" t="s">
        <v>191</v>
      </c>
      <c r="C17" s="22">
        <v>0.66140414777634704</v>
      </c>
      <c r="D17" s="22">
        <v>0.58939588119558395</v>
      </c>
      <c r="E17" s="22">
        <v>0.73701829106822703</v>
      </c>
      <c r="F17" s="22"/>
      <c r="G17" s="22">
        <v>0.70857825737598201</v>
      </c>
      <c r="H17" s="22">
        <v>0.72324818763335696</v>
      </c>
      <c r="I17" s="22">
        <v>0.67079491108657496</v>
      </c>
      <c r="J17" s="22">
        <v>0.63962538283132897</v>
      </c>
      <c r="K17" s="22">
        <v>0.579424528397392</v>
      </c>
      <c r="L17" s="22">
        <v>0.64434034534072804</v>
      </c>
      <c r="M17" s="22"/>
      <c r="N17" s="22">
        <v>0.68481411668685999</v>
      </c>
      <c r="O17" s="22">
        <v>0.70198013128132697</v>
      </c>
      <c r="P17" s="22">
        <v>0.62374243516709604</v>
      </c>
      <c r="Q17" s="22">
        <v>0.62246642106570405</v>
      </c>
      <c r="R17" s="22"/>
      <c r="S17" s="22">
        <v>0.68149999180319498</v>
      </c>
      <c r="T17" s="22">
        <v>0.67762222715202802</v>
      </c>
      <c r="U17" s="22">
        <v>0.64897644000301202</v>
      </c>
      <c r="V17" s="22">
        <v>0.69751766043442098</v>
      </c>
      <c r="W17" s="22">
        <v>0.59850948043795005</v>
      </c>
      <c r="X17" s="22">
        <v>0.6568798243781</v>
      </c>
      <c r="Y17" s="22">
        <v>0.58405694981254197</v>
      </c>
      <c r="Z17" s="22">
        <v>0.69179317898652704</v>
      </c>
      <c r="AA17" s="22">
        <v>0.71630568932650296</v>
      </c>
      <c r="AB17" s="22">
        <v>0.65078222749662995</v>
      </c>
      <c r="AC17" s="22">
        <v>0.64810214015836198</v>
      </c>
      <c r="AD17" s="22">
        <v>0.60186131916718899</v>
      </c>
      <c r="AE17" s="22"/>
      <c r="AF17" s="22">
        <v>0.60817052347440503</v>
      </c>
      <c r="AG17" s="22">
        <v>0.76131658674914604</v>
      </c>
      <c r="AH17" s="22">
        <v>0.69227624766123497</v>
      </c>
      <c r="AI17" s="22">
        <v>0.40830674262219302</v>
      </c>
      <c r="AJ17" s="22">
        <v>0.68998303868486499</v>
      </c>
      <c r="AK17" s="22"/>
      <c r="AL17" s="22">
        <v>0.79701080870552199</v>
      </c>
      <c r="AM17" s="22">
        <v>0.65501823976194795</v>
      </c>
      <c r="AN17" s="22">
        <v>0.69409894381257398</v>
      </c>
      <c r="AO17" s="22">
        <v>0.48167961540177701</v>
      </c>
      <c r="AP17" s="22">
        <v>0.77566167056106605</v>
      </c>
      <c r="AQ17" s="22">
        <v>0.68457622161369003</v>
      </c>
      <c r="AR17" s="22"/>
      <c r="AS17" s="22">
        <v>0.69253241099233698</v>
      </c>
      <c r="AT17" s="22">
        <v>0.68323470820371701</v>
      </c>
      <c r="AU17" s="22">
        <v>0.60281685218912995</v>
      </c>
      <c r="AV17" s="22">
        <v>0.631263025778113</v>
      </c>
      <c r="AW17" s="22">
        <v>0.73251315481979795</v>
      </c>
      <c r="AX17" s="22"/>
      <c r="AY17" s="22">
        <v>0.64378146274152903</v>
      </c>
      <c r="AZ17" s="22">
        <v>0.67381594959743696</v>
      </c>
      <c r="BA17" s="22">
        <v>0.68924162094029295</v>
      </c>
      <c r="BB17" s="22">
        <v>0.67467069223955201</v>
      </c>
      <c r="BC17" s="22">
        <v>0.433114213233731</v>
      </c>
      <c r="BD17" s="22"/>
      <c r="BE17" s="22">
        <v>0.25614896936197201</v>
      </c>
      <c r="BF17" s="22">
        <v>0.47958987325805202</v>
      </c>
      <c r="BG17" s="22">
        <v>0.666886917235335</v>
      </c>
      <c r="BH17" s="22">
        <v>0.82634111836298196</v>
      </c>
      <c r="BI17" s="22"/>
      <c r="BJ17" s="22">
        <v>0.52303644270465799</v>
      </c>
      <c r="BK17" s="22">
        <v>0.65882022080194802</v>
      </c>
      <c r="BL17" s="22">
        <v>0.623781501982276</v>
      </c>
      <c r="BM17" s="22">
        <v>0.71425093038282395</v>
      </c>
      <c r="BN17" s="22"/>
      <c r="BO17" s="22">
        <v>0.59697980155953101</v>
      </c>
      <c r="BP17" s="22">
        <v>0.61773554916801698</v>
      </c>
      <c r="BQ17" s="22">
        <v>0.68380183630421898</v>
      </c>
      <c r="BR17" s="22"/>
      <c r="BS17" s="22">
        <v>0.67421935817725498</v>
      </c>
      <c r="BT17" s="22">
        <v>0.64642878288702499</v>
      </c>
      <c r="BU17" s="22"/>
      <c r="BV17" s="22">
        <v>0.75606115286623998</v>
      </c>
      <c r="BW17" s="22">
        <v>0.69413834362033999</v>
      </c>
      <c r="BX17" s="22">
        <v>0.56392901581952803</v>
      </c>
      <c r="BY17" s="22"/>
      <c r="BZ17" s="22">
        <v>0.81230418997782605</v>
      </c>
      <c r="CA17" s="22">
        <v>0.81818127463342305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0.34520881294275801</v>
      </c>
      <c r="D9" s="17">
        <v>0.29233151724369599</v>
      </c>
      <c r="E9" s="17">
        <v>0.39886750580186298</v>
      </c>
      <c r="F9" s="17"/>
      <c r="G9" s="17">
        <v>0.37582950950555999</v>
      </c>
      <c r="H9" s="17">
        <v>0.386976887354892</v>
      </c>
      <c r="I9" s="17">
        <v>0.390884061399705</v>
      </c>
      <c r="J9" s="17">
        <v>0.33587202777568498</v>
      </c>
      <c r="K9" s="17">
        <v>0.30598776895519902</v>
      </c>
      <c r="L9" s="17">
        <v>0.28740370392704401</v>
      </c>
      <c r="M9" s="17"/>
      <c r="N9" s="17">
        <v>0.37437050002618599</v>
      </c>
      <c r="O9" s="17">
        <v>0.33828916144694399</v>
      </c>
      <c r="P9" s="17">
        <v>0.31863697207066799</v>
      </c>
      <c r="Q9" s="17">
        <v>0.34132271156510402</v>
      </c>
      <c r="R9" s="17"/>
      <c r="S9" s="17">
        <v>0.36264812113362699</v>
      </c>
      <c r="T9" s="17">
        <v>0.37657950454837902</v>
      </c>
      <c r="U9" s="17">
        <v>0.31134524408903302</v>
      </c>
      <c r="V9" s="17">
        <v>0.35022115074924198</v>
      </c>
      <c r="W9" s="17">
        <v>0.26045509075892498</v>
      </c>
      <c r="X9" s="17">
        <v>0.33370334606961699</v>
      </c>
      <c r="Y9" s="17">
        <v>0.30495748601072198</v>
      </c>
      <c r="Z9" s="17">
        <v>0.31961071067013402</v>
      </c>
      <c r="AA9" s="17">
        <v>0.404808983908023</v>
      </c>
      <c r="AB9" s="17">
        <v>0.29476734604260002</v>
      </c>
      <c r="AC9" s="17">
        <v>0.376455742674696</v>
      </c>
      <c r="AD9" s="17">
        <v>0.45889649027225898</v>
      </c>
      <c r="AE9" s="17"/>
      <c r="AF9" s="17">
        <v>0.31992620090632801</v>
      </c>
      <c r="AG9" s="17">
        <v>0.389538679880579</v>
      </c>
      <c r="AH9" s="17">
        <v>0.34084466536387598</v>
      </c>
      <c r="AI9" s="17">
        <v>0.204152701968774</v>
      </c>
      <c r="AJ9" s="17">
        <v>0.45972066720816102</v>
      </c>
      <c r="AK9" s="17"/>
      <c r="AL9" s="17">
        <v>0.40648920179124598</v>
      </c>
      <c r="AM9" s="17">
        <v>0.35126858594971699</v>
      </c>
      <c r="AN9" s="17">
        <v>0.41789599571371</v>
      </c>
      <c r="AO9" s="17">
        <v>0.23913480773861101</v>
      </c>
      <c r="AP9" s="17">
        <v>0.46153161376359497</v>
      </c>
      <c r="AQ9" s="17">
        <v>0.27955753113486698</v>
      </c>
      <c r="AR9" s="17"/>
      <c r="AS9" s="17">
        <v>0.48129825870774101</v>
      </c>
      <c r="AT9" s="17">
        <v>0.31895470055952602</v>
      </c>
      <c r="AU9" s="17">
        <v>0.28834430147518297</v>
      </c>
      <c r="AV9" s="17">
        <v>0.35181612870257101</v>
      </c>
      <c r="AW9" s="17">
        <v>0.48826336742103699</v>
      </c>
      <c r="AX9" s="17"/>
      <c r="AY9" s="17">
        <v>0.39287436067607201</v>
      </c>
      <c r="AZ9" s="17">
        <v>0.31184728699656</v>
      </c>
      <c r="BA9" s="17">
        <v>0.361142008458194</v>
      </c>
      <c r="BB9" s="17">
        <v>0.33380799640325498</v>
      </c>
      <c r="BC9" s="17">
        <v>0.33119715617776901</v>
      </c>
      <c r="BD9" s="17"/>
      <c r="BE9" s="17">
        <v>0.149303244963016</v>
      </c>
      <c r="BF9" s="17">
        <v>0.27855999099850998</v>
      </c>
      <c r="BG9" s="17">
        <v>0.33263171682819898</v>
      </c>
      <c r="BH9" s="17">
        <v>0.43552762541468898</v>
      </c>
      <c r="BI9" s="17"/>
      <c r="BJ9" s="17">
        <v>0.28034043476521697</v>
      </c>
      <c r="BK9" s="17">
        <v>0.37422340080604599</v>
      </c>
      <c r="BL9" s="17">
        <v>0.29304136878075598</v>
      </c>
      <c r="BM9" s="17">
        <v>0.38207703862458903</v>
      </c>
      <c r="BN9" s="17"/>
      <c r="BO9" s="17">
        <v>0.347692746666659</v>
      </c>
      <c r="BP9" s="17">
        <v>0.32325689151451298</v>
      </c>
      <c r="BQ9" s="17">
        <v>0.35093496096919102</v>
      </c>
      <c r="BR9" s="17"/>
      <c r="BS9" s="17">
        <v>0.348634646161947</v>
      </c>
      <c r="BT9" s="17">
        <v>0.34097886309450698</v>
      </c>
      <c r="BU9" s="17"/>
      <c r="BV9" s="17">
        <v>0.391592936423939</v>
      </c>
      <c r="BW9" s="17">
        <v>0.36023253893808799</v>
      </c>
      <c r="BX9" s="17">
        <v>0.28164044095458701</v>
      </c>
      <c r="BY9" s="17"/>
      <c r="BZ9" s="17">
        <v>0.38976737818822199</v>
      </c>
      <c r="CA9" s="17">
        <v>0.41652066059764498</v>
      </c>
    </row>
    <row r="10" spans="2:79" x14ac:dyDescent="0.3">
      <c r="B10" s="18" t="s">
        <v>209</v>
      </c>
      <c r="C10" s="17">
        <v>0.37552798784983699</v>
      </c>
      <c r="D10" s="17">
        <v>0.38447458338322399</v>
      </c>
      <c r="E10" s="17">
        <v>0.36435696391639399</v>
      </c>
      <c r="F10" s="17"/>
      <c r="G10" s="17">
        <v>0.38401347621343201</v>
      </c>
      <c r="H10" s="17">
        <v>0.37684200219796099</v>
      </c>
      <c r="I10" s="17">
        <v>0.40143693878190101</v>
      </c>
      <c r="J10" s="17">
        <v>0.33871226145852701</v>
      </c>
      <c r="K10" s="17">
        <v>0.33009643739247702</v>
      </c>
      <c r="L10" s="17">
        <v>0.40800713034576902</v>
      </c>
      <c r="M10" s="17"/>
      <c r="N10" s="17">
        <v>0.39552784711656602</v>
      </c>
      <c r="O10" s="17">
        <v>0.39034659410883599</v>
      </c>
      <c r="P10" s="17">
        <v>0.36836848974402597</v>
      </c>
      <c r="Q10" s="17">
        <v>0.34420222340011702</v>
      </c>
      <c r="R10" s="17"/>
      <c r="S10" s="17">
        <v>0.38814278675116198</v>
      </c>
      <c r="T10" s="17">
        <v>0.36863760443105498</v>
      </c>
      <c r="U10" s="17">
        <v>0.40927784108652698</v>
      </c>
      <c r="V10" s="17">
        <v>0.32834091597688098</v>
      </c>
      <c r="W10" s="17">
        <v>0.36909532545085499</v>
      </c>
      <c r="X10" s="17">
        <v>0.386011817227569</v>
      </c>
      <c r="Y10" s="17">
        <v>0.41019454854377002</v>
      </c>
      <c r="Z10" s="17">
        <v>0.344692467578045</v>
      </c>
      <c r="AA10" s="17">
        <v>0.37154444908134598</v>
      </c>
      <c r="AB10" s="17">
        <v>0.38848682978027599</v>
      </c>
      <c r="AC10" s="17">
        <v>0.39615998329225499</v>
      </c>
      <c r="AD10" s="17">
        <v>0.27063435624632898</v>
      </c>
      <c r="AE10" s="17"/>
      <c r="AF10" s="17">
        <v>0.39911869385154303</v>
      </c>
      <c r="AG10" s="17">
        <v>0.39549056873751398</v>
      </c>
      <c r="AH10" s="17">
        <v>0.37649320977636802</v>
      </c>
      <c r="AI10" s="17">
        <v>0.41683116709568602</v>
      </c>
      <c r="AJ10" s="17">
        <v>0.23250915784790699</v>
      </c>
      <c r="AK10" s="17"/>
      <c r="AL10" s="17">
        <v>0.383160871456042</v>
      </c>
      <c r="AM10" s="17">
        <v>0.40849466386582001</v>
      </c>
      <c r="AN10" s="17">
        <v>0.35226180177229599</v>
      </c>
      <c r="AO10" s="17">
        <v>0.38533342412890298</v>
      </c>
      <c r="AP10" s="17">
        <v>0.30119527613442798</v>
      </c>
      <c r="AQ10" s="17">
        <v>0.41633803173802603</v>
      </c>
      <c r="AR10" s="17"/>
      <c r="AS10" s="17">
        <v>0.32257621456887903</v>
      </c>
      <c r="AT10" s="17">
        <v>0.39983193024566599</v>
      </c>
      <c r="AU10" s="17">
        <v>0.38868589557635402</v>
      </c>
      <c r="AV10" s="17">
        <v>0.34256879911411298</v>
      </c>
      <c r="AW10" s="17">
        <v>0.24309450365146901</v>
      </c>
      <c r="AX10" s="17"/>
      <c r="AY10" s="17">
        <v>0.32609985175870299</v>
      </c>
      <c r="AZ10" s="17">
        <v>0.429535403385294</v>
      </c>
      <c r="BA10" s="17">
        <v>0.33702056421121601</v>
      </c>
      <c r="BB10" s="17">
        <v>0.40957526173974401</v>
      </c>
      <c r="BC10" s="17">
        <v>0.23725030655416399</v>
      </c>
      <c r="BD10" s="17"/>
      <c r="BE10" s="17">
        <v>0.39015057155664201</v>
      </c>
      <c r="BF10" s="17">
        <v>0.40063467385435902</v>
      </c>
      <c r="BG10" s="17">
        <v>0.380194815282689</v>
      </c>
      <c r="BH10" s="17">
        <v>0.35395397837940101</v>
      </c>
      <c r="BI10" s="17"/>
      <c r="BJ10" s="17">
        <v>0.31358022097535199</v>
      </c>
      <c r="BK10" s="17">
        <v>0.35558037436114498</v>
      </c>
      <c r="BL10" s="17">
        <v>0.39396951635021199</v>
      </c>
      <c r="BM10" s="17">
        <v>0.38533448222604499</v>
      </c>
      <c r="BN10" s="17"/>
      <c r="BO10" s="17">
        <v>0.352478257271371</v>
      </c>
      <c r="BP10" s="17">
        <v>0.39496778680929301</v>
      </c>
      <c r="BQ10" s="17">
        <v>0.375268886579261</v>
      </c>
      <c r="BR10" s="17"/>
      <c r="BS10" s="17">
        <v>0.37097735929222703</v>
      </c>
      <c r="BT10" s="17">
        <v>0.38172755120551899</v>
      </c>
      <c r="BU10" s="17"/>
      <c r="BV10" s="17">
        <v>0.376571723889702</v>
      </c>
      <c r="BW10" s="17">
        <v>0.36255295838942297</v>
      </c>
      <c r="BX10" s="17">
        <v>0.41728489207573499</v>
      </c>
      <c r="BY10" s="17"/>
      <c r="BZ10" s="17">
        <v>0.41244650838574798</v>
      </c>
      <c r="CA10" s="17">
        <v>0.348202214692237</v>
      </c>
    </row>
    <row r="11" spans="2:79" x14ac:dyDescent="0.3">
      <c r="B11" s="18" t="s">
        <v>210</v>
      </c>
      <c r="C11" s="17">
        <v>0.19694742689984199</v>
      </c>
      <c r="D11" s="17">
        <v>0.22373361198988101</v>
      </c>
      <c r="E11" s="17">
        <v>0.171361528302059</v>
      </c>
      <c r="F11" s="17"/>
      <c r="G11" s="17">
        <v>0.144014867947938</v>
      </c>
      <c r="H11" s="17">
        <v>0.16460809293477599</v>
      </c>
      <c r="I11" s="17">
        <v>0.14880838183450901</v>
      </c>
      <c r="J11" s="17">
        <v>0.237950953747359</v>
      </c>
      <c r="K11" s="17">
        <v>0.24598319964625301</v>
      </c>
      <c r="L11" s="17">
        <v>0.231661918249848</v>
      </c>
      <c r="M11" s="17"/>
      <c r="N11" s="17">
        <v>0.16307024580429699</v>
      </c>
      <c r="O11" s="17">
        <v>0.203379569534579</v>
      </c>
      <c r="P11" s="17">
        <v>0.205645684799942</v>
      </c>
      <c r="Q11" s="17">
        <v>0.22113063286071299</v>
      </c>
      <c r="R11" s="17"/>
      <c r="S11" s="17">
        <v>0.17634580337578401</v>
      </c>
      <c r="T11" s="17">
        <v>0.20042426983563599</v>
      </c>
      <c r="U11" s="17">
        <v>0.19948051354281701</v>
      </c>
      <c r="V11" s="17">
        <v>0.25035471465815901</v>
      </c>
      <c r="W11" s="17">
        <v>0.23184081641785401</v>
      </c>
      <c r="X11" s="17">
        <v>0.18917181297978999</v>
      </c>
      <c r="Y11" s="17">
        <v>0.195532835528683</v>
      </c>
      <c r="Z11" s="17">
        <v>0.283914735079072</v>
      </c>
      <c r="AA11" s="17">
        <v>0.15610328435746201</v>
      </c>
      <c r="AB11" s="17">
        <v>0.18654422687084601</v>
      </c>
      <c r="AC11" s="17">
        <v>0.17957302102039799</v>
      </c>
      <c r="AD11" s="17">
        <v>0.150766482634203</v>
      </c>
      <c r="AE11" s="17"/>
      <c r="AF11" s="17">
        <v>0.20735502279527801</v>
      </c>
      <c r="AG11" s="17">
        <v>0.14587658134296</v>
      </c>
      <c r="AH11" s="17">
        <v>0.23143501514456</v>
      </c>
      <c r="AI11" s="17">
        <v>0.26183239568490801</v>
      </c>
      <c r="AJ11" s="17">
        <v>0.24787627872975099</v>
      </c>
      <c r="AK11" s="17"/>
      <c r="AL11" s="17">
        <v>0.14793284757740899</v>
      </c>
      <c r="AM11" s="17">
        <v>0.183863570604023</v>
      </c>
      <c r="AN11" s="17">
        <v>0.169015687072465</v>
      </c>
      <c r="AO11" s="17">
        <v>0.25840455810025498</v>
      </c>
      <c r="AP11" s="17">
        <v>0.21091702874371501</v>
      </c>
      <c r="AQ11" s="17">
        <v>0.220370645273963</v>
      </c>
      <c r="AR11" s="17"/>
      <c r="AS11" s="17">
        <v>0.129221021554147</v>
      </c>
      <c r="AT11" s="17">
        <v>0.20001250017488401</v>
      </c>
      <c r="AU11" s="17">
        <v>0.22844611931070199</v>
      </c>
      <c r="AV11" s="17">
        <v>0.227104844481433</v>
      </c>
      <c r="AW11" s="17">
        <v>0.171254233915453</v>
      </c>
      <c r="AX11" s="17"/>
      <c r="AY11" s="17">
        <v>0.197428886841962</v>
      </c>
      <c r="AZ11" s="17">
        <v>0.188840439821502</v>
      </c>
      <c r="BA11" s="17">
        <v>0.21077989455902699</v>
      </c>
      <c r="BB11" s="17">
        <v>0.170319403142625</v>
      </c>
      <c r="BC11" s="17">
        <v>0.300507544218233</v>
      </c>
      <c r="BD11" s="17"/>
      <c r="BE11" s="17">
        <v>0.33307388975955099</v>
      </c>
      <c r="BF11" s="17">
        <v>0.225841629122606</v>
      </c>
      <c r="BG11" s="17">
        <v>0.210043016877624</v>
      </c>
      <c r="BH11" s="17">
        <v>0.137232309963047</v>
      </c>
      <c r="BI11" s="17"/>
      <c r="BJ11" s="17">
        <v>0.283504503646691</v>
      </c>
      <c r="BK11" s="17">
        <v>0.17365486051986601</v>
      </c>
      <c r="BL11" s="17">
        <v>0.22846032202615499</v>
      </c>
      <c r="BM11" s="17">
        <v>0.16547619552217599</v>
      </c>
      <c r="BN11" s="17"/>
      <c r="BO11" s="17">
        <v>0.19456941034285899</v>
      </c>
      <c r="BP11" s="17">
        <v>0.21282386485392599</v>
      </c>
      <c r="BQ11" s="17">
        <v>0.194437021903202</v>
      </c>
      <c r="BR11" s="17"/>
      <c r="BS11" s="17">
        <v>0.20516412364220701</v>
      </c>
      <c r="BT11" s="17">
        <v>0.186488099539146</v>
      </c>
      <c r="BU11" s="17"/>
      <c r="BV11" s="17">
        <v>0.16738373668137399</v>
      </c>
      <c r="BW11" s="17">
        <v>0.203112431228996</v>
      </c>
      <c r="BX11" s="17">
        <v>0.21138887248368099</v>
      </c>
      <c r="BY11" s="17"/>
      <c r="BZ11" s="17">
        <v>0.155900391523358</v>
      </c>
      <c r="CA11" s="17">
        <v>0.178472045998842</v>
      </c>
    </row>
    <row r="12" spans="2:79" x14ac:dyDescent="0.3">
      <c r="B12" s="18" t="s">
        <v>211</v>
      </c>
      <c r="C12" s="17">
        <v>4.5787578747606202E-2</v>
      </c>
      <c r="D12" s="17">
        <v>6.0583773506002303E-2</v>
      </c>
      <c r="E12" s="17">
        <v>3.08515853115095E-2</v>
      </c>
      <c r="F12" s="17"/>
      <c r="G12" s="17">
        <v>7.5660209378199797E-2</v>
      </c>
      <c r="H12" s="17">
        <v>3.8739910828707501E-2</v>
      </c>
      <c r="I12" s="17">
        <v>1.7394309368202999E-2</v>
      </c>
      <c r="J12" s="17">
        <v>5.7965604779658099E-2</v>
      </c>
      <c r="K12" s="17">
        <v>5.6601958167714898E-2</v>
      </c>
      <c r="L12" s="17">
        <v>3.75424479848388E-2</v>
      </c>
      <c r="M12" s="17"/>
      <c r="N12" s="17">
        <v>3.5084384582359303E-2</v>
      </c>
      <c r="O12" s="17">
        <v>3.6602826281837697E-2</v>
      </c>
      <c r="P12" s="17">
        <v>6.86478868615093E-2</v>
      </c>
      <c r="Q12" s="17">
        <v>4.76978514451896E-2</v>
      </c>
      <c r="R12" s="17"/>
      <c r="S12" s="17">
        <v>3.7984218389876499E-2</v>
      </c>
      <c r="T12" s="17">
        <v>2.53438803684959E-2</v>
      </c>
      <c r="U12" s="17">
        <v>4.3381657263359102E-2</v>
      </c>
      <c r="V12" s="17">
        <v>3.8815380108887299E-2</v>
      </c>
      <c r="W12" s="17">
        <v>0.105380108969238</v>
      </c>
      <c r="X12" s="17">
        <v>4.0858492695667298E-2</v>
      </c>
      <c r="Y12" s="17">
        <v>4.69360454352769E-2</v>
      </c>
      <c r="Z12" s="17">
        <v>2.486844771255E-2</v>
      </c>
      <c r="AA12" s="17">
        <v>4.5954972076667003E-2</v>
      </c>
      <c r="AB12" s="17">
        <v>7.6340195514578393E-2</v>
      </c>
      <c r="AC12" s="17">
        <v>2.3190217023155001E-2</v>
      </c>
      <c r="AD12" s="17">
        <v>4.3635341116858101E-2</v>
      </c>
      <c r="AE12" s="17"/>
      <c r="AF12" s="17">
        <v>4.0621531707673998E-2</v>
      </c>
      <c r="AG12" s="17">
        <v>4.32577594067277E-2</v>
      </c>
      <c r="AH12" s="17">
        <v>4.57300991763692E-2</v>
      </c>
      <c r="AI12" s="17">
        <v>5.0556562687064301E-2</v>
      </c>
      <c r="AJ12" s="17">
        <v>5.0828756276933E-2</v>
      </c>
      <c r="AK12" s="17"/>
      <c r="AL12" s="17">
        <v>4.2213599971881101E-2</v>
      </c>
      <c r="AM12" s="17">
        <v>3.4698927589981901E-2</v>
      </c>
      <c r="AN12" s="17">
        <v>4.5419160919574902E-2</v>
      </c>
      <c r="AO12" s="17">
        <v>6.2045682992565902E-2</v>
      </c>
      <c r="AP12" s="17">
        <v>1.9450802570973799E-2</v>
      </c>
      <c r="AQ12" s="17">
        <v>3.3149150466435802E-2</v>
      </c>
      <c r="AR12" s="17"/>
      <c r="AS12" s="17">
        <v>4.3113783356025698E-2</v>
      </c>
      <c r="AT12" s="17">
        <v>4.5895261723267203E-2</v>
      </c>
      <c r="AU12" s="17">
        <v>4.5611769707000697E-2</v>
      </c>
      <c r="AV12" s="17">
        <v>5.0273035959691903E-2</v>
      </c>
      <c r="AW12" s="17">
        <v>2.17275112862255E-2</v>
      </c>
      <c r="AX12" s="17"/>
      <c r="AY12" s="17">
        <v>4.1231950965313499E-2</v>
      </c>
      <c r="AZ12" s="17">
        <v>4.0970963067722098E-2</v>
      </c>
      <c r="BA12" s="17">
        <v>4.9872019948963502E-2</v>
      </c>
      <c r="BB12" s="17">
        <v>4.8695375310691603E-2</v>
      </c>
      <c r="BC12" s="17">
        <v>7.6055624959913207E-2</v>
      </c>
      <c r="BD12" s="17"/>
      <c r="BE12" s="17">
        <v>5.6451569831565997E-2</v>
      </c>
      <c r="BF12" s="17">
        <v>5.99522084266376E-2</v>
      </c>
      <c r="BG12" s="17">
        <v>4.8604298984363199E-2</v>
      </c>
      <c r="BH12" s="17">
        <v>3.0351884830706E-2</v>
      </c>
      <c r="BI12" s="17"/>
      <c r="BJ12" s="17">
        <v>7.0372680541641294E-2</v>
      </c>
      <c r="BK12" s="17">
        <v>7.1637781880547494E-2</v>
      </c>
      <c r="BL12" s="17">
        <v>4.8180064813917997E-2</v>
      </c>
      <c r="BM12" s="17">
        <v>3.5021675553246201E-2</v>
      </c>
      <c r="BN12" s="17"/>
      <c r="BO12" s="17">
        <v>6.8601527654437194E-2</v>
      </c>
      <c r="BP12" s="17">
        <v>4.4310845710537901E-2</v>
      </c>
      <c r="BQ12" s="17">
        <v>4.18379958150642E-2</v>
      </c>
      <c r="BR12" s="17"/>
      <c r="BS12" s="17">
        <v>4.0525896566890901E-2</v>
      </c>
      <c r="BT12" s="17">
        <v>5.2782731406364601E-2</v>
      </c>
      <c r="BU12" s="17"/>
      <c r="BV12" s="17">
        <v>4.8940375243406199E-2</v>
      </c>
      <c r="BW12" s="17">
        <v>4.1793053323797701E-2</v>
      </c>
      <c r="BX12" s="17">
        <v>4.4864656014645898E-2</v>
      </c>
      <c r="BY12" s="17"/>
      <c r="BZ12" s="17">
        <v>9.9847364493848793E-3</v>
      </c>
      <c r="CA12" s="17">
        <v>4.0083487194328603E-2</v>
      </c>
    </row>
    <row r="13" spans="2:79" x14ac:dyDescent="0.3">
      <c r="B13" s="18" t="s">
        <v>212</v>
      </c>
      <c r="C13" s="17">
        <v>2.3555392181405701E-2</v>
      </c>
      <c r="D13" s="17">
        <v>2.66596242848696E-2</v>
      </c>
      <c r="E13" s="17">
        <v>2.0737135513050599E-2</v>
      </c>
      <c r="F13" s="17"/>
      <c r="G13" s="17">
        <v>1.3692379164696801E-2</v>
      </c>
      <c r="H13" s="17">
        <v>1.8016958941962601E-2</v>
      </c>
      <c r="I13" s="17">
        <v>2.54610487578673E-2</v>
      </c>
      <c r="J13" s="17">
        <v>2.3035834104633501E-2</v>
      </c>
      <c r="K13" s="17">
        <v>4.4762443788692402E-2</v>
      </c>
      <c r="L13" s="17">
        <v>1.93666405790337E-2</v>
      </c>
      <c r="M13" s="17"/>
      <c r="N13" s="17">
        <v>2.2989996409745601E-2</v>
      </c>
      <c r="O13" s="17">
        <v>2.1359011853119302E-2</v>
      </c>
      <c r="P13" s="17">
        <v>2.8259249615763302E-2</v>
      </c>
      <c r="Q13" s="17">
        <v>2.27819684576098E-2</v>
      </c>
      <c r="R13" s="17"/>
      <c r="S13" s="17">
        <v>2.4822351587759601E-2</v>
      </c>
      <c r="T13" s="17">
        <v>1.4257413836562399E-2</v>
      </c>
      <c r="U13" s="17">
        <v>3.08019202430811E-2</v>
      </c>
      <c r="V13" s="17">
        <v>1.0978614238526399E-2</v>
      </c>
      <c r="W13" s="17">
        <v>3.3228658403128303E-2</v>
      </c>
      <c r="X13" s="17">
        <v>2.25267329809111E-2</v>
      </c>
      <c r="Y13" s="17">
        <v>2.9922964803800502E-2</v>
      </c>
      <c r="Z13" s="17">
        <v>2.6913638960198501E-2</v>
      </c>
      <c r="AA13" s="17">
        <v>8.6899256739922E-3</v>
      </c>
      <c r="AB13" s="17">
        <v>4.1357653818305702E-2</v>
      </c>
      <c r="AC13" s="17">
        <v>0</v>
      </c>
      <c r="AD13" s="17">
        <v>7.6067329730351296E-2</v>
      </c>
      <c r="AE13" s="17"/>
      <c r="AF13" s="17">
        <v>2.81561620915864E-2</v>
      </c>
      <c r="AG13" s="17">
        <v>1.53239810430172E-2</v>
      </c>
      <c r="AH13" s="17">
        <v>0</v>
      </c>
      <c r="AI13" s="17">
        <v>5.52698784651715E-2</v>
      </c>
      <c r="AJ13" s="17">
        <v>0</v>
      </c>
      <c r="AK13" s="17"/>
      <c r="AL13" s="17">
        <v>1.26442443227241E-2</v>
      </c>
      <c r="AM13" s="17">
        <v>1.8878847695223099E-2</v>
      </c>
      <c r="AN13" s="17">
        <v>1.05726502201098E-2</v>
      </c>
      <c r="AO13" s="17">
        <v>4.6339868618769202E-2</v>
      </c>
      <c r="AP13" s="17">
        <v>0</v>
      </c>
      <c r="AQ13" s="17">
        <v>2.3878836636522599E-2</v>
      </c>
      <c r="AR13" s="17"/>
      <c r="AS13" s="17">
        <v>1.36454092250921E-2</v>
      </c>
      <c r="AT13" s="17">
        <v>2.48807675985937E-2</v>
      </c>
      <c r="AU13" s="17">
        <v>2.7873796867879299E-2</v>
      </c>
      <c r="AV13" s="17">
        <v>1.9201851479827E-2</v>
      </c>
      <c r="AW13" s="17">
        <v>4.8377877868753E-2</v>
      </c>
      <c r="AX13" s="17"/>
      <c r="AY13" s="17">
        <v>3.1694582872115198E-2</v>
      </c>
      <c r="AZ13" s="17">
        <v>1.83365637799623E-2</v>
      </c>
      <c r="BA13" s="17">
        <v>2.7021680174469102E-2</v>
      </c>
      <c r="BB13" s="17">
        <v>1.72587443125326E-2</v>
      </c>
      <c r="BC13" s="17">
        <v>2.9547279372767299E-2</v>
      </c>
      <c r="BD13" s="17"/>
      <c r="BE13" s="17">
        <v>5.6105242603225899E-2</v>
      </c>
      <c r="BF13" s="17">
        <v>2.6917234958119301E-2</v>
      </c>
      <c r="BG13" s="17">
        <v>2.1412050674912E-2</v>
      </c>
      <c r="BH13" s="17">
        <v>1.9406658001938099E-2</v>
      </c>
      <c r="BI13" s="17"/>
      <c r="BJ13" s="17">
        <v>3.4704004285886297E-2</v>
      </c>
      <c r="BK13" s="17">
        <v>1.8567563018181198E-2</v>
      </c>
      <c r="BL13" s="17">
        <v>2.6136027856398899E-2</v>
      </c>
      <c r="BM13" s="17">
        <v>1.9821320859880798E-2</v>
      </c>
      <c r="BN13" s="17"/>
      <c r="BO13" s="17">
        <v>2.8816145948484102E-2</v>
      </c>
      <c r="BP13" s="17">
        <v>1.7971923603900802E-2</v>
      </c>
      <c r="BQ13" s="17">
        <v>2.3748635840086501E-2</v>
      </c>
      <c r="BR13" s="17"/>
      <c r="BS13" s="17">
        <v>2.15496830715169E-2</v>
      </c>
      <c r="BT13" s="17">
        <v>2.6263783136818101E-2</v>
      </c>
      <c r="BU13" s="17"/>
      <c r="BV13" s="17">
        <v>4.8489642936584603E-3</v>
      </c>
      <c r="BW13" s="17">
        <v>2.24170084815229E-2</v>
      </c>
      <c r="BX13" s="17">
        <v>3.8855995780583401E-2</v>
      </c>
      <c r="BY13" s="17"/>
      <c r="BZ13" s="17">
        <v>1.4229710233879299E-2</v>
      </c>
      <c r="CA13" s="17">
        <v>1.6721591516947201E-2</v>
      </c>
    </row>
    <row r="14" spans="2:79" x14ac:dyDescent="0.3">
      <c r="B14" s="18" t="s">
        <v>149</v>
      </c>
      <c r="C14" s="17">
        <v>1.29728013785507E-2</v>
      </c>
      <c r="D14" s="17">
        <v>1.2216889592326899E-2</v>
      </c>
      <c r="E14" s="17">
        <v>1.3825281155124399E-2</v>
      </c>
      <c r="F14" s="17"/>
      <c r="G14" s="17">
        <v>6.7895577901742402E-3</v>
      </c>
      <c r="H14" s="17">
        <v>1.48161477417006E-2</v>
      </c>
      <c r="I14" s="17">
        <v>1.60152598578156E-2</v>
      </c>
      <c r="J14" s="17">
        <v>6.4633181341371996E-3</v>
      </c>
      <c r="K14" s="17">
        <v>1.6568192049662801E-2</v>
      </c>
      <c r="L14" s="17">
        <v>1.6018158913465599E-2</v>
      </c>
      <c r="M14" s="17"/>
      <c r="N14" s="17">
        <v>8.9570260608465308E-3</v>
      </c>
      <c r="O14" s="17">
        <v>1.00228367746843E-2</v>
      </c>
      <c r="P14" s="17">
        <v>1.0441716908091399E-2</v>
      </c>
      <c r="Q14" s="17">
        <v>2.2864612271267501E-2</v>
      </c>
      <c r="R14" s="17"/>
      <c r="S14" s="17">
        <v>1.0056718761791299E-2</v>
      </c>
      <c r="T14" s="17">
        <v>1.47573269798711E-2</v>
      </c>
      <c r="U14" s="17">
        <v>5.7128237751823199E-3</v>
      </c>
      <c r="V14" s="17">
        <v>2.1289224268304801E-2</v>
      </c>
      <c r="W14" s="17">
        <v>0</v>
      </c>
      <c r="X14" s="17">
        <v>2.7727798046445901E-2</v>
      </c>
      <c r="Y14" s="17">
        <v>1.24561196777477E-2</v>
      </c>
      <c r="Z14" s="17">
        <v>0</v>
      </c>
      <c r="AA14" s="17">
        <v>1.28983849025097E-2</v>
      </c>
      <c r="AB14" s="17">
        <v>1.25037479733935E-2</v>
      </c>
      <c r="AC14" s="17">
        <v>2.46210359894963E-2</v>
      </c>
      <c r="AD14" s="17">
        <v>0</v>
      </c>
      <c r="AE14" s="17"/>
      <c r="AF14" s="17">
        <v>4.8223886475906204E-3</v>
      </c>
      <c r="AG14" s="17">
        <v>1.05124295892017E-2</v>
      </c>
      <c r="AH14" s="17">
        <v>5.4970105388259197E-3</v>
      </c>
      <c r="AI14" s="17">
        <v>1.1357294098395801E-2</v>
      </c>
      <c r="AJ14" s="17">
        <v>9.0651399372484696E-3</v>
      </c>
      <c r="AK14" s="17"/>
      <c r="AL14" s="17">
        <v>7.5592348806974401E-3</v>
      </c>
      <c r="AM14" s="17">
        <v>2.7954042952349199E-3</v>
      </c>
      <c r="AN14" s="17">
        <v>4.83470430184428E-3</v>
      </c>
      <c r="AO14" s="17">
        <v>8.7416584208959494E-3</v>
      </c>
      <c r="AP14" s="17">
        <v>6.9052787872884202E-3</v>
      </c>
      <c r="AQ14" s="17">
        <v>2.67058047501855E-2</v>
      </c>
      <c r="AR14" s="17"/>
      <c r="AS14" s="17">
        <v>1.01453125881153E-2</v>
      </c>
      <c r="AT14" s="17">
        <v>1.0424839698062601E-2</v>
      </c>
      <c r="AU14" s="17">
        <v>2.1038117062881601E-2</v>
      </c>
      <c r="AV14" s="17">
        <v>9.0353402623644108E-3</v>
      </c>
      <c r="AW14" s="17">
        <v>2.7282505857061899E-2</v>
      </c>
      <c r="AX14" s="17"/>
      <c r="AY14" s="17">
        <v>1.0670366885834399E-2</v>
      </c>
      <c r="AZ14" s="17">
        <v>1.04693429489599E-2</v>
      </c>
      <c r="BA14" s="17">
        <v>1.4163832648130601E-2</v>
      </c>
      <c r="BB14" s="17">
        <v>2.0343219091151402E-2</v>
      </c>
      <c r="BC14" s="17">
        <v>2.5442088717154001E-2</v>
      </c>
      <c r="BD14" s="17"/>
      <c r="BE14" s="17">
        <v>1.4915481285999401E-2</v>
      </c>
      <c r="BF14" s="17">
        <v>8.0942626397681201E-3</v>
      </c>
      <c r="BG14" s="17">
        <v>7.1141013522131999E-3</v>
      </c>
      <c r="BH14" s="17">
        <v>2.3527543410219499E-2</v>
      </c>
      <c r="BI14" s="17"/>
      <c r="BJ14" s="17">
        <v>1.7498155785212601E-2</v>
      </c>
      <c r="BK14" s="17">
        <v>6.3360194142138898E-3</v>
      </c>
      <c r="BL14" s="17">
        <v>1.02127001725607E-2</v>
      </c>
      <c r="BM14" s="17">
        <v>1.2269287214062501E-2</v>
      </c>
      <c r="BN14" s="17"/>
      <c r="BO14" s="17">
        <v>7.8419121161905896E-3</v>
      </c>
      <c r="BP14" s="17">
        <v>6.6686875078293701E-3</v>
      </c>
      <c r="BQ14" s="17">
        <v>1.37724988931955E-2</v>
      </c>
      <c r="BR14" s="17"/>
      <c r="BS14" s="17">
        <v>1.3148291265211399E-2</v>
      </c>
      <c r="BT14" s="17">
        <v>1.17589716176463E-2</v>
      </c>
      <c r="BU14" s="17"/>
      <c r="BV14" s="17">
        <v>1.0662263467920201E-2</v>
      </c>
      <c r="BW14" s="17">
        <v>9.8920096381722999E-3</v>
      </c>
      <c r="BX14" s="17">
        <v>5.9651426907674403E-3</v>
      </c>
      <c r="BY14" s="17"/>
      <c r="BZ14" s="17">
        <v>1.7671275219408401E-2</v>
      </c>
      <c r="CA14" s="17">
        <v>0</v>
      </c>
    </row>
    <row r="15" spans="2:79" x14ac:dyDescent="0.3">
      <c r="B15" s="18" t="s">
        <v>213</v>
      </c>
      <c r="C15" s="21">
        <v>0.72073680079259494</v>
      </c>
      <c r="D15" s="21">
        <v>0.67680610062692004</v>
      </c>
      <c r="E15" s="21">
        <v>0.76322446971825697</v>
      </c>
      <c r="F15" s="21"/>
      <c r="G15" s="21">
        <v>0.759842985718991</v>
      </c>
      <c r="H15" s="21">
        <v>0.76381888955285304</v>
      </c>
      <c r="I15" s="21">
        <v>0.79232100018160501</v>
      </c>
      <c r="J15" s="21">
        <v>0.67458428923421199</v>
      </c>
      <c r="K15" s="21">
        <v>0.63608420634767704</v>
      </c>
      <c r="L15" s="21">
        <v>0.69541083427281303</v>
      </c>
      <c r="M15" s="21"/>
      <c r="N15" s="21">
        <v>0.76989834714275196</v>
      </c>
      <c r="O15" s="21">
        <v>0.72863575555577897</v>
      </c>
      <c r="P15" s="21">
        <v>0.68700546181469402</v>
      </c>
      <c r="Q15" s="21">
        <v>0.68552493496522005</v>
      </c>
      <c r="R15" s="21"/>
      <c r="S15" s="21">
        <v>0.75079090788478897</v>
      </c>
      <c r="T15" s="21">
        <v>0.74521710897943405</v>
      </c>
      <c r="U15" s="21">
        <v>0.72062308517555995</v>
      </c>
      <c r="V15" s="21">
        <v>0.67856206672612296</v>
      </c>
      <c r="W15" s="21">
        <v>0.62955041620978003</v>
      </c>
      <c r="X15" s="21">
        <v>0.71971516329718599</v>
      </c>
      <c r="Y15" s="21">
        <v>0.71515203455449206</v>
      </c>
      <c r="Z15" s="21">
        <v>0.66430317824817897</v>
      </c>
      <c r="AA15" s="21">
        <v>0.77635343298936899</v>
      </c>
      <c r="AB15" s="21">
        <v>0.68325417582287595</v>
      </c>
      <c r="AC15" s="21">
        <v>0.77261572596695105</v>
      </c>
      <c r="AD15" s="21">
        <v>0.72953084651858802</v>
      </c>
      <c r="AE15" s="21"/>
      <c r="AF15" s="21">
        <v>0.71904489475787103</v>
      </c>
      <c r="AG15" s="21">
        <v>0.78502924861809298</v>
      </c>
      <c r="AH15" s="21">
        <v>0.71733787514024405</v>
      </c>
      <c r="AI15" s="21">
        <v>0.62098386906446001</v>
      </c>
      <c r="AJ15" s="21">
        <v>0.692229825056068</v>
      </c>
      <c r="AK15" s="21"/>
      <c r="AL15" s="21">
        <v>0.78965007324728798</v>
      </c>
      <c r="AM15" s="21">
        <v>0.759763249815537</v>
      </c>
      <c r="AN15" s="21">
        <v>0.77015779748600599</v>
      </c>
      <c r="AO15" s="21">
        <v>0.62446823186751399</v>
      </c>
      <c r="AP15" s="21">
        <v>0.76272688989802295</v>
      </c>
      <c r="AQ15" s="21">
        <v>0.695895562872893</v>
      </c>
      <c r="AR15" s="21"/>
      <c r="AS15" s="21">
        <v>0.80387447327661998</v>
      </c>
      <c r="AT15" s="21">
        <v>0.71878663080519201</v>
      </c>
      <c r="AU15" s="21">
        <v>0.677030197051537</v>
      </c>
      <c r="AV15" s="21">
        <v>0.69438492781668404</v>
      </c>
      <c r="AW15" s="21">
        <v>0.73135787107250605</v>
      </c>
      <c r="AX15" s="21"/>
      <c r="AY15" s="21">
        <v>0.718974212434775</v>
      </c>
      <c r="AZ15" s="21">
        <v>0.741382690381854</v>
      </c>
      <c r="BA15" s="21">
        <v>0.69816257266940895</v>
      </c>
      <c r="BB15" s="21">
        <v>0.74338325814299899</v>
      </c>
      <c r="BC15" s="21">
        <v>0.56844746273193303</v>
      </c>
      <c r="BD15" s="21"/>
      <c r="BE15" s="21">
        <v>0.53945381651965796</v>
      </c>
      <c r="BF15" s="21">
        <v>0.67919466485286895</v>
      </c>
      <c r="BG15" s="21">
        <v>0.71282653211088798</v>
      </c>
      <c r="BH15" s="21">
        <v>0.78948160379409005</v>
      </c>
      <c r="BI15" s="21"/>
      <c r="BJ15" s="21">
        <v>0.59392065574056896</v>
      </c>
      <c r="BK15" s="21">
        <v>0.72980377516719197</v>
      </c>
      <c r="BL15" s="21">
        <v>0.68701088513096797</v>
      </c>
      <c r="BM15" s="21">
        <v>0.76741152085063402</v>
      </c>
      <c r="BN15" s="21"/>
      <c r="BO15" s="21">
        <v>0.700171003938029</v>
      </c>
      <c r="BP15" s="21">
        <v>0.71822467832380599</v>
      </c>
      <c r="BQ15" s="21">
        <v>0.72620384754845202</v>
      </c>
      <c r="BR15" s="21"/>
      <c r="BS15" s="21">
        <v>0.71961200545417403</v>
      </c>
      <c r="BT15" s="21">
        <v>0.72270641430002502</v>
      </c>
      <c r="BU15" s="21"/>
      <c r="BV15" s="21">
        <v>0.76816466031364095</v>
      </c>
      <c r="BW15" s="21">
        <v>0.72278549732751096</v>
      </c>
      <c r="BX15" s="21">
        <v>0.698925333030322</v>
      </c>
      <c r="BY15" s="21"/>
      <c r="BZ15" s="21">
        <v>0.80221388657396997</v>
      </c>
      <c r="CA15" s="21">
        <v>0.76472287528988203</v>
      </c>
    </row>
    <row r="16" spans="2:79" x14ac:dyDescent="0.3">
      <c r="B16" s="18" t="s">
        <v>214</v>
      </c>
      <c r="C16" s="21">
        <v>6.9342970929011899E-2</v>
      </c>
      <c r="D16" s="21">
        <v>8.7243397790871896E-2</v>
      </c>
      <c r="E16" s="21">
        <v>5.1588720824560001E-2</v>
      </c>
      <c r="F16" s="21"/>
      <c r="G16" s="21">
        <v>8.9352588542896502E-2</v>
      </c>
      <c r="H16" s="21">
        <v>5.6756869770670099E-2</v>
      </c>
      <c r="I16" s="21">
        <v>4.28553581260704E-2</v>
      </c>
      <c r="J16" s="21">
        <v>8.1001438884291593E-2</v>
      </c>
      <c r="K16" s="21">
        <v>0.101364401956407</v>
      </c>
      <c r="L16" s="21">
        <v>5.6909088563872501E-2</v>
      </c>
      <c r="M16" s="21"/>
      <c r="N16" s="21">
        <v>5.80743809921049E-2</v>
      </c>
      <c r="O16" s="21">
        <v>5.7961838134956999E-2</v>
      </c>
      <c r="P16" s="21">
        <v>9.6907136477272601E-2</v>
      </c>
      <c r="Q16" s="21">
        <v>7.0479819902799404E-2</v>
      </c>
      <c r="R16" s="21"/>
      <c r="S16" s="21">
        <v>6.2806569977636104E-2</v>
      </c>
      <c r="T16" s="21">
        <v>3.9601294205058299E-2</v>
      </c>
      <c r="U16" s="21">
        <v>7.4183577506440196E-2</v>
      </c>
      <c r="V16" s="21">
        <v>4.97939943474138E-2</v>
      </c>
      <c r="W16" s="21">
        <v>0.13860876737236599</v>
      </c>
      <c r="X16" s="21">
        <v>6.3385225676578394E-2</v>
      </c>
      <c r="Y16" s="21">
        <v>7.6859010239077402E-2</v>
      </c>
      <c r="Z16" s="21">
        <v>5.1782086672748397E-2</v>
      </c>
      <c r="AA16" s="21">
        <v>5.4644897750659199E-2</v>
      </c>
      <c r="AB16" s="21">
        <v>0.11769784933288401</v>
      </c>
      <c r="AC16" s="21">
        <v>2.3190217023155001E-2</v>
      </c>
      <c r="AD16" s="21">
        <v>0.11970267084720899</v>
      </c>
      <c r="AE16" s="21"/>
      <c r="AF16" s="21">
        <v>6.8777693799260395E-2</v>
      </c>
      <c r="AG16" s="21">
        <v>5.8581740449744901E-2</v>
      </c>
      <c r="AH16" s="21">
        <v>4.57300991763692E-2</v>
      </c>
      <c r="AI16" s="21">
        <v>0.10582644115223599</v>
      </c>
      <c r="AJ16" s="21">
        <v>5.0828756276933E-2</v>
      </c>
      <c r="AK16" s="21"/>
      <c r="AL16" s="21">
        <v>5.48578442946051E-2</v>
      </c>
      <c r="AM16" s="21">
        <v>5.3577775285204902E-2</v>
      </c>
      <c r="AN16" s="21">
        <v>5.59918111396846E-2</v>
      </c>
      <c r="AO16" s="21">
        <v>0.10838555161133499</v>
      </c>
      <c r="AP16" s="21">
        <v>1.9450802570973799E-2</v>
      </c>
      <c r="AQ16" s="21">
        <v>5.7027987102958401E-2</v>
      </c>
      <c r="AR16" s="21"/>
      <c r="AS16" s="21">
        <v>5.67591925811178E-2</v>
      </c>
      <c r="AT16" s="21">
        <v>7.0776029321860903E-2</v>
      </c>
      <c r="AU16" s="21">
        <v>7.3485566574879896E-2</v>
      </c>
      <c r="AV16" s="21">
        <v>6.9474887439518906E-2</v>
      </c>
      <c r="AW16" s="21">
        <v>7.0105389154978506E-2</v>
      </c>
      <c r="AX16" s="21"/>
      <c r="AY16" s="21">
        <v>7.2926533837428795E-2</v>
      </c>
      <c r="AZ16" s="21">
        <v>5.9307526847684401E-2</v>
      </c>
      <c r="BA16" s="21">
        <v>7.6893700123432704E-2</v>
      </c>
      <c r="BB16" s="21">
        <v>6.59541196232242E-2</v>
      </c>
      <c r="BC16" s="21">
        <v>0.10560290433268001</v>
      </c>
      <c r="BD16" s="21"/>
      <c r="BE16" s="21">
        <v>0.112556812434792</v>
      </c>
      <c r="BF16" s="21">
        <v>8.6869443384756898E-2</v>
      </c>
      <c r="BG16" s="21">
        <v>7.0016349659275195E-2</v>
      </c>
      <c r="BH16" s="21">
        <v>4.9758542832644102E-2</v>
      </c>
      <c r="BI16" s="21"/>
      <c r="BJ16" s="21">
        <v>0.10507668482752799</v>
      </c>
      <c r="BK16" s="21">
        <v>9.0205344898728695E-2</v>
      </c>
      <c r="BL16" s="21">
        <v>7.4316092670316899E-2</v>
      </c>
      <c r="BM16" s="21">
        <v>5.48429964131271E-2</v>
      </c>
      <c r="BN16" s="21"/>
      <c r="BO16" s="21">
        <v>9.7417673602921306E-2</v>
      </c>
      <c r="BP16" s="21">
        <v>6.2282769314438803E-2</v>
      </c>
      <c r="BQ16" s="21">
        <v>6.5586631655150704E-2</v>
      </c>
      <c r="BR16" s="21"/>
      <c r="BS16" s="21">
        <v>6.2075579638407798E-2</v>
      </c>
      <c r="BT16" s="21">
        <v>7.9046514543182705E-2</v>
      </c>
      <c r="BU16" s="21"/>
      <c r="BV16" s="21">
        <v>5.3789339537064697E-2</v>
      </c>
      <c r="BW16" s="21">
        <v>6.4210061805320504E-2</v>
      </c>
      <c r="BX16" s="21">
        <v>8.3720651795229306E-2</v>
      </c>
      <c r="BY16" s="21"/>
      <c r="BZ16" s="21">
        <v>2.4214446683264199E-2</v>
      </c>
      <c r="CA16" s="21">
        <v>5.68050787112757E-2</v>
      </c>
    </row>
    <row r="17" spans="2:79" x14ac:dyDescent="0.3">
      <c r="B17" s="18" t="s">
        <v>191</v>
      </c>
      <c r="C17" s="22">
        <v>0.65139382986358296</v>
      </c>
      <c r="D17" s="22">
        <v>0.58956270283604795</v>
      </c>
      <c r="E17" s="22">
        <v>0.71163574889369696</v>
      </c>
      <c r="F17" s="22"/>
      <c r="G17" s="22">
        <v>0.67049039717609504</v>
      </c>
      <c r="H17" s="22">
        <v>0.70706201978218297</v>
      </c>
      <c r="I17" s="22">
        <v>0.74946564205553501</v>
      </c>
      <c r="J17" s="22">
        <v>0.59358285034991998</v>
      </c>
      <c r="K17" s="22">
        <v>0.53471980439126898</v>
      </c>
      <c r="L17" s="22">
        <v>0.63850174570894103</v>
      </c>
      <c r="M17" s="22"/>
      <c r="N17" s="22">
        <v>0.71182396615064703</v>
      </c>
      <c r="O17" s="22">
        <v>0.67067391742082205</v>
      </c>
      <c r="P17" s="22">
        <v>0.59009832533742201</v>
      </c>
      <c r="Q17" s="22">
        <v>0.61504511506242099</v>
      </c>
      <c r="R17" s="22"/>
      <c r="S17" s="22">
        <v>0.68798433790715297</v>
      </c>
      <c r="T17" s="22">
        <v>0.70561581477437596</v>
      </c>
      <c r="U17" s="22">
        <v>0.64643950766911995</v>
      </c>
      <c r="V17" s="22">
        <v>0.62876807237870902</v>
      </c>
      <c r="W17" s="22">
        <v>0.49094164883741398</v>
      </c>
      <c r="X17" s="22">
        <v>0.65632993762060698</v>
      </c>
      <c r="Y17" s="22">
        <v>0.63829302431541401</v>
      </c>
      <c r="Z17" s="22">
        <v>0.612521091575431</v>
      </c>
      <c r="AA17" s="22">
        <v>0.72170853523871004</v>
      </c>
      <c r="AB17" s="22">
        <v>0.56555632648999199</v>
      </c>
      <c r="AC17" s="22">
        <v>0.749425508943796</v>
      </c>
      <c r="AD17" s="22">
        <v>0.60982817567137804</v>
      </c>
      <c r="AE17" s="22"/>
      <c r="AF17" s="22">
        <v>0.65026720095861101</v>
      </c>
      <c r="AG17" s="22">
        <v>0.72644750816834802</v>
      </c>
      <c r="AH17" s="22">
        <v>0.671607775963875</v>
      </c>
      <c r="AI17" s="22">
        <v>0.51515742791222396</v>
      </c>
      <c r="AJ17" s="22">
        <v>0.64140106877913505</v>
      </c>
      <c r="AK17" s="22"/>
      <c r="AL17" s="22">
        <v>0.73479222895268304</v>
      </c>
      <c r="AM17" s="22">
        <v>0.70618547453033198</v>
      </c>
      <c r="AN17" s="22">
        <v>0.714165986346321</v>
      </c>
      <c r="AO17" s="22">
        <v>0.51608268025617898</v>
      </c>
      <c r="AP17" s="22">
        <v>0.74327608732704897</v>
      </c>
      <c r="AQ17" s="22">
        <v>0.63886757576993403</v>
      </c>
      <c r="AR17" s="22"/>
      <c r="AS17" s="22">
        <v>0.74711528069550204</v>
      </c>
      <c r="AT17" s="22">
        <v>0.648010601483332</v>
      </c>
      <c r="AU17" s="22">
        <v>0.60354463047665696</v>
      </c>
      <c r="AV17" s="22">
        <v>0.62491004037716502</v>
      </c>
      <c r="AW17" s="22">
        <v>0.66125248191752795</v>
      </c>
      <c r="AX17" s="22"/>
      <c r="AY17" s="22">
        <v>0.64604767859734602</v>
      </c>
      <c r="AZ17" s="22">
        <v>0.68207516353416997</v>
      </c>
      <c r="BA17" s="22">
        <v>0.62126887254597696</v>
      </c>
      <c r="BB17" s="22">
        <v>0.67742913851977504</v>
      </c>
      <c r="BC17" s="22">
        <v>0.46284455839925198</v>
      </c>
      <c r="BD17" s="22"/>
      <c r="BE17" s="22">
        <v>0.42689700408486603</v>
      </c>
      <c r="BF17" s="22">
        <v>0.59232522146811195</v>
      </c>
      <c r="BG17" s="22">
        <v>0.64281018245161303</v>
      </c>
      <c r="BH17" s="22">
        <v>0.73972306096144602</v>
      </c>
      <c r="BI17" s="22"/>
      <c r="BJ17" s="22">
        <v>0.48884397091304099</v>
      </c>
      <c r="BK17" s="22">
        <v>0.63959843026846297</v>
      </c>
      <c r="BL17" s="22">
        <v>0.61269479246065095</v>
      </c>
      <c r="BM17" s="22">
        <v>0.71256852443750696</v>
      </c>
      <c r="BN17" s="22"/>
      <c r="BO17" s="22">
        <v>0.60275333033510803</v>
      </c>
      <c r="BP17" s="22">
        <v>0.655941909009367</v>
      </c>
      <c r="BQ17" s="22">
        <v>0.66061721589330102</v>
      </c>
      <c r="BR17" s="22"/>
      <c r="BS17" s="22">
        <v>0.65753642581576599</v>
      </c>
      <c r="BT17" s="22">
        <v>0.64365989975684301</v>
      </c>
      <c r="BU17" s="22"/>
      <c r="BV17" s="22">
        <v>0.71437532077657695</v>
      </c>
      <c r="BW17" s="22">
        <v>0.658575435522191</v>
      </c>
      <c r="BX17" s="22">
        <v>0.61520468123509298</v>
      </c>
      <c r="BY17" s="22"/>
      <c r="BZ17" s="22">
        <v>0.77799943989070497</v>
      </c>
      <c r="CA17" s="22">
        <v>0.70791779657860598</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0.29908323693487499</v>
      </c>
      <c r="D9" s="17">
        <v>0.25035164984172598</v>
      </c>
      <c r="E9" s="17">
        <v>0.34828889899891902</v>
      </c>
      <c r="F9" s="17"/>
      <c r="G9" s="17">
        <v>0.27561283940551701</v>
      </c>
      <c r="H9" s="17">
        <v>0.34451064331411702</v>
      </c>
      <c r="I9" s="17">
        <v>0.32833866365028003</v>
      </c>
      <c r="J9" s="17">
        <v>0.26032241976830001</v>
      </c>
      <c r="K9" s="17">
        <v>0.30706862903863602</v>
      </c>
      <c r="L9" s="17">
        <v>0.28014965946085801</v>
      </c>
      <c r="M9" s="17"/>
      <c r="N9" s="17">
        <v>0.32070884246150499</v>
      </c>
      <c r="O9" s="17">
        <v>0.29945624657362502</v>
      </c>
      <c r="P9" s="17">
        <v>0.27325249027658399</v>
      </c>
      <c r="Q9" s="17">
        <v>0.29995100725787299</v>
      </c>
      <c r="R9" s="17"/>
      <c r="S9" s="17">
        <v>0.310072722179</v>
      </c>
      <c r="T9" s="17">
        <v>0.34517764275144902</v>
      </c>
      <c r="U9" s="17">
        <v>0.28947361857799397</v>
      </c>
      <c r="V9" s="17">
        <v>0.30252328910744197</v>
      </c>
      <c r="W9" s="17">
        <v>0.23830796616490699</v>
      </c>
      <c r="X9" s="17">
        <v>0.31268260355023703</v>
      </c>
      <c r="Y9" s="17">
        <v>0.224055826039218</v>
      </c>
      <c r="Z9" s="17">
        <v>0.32431988679601098</v>
      </c>
      <c r="AA9" s="17">
        <v>0.315805519243814</v>
      </c>
      <c r="AB9" s="17">
        <v>0.28419141672854098</v>
      </c>
      <c r="AC9" s="17">
        <v>0.25352636344864898</v>
      </c>
      <c r="AD9" s="17">
        <v>0.39202234674242598</v>
      </c>
      <c r="AE9" s="17"/>
      <c r="AF9" s="17">
        <v>0.267145455202773</v>
      </c>
      <c r="AG9" s="17">
        <v>0.331403294930599</v>
      </c>
      <c r="AH9" s="17">
        <v>0.30613582795884903</v>
      </c>
      <c r="AI9" s="17">
        <v>0.178694736366659</v>
      </c>
      <c r="AJ9" s="17">
        <v>0.43423094409248197</v>
      </c>
      <c r="AK9" s="17"/>
      <c r="AL9" s="17">
        <v>0.34249686657209599</v>
      </c>
      <c r="AM9" s="17">
        <v>0.295860139221928</v>
      </c>
      <c r="AN9" s="17">
        <v>0.36051412147129003</v>
      </c>
      <c r="AO9" s="17">
        <v>0.20200471612930601</v>
      </c>
      <c r="AP9" s="17">
        <v>0.44098240486600898</v>
      </c>
      <c r="AQ9" s="17">
        <v>0.244731782952577</v>
      </c>
      <c r="AR9" s="17"/>
      <c r="AS9" s="17">
        <v>0.37913662909638202</v>
      </c>
      <c r="AT9" s="17">
        <v>0.28075114531988798</v>
      </c>
      <c r="AU9" s="17">
        <v>0.26272569129571999</v>
      </c>
      <c r="AV9" s="17">
        <v>0.32270953939615199</v>
      </c>
      <c r="AW9" s="17">
        <v>0.39663796125727402</v>
      </c>
      <c r="AX9" s="17"/>
      <c r="AY9" s="17">
        <v>0.368039415962641</v>
      </c>
      <c r="AZ9" s="17">
        <v>0.26504631921934702</v>
      </c>
      <c r="BA9" s="17">
        <v>0.28663015797066999</v>
      </c>
      <c r="BB9" s="17">
        <v>0.32599668457213798</v>
      </c>
      <c r="BC9" s="17">
        <v>0.168827324602741</v>
      </c>
      <c r="BD9" s="17"/>
      <c r="BE9" s="17">
        <v>0.141272974143966</v>
      </c>
      <c r="BF9" s="17">
        <v>0.168066265668847</v>
      </c>
      <c r="BG9" s="17">
        <v>0.26588081031909799</v>
      </c>
      <c r="BH9" s="17">
        <v>0.46205190933213702</v>
      </c>
      <c r="BI9" s="17"/>
      <c r="BJ9" s="17">
        <v>0.18643264640401799</v>
      </c>
      <c r="BK9" s="17">
        <v>0.215805681433998</v>
      </c>
      <c r="BL9" s="17">
        <v>0.27330572109699403</v>
      </c>
      <c r="BM9" s="17">
        <v>0.35039790513133601</v>
      </c>
      <c r="BN9" s="17"/>
      <c r="BO9" s="17">
        <v>0.211957671553719</v>
      </c>
      <c r="BP9" s="17">
        <v>0.23232170693686899</v>
      </c>
      <c r="BQ9" s="17">
        <v>0.33176012176619502</v>
      </c>
      <c r="BR9" s="17"/>
      <c r="BS9" s="17">
        <v>0.30985522444596902</v>
      </c>
      <c r="BT9" s="17">
        <v>0.28639875850148</v>
      </c>
      <c r="BU9" s="17"/>
      <c r="BV9" s="17">
        <v>0.35010659719367698</v>
      </c>
      <c r="BW9" s="17">
        <v>0.31189937277086099</v>
      </c>
      <c r="BX9" s="17">
        <v>0.24474832262035701</v>
      </c>
      <c r="BY9" s="17"/>
      <c r="BZ9" s="17">
        <v>0.31546701424087098</v>
      </c>
      <c r="CA9" s="17">
        <v>0.33432893290828702</v>
      </c>
    </row>
    <row r="10" spans="2:79" x14ac:dyDescent="0.3">
      <c r="B10" s="18" t="s">
        <v>209</v>
      </c>
      <c r="C10" s="17">
        <v>0.29869085664400002</v>
      </c>
      <c r="D10" s="17">
        <v>0.31194952379423702</v>
      </c>
      <c r="E10" s="17">
        <v>0.28263171340542798</v>
      </c>
      <c r="F10" s="17"/>
      <c r="G10" s="17">
        <v>0.358573666050374</v>
      </c>
      <c r="H10" s="17">
        <v>0.306230168020584</v>
      </c>
      <c r="I10" s="17">
        <v>0.31497162222900699</v>
      </c>
      <c r="J10" s="17">
        <v>0.28569427886279702</v>
      </c>
      <c r="K10" s="17">
        <v>0.21666826215995799</v>
      </c>
      <c r="L10" s="17">
        <v>0.30467923850855999</v>
      </c>
      <c r="M10" s="17"/>
      <c r="N10" s="17">
        <v>0.30856038401612101</v>
      </c>
      <c r="O10" s="17">
        <v>0.31944312313580497</v>
      </c>
      <c r="P10" s="17">
        <v>0.30014729064423701</v>
      </c>
      <c r="Q10" s="17">
        <v>0.26518036588934502</v>
      </c>
      <c r="R10" s="17"/>
      <c r="S10" s="17">
        <v>0.30198593425379699</v>
      </c>
      <c r="T10" s="17">
        <v>0.28112148248069202</v>
      </c>
      <c r="U10" s="17">
        <v>0.29484782490667399</v>
      </c>
      <c r="V10" s="17">
        <v>0.26394848351811201</v>
      </c>
      <c r="W10" s="17">
        <v>0.29284737048050802</v>
      </c>
      <c r="X10" s="17">
        <v>0.31441378826925498</v>
      </c>
      <c r="Y10" s="17">
        <v>0.36022516365731799</v>
      </c>
      <c r="Z10" s="17">
        <v>0.30450986359731003</v>
      </c>
      <c r="AA10" s="17">
        <v>0.30036128545935298</v>
      </c>
      <c r="AB10" s="17">
        <v>0.34927269014310602</v>
      </c>
      <c r="AC10" s="17">
        <v>0.24528305001762599</v>
      </c>
      <c r="AD10" s="17">
        <v>0.19937804220883401</v>
      </c>
      <c r="AE10" s="17"/>
      <c r="AF10" s="17">
        <v>0.28518733102236499</v>
      </c>
      <c r="AG10" s="17">
        <v>0.35200749200965997</v>
      </c>
      <c r="AH10" s="17">
        <v>0.37411093248442201</v>
      </c>
      <c r="AI10" s="17">
        <v>0.22374985527025501</v>
      </c>
      <c r="AJ10" s="17">
        <v>0.23401921183059601</v>
      </c>
      <c r="AK10" s="17"/>
      <c r="AL10" s="17">
        <v>0.38216803150856399</v>
      </c>
      <c r="AM10" s="17">
        <v>0.299754328921776</v>
      </c>
      <c r="AN10" s="17">
        <v>0.28436483264284901</v>
      </c>
      <c r="AO10" s="17">
        <v>0.24034719405824201</v>
      </c>
      <c r="AP10" s="17">
        <v>0.249762496470739</v>
      </c>
      <c r="AQ10" s="17">
        <v>0.30901978190270502</v>
      </c>
      <c r="AR10" s="17"/>
      <c r="AS10" s="17">
        <v>0.289598812824024</v>
      </c>
      <c r="AT10" s="17">
        <v>0.319408930479187</v>
      </c>
      <c r="AU10" s="17">
        <v>0.27994603402835</v>
      </c>
      <c r="AV10" s="17">
        <v>0.29334778598095201</v>
      </c>
      <c r="AW10" s="17">
        <v>0.15356990116217201</v>
      </c>
      <c r="AX10" s="17"/>
      <c r="AY10" s="17">
        <v>0.25758227771623898</v>
      </c>
      <c r="AZ10" s="17">
        <v>0.34324817793963502</v>
      </c>
      <c r="BA10" s="17">
        <v>0.28393726277786002</v>
      </c>
      <c r="BB10" s="17">
        <v>0.275774908262444</v>
      </c>
      <c r="BC10" s="17">
        <v>0.29035893764396298</v>
      </c>
      <c r="BD10" s="17"/>
      <c r="BE10" s="17">
        <v>0.245209566214417</v>
      </c>
      <c r="BF10" s="17">
        <v>0.30798288723464301</v>
      </c>
      <c r="BG10" s="17">
        <v>0.31287321224255399</v>
      </c>
      <c r="BH10" s="17">
        <v>0.27717510833171199</v>
      </c>
      <c r="BI10" s="17"/>
      <c r="BJ10" s="17">
        <v>0.274825852357934</v>
      </c>
      <c r="BK10" s="17">
        <v>0.36362996391133801</v>
      </c>
      <c r="BL10" s="17">
        <v>0.31603671555548501</v>
      </c>
      <c r="BM10" s="17">
        <v>0.28820593214995799</v>
      </c>
      <c r="BN10" s="17"/>
      <c r="BO10" s="17">
        <v>0.30693299374479399</v>
      </c>
      <c r="BP10" s="17">
        <v>0.32682515302574799</v>
      </c>
      <c r="BQ10" s="17">
        <v>0.29189154842352399</v>
      </c>
      <c r="BR10" s="17"/>
      <c r="BS10" s="17">
        <v>0.29790077466728798</v>
      </c>
      <c r="BT10" s="17">
        <v>0.29818149622273898</v>
      </c>
      <c r="BU10" s="17"/>
      <c r="BV10" s="17">
        <v>0.334598069583598</v>
      </c>
      <c r="BW10" s="17">
        <v>0.29612357545210299</v>
      </c>
      <c r="BX10" s="17">
        <v>0.29467412106267299</v>
      </c>
      <c r="BY10" s="17"/>
      <c r="BZ10" s="17">
        <v>0.37142421819219701</v>
      </c>
      <c r="CA10" s="17">
        <v>0.34158293191170302</v>
      </c>
    </row>
    <row r="11" spans="2:79" x14ac:dyDescent="0.3">
      <c r="B11" s="18" t="s">
        <v>210</v>
      </c>
      <c r="C11" s="17">
        <v>0.206813949316349</v>
      </c>
      <c r="D11" s="17">
        <v>0.20280896592720199</v>
      </c>
      <c r="E11" s="17">
        <v>0.21255726330202901</v>
      </c>
      <c r="F11" s="17"/>
      <c r="G11" s="17">
        <v>0.18932395571645999</v>
      </c>
      <c r="H11" s="17">
        <v>0.18509249012996601</v>
      </c>
      <c r="I11" s="17">
        <v>0.18089658518556501</v>
      </c>
      <c r="J11" s="17">
        <v>0.22472419541405</v>
      </c>
      <c r="K11" s="17">
        <v>0.241810237135554</v>
      </c>
      <c r="L11" s="17">
        <v>0.219317227679207</v>
      </c>
      <c r="M11" s="17"/>
      <c r="N11" s="17">
        <v>0.20917648842835301</v>
      </c>
      <c r="O11" s="17">
        <v>0.20909437170096201</v>
      </c>
      <c r="P11" s="17">
        <v>0.21080080446520599</v>
      </c>
      <c r="Q11" s="17">
        <v>0.19479595215176099</v>
      </c>
      <c r="R11" s="17"/>
      <c r="S11" s="17">
        <v>0.231028104272053</v>
      </c>
      <c r="T11" s="17">
        <v>0.15862234555905999</v>
      </c>
      <c r="U11" s="17">
        <v>0.21918333753153099</v>
      </c>
      <c r="V11" s="17">
        <v>0.233392422680332</v>
      </c>
      <c r="W11" s="17">
        <v>0.23476651465095799</v>
      </c>
      <c r="X11" s="17">
        <v>0.23837861882448699</v>
      </c>
      <c r="Y11" s="17">
        <v>0.213026828610656</v>
      </c>
      <c r="Z11" s="17">
        <v>0.183129294215123</v>
      </c>
      <c r="AA11" s="17">
        <v>0.16811673778390299</v>
      </c>
      <c r="AB11" s="17">
        <v>0.18878419194157001</v>
      </c>
      <c r="AC11" s="17">
        <v>0.255396329945279</v>
      </c>
      <c r="AD11" s="17">
        <v>0.15881986232927001</v>
      </c>
      <c r="AE11" s="17"/>
      <c r="AF11" s="17">
        <v>0.22408854143005599</v>
      </c>
      <c r="AG11" s="17">
        <v>0.164966534841783</v>
      </c>
      <c r="AH11" s="17">
        <v>0.20479546600545601</v>
      </c>
      <c r="AI11" s="17">
        <v>0.27041578218118001</v>
      </c>
      <c r="AJ11" s="17">
        <v>0.19937291284882599</v>
      </c>
      <c r="AK11" s="17"/>
      <c r="AL11" s="17">
        <v>0.16571592794031501</v>
      </c>
      <c r="AM11" s="17">
        <v>0.23075729016959801</v>
      </c>
      <c r="AN11" s="17">
        <v>0.198884984719403</v>
      </c>
      <c r="AO11" s="17">
        <v>0.23715248796305599</v>
      </c>
      <c r="AP11" s="17">
        <v>0.17204043136782701</v>
      </c>
      <c r="AQ11" s="17">
        <v>0.26141150346912601</v>
      </c>
      <c r="AR11" s="17"/>
      <c r="AS11" s="17">
        <v>0.18066980328603199</v>
      </c>
      <c r="AT11" s="17">
        <v>0.21441111569950899</v>
      </c>
      <c r="AU11" s="17">
        <v>0.220228398574315</v>
      </c>
      <c r="AV11" s="17">
        <v>0.182326864637012</v>
      </c>
      <c r="AW11" s="17">
        <v>0.20493367760169701</v>
      </c>
      <c r="AX11" s="17"/>
      <c r="AY11" s="17">
        <v>0.16924031587639499</v>
      </c>
      <c r="AZ11" s="17">
        <v>0.231950278835235</v>
      </c>
      <c r="BA11" s="17">
        <v>0.223347421391206</v>
      </c>
      <c r="BB11" s="17">
        <v>0.172678454690644</v>
      </c>
      <c r="BC11" s="17">
        <v>0.214758666590708</v>
      </c>
      <c r="BD11" s="17"/>
      <c r="BE11" s="17">
        <v>0.22063899144312801</v>
      </c>
      <c r="BF11" s="17">
        <v>0.26368660249478099</v>
      </c>
      <c r="BG11" s="17">
        <v>0.227946713271792</v>
      </c>
      <c r="BH11" s="17">
        <v>0.136076939457349</v>
      </c>
      <c r="BI11" s="17"/>
      <c r="BJ11" s="17">
        <v>0.221317546260589</v>
      </c>
      <c r="BK11" s="17">
        <v>0.256205941678879</v>
      </c>
      <c r="BL11" s="17">
        <v>0.208280630523244</v>
      </c>
      <c r="BM11" s="17">
        <v>0.196355337665992</v>
      </c>
      <c r="BN11" s="17"/>
      <c r="BO11" s="17">
        <v>0.211975565294759</v>
      </c>
      <c r="BP11" s="17">
        <v>0.237893458647218</v>
      </c>
      <c r="BQ11" s="17">
        <v>0.19928196790216601</v>
      </c>
      <c r="BR11" s="17"/>
      <c r="BS11" s="17">
        <v>0.213542111269725</v>
      </c>
      <c r="BT11" s="17">
        <v>0.199691346774548</v>
      </c>
      <c r="BU11" s="17"/>
      <c r="BV11" s="17">
        <v>0.17431484268003999</v>
      </c>
      <c r="BW11" s="17">
        <v>0.222988304287492</v>
      </c>
      <c r="BX11" s="17">
        <v>0.202581565630403</v>
      </c>
      <c r="BY11" s="17"/>
      <c r="BZ11" s="17">
        <v>0.171300049799574</v>
      </c>
      <c r="CA11" s="17">
        <v>0.17534887435872301</v>
      </c>
    </row>
    <row r="12" spans="2:79" x14ac:dyDescent="0.3">
      <c r="B12" s="18" t="s">
        <v>211</v>
      </c>
      <c r="C12" s="17">
        <v>0.118573497123002</v>
      </c>
      <c r="D12" s="17">
        <v>0.144077679913554</v>
      </c>
      <c r="E12" s="17">
        <v>9.3541657580422599E-2</v>
      </c>
      <c r="F12" s="17"/>
      <c r="G12" s="17">
        <v>0.11366504348371299</v>
      </c>
      <c r="H12" s="17">
        <v>9.6082673732540799E-2</v>
      </c>
      <c r="I12" s="17">
        <v>9.6692266327212201E-2</v>
      </c>
      <c r="J12" s="17">
        <v>0.13419643822161201</v>
      </c>
      <c r="K12" s="17">
        <v>0.136499731756729</v>
      </c>
      <c r="L12" s="17">
        <v>0.13328288130582799</v>
      </c>
      <c r="M12" s="17"/>
      <c r="N12" s="17">
        <v>0.10795923428147999</v>
      </c>
      <c r="O12" s="17">
        <v>0.105600476635521</v>
      </c>
      <c r="P12" s="17">
        <v>0.14509833226569999</v>
      </c>
      <c r="Q12" s="17">
        <v>0.12034368615056899</v>
      </c>
      <c r="R12" s="17"/>
      <c r="S12" s="17">
        <v>8.9704851979942699E-2</v>
      </c>
      <c r="T12" s="17">
        <v>0.15366570346080599</v>
      </c>
      <c r="U12" s="17">
        <v>0.13941037448740201</v>
      </c>
      <c r="V12" s="17">
        <v>0.116665367450876</v>
      </c>
      <c r="W12" s="17">
        <v>0.172242997891454</v>
      </c>
      <c r="X12" s="17">
        <v>6.5317736405090199E-2</v>
      </c>
      <c r="Y12" s="17">
        <v>0.118628431369954</v>
      </c>
      <c r="Z12" s="17">
        <v>0.122957510944605</v>
      </c>
      <c r="AA12" s="17">
        <v>0.132893737433284</v>
      </c>
      <c r="AB12" s="17">
        <v>8.1709862048321993E-2</v>
      </c>
      <c r="AC12" s="17">
        <v>0.15620461082585099</v>
      </c>
      <c r="AD12" s="17">
        <v>7.4619917927810198E-2</v>
      </c>
      <c r="AE12" s="17"/>
      <c r="AF12" s="17">
        <v>0.15227308733570799</v>
      </c>
      <c r="AG12" s="17">
        <v>0.10668919700269699</v>
      </c>
      <c r="AH12" s="17">
        <v>7.0861622733066496E-2</v>
      </c>
      <c r="AI12" s="17">
        <v>0.190622400344303</v>
      </c>
      <c r="AJ12" s="17">
        <v>7.6314817762903706E-2</v>
      </c>
      <c r="AK12" s="17"/>
      <c r="AL12" s="17">
        <v>7.6260217652278195E-2</v>
      </c>
      <c r="AM12" s="17">
        <v>0.102063398279477</v>
      </c>
      <c r="AN12" s="17">
        <v>0.107686852628224</v>
      </c>
      <c r="AO12" s="17">
        <v>0.214293981332629</v>
      </c>
      <c r="AP12" s="17">
        <v>7.7355288619760695E-2</v>
      </c>
      <c r="AQ12" s="17">
        <v>9.2984571403786007E-2</v>
      </c>
      <c r="AR12" s="17"/>
      <c r="AS12" s="17">
        <v>8.4038495883646397E-2</v>
      </c>
      <c r="AT12" s="17">
        <v>0.113486485935791</v>
      </c>
      <c r="AU12" s="17">
        <v>0.150514593415839</v>
      </c>
      <c r="AV12" s="17">
        <v>0.14490036362008801</v>
      </c>
      <c r="AW12" s="17">
        <v>2.35625834841162E-2</v>
      </c>
      <c r="AX12" s="17"/>
      <c r="AY12" s="17">
        <v>0.110708554366928</v>
      </c>
      <c r="AZ12" s="17">
        <v>0.10833036567530099</v>
      </c>
      <c r="BA12" s="17">
        <v>0.128347894006827</v>
      </c>
      <c r="BB12" s="17">
        <v>0.142252799147986</v>
      </c>
      <c r="BC12" s="17">
        <v>0.15137144272075101</v>
      </c>
      <c r="BD12" s="17"/>
      <c r="BE12" s="17">
        <v>0.262334101060747</v>
      </c>
      <c r="BF12" s="17">
        <v>0.16405156119073799</v>
      </c>
      <c r="BG12" s="17">
        <v>0.12085777552171199</v>
      </c>
      <c r="BH12" s="17">
        <v>6.36810878214603E-2</v>
      </c>
      <c r="BI12" s="17"/>
      <c r="BJ12" s="17">
        <v>0.194345341466856</v>
      </c>
      <c r="BK12" s="17">
        <v>9.22300383674656E-2</v>
      </c>
      <c r="BL12" s="17">
        <v>0.137792165832401</v>
      </c>
      <c r="BM12" s="17">
        <v>9.5004571550517905E-2</v>
      </c>
      <c r="BN12" s="17"/>
      <c r="BO12" s="17">
        <v>0.179616849305791</v>
      </c>
      <c r="BP12" s="17">
        <v>0.128643632376677</v>
      </c>
      <c r="BQ12" s="17">
        <v>0.103813697735387</v>
      </c>
      <c r="BR12" s="17"/>
      <c r="BS12" s="17">
        <v>0.11578133440460101</v>
      </c>
      <c r="BT12" s="17">
        <v>0.121770877551948</v>
      </c>
      <c r="BU12" s="17"/>
      <c r="BV12" s="17">
        <v>9.4696383209544904E-2</v>
      </c>
      <c r="BW12" s="17">
        <v>9.9718063553655298E-2</v>
      </c>
      <c r="BX12" s="17">
        <v>0.16669719987416901</v>
      </c>
      <c r="BY12" s="17"/>
      <c r="BZ12" s="17">
        <v>0.108244430270433</v>
      </c>
      <c r="CA12" s="17">
        <v>0.131693511918451</v>
      </c>
    </row>
    <row r="13" spans="2:79" x14ac:dyDescent="0.3">
      <c r="B13" s="18" t="s">
        <v>212</v>
      </c>
      <c r="C13" s="17">
        <v>5.2976616786366497E-2</v>
      </c>
      <c r="D13" s="17">
        <v>6.9696457666065498E-2</v>
      </c>
      <c r="E13" s="17">
        <v>3.7140599051615902E-2</v>
      </c>
      <c r="F13" s="17"/>
      <c r="G13" s="17">
        <v>3.7538418880955202E-2</v>
      </c>
      <c r="H13" s="17">
        <v>4.6891326448309803E-2</v>
      </c>
      <c r="I13" s="17">
        <v>5.2872636400882703E-2</v>
      </c>
      <c r="J13" s="17">
        <v>5.7381610624786097E-2</v>
      </c>
      <c r="K13" s="17">
        <v>7.7559367850650901E-2</v>
      </c>
      <c r="L13" s="17">
        <v>4.8329341272669003E-2</v>
      </c>
      <c r="M13" s="17"/>
      <c r="N13" s="17">
        <v>3.8982726192202201E-2</v>
      </c>
      <c r="O13" s="17">
        <v>5.0370078308550198E-2</v>
      </c>
      <c r="P13" s="17">
        <v>4.9869254920845603E-2</v>
      </c>
      <c r="Q13" s="17">
        <v>7.4594829422378495E-2</v>
      </c>
      <c r="R13" s="17"/>
      <c r="S13" s="17">
        <v>5.61713349403231E-2</v>
      </c>
      <c r="T13" s="17">
        <v>3.9371167434265303E-2</v>
      </c>
      <c r="U13" s="17">
        <v>3.3010854223629503E-2</v>
      </c>
      <c r="V13" s="17">
        <v>6.0116997616360801E-2</v>
      </c>
      <c r="W13" s="17">
        <v>5.5281340308764998E-2</v>
      </c>
      <c r="X13" s="17">
        <v>3.8912353184446601E-2</v>
      </c>
      <c r="Y13" s="17">
        <v>6.4684522429542701E-2</v>
      </c>
      <c r="Z13" s="17">
        <v>5.2114276803100698E-2</v>
      </c>
      <c r="AA13" s="17">
        <v>5.0717812426666099E-2</v>
      </c>
      <c r="AB13" s="17">
        <v>6.6068118676805204E-2</v>
      </c>
      <c r="AC13" s="17">
        <v>2.4955633894703101E-2</v>
      </c>
      <c r="AD13" s="17">
        <v>0.151971073558446</v>
      </c>
      <c r="AE13" s="17"/>
      <c r="AF13" s="17">
        <v>6.0719637118387203E-2</v>
      </c>
      <c r="AG13" s="17">
        <v>2.8903378011050598E-2</v>
      </c>
      <c r="AH13" s="17">
        <v>2.1500993476162699E-2</v>
      </c>
      <c r="AI13" s="17">
        <v>0.124282692566494</v>
      </c>
      <c r="AJ13" s="17">
        <v>3.0338782674291E-2</v>
      </c>
      <c r="AK13" s="17"/>
      <c r="AL13" s="17">
        <v>2.55610578428795E-2</v>
      </c>
      <c r="AM13" s="17">
        <v>6.2645179868506706E-2</v>
      </c>
      <c r="AN13" s="17">
        <v>1.9218444547632999E-2</v>
      </c>
      <c r="AO13" s="17">
        <v>0.101796752377182</v>
      </c>
      <c r="AP13" s="17">
        <v>4.0264891257003901E-2</v>
      </c>
      <c r="AQ13" s="17">
        <v>3.7065795255711798E-2</v>
      </c>
      <c r="AR13" s="17"/>
      <c r="AS13" s="17">
        <v>4.9830383042607201E-2</v>
      </c>
      <c r="AT13" s="17">
        <v>4.50106668751677E-2</v>
      </c>
      <c r="AU13" s="17">
        <v>5.8145585748766597E-2</v>
      </c>
      <c r="AV13" s="17">
        <v>4.6280372857072601E-2</v>
      </c>
      <c r="AW13" s="17">
        <v>0.19401337063767901</v>
      </c>
      <c r="AX13" s="17"/>
      <c r="AY13" s="17">
        <v>7.9593509876840204E-2</v>
      </c>
      <c r="AZ13" s="17">
        <v>3.08835948314314E-2</v>
      </c>
      <c r="BA13" s="17">
        <v>3.9752781103278401E-2</v>
      </c>
      <c r="BB13" s="17">
        <v>5.8134273549441097E-2</v>
      </c>
      <c r="BC13" s="17">
        <v>0.16215671499012399</v>
      </c>
      <c r="BD13" s="17"/>
      <c r="BE13" s="17">
        <v>9.8051599146006793E-2</v>
      </c>
      <c r="BF13" s="17">
        <v>8.4485538118851206E-2</v>
      </c>
      <c r="BG13" s="17">
        <v>5.3933476119340198E-2</v>
      </c>
      <c r="BH13" s="17">
        <v>2.5380699071444201E-2</v>
      </c>
      <c r="BI13" s="17"/>
      <c r="BJ13" s="17">
        <v>9.9425615923642893E-2</v>
      </c>
      <c r="BK13" s="17">
        <v>5.9426915027284199E-2</v>
      </c>
      <c r="BL13" s="17">
        <v>3.5640656436723303E-2</v>
      </c>
      <c r="BM13" s="17">
        <v>4.8873934903757903E-2</v>
      </c>
      <c r="BN13" s="17"/>
      <c r="BO13" s="17">
        <v>5.9822619358224999E-2</v>
      </c>
      <c r="BP13" s="17">
        <v>5.8544187864328003E-2</v>
      </c>
      <c r="BQ13" s="17">
        <v>5.0372407141882E-2</v>
      </c>
      <c r="BR13" s="17"/>
      <c r="BS13" s="17">
        <v>4.3038784257236E-2</v>
      </c>
      <c r="BT13" s="17">
        <v>6.5958429828586601E-2</v>
      </c>
      <c r="BU13" s="17"/>
      <c r="BV13" s="17">
        <v>2.8496517890382801E-2</v>
      </c>
      <c r="BW13" s="17">
        <v>4.7049761431668703E-2</v>
      </c>
      <c r="BX13" s="17">
        <v>8.4549611471844893E-2</v>
      </c>
      <c r="BY13" s="17"/>
      <c r="BZ13" s="17">
        <v>1.37547943777895E-2</v>
      </c>
      <c r="CA13" s="17">
        <v>1.70457489028349E-2</v>
      </c>
    </row>
    <row r="14" spans="2:79" x14ac:dyDescent="0.3">
      <c r="B14" s="18" t="s">
        <v>149</v>
      </c>
      <c r="C14" s="17">
        <v>2.3861843195406799E-2</v>
      </c>
      <c r="D14" s="17">
        <v>2.1115722857215101E-2</v>
      </c>
      <c r="E14" s="17">
        <v>2.5839867661584599E-2</v>
      </c>
      <c r="F14" s="17"/>
      <c r="G14" s="17">
        <v>2.5286076462980998E-2</v>
      </c>
      <c r="H14" s="17">
        <v>2.1192698354482099E-2</v>
      </c>
      <c r="I14" s="17">
        <v>2.6228226207052702E-2</v>
      </c>
      <c r="J14" s="17">
        <v>3.7681057108455797E-2</v>
      </c>
      <c r="K14" s="17">
        <v>2.0393772058471898E-2</v>
      </c>
      <c r="L14" s="17">
        <v>1.4241651772878E-2</v>
      </c>
      <c r="M14" s="17"/>
      <c r="N14" s="17">
        <v>1.46123246203392E-2</v>
      </c>
      <c r="O14" s="17">
        <v>1.6035703645536501E-2</v>
      </c>
      <c r="P14" s="17">
        <v>2.08318274274285E-2</v>
      </c>
      <c r="Q14" s="17">
        <v>4.51341591280741E-2</v>
      </c>
      <c r="R14" s="17"/>
      <c r="S14" s="17">
        <v>1.1037052374884599E-2</v>
      </c>
      <c r="T14" s="17">
        <v>2.2041658313727602E-2</v>
      </c>
      <c r="U14" s="17">
        <v>2.4073990272770001E-2</v>
      </c>
      <c r="V14" s="17">
        <v>2.3353439626876901E-2</v>
      </c>
      <c r="W14" s="17">
        <v>6.5538105034077896E-3</v>
      </c>
      <c r="X14" s="17">
        <v>3.0294899766484501E-2</v>
      </c>
      <c r="Y14" s="17">
        <v>1.9379227893312399E-2</v>
      </c>
      <c r="Z14" s="17">
        <v>1.2969167643849699E-2</v>
      </c>
      <c r="AA14" s="17">
        <v>3.2104907652980103E-2</v>
      </c>
      <c r="AB14" s="17">
        <v>2.9973720461655601E-2</v>
      </c>
      <c r="AC14" s="17">
        <v>6.4634011867891694E-2</v>
      </c>
      <c r="AD14" s="17">
        <v>2.3188757233214001E-2</v>
      </c>
      <c r="AE14" s="17"/>
      <c r="AF14" s="17">
        <v>1.05859478907104E-2</v>
      </c>
      <c r="AG14" s="17">
        <v>1.60301032042095E-2</v>
      </c>
      <c r="AH14" s="17">
        <v>2.2595157342043301E-2</v>
      </c>
      <c r="AI14" s="17">
        <v>1.22345332711081E-2</v>
      </c>
      <c r="AJ14" s="17">
        <v>2.5723330790901201E-2</v>
      </c>
      <c r="AK14" s="17"/>
      <c r="AL14" s="17">
        <v>7.7978984838669501E-3</v>
      </c>
      <c r="AM14" s="17">
        <v>8.9196635387142204E-3</v>
      </c>
      <c r="AN14" s="17">
        <v>2.93307639906011E-2</v>
      </c>
      <c r="AO14" s="17">
        <v>4.4048681395844804E-3</v>
      </c>
      <c r="AP14" s="17">
        <v>1.95944874186606E-2</v>
      </c>
      <c r="AQ14" s="17">
        <v>5.4786565016094503E-2</v>
      </c>
      <c r="AR14" s="17"/>
      <c r="AS14" s="17">
        <v>1.6725875867307501E-2</v>
      </c>
      <c r="AT14" s="17">
        <v>2.6931655690457398E-2</v>
      </c>
      <c r="AU14" s="17">
        <v>2.8439696937010199E-2</v>
      </c>
      <c r="AV14" s="17">
        <v>1.04350735087234E-2</v>
      </c>
      <c r="AW14" s="17">
        <v>2.7282505857061899E-2</v>
      </c>
      <c r="AX14" s="17"/>
      <c r="AY14" s="17">
        <v>1.48359262009569E-2</v>
      </c>
      <c r="AZ14" s="17">
        <v>2.0541263499049601E-2</v>
      </c>
      <c r="BA14" s="17">
        <v>3.7984482750158297E-2</v>
      </c>
      <c r="BB14" s="17">
        <v>2.5162879777346901E-2</v>
      </c>
      <c r="BC14" s="17">
        <v>1.2526913451712999E-2</v>
      </c>
      <c r="BD14" s="17"/>
      <c r="BE14" s="17">
        <v>3.2492767991736601E-2</v>
      </c>
      <c r="BF14" s="17">
        <v>1.1727145292139699E-2</v>
      </c>
      <c r="BG14" s="17">
        <v>1.8508012525504099E-2</v>
      </c>
      <c r="BH14" s="17">
        <v>3.56342559858977E-2</v>
      </c>
      <c r="BI14" s="17"/>
      <c r="BJ14" s="17">
        <v>2.3652997586960298E-2</v>
      </c>
      <c r="BK14" s="17">
        <v>1.27014595810348E-2</v>
      </c>
      <c r="BL14" s="17">
        <v>2.8944110555152301E-2</v>
      </c>
      <c r="BM14" s="17">
        <v>2.1162318598438899E-2</v>
      </c>
      <c r="BN14" s="17"/>
      <c r="BO14" s="17">
        <v>2.9694300742711701E-2</v>
      </c>
      <c r="BP14" s="17">
        <v>1.5771861149158999E-2</v>
      </c>
      <c r="BQ14" s="17">
        <v>2.2880257030846202E-2</v>
      </c>
      <c r="BR14" s="17"/>
      <c r="BS14" s="17">
        <v>1.9881770955181701E-2</v>
      </c>
      <c r="BT14" s="17">
        <v>2.7999091120698601E-2</v>
      </c>
      <c r="BU14" s="17"/>
      <c r="BV14" s="17">
        <v>1.77875894427574E-2</v>
      </c>
      <c r="BW14" s="17">
        <v>2.22209225042201E-2</v>
      </c>
      <c r="BX14" s="17">
        <v>6.7491793405531596E-3</v>
      </c>
      <c r="BY14" s="17"/>
      <c r="BZ14" s="17">
        <v>1.9809493119135501E-2</v>
      </c>
      <c r="CA14" s="17">
        <v>0</v>
      </c>
    </row>
    <row r="15" spans="2:79" x14ac:dyDescent="0.3">
      <c r="B15" s="18" t="s">
        <v>213</v>
      </c>
      <c r="C15" s="21">
        <v>0.59777409357887501</v>
      </c>
      <c r="D15" s="21">
        <v>0.56230117363596299</v>
      </c>
      <c r="E15" s="21">
        <v>0.63092061240434805</v>
      </c>
      <c r="F15" s="21"/>
      <c r="G15" s="21">
        <v>0.63418650545589095</v>
      </c>
      <c r="H15" s="21">
        <v>0.65074081133470096</v>
      </c>
      <c r="I15" s="21">
        <v>0.64331028587928796</v>
      </c>
      <c r="J15" s="21">
        <v>0.54601669863109703</v>
      </c>
      <c r="K15" s="21">
        <v>0.52373689119859401</v>
      </c>
      <c r="L15" s="21">
        <v>0.58482889796941795</v>
      </c>
      <c r="M15" s="21"/>
      <c r="N15" s="21">
        <v>0.62926922647762595</v>
      </c>
      <c r="O15" s="21">
        <v>0.61889936970943005</v>
      </c>
      <c r="P15" s="21">
        <v>0.573399780920821</v>
      </c>
      <c r="Q15" s="21">
        <v>0.56513137314721795</v>
      </c>
      <c r="R15" s="21"/>
      <c r="S15" s="21">
        <v>0.612058656432796</v>
      </c>
      <c r="T15" s="21">
        <v>0.62629912523214104</v>
      </c>
      <c r="U15" s="21">
        <v>0.58432144348466797</v>
      </c>
      <c r="V15" s="21">
        <v>0.56647177262555404</v>
      </c>
      <c r="W15" s="21">
        <v>0.53115533664541503</v>
      </c>
      <c r="X15" s="21">
        <v>0.62709639181949195</v>
      </c>
      <c r="Y15" s="21">
        <v>0.58428098969653497</v>
      </c>
      <c r="Z15" s="21">
        <v>0.62882975039332101</v>
      </c>
      <c r="AA15" s="21">
        <v>0.61616680470316598</v>
      </c>
      <c r="AB15" s="21">
        <v>0.633464106871647</v>
      </c>
      <c r="AC15" s="21">
        <v>0.498809413466275</v>
      </c>
      <c r="AD15" s="21">
        <v>0.59140038895126001</v>
      </c>
      <c r="AE15" s="21"/>
      <c r="AF15" s="21">
        <v>0.55233278622513804</v>
      </c>
      <c r="AG15" s="21">
        <v>0.68341078694025903</v>
      </c>
      <c r="AH15" s="21">
        <v>0.68024676044327104</v>
      </c>
      <c r="AI15" s="21">
        <v>0.40244459163691498</v>
      </c>
      <c r="AJ15" s="21">
        <v>0.66825015592307802</v>
      </c>
      <c r="AK15" s="21"/>
      <c r="AL15" s="21">
        <v>0.72466489808066104</v>
      </c>
      <c r="AM15" s="21">
        <v>0.595614468143704</v>
      </c>
      <c r="AN15" s="21">
        <v>0.64487895411413898</v>
      </c>
      <c r="AO15" s="21">
        <v>0.44235191018754899</v>
      </c>
      <c r="AP15" s="21">
        <v>0.69074490133674704</v>
      </c>
      <c r="AQ15" s="21">
        <v>0.55375156485528199</v>
      </c>
      <c r="AR15" s="21"/>
      <c r="AS15" s="21">
        <v>0.66873544192040602</v>
      </c>
      <c r="AT15" s="21">
        <v>0.60016007579907504</v>
      </c>
      <c r="AU15" s="21">
        <v>0.54267172532407004</v>
      </c>
      <c r="AV15" s="21">
        <v>0.616057325377104</v>
      </c>
      <c r="AW15" s="21">
        <v>0.55020786241944597</v>
      </c>
      <c r="AX15" s="21"/>
      <c r="AY15" s="21">
        <v>0.62562169367887899</v>
      </c>
      <c r="AZ15" s="21">
        <v>0.60829449715898298</v>
      </c>
      <c r="BA15" s="21">
        <v>0.57056742074852995</v>
      </c>
      <c r="BB15" s="21">
        <v>0.60177159283458204</v>
      </c>
      <c r="BC15" s="21">
        <v>0.459186262246704</v>
      </c>
      <c r="BD15" s="21"/>
      <c r="BE15" s="21">
        <v>0.38648254035838298</v>
      </c>
      <c r="BF15" s="21">
        <v>0.47604915290348998</v>
      </c>
      <c r="BG15" s="21">
        <v>0.57875402256165198</v>
      </c>
      <c r="BH15" s="21">
        <v>0.73922701766384802</v>
      </c>
      <c r="BI15" s="21"/>
      <c r="BJ15" s="21">
        <v>0.46125849876195202</v>
      </c>
      <c r="BK15" s="21">
        <v>0.57943564534533598</v>
      </c>
      <c r="BL15" s="21">
        <v>0.58934243665247898</v>
      </c>
      <c r="BM15" s="21">
        <v>0.638603837281294</v>
      </c>
      <c r="BN15" s="21"/>
      <c r="BO15" s="21">
        <v>0.51889066529851302</v>
      </c>
      <c r="BP15" s="21">
        <v>0.55914685996261704</v>
      </c>
      <c r="BQ15" s="21">
        <v>0.62365167018971901</v>
      </c>
      <c r="BR15" s="21"/>
      <c r="BS15" s="21">
        <v>0.60775599911325595</v>
      </c>
      <c r="BT15" s="21">
        <v>0.58458025472421904</v>
      </c>
      <c r="BU15" s="21"/>
      <c r="BV15" s="21">
        <v>0.68470466677727404</v>
      </c>
      <c r="BW15" s="21">
        <v>0.60802294822296399</v>
      </c>
      <c r="BX15" s="21">
        <v>0.53942244368303005</v>
      </c>
      <c r="BY15" s="21"/>
      <c r="BZ15" s="21">
        <v>0.68689123243306804</v>
      </c>
      <c r="CA15" s="21">
        <v>0.67591186481999099</v>
      </c>
    </row>
    <row r="16" spans="2:79" x14ac:dyDescent="0.3">
      <c r="B16" s="18" t="s">
        <v>214</v>
      </c>
      <c r="C16" s="21">
        <v>0.171550113909368</v>
      </c>
      <c r="D16" s="21">
        <v>0.21377413757961999</v>
      </c>
      <c r="E16" s="21">
        <v>0.130682256632039</v>
      </c>
      <c r="F16" s="21"/>
      <c r="G16" s="21">
        <v>0.151203462364668</v>
      </c>
      <c r="H16" s="21">
        <v>0.14297400018085099</v>
      </c>
      <c r="I16" s="21">
        <v>0.149564902728095</v>
      </c>
      <c r="J16" s="21">
        <v>0.19157804884639801</v>
      </c>
      <c r="K16" s="21">
        <v>0.21405909960738001</v>
      </c>
      <c r="L16" s="21">
        <v>0.18161222257849699</v>
      </c>
      <c r="M16" s="21"/>
      <c r="N16" s="21">
        <v>0.14694196047368199</v>
      </c>
      <c r="O16" s="21">
        <v>0.155970554944072</v>
      </c>
      <c r="P16" s="21">
        <v>0.194967587186545</v>
      </c>
      <c r="Q16" s="21">
        <v>0.194938515572947</v>
      </c>
      <c r="R16" s="21"/>
      <c r="S16" s="21">
        <v>0.14587618692026599</v>
      </c>
      <c r="T16" s="21">
        <v>0.19303687089507099</v>
      </c>
      <c r="U16" s="21">
        <v>0.17242122871103099</v>
      </c>
      <c r="V16" s="21">
        <v>0.17678236506723699</v>
      </c>
      <c r="W16" s="21">
        <v>0.227524338200219</v>
      </c>
      <c r="X16" s="21">
        <v>0.104230089589537</v>
      </c>
      <c r="Y16" s="21">
        <v>0.183312953799497</v>
      </c>
      <c r="Z16" s="21">
        <v>0.17507178774770499</v>
      </c>
      <c r="AA16" s="21">
        <v>0.18361154985995001</v>
      </c>
      <c r="AB16" s="21">
        <v>0.14777798072512699</v>
      </c>
      <c r="AC16" s="21">
        <v>0.181160244720555</v>
      </c>
      <c r="AD16" s="21">
        <v>0.226590991486256</v>
      </c>
      <c r="AE16" s="21"/>
      <c r="AF16" s="21">
        <v>0.21299272445409501</v>
      </c>
      <c r="AG16" s="21">
        <v>0.135592575013748</v>
      </c>
      <c r="AH16" s="21">
        <v>9.2362616209229198E-2</v>
      </c>
      <c r="AI16" s="21">
        <v>0.31490509291079699</v>
      </c>
      <c r="AJ16" s="21">
        <v>0.106653600437195</v>
      </c>
      <c r="AK16" s="21"/>
      <c r="AL16" s="21">
        <v>0.101821275495158</v>
      </c>
      <c r="AM16" s="21">
        <v>0.16470857814798401</v>
      </c>
      <c r="AN16" s="21">
        <v>0.126905297175857</v>
      </c>
      <c r="AO16" s="21">
        <v>0.316090733709811</v>
      </c>
      <c r="AP16" s="21">
        <v>0.117620179876765</v>
      </c>
      <c r="AQ16" s="21">
        <v>0.13005036665949801</v>
      </c>
      <c r="AR16" s="21"/>
      <c r="AS16" s="21">
        <v>0.13386887892625399</v>
      </c>
      <c r="AT16" s="21">
        <v>0.158497152810959</v>
      </c>
      <c r="AU16" s="21">
        <v>0.208660179164605</v>
      </c>
      <c r="AV16" s="21">
        <v>0.19118073647716</v>
      </c>
      <c r="AW16" s="21">
        <v>0.21757595412179501</v>
      </c>
      <c r="AX16" s="21"/>
      <c r="AY16" s="21">
        <v>0.190302064243768</v>
      </c>
      <c r="AZ16" s="21">
        <v>0.13921396050673299</v>
      </c>
      <c r="BA16" s="21">
        <v>0.16810067511010601</v>
      </c>
      <c r="BB16" s="21">
        <v>0.200387072697427</v>
      </c>
      <c r="BC16" s="21">
        <v>0.313528157710875</v>
      </c>
      <c r="BD16" s="21"/>
      <c r="BE16" s="21">
        <v>0.36038570020675298</v>
      </c>
      <c r="BF16" s="21">
        <v>0.24853709930959</v>
      </c>
      <c r="BG16" s="21">
        <v>0.174791251641052</v>
      </c>
      <c r="BH16" s="21">
        <v>8.9061786892904504E-2</v>
      </c>
      <c r="BI16" s="21"/>
      <c r="BJ16" s="21">
        <v>0.29377095739049902</v>
      </c>
      <c r="BK16" s="21">
        <v>0.15165695339474999</v>
      </c>
      <c r="BL16" s="21">
        <v>0.17343282226912399</v>
      </c>
      <c r="BM16" s="21">
        <v>0.143878506454276</v>
      </c>
      <c r="BN16" s="21"/>
      <c r="BO16" s="21">
        <v>0.239439468664016</v>
      </c>
      <c r="BP16" s="21">
        <v>0.187187820241005</v>
      </c>
      <c r="BQ16" s="21">
        <v>0.154186104877269</v>
      </c>
      <c r="BR16" s="21"/>
      <c r="BS16" s="21">
        <v>0.15882011866183701</v>
      </c>
      <c r="BT16" s="21">
        <v>0.187729307380535</v>
      </c>
      <c r="BU16" s="21"/>
      <c r="BV16" s="21">
        <v>0.123192901099928</v>
      </c>
      <c r="BW16" s="21">
        <v>0.14676782498532401</v>
      </c>
      <c r="BX16" s="21">
        <v>0.25124681134601401</v>
      </c>
      <c r="BY16" s="21"/>
      <c r="BZ16" s="21">
        <v>0.12199922464822301</v>
      </c>
      <c r="CA16" s="21">
        <v>0.148739260821286</v>
      </c>
    </row>
    <row r="17" spans="2:79" x14ac:dyDescent="0.3">
      <c r="B17" s="18" t="s">
        <v>191</v>
      </c>
      <c r="C17" s="22">
        <v>0.42622397966950698</v>
      </c>
      <c r="D17" s="22">
        <v>0.348527036056343</v>
      </c>
      <c r="E17" s="22">
        <v>0.50023835577230902</v>
      </c>
      <c r="F17" s="22"/>
      <c r="G17" s="22">
        <v>0.48298304309122297</v>
      </c>
      <c r="H17" s="22">
        <v>0.50776681115385003</v>
      </c>
      <c r="I17" s="22">
        <v>0.49374538315119298</v>
      </c>
      <c r="J17" s="22">
        <v>0.35443864978469902</v>
      </c>
      <c r="K17" s="22">
        <v>0.309677791591214</v>
      </c>
      <c r="L17" s="22">
        <v>0.40321667539092099</v>
      </c>
      <c r="M17" s="22"/>
      <c r="N17" s="22">
        <v>0.48232726600394399</v>
      </c>
      <c r="O17" s="22">
        <v>0.46292881476535902</v>
      </c>
      <c r="P17" s="22">
        <v>0.378432193734275</v>
      </c>
      <c r="Q17" s="22">
        <v>0.37019285757427101</v>
      </c>
      <c r="R17" s="22"/>
      <c r="S17" s="22">
        <v>0.46618246951253001</v>
      </c>
      <c r="T17" s="22">
        <v>0.43326225433707</v>
      </c>
      <c r="U17" s="22">
        <v>0.41190021477363697</v>
      </c>
      <c r="V17" s="22">
        <v>0.38968940755831699</v>
      </c>
      <c r="W17" s="22">
        <v>0.30363099844519598</v>
      </c>
      <c r="X17" s="22">
        <v>0.522866302229955</v>
      </c>
      <c r="Y17" s="22">
        <v>0.400968035897038</v>
      </c>
      <c r="Z17" s="22">
        <v>0.45375796264561602</v>
      </c>
      <c r="AA17" s="22">
        <v>0.432555254843216</v>
      </c>
      <c r="AB17" s="22">
        <v>0.48568612614652001</v>
      </c>
      <c r="AC17" s="22">
        <v>0.31764916874572102</v>
      </c>
      <c r="AD17" s="22">
        <v>0.36480939746500302</v>
      </c>
      <c r="AE17" s="22"/>
      <c r="AF17" s="22">
        <v>0.33934006177104398</v>
      </c>
      <c r="AG17" s="22">
        <v>0.54781821192651103</v>
      </c>
      <c r="AH17" s="22">
        <v>0.58788414423404201</v>
      </c>
      <c r="AI17" s="22">
        <v>8.7539498726117299E-2</v>
      </c>
      <c r="AJ17" s="22">
        <v>0.56159655548588305</v>
      </c>
      <c r="AK17" s="22"/>
      <c r="AL17" s="22">
        <v>0.62284362258550297</v>
      </c>
      <c r="AM17" s="22">
        <v>0.43090588999571999</v>
      </c>
      <c r="AN17" s="22">
        <v>0.51797365693828201</v>
      </c>
      <c r="AO17" s="22">
        <v>0.12626117647773799</v>
      </c>
      <c r="AP17" s="22">
        <v>0.57312472145998306</v>
      </c>
      <c r="AQ17" s="22">
        <v>0.423701198195784</v>
      </c>
      <c r="AR17" s="22"/>
      <c r="AS17" s="22">
        <v>0.53486656299415303</v>
      </c>
      <c r="AT17" s="22">
        <v>0.44166292298811599</v>
      </c>
      <c r="AU17" s="22">
        <v>0.33401154615946399</v>
      </c>
      <c r="AV17" s="22">
        <v>0.42487658889994401</v>
      </c>
      <c r="AW17" s="22">
        <v>0.33263190829764999</v>
      </c>
      <c r="AX17" s="22"/>
      <c r="AY17" s="22">
        <v>0.43531962943511099</v>
      </c>
      <c r="AZ17" s="22">
        <v>0.46908053665225002</v>
      </c>
      <c r="BA17" s="22">
        <v>0.40246674563842399</v>
      </c>
      <c r="BB17" s="22">
        <v>0.40138452013715398</v>
      </c>
      <c r="BC17" s="22">
        <v>0.145658104535829</v>
      </c>
      <c r="BD17" s="22"/>
      <c r="BE17" s="22">
        <v>2.6096840151629198E-2</v>
      </c>
      <c r="BF17" s="22">
        <v>0.2275120535939</v>
      </c>
      <c r="BG17" s="22">
        <v>0.40396277092060001</v>
      </c>
      <c r="BH17" s="22">
        <v>0.65016523077094401</v>
      </c>
      <c r="BI17" s="22"/>
      <c r="BJ17" s="22">
        <v>0.167487541371453</v>
      </c>
      <c r="BK17" s="22">
        <v>0.42777869195058699</v>
      </c>
      <c r="BL17" s="22">
        <v>0.415909614383355</v>
      </c>
      <c r="BM17" s="22">
        <v>0.49472533082701797</v>
      </c>
      <c r="BN17" s="22"/>
      <c r="BO17" s="22">
        <v>0.27945119663449702</v>
      </c>
      <c r="BP17" s="22">
        <v>0.37195903972161198</v>
      </c>
      <c r="BQ17" s="22">
        <v>0.46946556531244998</v>
      </c>
      <c r="BR17" s="22"/>
      <c r="BS17" s="22">
        <v>0.44893588045141902</v>
      </c>
      <c r="BT17" s="22">
        <v>0.39685094734368398</v>
      </c>
      <c r="BU17" s="22"/>
      <c r="BV17" s="22">
        <v>0.56151176567734695</v>
      </c>
      <c r="BW17" s="22">
        <v>0.46125512323764001</v>
      </c>
      <c r="BX17" s="22">
        <v>0.28817563233701599</v>
      </c>
      <c r="BY17" s="22"/>
      <c r="BZ17" s="22">
        <v>0.56489200778484505</v>
      </c>
      <c r="CA17" s="22">
        <v>0.52717260399870403</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0.37396213128475198</v>
      </c>
      <c r="D9" s="17">
        <v>0.32194043515375897</v>
      </c>
      <c r="E9" s="17">
        <v>0.42424488170328101</v>
      </c>
      <c r="F9" s="17"/>
      <c r="G9" s="17">
        <v>0.36905974575785899</v>
      </c>
      <c r="H9" s="17">
        <v>0.40073910212735098</v>
      </c>
      <c r="I9" s="17">
        <v>0.40632201770332599</v>
      </c>
      <c r="J9" s="17">
        <v>0.34049413127478201</v>
      </c>
      <c r="K9" s="17">
        <v>0.36186935024101302</v>
      </c>
      <c r="L9" s="17">
        <v>0.36440959425381397</v>
      </c>
      <c r="M9" s="17"/>
      <c r="N9" s="17">
        <v>0.40773344767234798</v>
      </c>
      <c r="O9" s="17">
        <v>0.367218071898959</v>
      </c>
      <c r="P9" s="17">
        <v>0.35769088727882697</v>
      </c>
      <c r="Q9" s="17">
        <v>0.36019709992590399</v>
      </c>
      <c r="R9" s="17"/>
      <c r="S9" s="17">
        <v>0.37924115318937102</v>
      </c>
      <c r="T9" s="17">
        <v>0.38390246258000299</v>
      </c>
      <c r="U9" s="17">
        <v>0.36713995780388098</v>
      </c>
      <c r="V9" s="17">
        <v>0.35387008095179401</v>
      </c>
      <c r="W9" s="17">
        <v>0.34619223078913097</v>
      </c>
      <c r="X9" s="17">
        <v>0.40274069612268198</v>
      </c>
      <c r="Y9" s="17">
        <v>0.30382759103711399</v>
      </c>
      <c r="Z9" s="17">
        <v>0.38199378332912798</v>
      </c>
      <c r="AA9" s="17">
        <v>0.40838179927790103</v>
      </c>
      <c r="AB9" s="17">
        <v>0.37460114543813899</v>
      </c>
      <c r="AC9" s="17">
        <v>0.34382672516069501</v>
      </c>
      <c r="AD9" s="17">
        <v>0.462871935484092</v>
      </c>
      <c r="AE9" s="17"/>
      <c r="AF9" s="17">
        <v>0.33362121644500298</v>
      </c>
      <c r="AG9" s="17">
        <v>0.40111280882528</v>
      </c>
      <c r="AH9" s="17">
        <v>0.40343044256938498</v>
      </c>
      <c r="AI9" s="17">
        <v>0.24851435171806799</v>
      </c>
      <c r="AJ9" s="17">
        <v>0.47081967538542702</v>
      </c>
      <c r="AK9" s="17"/>
      <c r="AL9" s="17">
        <v>0.40868296981520502</v>
      </c>
      <c r="AM9" s="17">
        <v>0.38337406003378699</v>
      </c>
      <c r="AN9" s="17">
        <v>0.42791442564842902</v>
      </c>
      <c r="AO9" s="17">
        <v>0.28449589102290401</v>
      </c>
      <c r="AP9" s="17">
        <v>0.50135473740618797</v>
      </c>
      <c r="AQ9" s="17">
        <v>0.327399404430678</v>
      </c>
      <c r="AR9" s="17"/>
      <c r="AS9" s="17">
        <v>0.49585168981566602</v>
      </c>
      <c r="AT9" s="17">
        <v>0.34680761980368702</v>
      </c>
      <c r="AU9" s="17">
        <v>0.32879547521717001</v>
      </c>
      <c r="AV9" s="17">
        <v>0.36497533780893898</v>
      </c>
      <c r="AW9" s="17">
        <v>0.60181788465900399</v>
      </c>
      <c r="AX9" s="17"/>
      <c r="AY9" s="17">
        <v>0.45650524855341601</v>
      </c>
      <c r="AZ9" s="17">
        <v>0.33388557077394099</v>
      </c>
      <c r="BA9" s="17">
        <v>0.35069123108904499</v>
      </c>
      <c r="BB9" s="17">
        <v>0.38713576954557499</v>
      </c>
      <c r="BC9" s="17">
        <v>0.31325998689647999</v>
      </c>
      <c r="BD9" s="17"/>
      <c r="BE9" s="17">
        <v>0.17857406088887301</v>
      </c>
      <c r="BF9" s="17">
        <v>0.247459768125353</v>
      </c>
      <c r="BG9" s="17">
        <v>0.35408331011713201</v>
      </c>
      <c r="BH9" s="17">
        <v>0.51732968179230698</v>
      </c>
      <c r="BI9" s="17"/>
      <c r="BJ9" s="17">
        <v>0.32016053294449298</v>
      </c>
      <c r="BK9" s="17">
        <v>0.32271147901104102</v>
      </c>
      <c r="BL9" s="17">
        <v>0.32292544056669198</v>
      </c>
      <c r="BM9" s="17">
        <v>0.41889364870365098</v>
      </c>
      <c r="BN9" s="17"/>
      <c r="BO9" s="17">
        <v>0.33581605788750002</v>
      </c>
      <c r="BP9" s="17">
        <v>0.33529334964193303</v>
      </c>
      <c r="BQ9" s="17">
        <v>0.391343534198832</v>
      </c>
      <c r="BR9" s="17"/>
      <c r="BS9" s="17">
        <v>0.40317754768688602</v>
      </c>
      <c r="BT9" s="17">
        <v>0.33729415984420302</v>
      </c>
      <c r="BU9" s="17"/>
      <c r="BV9" s="17">
        <v>0.396150657834344</v>
      </c>
      <c r="BW9" s="17">
        <v>0.39079719039822303</v>
      </c>
      <c r="BX9" s="17">
        <v>0.332206831356607</v>
      </c>
      <c r="BY9" s="17"/>
      <c r="BZ9" s="17">
        <v>0.39515138530120397</v>
      </c>
      <c r="CA9" s="17">
        <v>0.41097265625048601</v>
      </c>
    </row>
    <row r="10" spans="2:79" x14ac:dyDescent="0.3">
      <c r="B10" s="18" t="s">
        <v>209</v>
      </c>
      <c r="C10" s="17">
        <v>0.41184880670680202</v>
      </c>
      <c r="D10" s="17">
        <v>0.44365368328826998</v>
      </c>
      <c r="E10" s="17">
        <v>0.38175576107474901</v>
      </c>
      <c r="F10" s="17"/>
      <c r="G10" s="17">
        <v>0.442351328649916</v>
      </c>
      <c r="H10" s="17">
        <v>0.39734896920877699</v>
      </c>
      <c r="I10" s="17">
        <v>0.37110223249105101</v>
      </c>
      <c r="J10" s="17">
        <v>0.39776500277188098</v>
      </c>
      <c r="K10" s="17">
        <v>0.379269923747798</v>
      </c>
      <c r="L10" s="17">
        <v>0.46961609774087998</v>
      </c>
      <c r="M10" s="17"/>
      <c r="N10" s="17">
        <v>0.39991785777254102</v>
      </c>
      <c r="O10" s="17">
        <v>0.44958801474549498</v>
      </c>
      <c r="P10" s="17">
        <v>0.38501496967188398</v>
      </c>
      <c r="Q10" s="17">
        <v>0.40343997669280501</v>
      </c>
      <c r="R10" s="17"/>
      <c r="S10" s="17">
        <v>0.39985162689889397</v>
      </c>
      <c r="T10" s="17">
        <v>0.43049750443114299</v>
      </c>
      <c r="U10" s="17">
        <v>0.40893605054997101</v>
      </c>
      <c r="V10" s="17">
        <v>0.43028031110229198</v>
      </c>
      <c r="W10" s="17">
        <v>0.38792351220622301</v>
      </c>
      <c r="X10" s="17">
        <v>0.347035814983985</v>
      </c>
      <c r="Y10" s="17">
        <v>0.46695885348682398</v>
      </c>
      <c r="Z10" s="17">
        <v>0.438135970272643</v>
      </c>
      <c r="AA10" s="17">
        <v>0.44036165213721701</v>
      </c>
      <c r="AB10" s="17">
        <v>0.41710121647005299</v>
      </c>
      <c r="AC10" s="17">
        <v>0.38998025457285102</v>
      </c>
      <c r="AD10" s="17">
        <v>0.32388576897451699</v>
      </c>
      <c r="AE10" s="17"/>
      <c r="AF10" s="17">
        <v>0.445814669601165</v>
      </c>
      <c r="AG10" s="17">
        <v>0.44688312303656702</v>
      </c>
      <c r="AH10" s="17">
        <v>0.457501730447677</v>
      </c>
      <c r="AI10" s="17">
        <v>0.35959854794077201</v>
      </c>
      <c r="AJ10" s="17">
        <v>0.33164126154540402</v>
      </c>
      <c r="AK10" s="17"/>
      <c r="AL10" s="17">
        <v>0.46365643436860199</v>
      </c>
      <c r="AM10" s="17">
        <v>0.41081638172529</v>
      </c>
      <c r="AN10" s="17">
        <v>0.430449475182549</v>
      </c>
      <c r="AO10" s="17">
        <v>0.37937423391766401</v>
      </c>
      <c r="AP10" s="17">
        <v>0.374628039852064</v>
      </c>
      <c r="AQ10" s="17">
        <v>0.44511747481224301</v>
      </c>
      <c r="AR10" s="17"/>
      <c r="AS10" s="17">
        <v>0.362591271038263</v>
      </c>
      <c r="AT10" s="17">
        <v>0.44058589711524598</v>
      </c>
      <c r="AU10" s="17">
        <v>0.39142907225699097</v>
      </c>
      <c r="AV10" s="17">
        <v>0.445990124478502</v>
      </c>
      <c r="AW10" s="17">
        <v>0.16462232205900901</v>
      </c>
      <c r="AX10" s="17"/>
      <c r="AY10" s="17">
        <v>0.37935882376642399</v>
      </c>
      <c r="AZ10" s="17">
        <v>0.45343270459873097</v>
      </c>
      <c r="BA10" s="17">
        <v>0.39231673642241899</v>
      </c>
      <c r="BB10" s="17">
        <v>0.39680753254601397</v>
      </c>
      <c r="BC10" s="17">
        <v>0.37075008891390898</v>
      </c>
      <c r="BD10" s="17"/>
      <c r="BE10" s="17">
        <v>0.41358062504939302</v>
      </c>
      <c r="BF10" s="17">
        <v>0.45487109432383799</v>
      </c>
      <c r="BG10" s="17">
        <v>0.43445826882152899</v>
      </c>
      <c r="BH10" s="17">
        <v>0.34683773057726303</v>
      </c>
      <c r="BI10" s="17"/>
      <c r="BJ10" s="17">
        <v>0.36954407477029999</v>
      </c>
      <c r="BK10" s="17">
        <v>0.439190942456127</v>
      </c>
      <c r="BL10" s="17">
        <v>0.46759723995782998</v>
      </c>
      <c r="BM10" s="17">
        <v>0.39290885449025698</v>
      </c>
      <c r="BN10" s="17"/>
      <c r="BO10" s="17">
        <v>0.40207202310324403</v>
      </c>
      <c r="BP10" s="17">
        <v>0.43081270877134897</v>
      </c>
      <c r="BQ10" s="17">
        <v>0.41051748202028299</v>
      </c>
      <c r="BR10" s="17"/>
      <c r="BS10" s="17">
        <v>0.38192724430575498</v>
      </c>
      <c r="BT10" s="17">
        <v>0.45048361464560599</v>
      </c>
      <c r="BU10" s="17"/>
      <c r="BV10" s="17">
        <v>0.46556693731103199</v>
      </c>
      <c r="BW10" s="17">
        <v>0.39528651826059702</v>
      </c>
      <c r="BX10" s="17">
        <v>0.41462110859998702</v>
      </c>
      <c r="BY10" s="17"/>
      <c r="BZ10" s="17">
        <v>0.441122848130517</v>
      </c>
      <c r="CA10" s="17">
        <v>0.43678202152345103</v>
      </c>
    </row>
    <row r="11" spans="2:79" x14ac:dyDescent="0.3">
      <c r="B11" s="18" t="s">
        <v>210</v>
      </c>
      <c r="C11" s="17">
        <v>0.150222495231529</v>
      </c>
      <c r="D11" s="17">
        <v>0.161696740357689</v>
      </c>
      <c r="E11" s="17">
        <v>0.14036635950267501</v>
      </c>
      <c r="F11" s="17"/>
      <c r="G11" s="17">
        <v>0.13460208910760901</v>
      </c>
      <c r="H11" s="17">
        <v>0.13278254885430599</v>
      </c>
      <c r="I11" s="17">
        <v>0.15803643095881301</v>
      </c>
      <c r="J11" s="17">
        <v>0.183437311918598</v>
      </c>
      <c r="K11" s="17">
        <v>0.17306113058730499</v>
      </c>
      <c r="L11" s="17">
        <v>0.126252520898783</v>
      </c>
      <c r="M11" s="17"/>
      <c r="N11" s="17">
        <v>0.13928256604493999</v>
      </c>
      <c r="O11" s="17">
        <v>0.13147641390390499</v>
      </c>
      <c r="P11" s="17">
        <v>0.176934805852105</v>
      </c>
      <c r="Q11" s="17">
        <v>0.16103115989229699</v>
      </c>
      <c r="R11" s="17"/>
      <c r="S11" s="17">
        <v>0.17399391949474999</v>
      </c>
      <c r="T11" s="17">
        <v>0.123249528451069</v>
      </c>
      <c r="U11" s="17">
        <v>0.15837192742900399</v>
      </c>
      <c r="V11" s="17">
        <v>0.14447816778424699</v>
      </c>
      <c r="W11" s="17">
        <v>0.17793143117190699</v>
      </c>
      <c r="X11" s="17">
        <v>0.18275025223112901</v>
      </c>
      <c r="Y11" s="17">
        <v>0.15264986502844199</v>
      </c>
      <c r="Z11" s="17">
        <v>0.124345482510914</v>
      </c>
      <c r="AA11" s="17">
        <v>0.11433092677515599</v>
      </c>
      <c r="AB11" s="17">
        <v>0.13998841485129801</v>
      </c>
      <c r="AC11" s="17">
        <v>0.16592505695853901</v>
      </c>
      <c r="AD11" s="17">
        <v>0.15307780686445699</v>
      </c>
      <c r="AE11" s="17"/>
      <c r="AF11" s="17">
        <v>0.15323822252948999</v>
      </c>
      <c r="AG11" s="17">
        <v>0.103602906970463</v>
      </c>
      <c r="AH11" s="17">
        <v>0.116157670178363</v>
      </c>
      <c r="AI11" s="17">
        <v>0.25412445865836703</v>
      </c>
      <c r="AJ11" s="17">
        <v>0.17807015756283301</v>
      </c>
      <c r="AK11" s="17"/>
      <c r="AL11" s="17">
        <v>9.3806324850332398E-2</v>
      </c>
      <c r="AM11" s="17">
        <v>0.14916627673983801</v>
      </c>
      <c r="AN11" s="17">
        <v>9.3522565587296297E-2</v>
      </c>
      <c r="AO11" s="17">
        <v>0.21273576708446601</v>
      </c>
      <c r="AP11" s="17">
        <v>0.11711194395445899</v>
      </c>
      <c r="AQ11" s="17">
        <v>0.185533571218083</v>
      </c>
      <c r="AR11" s="17"/>
      <c r="AS11" s="17">
        <v>9.1948528230912402E-2</v>
      </c>
      <c r="AT11" s="17">
        <v>0.15265268449892999</v>
      </c>
      <c r="AU11" s="17">
        <v>0.188582233951263</v>
      </c>
      <c r="AV11" s="17">
        <v>0.13908476248052501</v>
      </c>
      <c r="AW11" s="17">
        <v>0.18301917417482699</v>
      </c>
      <c r="AX11" s="17"/>
      <c r="AY11" s="17">
        <v>0.11911591930804</v>
      </c>
      <c r="AZ11" s="17">
        <v>0.15793629151506999</v>
      </c>
      <c r="BA11" s="17">
        <v>0.170615732602447</v>
      </c>
      <c r="BB11" s="17">
        <v>0.137396557641558</v>
      </c>
      <c r="BC11" s="17">
        <v>0.206691884193384</v>
      </c>
      <c r="BD11" s="17"/>
      <c r="BE11" s="17">
        <v>0.24318727371711399</v>
      </c>
      <c r="BF11" s="17">
        <v>0.215175091035616</v>
      </c>
      <c r="BG11" s="17">
        <v>0.153884578443438</v>
      </c>
      <c r="BH11" s="17">
        <v>8.9855047713817096E-2</v>
      </c>
      <c r="BI11" s="17"/>
      <c r="BJ11" s="17">
        <v>0.20321447625354699</v>
      </c>
      <c r="BK11" s="17">
        <v>0.14624114153946599</v>
      </c>
      <c r="BL11" s="17">
        <v>0.15575953142506499</v>
      </c>
      <c r="BM11" s="17">
        <v>0.13390976405159399</v>
      </c>
      <c r="BN11" s="17"/>
      <c r="BO11" s="17">
        <v>0.16026559376493099</v>
      </c>
      <c r="BP11" s="17">
        <v>0.15343813488422101</v>
      </c>
      <c r="BQ11" s="17">
        <v>0.14515504874436599</v>
      </c>
      <c r="BR11" s="17"/>
      <c r="BS11" s="17">
        <v>0.15143331295736101</v>
      </c>
      <c r="BT11" s="17">
        <v>0.14833766813861099</v>
      </c>
      <c r="BU11" s="17"/>
      <c r="BV11" s="17">
        <v>9.2005847409555003E-2</v>
      </c>
      <c r="BW11" s="17">
        <v>0.16816110638484</v>
      </c>
      <c r="BX11" s="17">
        <v>0.162079424445387</v>
      </c>
      <c r="BY11" s="17"/>
      <c r="BZ11" s="17">
        <v>0.13004595503119201</v>
      </c>
      <c r="CA11" s="17">
        <v>0.117007353835863</v>
      </c>
    </row>
    <row r="12" spans="2:79" x14ac:dyDescent="0.3">
      <c r="B12" s="18" t="s">
        <v>211</v>
      </c>
      <c r="C12" s="17">
        <v>3.5574691612045399E-2</v>
      </c>
      <c r="D12" s="17">
        <v>4.2004090242921802E-2</v>
      </c>
      <c r="E12" s="17">
        <v>2.72449052253903E-2</v>
      </c>
      <c r="F12" s="17"/>
      <c r="G12" s="17">
        <v>3.9485489556790897E-2</v>
      </c>
      <c r="H12" s="17">
        <v>4.0947342612683103E-2</v>
      </c>
      <c r="I12" s="17">
        <v>3.6392796171352999E-2</v>
      </c>
      <c r="J12" s="17">
        <v>4.6884023373459198E-2</v>
      </c>
      <c r="K12" s="17">
        <v>4.1737015305393199E-2</v>
      </c>
      <c r="L12" s="17">
        <v>1.46126705659503E-2</v>
      </c>
      <c r="M12" s="17"/>
      <c r="N12" s="17">
        <v>3.2842617990346899E-2</v>
      </c>
      <c r="O12" s="17">
        <v>2.6014576955534802E-2</v>
      </c>
      <c r="P12" s="17">
        <v>4.4974731772203902E-2</v>
      </c>
      <c r="Q12" s="17">
        <v>4.0907308857552199E-2</v>
      </c>
      <c r="R12" s="17"/>
      <c r="S12" s="17">
        <v>3.1773649755974902E-2</v>
      </c>
      <c r="T12" s="17">
        <v>1.89126016408665E-2</v>
      </c>
      <c r="U12" s="17">
        <v>3.37521281184575E-2</v>
      </c>
      <c r="V12" s="17">
        <v>5.3428924171599897E-2</v>
      </c>
      <c r="W12" s="17">
        <v>6.60622816325626E-2</v>
      </c>
      <c r="X12" s="17">
        <v>3.8479484419073201E-2</v>
      </c>
      <c r="Y12" s="17">
        <v>4.12895945971197E-2</v>
      </c>
      <c r="Z12" s="17">
        <v>4.0662116959052502E-2</v>
      </c>
      <c r="AA12" s="17">
        <v>2.47921019551696E-2</v>
      </c>
      <c r="AB12" s="17">
        <v>3.28866784587852E-2</v>
      </c>
      <c r="AC12" s="17">
        <v>4.8751830611784397E-2</v>
      </c>
      <c r="AD12" s="17">
        <v>0</v>
      </c>
      <c r="AE12" s="17"/>
      <c r="AF12" s="17">
        <v>4.2100477324134203E-2</v>
      </c>
      <c r="AG12" s="17">
        <v>3.1218972607158599E-2</v>
      </c>
      <c r="AH12" s="17">
        <v>1.17478709702143E-2</v>
      </c>
      <c r="AI12" s="17">
        <v>6.7480645521320007E-2</v>
      </c>
      <c r="AJ12" s="17">
        <v>1.04037655690878E-2</v>
      </c>
      <c r="AK12" s="17"/>
      <c r="AL12" s="17">
        <v>2.3620729028300001E-2</v>
      </c>
      <c r="AM12" s="17">
        <v>3.7171826859628901E-2</v>
      </c>
      <c r="AN12" s="17">
        <v>2.6822409576045501E-2</v>
      </c>
      <c r="AO12" s="17">
        <v>7.1980298344826901E-2</v>
      </c>
      <c r="AP12" s="17">
        <v>0</v>
      </c>
      <c r="AQ12" s="17">
        <v>2.05552789970656E-2</v>
      </c>
      <c r="AR12" s="17"/>
      <c r="AS12" s="17">
        <v>3.37827055699184E-2</v>
      </c>
      <c r="AT12" s="17">
        <v>3.0204738393274099E-2</v>
      </c>
      <c r="AU12" s="17">
        <v>5.3503235683274801E-2</v>
      </c>
      <c r="AV12" s="17">
        <v>3.22098634528281E-2</v>
      </c>
      <c r="AW12" s="17">
        <v>0</v>
      </c>
      <c r="AX12" s="17"/>
      <c r="AY12" s="17">
        <v>1.6891645056409599E-2</v>
      </c>
      <c r="AZ12" s="17">
        <v>2.8853557229089801E-2</v>
      </c>
      <c r="BA12" s="17">
        <v>5.3446904693617903E-2</v>
      </c>
      <c r="BB12" s="17">
        <v>5.6661102220077302E-2</v>
      </c>
      <c r="BC12" s="17">
        <v>5.0955719195854302E-2</v>
      </c>
      <c r="BD12" s="17"/>
      <c r="BE12" s="17">
        <v>9.4486019234233498E-2</v>
      </c>
      <c r="BF12" s="17">
        <v>6.5664654751471097E-2</v>
      </c>
      <c r="BG12" s="17">
        <v>3.14377382474611E-2</v>
      </c>
      <c r="BH12" s="17">
        <v>1.3448760740053399E-2</v>
      </c>
      <c r="BI12" s="17"/>
      <c r="BJ12" s="17">
        <v>7.19801464019936E-2</v>
      </c>
      <c r="BK12" s="17">
        <v>6.11776867598611E-2</v>
      </c>
      <c r="BL12" s="17">
        <v>3.16169680493305E-2</v>
      </c>
      <c r="BM12" s="17">
        <v>2.52706986739239E-2</v>
      </c>
      <c r="BN12" s="17"/>
      <c r="BO12" s="17">
        <v>7.5532046300842204E-2</v>
      </c>
      <c r="BP12" s="17">
        <v>5.2375143977252597E-2</v>
      </c>
      <c r="BQ12" s="17">
        <v>2.3887676074378399E-2</v>
      </c>
      <c r="BR12" s="17"/>
      <c r="BS12" s="17">
        <v>3.0818522152704499E-2</v>
      </c>
      <c r="BT12" s="17">
        <v>4.06958393252983E-2</v>
      </c>
      <c r="BU12" s="17"/>
      <c r="BV12" s="17">
        <v>3.2756032388221799E-2</v>
      </c>
      <c r="BW12" s="17">
        <v>2.4797971407154201E-2</v>
      </c>
      <c r="BX12" s="17">
        <v>5.2561123055589798E-2</v>
      </c>
      <c r="BY12" s="17"/>
      <c r="BZ12" s="17">
        <v>2.3600508152497E-2</v>
      </c>
      <c r="CA12" s="17">
        <v>1.8516376873251798E-2</v>
      </c>
    </row>
    <row r="13" spans="2:79" x14ac:dyDescent="0.3">
      <c r="B13" s="18" t="s">
        <v>212</v>
      </c>
      <c r="C13" s="17">
        <v>1.8380250525928499E-2</v>
      </c>
      <c r="D13" s="17">
        <v>2.53541505299535E-2</v>
      </c>
      <c r="E13" s="17">
        <v>1.1741979495243899E-2</v>
      </c>
      <c r="F13" s="17"/>
      <c r="G13" s="17">
        <v>1.4501346927825299E-2</v>
      </c>
      <c r="H13" s="17">
        <v>1.0504573398215601E-2</v>
      </c>
      <c r="I13" s="17">
        <v>2.1733239613352402E-2</v>
      </c>
      <c r="J13" s="17">
        <v>1.6582419946237801E-2</v>
      </c>
      <c r="K13" s="17">
        <v>3.7603230279748899E-2</v>
      </c>
      <c r="L13" s="17">
        <v>1.3289914125587899E-2</v>
      </c>
      <c r="M13" s="17"/>
      <c r="N13" s="17">
        <v>1.6517364277559701E-2</v>
      </c>
      <c r="O13" s="17">
        <v>1.4285574703895101E-2</v>
      </c>
      <c r="P13" s="17">
        <v>2.26259660640756E-2</v>
      </c>
      <c r="Q13" s="17">
        <v>2.12820058660304E-2</v>
      </c>
      <c r="R13" s="17"/>
      <c r="S13" s="17">
        <v>1.16357501470456E-2</v>
      </c>
      <c r="T13" s="17">
        <v>2.4992899829979001E-2</v>
      </c>
      <c r="U13" s="17">
        <v>3.17999360986869E-2</v>
      </c>
      <c r="V13" s="17">
        <v>5.6026261475863696E-3</v>
      </c>
      <c r="W13" s="17">
        <v>2.1890544200176901E-2</v>
      </c>
      <c r="X13" s="17">
        <v>1.29533250017529E-2</v>
      </c>
      <c r="Y13" s="17">
        <v>2.28179761727531E-2</v>
      </c>
      <c r="Z13" s="17">
        <v>1.4862646928262399E-2</v>
      </c>
      <c r="AA13" s="17">
        <v>3.8539169064300801E-3</v>
      </c>
      <c r="AB13" s="17">
        <v>3.5422544781724699E-2</v>
      </c>
      <c r="AC13" s="17">
        <v>1.19932971886413E-2</v>
      </c>
      <c r="AD13" s="17">
        <v>3.7484079724747502E-2</v>
      </c>
      <c r="AE13" s="17"/>
      <c r="AF13" s="17">
        <v>2.5225414100207899E-2</v>
      </c>
      <c r="AG13" s="17">
        <v>6.1388223626389401E-3</v>
      </c>
      <c r="AH13" s="17">
        <v>0</v>
      </c>
      <c r="AI13" s="17">
        <v>6.6625526407160102E-2</v>
      </c>
      <c r="AJ13" s="17">
        <v>0</v>
      </c>
      <c r="AK13" s="17"/>
      <c r="AL13" s="17">
        <v>6.4502763326875498E-3</v>
      </c>
      <c r="AM13" s="17">
        <v>1.9471454641456502E-2</v>
      </c>
      <c r="AN13" s="17">
        <v>0</v>
      </c>
      <c r="AO13" s="17">
        <v>4.9210664705513003E-2</v>
      </c>
      <c r="AP13" s="17">
        <v>0</v>
      </c>
      <c r="AQ13" s="17">
        <v>0</v>
      </c>
      <c r="AR13" s="17"/>
      <c r="AS13" s="17">
        <v>1.21431517790181E-2</v>
      </c>
      <c r="AT13" s="17">
        <v>1.7175169740566099E-2</v>
      </c>
      <c r="AU13" s="17">
        <v>2.5039011764524E-2</v>
      </c>
      <c r="AV13" s="17">
        <v>1.3188128081922899E-2</v>
      </c>
      <c r="AW13" s="17">
        <v>5.0540619107160401E-2</v>
      </c>
      <c r="AX13" s="17"/>
      <c r="AY13" s="17">
        <v>2.19456947175901E-2</v>
      </c>
      <c r="AZ13" s="17">
        <v>1.6014605635216402E-2</v>
      </c>
      <c r="BA13" s="17">
        <v>1.22788673277701E-2</v>
      </c>
      <c r="BB13" s="17">
        <v>2.19990380467746E-2</v>
      </c>
      <c r="BC13" s="17">
        <v>4.5815407348660103E-2</v>
      </c>
      <c r="BD13" s="17"/>
      <c r="BE13" s="17">
        <v>7.0172021110386604E-2</v>
      </c>
      <c r="BF13" s="17">
        <v>1.6829391763722199E-2</v>
      </c>
      <c r="BG13" s="17">
        <v>1.60936742009277E-2</v>
      </c>
      <c r="BH13" s="17">
        <v>1.4851037387955599E-2</v>
      </c>
      <c r="BI13" s="17"/>
      <c r="BJ13" s="17">
        <v>3.0548384500416099E-2</v>
      </c>
      <c r="BK13" s="17">
        <v>3.06787502335059E-2</v>
      </c>
      <c r="BL13" s="17">
        <v>1.375403001393E-2</v>
      </c>
      <c r="BM13" s="17">
        <v>1.5526140722565101E-2</v>
      </c>
      <c r="BN13" s="17"/>
      <c r="BO13" s="17">
        <v>2.2460085257517901E-2</v>
      </c>
      <c r="BP13" s="17">
        <v>2.8080662725243701E-2</v>
      </c>
      <c r="BQ13" s="17">
        <v>1.5854012897349098E-2</v>
      </c>
      <c r="BR13" s="17"/>
      <c r="BS13" s="17">
        <v>1.97082103611717E-2</v>
      </c>
      <c r="BT13" s="17">
        <v>1.6820354917867E-2</v>
      </c>
      <c r="BU13" s="17"/>
      <c r="BV13" s="17">
        <v>4.1907146110900196E-3</v>
      </c>
      <c r="BW13" s="17">
        <v>1.2559589645244699E-2</v>
      </c>
      <c r="BX13" s="17">
        <v>3.7047231533633498E-2</v>
      </c>
      <c r="BY13" s="17"/>
      <c r="BZ13" s="17">
        <v>0</v>
      </c>
      <c r="CA13" s="17">
        <v>1.6721591516947201E-2</v>
      </c>
    </row>
    <row r="14" spans="2:79" x14ac:dyDescent="0.3">
      <c r="B14" s="18" t="s">
        <v>149</v>
      </c>
      <c r="C14" s="17">
        <v>1.0011624638942901E-2</v>
      </c>
      <c r="D14" s="17">
        <v>5.3509004274065299E-3</v>
      </c>
      <c r="E14" s="17">
        <v>1.46461129986604E-2</v>
      </c>
      <c r="F14" s="17"/>
      <c r="G14" s="17">
        <v>0</v>
      </c>
      <c r="H14" s="17">
        <v>1.76774637986674E-2</v>
      </c>
      <c r="I14" s="17">
        <v>6.4132830621045703E-3</v>
      </c>
      <c r="J14" s="17">
        <v>1.4837110715042101E-2</v>
      </c>
      <c r="K14" s="17">
        <v>6.4593498387425698E-3</v>
      </c>
      <c r="L14" s="17">
        <v>1.1819202414984501E-2</v>
      </c>
      <c r="M14" s="17"/>
      <c r="N14" s="17">
        <v>3.7061462422632902E-3</v>
      </c>
      <c r="O14" s="17">
        <v>1.14173477922117E-2</v>
      </c>
      <c r="P14" s="17">
        <v>1.27586393609046E-2</v>
      </c>
      <c r="Q14" s="17">
        <v>1.314244876541E-2</v>
      </c>
      <c r="R14" s="17"/>
      <c r="S14" s="17">
        <v>3.50390051396439E-3</v>
      </c>
      <c r="T14" s="17">
        <v>1.8445003066939601E-2</v>
      </c>
      <c r="U14" s="17">
        <v>0</v>
      </c>
      <c r="V14" s="17">
        <v>1.2339889842481E-2</v>
      </c>
      <c r="W14" s="17">
        <v>0</v>
      </c>
      <c r="X14" s="17">
        <v>1.60404272413785E-2</v>
      </c>
      <c r="Y14" s="17">
        <v>1.24561196777477E-2</v>
      </c>
      <c r="Z14" s="17">
        <v>0</v>
      </c>
      <c r="AA14" s="17">
        <v>8.2796029481259602E-3</v>
      </c>
      <c r="AB14" s="17">
        <v>0</v>
      </c>
      <c r="AC14" s="17">
        <v>3.9522835507489099E-2</v>
      </c>
      <c r="AD14" s="17">
        <v>2.2680408952186999E-2</v>
      </c>
      <c r="AE14" s="17"/>
      <c r="AF14" s="17">
        <v>0</v>
      </c>
      <c r="AG14" s="17">
        <v>1.1043366197892399E-2</v>
      </c>
      <c r="AH14" s="17">
        <v>1.116228583436E-2</v>
      </c>
      <c r="AI14" s="17">
        <v>3.6564697543137901E-3</v>
      </c>
      <c r="AJ14" s="17">
        <v>9.0651399372484696E-3</v>
      </c>
      <c r="AK14" s="17"/>
      <c r="AL14" s="17">
        <v>3.7832656048736799E-3</v>
      </c>
      <c r="AM14" s="17">
        <v>0</v>
      </c>
      <c r="AN14" s="17">
        <v>2.1291124005679798E-2</v>
      </c>
      <c r="AO14" s="17">
        <v>2.20314492462602E-3</v>
      </c>
      <c r="AP14" s="17">
        <v>6.9052787872884202E-3</v>
      </c>
      <c r="AQ14" s="17">
        <v>2.1394270541930199E-2</v>
      </c>
      <c r="AR14" s="17"/>
      <c r="AS14" s="17">
        <v>3.6826535662221201E-3</v>
      </c>
      <c r="AT14" s="17">
        <v>1.25738904482962E-2</v>
      </c>
      <c r="AU14" s="17">
        <v>1.2650971126776701E-2</v>
      </c>
      <c r="AV14" s="17">
        <v>4.5517836972825297E-3</v>
      </c>
      <c r="AW14" s="17">
        <v>0</v>
      </c>
      <c r="AX14" s="17"/>
      <c r="AY14" s="17">
        <v>6.1826685981198302E-3</v>
      </c>
      <c r="AZ14" s="17">
        <v>9.8772702479516805E-3</v>
      </c>
      <c r="BA14" s="17">
        <v>2.0650527864700199E-2</v>
      </c>
      <c r="BB14" s="17">
        <v>0</v>
      </c>
      <c r="BC14" s="17">
        <v>1.2526913451712999E-2</v>
      </c>
      <c r="BD14" s="17"/>
      <c r="BE14" s="17">
        <v>0</v>
      </c>
      <c r="BF14" s="17">
        <v>0</v>
      </c>
      <c r="BG14" s="17">
        <v>1.0042430169512701E-2</v>
      </c>
      <c r="BH14" s="17">
        <v>1.7677741788603901E-2</v>
      </c>
      <c r="BI14" s="17"/>
      <c r="BJ14" s="17">
        <v>4.5523851292496396E-3</v>
      </c>
      <c r="BK14" s="17">
        <v>0</v>
      </c>
      <c r="BL14" s="17">
        <v>8.34678998715223E-3</v>
      </c>
      <c r="BM14" s="17">
        <v>1.34908933580099E-2</v>
      </c>
      <c r="BN14" s="17"/>
      <c r="BO14" s="17">
        <v>3.8541936859653198E-3</v>
      </c>
      <c r="BP14" s="17">
        <v>0</v>
      </c>
      <c r="BQ14" s="17">
        <v>1.3242246064791199E-2</v>
      </c>
      <c r="BR14" s="17"/>
      <c r="BS14" s="17">
        <v>1.2935162536122801E-2</v>
      </c>
      <c r="BT14" s="17">
        <v>6.3683631284143999E-3</v>
      </c>
      <c r="BU14" s="17"/>
      <c r="BV14" s="17">
        <v>9.3298104457576001E-3</v>
      </c>
      <c r="BW14" s="17">
        <v>8.3976239039414893E-3</v>
      </c>
      <c r="BX14" s="17">
        <v>1.48428100879633E-3</v>
      </c>
      <c r="BY14" s="17"/>
      <c r="BZ14" s="17">
        <v>1.00793033845894E-2</v>
      </c>
      <c r="CA14" s="17">
        <v>0</v>
      </c>
    </row>
    <row r="15" spans="2:79" x14ac:dyDescent="0.3">
      <c r="B15" s="18" t="s">
        <v>213</v>
      </c>
      <c r="C15" s="21">
        <v>0.78581093799155399</v>
      </c>
      <c r="D15" s="21">
        <v>0.76559411844202896</v>
      </c>
      <c r="E15" s="21">
        <v>0.80600064277802996</v>
      </c>
      <c r="F15" s="21"/>
      <c r="G15" s="21">
        <v>0.81141107440777505</v>
      </c>
      <c r="H15" s="21">
        <v>0.79808807133612703</v>
      </c>
      <c r="I15" s="21">
        <v>0.777424250194377</v>
      </c>
      <c r="J15" s="21">
        <v>0.73825913404666299</v>
      </c>
      <c r="K15" s="21">
        <v>0.74113927398881096</v>
      </c>
      <c r="L15" s="21">
        <v>0.83402569199469501</v>
      </c>
      <c r="M15" s="21"/>
      <c r="N15" s="21">
        <v>0.80765130544489006</v>
      </c>
      <c r="O15" s="21">
        <v>0.81680608664445398</v>
      </c>
      <c r="P15" s="21">
        <v>0.74270585695071101</v>
      </c>
      <c r="Q15" s="21">
        <v>0.76363707661871005</v>
      </c>
      <c r="R15" s="21"/>
      <c r="S15" s="21">
        <v>0.77909278008826599</v>
      </c>
      <c r="T15" s="21">
        <v>0.81439996701114603</v>
      </c>
      <c r="U15" s="21">
        <v>0.77607600835385204</v>
      </c>
      <c r="V15" s="21">
        <v>0.78415039205408599</v>
      </c>
      <c r="W15" s="21">
        <v>0.73411574299535398</v>
      </c>
      <c r="X15" s="21">
        <v>0.74977651110666699</v>
      </c>
      <c r="Y15" s="21">
        <v>0.77078644452393796</v>
      </c>
      <c r="Z15" s="21">
        <v>0.82012975360177098</v>
      </c>
      <c r="AA15" s="21">
        <v>0.84874345141511798</v>
      </c>
      <c r="AB15" s="21">
        <v>0.79170236190819199</v>
      </c>
      <c r="AC15" s="21">
        <v>0.73380697973354603</v>
      </c>
      <c r="AD15" s="21">
        <v>0.78675770445860804</v>
      </c>
      <c r="AE15" s="21"/>
      <c r="AF15" s="21">
        <v>0.77943588604616798</v>
      </c>
      <c r="AG15" s="21">
        <v>0.84799593186184696</v>
      </c>
      <c r="AH15" s="21">
        <v>0.86093217301706204</v>
      </c>
      <c r="AI15" s="21">
        <v>0.60811289965883997</v>
      </c>
      <c r="AJ15" s="21">
        <v>0.80246093693082998</v>
      </c>
      <c r="AK15" s="21"/>
      <c r="AL15" s="21">
        <v>0.87233940418380596</v>
      </c>
      <c r="AM15" s="21">
        <v>0.79419044175907605</v>
      </c>
      <c r="AN15" s="21">
        <v>0.85836390083097802</v>
      </c>
      <c r="AO15" s="21">
        <v>0.66387012494056796</v>
      </c>
      <c r="AP15" s="21">
        <v>0.87598277725825202</v>
      </c>
      <c r="AQ15" s="21">
        <v>0.77251687924292201</v>
      </c>
      <c r="AR15" s="21"/>
      <c r="AS15" s="21">
        <v>0.85844296085392902</v>
      </c>
      <c r="AT15" s="21">
        <v>0.787393516918933</v>
      </c>
      <c r="AU15" s="21">
        <v>0.72022454747416098</v>
      </c>
      <c r="AV15" s="21">
        <v>0.81096546228744104</v>
      </c>
      <c r="AW15" s="21">
        <v>0.76644020671801305</v>
      </c>
      <c r="AX15" s="21"/>
      <c r="AY15" s="21">
        <v>0.83586407231983995</v>
      </c>
      <c r="AZ15" s="21">
        <v>0.78731827537267196</v>
      </c>
      <c r="BA15" s="21">
        <v>0.74300796751146403</v>
      </c>
      <c r="BB15" s="21">
        <v>0.78394330209159002</v>
      </c>
      <c r="BC15" s="21">
        <v>0.68401007581038797</v>
      </c>
      <c r="BD15" s="21"/>
      <c r="BE15" s="21">
        <v>0.59215468593826603</v>
      </c>
      <c r="BF15" s="21">
        <v>0.70233086244919096</v>
      </c>
      <c r="BG15" s="21">
        <v>0.78854157893866095</v>
      </c>
      <c r="BH15" s="21">
        <v>0.86416741236956995</v>
      </c>
      <c r="BI15" s="21"/>
      <c r="BJ15" s="21">
        <v>0.68970460771479403</v>
      </c>
      <c r="BK15" s="21">
        <v>0.76190242146716702</v>
      </c>
      <c r="BL15" s="21">
        <v>0.79052268052452201</v>
      </c>
      <c r="BM15" s="21">
        <v>0.81180250319390701</v>
      </c>
      <c r="BN15" s="21"/>
      <c r="BO15" s="21">
        <v>0.73788808099074399</v>
      </c>
      <c r="BP15" s="21">
        <v>0.76610605841328305</v>
      </c>
      <c r="BQ15" s="21">
        <v>0.80186101621911499</v>
      </c>
      <c r="BR15" s="21"/>
      <c r="BS15" s="21">
        <v>0.78510479199264005</v>
      </c>
      <c r="BT15" s="21">
        <v>0.78777777448980901</v>
      </c>
      <c r="BU15" s="21"/>
      <c r="BV15" s="21">
        <v>0.86171759514537505</v>
      </c>
      <c r="BW15" s="21">
        <v>0.78608370865882005</v>
      </c>
      <c r="BX15" s="21">
        <v>0.74682793995659302</v>
      </c>
      <c r="BY15" s="21"/>
      <c r="BZ15" s="21">
        <v>0.83627423343172202</v>
      </c>
      <c r="CA15" s="21">
        <v>0.84775467777393798</v>
      </c>
    </row>
    <row r="16" spans="2:79" x14ac:dyDescent="0.3">
      <c r="B16" s="18" t="s">
        <v>214</v>
      </c>
      <c r="C16" s="21">
        <v>5.3954942137973902E-2</v>
      </c>
      <c r="D16" s="21">
        <v>6.7358240772875305E-2</v>
      </c>
      <c r="E16" s="21">
        <v>3.8986884720634198E-2</v>
      </c>
      <c r="F16" s="21"/>
      <c r="G16" s="21">
        <v>5.3986836484616198E-2</v>
      </c>
      <c r="H16" s="21">
        <v>5.1451916010898699E-2</v>
      </c>
      <c r="I16" s="21">
        <v>5.8126035784705397E-2</v>
      </c>
      <c r="J16" s="21">
        <v>6.3466443319697002E-2</v>
      </c>
      <c r="K16" s="21">
        <v>7.9340245585142105E-2</v>
      </c>
      <c r="L16" s="21">
        <v>2.7902584691538199E-2</v>
      </c>
      <c r="M16" s="21"/>
      <c r="N16" s="21">
        <v>4.93599822679067E-2</v>
      </c>
      <c r="O16" s="21">
        <v>4.0300151659429899E-2</v>
      </c>
      <c r="P16" s="21">
        <v>6.7600697836279505E-2</v>
      </c>
      <c r="Q16" s="21">
        <v>6.2189314723582599E-2</v>
      </c>
      <c r="R16" s="21"/>
      <c r="S16" s="21">
        <v>4.3409399903020403E-2</v>
      </c>
      <c r="T16" s="21">
        <v>4.3905501470845501E-2</v>
      </c>
      <c r="U16" s="21">
        <v>6.5552064217144407E-2</v>
      </c>
      <c r="V16" s="21">
        <v>5.90315503191862E-2</v>
      </c>
      <c r="W16" s="21">
        <v>8.7952825832739501E-2</v>
      </c>
      <c r="X16" s="21">
        <v>5.1432809420826099E-2</v>
      </c>
      <c r="Y16" s="21">
        <v>6.4107570769872793E-2</v>
      </c>
      <c r="Z16" s="21">
        <v>5.5524763887314803E-2</v>
      </c>
      <c r="AA16" s="21">
        <v>2.8646018861599599E-2</v>
      </c>
      <c r="AB16" s="21">
        <v>6.8309223240509906E-2</v>
      </c>
      <c r="AC16" s="21">
        <v>6.0745127800425597E-2</v>
      </c>
      <c r="AD16" s="21">
        <v>3.7484079724747502E-2</v>
      </c>
      <c r="AE16" s="21"/>
      <c r="AF16" s="21">
        <v>6.7325891424342005E-2</v>
      </c>
      <c r="AG16" s="21">
        <v>3.7357794969797603E-2</v>
      </c>
      <c r="AH16" s="21">
        <v>1.17478709702143E-2</v>
      </c>
      <c r="AI16" s="21">
        <v>0.13410617192848001</v>
      </c>
      <c r="AJ16" s="21">
        <v>1.04037655690878E-2</v>
      </c>
      <c r="AK16" s="21"/>
      <c r="AL16" s="21">
        <v>3.0071005360987502E-2</v>
      </c>
      <c r="AM16" s="21">
        <v>5.6643281501085302E-2</v>
      </c>
      <c r="AN16" s="21">
        <v>2.6822409576045501E-2</v>
      </c>
      <c r="AO16" s="21">
        <v>0.12119096305033999</v>
      </c>
      <c r="AP16" s="21">
        <v>0</v>
      </c>
      <c r="AQ16" s="21">
        <v>2.05552789970656E-2</v>
      </c>
      <c r="AR16" s="21"/>
      <c r="AS16" s="21">
        <v>4.5925857348936401E-2</v>
      </c>
      <c r="AT16" s="21">
        <v>4.7379908133840201E-2</v>
      </c>
      <c r="AU16" s="21">
        <v>7.8542247447798794E-2</v>
      </c>
      <c r="AV16" s="21">
        <v>4.5397991534750999E-2</v>
      </c>
      <c r="AW16" s="21">
        <v>5.0540619107160401E-2</v>
      </c>
      <c r="AX16" s="21"/>
      <c r="AY16" s="21">
        <v>3.8837339773999703E-2</v>
      </c>
      <c r="AZ16" s="21">
        <v>4.4868162864306199E-2</v>
      </c>
      <c r="BA16" s="21">
        <v>6.5725772021387893E-2</v>
      </c>
      <c r="BB16" s="21">
        <v>7.8660140266851905E-2</v>
      </c>
      <c r="BC16" s="21">
        <v>9.6771126544514405E-2</v>
      </c>
      <c r="BD16" s="21"/>
      <c r="BE16" s="21">
        <v>0.16465804034462</v>
      </c>
      <c r="BF16" s="21">
        <v>8.2494046515193306E-2</v>
      </c>
      <c r="BG16" s="21">
        <v>4.75314124483888E-2</v>
      </c>
      <c r="BH16" s="21">
        <v>2.82997981280089E-2</v>
      </c>
      <c r="BI16" s="21"/>
      <c r="BJ16" s="21">
        <v>0.10252853090241</v>
      </c>
      <c r="BK16" s="21">
        <v>9.1856436993366999E-2</v>
      </c>
      <c r="BL16" s="21">
        <v>4.5370998063260497E-2</v>
      </c>
      <c r="BM16" s="21">
        <v>4.0796839396489003E-2</v>
      </c>
      <c r="BN16" s="21"/>
      <c r="BO16" s="21">
        <v>9.7992131558360104E-2</v>
      </c>
      <c r="BP16" s="21">
        <v>8.0455806702496302E-2</v>
      </c>
      <c r="BQ16" s="21">
        <v>3.9741688971727501E-2</v>
      </c>
      <c r="BR16" s="21"/>
      <c r="BS16" s="21">
        <v>5.0526732513876203E-2</v>
      </c>
      <c r="BT16" s="21">
        <v>5.75161942431653E-2</v>
      </c>
      <c r="BU16" s="21"/>
      <c r="BV16" s="21">
        <v>3.6946746999311803E-2</v>
      </c>
      <c r="BW16" s="21">
        <v>3.7357561052398902E-2</v>
      </c>
      <c r="BX16" s="21">
        <v>8.9608354589223296E-2</v>
      </c>
      <c r="BY16" s="21"/>
      <c r="BZ16" s="21">
        <v>2.3600508152497E-2</v>
      </c>
      <c r="CA16" s="21">
        <v>3.5237968390199E-2</v>
      </c>
    </row>
    <row r="17" spans="2:79" x14ac:dyDescent="0.3">
      <c r="B17" s="18" t="s">
        <v>191</v>
      </c>
      <c r="C17" s="22">
        <v>0.73185599585357997</v>
      </c>
      <c r="D17" s="22">
        <v>0.69823587766915396</v>
      </c>
      <c r="E17" s="22">
        <v>0.76701375805739602</v>
      </c>
      <c r="F17" s="22"/>
      <c r="G17" s="22">
        <v>0.75742423792315905</v>
      </c>
      <c r="H17" s="22">
        <v>0.74663615532522898</v>
      </c>
      <c r="I17" s="22">
        <v>0.71929821440967201</v>
      </c>
      <c r="J17" s="22">
        <v>0.67479269072696602</v>
      </c>
      <c r="K17" s="22">
        <v>0.661799028403668</v>
      </c>
      <c r="L17" s="22">
        <v>0.80612310730315695</v>
      </c>
      <c r="M17" s="22"/>
      <c r="N17" s="22">
        <v>0.758291323176983</v>
      </c>
      <c r="O17" s="22">
        <v>0.77650593498502396</v>
      </c>
      <c r="P17" s="22">
        <v>0.67510515911443103</v>
      </c>
      <c r="Q17" s="22">
        <v>0.70144776189512703</v>
      </c>
      <c r="R17" s="22"/>
      <c r="S17" s="22">
        <v>0.73568338018524504</v>
      </c>
      <c r="T17" s="22">
        <v>0.77049446554029999</v>
      </c>
      <c r="U17" s="22">
        <v>0.71052394413670705</v>
      </c>
      <c r="V17" s="22">
        <v>0.72511884173490004</v>
      </c>
      <c r="W17" s="22">
        <v>0.64616291716261398</v>
      </c>
      <c r="X17" s="22">
        <v>0.69834370168584103</v>
      </c>
      <c r="Y17" s="22">
        <v>0.70667887375406502</v>
      </c>
      <c r="Z17" s="22">
        <v>0.76460498971445601</v>
      </c>
      <c r="AA17" s="22">
        <v>0.82009743255351797</v>
      </c>
      <c r="AB17" s="22">
        <v>0.72339313866768296</v>
      </c>
      <c r="AC17" s="22">
        <v>0.67306185193312096</v>
      </c>
      <c r="AD17" s="22">
        <v>0.74927362473386105</v>
      </c>
      <c r="AE17" s="22"/>
      <c r="AF17" s="22">
        <v>0.712109994621826</v>
      </c>
      <c r="AG17" s="22">
        <v>0.810638136892049</v>
      </c>
      <c r="AH17" s="22">
        <v>0.84918430204684803</v>
      </c>
      <c r="AI17" s="22">
        <v>0.47400672773035901</v>
      </c>
      <c r="AJ17" s="22">
        <v>0.79205717136174203</v>
      </c>
      <c r="AK17" s="22"/>
      <c r="AL17" s="22">
        <v>0.84226839882281901</v>
      </c>
      <c r="AM17" s="22">
        <v>0.73754716025799105</v>
      </c>
      <c r="AN17" s="22">
        <v>0.83154149125493304</v>
      </c>
      <c r="AO17" s="22">
        <v>0.54267916189022802</v>
      </c>
      <c r="AP17" s="22">
        <v>0.87598277725825202</v>
      </c>
      <c r="AQ17" s="22">
        <v>0.75196160024585601</v>
      </c>
      <c r="AR17" s="22"/>
      <c r="AS17" s="22">
        <v>0.81251710350499295</v>
      </c>
      <c r="AT17" s="22">
        <v>0.74001360878509304</v>
      </c>
      <c r="AU17" s="22">
        <v>0.64168230002636295</v>
      </c>
      <c r="AV17" s="22">
        <v>0.76556747075269005</v>
      </c>
      <c r="AW17" s="22">
        <v>0.71589958761085204</v>
      </c>
      <c r="AX17" s="22"/>
      <c r="AY17" s="22">
        <v>0.797026732545841</v>
      </c>
      <c r="AZ17" s="22">
        <v>0.74245011250836601</v>
      </c>
      <c r="BA17" s="22">
        <v>0.67728219549007695</v>
      </c>
      <c r="BB17" s="22">
        <v>0.70528316182473805</v>
      </c>
      <c r="BC17" s="22">
        <v>0.58723894926587406</v>
      </c>
      <c r="BD17" s="22"/>
      <c r="BE17" s="22">
        <v>0.42749664559364597</v>
      </c>
      <c r="BF17" s="22">
        <v>0.61983681593399798</v>
      </c>
      <c r="BG17" s="22">
        <v>0.74101016649027196</v>
      </c>
      <c r="BH17" s="22">
        <v>0.83586761424156097</v>
      </c>
      <c r="BI17" s="22"/>
      <c r="BJ17" s="22">
        <v>0.58717607681238404</v>
      </c>
      <c r="BK17" s="22">
        <v>0.67004598447380004</v>
      </c>
      <c r="BL17" s="22">
        <v>0.74515168246126195</v>
      </c>
      <c r="BM17" s="22">
        <v>0.77100566379741797</v>
      </c>
      <c r="BN17" s="22"/>
      <c r="BO17" s="22">
        <v>0.63989594943238404</v>
      </c>
      <c r="BP17" s="22">
        <v>0.68565025171078597</v>
      </c>
      <c r="BQ17" s="22">
        <v>0.76211932724738696</v>
      </c>
      <c r="BR17" s="22"/>
      <c r="BS17" s="22">
        <v>0.73457805947876398</v>
      </c>
      <c r="BT17" s="22">
        <v>0.730261580246644</v>
      </c>
      <c r="BU17" s="22"/>
      <c r="BV17" s="22">
        <v>0.82477084814606405</v>
      </c>
      <c r="BW17" s="22">
        <v>0.74872614760642098</v>
      </c>
      <c r="BX17" s="22">
        <v>0.65721958536737002</v>
      </c>
      <c r="BY17" s="22"/>
      <c r="BZ17" s="22">
        <v>0.81267372527922499</v>
      </c>
      <c r="CA17" s="22">
        <v>0.81251670938373899</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N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4" width="20.6640625" customWidth="1"/>
  </cols>
  <sheetData>
    <row r="2" spans="2:14" ht="40.049999999999997" customHeight="1" x14ac:dyDescent="0.3">
      <c r="D2" s="30" t="s">
        <v>253</v>
      </c>
      <c r="E2" s="26"/>
      <c r="F2" s="26"/>
      <c r="G2" s="26"/>
      <c r="H2" s="26"/>
      <c r="I2" s="26"/>
      <c r="J2" s="26"/>
      <c r="K2" s="26"/>
      <c r="L2" s="26"/>
      <c r="M2" s="26"/>
      <c r="N2" s="26"/>
    </row>
    <row r="6" spans="2:14" ht="49.95" customHeight="1" x14ac:dyDescent="0.3">
      <c r="B6" s="20" t="s">
        <v>15</v>
      </c>
      <c r="C6" s="20" t="s">
        <v>242</v>
      </c>
      <c r="D6" s="20" t="s">
        <v>243</v>
      </c>
      <c r="E6" s="20" t="s">
        <v>244</v>
      </c>
      <c r="F6" s="20" t="s">
        <v>245</v>
      </c>
      <c r="G6" s="20" t="s">
        <v>246</v>
      </c>
      <c r="H6" s="20" t="s">
        <v>247</v>
      </c>
      <c r="I6" s="20" t="s">
        <v>248</v>
      </c>
      <c r="J6" s="20" t="s">
        <v>249</v>
      </c>
      <c r="K6" s="20" t="s">
        <v>250</v>
      </c>
      <c r="L6" s="20" t="s">
        <v>251</v>
      </c>
      <c r="M6" s="20" t="s">
        <v>252</v>
      </c>
    </row>
    <row r="7" spans="2:14" x14ac:dyDescent="0.3">
      <c r="B7" s="18" t="s">
        <v>208</v>
      </c>
      <c r="C7" s="17">
        <v>0.44571337087805801</v>
      </c>
      <c r="D7" s="17">
        <v>0.36992015116737598</v>
      </c>
      <c r="E7" s="17">
        <v>0.42768709879080302</v>
      </c>
      <c r="F7" s="17">
        <v>0.32898467568694001</v>
      </c>
      <c r="G7" s="17">
        <v>0.32163641039781399</v>
      </c>
      <c r="H7" s="17">
        <v>0.31276427155790298</v>
      </c>
      <c r="I7" s="17">
        <v>0.29198959094423399</v>
      </c>
      <c r="J7" s="17">
        <v>0.333143231563788</v>
      </c>
      <c r="K7" s="17">
        <v>0.321975039130454</v>
      </c>
      <c r="L7" s="17">
        <v>0.27645691963592001</v>
      </c>
      <c r="M7" s="17">
        <v>0.23972148065325899</v>
      </c>
    </row>
    <row r="8" spans="2:14" x14ac:dyDescent="0.3">
      <c r="B8" s="18" t="s">
        <v>209</v>
      </c>
      <c r="C8" s="17">
        <v>0.39419471680427498</v>
      </c>
      <c r="D8" s="17">
        <v>0.41731786789223102</v>
      </c>
      <c r="E8" s="17">
        <v>0.32297612978329698</v>
      </c>
      <c r="F8" s="17">
        <v>0.426652801424171</v>
      </c>
      <c r="G8" s="17">
        <v>0.41530391986377302</v>
      </c>
      <c r="H8" s="17">
        <v>0.38083494276164298</v>
      </c>
      <c r="I8" s="17">
        <v>0.35700876260985398</v>
      </c>
      <c r="J8" s="17">
        <v>0.34388889603017597</v>
      </c>
      <c r="K8" s="17">
        <v>0.33038260097928401</v>
      </c>
      <c r="L8" s="17">
        <v>0.32958808927621502</v>
      </c>
      <c r="M8" s="17">
        <v>0.26922279116192199</v>
      </c>
    </row>
    <row r="9" spans="2:14" x14ac:dyDescent="0.3">
      <c r="B9" s="18" t="s">
        <v>210</v>
      </c>
      <c r="C9" s="17">
        <v>0.11462902059865999</v>
      </c>
      <c r="D9" s="17">
        <v>0.13754272886503</v>
      </c>
      <c r="E9" s="17">
        <v>0.15474939591744</v>
      </c>
      <c r="F9" s="17">
        <v>0.16412457397771499</v>
      </c>
      <c r="G9" s="17">
        <v>0.17370910580010299</v>
      </c>
      <c r="H9" s="17">
        <v>0.19230827978629</v>
      </c>
      <c r="I9" s="17">
        <v>0.235979623477033</v>
      </c>
      <c r="J9" s="17">
        <v>0.175860654019486</v>
      </c>
      <c r="K9" s="17">
        <v>0.19298976509428001</v>
      </c>
      <c r="L9" s="17">
        <v>0.20999356471416</v>
      </c>
      <c r="M9" s="17">
        <v>0.22111019733223999</v>
      </c>
    </row>
    <row r="10" spans="2:14" x14ac:dyDescent="0.3">
      <c r="B10" s="18" t="s">
        <v>211</v>
      </c>
      <c r="C10" s="17">
        <v>2.2242253271024699E-2</v>
      </c>
      <c r="D10" s="17">
        <v>4.2386592123199403E-2</v>
      </c>
      <c r="E10" s="17">
        <v>4.9684882699908103E-2</v>
      </c>
      <c r="F10" s="17">
        <v>4.6044535344599603E-2</v>
      </c>
      <c r="G10" s="17">
        <v>4.9943898671860699E-2</v>
      </c>
      <c r="H10" s="17">
        <v>7.0828318534716897E-2</v>
      </c>
      <c r="I10" s="17">
        <v>7.0154322928531201E-2</v>
      </c>
      <c r="J10" s="17">
        <v>8.0186301329686793E-2</v>
      </c>
      <c r="K10" s="17">
        <v>9.7414642161631496E-2</v>
      </c>
      <c r="L10" s="17">
        <v>0.111927470887424</v>
      </c>
      <c r="M10" s="17">
        <v>0.15709032277332199</v>
      </c>
    </row>
    <row r="11" spans="2:14" x14ac:dyDescent="0.3">
      <c r="B11" s="18" t="s">
        <v>212</v>
      </c>
      <c r="C11" s="17">
        <v>1.49109632943748E-2</v>
      </c>
      <c r="D11" s="17">
        <v>2.3103533563917401E-2</v>
      </c>
      <c r="E11" s="17">
        <v>1.9475838585672801E-2</v>
      </c>
      <c r="F11" s="17">
        <v>2.4220451737203101E-2</v>
      </c>
      <c r="G11" s="17">
        <v>2.3863987259619201E-2</v>
      </c>
      <c r="H11" s="17">
        <v>2.78961796372654E-2</v>
      </c>
      <c r="I11" s="17">
        <v>3.2763524215435103E-2</v>
      </c>
      <c r="J11" s="17">
        <v>4.5628032377104902E-2</v>
      </c>
      <c r="K11" s="17">
        <v>4.5245922975368801E-2</v>
      </c>
      <c r="L11" s="17">
        <v>5.2557274163896703E-2</v>
      </c>
      <c r="M11" s="17">
        <v>9.8073939542314803E-2</v>
      </c>
    </row>
    <row r="12" spans="2:14" x14ac:dyDescent="0.3">
      <c r="B12" s="18" t="s">
        <v>149</v>
      </c>
      <c r="C12" s="17">
        <v>8.3096751536074192E-3</v>
      </c>
      <c r="D12" s="17">
        <v>9.7291263882453398E-3</v>
      </c>
      <c r="E12" s="17">
        <v>2.5426654222880402E-2</v>
      </c>
      <c r="F12" s="17">
        <v>9.9729618293711905E-3</v>
      </c>
      <c r="G12" s="17">
        <v>1.55426780068301E-2</v>
      </c>
      <c r="H12" s="17">
        <v>1.5368007722180501E-2</v>
      </c>
      <c r="I12" s="17">
        <v>1.21041758249129E-2</v>
      </c>
      <c r="J12" s="17">
        <v>2.1292884679758699E-2</v>
      </c>
      <c r="K12" s="17">
        <v>1.1992029658981201E-2</v>
      </c>
      <c r="L12" s="17">
        <v>1.9476681322385399E-2</v>
      </c>
      <c r="M12" s="17">
        <v>1.4781268536942701E-2</v>
      </c>
    </row>
    <row r="13" spans="2:14" x14ac:dyDescent="0.3">
      <c r="B13" s="23" t="s">
        <v>213</v>
      </c>
      <c r="C13" s="21">
        <v>0.83990808768233305</v>
      </c>
      <c r="D13" s="21">
        <v>0.787238019059607</v>
      </c>
      <c r="E13" s="21">
        <v>0.75066322857409895</v>
      </c>
      <c r="F13" s="21">
        <v>0.75563747711111096</v>
      </c>
      <c r="G13" s="21">
        <v>0.73694033026158701</v>
      </c>
      <c r="H13" s="21">
        <v>0.69359921431954696</v>
      </c>
      <c r="I13" s="21">
        <v>0.64899835355408697</v>
      </c>
      <c r="J13" s="21">
        <v>0.67703212759396403</v>
      </c>
      <c r="K13" s="21">
        <v>0.65235764010973796</v>
      </c>
      <c r="L13" s="21">
        <v>0.60604500891213398</v>
      </c>
      <c r="M13" s="21">
        <v>0.50894427181518098</v>
      </c>
    </row>
    <row r="14" spans="2:14" x14ac:dyDescent="0.3">
      <c r="B14" s="23" t="s">
        <v>214</v>
      </c>
      <c r="C14" s="21">
        <v>3.7153216565399501E-2</v>
      </c>
      <c r="D14" s="21">
        <v>6.5490125687116804E-2</v>
      </c>
      <c r="E14" s="21">
        <v>6.9160721285580901E-2</v>
      </c>
      <c r="F14" s="21">
        <v>7.0264987081802704E-2</v>
      </c>
      <c r="G14" s="21">
        <v>7.3807885931479897E-2</v>
      </c>
      <c r="H14" s="21">
        <v>9.87244981719822E-2</v>
      </c>
      <c r="I14" s="21">
        <v>0.102917847143966</v>
      </c>
      <c r="J14" s="21">
        <v>0.12581433370679199</v>
      </c>
      <c r="K14" s="21">
        <v>0.14266056513700001</v>
      </c>
      <c r="L14" s="21">
        <v>0.16448474505131999</v>
      </c>
      <c r="M14" s="21">
        <v>0.25516426231563599</v>
      </c>
    </row>
    <row r="15" spans="2:14" x14ac:dyDescent="0.3">
      <c r="B15" s="23" t="s">
        <v>191</v>
      </c>
      <c r="C15" s="22">
        <v>0.802754871116934</v>
      </c>
      <c r="D15" s="22">
        <v>0.72174789337249101</v>
      </c>
      <c r="E15" s="22">
        <v>0.68150250728851802</v>
      </c>
      <c r="F15" s="22">
        <v>0.685372490029309</v>
      </c>
      <c r="G15" s="22">
        <v>0.66313244433010698</v>
      </c>
      <c r="H15" s="22">
        <v>0.59487471614756504</v>
      </c>
      <c r="I15" s="22">
        <v>0.54608050641012096</v>
      </c>
      <c r="J15" s="22">
        <v>0.55121779388717196</v>
      </c>
      <c r="K15" s="22">
        <v>0.50969707497273797</v>
      </c>
      <c r="L15" s="22">
        <v>0.44156026386081398</v>
      </c>
      <c r="M15" s="22">
        <v>0.25378000949954499</v>
      </c>
    </row>
    <row r="16" spans="2:14" x14ac:dyDescent="0.3">
      <c r="B16" s="16"/>
      <c r="C16" s="16"/>
      <c r="D16" s="16"/>
      <c r="E16" s="16"/>
      <c r="F16" s="16"/>
      <c r="G16" s="16"/>
      <c r="H16" s="16"/>
      <c r="I16" s="16"/>
      <c r="J16" s="16"/>
      <c r="K16" s="16"/>
      <c r="L16" s="16"/>
      <c r="M16" s="16"/>
    </row>
    <row r="17" spans="2:2" x14ac:dyDescent="0.3">
      <c r="B17" t="s">
        <v>108</v>
      </c>
    </row>
    <row r="18" spans="2:2" x14ac:dyDescent="0.3">
      <c r="B18" t="s">
        <v>109</v>
      </c>
    </row>
    <row r="22" spans="2:2" x14ac:dyDescent="0.3">
      <c r="B22"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0.23972148065325899</v>
      </c>
      <c r="D9" s="17">
        <v>0.239654029130736</v>
      </c>
      <c r="E9" s="17">
        <v>0.23988047363315601</v>
      </c>
      <c r="F9" s="17"/>
      <c r="G9" s="17">
        <v>0.20283256631388999</v>
      </c>
      <c r="H9" s="17">
        <v>0.25316920499023599</v>
      </c>
      <c r="I9" s="17">
        <v>0.25174100451224402</v>
      </c>
      <c r="J9" s="17">
        <v>0.19238150855094999</v>
      </c>
      <c r="K9" s="17">
        <v>0.27453563942652898</v>
      </c>
      <c r="L9" s="17">
        <v>0.25886935216394003</v>
      </c>
      <c r="M9" s="17"/>
      <c r="N9" s="17">
        <v>0.29231592053497901</v>
      </c>
      <c r="O9" s="17">
        <v>0.209497502678896</v>
      </c>
      <c r="P9" s="17">
        <v>0.231815576665137</v>
      </c>
      <c r="Q9" s="17">
        <v>0.224104844928849</v>
      </c>
      <c r="R9" s="17"/>
      <c r="S9" s="17">
        <v>0.30805576546568397</v>
      </c>
      <c r="T9" s="17">
        <v>0.22790159722846601</v>
      </c>
      <c r="U9" s="17">
        <v>0.22347569586347399</v>
      </c>
      <c r="V9" s="17">
        <v>0.27484523940616701</v>
      </c>
      <c r="W9" s="17">
        <v>0.22888355283328399</v>
      </c>
      <c r="X9" s="17">
        <v>0.22412291500900899</v>
      </c>
      <c r="Y9" s="17">
        <v>0.18642783683116501</v>
      </c>
      <c r="Z9" s="17">
        <v>0.23786531222655</v>
      </c>
      <c r="AA9" s="17">
        <v>0.25836655790494401</v>
      </c>
      <c r="AB9" s="17">
        <v>0.219731050308062</v>
      </c>
      <c r="AC9" s="17">
        <v>0.16225651570407801</v>
      </c>
      <c r="AD9" s="17">
        <v>0.248805843755946</v>
      </c>
      <c r="AE9" s="17"/>
      <c r="AF9" s="17">
        <v>0.19780008057231999</v>
      </c>
      <c r="AG9" s="17">
        <v>0.2903714197101</v>
      </c>
      <c r="AH9" s="17">
        <v>0.26248151465166197</v>
      </c>
      <c r="AI9" s="17">
        <v>0.16916438721747801</v>
      </c>
      <c r="AJ9" s="17">
        <v>0.33534864777238799</v>
      </c>
      <c r="AK9" s="17"/>
      <c r="AL9" s="17">
        <v>0.324074352110095</v>
      </c>
      <c r="AM9" s="17">
        <v>0.22308123182942599</v>
      </c>
      <c r="AN9" s="17">
        <v>0.23680286886593199</v>
      </c>
      <c r="AO9" s="17">
        <v>0.17028532903804799</v>
      </c>
      <c r="AP9" s="17">
        <v>0.32836484216388001</v>
      </c>
      <c r="AQ9" s="17">
        <v>0.15650973637115301</v>
      </c>
      <c r="AR9" s="17"/>
      <c r="AS9" s="17">
        <v>0.35817617609151697</v>
      </c>
      <c r="AT9" s="17">
        <v>0.234613064293274</v>
      </c>
      <c r="AU9" s="17">
        <v>0.183255121455311</v>
      </c>
      <c r="AV9" s="17">
        <v>0.188144570254594</v>
      </c>
      <c r="AW9" s="17">
        <v>0.29936926171161699</v>
      </c>
      <c r="AX9" s="17"/>
      <c r="AY9" s="17">
        <v>0.34687508637609099</v>
      </c>
      <c r="AZ9" s="17">
        <v>0.220571632572062</v>
      </c>
      <c r="BA9" s="17">
        <v>0.19506339996921701</v>
      </c>
      <c r="BB9" s="17">
        <v>0.19593929327791099</v>
      </c>
      <c r="BC9" s="17">
        <v>0.11166472458919501</v>
      </c>
      <c r="BD9" s="17"/>
      <c r="BE9" s="17">
        <v>0.15990635213774601</v>
      </c>
      <c r="BF9" s="17">
        <v>0.20700436576926101</v>
      </c>
      <c r="BG9" s="17">
        <v>0.22902291740546701</v>
      </c>
      <c r="BH9" s="17">
        <v>0.29341720770337998</v>
      </c>
      <c r="BI9" s="17"/>
      <c r="BJ9" s="17">
        <v>0.143971110454333</v>
      </c>
      <c r="BK9" s="17">
        <v>0.262338208448883</v>
      </c>
      <c r="BL9" s="17">
        <v>0.24948322012461799</v>
      </c>
      <c r="BM9" s="17">
        <v>0.25528857019006401</v>
      </c>
      <c r="BN9" s="17"/>
      <c r="BO9" s="17">
        <v>0.222826107141608</v>
      </c>
      <c r="BP9" s="17">
        <v>0.184245766748592</v>
      </c>
      <c r="BQ9" s="17">
        <v>0.25562189401772401</v>
      </c>
      <c r="BR9" s="17"/>
      <c r="BS9" s="17">
        <v>0.25781102800622901</v>
      </c>
      <c r="BT9" s="17">
        <v>0.21839932335326101</v>
      </c>
      <c r="BU9" s="17"/>
      <c r="BV9" s="17">
        <v>0.26965774657070501</v>
      </c>
      <c r="BW9" s="17">
        <v>0.22278198344724401</v>
      </c>
      <c r="BX9" s="17">
        <v>0.24804900957200701</v>
      </c>
      <c r="BY9" s="17"/>
      <c r="BZ9" s="17">
        <v>0.30461083419294599</v>
      </c>
      <c r="CA9" s="17">
        <v>0.35174068799122199</v>
      </c>
    </row>
    <row r="10" spans="2:79" x14ac:dyDescent="0.3">
      <c r="B10" s="18" t="s">
        <v>209</v>
      </c>
      <c r="C10" s="17">
        <v>0.26922279116192199</v>
      </c>
      <c r="D10" s="17">
        <v>0.27633224952683999</v>
      </c>
      <c r="E10" s="17">
        <v>0.26468075822564302</v>
      </c>
      <c r="F10" s="17"/>
      <c r="G10" s="17">
        <v>0.276548916835479</v>
      </c>
      <c r="H10" s="17">
        <v>0.30057712048936702</v>
      </c>
      <c r="I10" s="17">
        <v>0.228980629432775</v>
      </c>
      <c r="J10" s="17">
        <v>0.26366267062909099</v>
      </c>
      <c r="K10" s="17">
        <v>0.24659939563257899</v>
      </c>
      <c r="L10" s="17">
        <v>0.29111120915822503</v>
      </c>
      <c r="M10" s="17"/>
      <c r="N10" s="17">
        <v>0.294397289472204</v>
      </c>
      <c r="O10" s="17">
        <v>0.2994906725832</v>
      </c>
      <c r="P10" s="17">
        <v>0.25298397657372002</v>
      </c>
      <c r="Q10" s="17">
        <v>0.22649216385003701</v>
      </c>
      <c r="R10" s="17"/>
      <c r="S10" s="17">
        <v>0.25396498414475099</v>
      </c>
      <c r="T10" s="17">
        <v>0.32094837550722</v>
      </c>
      <c r="U10" s="17">
        <v>0.31369285712035699</v>
      </c>
      <c r="V10" s="17">
        <v>0.21769878726636299</v>
      </c>
      <c r="W10" s="17">
        <v>0.29135924204507901</v>
      </c>
      <c r="X10" s="17">
        <v>0.26064677226136401</v>
      </c>
      <c r="Y10" s="17">
        <v>0.27115407251423401</v>
      </c>
      <c r="Z10" s="17">
        <v>0.30192334654059799</v>
      </c>
      <c r="AA10" s="17">
        <v>0.26022047633711398</v>
      </c>
      <c r="AB10" s="17">
        <v>0.22455443970908601</v>
      </c>
      <c r="AC10" s="17">
        <v>0.28515238766015299</v>
      </c>
      <c r="AD10" s="17">
        <v>0.21793959752917799</v>
      </c>
      <c r="AE10" s="17"/>
      <c r="AF10" s="17">
        <v>0.27239135516569801</v>
      </c>
      <c r="AG10" s="17">
        <v>0.28039625983414102</v>
      </c>
      <c r="AH10" s="17">
        <v>0.36822821914630099</v>
      </c>
      <c r="AI10" s="17">
        <v>0.24001399383093899</v>
      </c>
      <c r="AJ10" s="17">
        <v>0.238119386966505</v>
      </c>
      <c r="AK10" s="17"/>
      <c r="AL10" s="17">
        <v>0.28764516668574702</v>
      </c>
      <c r="AM10" s="17">
        <v>0.30561680559808602</v>
      </c>
      <c r="AN10" s="17">
        <v>0.33583164246356101</v>
      </c>
      <c r="AO10" s="17">
        <v>0.223171767367703</v>
      </c>
      <c r="AP10" s="17">
        <v>0.22015962642171999</v>
      </c>
      <c r="AQ10" s="17">
        <v>0.27625808502833998</v>
      </c>
      <c r="AR10" s="17"/>
      <c r="AS10" s="17">
        <v>0.25193840332796702</v>
      </c>
      <c r="AT10" s="17">
        <v>0.29962097882484201</v>
      </c>
      <c r="AU10" s="17">
        <v>0.243300127186453</v>
      </c>
      <c r="AV10" s="17">
        <v>0.22398247931846799</v>
      </c>
      <c r="AW10" s="17">
        <v>0.23152932626119399</v>
      </c>
      <c r="AX10" s="17"/>
      <c r="AY10" s="17">
        <v>0.232218868834623</v>
      </c>
      <c r="AZ10" s="17">
        <v>0.310998718663616</v>
      </c>
      <c r="BA10" s="17">
        <v>0.25992801770938601</v>
      </c>
      <c r="BB10" s="17">
        <v>0.248923071845187</v>
      </c>
      <c r="BC10" s="17">
        <v>0.215125230305864</v>
      </c>
      <c r="BD10" s="17"/>
      <c r="BE10" s="17">
        <v>0.22290374346060099</v>
      </c>
      <c r="BF10" s="17">
        <v>0.28781767878543801</v>
      </c>
      <c r="BG10" s="17">
        <v>0.28630347982864901</v>
      </c>
      <c r="BH10" s="17">
        <v>0.24028607358489401</v>
      </c>
      <c r="BI10" s="17"/>
      <c r="BJ10" s="17">
        <v>0.25853491787315902</v>
      </c>
      <c r="BK10" s="17">
        <v>0.28492332779676199</v>
      </c>
      <c r="BL10" s="17">
        <v>0.25640051728275998</v>
      </c>
      <c r="BM10" s="17">
        <v>0.27663988866472</v>
      </c>
      <c r="BN10" s="17"/>
      <c r="BO10" s="17">
        <v>0.26587006618402498</v>
      </c>
      <c r="BP10" s="17">
        <v>0.27297518141739802</v>
      </c>
      <c r="BQ10" s="17">
        <v>0.26838837691895701</v>
      </c>
      <c r="BR10" s="17"/>
      <c r="BS10" s="17">
        <v>0.274414425927057</v>
      </c>
      <c r="BT10" s="17">
        <v>0.26124257363735598</v>
      </c>
      <c r="BU10" s="17"/>
      <c r="BV10" s="17">
        <v>0.28930290211570697</v>
      </c>
      <c r="BW10" s="17">
        <v>0.26795753725134502</v>
      </c>
      <c r="BX10" s="17">
        <v>0.26542558350307599</v>
      </c>
      <c r="BY10" s="17"/>
      <c r="BZ10" s="17">
        <v>0.280777009206994</v>
      </c>
      <c r="CA10" s="17">
        <v>0.23926428385964599</v>
      </c>
    </row>
    <row r="11" spans="2:79" x14ac:dyDescent="0.3">
      <c r="B11" s="18" t="s">
        <v>210</v>
      </c>
      <c r="C11" s="17">
        <v>0.22111019733223999</v>
      </c>
      <c r="D11" s="17">
        <v>0.20353574014644199</v>
      </c>
      <c r="E11" s="17">
        <v>0.237419564137757</v>
      </c>
      <c r="F11" s="17"/>
      <c r="G11" s="17">
        <v>0.20878114579451501</v>
      </c>
      <c r="H11" s="17">
        <v>0.22781563483091699</v>
      </c>
      <c r="I11" s="17">
        <v>0.21504902785914501</v>
      </c>
      <c r="J11" s="17">
        <v>0.24195946681434699</v>
      </c>
      <c r="K11" s="17">
        <v>0.17651494249776001</v>
      </c>
      <c r="L11" s="17">
        <v>0.24161877046639901</v>
      </c>
      <c r="M11" s="17"/>
      <c r="N11" s="17">
        <v>0.20963250292077101</v>
      </c>
      <c r="O11" s="17">
        <v>0.20336143910191801</v>
      </c>
      <c r="P11" s="17">
        <v>0.233580595349548</v>
      </c>
      <c r="Q11" s="17">
        <v>0.23935978717189499</v>
      </c>
      <c r="R11" s="17"/>
      <c r="S11" s="17">
        <v>0.20768071878684999</v>
      </c>
      <c r="T11" s="17">
        <v>0.22680520553196601</v>
      </c>
      <c r="U11" s="17">
        <v>0.23724211703755399</v>
      </c>
      <c r="V11" s="17">
        <v>0.206388189203707</v>
      </c>
      <c r="W11" s="17">
        <v>0.19911899062264601</v>
      </c>
      <c r="X11" s="17">
        <v>0.27660844011185998</v>
      </c>
      <c r="Y11" s="17">
        <v>0.25263012985487099</v>
      </c>
      <c r="Z11" s="17">
        <v>0.25200549048855497</v>
      </c>
      <c r="AA11" s="17">
        <v>0.21384624579398001</v>
      </c>
      <c r="AB11" s="17">
        <v>0.18934167493472401</v>
      </c>
      <c r="AC11" s="17">
        <v>0.185906038488795</v>
      </c>
      <c r="AD11" s="17">
        <v>0.200680992223946</v>
      </c>
      <c r="AE11" s="17"/>
      <c r="AF11" s="17">
        <v>0.24317020173317</v>
      </c>
      <c r="AG11" s="17">
        <v>0.210551259217505</v>
      </c>
      <c r="AH11" s="17">
        <v>0.198809167079987</v>
      </c>
      <c r="AI11" s="17">
        <v>0.23243263615163401</v>
      </c>
      <c r="AJ11" s="17">
        <v>0.169934782248026</v>
      </c>
      <c r="AK11" s="17"/>
      <c r="AL11" s="17">
        <v>0.20718457970263701</v>
      </c>
      <c r="AM11" s="17">
        <v>0.209769350620296</v>
      </c>
      <c r="AN11" s="17">
        <v>0.18853702571588099</v>
      </c>
      <c r="AO11" s="17">
        <v>0.23159280518810199</v>
      </c>
      <c r="AP11" s="17">
        <v>0.21829069228474701</v>
      </c>
      <c r="AQ11" s="17">
        <v>0.32438370743095102</v>
      </c>
      <c r="AR11" s="17"/>
      <c r="AS11" s="17">
        <v>0.15979746819148499</v>
      </c>
      <c r="AT11" s="17">
        <v>0.22771927639828601</v>
      </c>
      <c r="AU11" s="17">
        <v>0.26663793929735102</v>
      </c>
      <c r="AV11" s="17">
        <v>0.19792322472228999</v>
      </c>
      <c r="AW11" s="17">
        <v>0.14187805507282</v>
      </c>
      <c r="AX11" s="17"/>
      <c r="AY11" s="17">
        <v>0.19015222665502399</v>
      </c>
      <c r="AZ11" s="17">
        <v>0.241562713672417</v>
      </c>
      <c r="BA11" s="17">
        <v>0.25858602414297399</v>
      </c>
      <c r="BB11" s="17">
        <v>0.158010302961509</v>
      </c>
      <c r="BC11" s="17">
        <v>0.228483411979507</v>
      </c>
      <c r="BD11" s="17"/>
      <c r="BE11" s="17">
        <v>0.22158956454543399</v>
      </c>
      <c r="BF11" s="17">
        <v>0.19889834091967501</v>
      </c>
      <c r="BG11" s="17">
        <v>0.23668483930069101</v>
      </c>
      <c r="BH11" s="17">
        <v>0.20702680859092801</v>
      </c>
      <c r="BI11" s="17"/>
      <c r="BJ11" s="17">
        <v>0.18635039135829501</v>
      </c>
      <c r="BK11" s="17">
        <v>0.23979668105101001</v>
      </c>
      <c r="BL11" s="17">
        <v>0.232025903301878</v>
      </c>
      <c r="BM11" s="17">
        <v>0.22237696543065599</v>
      </c>
      <c r="BN11" s="17"/>
      <c r="BO11" s="17">
        <v>0.18071459431670001</v>
      </c>
      <c r="BP11" s="17">
        <v>0.23075123319719201</v>
      </c>
      <c r="BQ11" s="17">
        <v>0.22696137786106901</v>
      </c>
      <c r="BR11" s="17"/>
      <c r="BS11" s="17">
        <v>0.23468374719186799</v>
      </c>
      <c r="BT11" s="17">
        <v>0.204305600779628</v>
      </c>
      <c r="BU11" s="17"/>
      <c r="BV11" s="17">
        <v>0.20548802304303099</v>
      </c>
      <c r="BW11" s="17">
        <v>0.23490060874329999</v>
      </c>
      <c r="BX11" s="17">
        <v>0.20910328477960699</v>
      </c>
      <c r="BY11" s="17"/>
      <c r="BZ11" s="17">
        <v>0.181302819538849</v>
      </c>
      <c r="CA11" s="17">
        <v>0.18311551827236999</v>
      </c>
    </row>
    <row r="12" spans="2:79" x14ac:dyDescent="0.3">
      <c r="B12" s="18" t="s">
        <v>211</v>
      </c>
      <c r="C12" s="17">
        <v>0.15709032277332199</v>
      </c>
      <c r="D12" s="17">
        <v>0.16244135539071899</v>
      </c>
      <c r="E12" s="17">
        <v>0.15326709312739101</v>
      </c>
      <c r="F12" s="17"/>
      <c r="G12" s="17">
        <v>0.197557638087691</v>
      </c>
      <c r="H12" s="17">
        <v>0.135343983343788</v>
      </c>
      <c r="I12" s="17">
        <v>0.16421834713088401</v>
      </c>
      <c r="J12" s="17">
        <v>0.167748373264138</v>
      </c>
      <c r="K12" s="17">
        <v>0.16498231336480801</v>
      </c>
      <c r="L12" s="17">
        <v>0.128073584529733</v>
      </c>
      <c r="M12" s="17"/>
      <c r="N12" s="17">
        <v>0.12582111198030399</v>
      </c>
      <c r="O12" s="17">
        <v>0.172484207124836</v>
      </c>
      <c r="P12" s="17">
        <v>0.165214871183543</v>
      </c>
      <c r="Q12" s="17">
        <v>0.164462666136206</v>
      </c>
      <c r="R12" s="17"/>
      <c r="S12" s="17">
        <v>0.13466930199178601</v>
      </c>
      <c r="T12" s="17">
        <v>0.133364878097952</v>
      </c>
      <c r="U12" s="17">
        <v>9.0247544262843496E-2</v>
      </c>
      <c r="V12" s="17">
        <v>0.16248888809897999</v>
      </c>
      <c r="W12" s="17">
        <v>0.15018766318646601</v>
      </c>
      <c r="X12" s="17">
        <v>0.13008678686654301</v>
      </c>
      <c r="Y12" s="17">
        <v>0.179684675912306</v>
      </c>
      <c r="Z12" s="17">
        <v>0.155511145705402</v>
      </c>
      <c r="AA12" s="17">
        <v>0.17589501603976601</v>
      </c>
      <c r="AB12" s="17">
        <v>0.226515008234772</v>
      </c>
      <c r="AC12" s="17">
        <v>0.215596977373613</v>
      </c>
      <c r="AD12" s="17">
        <v>0.190347405953087</v>
      </c>
      <c r="AE12" s="17"/>
      <c r="AF12" s="17">
        <v>0.17025697863592201</v>
      </c>
      <c r="AG12" s="17">
        <v>0.12679548931305001</v>
      </c>
      <c r="AH12" s="17">
        <v>0.111102010279001</v>
      </c>
      <c r="AI12" s="17">
        <v>0.16963562834882101</v>
      </c>
      <c r="AJ12" s="17">
        <v>0.17175739928837899</v>
      </c>
      <c r="AK12" s="17"/>
      <c r="AL12" s="17">
        <v>0.105830356332755</v>
      </c>
      <c r="AM12" s="17">
        <v>0.16194261150623901</v>
      </c>
      <c r="AN12" s="17">
        <v>0.158470394188201</v>
      </c>
      <c r="AO12" s="17">
        <v>0.19543213837616699</v>
      </c>
      <c r="AP12" s="17">
        <v>0.146052283471444</v>
      </c>
      <c r="AQ12" s="17">
        <v>0.118252898409982</v>
      </c>
      <c r="AR12" s="17"/>
      <c r="AS12" s="17">
        <v>0.135409507539513</v>
      </c>
      <c r="AT12" s="17">
        <v>0.142343827331948</v>
      </c>
      <c r="AU12" s="17">
        <v>0.184539199785343</v>
      </c>
      <c r="AV12" s="17">
        <v>0.21645279842495799</v>
      </c>
      <c r="AW12" s="17">
        <v>8.1564994701969998E-2</v>
      </c>
      <c r="AX12" s="17"/>
      <c r="AY12" s="17">
        <v>0.12798259262912901</v>
      </c>
      <c r="AZ12" s="17">
        <v>0.14338582033153499</v>
      </c>
      <c r="BA12" s="17">
        <v>0.158814520448914</v>
      </c>
      <c r="BB12" s="17">
        <v>0.24403340090610301</v>
      </c>
      <c r="BC12" s="17">
        <v>0.166426311256543</v>
      </c>
      <c r="BD12" s="17"/>
      <c r="BE12" s="17">
        <v>0.15571650559156899</v>
      </c>
      <c r="BF12" s="17">
        <v>0.206982842694407</v>
      </c>
      <c r="BG12" s="17">
        <v>0.14303562107537299</v>
      </c>
      <c r="BH12" s="17">
        <v>0.144587986229916</v>
      </c>
      <c r="BI12" s="17"/>
      <c r="BJ12" s="17">
        <v>0.21573597007978099</v>
      </c>
      <c r="BK12" s="17">
        <v>0.14511489986626999</v>
      </c>
      <c r="BL12" s="17">
        <v>0.15563253547837499</v>
      </c>
      <c r="BM12" s="17">
        <v>0.14379756211058101</v>
      </c>
      <c r="BN12" s="17"/>
      <c r="BO12" s="17">
        <v>0.194334329001246</v>
      </c>
      <c r="BP12" s="17">
        <v>0.182664386581808</v>
      </c>
      <c r="BQ12" s="17">
        <v>0.14443721366551299</v>
      </c>
      <c r="BR12" s="17"/>
      <c r="BS12" s="17">
        <v>0.13992292465940701</v>
      </c>
      <c r="BT12" s="17">
        <v>0.179966411974643</v>
      </c>
      <c r="BU12" s="17"/>
      <c r="BV12" s="17">
        <v>0.14478619974510601</v>
      </c>
      <c r="BW12" s="17">
        <v>0.158232556416291</v>
      </c>
      <c r="BX12" s="17">
        <v>0.15436521322522301</v>
      </c>
      <c r="BY12" s="17"/>
      <c r="BZ12" s="17">
        <v>0.14383509470754999</v>
      </c>
      <c r="CA12" s="17">
        <v>0.112197274875526</v>
      </c>
    </row>
    <row r="13" spans="2:79" x14ac:dyDescent="0.3">
      <c r="B13" s="18" t="s">
        <v>212</v>
      </c>
      <c r="C13" s="17">
        <v>9.8073939542314803E-2</v>
      </c>
      <c r="D13" s="17">
        <v>0.10656048093678699</v>
      </c>
      <c r="E13" s="17">
        <v>8.7528299271062995E-2</v>
      </c>
      <c r="F13" s="17"/>
      <c r="G13" s="17">
        <v>0.10024678333444199</v>
      </c>
      <c r="H13" s="17">
        <v>8.0160045406630895E-2</v>
      </c>
      <c r="I13" s="17">
        <v>0.121879019317799</v>
      </c>
      <c r="J13" s="17">
        <v>0.116632729153473</v>
      </c>
      <c r="K13" s="17">
        <v>0.124153419397766</v>
      </c>
      <c r="L13" s="17">
        <v>5.93747865296122E-2</v>
      </c>
      <c r="M13" s="17"/>
      <c r="N13" s="17">
        <v>7.1196174766976997E-2</v>
      </c>
      <c r="O13" s="17">
        <v>0.104842268346342</v>
      </c>
      <c r="P13" s="17">
        <v>9.4718192915431404E-2</v>
      </c>
      <c r="Q13" s="17">
        <v>0.123149038151757</v>
      </c>
      <c r="R13" s="17"/>
      <c r="S13" s="17">
        <v>8.5727704570941393E-2</v>
      </c>
      <c r="T13" s="17">
        <v>7.5898101304939194E-2</v>
      </c>
      <c r="U13" s="17">
        <v>0.121747950808689</v>
      </c>
      <c r="V13" s="17">
        <v>0.11205366067148401</v>
      </c>
      <c r="W13" s="17">
        <v>0.123896740809117</v>
      </c>
      <c r="X13" s="17">
        <v>8.6310015549985006E-2</v>
      </c>
      <c r="Y13" s="17">
        <v>0.103180176671858</v>
      </c>
      <c r="Z13" s="17">
        <v>5.2694705038895097E-2</v>
      </c>
      <c r="AA13" s="17">
        <v>7.9365715924226199E-2</v>
      </c>
      <c r="AB13" s="17">
        <v>0.12789236972756299</v>
      </c>
      <c r="AC13" s="17">
        <v>0.114812633307402</v>
      </c>
      <c r="AD13" s="17">
        <v>0.11903740330463</v>
      </c>
      <c r="AE13" s="17"/>
      <c r="AF13" s="17">
        <v>0.10153345934105899</v>
      </c>
      <c r="AG13" s="17">
        <v>8.3852124161253094E-2</v>
      </c>
      <c r="AH13" s="17">
        <v>4.1757724260606602E-2</v>
      </c>
      <c r="AI13" s="17">
        <v>0.17989173047281801</v>
      </c>
      <c r="AJ13" s="17">
        <v>5.9226015379480502E-2</v>
      </c>
      <c r="AK13" s="17"/>
      <c r="AL13" s="17">
        <v>6.7763958772065702E-2</v>
      </c>
      <c r="AM13" s="17">
        <v>8.8138243618786499E-2</v>
      </c>
      <c r="AN13" s="17">
        <v>6.9455013330499804E-2</v>
      </c>
      <c r="AO13" s="17">
        <v>0.16575123198612299</v>
      </c>
      <c r="AP13" s="17">
        <v>7.3885271141444206E-2</v>
      </c>
      <c r="AQ13" s="17">
        <v>9.0978018109148698E-2</v>
      </c>
      <c r="AR13" s="17"/>
      <c r="AS13" s="17">
        <v>8.5529324057817296E-2</v>
      </c>
      <c r="AT13" s="17">
        <v>8.2657958327796502E-2</v>
      </c>
      <c r="AU13" s="17">
        <v>0.102066094261773</v>
      </c>
      <c r="AV13" s="17">
        <v>0.14983585031751101</v>
      </c>
      <c r="AW13" s="17">
        <v>0.24565836225239901</v>
      </c>
      <c r="AX13" s="17"/>
      <c r="AY13" s="17">
        <v>9.0397010251321797E-2</v>
      </c>
      <c r="AZ13" s="17">
        <v>7.0165903571600394E-2</v>
      </c>
      <c r="BA13" s="17">
        <v>0.10953132172774301</v>
      </c>
      <c r="BB13" s="17">
        <v>0.13351656076821999</v>
      </c>
      <c r="BC13" s="17">
        <v>0.27830032186888998</v>
      </c>
      <c r="BD13" s="17"/>
      <c r="BE13" s="17">
        <v>0.23988383426464999</v>
      </c>
      <c r="BF13" s="17">
        <v>9.1677136317330807E-2</v>
      </c>
      <c r="BG13" s="17">
        <v>9.5801348203494896E-2</v>
      </c>
      <c r="BH13" s="17">
        <v>8.3938045478942999E-2</v>
      </c>
      <c r="BI13" s="17"/>
      <c r="BJ13" s="17">
        <v>0.18715256004900099</v>
      </c>
      <c r="BK13" s="17">
        <v>5.5183852510289698E-2</v>
      </c>
      <c r="BL13" s="17">
        <v>8.9963336819142606E-2</v>
      </c>
      <c r="BM13" s="17">
        <v>8.6028840753110902E-2</v>
      </c>
      <c r="BN13" s="17"/>
      <c r="BO13" s="17">
        <v>0.121922002342784</v>
      </c>
      <c r="BP13" s="17">
        <v>0.12238468687546</v>
      </c>
      <c r="BQ13" s="17">
        <v>8.8112948377710901E-2</v>
      </c>
      <c r="BR13" s="17"/>
      <c r="BS13" s="17">
        <v>8.0266195454830602E-2</v>
      </c>
      <c r="BT13" s="17">
        <v>0.118816813298721</v>
      </c>
      <c r="BU13" s="17"/>
      <c r="BV13" s="17">
        <v>7.8312762423600094E-2</v>
      </c>
      <c r="BW13" s="17">
        <v>0.10112740013385101</v>
      </c>
      <c r="BX13" s="17">
        <v>0.11447005924165</v>
      </c>
      <c r="BY13" s="17"/>
      <c r="BZ13" s="17">
        <v>6.9664749234525605E-2</v>
      </c>
      <c r="CA13" s="17">
        <v>0.113682235001236</v>
      </c>
    </row>
    <row r="14" spans="2:79" x14ac:dyDescent="0.3">
      <c r="B14" s="18" t="s">
        <v>149</v>
      </c>
      <c r="C14" s="17">
        <v>1.4781268536942701E-2</v>
      </c>
      <c r="D14" s="17">
        <v>1.14761448684768E-2</v>
      </c>
      <c r="E14" s="17">
        <v>1.7223811604991399E-2</v>
      </c>
      <c r="F14" s="17"/>
      <c r="G14" s="17">
        <v>1.40329496339823E-2</v>
      </c>
      <c r="H14" s="17">
        <v>2.9340109390609201E-3</v>
      </c>
      <c r="I14" s="17">
        <v>1.81319717471536E-2</v>
      </c>
      <c r="J14" s="17">
        <v>1.7615251588001101E-2</v>
      </c>
      <c r="K14" s="17">
        <v>1.3214289680558501E-2</v>
      </c>
      <c r="L14" s="17">
        <v>2.0952297152091501E-2</v>
      </c>
      <c r="M14" s="17"/>
      <c r="N14" s="17">
        <v>6.6370003247647903E-3</v>
      </c>
      <c r="O14" s="17">
        <v>1.03239101648089E-2</v>
      </c>
      <c r="P14" s="17">
        <v>2.1686787312620501E-2</v>
      </c>
      <c r="Q14" s="17">
        <v>2.2431499761256499E-2</v>
      </c>
      <c r="R14" s="17"/>
      <c r="S14" s="17">
        <v>9.9015250399879899E-3</v>
      </c>
      <c r="T14" s="17">
        <v>1.50818423294576E-2</v>
      </c>
      <c r="U14" s="17">
        <v>1.3593834907083E-2</v>
      </c>
      <c r="V14" s="17">
        <v>2.6525235353299099E-2</v>
      </c>
      <c r="W14" s="17">
        <v>6.5538105034077896E-3</v>
      </c>
      <c r="X14" s="17">
        <v>2.22250702012395E-2</v>
      </c>
      <c r="Y14" s="17">
        <v>6.9231082155646398E-3</v>
      </c>
      <c r="Z14" s="17">
        <v>0</v>
      </c>
      <c r="AA14" s="17">
        <v>1.2305987999969801E-2</v>
      </c>
      <c r="AB14" s="17">
        <v>1.1965457085793E-2</v>
      </c>
      <c r="AC14" s="17">
        <v>3.6275447465958698E-2</v>
      </c>
      <c r="AD14" s="17">
        <v>2.3188757233214001E-2</v>
      </c>
      <c r="AE14" s="17"/>
      <c r="AF14" s="17">
        <v>1.48479245518317E-2</v>
      </c>
      <c r="AG14" s="17">
        <v>8.0334477639512607E-3</v>
      </c>
      <c r="AH14" s="17">
        <v>1.76213645824418E-2</v>
      </c>
      <c r="AI14" s="17">
        <v>8.8616239783098991E-3</v>
      </c>
      <c r="AJ14" s="17">
        <v>2.5613768345223002E-2</v>
      </c>
      <c r="AK14" s="17"/>
      <c r="AL14" s="17">
        <v>7.5015863967012701E-3</v>
      </c>
      <c r="AM14" s="17">
        <v>1.14517568271659E-2</v>
      </c>
      <c r="AN14" s="17">
        <v>1.0903055435926E-2</v>
      </c>
      <c r="AO14" s="17">
        <v>1.37667280438573E-2</v>
      </c>
      <c r="AP14" s="17">
        <v>1.32472845167658E-2</v>
      </c>
      <c r="AQ14" s="17">
        <v>3.3617554650424403E-2</v>
      </c>
      <c r="AR14" s="17"/>
      <c r="AS14" s="17">
        <v>9.1491207917006497E-3</v>
      </c>
      <c r="AT14" s="17">
        <v>1.3044894823853801E-2</v>
      </c>
      <c r="AU14" s="17">
        <v>2.02015180137687E-2</v>
      </c>
      <c r="AV14" s="17">
        <v>2.36610769621796E-2</v>
      </c>
      <c r="AW14" s="17">
        <v>0</v>
      </c>
      <c r="AX14" s="17"/>
      <c r="AY14" s="17">
        <v>1.23742152538108E-2</v>
      </c>
      <c r="AZ14" s="17">
        <v>1.3315211188769599E-2</v>
      </c>
      <c r="BA14" s="17">
        <v>1.80767160017659E-2</v>
      </c>
      <c r="BB14" s="17">
        <v>1.9577370241070299E-2</v>
      </c>
      <c r="BC14" s="17">
        <v>0</v>
      </c>
      <c r="BD14" s="17"/>
      <c r="BE14" s="17">
        <v>0</v>
      </c>
      <c r="BF14" s="17">
        <v>7.6196355138884496E-3</v>
      </c>
      <c r="BG14" s="17">
        <v>9.1517941863244693E-3</v>
      </c>
      <c r="BH14" s="17">
        <v>3.07438784119392E-2</v>
      </c>
      <c r="BI14" s="17"/>
      <c r="BJ14" s="17">
        <v>8.2550501854314097E-3</v>
      </c>
      <c r="BK14" s="17">
        <v>1.26430303267854E-2</v>
      </c>
      <c r="BL14" s="17">
        <v>1.6494486993226899E-2</v>
      </c>
      <c r="BM14" s="17">
        <v>1.58681728508679E-2</v>
      </c>
      <c r="BN14" s="17"/>
      <c r="BO14" s="17">
        <v>1.43329010136379E-2</v>
      </c>
      <c r="BP14" s="17">
        <v>6.9787451795491999E-3</v>
      </c>
      <c r="BQ14" s="17">
        <v>1.64781891590258E-2</v>
      </c>
      <c r="BR14" s="17"/>
      <c r="BS14" s="17">
        <v>1.29016787606078E-2</v>
      </c>
      <c r="BT14" s="17">
        <v>1.7269276956391199E-2</v>
      </c>
      <c r="BU14" s="17"/>
      <c r="BV14" s="17">
        <v>1.24523661018503E-2</v>
      </c>
      <c r="BW14" s="17">
        <v>1.49999140079685E-2</v>
      </c>
      <c r="BX14" s="17">
        <v>8.5868496784365193E-3</v>
      </c>
      <c r="BY14" s="17"/>
      <c r="BZ14" s="17">
        <v>1.9809493119135501E-2</v>
      </c>
      <c r="CA14" s="17">
        <v>0</v>
      </c>
    </row>
    <row r="15" spans="2:79" x14ac:dyDescent="0.3">
      <c r="B15" s="18" t="s">
        <v>213</v>
      </c>
      <c r="C15" s="21">
        <v>0.50894427181518098</v>
      </c>
      <c r="D15" s="21">
        <v>0.51598627865757496</v>
      </c>
      <c r="E15" s="21">
        <v>0.50456123185879798</v>
      </c>
      <c r="F15" s="21"/>
      <c r="G15" s="21">
        <v>0.47938148314936901</v>
      </c>
      <c r="H15" s="21">
        <v>0.55374632547960301</v>
      </c>
      <c r="I15" s="21">
        <v>0.48072163394501899</v>
      </c>
      <c r="J15" s="21">
        <v>0.45604417918004098</v>
      </c>
      <c r="K15" s="21">
        <v>0.52113503505910796</v>
      </c>
      <c r="L15" s="21">
        <v>0.549980561322165</v>
      </c>
      <c r="M15" s="21"/>
      <c r="N15" s="21">
        <v>0.58671321000718302</v>
      </c>
      <c r="O15" s="21">
        <v>0.50898817526209605</v>
      </c>
      <c r="P15" s="21">
        <v>0.48479955323885698</v>
      </c>
      <c r="Q15" s="21">
        <v>0.45059700877888598</v>
      </c>
      <c r="R15" s="21"/>
      <c r="S15" s="21">
        <v>0.56202074961043502</v>
      </c>
      <c r="T15" s="21">
        <v>0.54884997273568603</v>
      </c>
      <c r="U15" s="21">
        <v>0.53716855298383104</v>
      </c>
      <c r="V15" s="21">
        <v>0.49254402667253</v>
      </c>
      <c r="W15" s="21">
        <v>0.520242794878363</v>
      </c>
      <c r="X15" s="21">
        <v>0.48476968727037301</v>
      </c>
      <c r="Y15" s="21">
        <v>0.4575819093454</v>
      </c>
      <c r="Z15" s="21">
        <v>0.53978865876714799</v>
      </c>
      <c r="AA15" s="21">
        <v>0.51858703424205799</v>
      </c>
      <c r="AB15" s="21">
        <v>0.44428549001714801</v>
      </c>
      <c r="AC15" s="21">
        <v>0.447408903364232</v>
      </c>
      <c r="AD15" s="21">
        <v>0.46674544128512402</v>
      </c>
      <c r="AE15" s="21"/>
      <c r="AF15" s="21">
        <v>0.47019143573801803</v>
      </c>
      <c r="AG15" s="21">
        <v>0.57076767954424101</v>
      </c>
      <c r="AH15" s="21">
        <v>0.63070973379796302</v>
      </c>
      <c r="AI15" s="21">
        <v>0.40917838104841697</v>
      </c>
      <c r="AJ15" s="21">
        <v>0.57346803473889196</v>
      </c>
      <c r="AK15" s="21"/>
      <c r="AL15" s="21">
        <v>0.61171951879584197</v>
      </c>
      <c r="AM15" s="21">
        <v>0.52869803742751198</v>
      </c>
      <c r="AN15" s="21">
        <v>0.57263451132949295</v>
      </c>
      <c r="AO15" s="21">
        <v>0.39345709640575099</v>
      </c>
      <c r="AP15" s="21">
        <v>0.5485244685856</v>
      </c>
      <c r="AQ15" s="21">
        <v>0.43276782139949299</v>
      </c>
      <c r="AR15" s="21"/>
      <c r="AS15" s="21">
        <v>0.61011457941948399</v>
      </c>
      <c r="AT15" s="21">
        <v>0.53423404311811595</v>
      </c>
      <c r="AU15" s="21">
        <v>0.42655524864176397</v>
      </c>
      <c r="AV15" s="21">
        <v>0.41212704957306101</v>
      </c>
      <c r="AW15" s="21">
        <v>0.53089858797281098</v>
      </c>
      <c r="AX15" s="21"/>
      <c r="AY15" s="21">
        <v>0.57909395521071505</v>
      </c>
      <c r="AZ15" s="21">
        <v>0.53157035123567797</v>
      </c>
      <c r="BA15" s="21">
        <v>0.45499141767860202</v>
      </c>
      <c r="BB15" s="21">
        <v>0.44486236512309801</v>
      </c>
      <c r="BC15" s="21">
        <v>0.32678995489505902</v>
      </c>
      <c r="BD15" s="21"/>
      <c r="BE15" s="21">
        <v>0.382810095598348</v>
      </c>
      <c r="BF15" s="21">
        <v>0.49482204455469903</v>
      </c>
      <c r="BG15" s="21">
        <v>0.515326397234116</v>
      </c>
      <c r="BH15" s="21">
        <v>0.53370328128827405</v>
      </c>
      <c r="BI15" s="21"/>
      <c r="BJ15" s="21">
        <v>0.40250602832749199</v>
      </c>
      <c r="BK15" s="21">
        <v>0.547261536245645</v>
      </c>
      <c r="BL15" s="21">
        <v>0.50588373740737702</v>
      </c>
      <c r="BM15" s="21">
        <v>0.53192845885478501</v>
      </c>
      <c r="BN15" s="21"/>
      <c r="BO15" s="21">
        <v>0.48869617332563298</v>
      </c>
      <c r="BP15" s="21">
        <v>0.45722094816599002</v>
      </c>
      <c r="BQ15" s="21">
        <v>0.52401027093668096</v>
      </c>
      <c r="BR15" s="21"/>
      <c r="BS15" s="21">
        <v>0.53222545393328602</v>
      </c>
      <c r="BT15" s="21">
        <v>0.47964189699061599</v>
      </c>
      <c r="BU15" s="21"/>
      <c r="BV15" s="21">
        <v>0.55896064868641304</v>
      </c>
      <c r="BW15" s="21">
        <v>0.490739520698589</v>
      </c>
      <c r="BX15" s="21">
        <v>0.51347459307508303</v>
      </c>
      <c r="BY15" s="21"/>
      <c r="BZ15" s="21">
        <v>0.58538784339993999</v>
      </c>
      <c r="CA15" s="21">
        <v>0.59100497185086898</v>
      </c>
    </row>
    <row r="16" spans="2:79" x14ac:dyDescent="0.3">
      <c r="B16" s="18" t="s">
        <v>214</v>
      </c>
      <c r="C16" s="21">
        <v>0.25516426231563599</v>
      </c>
      <c r="D16" s="21">
        <v>0.26900183632750602</v>
      </c>
      <c r="E16" s="21">
        <v>0.24079539239845399</v>
      </c>
      <c r="F16" s="21"/>
      <c r="G16" s="21">
        <v>0.29780442142213398</v>
      </c>
      <c r="H16" s="21">
        <v>0.21550402875041899</v>
      </c>
      <c r="I16" s="21">
        <v>0.286097366448683</v>
      </c>
      <c r="J16" s="21">
        <v>0.284381102417611</v>
      </c>
      <c r="K16" s="21">
        <v>0.28913573276257298</v>
      </c>
      <c r="L16" s="21">
        <v>0.187448371059345</v>
      </c>
      <c r="M16" s="21"/>
      <c r="N16" s="21">
        <v>0.197017286747281</v>
      </c>
      <c r="O16" s="21">
        <v>0.277326475471178</v>
      </c>
      <c r="P16" s="21">
        <v>0.25993306409897499</v>
      </c>
      <c r="Q16" s="21">
        <v>0.28761170428796201</v>
      </c>
      <c r="R16" s="21"/>
      <c r="S16" s="21">
        <v>0.22039700656272701</v>
      </c>
      <c r="T16" s="21">
        <v>0.20926297940289099</v>
      </c>
      <c r="U16" s="21">
        <v>0.21199549507153201</v>
      </c>
      <c r="V16" s="21">
        <v>0.27454254877046402</v>
      </c>
      <c r="W16" s="21">
        <v>0.27408440399558298</v>
      </c>
      <c r="X16" s="21">
        <v>0.21639680241652801</v>
      </c>
      <c r="Y16" s="21">
        <v>0.28286485258416499</v>
      </c>
      <c r="Z16" s="21">
        <v>0.20820585074429701</v>
      </c>
      <c r="AA16" s="21">
        <v>0.25526073196399202</v>
      </c>
      <c r="AB16" s="21">
        <v>0.35440737796233501</v>
      </c>
      <c r="AC16" s="21">
        <v>0.33040961068101499</v>
      </c>
      <c r="AD16" s="21">
        <v>0.309384809257717</v>
      </c>
      <c r="AE16" s="21"/>
      <c r="AF16" s="21">
        <v>0.27179043797697999</v>
      </c>
      <c r="AG16" s="21">
        <v>0.210647613474303</v>
      </c>
      <c r="AH16" s="21">
        <v>0.152859734539607</v>
      </c>
      <c r="AI16" s="21">
        <v>0.34952735882163899</v>
      </c>
      <c r="AJ16" s="21">
        <v>0.23098341466785899</v>
      </c>
      <c r="AK16" s="21"/>
      <c r="AL16" s="21">
        <v>0.17359431510482001</v>
      </c>
      <c r="AM16" s="21">
        <v>0.25008085512502598</v>
      </c>
      <c r="AN16" s="21">
        <v>0.2279254075187</v>
      </c>
      <c r="AO16" s="21">
        <v>0.36118337036228998</v>
      </c>
      <c r="AP16" s="21">
        <v>0.219937554612888</v>
      </c>
      <c r="AQ16" s="21">
        <v>0.209230916519131</v>
      </c>
      <c r="AR16" s="21"/>
      <c r="AS16" s="21">
        <v>0.22093883159732999</v>
      </c>
      <c r="AT16" s="21">
        <v>0.22500178565974399</v>
      </c>
      <c r="AU16" s="21">
        <v>0.28660529404711599</v>
      </c>
      <c r="AV16" s="21">
        <v>0.36628864874246903</v>
      </c>
      <c r="AW16" s="21">
        <v>0.32722335695436899</v>
      </c>
      <c r="AX16" s="21"/>
      <c r="AY16" s="21">
        <v>0.21837960288045</v>
      </c>
      <c r="AZ16" s="21">
        <v>0.21355172390313601</v>
      </c>
      <c r="BA16" s="21">
        <v>0.26834584217665802</v>
      </c>
      <c r="BB16" s="21">
        <v>0.37754996167432298</v>
      </c>
      <c r="BC16" s="21">
        <v>0.44472663312543398</v>
      </c>
      <c r="BD16" s="21"/>
      <c r="BE16" s="21">
        <v>0.39560033985621801</v>
      </c>
      <c r="BF16" s="21">
        <v>0.29865997901173802</v>
      </c>
      <c r="BG16" s="21">
        <v>0.23883696927886799</v>
      </c>
      <c r="BH16" s="21">
        <v>0.22852603170885899</v>
      </c>
      <c r="BI16" s="21"/>
      <c r="BJ16" s="21">
        <v>0.40288853012878201</v>
      </c>
      <c r="BK16" s="21">
        <v>0.20029875237656</v>
      </c>
      <c r="BL16" s="21">
        <v>0.245595872297518</v>
      </c>
      <c r="BM16" s="21">
        <v>0.22982640286369199</v>
      </c>
      <c r="BN16" s="21"/>
      <c r="BO16" s="21">
        <v>0.31625633134402997</v>
      </c>
      <c r="BP16" s="21">
        <v>0.30504907345726801</v>
      </c>
      <c r="BQ16" s="21">
        <v>0.23255016204322401</v>
      </c>
      <c r="BR16" s="21"/>
      <c r="BS16" s="21">
        <v>0.220189120114238</v>
      </c>
      <c r="BT16" s="21">
        <v>0.29878322527336398</v>
      </c>
      <c r="BU16" s="21"/>
      <c r="BV16" s="21">
        <v>0.22309896216870601</v>
      </c>
      <c r="BW16" s="21">
        <v>0.25935995655014199</v>
      </c>
      <c r="BX16" s="21">
        <v>0.268835272466873</v>
      </c>
      <c r="BY16" s="21"/>
      <c r="BZ16" s="21">
        <v>0.213499843942076</v>
      </c>
      <c r="CA16" s="21">
        <v>0.225879509876762</v>
      </c>
    </row>
    <row r="17" spans="2:79" x14ac:dyDescent="0.3">
      <c r="B17" s="18" t="s">
        <v>191</v>
      </c>
      <c r="C17" s="22">
        <v>0.25378000949954499</v>
      </c>
      <c r="D17" s="22">
        <v>0.24698444233007</v>
      </c>
      <c r="E17" s="22">
        <v>0.26376583946034399</v>
      </c>
      <c r="F17" s="22"/>
      <c r="G17" s="22">
        <v>0.18157706172723501</v>
      </c>
      <c r="H17" s="22">
        <v>0.33824229672918399</v>
      </c>
      <c r="I17" s="22">
        <v>0.19462426749633599</v>
      </c>
      <c r="J17" s="22">
        <v>0.17166307676243001</v>
      </c>
      <c r="K17" s="22">
        <v>0.23199930229653501</v>
      </c>
      <c r="L17" s="22">
        <v>0.36253219026282002</v>
      </c>
      <c r="M17" s="22"/>
      <c r="N17" s="22">
        <v>0.38969592325990199</v>
      </c>
      <c r="O17" s="22">
        <v>0.231661699790918</v>
      </c>
      <c r="P17" s="22">
        <v>0.224866489139882</v>
      </c>
      <c r="Q17" s="22">
        <v>0.16298530449092399</v>
      </c>
      <c r="R17" s="22"/>
      <c r="S17" s="22">
        <v>0.34162374304770798</v>
      </c>
      <c r="T17" s="22">
        <v>0.33958699333279502</v>
      </c>
      <c r="U17" s="22">
        <v>0.325173057912299</v>
      </c>
      <c r="V17" s="22">
        <v>0.218001477902066</v>
      </c>
      <c r="W17" s="22">
        <v>0.24615839088277999</v>
      </c>
      <c r="X17" s="22">
        <v>0.26837288485384497</v>
      </c>
      <c r="Y17" s="22">
        <v>0.174717056761235</v>
      </c>
      <c r="Z17" s="22">
        <v>0.33158280802285101</v>
      </c>
      <c r="AA17" s="22">
        <v>0.26332630227806603</v>
      </c>
      <c r="AB17" s="22">
        <v>8.98781120548129E-2</v>
      </c>
      <c r="AC17" s="22">
        <v>0.116999292683217</v>
      </c>
      <c r="AD17" s="22">
        <v>0.15736063202740699</v>
      </c>
      <c r="AE17" s="22"/>
      <c r="AF17" s="22">
        <v>0.19840099776103801</v>
      </c>
      <c r="AG17" s="22">
        <v>0.36012006606993802</v>
      </c>
      <c r="AH17" s="22">
        <v>0.47784999925835597</v>
      </c>
      <c r="AI17" s="22">
        <v>5.9651022226777997E-2</v>
      </c>
      <c r="AJ17" s="22">
        <v>0.34248462007103297</v>
      </c>
      <c r="AK17" s="22"/>
      <c r="AL17" s="22">
        <v>0.43812520369102098</v>
      </c>
      <c r="AM17" s="22">
        <v>0.278617182302487</v>
      </c>
      <c r="AN17" s="22">
        <v>0.344709103810793</v>
      </c>
      <c r="AO17" s="22">
        <v>3.2273726043461001E-2</v>
      </c>
      <c r="AP17" s="22">
        <v>0.328586913972712</v>
      </c>
      <c r="AQ17" s="22">
        <v>0.22353690488036199</v>
      </c>
      <c r="AR17" s="22"/>
      <c r="AS17" s="22">
        <v>0.38917574782215297</v>
      </c>
      <c r="AT17" s="22">
        <v>0.30923225745837202</v>
      </c>
      <c r="AU17" s="22">
        <v>0.13994995459464801</v>
      </c>
      <c r="AV17" s="22">
        <v>4.5838400830592298E-2</v>
      </c>
      <c r="AW17" s="22">
        <v>0.20367523101844201</v>
      </c>
      <c r="AX17" s="22"/>
      <c r="AY17" s="22">
        <v>0.360714352330264</v>
      </c>
      <c r="AZ17" s="22">
        <v>0.31801862733254199</v>
      </c>
      <c r="BA17" s="22">
        <v>0.18664557550194499</v>
      </c>
      <c r="BB17" s="22">
        <v>6.7312403448774802E-2</v>
      </c>
      <c r="BC17" s="22">
        <v>-0.117936678230375</v>
      </c>
      <c r="BD17" s="22"/>
      <c r="BE17" s="22">
        <v>-1.27902442578705E-2</v>
      </c>
      <c r="BF17" s="22">
        <v>0.19616206554296101</v>
      </c>
      <c r="BG17" s="22">
        <v>0.276489427955248</v>
      </c>
      <c r="BH17" s="22">
        <v>0.305177249579415</v>
      </c>
      <c r="BI17" s="22"/>
      <c r="BJ17" s="22">
        <v>-3.8250180128934801E-4</v>
      </c>
      <c r="BK17" s="22">
        <v>0.34696278386908502</v>
      </c>
      <c r="BL17" s="22">
        <v>0.26028786510986002</v>
      </c>
      <c r="BM17" s="22">
        <v>0.30210205599109302</v>
      </c>
      <c r="BN17" s="22"/>
      <c r="BO17" s="22">
        <v>0.172439841981603</v>
      </c>
      <c r="BP17" s="22">
        <v>0.15217187470872201</v>
      </c>
      <c r="BQ17" s="22">
        <v>0.29146010889345603</v>
      </c>
      <c r="BR17" s="22"/>
      <c r="BS17" s="22">
        <v>0.312036333819048</v>
      </c>
      <c r="BT17" s="22">
        <v>0.18085867171725201</v>
      </c>
      <c r="BU17" s="22"/>
      <c r="BV17" s="22">
        <v>0.33586168651770698</v>
      </c>
      <c r="BW17" s="22">
        <v>0.23137956414844699</v>
      </c>
      <c r="BX17" s="22">
        <v>0.24463932060821</v>
      </c>
      <c r="BY17" s="22"/>
      <c r="BZ17" s="22">
        <v>0.37188799945786399</v>
      </c>
      <c r="CA17" s="22">
        <v>0.365125461974107</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0.27645691963592001</v>
      </c>
      <c r="D9" s="17">
        <v>0.27652587076590701</v>
      </c>
      <c r="E9" s="17">
        <v>0.27884567313493502</v>
      </c>
      <c r="F9" s="17"/>
      <c r="G9" s="17">
        <v>0.217473340589347</v>
      </c>
      <c r="H9" s="17">
        <v>0.30813991113089101</v>
      </c>
      <c r="I9" s="17">
        <v>0.29095417805986301</v>
      </c>
      <c r="J9" s="17">
        <v>0.23895338225698301</v>
      </c>
      <c r="K9" s="17">
        <v>0.27630572913537299</v>
      </c>
      <c r="L9" s="17">
        <v>0.308824461622274</v>
      </c>
      <c r="M9" s="17"/>
      <c r="N9" s="17">
        <v>0.30820635361882598</v>
      </c>
      <c r="O9" s="17">
        <v>0.26978962769639397</v>
      </c>
      <c r="P9" s="17">
        <v>0.29673078713930201</v>
      </c>
      <c r="Q9" s="17">
        <v>0.23110274795031799</v>
      </c>
      <c r="R9" s="17"/>
      <c r="S9" s="17">
        <v>0.343330614049143</v>
      </c>
      <c r="T9" s="17">
        <v>0.26293724514849398</v>
      </c>
      <c r="U9" s="17">
        <v>0.23078266575828801</v>
      </c>
      <c r="V9" s="17">
        <v>0.29936181456862498</v>
      </c>
      <c r="W9" s="17">
        <v>0.20426618634529101</v>
      </c>
      <c r="X9" s="17">
        <v>0.24767867837556701</v>
      </c>
      <c r="Y9" s="17">
        <v>0.25020629218226198</v>
      </c>
      <c r="Z9" s="17">
        <v>0.30719458343861999</v>
      </c>
      <c r="AA9" s="17">
        <v>0.33887571693302698</v>
      </c>
      <c r="AB9" s="17">
        <v>0.24987062554901501</v>
      </c>
      <c r="AC9" s="17">
        <v>0.25785634081324699</v>
      </c>
      <c r="AD9" s="17">
        <v>0.243094294383429</v>
      </c>
      <c r="AE9" s="17"/>
      <c r="AF9" s="17">
        <v>0.254378746865631</v>
      </c>
      <c r="AG9" s="17">
        <v>0.314338507710406</v>
      </c>
      <c r="AH9" s="17">
        <v>0.325867359294158</v>
      </c>
      <c r="AI9" s="17">
        <v>0.21073233681425299</v>
      </c>
      <c r="AJ9" s="17">
        <v>0.31216524601878298</v>
      </c>
      <c r="AK9" s="17"/>
      <c r="AL9" s="17">
        <v>0.340259130195461</v>
      </c>
      <c r="AM9" s="17">
        <v>0.272694350757405</v>
      </c>
      <c r="AN9" s="17">
        <v>0.33761015966144498</v>
      </c>
      <c r="AO9" s="17">
        <v>0.215958823659127</v>
      </c>
      <c r="AP9" s="17">
        <v>0.32206476315247201</v>
      </c>
      <c r="AQ9" s="17">
        <v>0.19782761630829199</v>
      </c>
      <c r="AR9" s="17"/>
      <c r="AS9" s="17">
        <v>0.38763814379015998</v>
      </c>
      <c r="AT9" s="17">
        <v>0.27060432152164499</v>
      </c>
      <c r="AU9" s="17">
        <v>0.205687649158633</v>
      </c>
      <c r="AV9" s="17">
        <v>0.26432968171788201</v>
      </c>
      <c r="AW9" s="17">
        <v>0.354196807200298</v>
      </c>
      <c r="AX9" s="17"/>
      <c r="AY9" s="17">
        <v>0.36848740737511998</v>
      </c>
      <c r="AZ9" s="17">
        <v>0.25469741048891198</v>
      </c>
      <c r="BA9" s="17">
        <v>0.24837372395332799</v>
      </c>
      <c r="BB9" s="17">
        <v>0.23678525384301</v>
      </c>
      <c r="BC9" s="17">
        <v>0.17710957068241001</v>
      </c>
      <c r="BD9" s="17"/>
      <c r="BE9" s="17">
        <v>0.22594376365155</v>
      </c>
      <c r="BF9" s="17">
        <v>0.21997565540557901</v>
      </c>
      <c r="BG9" s="17">
        <v>0.28331060143693099</v>
      </c>
      <c r="BH9" s="17">
        <v>0.31114251446151597</v>
      </c>
      <c r="BI9" s="17"/>
      <c r="BJ9" s="17">
        <v>0.21609934275228501</v>
      </c>
      <c r="BK9" s="17">
        <v>0.29604859612635998</v>
      </c>
      <c r="BL9" s="17">
        <v>0.25280642449500101</v>
      </c>
      <c r="BM9" s="17">
        <v>0.29912186539718499</v>
      </c>
      <c r="BN9" s="17"/>
      <c r="BO9" s="17">
        <v>0.26059878550484999</v>
      </c>
      <c r="BP9" s="17">
        <v>0.21716415126185901</v>
      </c>
      <c r="BQ9" s="17">
        <v>0.29179053185825998</v>
      </c>
      <c r="BR9" s="17"/>
      <c r="BS9" s="17">
        <v>0.309431800796579</v>
      </c>
      <c r="BT9" s="17">
        <v>0.23424502581649401</v>
      </c>
      <c r="BU9" s="17"/>
      <c r="BV9" s="17">
        <v>0.28366469420930301</v>
      </c>
      <c r="BW9" s="17">
        <v>0.27377463484352799</v>
      </c>
      <c r="BX9" s="17">
        <v>0.27946373701938798</v>
      </c>
      <c r="BY9" s="17"/>
      <c r="BZ9" s="17">
        <v>0.31177783415597499</v>
      </c>
      <c r="CA9" s="17">
        <v>0.33152507441318002</v>
      </c>
    </row>
    <row r="10" spans="2:79" x14ac:dyDescent="0.3">
      <c r="B10" s="18" t="s">
        <v>209</v>
      </c>
      <c r="C10" s="17">
        <v>0.32958808927621502</v>
      </c>
      <c r="D10" s="17">
        <v>0.33618426634936799</v>
      </c>
      <c r="E10" s="17">
        <v>0.32404648888117399</v>
      </c>
      <c r="F10" s="17"/>
      <c r="G10" s="17">
        <v>0.309783942610945</v>
      </c>
      <c r="H10" s="17">
        <v>0.320076235999257</v>
      </c>
      <c r="I10" s="17">
        <v>0.31568431299711203</v>
      </c>
      <c r="J10" s="17">
        <v>0.3337623756018</v>
      </c>
      <c r="K10" s="17">
        <v>0.32796470875714101</v>
      </c>
      <c r="L10" s="17">
        <v>0.35954231156378502</v>
      </c>
      <c r="M10" s="17"/>
      <c r="N10" s="17">
        <v>0.35262496885717898</v>
      </c>
      <c r="O10" s="17">
        <v>0.34043996398100101</v>
      </c>
      <c r="P10" s="17">
        <v>0.29910112737599298</v>
      </c>
      <c r="Q10" s="17">
        <v>0.32101931063772898</v>
      </c>
      <c r="R10" s="17"/>
      <c r="S10" s="17">
        <v>0.30746434099522502</v>
      </c>
      <c r="T10" s="17">
        <v>0.34003662029579101</v>
      </c>
      <c r="U10" s="17">
        <v>0.39074498926393098</v>
      </c>
      <c r="V10" s="17">
        <v>0.28176973911380199</v>
      </c>
      <c r="W10" s="17">
        <v>0.35133987773140501</v>
      </c>
      <c r="X10" s="17">
        <v>0.39142020509646103</v>
      </c>
      <c r="Y10" s="17">
        <v>0.33567231728329699</v>
      </c>
      <c r="Z10" s="17">
        <v>0.37294670589568002</v>
      </c>
      <c r="AA10" s="17">
        <v>0.30774424666914602</v>
      </c>
      <c r="AB10" s="17">
        <v>0.32075640289196999</v>
      </c>
      <c r="AC10" s="17">
        <v>0.213805085558709</v>
      </c>
      <c r="AD10" s="17">
        <v>0.358094016783713</v>
      </c>
      <c r="AE10" s="17"/>
      <c r="AF10" s="17">
        <v>0.32624205275364798</v>
      </c>
      <c r="AG10" s="17">
        <v>0.35293193425331398</v>
      </c>
      <c r="AH10" s="17">
        <v>0.34777225545406598</v>
      </c>
      <c r="AI10" s="17">
        <v>0.28326783850828102</v>
      </c>
      <c r="AJ10" s="17">
        <v>0.30975099482474699</v>
      </c>
      <c r="AK10" s="17"/>
      <c r="AL10" s="17">
        <v>0.35290345623835701</v>
      </c>
      <c r="AM10" s="17">
        <v>0.33757197460468402</v>
      </c>
      <c r="AN10" s="17">
        <v>0.30013636509547698</v>
      </c>
      <c r="AO10" s="17">
        <v>0.29258789894160803</v>
      </c>
      <c r="AP10" s="17">
        <v>0.308766568922274</v>
      </c>
      <c r="AQ10" s="17">
        <v>0.38338701469738201</v>
      </c>
      <c r="AR10" s="17"/>
      <c r="AS10" s="17">
        <v>0.28739421312707503</v>
      </c>
      <c r="AT10" s="17">
        <v>0.34218207154086999</v>
      </c>
      <c r="AU10" s="17">
        <v>0.35365878087312003</v>
      </c>
      <c r="AV10" s="17">
        <v>0.30968731529113103</v>
      </c>
      <c r="AW10" s="17">
        <v>0.24515531025218901</v>
      </c>
      <c r="AX10" s="17"/>
      <c r="AY10" s="17">
        <v>0.31784923551859101</v>
      </c>
      <c r="AZ10" s="17">
        <v>0.36818376793482999</v>
      </c>
      <c r="BA10" s="17">
        <v>0.31012130579442299</v>
      </c>
      <c r="BB10" s="17">
        <v>0.304642909017872</v>
      </c>
      <c r="BC10" s="17">
        <v>0.22177761302497501</v>
      </c>
      <c r="BD10" s="17"/>
      <c r="BE10" s="17">
        <v>0.33142192069117399</v>
      </c>
      <c r="BF10" s="17">
        <v>0.36423093640012599</v>
      </c>
      <c r="BG10" s="17">
        <v>0.33338293291731202</v>
      </c>
      <c r="BH10" s="17">
        <v>0.30240555176723999</v>
      </c>
      <c r="BI10" s="17"/>
      <c r="BJ10" s="17">
        <v>0.31148402068085002</v>
      </c>
      <c r="BK10" s="17">
        <v>0.31693976314407601</v>
      </c>
      <c r="BL10" s="17">
        <v>0.34844450526541998</v>
      </c>
      <c r="BM10" s="17">
        <v>0.32554524376638799</v>
      </c>
      <c r="BN10" s="17"/>
      <c r="BO10" s="17">
        <v>0.31391021232014799</v>
      </c>
      <c r="BP10" s="17">
        <v>0.34722078453104799</v>
      </c>
      <c r="BQ10" s="17">
        <v>0.32885830560132401</v>
      </c>
      <c r="BR10" s="17"/>
      <c r="BS10" s="17">
        <v>0.32563151604123503</v>
      </c>
      <c r="BT10" s="17">
        <v>0.33471792729991501</v>
      </c>
      <c r="BU10" s="17"/>
      <c r="BV10" s="17">
        <v>0.32796979564237499</v>
      </c>
      <c r="BW10" s="17">
        <v>0.33733442774933597</v>
      </c>
      <c r="BX10" s="17">
        <v>0.33359712471658998</v>
      </c>
      <c r="BY10" s="17"/>
      <c r="BZ10" s="17">
        <v>0.395729355222738</v>
      </c>
      <c r="CA10" s="17">
        <v>0.40128153385256798</v>
      </c>
    </row>
    <row r="11" spans="2:79" x14ac:dyDescent="0.3">
      <c r="B11" s="18" t="s">
        <v>210</v>
      </c>
      <c r="C11" s="17">
        <v>0.20999356471416</v>
      </c>
      <c r="D11" s="17">
        <v>0.20447968103051101</v>
      </c>
      <c r="E11" s="17">
        <v>0.215350816646216</v>
      </c>
      <c r="F11" s="17"/>
      <c r="G11" s="17">
        <v>0.232123546228134</v>
      </c>
      <c r="H11" s="17">
        <v>0.20106967404494699</v>
      </c>
      <c r="I11" s="17">
        <v>0.18116957741918899</v>
      </c>
      <c r="J11" s="17">
        <v>0.24039785896698099</v>
      </c>
      <c r="K11" s="17">
        <v>0.221071825159394</v>
      </c>
      <c r="L11" s="17">
        <v>0.19379803238222101</v>
      </c>
      <c r="M11" s="17"/>
      <c r="N11" s="17">
        <v>0.19920967410908699</v>
      </c>
      <c r="O11" s="17">
        <v>0.20347578777434799</v>
      </c>
      <c r="P11" s="17">
        <v>0.22260448771666</v>
      </c>
      <c r="Q11" s="17">
        <v>0.21924790736943001</v>
      </c>
      <c r="R11" s="17"/>
      <c r="S11" s="17">
        <v>0.19262655542476001</v>
      </c>
      <c r="T11" s="17">
        <v>0.22277401118947901</v>
      </c>
      <c r="U11" s="17">
        <v>0.22277731710274201</v>
      </c>
      <c r="V11" s="17">
        <v>0.20337313509004001</v>
      </c>
      <c r="W11" s="17">
        <v>0.245227780744777</v>
      </c>
      <c r="X11" s="17">
        <v>0.19490920086799801</v>
      </c>
      <c r="Y11" s="17">
        <v>0.24352187177837101</v>
      </c>
      <c r="Z11" s="17">
        <v>0.14548494328575901</v>
      </c>
      <c r="AA11" s="17">
        <v>0.18821790887488701</v>
      </c>
      <c r="AB11" s="17">
        <v>0.18687201184494501</v>
      </c>
      <c r="AC11" s="17">
        <v>0.276248928844398</v>
      </c>
      <c r="AD11" s="17">
        <v>0.21857222932163201</v>
      </c>
      <c r="AE11" s="17"/>
      <c r="AF11" s="17">
        <v>0.25373079186349401</v>
      </c>
      <c r="AG11" s="17">
        <v>0.17082783892002401</v>
      </c>
      <c r="AH11" s="17">
        <v>0.18466098028101299</v>
      </c>
      <c r="AI11" s="17">
        <v>0.229527221769394</v>
      </c>
      <c r="AJ11" s="17">
        <v>0.208806101686245</v>
      </c>
      <c r="AK11" s="17"/>
      <c r="AL11" s="17">
        <v>0.18488466264758399</v>
      </c>
      <c r="AM11" s="17">
        <v>0.22444415860455999</v>
      </c>
      <c r="AN11" s="17">
        <v>0.172518636493601</v>
      </c>
      <c r="AO11" s="17">
        <v>0.25105900154963601</v>
      </c>
      <c r="AP11" s="17">
        <v>0.175708411436066</v>
      </c>
      <c r="AQ11" s="17">
        <v>0.19593255285857</v>
      </c>
      <c r="AR11" s="17"/>
      <c r="AS11" s="17">
        <v>0.15996561951632601</v>
      </c>
      <c r="AT11" s="17">
        <v>0.217374585318831</v>
      </c>
      <c r="AU11" s="17">
        <v>0.22967073785140699</v>
      </c>
      <c r="AV11" s="17">
        <v>0.21794705679417301</v>
      </c>
      <c r="AW11" s="17">
        <v>0.15184988029629301</v>
      </c>
      <c r="AX11" s="17"/>
      <c r="AY11" s="17">
        <v>0.167195214113455</v>
      </c>
      <c r="AZ11" s="17">
        <v>0.22493454268671101</v>
      </c>
      <c r="BA11" s="17">
        <v>0.23498102563923701</v>
      </c>
      <c r="BB11" s="17">
        <v>0.199882756200574</v>
      </c>
      <c r="BC11" s="17">
        <v>0.243428680290004</v>
      </c>
      <c r="BD11" s="17"/>
      <c r="BE11" s="17">
        <v>0.13243393100680401</v>
      </c>
      <c r="BF11" s="17">
        <v>0.227939594667627</v>
      </c>
      <c r="BG11" s="17">
        <v>0.217905097722841</v>
      </c>
      <c r="BH11" s="17">
        <v>0.19707596852946799</v>
      </c>
      <c r="BI11" s="17"/>
      <c r="BJ11" s="17">
        <v>0.21368333137078199</v>
      </c>
      <c r="BK11" s="17">
        <v>0.237598983770062</v>
      </c>
      <c r="BL11" s="17">
        <v>0.23134109508096301</v>
      </c>
      <c r="BM11" s="17">
        <v>0.195452597699628</v>
      </c>
      <c r="BN11" s="17"/>
      <c r="BO11" s="17">
        <v>0.21144640394733299</v>
      </c>
      <c r="BP11" s="17">
        <v>0.24589317922317</v>
      </c>
      <c r="BQ11" s="17">
        <v>0.20172941619762799</v>
      </c>
      <c r="BR11" s="17"/>
      <c r="BS11" s="17">
        <v>0.208235041062062</v>
      </c>
      <c r="BT11" s="17">
        <v>0.21366831746718401</v>
      </c>
      <c r="BU11" s="17"/>
      <c r="BV11" s="17">
        <v>0.18620755488440699</v>
      </c>
      <c r="BW11" s="17">
        <v>0.22092779022313799</v>
      </c>
      <c r="BX11" s="17">
        <v>0.20973696326025101</v>
      </c>
      <c r="BY11" s="17"/>
      <c r="BZ11" s="17">
        <v>0.14416520484837</v>
      </c>
      <c r="CA11" s="17">
        <v>0.143785415514082</v>
      </c>
    </row>
    <row r="12" spans="2:79" x14ac:dyDescent="0.3">
      <c r="B12" s="18" t="s">
        <v>211</v>
      </c>
      <c r="C12" s="17">
        <v>0.111927470887424</v>
      </c>
      <c r="D12" s="17">
        <v>0.115220919632974</v>
      </c>
      <c r="E12" s="17">
        <v>0.106871805073694</v>
      </c>
      <c r="F12" s="17"/>
      <c r="G12" s="17">
        <v>0.15076261342497199</v>
      </c>
      <c r="H12" s="17">
        <v>0.106527989747872</v>
      </c>
      <c r="I12" s="17">
        <v>0.124538615032392</v>
      </c>
      <c r="J12" s="17">
        <v>0.11778237446604201</v>
      </c>
      <c r="K12" s="17">
        <v>9.8814664401912902E-2</v>
      </c>
      <c r="L12" s="17">
        <v>8.4154248886124106E-2</v>
      </c>
      <c r="M12" s="17"/>
      <c r="N12" s="17">
        <v>8.2355773644727098E-2</v>
      </c>
      <c r="O12" s="17">
        <v>0.11577695141437699</v>
      </c>
      <c r="P12" s="17">
        <v>0.124903380499056</v>
      </c>
      <c r="Q12" s="17">
        <v>0.12446438823541001</v>
      </c>
      <c r="R12" s="17"/>
      <c r="S12" s="17">
        <v>0.106818872624324</v>
      </c>
      <c r="T12" s="17">
        <v>0.105256943648594</v>
      </c>
      <c r="U12" s="17">
        <v>8.7138701946591998E-2</v>
      </c>
      <c r="V12" s="17">
        <v>0.115880881064393</v>
      </c>
      <c r="W12" s="17">
        <v>0.130626648486766</v>
      </c>
      <c r="X12" s="17">
        <v>9.5525551345161094E-2</v>
      </c>
      <c r="Y12" s="17">
        <v>0.113183133524468</v>
      </c>
      <c r="Z12" s="17">
        <v>0.122096698420779</v>
      </c>
      <c r="AA12" s="17">
        <v>0.10850731662820599</v>
      </c>
      <c r="AB12" s="17">
        <v>0.14669355696248801</v>
      </c>
      <c r="AC12" s="17">
        <v>0.13428678405262601</v>
      </c>
      <c r="AD12" s="17">
        <v>7.8151161570584493E-2</v>
      </c>
      <c r="AE12" s="17"/>
      <c r="AF12" s="17">
        <v>9.2909361329081203E-2</v>
      </c>
      <c r="AG12" s="17">
        <v>0.106103742447134</v>
      </c>
      <c r="AH12" s="17">
        <v>0.106033352429899</v>
      </c>
      <c r="AI12" s="17">
        <v>0.151933722614184</v>
      </c>
      <c r="AJ12" s="17">
        <v>9.8455734527227098E-2</v>
      </c>
      <c r="AK12" s="17"/>
      <c r="AL12" s="17">
        <v>9.5973761275171501E-2</v>
      </c>
      <c r="AM12" s="17">
        <v>9.1725957200358296E-2</v>
      </c>
      <c r="AN12" s="17">
        <v>0.13708613224587099</v>
      </c>
      <c r="AO12" s="17">
        <v>0.136049791725223</v>
      </c>
      <c r="AP12" s="17">
        <v>0.113000404303067</v>
      </c>
      <c r="AQ12" s="17">
        <v>0.115451761447022</v>
      </c>
      <c r="AR12" s="17"/>
      <c r="AS12" s="17">
        <v>9.2848384257529698E-2</v>
      </c>
      <c r="AT12" s="17">
        <v>0.10742946566657099</v>
      </c>
      <c r="AU12" s="17">
        <v>0.131247820928343</v>
      </c>
      <c r="AV12" s="17">
        <v>0.13201799870502601</v>
      </c>
      <c r="AW12" s="17">
        <v>5.0904775806976499E-2</v>
      </c>
      <c r="AX12" s="17"/>
      <c r="AY12" s="17">
        <v>8.6257562252134601E-2</v>
      </c>
      <c r="AZ12" s="17">
        <v>0.10296469182922301</v>
      </c>
      <c r="BA12" s="17">
        <v>0.12735292193078501</v>
      </c>
      <c r="BB12" s="17">
        <v>0.15908687783571601</v>
      </c>
      <c r="BC12" s="17">
        <v>0.124303429528177</v>
      </c>
      <c r="BD12" s="17"/>
      <c r="BE12" s="17">
        <v>0.16987575849758799</v>
      </c>
      <c r="BF12" s="17">
        <v>0.134535520111213</v>
      </c>
      <c r="BG12" s="17">
        <v>9.8342361554883698E-2</v>
      </c>
      <c r="BH12" s="17">
        <v>0.113620389169149</v>
      </c>
      <c r="BI12" s="17"/>
      <c r="BJ12" s="17">
        <v>0.152448640203943</v>
      </c>
      <c r="BK12" s="17">
        <v>0.115376628698297</v>
      </c>
      <c r="BL12" s="17">
        <v>0.101755928770086</v>
      </c>
      <c r="BM12" s="17">
        <v>0.10840111741208799</v>
      </c>
      <c r="BN12" s="17"/>
      <c r="BO12" s="17">
        <v>0.133594365032595</v>
      </c>
      <c r="BP12" s="17">
        <v>0.117514288465042</v>
      </c>
      <c r="BQ12" s="17">
        <v>0.107388726556013</v>
      </c>
      <c r="BR12" s="17"/>
      <c r="BS12" s="17">
        <v>9.5301645035465399E-2</v>
      </c>
      <c r="BT12" s="17">
        <v>0.133805808093756</v>
      </c>
      <c r="BU12" s="17"/>
      <c r="BV12" s="17">
        <v>0.130691072719374</v>
      </c>
      <c r="BW12" s="17">
        <v>0.106551965645098</v>
      </c>
      <c r="BX12" s="17">
        <v>0.111001990581298</v>
      </c>
      <c r="BY12" s="17"/>
      <c r="BZ12" s="17">
        <v>0.109519005026045</v>
      </c>
      <c r="CA12" s="17">
        <v>7.7858171465699094E-2</v>
      </c>
    </row>
    <row r="13" spans="2:79" x14ac:dyDescent="0.3">
      <c r="B13" s="18" t="s">
        <v>212</v>
      </c>
      <c r="C13" s="17">
        <v>5.2557274163896703E-2</v>
      </c>
      <c r="D13" s="17">
        <v>5.4247337202067203E-2</v>
      </c>
      <c r="E13" s="17">
        <v>5.0463669686063903E-2</v>
      </c>
      <c r="F13" s="17"/>
      <c r="G13" s="17">
        <v>6.9631620403956998E-2</v>
      </c>
      <c r="H13" s="17">
        <v>4.9350685616539602E-2</v>
      </c>
      <c r="I13" s="17">
        <v>6.8393165216654006E-2</v>
      </c>
      <c r="J13" s="17">
        <v>4.74393820940631E-2</v>
      </c>
      <c r="K13" s="17">
        <v>6.2415368514216099E-2</v>
      </c>
      <c r="L13" s="17">
        <v>2.84871156386464E-2</v>
      </c>
      <c r="M13" s="17"/>
      <c r="N13" s="17">
        <v>4.9136116837461802E-2</v>
      </c>
      <c r="O13" s="17">
        <v>5.4142008177162602E-2</v>
      </c>
      <c r="P13" s="17">
        <v>3.6803713164595998E-2</v>
      </c>
      <c r="Q13" s="17">
        <v>6.9518279865312393E-2</v>
      </c>
      <c r="R13" s="17"/>
      <c r="S13" s="17">
        <v>3.8844047074247198E-2</v>
      </c>
      <c r="T13" s="17">
        <v>5.8119716259716098E-2</v>
      </c>
      <c r="U13" s="17">
        <v>4.4906065332504998E-2</v>
      </c>
      <c r="V13" s="17">
        <v>7.1301341796237303E-2</v>
      </c>
      <c r="W13" s="17">
        <v>5.48653320577163E-2</v>
      </c>
      <c r="X13" s="17">
        <v>5.48137951021875E-2</v>
      </c>
      <c r="Y13" s="17">
        <v>3.8990836093205701E-2</v>
      </c>
      <c r="Z13" s="17">
        <v>3.9307901315312997E-2</v>
      </c>
      <c r="AA13" s="17">
        <v>3.0988408163746602E-2</v>
      </c>
      <c r="AB13" s="17">
        <v>7.7709852548168507E-2</v>
      </c>
      <c r="AC13" s="17">
        <v>6.6130492532217006E-2</v>
      </c>
      <c r="AD13" s="17">
        <v>7.9127188854169805E-2</v>
      </c>
      <c r="AE13" s="17"/>
      <c r="AF13" s="17">
        <v>5.6189437397732099E-2</v>
      </c>
      <c r="AG13" s="17">
        <v>3.8059202697575602E-2</v>
      </c>
      <c r="AH13" s="17">
        <v>1.80446879584217E-2</v>
      </c>
      <c r="AI13" s="17">
        <v>0.111728533617026</v>
      </c>
      <c r="AJ13" s="17">
        <v>6.1756783005749903E-2</v>
      </c>
      <c r="AK13" s="17"/>
      <c r="AL13" s="17">
        <v>1.6869896387825201E-2</v>
      </c>
      <c r="AM13" s="17">
        <v>6.0626240614235501E-2</v>
      </c>
      <c r="AN13" s="17">
        <v>3.1437645184465901E-2</v>
      </c>
      <c r="AO13" s="17">
        <v>9.2418911908939305E-2</v>
      </c>
      <c r="AP13" s="17">
        <v>7.3554573398832104E-2</v>
      </c>
      <c r="AQ13" s="17">
        <v>5.4128396059984797E-2</v>
      </c>
      <c r="AR13" s="17"/>
      <c r="AS13" s="17">
        <v>6.5829130622019005E-2</v>
      </c>
      <c r="AT13" s="17">
        <v>4.41326828704856E-2</v>
      </c>
      <c r="AU13" s="17">
        <v>5.1593166658642199E-2</v>
      </c>
      <c r="AV13" s="17">
        <v>5.08247301833284E-2</v>
      </c>
      <c r="AW13" s="17">
        <v>0.16530204568607701</v>
      </c>
      <c r="AX13" s="17"/>
      <c r="AY13" s="17">
        <v>5.2105251023028702E-2</v>
      </c>
      <c r="AZ13" s="17">
        <v>3.13450538212501E-2</v>
      </c>
      <c r="BA13" s="17">
        <v>5.1337213594479299E-2</v>
      </c>
      <c r="BB13" s="17">
        <v>8.32824548088473E-2</v>
      </c>
      <c r="BC13" s="17">
        <v>0.17908662046697801</v>
      </c>
      <c r="BD13" s="17"/>
      <c r="BE13" s="17">
        <v>0.124454852005993</v>
      </c>
      <c r="BF13" s="17">
        <v>4.24737659373167E-2</v>
      </c>
      <c r="BG13" s="17">
        <v>5.2759174605740901E-2</v>
      </c>
      <c r="BH13" s="17">
        <v>4.6628471637060499E-2</v>
      </c>
      <c r="BI13" s="17"/>
      <c r="BJ13" s="17">
        <v>7.6172130765771007E-2</v>
      </c>
      <c r="BK13" s="17">
        <v>3.4036028261205199E-2</v>
      </c>
      <c r="BL13" s="17">
        <v>4.9720953338525199E-2</v>
      </c>
      <c r="BM13" s="17">
        <v>5.0737693612819101E-2</v>
      </c>
      <c r="BN13" s="17"/>
      <c r="BO13" s="17">
        <v>6.5855159758370405E-2</v>
      </c>
      <c r="BP13" s="17">
        <v>6.4751020763351E-2</v>
      </c>
      <c r="BQ13" s="17">
        <v>4.7970640175510601E-2</v>
      </c>
      <c r="BR13" s="17"/>
      <c r="BS13" s="17">
        <v>4.2612969887482997E-2</v>
      </c>
      <c r="BT13" s="17">
        <v>6.4165438985931605E-2</v>
      </c>
      <c r="BU13" s="17"/>
      <c r="BV13" s="17">
        <v>5.2442132720595697E-2</v>
      </c>
      <c r="BW13" s="17">
        <v>4.5210148119343499E-2</v>
      </c>
      <c r="BX13" s="17">
        <v>6.1035430203885098E-2</v>
      </c>
      <c r="BY13" s="17"/>
      <c r="BZ13" s="17">
        <v>2.8729297362283201E-2</v>
      </c>
      <c r="CA13" s="17">
        <v>3.7280476175661797E-2</v>
      </c>
    </row>
    <row r="14" spans="2:79" x14ac:dyDescent="0.3">
      <c r="B14" s="18" t="s">
        <v>149</v>
      </c>
      <c r="C14" s="17">
        <v>1.9476681322385399E-2</v>
      </c>
      <c r="D14" s="17">
        <v>1.33419250191723E-2</v>
      </c>
      <c r="E14" s="17">
        <v>2.44215465779179E-2</v>
      </c>
      <c r="F14" s="17"/>
      <c r="G14" s="17">
        <v>2.0224936742646301E-2</v>
      </c>
      <c r="H14" s="17">
        <v>1.4835503460493201E-2</v>
      </c>
      <c r="I14" s="17">
        <v>1.9260151274789201E-2</v>
      </c>
      <c r="J14" s="17">
        <v>2.1664626614131301E-2</v>
      </c>
      <c r="K14" s="17">
        <v>1.3427704031963399E-2</v>
      </c>
      <c r="L14" s="17">
        <v>2.5193829906949499E-2</v>
      </c>
      <c r="M14" s="17"/>
      <c r="N14" s="17">
        <v>8.4671129327198395E-3</v>
      </c>
      <c r="O14" s="17">
        <v>1.6375660956717001E-2</v>
      </c>
      <c r="P14" s="17">
        <v>1.9856504104394299E-2</v>
      </c>
      <c r="Q14" s="17">
        <v>3.4647365941799499E-2</v>
      </c>
      <c r="R14" s="17"/>
      <c r="S14" s="17">
        <v>1.09155698322998E-2</v>
      </c>
      <c r="T14" s="17">
        <v>1.08754634579258E-2</v>
      </c>
      <c r="U14" s="17">
        <v>2.3650260595943301E-2</v>
      </c>
      <c r="V14" s="17">
        <v>2.8313088366902699E-2</v>
      </c>
      <c r="W14" s="17">
        <v>1.3674174634043801E-2</v>
      </c>
      <c r="X14" s="17">
        <v>1.5652569212625599E-2</v>
      </c>
      <c r="Y14" s="17">
        <v>1.8425549138395999E-2</v>
      </c>
      <c r="Z14" s="17">
        <v>1.2969167643849699E-2</v>
      </c>
      <c r="AA14" s="17">
        <v>2.5666402730987602E-2</v>
      </c>
      <c r="AB14" s="17">
        <v>1.8097550203413301E-2</v>
      </c>
      <c r="AC14" s="17">
        <v>5.1672368198802901E-2</v>
      </c>
      <c r="AD14" s="17">
        <v>2.2961109086471101E-2</v>
      </c>
      <c r="AE14" s="17"/>
      <c r="AF14" s="17">
        <v>1.6549609790412999E-2</v>
      </c>
      <c r="AG14" s="17">
        <v>1.7738773971546998E-2</v>
      </c>
      <c r="AH14" s="17">
        <v>1.76213645824418E-2</v>
      </c>
      <c r="AI14" s="17">
        <v>1.28103466768622E-2</v>
      </c>
      <c r="AJ14" s="17">
        <v>9.0651399372484696E-3</v>
      </c>
      <c r="AK14" s="17"/>
      <c r="AL14" s="17">
        <v>9.1090932556011205E-3</v>
      </c>
      <c r="AM14" s="17">
        <v>1.2937318218756801E-2</v>
      </c>
      <c r="AN14" s="17">
        <v>2.1211061319139898E-2</v>
      </c>
      <c r="AO14" s="17">
        <v>1.1925572215466499E-2</v>
      </c>
      <c r="AP14" s="17">
        <v>6.9052787872884202E-3</v>
      </c>
      <c r="AQ14" s="17">
        <v>5.3272658628749102E-2</v>
      </c>
      <c r="AR14" s="17"/>
      <c r="AS14" s="17">
        <v>6.3245086868900799E-3</v>
      </c>
      <c r="AT14" s="17">
        <v>1.82768730815966E-2</v>
      </c>
      <c r="AU14" s="17">
        <v>2.8141844529853799E-2</v>
      </c>
      <c r="AV14" s="17">
        <v>2.51932173084598E-2</v>
      </c>
      <c r="AW14" s="17">
        <v>3.2591180758167602E-2</v>
      </c>
      <c r="AX14" s="17"/>
      <c r="AY14" s="17">
        <v>8.10532971767048E-3</v>
      </c>
      <c r="AZ14" s="17">
        <v>1.7874533239073499E-2</v>
      </c>
      <c r="BA14" s="17">
        <v>2.78338090877479E-2</v>
      </c>
      <c r="BB14" s="17">
        <v>1.6319748293981699E-2</v>
      </c>
      <c r="BC14" s="17">
        <v>5.4294086007456097E-2</v>
      </c>
      <c r="BD14" s="17"/>
      <c r="BE14" s="17">
        <v>1.58697741468911E-2</v>
      </c>
      <c r="BF14" s="17">
        <v>1.08445274781389E-2</v>
      </c>
      <c r="BG14" s="17">
        <v>1.42998317622912E-2</v>
      </c>
      <c r="BH14" s="17">
        <v>2.91271044355665E-2</v>
      </c>
      <c r="BI14" s="17"/>
      <c r="BJ14" s="17">
        <v>3.0112534226369701E-2</v>
      </c>
      <c r="BK14" s="17">
        <v>0</v>
      </c>
      <c r="BL14" s="17">
        <v>1.59310930500043E-2</v>
      </c>
      <c r="BM14" s="17">
        <v>2.0741482111891401E-2</v>
      </c>
      <c r="BN14" s="17"/>
      <c r="BO14" s="17">
        <v>1.4595073436703399E-2</v>
      </c>
      <c r="BP14" s="17">
        <v>7.4565757555305097E-3</v>
      </c>
      <c r="BQ14" s="17">
        <v>2.2262379611263899E-2</v>
      </c>
      <c r="BR14" s="17"/>
      <c r="BS14" s="17">
        <v>1.8787027177175501E-2</v>
      </c>
      <c r="BT14" s="17">
        <v>1.9397482336718799E-2</v>
      </c>
      <c r="BU14" s="17"/>
      <c r="BV14" s="17">
        <v>1.9024749823945902E-2</v>
      </c>
      <c r="BW14" s="17">
        <v>1.6201033419556098E-2</v>
      </c>
      <c r="BX14" s="17">
        <v>5.1647542185876104E-3</v>
      </c>
      <c r="BY14" s="17"/>
      <c r="BZ14" s="17">
        <v>1.00793033845894E-2</v>
      </c>
      <c r="CA14" s="17">
        <v>8.2693285788088804E-3</v>
      </c>
    </row>
    <row r="15" spans="2:79" x14ac:dyDescent="0.3">
      <c r="B15" s="18" t="s">
        <v>213</v>
      </c>
      <c r="C15" s="21">
        <v>0.60604500891213398</v>
      </c>
      <c r="D15" s="21">
        <v>0.612710137115276</v>
      </c>
      <c r="E15" s="21">
        <v>0.60289216201610896</v>
      </c>
      <c r="F15" s="21"/>
      <c r="G15" s="21">
        <v>0.52725728320029197</v>
      </c>
      <c r="H15" s="21">
        <v>0.62821614713014795</v>
      </c>
      <c r="I15" s="21">
        <v>0.60663849105697598</v>
      </c>
      <c r="J15" s="21">
        <v>0.57271575785878204</v>
      </c>
      <c r="K15" s="21">
        <v>0.604270437892513</v>
      </c>
      <c r="L15" s="21">
        <v>0.66836677318605897</v>
      </c>
      <c r="M15" s="21"/>
      <c r="N15" s="21">
        <v>0.66083132247600396</v>
      </c>
      <c r="O15" s="21">
        <v>0.61022959167739499</v>
      </c>
      <c r="P15" s="21">
        <v>0.59583191451529405</v>
      </c>
      <c r="Q15" s="21">
        <v>0.55212205858804797</v>
      </c>
      <c r="R15" s="21"/>
      <c r="S15" s="21">
        <v>0.65079495504436902</v>
      </c>
      <c r="T15" s="21">
        <v>0.602973865444285</v>
      </c>
      <c r="U15" s="21">
        <v>0.62152765502221796</v>
      </c>
      <c r="V15" s="21">
        <v>0.58113155368242697</v>
      </c>
      <c r="W15" s="21">
        <v>0.55560606407669599</v>
      </c>
      <c r="X15" s="21">
        <v>0.63909888347202803</v>
      </c>
      <c r="Y15" s="21">
        <v>0.58587860946555903</v>
      </c>
      <c r="Z15" s="21">
        <v>0.68014128933429896</v>
      </c>
      <c r="AA15" s="21">
        <v>0.646619963602173</v>
      </c>
      <c r="AB15" s="21">
        <v>0.57062702844098401</v>
      </c>
      <c r="AC15" s="21">
        <v>0.47166142637195602</v>
      </c>
      <c r="AD15" s="21">
        <v>0.601188311167142</v>
      </c>
      <c r="AE15" s="21"/>
      <c r="AF15" s="21">
        <v>0.58062079961928004</v>
      </c>
      <c r="AG15" s="21">
        <v>0.66727044196371899</v>
      </c>
      <c r="AH15" s="21">
        <v>0.67363961474822398</v>
      </c>
      <c r="AI15" s="21">
        <v>0.49400017532253299</v>
      </c>
      <c r="AJ15" s="21">
        <v>0.62191624084352903</v>
      </c>
      <c r="AK15" s="21"/>
      <c r="AL15" s="21">
        <v>0.69316258643381801</v>
      </c>
      <c r="AM15" s="21">
        <v>0.61026632536208902</v>
      </c>
      <c r="AN15" s="21">
        <v>0.63774652475692195</v>
      </c>
      <c r="AO15" s="21">
        <v>0.50854672260073497</v>
      </c>
      <c r="AP15" s="21">
        <v>0.63083133207474595</v>
      </c>
      <c r="AQ15" s="21">
        <v>0.58121463100567405</v>
      </c>
      <c r="AR15" s="21"/>
      <c r="AS15" s="21">
        <v>0.67503235691723495</v>
      </c>
      <c r="AT15" s="21">
        <v>0.61278639306251503</v>
      </c>
      <c r="AU15" s="21">
        <v>0.55934643003175399</v>
      </c>
      <c r="AV15" s="21">
        <v>0.57401699700901299</v>
      </c>
      <c r="AW15" s="21">
        <v>0.59935211745248596</v>
      </c>
      <c r="AX15" s="21"/>
      <c r="AY15" s="21">
        <v>0.68633664289371099</v>
      </c>
      <c r="AZ15" s="21">
        <v>0.62288117842374202</v>
      </c>
      <c r="BA15" s="21">
        <v>0.558495029747751</v>
      </c>
      <c r="BB15" s="21">
        <v>0.54142816286088102</v>
      </c>
      <c r="BC15" s="21">
        <v>0.39888718370738402</v>
      </c>
      <c r="BD15" s="21"/>
      <c r="BE15" s="21">
        <v>0.55736568434272404</v>
      </c>
      <c r="BF15" s="21">
        <v>0.584206591805705</v>
      </c>
      <c r="BG15" s="21">
        <v>0.61669353435424301</v>
      </c>
      <c r="BH15" s="21">
        <v>0.61354806622875602</v>
      </c>
      <c r="BI15" s="21"/>
      <c r="BJ15" s="21">
        <v>0.52758336343313395</v>
      </c>
      <c r="BK15" s="21">
        <v>0.61298835927043605</v>
      </c>
      <c r="BL15" s="21">
        <v>0.60125092976042105</v>
      </c>
      <c r="BM15" s="21">
        <v>0.62466710916357304</v>
      </c>
      <c r="BN15" s="21"/>
      <c r="BO15" s="21">
        <v>0.57450899782499798</v>
      </c>
      <c r="BP15" s="21">
        <v>0.56438493579290605</v>
      </c>
      <c r="BQ15" s="21">
        <v>0.62064883745958399</v>
      </c>
      <c r="BR15" s="21"/>
      <c r="BS15" s="21">
        <v>0.63506331683781403</v>
      </c>
      <c r="BT15" s="21">
        <v>0.56896295311640899</v>
      </c>
      <c r="BU15" s="21"/>
      <c r="BV15" s="21">
        <v>0.61163448985167801</v>
      </c>
      <c r="BW15" s="21">
        <v>0.61110906259286402</v>
      </c>
      <c r="BX15" s="21">
        <v>0.61306086173597796</v>
      </c>
      <c r="BY15" s="21"/>
      <c r="BZ15" s="21">
        <v>0.70750718937871304</v>
      </c>
      <c r="CA15" s="21">
        <v>0.73280660826574795</v>
      </c>
    </row>
    <row r="16" spans="2:79" x14ac:dyDescent="0.3">
      <c r="B16" s="18" t="s">
        <v>214</v>
      </c>
      <c r="C16" s="21">
        <v>0.16448474505131999</v>
      </c>
      <c r="D16" s="21">
        <v>0.16946825683504099</v>
      </c>
      <c r="E16" s="21">
        <v>0.15733547475975701</v>
      </c>
      <c r="F16" s="21"/>
      <c r="G16" s="21">
        <v>0.220394233828929</v>
      </c>
      <c r="H16" s="21">
        <v>0.15587867536441199</v>
      </c>
      <c r="I16" s="21">
        <v>0.192931780249046</v>
      </c>
      <c r="J16" s="21">
        <v>0.16522175656010499</v>
      </c>
      <c r="K16" s="21">
        <v>0.161230032916129</v>
      </c>
      <c r="L16" s="21">
        <v>0.11264136452477</v>
      </c>
      <c r="M16" s="21"/>
      <c r="N16" s="21">
        <v>0.13149189048218901</v>
      </c>
      <c r="O16" s="21">
        <v>0.16991895959153999</v>
      </c>
      <c r="P16" s="21">
        <v>0.16170709366365199</v>
      </c>
      <c r="Q16" s="21">
        <v>0.19398266810072301</v>
      </c>
      <c r="R16" s="21"/>
      <c r="S16" s="21">
        <v>0.14566291969857101</v>
      </c>
      <c r="T16" s="21">
        <v>0.16337665990831099</v>
      </c>
      <c r="U16" s="21">
        <v>0.132044767279097</v>
      </c>
      <c r="V16" s="21">
        <v>0.18718222286062999</v>
      </c>
      <c r="W16" s="21">
        <v>0.18549198054448299</v>
      </c>
      <c r="X16" s="21">
        <v>0.150339346447349</v>
      </c>
      <c r="Y16" s="21">
        <v>0.15217396961767399</v>
      </c>
      <c r="Z16" s="21">
        <v>0.161404599736092</v>
      </c>
      <c r="AA16" s="21">
        <v>0.13949572479195199</v>
      </c>
      <c r="AB16" s="21">
        <v>0.22440340951065699</v>
      </c>
      <c r="AC16" s="21">
        <v>0.20041727658484401</v>
      </c>
      <c r="AD16" s="21">
        <v>0.15727835042475399</v>
      </c>
      <c r="AE16" s="21"/>
      <c r="AF16" s="21">
        <v>0.149098798726813</v>
      </c>
      <c r="AG16" s="21">
        <v>0.14416294514471001</v>
      </c>
      <c r="AH16" s="21">
        <v>0.124078040388321</v>
      </c>
      <c r="AI16" s="21">
        <v>0.26366225623120998</v>
      </c>
      <c r="AJ16" s="21">
        <v>0.16021251753297699</v>
      </c>
      <c r="AK16" s="21"/>
      <c r="AL16" s="21">
        <v>0.112843657662997</v>
      </c>
      <c r="AM16" s="21">
        <v>0.152352197814594</v>
      </c>
      <c r="AN16" s="21">
        <v>0.168523777430337</v>
      </c>
      <c r="AO16" s="21">
        <v>0.228468703634162</v>
      </c>
      <c r="AP16" s="21">
        <v>0.18655497770189999</v>
      </c>
      <c r="AQ16" s="21">
        <v>0.169580157507007</v>
      </c>
      <c r="AR16" s="21"/>
      <c r="AS16" s="21">
        <v>0.15867751487954901</v>
      </c>
      <c r="AT16" s="21">
        <v>0.15156214853705699</v>
      </c>
      <c r="AU16" s="21">
        <v>0.182840987586985</v>
      </c>
      <c r="AV16" s="21">
        <v>0.18284272888835401</v>
      </c>
      <c r="AW16" s="21">
        <v>0.21620682149305301</v>
      </c>
      <c r="AX16" s="21"/>
      <c r="AY16" s="21">
        <v>0.138362813275163</v>
      </c>
      <c r="AZ16" s="21">
        <v>0.13430974565047299</v>
      </c>
      <c r="BA16" s="21">
        <v>0.178690135525264</v>
      </c>
      <c r="BB16" s="21">
        <v>0.24236933264456301</v>
      </c>
      <c r="BC16" s="21">
        <v>0.30339004999515501</v>
      </c>
      <c r="BD16" s="21"/>
      <c r="BE16" s="21">
        <v>0.294330610503581</v>
      </c>
      <c r="BF16" s="21">
        <v>0.177009286048529</v>
      </c>
      <c r="BG16" s="21">
        <v>0.15110153616062499</v>
      </c>
      <c r="BH16" s="21">
        <v>0.16024886080620901</v>
      </c>
      <c r="BI16" s="21"/>
      <c r="BJ16" s="21">
        <v>0.228620770969714</v>
      </c>
      <c r="BK16" s="21">
        <v>0.14941265695950201</v>
      </c>
      <c r="BL16" s="21">
        <v>0.15147688210861099</v>
      </c>
      <c r="BM16" s="21">
        <v>0.15913881102490801</v>
      </c>
      <c r="BN16" s="21"/>
      <c r="BO16" s="21">
        <v>0.199449524790965</v>
      </c>
      <c r="BP16" s="21">
        <v>0.18226530922839301</v>
      </c>
      <c r="BQ16" s="21">
        <v>0.15535936673152401</v>
      </c>
      <c r="BR16" s="21"/>
      <c r="BS16" s="21">
        <v>0.13791461492294799</v>
      </c>
      <c r="BT16" s="21">
        <v>0.197971247079688</v>
      </c>
      <c r="BU16" s="21"/>
      <c r="BV16" s="21">
        <v>0.183133205439969</v>
      </c>
      <c r="BW16" s="21">
        <v>0.15176211376444201</v>
      </c>
      <c r="BX16" s="21">
        <v>0.172037420785183</v>
      </c>
      <c r="BY16" s="21"/>
      <c r="BZ16" s="21">
        <v>0.138248302388328</v>
      </c>
      <c r="CA16" s="21">
        <v>0.115138647641361</v>
      </c>
    </row>
    <row r="17" spans="2:79" x14ac:dyDescent="0.3">
      <c r="B17" s="18" t="s">
        <v>191</v>
      </c>
      <c r="C17" s="22">
        <v>0.44156026386081398</v>
      </c>
      <c r="D17" s="22">
        <v>0.44324188028023498</v>
      </c>
      <c r="E17" s="22">
        <v>0.445556687256351</v>
      </c>
      <c r="F17" s="22"/>
      <c r="G17" s="22">
        <v>0.30686304937136299</v>
      </c>
      <c r="H17" s="22">
        <v>0.47233747176573598</v>
      </c>
      <c r="I17" s="22">
        <v>0.41370671080792998</v>
      </c>
      <c r="J17" s="22">
        <v>0.40749400129867702</v>
      </c>
      <c r="K17" s="22">
        <v>0.44304040497638397</v>
      </c>
      <c r="L17" s="22">
        <v>0.55572540866128906</v>
      </c>
      <c r="M17" s="22"/>
      <c r="N17" s="22">
        <v>0.52933943199381495</v>
      </c>
      <c r="O17" s="22">
        <v>0.44031063208585502</v>
      </c>
      <c r="P17" s="22">
        <v>0.434124820851642</v>
      </c>
      <c r="Q17" s="22">
        <v>0.35813939048732502</v>
      </c>
      <c r="R17" s="22"/>
      <c r="S17" s="22">
        <v>0.50513203534579798</v>
      </c>
      <c r="T17" s="22">
        <v>0.43959720553597398</v>
      </c>
      <c r="U17" s="22">
        <v>0.48948288774312099</v>
      </c>
      <c r="V17" s="22">
        <v>0.39394933082179701</v>
      </c>
      <c r="W17" s="22">
        <v>0.37011408353221398</v>
      </c>
      <c r="X17" s="22">
        <v>0.488759537024679</v>
      </c>
      <c r="Y17" s="22">
        <v>0.43370463984788499</v>
      </c>
      <c r="Z17" s="22">
        <v>0.51873668959820696</v>
      </c>
      <c r="AA17" s="22">
        <v>0.50712423881022095</v>
      </c>
      <c r="AB17" s="22">
        <v>0.34622361893032799</v>
      </c>
      <c r="AC17" s="22">
        <v>0.27124414978711198</v>
      </c>
      <c r="AD17" s="22">
        <v>0.44390996074238798</v>
      </c>
      <c r="AE17" s="22"/>
      <c r="AF17" s="22">
        <v>0.43152200089246601</v>
      </c>
      <c r="AG17" s="22">
        <v>0.52310749681900903</v>
      </c>
      <c r="AH17" s="22">
        <v>0.54956157435990305</v>
      </c>
      <c r="AI17" s="22">
        <v>0.23033791909132301</v>
      </c>
      <c r="AJ17" s="22">
        <v>0.46170372331055198</v>
      </c>
      <c r="AK17" s="22"/>
      <c r="AL17" s="22">
        <v>0.58031892877082103</v>
      </c>
      <c r="AM17" s="22">
        <v>0.457914127547495</v>
      </c>
      <c r="AN17" s="22">
        <v>0.46922274732658498</v>
      </c>
      <c r="AO17" s="22">
        <v>0.28007801896657297</v>
      </c>
      <c r="AP17" s="22">
        <v>0.44427635437284702</v>
      </c>
      <c r="AQ17" s="22">
        <v>0.411634473498666</v>
      </c>
      <c r="AR17" s="22"/>
      <c r="AS17" s="22">
        <v>0.516354842037687</v>
      </c>
      <c r="AT17" s="22">
        <v>0.46122424452545902</v>
      </c>
      <c r="AU17" s="22">
        <v>0.37650544244476802</v>
      </c>
      <c r="AV17" s="22">
        <v>0.39117426812065897</v>
      </c>
      <c r="AW17" s="22">
        <v>0.38314529595943297</v>
      </c>
      <c r="AX17" s="22"/>
      <c r="AY17" s="22">
        <v>0.54797382961854801</v>
      </c>
      <c r="AZ17" s="22">
        <v>0.48857143277326998</v>
      </c>
      <c r="BA17" s="22">
        <v>0.37980489422248598</v>
      </c>
      <c r="BB17" s="22">
        <v>0.29905883021631802</v>
      </c>
      <c r="BC17" s="22">
        <v>9.5497133712228802E-2</v>
      </c>
      <c r="BD17" s="22"/>
      <c r="BE17" s="22">
        <v>0.26303507383914299</v>
      </c>
      <c r="BF17" s="22">
        <v>0.407197305757176</v>
      </c>
      <c r="BG17" s="22">
        <v>0.46559199819361802</v>
      </c>
      <c r="BH17" s="22">
        <v>0.45329920542254698</v>
      </c>
      <c r="BI17" s="22"/>
      <c r="BJ17" s="22">
        <v>0.29896259246342</v>
      </c>
      <c r="BK17" s="22">
        <v>0.46357570231093398</v>
      </c>
      <c r="BL17" s="22">
        <v>0.44977404765181001</v>
      </c>
      <c r="BM17" s="22">
        <v>0.46552829813866498</v>
      </c>
      <c r="BN17" s="22"/>
      <c r="BO17" s="22">
        <v>0.37505947303403298</v>
      </c>
      <c r="BP17" s="22">
        <v>0.38211962656451298</v>
      </c>
      <c r="BQ17" s="22">
        <v>0.46528947072805998</v>
      </c>
      <c r="BR17" s="22"/>
      <c r="BS17" s="22">
        <v>0.49714870191486599</v>
      </c>
      <c r="BT17" s="22">
        <v>0.37099170603672099</v>
      </c>
      <c r="BU17" s="22"/>
      <c r="BV17" s="22">
        <v>0.42850128441170898</v>
      </c>
      <c r="BW17" s="22">
        <v>0.45934694882842197</v>
      </c>
      <c r="BX17" s="22">
        <v>0.44102344095079499</v>
      </c>
      <c r="BY17" s="22"/>
      <c r="BZ17" s="22">
        <v>0.56925888699038496</v>
      </c>
      <c r="CA17" s="22">
        <v>0.617667960624387</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0.321975039130454</v>
      </c>
      <c r="D9" s="17">
        <v>0.30325652091719202</v>
      </c>
      <c r="E9" s="17">
        <v>0.34207604091536697</v>
      </c>
      <c r="F9" s="17"/>
      <c r="G9" s="17">
        <v>0.22871519568121201</v>
      </c>
      <c r="H9" s="17">
        <v>0.34051578318426601</v>
      </c>
      <c r="I9" s="17">
        <v>0.306893815081066</v>
      </c>
      <c r="J9" s="17">
        <v>0.277179279357678</v>
      </c>
      <c r="K9" s="17">
        <v>0.37315258244813498</v>
      </c>
      <c r="L9" s="17">
        <v>0.38362324855631103</v>
      </c>
      <c r="M9" s="17"/>
      <c r="N9" s="17">
        <v>0.37073225715429098</v>
      </c>
      <c r="O9" s="17">
        <v>0.30405593159506999</v>
      </c>
      <c r="P9" s="17">
        <v>0.32516903376932299</v>
      </c>
      <c r="Q9" s="17">
        <v>0.2840006636529</v>
      </c>
      <c r="R9" s="17"/>
      <c r="S9" s="17">
        <v>0.356711943440775</v>
      </c>
      <c r="T9" s="17">
        <v>0.35020152875807697</v>
      </c>
      <c r="U9" s="17">
        <v>0.26897756044633903</v>
      </c>
      <c r="V9" s="17">
        <v>0.33620482859487499</v>
      </c>
      <c r="W9" s="17">
        <v>0.28479806940019398</v>
      </c>
      <c r="X9" s="17">
        <v>0.34616191250272099</v>
      </c>
      <c r="Y9" s="17">
        <v>0.25425012522083401</v>
      </c>
      <c r="Z9" s="17">
        <v>0.41463768097254899</v>
      </c>
      <c r="AA9" s="17">
        <v>0.33125756910713799</v>
      </c>
      <c r="AB9" s="17">
        <v>0.31778867377236703</v>
      </c>
      <c r="AC9" s="17">
        <v>0.238812484478931</v>
      </c>
      <c r="AD9" s="17">
        <v>0.32682987254950302</v>
      </c>
      <c r="AE9" s="17"/>
      <c r="AF9" s="17">
        <v>0.301693209564386</v>
      </c>
      <c r="AG9" s="17">
        <v>0.34965539253397099</v>
      </c>
      <c r="AH9" s="17">
        <v>0.37298560029097599</v>
      </c>
      <c r="AI9" s="17">
        <v>0.240399641929153</v>
      </c>
      <c r="AJ9" s="17">
        <v>0.41268891836255001</v>
      </c>
      <c r="AK9" s="17"/>
      <c r="AL9" s="17">
        <v>0.37550420583417898</v>
      </c>
      <c r="AM9" s="17">
        <v>0.30722832464239802</v>
      </c>
      <c r="AN9" s="17">
        <v>0.36587222965086902</v>
      </c>
      <c r="AO9" s="17">
        <v>0.24778270916992201</v>
      </c>
      <c r="AP9" s="17">
        <v>0.40786578432866899</v>
      </c>
      <c r="AQ9" s="17">
        <v>0.26672349789963601</v>
      </c>
      <c r="AR9" s="17"/>
      <c r="AS9" s="17">
        <v>0.47602480993645602</v>
      </c>
      <c r="AT9" s="17">
        <v>0.29884447189822599</v>
      </c>
      <c r="AU9" s="17">
        <v>0.25796952818361002</v>
      </c>
      <c r="AV9" s="17">
        <v>0.31250783239360203</v>
      </c>
      <c r="AW9" s="17">
        <v>0.37664778033853602</v>
      </c>
      <c r="AX9" s="17"/>
      <c r="AY9" s="17">
        <v>0.43171800002041599</v>
      </c>
      <c r="AZ9" s="17">
        <v>0.29801788871649498</v>
      </c>
      <c r="BA9" s="17">
        <v>0.28164003850845998</v>
      </c>
      <c r="BB9" s="17">
        <v>0.272799881071425</v>
      </c>
      <c r="BC9" s="17">
        <v>0.21011580850719899</v>
      </c>
      <c r="BD9" s="17"/>
      <c r="BE9" s="17">
        <v>0.260536643388948</v>
      </c>
      <c r="BF9" s="17">
        <v>0.25261134399267998</v>
      </c>
      <c r="BG9" s="17">
        <v>0.33302151755777298</v>
      </c>
      <c r="BH9" s="17">
        <v>0.36040124615667002</v>
      </c>
      <c r="BI9" s="17"/>
      <c r="BJ9" s="17">
        <v>0.20288065861871801</v>
      </c>
      <c r="BK9" s="17">
        <v>0.28685528789970699</v>
      </c>
      <c r="BL9" s="17">
        <v>0.31313136260407398</v>
      </c>
      <c r="BM9" s="17">
        <v>0.35840724360926701</v>
      </c>
      <c r="BN9" s="17"/>
      <c r="BO9" s="17">
        <v>0.27977312977310198</v>
      </c>
      <c r="BP9" s="17">
        <v>0.204093633152475</v>
      </c>
      <c r="BQ9" s="17">
        <v>0.35487265321119099</v>
      </c>
      <c r="BR9" s="17"/>
      <c r="BS9" s="17">
        <v>0.36487615913962801</v>
      </c>
      <c r="BT9" s="17">
        <v>0.267573387582628</v>
      </c>
      <c r="BU9" s="17"/>
      <c r="BV9" s="17">
        <v>0.32215177753000601</v>
      </c>
      <c r="BW9" s="17">
        <v>0.31703965762415198</v>
      </c>
      <c r="BX9" s="17">
        <v>0.33227706251786399</v>
      </c>
      <c r="BY9" s="17"/>
      <c r="BZ9" s="17">
        <v>0.31179950155798403</v>
      </c>
      <c r="CA9" s="17">
        <v>0.39249072502267102</v>
      </c>
    </row>
    <row r="10" spans="2:79" x14ac:dyDescent="0.3">
      <c r="B10" s="18" t="s">
        <v>209</v>
      </c>
      <c r="C10" s="17">
        <v>0.33038260097928401</v>
      </c>
      <c r="D10" s="17">
        <v>0.32767031951259401</v>
      </c>
      <c r="E10" s="17">
        <v>0.33294782230551101</v>
      </c>
      <c r="F10" s="17"/>
      <c r="G10" s="17">
        <v>0.32970010621269302</v>
      </c>
      <c r="H10" s="17">
        <v>0.29243892446804698</v>
      </c>
      <c r="I10" s="17">
        <v>0.347747088949106</v>
      </c>
      <c r="J10" s="17">
        <v>0.32429486248586098</v>
      </c>
      <c r="K10" s="17">
        <v>0.33175909854257002</v>
      </c>
      <c r="L10" s="17">
        <v>0.35167407291677799</v>
      </c>
      <c r="M10" s="17"/>
      <c r="N10" s="17">
        <v>0.34772329131033403</v>
      </c>
      <c r="O10" s="17">
        <v>0.34342360757841001</v>
      </c>
      <c r="P10" s="17">
        <v>0.31369308512034499</v>
      </c>
      <c r="Q10" s="17">
        <v>0.31545748303642701</v>
      </c>
      <c r="R10" s="17"/>
      <c r="S10" s="17">
        <v>0.30946149639632797</v>
      </c>
      <c r="T10" s="17">
        <v>0.32351935195808701</v>
      </c>
      <c r="U10" s="17">
        <v>0.40266153156182499</v>
      </c>
      <c r="V10" s="17">
        <v>0.34210919669256101</v>
      </c>
      <c r="W10" s="17">
        <v>0.330061753438465</v>
      </c>
      <c r="X10" s="17">
        <v>0.34030674867810501</v>
      </c>
      <c r="Y10" s="17">
        <v>0.37963423339604702</v>
      </c>
      <c r="Z10" s="17">
        <v>0.29031998522355801</v>
      </c>
      <c r="AA10" s="17">
        <v>0.32992588130959499</v>
      </c>
      <c r="AB10" s="17">
        <v>0.303616428680895</v>
      </c>
      <c r="AC10" s="17">
        <v>0.27060971642056297</v>
      </c>
      <c r="AD10" s="17">
        <v>0.30398548242460399</v>
      </c>
      <c r="AE10" s="17"/>
      <c r="AF10" s="17">
        <v>0.32819557112771403</v>
      </c>
      <c r="AG10" s="17">
        <v>0.35001849240826599</v>
      </c>
      <c r="AH10" s="17">
        <v>0.42838007860542798</v>
      </c>
      <c r="AI10" s="17">
        <v>0.27980184387262103</v>
      </c>
      <c r="AJ10" s="17">
        <v>0.27493507107044302</v>
      </c>
      <c r="AK10" s="17"/>
      <c r="AL10" s="17">
        <v>0.337398494077772</v>
      </c>
      <c r="AM10" s="17">
        <v>0.35058005597222403</v>
      </c>
      <c r="AN10" s="17">
        <v>0.40175284446586601</v>
      </c>
      <c r="AO10" s="17">
        <v>0.29067914146646401</v>
      </c>
      <c r="AP10" s="17">
        <v>0.26778519267325901</v>
      </c>
      <c r="AQ10" s="17">
        <v>0.373899369829228</v>
      </c>
      <c r="AR10" s="17"/>
      <c r="AS10" s="17">
        <v>0.26282852255005801</v>
      </c>
      <c r="AT10" s="17">
        <v>0.36266659372021398</v>
      </c>
      <c r="AU10" s="17">
        <v>0.34139160243673</v>
      </c>
      <c r="AV10" s="17">
        <v>0.276445263217515</v>
      </c>
      <c r="AW10" s="17">
        <v>0.26975198874330603</v>
      </c>
      <c r="AX10" s="17"/>
      <c r="AY10" s="17">
        <v>0.30156269059561602</v>
      </c>
      <c r="AZ10" s="17">
        <v>0.37716073350701701</v>
      </c>
      <c r="BA10" s="17">
        <v>0.30000704060871503</v>
      </c>
      <c r="BB10" s="17">
        <v>0.31343070369711501</v>
      </c>
      <c r="BC10" s="17">
        <v>0.289210511123903</v>
      </c>
      <c r="BD10" s="17"/>
      <c r="BE10" s="17">
        <v>0.22357549301724799</v>
      </c>
      <c r="BF10" s="17">
        <v>0.38176490199313101</v>
      </c>
      <c r="BG10" s="17">
        <v>0.334086115107951</v>
      </c>
      <c r="BH10" s="17">
        <v>0.30883486310457298</v>
      </c>
      <c r="BI10" s="17"/>
      <c r="BJ10" s="17">
        <v>0.33744664027034499</v>
      </c>
      <c r="BK10" s="17">
        <v>0.33863002294278199</v>
      </c>
      <c r="BL10" s="17">
        <v>0.35276738264386098</v>
      </c>
      <c r="BM10" s="17">
        <v>0.31918528031153698</v>
      </c>
      <c r="BN10" s="17"/>
      <c r="BO10" s="17">
        <v>0.34065001131665001</v>
      </c>
      <c r="BP10" s="17">
        <v>0.34092420749101099</v>
      </c>
      <c r="BQ10" s="17">
        <v>0.326555211940743</v>
      </c>
      <c r="BR10" s="17"/>
      <c r="BS10" s="17">
        <v>0.33405732481741002</v>
      </c>
      <c r="BT10" s="17">
        <v>0.32580089179473398</v>
      </c>
      <c r="BU10" s="17"/>
      <c r="BV10" s="17">
        <v>0.36199309714712002</v>
      </c>
      <c r="BW10" s="17">
        <v>0.331580758168315</v>
      </c>
      <c r="BX10" s="17">
        <v>0.31190385138482302</v>
      </c>
      <c r="BY10" s="17"/>
      <c r="BZ10" s="17">
        <v>0.42645318428448997</v>
      </c>
      <c r="CA10" s="17">
        <v>0.33370316468240702</v>
      </c>
    </row>
    <row r="11" spans="2:79" x14ac:dyDescent="0.3">
      <c r="B11" s="18" t="s">
        <v>210</v>
      </c>
      <c r="C11" s="17">
        <v>0.19298976509428001</v>
      </c>
      <c r="D11" s="17">
        <v>0.20092356221993901</v>
      </c>
      <c r="E11" s="17">
        <v>0.18488460075997701</v>
      </c>
      <c r="F11" s="17"/>
      <c r="G11" s="17">
        <v>0.22060864762613699</v>
      </c>
      <c r="H11" s="17">
        <v>0.214340803235719</v>
      </c>
      <c r="I11" s="17">
        <v>0.18061929872604901</v>
      </c>
      <c r="J11" s="17">
        <v>0.215653417306467</v>
      </c>
      <c r="K11" s="17">
        <v>0.17824560166571901</v>
      </c>
      <c r="L11" s="17">
        <v>0.15862787392508099</v>
      </c>
      <c r="M11" s="17"/>
      <c r="N11" s="17">
        <v>0.15647947192916101</v>
      </c>
      <c r="O11" s="17">
        <v>0.20563740563907701</v>
      </c>
      <c r="P11" s="17">
        <v>0.21106655343884301</v>
      </c>
      <c r="Q11" s="17">
        <v>0.200944517116532</v>
      </c>
      <c r="R11" s="17"/>
      <c r="S11" s="17">
        <v>0.21429379156018599</v>
      </c>
      <c r="T11" s="17">
        <v>0.180995984620792</v>
      </c>
      <c r="U11" s="17">
        <v>0.21516081660444999</v>
      </c>
      <c r="V11" s="17">
        <v>0.16433295639057699</v>
      </c>
      <c r="W11" s="17">
        <v>0.21323166899692</v>
      </c>
      <c r="X11" s="17">
        <v>0.171785094859912</v>
      </c>
      <c r="Y11" s="17">
        <v>0.186050806268446</v>
      </c>
      <c r="Z11" s="17">
        <v>0.15776958247408199</v>
      </c>
      <c r="AA11" s="17">
        <v>0.191192451060063</v>
      </c>
      <c r="AB11" s="17">
        <v>0.16679809908343801</v>
      </c>
      <c r="AC11" s="17">
        <v>0.28224618489023801</v>
      </c>
      <c r="AD11" s="17">
        <v>0.18971523394894399</v>
      </c>
      <c r="AE11" s="17"/>
      <c r="AF11" s="17">
        <v>0.220774307331596</v>
      </c>
      <c r="AG11" s="17">
        <v>0.17127990296179499</v>
      </c>
      <c r="AH11" s="17">
        <v>0.12520165359775701</v>
      </c>
      <c r="AI11" s="17">
        <v>0.22487131306163399</v>
      </c>
      <c r="AJ11" s="17">
        <v>0.177495732500484</v>
      </c>
      <c r="AK11" s="17"/>
      <c r="AL11" s="17">
        <v>0.19158032915422199</v>
      </c>
      <c r="AM11" s="17">
        <v>0.18898777516995699</v>
      </c>
      <c r="AN11" s="17">
        <v>0.124546884387141</v>
      </c>
      <c r="AO11" s="17">
        <v>0.24129133486153501</v>
      </c>
      <c r="AP11" s="17">
        <v>0.16127173976349801</v>
      </c>
      <c r="AQ11" s="17">
        <v>0.21168630735489999</v>
      </c>
      <c r="AR11" s="17"/>
      <c r="AS11" s="17">
        <v>0.145689338003057</v>
      </c>
      <c r="AT11" s="17">
        <v>0.18228957194589901</v>
      </c>
      <c r="AU11" s="17">
        <v>0.23402801046851501</v>
      </c>
      <c r="AV11" s="17">
        <v>0.24260248854872599</v>
      </c>
      <c r="AW11" s="17">
        <v>0.102559026763803</v>
      </c>
      <c r="AX11" s="17"/>
      <c r="AY11" s="17">
        <v>0.147865200536973</v>
      </c>
      <c r="AZ11" s="17">
        <v>0.20390783760478101</v>
      </c>
      <c r="BA11" s="17">
        <v>0.232371947018189</v>
      </c>
      <c r="BB11" s="17">
        <v>0.17788941510520201</v>
      </c>
      <c r="BC11" s="17">
        <v>0.18810699348976201</v>
      </c>
      <c r="BD11" s="17"/>
      <c r="BE11" s="17">
        <v>0.24624774280015199</v>
      </c>
      <c r="BF11" s="17">
        <v>0.20465768632970199</v>
      </c>
      <c r="BG11" s="17">
        <v>0.18594736556498601</v>
      </c>
      <c r="BH11" s="17">
        <v>0.18590867745459699</v>
      </c>
      <c r="BI11" s="17"/>
      <c r="BJ11" s="17">
        <v>0.20847182596462399</v>
      </c>
      <c r="BK11" s="17">
        <v>0.19123692767646999</v>
      </c>
      <c r="BL11" s="17">
        <v>0.18306694641317001</v>
      </c>
      <c r="BM11" s="17">
        <v>0.19253815491936699</v>
      </c>
      <c r="BN11" s="17"/>
      <c r="BO11" s="17">
        <v>0.166630996451644</v>
      </c>
      <c r="BP11" s="17">
        <v>0.22938029918227901</v>
      </c>
      <c r="BQ11" s="17">
        <v>0.188614548626621</v>
      </c>
      <c r="BR11" s="17"/>
      <c r="BS11" s="17">
        <v>0.180211150234555</v>
      </c>
      <c r="BT11" s="17">
        <v>0.20937791012250501</v>
      </c>
      <c r="BU11" s="17"/>
      <c r="BV11" s="17">
        <v>0.16147507323686999</v>
      </c>
      <c r="BW11" s="17">
        <v>0.22758915036015701</v>
      </c>
      <c r="BX11" s="17">
        <v>0.167748175670376</v>
      </c>
      <c r="BY11" s="17"/>
      <c r="BZ11" s="17">
        <v>0.122145662957096</v>
      </c>
      <c r="CA11" s="17">
        <v>9.3897366198704896E-2</v>
      </c>
    </row>
    <row r="12" spans="2:79" x14ac:dyDescent="0.3">
      <c r="B12" s="18" t="s">
        <v>211</v>
      </c>
      <c r="C12" s="17">
        <v>9.7414642161631496E-2</v>
      </c>
      <c r="D12" s="17">
        <v>0.105608868575976</v>
      </c>
      <c r="E12" s="17">
        <v>8.8466941985949593E-2</v>
      </c>
      <c r="F12" s="17"/>
      <c r="G12" s="17">
        <v>0.15888514136116599</v>
      </c>
      <c r="H12" s="17">
        <v>9.0643762118994206E-2</v>
      </c>
      <c r="I12" s="17">
        <v>8.3858622226842705E-2</v>
      </c>
      <c r="J12" s="17">
        <v>0.127434957902295</v>
      </c>
      <c r="K12" s="17">
        <v>6.8908609887038202E-2</v>
      </c>
      <c r="L12" s="17">
        <v>6.7541552531511201E-2</v>
      </c>
      <c r="M12" s="17"/>
      <c r="N12" s="17">
        <v>9.1374913608682204E-2</v>
      </c>
      <c r="O12" s="17">
        <v>9.8863500383897102E-2</v>
      </c>
      <c r="P12" s="17">
        <v>8.9061452648456899E-2</v>
      </c>
      <c r="Q12" s="17">
        <v>0.109515064897344</v>
      </c>
      <c r="R12" s="17"/>
      <c r="S12" s="17">
        <v>9.2101383828455105E-2</v>
      </c>
      <c r="T12" s="17">
        <v>0.107751189517596</v>
      </c>
      <c r="U12" s="17">
        <v>5.0265968705415602E-2</v>
      </c>
      <c r="V12" s="17">
        <v>9.4889681409025803E-2</v>
      </c>
      <c r="W12" s="17">
        <v>0.101576978401648</v>
      </c>
      <c r="X12" s="17">
        <v>7.0550191089593997E-2</v>
      </c>
      <c r="Y12" s="17">
        <v>0.114049137437973</v>
      </c>
      <c r="Z12" s="17">
        <v>0.12241010440154899</v>
      </c>
      <c r="AA12" s="17">
        <v>9.4016560271089095E-2</v>
      </c>
      <c r="AB12" s="17">
        <v>0.144394237928473</v>
      </c>
      <c r="AC12" s="17">
        <v>9.3672589392790606E-2</v>
      </c>
      <c r="AD12" s="17">
        <v>8.1862614795343E-2</v>
      </c>
      <c r="AE12" s="17"/>
      <c r="AF12" s="17">
        <v>0.108818677225229</v>
      </c>
      <c r="AG12" s="17">
        <v>8.6694047226870699E-2</v>
      </c>
      <c r="AH12" s="17">
        <v>5.5626823236491901E-2</v>
      </c>
      <c r="AI12" s="17">
        <v>0.130919856007606</v>
      </c>
      <c r="AJ12" s="17">
        <v>8.0629395571538601E-2</v>
      </c>
      <c r="AK12" s="17"/>
      <c r="AL12" s="17">
        <v>7.1390317724684002E-2</v>
      </c>
      <c r="AM12" s="17">
        <v>9.5879381249397599E-2</v>
      </c>
      <c r="AN12" s="17">
        <v>6.2787034748720605E-2</v>
      </c>
      <c r="AO12" s="17">
        <v>0.13279330748469501</v>
      </c>
      <c r="AP12" s="17">
        <v>0.115778236582825</v>
      </c>
      <c r="AQ12" s="17">
        <v>8.64014956166793E-2</v>
      </c>
      <c r="AR12" s="17"/>
      <c r="AS12" s="17">
        <v>6.23554255402618E-2</v>
      </c>
      <c r="AT12" s="17">
        <v>0.108444934901607</v>
      </c>
      <c r="AU12" s="17">
        <v>9.8777251123453105E-2</v>
      </c>
      <c r="AV12" s="17">
        <v>0.115088716605599</v>
      </c>
      <c r="AW12" s="17">
        <v>3.2591180758167602E-2</v>
      </c>
      <c r="AX12" s="17"/>
      <c r="AY12" s="17">
        <v>7.2543793600648096E-2</v>
      </c>
      <c r="AZ12" s="17">
        <v>8.0204275388516502E-2</v>
      </c>
      <c r="BA12" s="17">
        <v>0.120671981116108</v>
      </c>
      <c r="BB12" s="17">
        <v>0.16199142802557501</v>
      </c>
      <c r="BC12" s="17">
        <v>9.6854148775400606E-2</v>
      </c>
      <c r="BD12" s="17"/>
      <c r="BE12" s="17">
        <v>0.15395022740246</v>
      </c>
      <c r="BF12" s="17">
        <v>0.116250285535637</v>
      </c>
      <c r="BG12" s="17">
        <v>9.1860640438506905E-2</v>
      </c>
      <c r="BH12" s="17">
        <v>8.6390300372733805E-2</v>
      </c>
      <c r="BI12" s="17"/>
      <c r="BJ12" s="17">
        <v>0.158340500930397</v>
      </c>
      <c r="BK12" s="17">
        <v>0.10815400925841</v>
      </c>
      <c r="BL12" s="17">
        <v>9.7137205721472095E-2</v>
      </c>
      <c r="BM12" s="17">
        <v>8.1738825093268005E-2</v>
      </c>
      <c r="BN12" s="17"/>
      <c r="BO12" s="17">
        <v>0.123060243244241</v>
      </c>
      <c r="BP12" s="17">
        <v>0.15003179051974799</v>
      </c>
      <c r="BQ12" s="17">
        <v>8.2338665681094395E-2</v>
      </c>
      <c r="BR12" s="17"/>
      <c r="BS12" s="17">
        <v>7.0757627689497199E-2</v>
      </c>
      <c r="BT12" s="17">
        <v>0.13192989751404</v>
      </c>
      <c r="BU12" s="17"/>
      <c r="BV12" s="17">
        <v>0.11776169716047701</v>
      </c>
      <c r="BW12" s="17">
        <v>7.3634807772723798E-2</v>
      </c>
      <c r="BX12" s="17">
        <v>0.116096430101953</v>
      </c>
      <c r="BY12" s="17"/>
      <c r="BZ12" s="17">
        <v>9.5787437132343806E-2</v>
      </c>
      <c r="CA12" s="17">
        <v>0.109895531906694</v>
      </c>
    </row>
    <row r="13" spans="2:79" x14ac:dyDescent="0.3">
      <c r="B13" s="18" t="s">
        <v>212</v>
      </c>
      <c r="C13" s="17">
        <v>4.5245922975368801E-2</v>
      </c>
      <c r="D13" s="17">
        <v>5.23896447666461E-2</v>
      </c>
      <c r="E13" s="17">
        <v>3.7730577525395798E-2</v>
      </c>
      <c r="F13" s="17"/>
      <c r="G13" s="17">
        <v>5.8663571530330499E-2</v>
      </c>
      <c r="H13" s="17">
        <v>5.2738174574670699E-2</v>
      </c>
      <c r="I13" s="17">
        <v>7.1244439809745694E-2</v>
      </c>
      <c r="J13" s="17">
        <v>4.0923949053158701E-2</v>
      </c>
      <c r="K13" s="17">
        <v>3.80610851762321E-2</v>
      </c>
      <c r="L13" s="17">
        <v>1.73720819425566E-2</v>
      </c>
      <c r="M13" s="17"/>
      <c r="N13" s="17">
        <v>3.0157806103786801E-2</v>
      </c>
      <c r="O13" s="17">
        <v>3.7308093761659798E-2</v>
      </c>
      <c r="P13" s="17">
        <v>4.9261638571333498E-2</v>
      </c>
      <c r="Q13" s="17">
        <v>6.7167520313993395E-2</v>
      </c>
      <c r="R13" s="17"/>
      <c r="S13" s="17">
        <v>2.7431384774255899E-2</v>
      </c>
      <c r="T13" s="17">
        <v>3.39003367981296E-2</v>
      </c>
      <c r="U13" s="17">
        <v>5.1241737515477601E-2</v>
      </c>
      <c r="V13" s="17">
        <v>3.9981828208554601E-2</v>
      </c>
      <c r="W13" s="17">
        <v>6.3315634296889398E-2</v>
      </c>
      <c r="X13" s="17">
        <v>5.55434836570428E-2</v>
      </c>
      <c r="Y13" s="17">
        <v>5.3559577998951301E-2</v>
      </c>
      <c r="Z13" s="17">
        <v>1.4862646928262399E-2</v>
      </c>
      <c r="AA13" s="17">
        <v>3.5508231018920103E-2</v>
      </c>
      <c r="AB13" s="17">
        <v>4.8703175000095002E-2</v>
      </c>
      <c r="AC13" s="17">
        <v>7.5136189309988902E-2</v>
      </c>
      <c r="AD13" s="17">
        <v>9.7606796281605707E-2</v>
      </c>
      <c r="AE13" s="17"/>
      <c r="AF13" s="17">
        <v>3.3189491343177301E-2</v>
      </c>
      <c r="AG13" s="17">
        <v>3.1209546617746099E-2</v>
      </c>
      <c r="AH13" s="17">
        <v>1.2308833730521201E-2</v>
      </c>
      <c r="AI13" s="17">
        <v>0.116306520784903</v>
      </c>
      <c r="AJ13" s="17">
        <v>4.5185742557736198E-2</v>
      </c>
      <c r="AK13" s="17"/>
      <c r="AL13" s="17">
        <v>2.0305391276698701E-2</v>
      </c>
      <c r="AM13" s="17">
        <v>5.1697139623972002E-2</v>
      </c>
      <c r="AN13" s="17">
        <v>2.2135710948609201E-2</v>
      </c>
      <c r="AO13" s="17">
        <v>7.8711848596487693E-2</v>
      </c>
      <c r="AP13" s="17">
        <v>4.0393767864460001E-2</v>
      </c>
      <c r="AQ13" s="17">
        <v>3.94460638804792E-2</v>
      </c>
      <c r="AR13" s="17"/>
      <c r="AS13" s="17">
        <v>4.38372054753585E-2</v>
      </c>
      <c r="AT13" s="17">
        <v>3.5352589174034901E-2</v>
      </c>
      <c r="AU13" s="17">
        <v>5.5006353818938897E-2</v>
      </c>
      <c r="AV13" s="17">
        <v>3.7926276931159603E-2</v>
      </c>
      <c r="AW13" s="17">
        <v>0.21845002339618699</v>
      </c>
      <c r="AX13" s="17"/>
      <c r="AY13" s="17">
        <v>3.58907745417823E-2</v>
      </c>
      <c r="AZ13" s="17">
        <v>2.8039556042950602E-2</v>
      </c>
      <c r="BA13" s="17">
        <v>5.2937712640818098E-2</v>
      </c>
      <c r="BB13" s="17">
        <v>6.6173591325364697E-2</v>
      </c>
      <c r="BC13" s="17">
        <v>0.18500475682026099</v>
      </c>
      <c r="BD13" s="17"/>
      <c r="BE13" s="17">
        <v>0.115689893391191</v>
      </c>
      <c r="BF13" s="17">
        <v>3.6914947984238E-2</v>
      </c>
      <c r="BG13" s="17">
        <v>4.5964384072385199E-2</v>
      </c>
      <c r="BH13" s="17">
        <v>3.9104918716049E-2</v>
      </c>
      <c r="BI13" s="17"/>
      <c r="BJ13" s="17">
        <v>7.5018037330136594E-2</v>
      </c>
      <c r="BK13" s="17">
        <v>6.8787732808416394E-2</v>
      </c>
      <c r="BL13" s="17">
        <v>4.3522008513097898E-2</v>
      </c>
      <c r="BM13" s="17">
        <v>3.5796297806267703E-2</v>
      </c>
      <c r="BN13" s="17"/>
      <c r="BO13" s="17">
        <v>8.2385111090296795E-2</v>
      </c>
      <c r="BP13" s="17">
        <v>6.4180585782077096E-2</v>
      </c>
      <c r="BQ13" s="17">
        <v>3.45113551092954E-2</v>
      </c>
      <c r="BR13" s="17"/>
      <c r="BS13" s="17">
        <v>3.4723883629128399E-2</v>
      </c>
      <c r="BT13" s="17">
        <v>5.7537431703140303E-2</v>
      </c>
      <c r="BU13" s="17"/>
      <c r="BV13" s="17">
        <v>2.7573796789792202E-2</v>
      </c>
      <c r="BW13" s="17">
        <v>4.1148121517736003E-2</v>
      </c>
      <c r="BX13" s="17">
        <v>6.7547169646716101E-2</v>
      </c>
      <c r="BY13" s="17"/>
      <c r="BZ13" s="17">
        <v>2.53860163229035E-2</v>
      </c>
      <c r="CA13" s="17">
        <v>6.1765750140519E-2</v>
      </c>
    </row>
    <row r="14" spans="2:79" x14ac:dyDescent="0.3">
      <c r="B14" s="18" t="s">
        <v>149</v>
      </c>
      <c r="C14" s="17">
        <v>1.1992029658981201E-2</v>
      </c>
      <c r="D14" s="17">
        <v>1.01510840076534E-2</v>
      </c>
      <c r="E14" s="17">
        <v>1.3894016507799299E-2</v>
      </c>
      <c r="F14" s="17"/>
      <c r="G14" s="17">
        <v>3.4273375884624202E-3</v>
      </c>
      <c r="H14" s="17">
        <v>9.3225524183034193E-3</v>
      </c>
      <c r="I14" s="17">
        <v>9.63673520719068E-3</v>
      </c>
      <c r="J14" s="17">
        <v>1.45135338945404E-2</v>
      </c>
      <c r="K14" s="17">
        <v>9.8730222803058397E-3</v>
      </c>
      <c r="L14" s="17">
        <v>2.1161170127762099E-2</v>
      </c>
      <c r="M14" s="17"/>
      <c r="N14" s="17">
        <v>3.5322598937443999E-3</v>
      </c>
      <c r="O14" s="17">
        <v>1.07114610418863E-2</v>
      </c>
      <c r="P14" s="17">
        <v>1.1748236451699499E-2</v>
      </c>
      <c r="Q14" s="17">
        <v>2.2914750982802899E-2</v>
      </c>
      <c r="R14" s="17"/>
      <c r="S14" s="17">
        <v>0</v>
      </c>
      <c r="T14" s="17">
        <v>3.6316083473183101E-3</v>
      </c>
      <c r="U14" s="17">
        <v>1.16923851664925E-2</v>
      </c>
      <c r="V14" s="17">
        <v>2.2481508704406902E-2</v>
      </c>
      <c r="W14" s="17">
        <v>7.0158954658831396E-3</v>
      </c>
      <c r="X14" s="17">
        <v>1.5652569212625599E-2</v>
      </c>
      <c r="Y14" s="17">
        <v>1.24561196777477E-2</v>
      </c>
      <c r="Z14" s="17">
        <v>0</v>
      </c>
      <c r="AA14" s="17">
        <v>1.8099307233195101E-2</v>
      </c>
      <c r="AB14" s="17">
        <v>1.86993855347324E-2</v>
      </c>
      <c r="AC14" s="17">
        <v>3.9522835507489099E-2</v>
      </c>
      <c r="AD14" s="17">
        <v>0</v>
      </c>
      <c r="AE14" s="17"/>
      <c r="AF14" s="17">
        <v>7.3287434078975902E-3</v>
      </c>
      <c r="AG14" s="17">
        <v>1.11426182513501E-2</v>
      </c>
      <c r="AH14" s="17">
        <v>5.4970105388259197E-3</v>
      </c>
      <c r="AI14" s="17">
        <v>7.7008243440820504E-3</v>
      </c>
      <c r="AJ14" s="17">
        <v>9.0651399372484696E-3</v>
      </c>
      <c r="AK14" s="17"/>
      <c r="AL14" s="17">
        <v>3.8212619324436898E-3</v>
      </c>
      <c r="AM14" s="17">
        <v>5.6273233420516804E-3</v>
      </c>
      <c r="AN14" s="17">
        <v>2.2905295798794301E-2</v>
      </c>
      <c r="AO14" s="17">
        <v>8.7416584208959494E-3</v>
      </c>
      <c r="AP14" s="17">
        <v>6.9052787872884202E-3</v>
      </c>
      <c r="AQ14" s="17">
        <v>2.1843265419078099E-2</v>
      </c>
      <c r="AR14" s="17"/>
      <c r="AS14" s="17">
        <v>9.26469849480825E-3</v>
      </c>
      <c r="AT14" s="17">
        <v>1.2401838360018499E-2</v>
      </c>
      <c r="AU14" s="17">
        <v>1.2827253968753401E-2</v>
      </c>
      <c r="AV14" s="17">
        <v>1.54294223033987E-2</v>
      </c>
      <c r="AW14" s="17">
        <v>0</v>
      </c>
      <c r="AX14" s="17"/>
      <c r="AY14" s="17">
        <v>1.04195407045637E-2</v>
      </c>
      <c r="AZ14" s="17">
        <v>1.2669708740239699E-2</v>
      </c>
      <c r="BA14" s="17">
        <v>1.2371280107710001E-2</v>
      </c>
      <c r="BB14" s="17">
        <v>7.7149807753185001E-3</v>
      </c>
      <c r="BC14" s="17">
        <v>3.0707781283472999E-2</v>
      </c>
      <c r="BD14" s="17"/>
      <c r="BE14" s="17">
        <v>0</v>
      </c>
      <c r="BF14" s="17">
        <v>7.8008341646123303E-3</v>
      </c>
      <c r="BG14" s="17">
        <v>9.11997725839718E-3</v>
      </c>
      <c r="BH14" s="17">
        <v>1.9359994195377501E-2</v>
      </c>
      <c r="BI14" s="17"/>
      <c r="BJ14" s="17">
        <v>1.7842336885779301E-2</v>
      </c>
      <c r="BK14" s="17">
        <v>6.3360194142138898E-3</v>
      </c>
      <c r="BL14" s="17">
        <v>1.03750941043248E-2</v>
      </c>
      <c r="BM14" s="17">
        <v>1.23341982602933E-2</v>
      </c>
      <c r="BN14" s="17"/>
      <c r="BO14" s="17">
        <v>7.50050812406721E-3</v>
      </c>
      <c r="BP14" s="17">
        <v>1.13894838724093E-2</v>
      </c>
      <c r="BQ14" s="17">
        <v>1.3107565431054799E-2</v>
      </c>
      <c r="BR14" s="17"/>
      <c r="BS14" s="17">
        <v>1.53738544897816E-2</v>
      </c>
      <c r="BT14" s="17">
        <v>7.7804812829533401E-3</v>
      </c>
      <c r="BU14" s="17"/>
      <c r="BV14" s="17">
        <v>9.0445581357346608E-3</v>
      </c>
      <c r="BW14" s="17">
        <v>9.0075045569160492E-3</v>
      </c>
      <c r="BX14" s="17">
        <v>4.4273106782674798E-3</v>
      </c>
      <c r="BY14" s="17"/>
      <c r="BZ14" s="17">
        <v>1.8428197745182302E-2</v>
      </c>
      <c r="CA14" s="17">
        <v>8.2474620490043497E-3</v>
      </c>
    </row>
    <row r="15" spans="2:79" x14ac:dyDescent="0.3">
      <c r="B15" s="18" t="s">
        <v>213</v>
      </c>
      <c r="C15" s="21">
        <v>0.65235764010973796</v>
      </c>
      <c r="D15" s="21">
        <v>0.63092684042978497</v>
      </c>
      <c r="E15" s="21">
        <v>0.67502386322087804</v>
      </c>
      <c r="F15" s="21"/>
      <c r="G15" s="21">
        <v>0.55841530189390498</v>
      </c>
      <c r="H15" s="21">
        <v>0.63295470765231299</v>
      </c>
      <c r="I15" s="21">
        <v>0.65464090403017205</v>
      </c>
      <c r="J15" s="21">
        <v>0.60147414184353898</v>
      </c>
      <c r="K15" s="21">
        <v>0.704911680990705</v>
      </c>
      <c r="L15" s="21">
        <v>0.73529732147308902</v>
      </c>
      <c r="M15" s="21"/>
      <c r="N15" s="21">
        <v>0.718455548464626</v>
      </c>
      <c r="O15" s="21">
        <v>0.64747953917348</v>
      </c>
      <c r="P15" s="21">
        <v>0.63886211888966704</v>
      </c>
      <c r="Q15" s="21">
        <v>0.59945814668932695</v>
      </c>
      <c r="R15" s="21"/>
      <c r="S15" s="21">
        <v>0.66617343983710298</v>
      </c>
      <c r="T15" s="21">
        <v>0.67372088071616398</v>
      </c>
      <c r="U15" s="21">
        <v>0.67163909200816396</v>
      </c>
      <c r="V15" s="21">
        <v>0.67831402528743601</v>
      </c>
      <c r="W15" s="21">
        <v>0.61485982283865903</v>
      </c>
      <c r="X15" s="21">
        <v>0.68646866118082595</v>
      </c>
      <c r="Y15" s="21">
        <v>0.63388435861688097</v>
      </c>
      <c r="Z15" s="21">
        <v>0.704957666196107</v>
      </c>
      <c r="AA15" s="21">
        <v>0.66118345041673299</v>
      </c>
      <c r="AB15" s="21">
        <v>0.62140510245326197</v>
      </c>
      <c r="AC15" s="21">
        <v>0.50942220089949397</v>
      </c>
      <c r="AD15" s="21">
        <v>0.63081535497410701</v>
      </c>
      <c r="AE15" s="21"/>
      <c r="AF15" s="21">
        <v>0.62988878069209997</v>
      </c>
      <c r="AG15" s="21">
        <v>0.69967388494223803</v>
      </c>
      <c r="AH15" s="21">
        <v>0.80136567889640398</v>
      </c>
      <c r="AI15" s="21">
        <v>0.52020148580177505</v>
      </c>
      <c r="AJ15" s="21">
        <v>0.68762398943299297</v>
      </c>
      <c r="AK15" s="21"/>
      <c r="AL15" s="21">
        <v>0.71290269991195199</v>
      </c>
      <c r="AM15" s="21">
        <v>0.65780838061462199</v>
      </c>
      <c r="AN15" s="21">
        <v>0.76762507411673497</v>
      </c>
      <c r="AO15" s="21">
        <v>0.53846185063638596</v>
      </c>
      <c r="AP15" s="21">
        <v>0.675650977001928</v>
      </c>
      <c r="AQ15" s="21">
        <v>0.64062286772886401</v>
      </c>
      <c r="AR15" s="21"/>
      <c r="AS15" s="21">
        <v>0.73885333248651497</v>
      </c>
      <c r="AT15" s="21">
        <v>0.66151106561844097</v>
      </c>
      <c r="AU15" s="21">
        <v>0.59936113062034002</v>
      </c>
      <c r="AV15" s="21">
        <v>0.58895309561111697</v>
      </c>
      <c r="AW15" s="21">
        <v>0.64639976908184305</v>
      </c>
      <c r="AX15" s="21"/>
      <c r="AY15" s="21">
        <v>0.73328069061603296</v>
      </c>
      <c r="AZ15" s="21">
        <v>0.67517862222351299</v>
      </c>
      <c r="BA15" s="21">
        <v>0.58164707911717495</v>
      </c>
      <c r="BB15" s="21">
        <v>0.58623058476853995</v>
      </c>
      <c r="BC15" s="21">
        <v>0.49932631963110302</v>
      </c>
      <c r="BD15" s="21"/>
      <c r="BE15" s="21">
        <v>0.48411213640619599</v>
      </c>
      <c r="BF15" s="21">
        <v>0.63437624598581099</v>
      </c>
      <c r="BG15" s="21">
        <v>0.66710763266572404</v>
      </c>
      <c r="BH15" s="21">
        <v>0.669236109261243</v>
      </c>
      <c r="BI15" s="21"/>
      <c r="BJ15" s="21">
        <v>0.54032729888906295</v>
      </c>
      <c r="BK15" s="21">
        <v>0.62548531084248904</v>
      </c>
      <c r="BL15" s="21">
        <v>0.66589874524793502</v>
      </c>
      <c r="BM15" s="21">
        <v>0.67759252392080405</v>
      </c>
      <c r="BN15" s="21"/>
      <c r="BO15" s="21">
        <v>0.62042314108975105</v>
      </c>
      <c r="BP15" s="21">
        <v>0.54501784064348602</v>
      </c>
      <c r="BQ15" s="21">
        <v>0.68142786515193399</v>
      </c>
      <c r="BR15" s="21"/>
      <c r="BS15" s="21">
        <v>0.69893348395703803</v>
      </c>
      <c r="BT15" s="21">
        <v>0.59337427937736098</v>
      </c>
      <c r="BU15" s="21"/>
      <c r="BV15" s="21">
        <v>0.68414487467712704</v>
      </c>
      <c r="BW15" s="21">
        <v>0.64862041579246699</v>
      </c>
      <c r="BX15" s="21">
        <v>0.64418091390268695</v>
      </c>
      <c r="BY15" s="21"/>
      <c r="BZ15" s="21">
        <v>0.73825268584247405</v>
      </c>
      <c r="CA15" s="21">
        <v>0.72619388970507803</v>
      </c>
    </row>
    <row r="16" spans="2:79" x14ac:dyDescent="0.3">
      <c r="B16" s="18" t="s">
        <v>214</v>
      </c>
      <c r="C16" s="21">
        <v>0.14266056513700001</v>
      </c>
      <c r="D16" s="21">
        <v>0.15799851334262199</v>
      </c>
      <c r="E16" s="21">
        <v>0.126197519511345</v>
      </c>
      <c r="F16" s="21"/>
      <c r="G16" s="21">
        <v>0.21754871289149599</v>
      </c>
      <c r="H16" s="21">
        <v>0.143381936693665</v>
      </c>
      <c r="I16" s="21">
        <v>0.155103062036588</v>
      </c>
      <c r="J16" s="21">
        <v>0.168358906955454</v>
      </c>
      <c r="K16" s="21">
        <v>0.10696969506327</v>
      </c>
      <c r="L16" s="21">
        <v>8.4913634474067703E-2</v>
      </c>
      <c r="M16" s="21"/>
      <c r="N16" s="21">
        <v>0.121532719712469</v>
      </c>
      <c r="O16" s="21">
        <v>0.13617159414555699</v>
      </c>
      <c r="P16" s="21">
        <v>0.13832309121979</v>
      </c>
      <c r="Q16" s="21">
        <v>0.17668258521133701</v>
      </c>
      <c r="R16" s="21"/>
      <c r="S16" s="21">
        <v>0.119532768602711</v>
      </c>
      <c r="T16" s="21">
        <v>0.141651526315725</v>
      </c>
      <c r="U16" s="21">
        <v>0.101507706220893</v>
      </c>
      <c r="V16" s="21">
        <v>0.13487150961757999</v>
      </c>
      <c r="W16" s="21">
        <v>0.164892612698538</v>
      </c>
      <c r="X16" s="21">
        <v>0.12609367474663699</v>
      </c>
      <c r="Y16" s="21">
        <v>0.16760871543692499</v>
      </c>
      <c r="Z16" s="21">
        <v>0.13727275132981101</v>
      </c>
      <c r="AA16" s="21">
        <v>0.12952479129000899</v>
      </c>
      <c r="AB16" s="21">
        <v>0.193097412928568</v>
      </c>
      <c r="AC16" s="21">
        <v>0.16880877870277899</v>
      </c>
      <c r="AD16" s="21">
        <v>0.179469411076949</v>
      </c>
      <c r="AE16" s="21"/>
      <c r="AF16" s="21">
        <v>0.14200816856840701</v>
      </c>
      <c r="AG16" s="21">
        <v>0.117903593844617</v>
      </c>
      <c r="AH16" s="21">
        <v>6.7935656967013106E-2</v>
      </c>
      <c r="AI16" s="21">
        <v>0.247226376792509</v>
      </c>
      <c r="AJ16" s="21">
        <v>0.125815138129275</v>
      </c>
      <c r="AK16" s="21"/>
      <c r="AL16" s="21">
        <v>9.16957090013827E-2</v>
      </c>
      <c r="AM16" s="21">
        <v>0.14757652087337</v>
      </c>
      <c r="AN16" s="21">
        <v>8.4922745697329799E-2</v>
      </c>
      <c r="AO16" s="21">
        <v>0.211505156081183</v>
      </c>
      <c r="AP16" s="21">
        <v>0.15617200444728499</v>
      </c>
      <c r="AQ16" s="21">
        <v>0.12584755949715801</v>
      </c>
      <c r="AR16" s="21"/>
      <c r="AS16" s="21">
        <v>0.10619263101562</v>
      </c>
      <c r="AT16" s="21">
        <v>0.143797524075642</v>
      </c>
      <c r="AU16" s="21">
        <v>0.15378360494239199</v>
      </c>
      <c r="AV16" s="21">
        <v>0.15301499353675799</v>
      </c>
      <c r="AW16" s="21">
        <v>0.25104120415435399</v>
      </c>
      <c r="AX16" s="21"/>
      <c r="AY16" s="21">
        <v>0.10843456814242999</v>
      </c>
      <c r="AZ16" s="21">
        <v>0.108243831431467</v>
      </c>
      <c r="BA16" s="21">
        <v>0.173609693756926</v>
      </c>
      <c r="BB16" s="21">
        <v>0.22816501935094</v>
      </c>
      <c r="BC16" s="21">
        <v>0.28185890559566201</v>
      </c>
      <c r="BD16" s="21"/>
      <c r="BE16" s="21">
        <v>0.26964012079365202</v>
      </c>
      <c r="BF16" s="21">
        <v>0.15316523351987499</v>
      </c>
      <c r="BG16" s="21">
        <v>0.13782502451089201</v>
      </c>
      <c r="BH16" s="21">
        <v>0.125495219088783</v>
      </c>
      <c r="BI16" s="21"/>
      <c r="BJ16" s="21">
        <v>0.23335853826053399</v>
      </c>
      <c r="BK16" s="21">
        <v>0.176941742066827</v>
      </c>
      <c r="BL16" s="21">
        <v>0.14065921423457001</v>
      </c>
      <c r="BM16" s="21">
        <v>0.11753512289953599</v>
      </c>
      <c r="BN16" s="21"/>
      <c r="BO16" s="21">
        <v>0.20544535433453701</v>
      </c>
      <c r="BP16" s="21">
        <v>0.21421237630182499</v>
      </c>
      <c r="BQ16" s="21">
        <v>0.11685002079039</v>
      </c>
      <c r="BR16" s="21"/>
      <c r="BS16" s="21">
        <v>0.105481511318626</v>
      </c>
      <c r="BT16" s="21">
        <v>0.18946732921718101</v>
      </c>
      <c r="BU16" s="21"/>
      <c r="BV16" s="21">
        <v>0.14533549395026901</v>
      </c>
      <c r="BW16" s="21">
        <v>0.11478292929046</v>
      </c>
      <c r="BX16" s="21">
        <v>0.18364359974866901</v>
      </c>
      <c r="BY16" s="21"/>
      <c r="BZ16" s="21">
        <v>0.12117345345524699</v>
      </c>
      <c r="CA16" s="21">
        <v>0.17166128204721301</v>
      </c>
    </row>
    <row r="17" spans="2:79" x14ac:dyDescent="0.3">
      <c r="B17" s="18" t="s">
        <v>191</v>
      </c>
      <c r="C17" s="22">
        <v>0.50969707497273797</v>
      </c>
      <c r="D17" s="22">
        <v>0.47292832708716398</v>
      </c>
      <c r="E17" s="22">
        <v>0.54882634370953298</v>
      </c>
      <c r="F17" s="22"/>
      <c r="G17" s="22">
        <v>0.34086658900240802</v>
      </c>
      <c r="H17" s="22">
        <v>0.48957277095864798</v>
      </c>
      <c r="I17" s="22">
        <v>0.49953784199358298</v>
      </c>
      <c r="J17" s="22">
        <v>0.43311523488808501</v>
      </c>
      <c r="K17" s="22">
        <v>0.59794198592743497</v>
      </c>
      <c r="L17" s="22">
        <v>0.65038368699902105</v>
      </c>
      <c r="M17" s="22"/>
      <c r="N17" s="22">
        <v>0.59692282875215696</v>
      </c>
      <c r="O17" s="22">
        <v>0.51130794502792298</v>
      </c>
      <c r="P17" s="22">
        <v>0.50053902766987701</v>
      </c>
      <c r="Q17" s="22">
        <v>0.42277556147799</v>
      </c>
      <c r="R17" s="22"/>
      <c r="S17" s="22">
        <v>0.54664067123439197</v>
      </c>
      <c r="T17" s="22">
        <v>0.53206935440043901</v>
      </c>
      <c r="U17" s="22">
        <v>0.57013138578727096</v>
      </c>
      <c r="V17" s="22">
        <v>0.54344251566985502</v>
      </c>
      <c r="W17" s="22">
        <v>0.44996721014012098</v>
      </c>
      <c r="X17" s="22">
        <v>0.56037498643418904</v>
      </c>
      <c r="Y17" s="22">
        <v>0.46627564317995701</v>
      </c>
      <c r="Z17" s="22">
        <v>0.56768491486629602</v>
      </c>
      <c r="AA17" s="22">
        <v>0.53165865912672405</v>
      </c>
      <c r="AB17" s="22">
        <v>0.428307689524694</v>
      </c>
      <c r="AC17" s="22">
        <v>0.34061342219671398</v>
      </c>
      <c r="AD17" s="22">
        <v>0.45134594389715799</v>
      </c>
      <c r="AE17" s="22"/>
      <c r="AF17" s="22">
        <v>0.48788061212369299</v>
      </c>
      <c r="AG17" s="22">
        <v>0.58177029109762102</v>
      </c>
      <c r="AH17" s="22">
        <v>0.733430021929391</v>
      </c>
      <c r="AI17" s="22">
        <v>0.27297510900926603</v>
      </c>
      <c r="AJ17" s="22">
        <v>0.56180885130371805</v>
      </c>
      <c r="AK17" s="22"/>
      <c r="AL17" s="22">
        <v>0.62120699091056897</v>
      </c>
      <c r="AM17" s="22">
        <v>0.51023185974125196</v>
      </c>
      <c r="AN17" s="22">
        <v>0.68270232841940504</v>
      </c>
      <c r="AO17" s="22">
        <v>0.32695669455520299</v>
      </c>
      <c r="AP17" s="22">
        <v>0.51947897255464304</v>
      </c>
      <c r="AQ17" s="22">
        <v>0.51477530823170503</v>
      </c>
      <c r="AR17" s="22"/>
      <c r="AS17" s="22">
        <v>0.63266070147089404</v>
      </c>
      <c r="AT17" s="22">
        <v>0.51771354154279903</v>
      </c>
      <c r="AU17" s="22">
        <v>0.44557752567794801</v>
      </c>
      <c r="AV17" s="22">
        <v>0.43593810207435901</v>
      </c>
      <c r="AW17" s="22">
        <v>0.395358564927488</v>
      </c>
      <c r="AX17" s="22"/>
      <c r="AY17" s="22">
        <v>0.62484612247360205</v>
      </c>
      <c r="AZ17" s="22">
        <v>0.56693479079204501</v>
      </c>
      <c r="BA17" s="22">
        <v>0.40803738536024903</v>
      </c>
      <c r="BB17" s="22">
        <v>0.35806556541759998</v>
      </c>
      <c r="BC17" s="22">
        <v>0.21746741403544101</v>
      </c>
      <c r="BD17" s="22"/>
      <c r="BE17" s="22">
        <v>0.214472015612544</v>
      </c>
      <c r="BF17" s="22">
        <v>0.481211012465937</v>
      </c>
      <c r="BG17" s="22">
        <v>0.52928260815483197</v>
      </c>
      <c r="BH17" s="22">
        <v>0.54374089017245997</v>
      </c>
      <c r="BI17" s="22"/>
      <c r="BJ17" s="22">
        <v>0.30696876062852901</v>
      </c>
      <c r="BK17" s="22">
        <v>0.44854356877566298</v>
      </c>
      <c r="BL17" s="22">
        <v>0.52523953101336596</v>
      </c>
      <c r="BM17" s="22">
        <v>0.560057401021269</v>
      </c>
      <c r="BN17" s="22"/>
      <c r="BO17" s="22">
        <v>0.41497778675521402</v>
      </c>
      <c r="BP17" s="22">
        <v>0.33080546434166103</v>
      </c>
      <c r="BQ17" s="22">
        <v>0.56457784436154501</v>
      </c>
      <c r="BR17" s="22"/>
      <c r="BS17" s="22">
        <v>0.59345197263841198</v>
      </c>
      <c r="BT17" s="22">
        <v>0.40390695016018002</v>
      </c>
      <c r="BU17" s="22"/>
      <c r="BV17" s="22">
        <v>0.53880938072685802</v>
      </c>
      <c r="BW17" s="22">
        <v>0.53383748650200702</v>
      </c>
      <c r="BX17" s="22">
        <v>0.460537314154018</v>
      </c>
      <c r="BY17" s="22"/>
      <c r="BZ17" s="22">
        <v>0.61707923238722695</v>
      </c>
      <c r="CA17" s="22">
        <v>0.55453260765786505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0.29198959094423399</v>
      </c>
      <c r="D9" s="17">
        <v>0.27930305948414202</v>
      </c>
      <c r="E9" s="17">
        <v>0.30608415732492</v>
      </c>
      <c r="F9" s="17"/>
      <c r="G9" s="17">
        <v>0.231923465013779</v>
      </c>
      <c r="H9" s="17">
        <v>0.288072050691349</v>
      </c>
      <c r="I9" s="17">
        <v>0.29124937499266601</v>
      </c>
      <c r="J9" s="17">
        <v>0.25438107961559803</v>
      </c>
      <c r="K9" s="17">
        <v>0.34665618193713499</v>
      </c>
      <c r="L9" s="17">
        <v>0.32995600925845597</v>
      </c>
      <c r="M9" s="17"/>
      <c r="N9" s="17">
        <v>0.30483032845969399</v>
      </c>
      <c r="O9" s="17">
        <v>0.295144162313354</v>
      </c>
      <c r="P9" s="17">
        <v>0.30342367712162299</v>
      </c>
      <c r="Q9" s="17">
        <v>0.26488124819882303</v>
      </c>
      <c r="R9" s="17"/>
      <c r="S9" s="17">
        <v>0.31918765192069298</v>
      </c>
      <c r="T9" s="17">
        <v>0.32427097857562298</v>
      </c>
      <c r="U9" s="17">
        <v>0.26569769442699998</v>
      </c>
      <c r="V9" s="17">
        <v>0.32688717833421099</v>
      </c>
      <c r="W9" s="17">
        <v>0.25304142663385598</v>
      </c>
      <c r="X9" s="17">
        <v>0.272866406130989</v>
      </c>
      <c r="Y9" s="17">
        <v>0.24291665525749201</v>
      </c>
      <c r="Z9" s="17">
        <v>0.30270026016847301</v>
      </c>
      <c r="AA9" s="17">
        <v>0.33039746622388799</v>
      </c>
      <c r="AB9" s="17">
        <v>0.29300037544295698</v>
      </c>
      <c r="AC9" s="17">
        <v>0.18464298893371101</v>
      </c>
      <c r="AD9" s="17">
        <v>0.292282918123146</v>
      </c>
      <c r="AE9" s="17"/>
      <c r="AF9" s="17">
        <v>0.27537087681084699</v>
      </c>
      <c r="AG9" s="17">
        <v>0.32011597737728198</v>
      </c>
      <c r="AH9" s="17">
        <v>0.34181728253448401</v>
      </c>
      <c r="AI9" s="17">
        <v>0.190275785085323</v>
      </c>
      <c r="AJ9" s="17">
        <v>0.30903938264311198</v>
      </c>
      <c r="AK9" s="17"/>
      <c r="AL9" s="17">
        <v>0.34133002932843798</v>
      </c>
      <c r="AM9" s="17">
        <v>0.31371105281518602</v>
      </c>
      <c r="AN9" s="17">
        <v>0.34376265496324898</v>
      </c>
      <c r="AO9" s="17">
        <v>0.21538213274853299</v>
      </c>
      <c r="AP9" s="17">
        <v>0.34672195155847402</v>
      </c>
      <c r="AQ9" s="17">
        <v>0.210900389436744</v>
      </c>
      <c r="AR9" s="17"/>
      <c r="AS9" s="17">
        <v>0.40166312095927198</v>
      </c>
      <c r="AT9" s="17">
        <v>0.28249926225936201</v>
      </c>
      <c r="AU9" s="17">
        <v>0.238820217641938</v>
      </c>
      <c r="AV9" s="17">
        <v>0.26154784365721701</v>
      </c>
      <c r="AW9" s="17">
        <v>0.390774111923477</v>
      </c>
      <c r="AX9" s="17"/>
      <c r="AY9" s="17">
        <v>0.38087182146186699</v>
      </c>
      <c r="AZ9" s="17">
        <v>0.264751793643971</v>
      </c>
      <c r="BA9" s="17">
        <v>0.268540298259132</v>
      </c>
      <c r="BB9" s="17">
        <v>0.24180888695441299</v>
      </c>
      <c r="BC9" s="17">
        <v>0.25939245971622799</v>
      </c>
      <c r="BD9" s="17"/>
      <c r="BE9" s="17">
        <v>0.186891752297625</v>
      </c>
      <c r="BF9" s="17">
        <v>0.25662354089827999</v>
      </c>
      <c r="BG9" s="17">
        <v>0.29138216448107201</v>
      </c>
      <c r="BH9" s="17">
        <v>0.33016095122155398</v>
      </c>
      <c r="BI9" s="17"/>
      <c r="BJ9" s="17">
        <v>0.196979010022474</v>
      </c>
      <c r="BK9" s="17">
        <v>0.26217682457743802</v>
      </c>
      <c r="BL9" s="17">
        <v>0.29955171689791299</v>
      </c>
      <c r="BM9" s="17">
        <v>0.31418805835131203</v>
      </c>
      <c r="BN9" s="17"/>
      <c r="BO9" s="17">
        <v>0.27433934458006798</v>
      </c>
      <c r="BP9" s="17">
        <v>0.21723326563238499</v>
      </c>
      <c r="BQ9" s="17">
        <v>0.31075856197539498</v>
      </c>
      <c r="BR9" s="17"/>
      <c r="BS9" s="17">
        <v>0.31682821950936002</v>
      </c>
      <c r="BT9" s="17">
        <v>0.25915390738517302</v>
      </c>
      <c r="BU9" s="17"/>
      <c r="BV9" s="17">
        <v>0.31947765933666999</v>
      </c>
      <c r="BW9" s="17">
        <v>0.305031102472682</v>
      </c>
      <c r="BX9" s="17">
        <v>0.26934331411174101</v>
      </c>
      <c r="BY9" s="17"/>
      <c r="BZ9" s="17">
        <v>0.334060156176201</v>
      </c>
      <c r="CA9" s="17">
        <v>0.32546775497582903</v>
      </c>
    </row>
    <row r="10" spans="2:79" x14ac:dyDescent="0.3">
      <c r="B10" s="18" t="s">
        <v>209</v>
      </c>
      <c r="C10" s="17">
        <v>0.35700876260985398</v>
      </c>
      <c r="D10" s="17">
        <v>0.34332683345686399</v>
      </c>
      <c r="E10" s="17">
        <v>0.37138152949851599</v>
      </c>
      <c r="F10" s="17"/>
      <c r="G10" s="17">
        <v>0.36574150865953903</v>
      </c>
      <c r="H10" s="17">
        <v>0.353752626155732</v>
      </c>
      <c r="I10" s="17">
        <v>0.38050111245163498</v>
      </c>
      <c r="J10" s="17">
        <v>0.34851772381547202</v>
      </c>
      <c r="K10" s="17">
        <v>0.34551352529628399</v>
      </c>
      <c r="L10" s="17">
        <v>0.349322849660063</v>
      </c>
      <c r="M10" s="17"/>
      <c r="N10" s="17">
        <v>0.39304298417928801</v>
      </c>
      <c r="O10" s="17">
        <v>0.35300885535818899</v>
      </c>
      <c r="P10" s="17">
        <v>0.31274620591625701</v>
      </c>
      <c r="Q10" s="17">
        <v>0.36257013114007097</v>
      </c>
      <c r="R10" s="17"/>
      <c r="S10" s="17">
        <v>0.36736934208802802</v>
      </c>
      <c r="T10" s="17">
        <v>0.334878251247195</v>
      </c>
      <c r="U10" s="17">
        <v>0.40753148877880402</v>
      </c>
      <c r="V10" s="17">
        <v>0.28720466958233598</v>
      </c>
      <c r="W10" s="17">
        <v>0.32009222908330298</v>
      </c>
      <c r="X10" s="17">
        <v>0.39046307299323701</v>
      </c>
      <c r="Y10" s="17">
        <v>0.36075556894435401</v>
      </c>
      <c r="Z10" s="17">
        <v>0.39973683965427498</v>
      </c>
      <c r="AA10" s="17">
        <v>0.40199711851802</v>
      </c>
      <c r="AB10" s="17">
        <v>0.27128125332120501</v>
      </c>
      <c r="AC10" s="17">
        <v>0.47391344562110599</v>
      </c>
      <c r="AD10" s="17">
        <v>0.294679468051252</v>
      </c>
      <c r="AE10" s="17"/>
      <c r="AF10" s="17">
        <v>0.347890624100054</v>
      </c>
      <c r="AG10" s="17">
        <v>0.40800950411783998</v>
      </c>
      <c r="AH10" s="17">
        <v>0.37899170349465</v>
      </c>
      <c r="AI10" s="17">
        <v>0.30537700683655</v>
      </c>
      <c r="AJ10" s="17">
        <v>0.36911573099818901</v>
      </c>
      <c r="AK10" s="17"/>
      <c r="AL10" s="17">
        <v>0.39517587468083798</v>
      </c>
      <c r="AM10" s="17">
        <v>0.350912419808313</v>
      </c>
      <c r="AN10" s="17">
        <v>0.38007094648047801</v>
      </c>
      <c r="AO10" s="17">
        <v>0.32443393217761002</v>
      </c>
      <c r="AP10" s="17">
        <v>0.34119874776832199</v>
      </c>
      <c r="AQ10" s="17">
        <v>0.39940069732696398</v>
      </c>
      <c r="AR10" s="17"/>
      <c r="AS10" s="17">
        <v>0.33797945799356899</v>
      </c>
      <c r="AT10" s="17">
        <v>0.37559961058083602</v>
      </c>
      <c r="AU10" s="17">
        <v>0.35812168572031899</v>
      </c>
      <c r="AV10" s="17">
        <v>0.34130311468068603</v>
      </c>
      <c r="AW10" s="17">
        <v>0.181392935942331</v>
      </c>
      <c r="AX10" s="17"/>
      <c r="AY10" s="17">
        <v>0.31425513875729799</v>
      </c>
      <c r="AZ10" s="17">
        <v>0.41509782812242302</v>
      </c>
      <c r="BA10" s="17">
        <v>0.33682551436510499</v>
      </c>
      <c r="BB10" s="17">
        <v>0.35878764479620601</v>
      </c>
      <c r="BC10" s="17">
        <v>0.19668011601191299</v>
      </c>
      <c r="BD10" s="17"/>
      <c r="BE10" s="17">
        <v>0.34759002703174602</v>
      </c>
      <c r="BF10" s="17">
        <v>0.380817671460843</v>
      </c>
      <c r="BG10" s="17">
        <v>0.34926568094879101</v>
      </c>
      <c r="BH10" s="17">
        <v>0.36111324435279102</v>
      </c>
      <c r="BI10" s="17"/>
      <c r="BJ10" s="17">
        <v>0.35162433659993497</v>
      </c>
      <c r="BK10" s="17">
        <v>0.39196380528869701</v>
      </c>
      <c r="BL10" s="17">
        <v>0.342707730026026</v>
      </c>
      <c r="BM10" s="17">
        <v>0.36129004763815098</v>
      </c>
      <c r="BN10" s="17"/>
      <c r="BO10" s="17">
        <v>0.34199660899761503</v>
      </c>
      <c r="BP10" s="17">
        <v>0.37495955694754002</v>
      </c>
      <c r="BQ10" s="17">
        <v>0.35782885923227797</v>
      </c>
      <c r="BR10" s="17"/>
      <c r="BS10" s="17">
        <v>0.362762934731854</v>
      </c>
      <c r="BT10" s="17">
        <v>0.34996961704416502</v>
      </c>
      <c r="BU10" s="17"/>
      <c r="BV10" s="17">
        <v>0.36765257084727598</v>
      </c>
      <c r="BW10" s="17">
        <v>0.36224924372393902</v>
      </c>
      <c r="BX10" s="17">
        <v>0.35264328898873498</v>
      </c>
      <c r="BY10" s="17"/>
      <c r="BZ10" s="17">
        <v>0.461485575807493</v>
      </c>
      <c r="CA10" s="17">
        <v>0.46540211420438499</v>
      </c>
    </row>
    <row r="11" spans="2:79" x14ac:dyDescent="0.3">
      <c r="B11" s="18" t="s">
        <v>210</v>
      </c>
      <c r="C11" s="17">
        <v>0.235979623477033</v>
      </c>
      <c r="D11" s="17">
        <v>0.24793234852252299</v>
      </c>
      <c r="E11" s="17">
        <v>0.22241227819604301</v>
      </c>
      <c r="F11" s="17"/>
      <c r="G11" s="17">
        <v>0.23537785369442599</v>
      </c>
      <c r="H11" s="17">
        <v>0.231584813488979</v>
      </c>
      <c r="I11" s="17">
        <v>0.225480009529262</v>
      </c>
      <c r="J11" s="17">
        <v>0.27207632138955401</v>
      </c>
      <c r="K11" s="17">
        <v>0.220528930756934</v>
      </c>
      <c r="L11" s="17">
        <v>0.229457150506924</v>
      </c>
      <c r="M11" s="17"/>
      <c r="N11" s="17">
        <v>0.19999150471323199</v>
      </c>
      <c r="O11" s="17">
        <v>0.23820165344247399</v>
      </c>
      <c r="P11" s="17">
        <v>0.26108034650831802</v>
      </c>
      <c r="Q11" s="17">
        <v>0.24889179679173101</v>
      </c>
      <c r="R11" s="17"/>
      <c r="S11" s="17">
        <v>0.20549876821708099</v>
      </c>
      <c r="T11" s="17">
        <v>0.22023730625350499</v>
      </c>
      <c r="U11" s="17">
        <v>0.22473055842991899</v>
      </c>
      <c r="V11" s="17">
        <v>0.281207125311009</v>
      </c>
      <c r="W11" s="17">
        <v>0.30497701282360501</v>
      </c>
      <c r="X11" s="17">
        <v>0.24478494190779701</v>
      </c>
      <c r="Y11" s="17">
        <v>0.26461941960313401</v>
      </c>
      <c r="Z11" s="17">
        <v>0.21934251725255599</v>
      </c>
      <c r="AA11" s="17">
        <v>0.19197598948102801</v>
      </c>
      <c r="AB11" s="17">
        <v>0.27217749155069498</v>
      </c>
      <c r="AC11" s="17">
        <v>0.187585441440145</v>
      </c>
      <c r="AD11" s="17">
        <v>0.23191461800892799</v>
      </c>
      <c r="AE11" s="17"/>
      <c r="AF11" s="17">
        <v>0.26740263428073202</v>
      </c>
      <c r="AG11" s="17">
        <v>0.17293927622064201</v>
      </c>
      <c r="AH11" s="17">
        <v>0.21932039371502701</v>
      </c>
      <c r="AI11" s="17">
        <v>0.34020959386248201</v>
      </c>
      <c r="AJ11" s="17">
        <v>0.19151122923751601</v>
      </c>
      <c r="AK11" s="17"/>
      <c r="AL11" s="17">
        <v>0.184729536682715</v>
      </c>
      <c r="AM11" s="17">
        <v>0.21704394395063201</v>
      </c>
      <c r="AN11" s="17">
        <v>0.18878579603558801</v>
      </c>
      <c r="AO11" s="17">
        <v>0.31087526143217398</v>
      </c>
      <c r="AP11" s="17">
        <v>0.20270670786503101</v>
      </c>
      <c r="AQ11" s="17">
        <v>0.26365119863658698</v>
      </c>
      <c r="AR11" s="17"/>
      <c r="AS11" s="17">
        <v>0.167563784678947</v>
      </c>
      <c r="AT11" s="17">
        <v>0.235855128147438</v>
      </c>
      <c r="AU11" s="17">
        <v>0.26680179317920599</v>
      </c>
      <c r="AV11" s="17">
        <v>0.27723006931388899</v>
      </c>
      <c r="AW11" s="17">
        <v>0.19848305606657801</v>
      </c>
      <c r="AX11" s="17"/>
      <c r="AY11" s="17">
        <v>0.207607613407648</v>
      </c>
      <c r="AZ11" s="17">
        <v>0.22857005365829799</v>
      </c>
      <c r="BA11" s="17">
        <v>0.255889925553555</v>
      </c>
      <c r="BB11" s="17">
        <v>0.26628709294207797</v>
      </c>
      <c r="BC11" s="17">
        <v>0.27566191201215301</v>
      </c>
      <c r="BD11" s="17"/>
      <c r="BE11" s="17">
        <v>0.30335039988840701</v>
      </c>
      <c r="BF11" s="17">
        <v>0.23618758129397499</v>
      </c>
      <c r="BG11" s="17">
        <v>0.24512348774565701</v>
      </c>
      <c r="BH11" s="17">
        <v>0.20986741866936601</v>
      </c>
      <c r="BI11" s="17"/>
      <c r="BJ11" s="17">
        <v>0.29086363331714199</v>
      </c>
      <c r="BK11" s="17">
        <v>0.231121999681802</v>
      </c>
      <c r="BL11" s="17">
        <v>0.24974270099247101</v>
      </c>
      <c r="BM11" s="17">
        <v>0.216881243060423</v>
      </c>
      <c r="BN11" s="17"/>
      <c r="BO11" s="17">
        <v>0.22964926888273399</v>
      </c>
      <c r="BP11" s="17">
        <v>0.27371162054906001</v>
      </c>
      <c r="BQ11" s="17">
        <v>0.227615196221432</v>
      </c>
      <c r="BR11" s="17"/>
      <c r="BS11" s="17">
        <v>0.22602043914249001</v>
      </c>
      <c r="BT11" s="17">
        <v>0.25024517114982903</v>
      </c>
      <c r="BU11" s="17"/>
      <c r="BV11" s="17">
        <v>0.207311869080298</v>
      </c>
      <c r="BW11" s="17">
        <v>0.23195341009560999</v>
      </c>
      <c r="BX11" s="17">
        <v>0.244813881297995</v>
      </c>
      <c r="BY11" s="17"/>
      <c r="BZ11" s="17">
        <v>0.134838041765765</v>
      </c>
      <c r="CA11" s="17">
        <v>0.13385289196744601</v>
      </c>
    </row>
    <row r="12" spans="2:79" x14ac:dyDescent="0.3">
      <c r="B12" s="18" t="s">
        <v>211</v>
      </c>
      <c r="C12" s="17">
        <v>7.0154322928531201E-2</v>
      </c>
      <c r="D12" s="17">
        <v>8.9392454010651295E-2</v>
      </c>
      <c r="E12" s="17">
        <v>5.2014852027978002E-2</v>
      </c>
      <c r="F12" s="17"/>
      <c r="G12" s="17">
        <v>0.102167527370707</v>
      </c>
      <c r="H12" s="17">
        <v>8.5131418715759494E-2</v>
      </c>
      <c r="I12" s="17">
        <v>6.0944654740676799E-2</v>
      </c>
      <c r="J12" s="17">
        <v>8.2946960478609E-2</v>
      </c>
      <c r="K12" s="17">
        <v>3.5540861932118098E-2</v>
      </c>
      <c r="L12" s="17">
        <v>5.67755044095168E-2</v>
      </c>
      <c r="M12" s="17"/>
      <c r="N12" s="17">
        <v>7.5071975790516401E-2</v>
      </c>
      <c r="O12" s="17">
        <v>6.7658394025146507E-2</v>
      </c>
      <c r="P12" s="17">
        <v>7.3416054950473403E-2</v>
      </c>
      <c r="Q12" s="17">
        <v>6.3757015011226006E-2</v>
      </c>
      <c r="R12" s="17"/>
      <c r="S12" s="17">
        <v>5.9248148639793698E-2</v>
      </c>
      <c r="T12" s="17">
        <v>8.2650970953368097E-2</v>
      </c>
      <c r="U12" s="17">
        <v>6.4521724148619106E-2</v>
      </c>
      <c r="V12" s="17">
        <v>4.3295230619810797E-2</v>
      </c>
      <c r="W12" s="17">
        <v>9.3751960122754802E-2</v>
      </c>
      <c r="X12" s="17">
        <v>4.9110930726397398E-2</v>
      </c>
      <c r="Y12" s="17">
        <v>9.6418215747554201E-2</v>
      </c>
      <c r="Z12" s="17">
        <v>6.33577359964341E-2</v>
      </c>
      <c r="AA12" s="17">
        <v>5.7922527513231001E-2</v>
      </c>
      <c r="AB12" s="17">
        <v>8.5016775416306298E-2</v>
      </c>
      <c r="AC12" s="17">
        <v>6.4428619938004403E-2</v>
      </c>
      <c r="AD12" s="17">
        <v>0.119476586765538</v>
      </c>
      <c r="AE12" s="17"/>
      <c r="AF12" s="17">
        <v>7.3794424212525994E-2</v>
      </c>
      <c r="AG12" s="17">
        <v>6.6819348230722803E-2</v>
      </c>
      <c r="AH12" s="17">
        <v>4.3342224017351903E-2</v>
      </c>
      <c r="AI12" s="17">
        <v>8.2644938612742302E-2</v>
      </c>
      <c r="AJ12" s="17">
        <v>7.9035761797826107E-2</v>
      </c>
      <c r="AK12" s="17"/>
      <c r="AL12" s="17">
        <v>6.0850545306022498E-2</v>
      </c>
      <c r="AM12" s="17">
        <v>6.8506670866790201E-2</v>
      </c>
      <c r="AN12" s="17">
        <v>6.3905359411350005E-2</v>
      </c>
      <c r="AO12" s="17">
        <v>9.1707717519180706E-2</v>
      </c>
      <c r="AP12" s="17">
        <v>5.8286301602175301E-2</v>
      </c>
      <c r="AQ12" s="17">
        <v>5.78782375534828E-2</v>
      </c>
      <c r="AR12" s="17"/>
      <c r="AS12" s="17">
        <v>5.4637135665320302E-2</v>
      </c>
      <c r="AT12" s="17">
        <v>6.5388761266902906E-2</v>
      </c>
      <c r="AU12" s="17">
        <v>8.9204209271627505E-2</v>
      </c>
      <c r="AV12" s="17">
        <v>7.36930217404555E-2</v>
      </c>
      <c r="AW12" s="17">
        <v>5.9873686615229502E-2</v>
      </c>
      <c r="AX12" s="17"/>
      <c r="AY12" s="17">
        <v>5.7337918369558899E-2</v>
      </c>
      <c r="AZ12" s="17">
        <v>5.8835736363171902E-2</v>
      </c>
      <c r="BA12" s="17">
        <v>8.4777383042978799E-2</v>
      </c>
      <c r="BB12" s="17">
        <v>9.0823700292491594E-2</v>
      </c>
      <c r="BC12" s="17">
        <v>0.10849770724539</v>
      </c>
      <c r="BD12" s="17"/>
      <c r="BE12" s="17">
        <v>7.4625567386077604E-2</v>
      </c>
      <c r="BF12" s="17">
        <v>9.7730014874163301E-2</v>
      </c>
      <c r="BG12" s="17">
        <v>6.7361720784135798E-2</v>
      </c>
      <c r="BH12" s="17">
        <v>5.18719607266315E-2</v>
      </c>
      <c r="BI12" s="17"/>
      <c r="BJ12" s="17">
        <v>8.0564119094522907E-2</v>
      </c>
      <c r="BK12" s="17">
        <v>6.5329077999151997E-2</v>
      </c>
      <c r="BL12" s="17">
        <v>6.9488519668528106E-2</v>
      </c>
      <c r="BM12" s="17">
        <v>6.8651103483897302E-2</v>
      </c>
      <c r="BN12" s="17"/>
      <c r="BO12" s="17">
        <v>9.8681827870940403E-2</v>
      </c>
      <c r="BP12" s="17">
        <v>7.7781808387149903E-2</v>
      </c>
      <c r="BQ12" s="17">
        <v>6.2864268381678801E-2</v>
      </c>
      <c r="BR12" s="17"/>
      <c r="BS12" s="17">
        <v>5.4674192673955402E-2</v>
      </c>
      <c r="BT12" s="17">
        <v>8.89121445155691E-2</v>
      </c>
      <c r="BU12" s="17"/>
      <c r="BV12" s="17">
        <v>7.3833333076314706E-2</v>
      </c>
      <c r="BW12" s="17">
        <v>6.4432588742648997E-2</v>
      </c>
      <c r="BX12" s="17">
        <v>7.9801216478084802E-2</v>
      </c>
      <c r="BY12" s="17"/>
      <c r="BZ12" s="17">
        <v>5.0750427229322097E-2</v>
      </c>
      <c r="CA12" s="17">
        <v>4.0128949020702902E-2</v>
      </c>
    </row>
    <row r="13" spans="2:79" x14ac:dyDescent="0.3">
      <c r="B13" s="18" t="s">
        <v>212</v>
      </c>
      <c r="C13" s="17">
        <v>3.2763524215435103E-2</v>
      </c>
      <c r="D13" s="17">
        <v>3.0523677825684301E-2</v>
      </c>
      <c r="E13" s="17">
        <v>3.3376747302136099E-2</v>
      </c>
      <c r="F13" s="17"/>
      <c r="G13" s="17">
        <v>5.4046350395094499E-2</v>
      </c>
      <c r="H13" s="17">
        <v>3.1237556754385401E-2</v>
      </c>
      <c r="I13" s="17">
        <v>3.2347089734917303E-2</v>
      </c>
      <c r="J13" s="17">
        <v>3.10036753436253E-2</v>
      </c>
      <c r="K13" s="17">
        <v>4.5160943575792097E-2</v>
      </c>
      <c r="L13" s="17">
        <v>1.32957269777905E-2</v>
      </c>
      <c r="M13" s="17"/>
      <c r="N13" s="17">
        <v>2.3618846318681701E-2</v>
      </c>
      <c r="O13" s="17">
        <v>3.3011865978975E-2</v>
      </c>
      <c r="P13" s="17">
        <v>3.5065130878885901E-2</v>
      </c>
      <c r="Q13" s="17">
        <v>4.1011357530319398E-2</v>
      </c>
      <c r="R13" s="17"/>
      <c r="S13" s="17">
        <v>3.8064773873736399E-2</v>
      </c>
      <c r="T13" s="17">
        <v>2.67168619033143E-2</v>
      </c>
      <c r="U13" s="17">
        <v>3.7518534215657998E-2</v>
      </c>
      <c r="V13" s="17">
        <v>3.7458913707151202E-2</v>
      </c>
      <c r="W13" s="17">
        <v>2.11214758705984E-2</v>
      </c>
      <c r="X13" s="17">
        <v>2.71220790289547E-2</v>
      </c>
      <c r="Y13" s="17">
        <v>2.2834020769717901E-2</v>
      </c>
      <c r="Z13" s="17">
        <v>1.4862646928262399E-2</v>
      </c>
      <c r="AA13" s="17">
        <v>1.32529842476365E-2</v>
      </c>
      <c r="AB13" s="17">
        <v>6.6967909938487405E-2</v>
      </c>
      <c r="AC13" s="17">
        <v>3.8252257083081602E-2</v>
      </c>
      <c r="AD13" s="17">
        <v>6.1646409051136303E-2</v>
      </c>
      <c r="AE13" s="17"/>
      <c r="AF13" s="17">
        <v>2.7841925054790401E-2</v>
      </c>
      <c r="AG13" s="17">
        <v>2.3776587043889699E-2</v>
      </c>
      <c r="AH13" s="17">
        <v>1.1031385699661099E-2</v>
      </c>
      <c r="AI13" s="17">
        <v>7.2558989223006798E-2</v>
      </c>
      <c r="AJ13" s="17">
        <v>4.2232755386108302E-2</v>
      </c>
      <c r="AK13" s="17"/>
      <c r="AL13" s="17">
        <v>1.22158528443072E-2</v>
      </c>
      <c r="AM13" s="17">
        <v>4.0645130572957697E-2</v>
      </c>
      <c r="AN13" s="17">
        <v>1.2076161236870799E-2</v>
      </c>
      <c r="AO13" s="17">
        <v>5.0718933907628098E-2</v>
      </c>
      <c r="AP13" s="17">
        <v>4.41810124187089E-2</v>
      </c>
      <c r="AQ13" s="17">
        <v>4.5507535317672203E-2</v>
      </c>
      <c r="AR13" s="17"/>
      <c r="AS13" s="17">
        <v>3.4473847136669102E-2</v>
      </c>
      <c r="AT13" s="17">
        <v>2.8108005095280501E-2</v>
      </c>
      <c r="AU13" s="17">
        <v>3.1644123272907103E-2</v>
      </c>
      <c r="AV13" s="17">
        <v>2.6960174219687799E-2</v>
      </c>
      <c r="AW13" s="17">
        <v>0.16947620945238401</v>
      </c>
      <c r="AX13" s="17"/>
      <c r="AY13" s="17">
        <v>2.9452525380509301E-2</v>
      </c>
      <c r="AZ13" s="17">
        <v>2.0781053388432402E-2</v>
      </c>
      <c r="BA13" s="17">
        <v>4.08963247203772E-2</v>
      </c>
      <c r="BB13" s="17">
        <v>3.52353776317312E-2</v>
      </c>
      <c r="BC13" s="17">
        <v>0.134325716297161</v>
      </c>
      <c r="BD13" s="17"/>
      <c r="BE13" s="17">
        <v>8.7542253396145006E-2</v>
      </c>
      <c r="BF13" s="17">
        <v>2.0486774781157999E-2</v>
      </c>
      <c r="BG13" s="17">
        <v>3.5784141106058397E-2</v>
      </c>
      <c r="BH13" s="17">
        <v>2.8900164253363801E-2</v>
      </c>
      <c r="BI13" s="17"/>
      <c r="BJ13" s="17">
        <v>6.6763080286118701E-2</v>
      </c>
      <c r="BK13" s="17">
        <v>4.9408292452911097E-2</v>
      </c>
      <c r="BL13" s="17">
        <v>2.6093920451656E-2</v>
      </c>
      <c r="BM13" s="17">
        <v>2.5538040055295998E-2</v>
      </c>
      <c r="BN13" s="17"/>
      <c r="BO13" s="17">
        <v>5.1478755982676601E-2</v>
      </c>
      <c r="BP13" s="17">
        <v>5.30035067013866E-2</v>
      </c>
      <c r="BQ13" s="17">
        <v>2.5392361977219901E-2</v>
      </c>
      <c r="BR13" s="17"/>
      <c r="BS13" s="17">
        <v>2.5402776248790799E-2</v>
      </c>
      <c r="BT13" s="17">
        <v>4.2334422951950702E-2</v>
      </c>
      <c r="BU13" s="17"/>
      <c r="BV13" s="17">
        <v>2.2251988392329801E-2</v>
      </c>
      <c r="BW13" s="17">
        <v>2.76597060338694E-2</v>
      </c>
      <c r="BX13" s="17">
        <v>5.02238441574882E-2</v>
      </c>
      <c r="BY13" s="17"/>
      <c r="BZ13" s="17">
        <v>8.7864956366295304E-3</v>
      </c>
      <c r="CA13" s="17">
        <v>3.5148289831637002E-2</v>
      </c>
    </row>
    <row r="14" spans="2:79" x14ac:dyDescent="0.3">
      <c r="B14" s="18" t="s">
        <v>149</v>
      </c>
      <c r="C14" s="17">
        <v>1.21041758249129E-2</v>
      </c>
      <c r="D14" s="17">
        <v>9.5216267001346604E-3</v>
      </c>
      <c r="E14" s="17">
        <v>1.47304356504069E-2</v>
      </c>
      <c r="F14" s="17"/>
      <c r="G14" s="17">
        <v>1.0743294866454501E-2</v>
      </c>
      <c r="H14" s="17">
        <v>1.0221534193795E-2</v>
      </c>
      <c r="I14" s="17">
        <v>9.4777585508436998E-3</v>
      </c>
      <c r="J14" s="17">
        <v>1.10742393571417E-2</v>
      </c>
      <c r="K14" s="17">
        <v>6.5995565017360897E-3</v>
      </c>
      <c r="L14" s="17">
        <v>2.1192759187250301E-2</v>
      </c>
      <c r="M14" s="17"/>
      <c r="N14" s="17">
        <v>3.4443605385872599E-3</v>
      </c>
      <c r="O14" s="17">
        <v>1.29750688818621E-2</v>
      </c>
      <c r="P14" s="17">
        <v>1.42685846244431E-2</v>
      </c>
      <c r="Q14" s="17">
        <v>1.8888451327829299E-2</v>
      </c>
      <c r="R14" s="17"/>
      <c r="S14" s="17">
        <v>1.0631315260667899E-2</v>
      </c>
      <c r="T14" s="17">
        <v>1.12456310669938E-2</v>
      </c>
      <c r="U14" s="17">
        <v>0</v>
      </c>
      <c r="V14" s="17">
        <v>2.3946882445482001E-2</v>
      </c>
      <c r="W14" s="17">
        <v>7.0158954658831396E-3</v>
      </c>
      <c r="X14" s="17">
        <v>1.5652569212625599E-2</v>
      </c>
      <c r="Y14" s="17">
        <v>1.24561196777477E-2</v>
      </c>
      <c r="Z14" s="17">
        <v>0</v>
      </c>
      <c r="AA14" s="17">
        <v>4.4539140161956601E-3</v>
      </c>
      <c r="AB14" s="17">
        <v>1.15561943303489E-2</v>
      </c>
      <c r="AC14" s="17">
        <v>5.1177246983951402E-2</v>
      </c>
      <c r="AD14" s="17">
        <v>0</v>
      </c>
      <c r="AE14" s="17"/>
      <c r="AF14" s="17">
        <v>7.6995155410508297E-3</v>
      </c>
      <c r="AG14" s="17">
        <v>8.3393070096233306E-3</v>
      </c>
      <c r="AH14" s="17">
        <v>5.4970105388259197E-3</v>
      </c>
      <c r="AI14" s="17">
        <v>8.9336863798957899E-3</v>
      </c>
      <c r="AJ14" s="17">
        <v>9.0651399372484696E-3</v>
      </c>
      <c r="AK14" s="17"/>
      <c r="AL14" s="17">
        <v>5.6981611576798104E-3</v>
      </c>
      <c r="AM14" s="17">
        <v>9.1807819861211299E-3</v>
      </c>
      <c r="AN14" s="17">
        <v>1.1399081872464399E-2</v>
      </c>
      <c r="AO14" s="17">
        <v>6.8820222148739197E-3</v>
      </c>
      <c r="AP14" s="17">
        <v>6.9052787872884202E-3</v>
      </c>
      <c r="AQ14" s="17">
        <v>2.2661941728550201E-2</v>
      </c>
      <c r="AR14" s="17"/>
      <c r="AS14" s="17">
        <v>3.6826535662221201E-3</v>
      </c>
      <c r="AT14" s="17">
        <v>1.25492326501811E-2</v>
      </c>
      <c r="AU14" s="17">
        <v>1.54079709140024E-2</v>
      </c>
      <c r="AV14" s="17">
        <v>1.9265776388065401E-2</v>
      </c>
      <c r="AW14" s="17">
        <v>0</v>
      </c>
      <c r="AX14" s="17"/>
      <c r="AY14" s="17">
        <v>1.0474982623120001E-2</v>
      </c>
      <c r="AZ14" s="17">
        <v>1.19635348237042E-2</v>
      </c>
      <c r="BA14" s="17">
        <v>1.3070554058852201E-2</v>
      </c>
      <c r="BB14" s="17">
        <v>7.05729738308092E-3</v>
      </c>
      <c r="BC14" s="17">
        <v>2.5442088717154001E-2</v>
      </c>
      <c r="BD14" s="17"/>
      <c r="BE14" s="17">
        <v>0</v>
      </c>
      <c r="BF14" s="17">
        <v>8.1544166915809794E-3</v>
      </c>
      <c r="BG14" s="17">
        <v>1.10828049342856E-2</v>
      </c>
      <c r="BH14" s="17">
        <v>1.8086260776293901E-2</v>
      </c>
      <c r="BI14" s="17"/>
      <c r="BJ14" s="17">
        <v>1.32058206798081E-2</v>
      </c>
      <c r="BK14" s="17">
        <v>0</v>
      </c>
      <c r="BL14" s="17">
        <v>1.2415411963405501E-2</v>
      </c>
      <c r="BM14" s="17">
        <v>1.3451507410920801E-2</v>
      </c>
      <c r="BN14" s="17"/>
      <c r="BO14" s="17">
        <v>3.8541936859653198E-3</v>
      </c>
      <c r="BP14" s="17">
        <v>3.3102417824785002E-3</v>
      </c>
      <c r="BQ14" s="17">
        <v>1.55407522119963E-2</v>
      </c>
      <c r="BR14" s="17"/>
      <c r="BS14" s="17">
        <v>1.43114376935488E-2</v>
      </c>
      <c r="BT14" s="17">
        <v>9.3847369533137208E-3</v>
      </c>
      <c r="BU14" s="17"/>
      <c r="BV14" s="17">
        <v>9.4725792671107294E-3</v>
      </c>
      <c r="BW14" s="17">
        <v>8.6739489312506902E-3</v>
      </c>
      <c r="BX14" s="17">
        <v>3.1744549659556498E-3</v>
      </c>
      <c r="BY14" s="17"/>
      <c r="BZ14" s="17">
        <v>1.00793033845894E-2</v>
      </c>
      <c r="CA14" s="17">
        <v>0</v>
      </c>
    </row>
    <row r="15" spans="2:79" x14ac:dyDescent="0.3">
      <c r="B15" s="18" t="s">
        <v>213</v>
      </c>
      <c r="C15" s="21">
        <v>0.64899835355408697</v>
      </c>
      <c r="D15" s="21">
        <v>0.62262989294100601</v>
      </c>
      <c r="E15" s="21">
        <v>0.677465686823436</v>
      </c>
      <c r="F15" s="21"/>
      <c r="G15" s="21">
        <v>0.59766497367331906</v>
      </c>
      <c r="H15" s="21">
        <v>0.641824676847081</v>
      </c>
      <c r="I15" s="21">
        <v>0.67175048744430099</v>
      </c>
      <c r="J15" s="21">
        <v>0.60289880343107005</v>
      </c>
      <c r="K15" s="21">
        <v>0.69216970723341997</v>
      </c>
      <c r="L15" s="21">
        <v>0.67927885891851902</v>
      </c>
      <c r="M15" s="21"/>
      <c r="N15" s="21">
        <v>0.697873312638982</v>
      </c>
      <c r="O15" s="21">
        <v>0.64815301767154199</v>
      </c>
      <c r="P15" s="21">
        <v>0.61616988303788001</v>
      </c>
      <c r="Q15" s="21">
        <v>0.62745137933889406</v>
      </c>
      <c r="R15" s="21"/>
      <c r="S15" s="21">
        <v>0.68655699400872106</v>
      </c>
      <c r="T15" s="21">
        <v>0.65914922982281798</v>
      </c>
      <c r="U15" s="21">
        <v>0.67322918320580405</v>
      </c>
      <c r="V15" s="21">
        <v>0.61409184791654703</v>
      </c>
      <c r="W15" s="21">
        <v>0.57313365571715902</v>
      </c>
      <c r="X15" s="21">
        <v>0.66332947912422602</v>
      </c>
      <c r="Y15" s="21">
        <v>0.60367222420184696</v>
      </c>
      <c r="Z15" s="21">
        <v>0.70243709982274805</v>
      </c>
      <c r="AA15" s="21">
        <v>0.73239458474190899</v>
      </c>
      <c r="AB15" s="21">
        <v>0.56428162876416299</v>
      </c>
      <c r="AC15" s="21">
        <v>0.65855643455481705</v>
      </c>
      <c r="AD15" s="21">
        <v>0.586962386174398</v>
      </c>
      <c r="AE15" s="21"/>
      <c r="AF15" s="21">
        <v>0.62326150091090105</v>
      </c>
      <c r="AG15" s="21">
        <v>0.72812548149512202</v>
      </c>
      <c r="AH15" s="21">
        <v>0.72080898602913401</v>
      </c>
      <c r="AI15" s="21">
        <v>0.495652791921873</v>
      </c>
      <c r="AJ15" s="21">
        <v>0.67815511364130099</v>
      </c>
      <c r="AK15" s="21"/>
      <c r="AL15" s="21">
        <v>0.73650590400927496</v>
      </c>
      <c r="AM15" s="21">
        <v>0.66462347262349897</v>
      </c>
      <c r="AN15" s="21">
        <v>0.72383360144372699</v>
      </c>
      <c r="AO15" s="21">
        <v>0.53981606492614298</v>
      </c>
      <c r="AP15" s="21">
        <v>0.687920699326796</v>
      </c>
      <c r="AQ15" s="21">
        <v>0.61030108676370798</v>
      </c>
      <c r="AR15" s="21"/>
      <c r="AS15" s="21">
        <v>0.73964257895284102</v>
      </c>
      <c r="AT15" s="21">
        <v>0.65809887284019697</v>
      </c>
      <c r="AU15" s="21">
        <v>0.59694190336225705</v>
      </c>
      <c r="AV15" s="21">
        <v>0.60285095833790203</v>
      </c>
      <c r="AW15" s="21">
        <v>0.57216704786580797</v>
      </c>
      <c r="AX15" s="21"/>
      <c r="AY15" s="21">
        <v>0.69512696021916398</v>
      </c>
      <c r="AZ15" s="21">
        <v>0.67984962176639396</v>
      </c>
      <c r="BA15" s="21">
        <v>0.60536581262423605</v>
      </c>
      <c r="BB15" s="21">
        <v>0.600596531750618</v>
      </c>
      <c r="BC15" s="21">
        <v>0.45607257572814103</v>
      </c>
      <c r="BD15" s="21"/>
      <c r="BE15" s="21">
        <v>0.53448177932937102</v>
      </c>
      <c r="BF15" s="21">
        <v>0.63744121235912299</v>
      </c>
      <c r="BG15" s="21">
        <v>0.64064784542986297</v>
      </c>
      <c r="BH15" s="21">
        <v>0.691274195574345</v>
      </c>
      <c r="BI15" s="21"/>
      <c r="BJ15" s="21">
        <v>0.54860334662240895</v>
      </c>
      <c r="BK15" s="21">
        <v>0.65414062986613497</v>
      </c>
      <c r="BL15" s="21">
        <v>0.64225944692393899</v>
      </c>
      <c r="BM15" s="21">
        <v>0.67547810598946301</v>
      </c>
      <c r="BN15" s="21"/>
      <c r="BO15" s="21">
        <v>0.616335953577683</v>
      </c>
      <c r="BP15" s="21">
        <v>0.592192822579925</v>
      </c>
      <c r="BQ15" s="21">
        <v>0.668587421207673</v>
      </c>
      <c r="BR15" s="21"/>
      <c r="BS15" s="21">
        <v>0.67959115424121497</v>
      </c>
      <c r="BT15" s="21">
        <v>0.60912352442933804</v>
      </c>
      <c r="BU15" s="21"/>
      <c r="BV15" s="21">
        <v>0.68713023018394703</v>
      </c>
      <c r="BW15" s="21">
        <v>0.66728034619662102</v>
      </c>
      <c r="BX15" s="21">
        <v>0.62198660310047604</v>
      </c>
      <c r="BY15" s="21"/>
      <c r="BZ15" s="21">
        <v>0.79554573198369405</v>
      </c>
      <c r="CA15" s="21">
        <v>0.79086986918021396</v>
      </c>
    </row>
    <row r="16" spans="2:79" x14ac:dyDescent="0.3">
      <c r="B16" s="18" t="s">
        <v>214</v>
      </c>
      <c r="C16" s="21">
        <v>0.102917847143966</v>
      </c>
      <c r="D16" s="21">
        <v>0.119916131836336</v>
      </c>
      <c r="E16" s="21">
        <v>8.5391599330114101E-2</v>
      </c>
      <c r="F16" s="21"/>
      <c r="G16" s="21">
        <v>0.15621387776580101</v>
      </c>
      <c r="H16" s="21">
        <v>0.11636897547014501</v>
      </c>
      <c r="I16" s="21">
        <v>9.3291744475594102E-2</v>
      </c>
      <c r="J16" s="21">
        <v>0.113950635822234</v>
      </c>
      <c r="K16" s="21">
        <v>8.0701805507910201E-2</v>
      </c>
      <c r="L16" s="21">
        <v>7.0071231387307295E-2</v>
      </c>
      <c r="M16" s="21"/>
      <c r="N16" s="21">
        <v>9.8690822109197995E-2</v>
      </c>
      <c r="O16" s="21">
        <v>0.10067026000412201</v>
      </c>
      <c r="P16" s="21">
        <v>0.10848118582935901</v>
      </c>
      <c r="Q16" s="21">
        <v>0.104768372541545</v>
      </c>
      <c r="R16" s="21"/>
      <c r="S16" s="21">
        <v>9.7312922513530006E-2</v>
      </c>
      <c r="T16" s="21">
        <v>0.109367832856682</v>
      </c>
      <c r="U16" s="21">
        <v>0.10204025836427701</v>
      </c>
      <c r="V16" s="21">
        <v>8.0754144326961999E-2</v>
      </c>
      <c r="W16" s="21">
        <v>0.11487343599335301</v>
      </c>
      <c r="X16" s="21">
        <v>7.6233009755352105E-2</v>
      </c>
      <c r="Y16" s="21">
        <v>0.119252236517272</v>
      </c>
      <c r="Z16" s="21">
        <v>7.8220382924696505E-2</v>
      </c>
      <c r="AA16" s="21">
        <v>7.1175511760867505E-2</v>
      </c>
      <c r="AB16" s="21">
        <v>0.15198468535479401</v>
      </c>
      <c r="AC16" s="21">
        <v>0.102680877021086</v>
      </c>
      <c r="AD16" s="21">
        <v>0.18112299581667399</v>
      </c>
      <c r="AE16" s="21"/>
      <c r="AF16" s="21">
        <v>0.101636349267316</v>
      </c>
      <c r="AG16" s="21">
        <v>9.0595935274612502E-2</v>
      </c>
      <c r="AH16" s="21">
        <v>5.4373609717013001E-2</v>
      </c>
      <c r="AI16" s="21">
        <v>0.15520392783574899</v>
      </c>
      <c r="AJ16" s="21">
        <v>0.121268517183934</v>
      </c>
      <c r="AK16" s="21"/>
      <c r="AL16" s="21">
        <v>7.3066398150329698E-2</v>
      </c>
      <c r="AM16" s="21">
        <v>0.10915180143974799</v>
      </c>
      <c r="AN16" s="21">
        <v>7.5981520648220793E-2</v>
      </c>
      <c r="AO16" s="21">
        <v>0.14242665142680899</v>
      </c>
      <c r="AP16" s="21">
        <v>0.10246731402088401</v>
      </c>
      <c r="AQ16" s="21">
        <v>0.103385772871155</v>
      </c>
      <c r="AR16" s="21"/>
      <c r="AS16" s="21">
        <v>8.9110982801989397E-2</v>
      </c>
      <c r="AT16" s="21">
        <v>9.34967663621835E-2</v>
      </c>
      <c r="AU16" s="21">
        <v>0.120848332544535</v>
      </c>
      <c r="AV16" s="21">
        <v>0.10065319596014299</v>
      </c>
      <c r="AW16" s="21">
        <v>0.229349896067614</v>
      </c>
      <c r="AX16" s="21"/>
      <c r="AY16" s="21">
        <v>8.67904437500681E-2</v>
      </c>
      <c r="AZ16" s="21">
        <v>7.96167897516043E-2</v>
      </c>
      <c r="BA16" s="21">
        <v>0.12567370776335601</v>
      </c>
      <c r="BB16" s="21">
        <v>0.126059077924223</v>
      </c>
      <c r="BC16" s="21">
        <v>0.24282342354255099</v>
      </c>
      <c r="BD16" s="21"/>
      <c r="BE16" s="21">
        <v>0.162167820782223</v>
      </c>
      <c r="BF16" s="21">
        <v>0.11821678965532099</v>
      </c>
      <c r="BG16" s="21">
        <v>0.10314586189019399</v>
      </c>
      <c r="BH16" s="21">
        <v>8.0772124979995294E-2</v>
      </c>
      <c r="BI16" s="21"/>
      <c r="BJ16" s="21">
        <v>0.14732719938064201</v>
      </c>
      <c r="BK16" s="21">
        <v>0.114737370452063</v>
      </c>
      <c r="BL16" s="21">
        <v>9.5582440120184103E-2</v>
      </c>
      <c r="BM16" s="21">
        <v>9.4189143539193304E-2</v>
      </c>
      <c r="BN16" s="21"/>
      <c r="BO16" s="21">
        <v>0.150160583853617</v>
      </c>
      <c r="BP16" s="21">
        <v>0.130785315088536</v>
      </c>
      <c r="BQ16" s="21">
        <v>8.8256630358898705E-2</v>
      </c>
      <c r="BR16" s="21"/>
      <c r="BS16" s="21">
        <v>8.0076968922746197E-2</v>
      </c>
      <c r="BT16" s="21">
        <v>0.13124656746752</v>
      </c>
      <c r="BU16" s="21"/>
      <c r="BV16" s="21">
        <v>9.60853214686445E-2</v>
      </c>
      <c r="BW16" s="21">
        <v>9.2092294776518396E-2</v>
      </c>
      <c r="BX16" s="21">
        <v>0.13002506063557301</v>
      </c>
      <c r="BY16" s="21"/>
      <c r="BZ16" s="21">
        <v>5.9536922865951601E-2</v>
      </c>
      <c r="CA16" s="21">
        <v>7.5277238852339903E-2</v>
      </c>
    </row>
    <row r="17" spans="2:79" x14ac:dyDescent="0.3">
      <c r="B17" s="18" t="s">
        <v>191</v>
      </c>
      <c r="C17" s="22">
        <v>0.54608050641012096</v>
      </c>
      <c r="D17" s="22">
        <v>0.50271376110467103</v>
      </c>
      <c r="E17" s="22">
        <v>0.59207408749332202</v>
      </c>
      <c r="F17" s="22"/>
      <c r="G17" s="22">
        <v>0.44145109590751702</v>
      </c>
      <c r="H17" s="22">
        <v>0.52545570137693598</v>
      </c>
      <c r="I17" s="22">
        <v>0.57845874296870603</v>
      </c>
      <c r="J17" s="22">
        <v>0.48894816760883603</v>
      </c>
      <c r="K17" s="22">
        <v>0.61146790172550902</v>
      </c>
      <c r="L17" s="22">
        <v>0.60920762753121105</v>
      </c>
      <c r="M17" s="22"/>
      <c r="N17" s="22">
        <v>0.59918249052978401</v>
      </c>
      <c r="O17" s="22">
        <v>0.54748275766742105</v>
      </c>
      <c r="P17" s="22">
        <v>0.50768869720852094</v>
      </c>
      <c r="Q17" s="22">
        <v>0.52268300679734803</v>
      </c>
      <c r="R17" s="22"/>
      <c r="S17" s="22">
        <v>0.58924407149519098</v>
      </c>
      <c r="T17" s="22">
        <v>0.54978139696613604</v>
      </c>
      <c r="U17" s="22">
        <v>0.57118892484152695</v>
      </c>
      <c r="V17" s="22">
        <v>0.53333770358958499</v>
      </c>
      <c r="W17" s="22">
        <v>0.45826021972380598</v>
      </c>
      <c r="X17" s="22">
        <v>0.58709646936887405</v>
      </c>
      <c r="Y17" s="22">
        <v>0.484419987684575</v>
      </c>
      <c r="Z17" s="22">
        <v>0.62421671689805103</v>
      </c>
      <c r="AA17" s="22">
        <v>0.66121907298104099</v>
      </c>
      <c r="AB17" s="22">
        <v>0.41229694340936901</v>
      </c>
      <c r="AC17" s="22">
        <v>0.55587555753373097</v>
      </c>
      <c r="AD17" s="22">
        <v>0.40583939035772398</v>
      </c>
      <c r="AE17" s="22"/>
      <c r="AF17" s="22">
        <v>0.52162515164358403</v>
      </c>
      <c r="AG17" s="22">
        <v>0.63752954622050995</v>
      </c>
      <c r="AH17" s="22">
        <v>0.66643537631212102</v>
      </c>
      <c r="AI17" s="22">
        <v>0.34044886408612401</v>
      </c>
      <c r="AJ17" s="22">
        <v>0.55688659645736704</v>
      </c>
      <c r="AK17" s="22"/>
      <c r="AL17" s="22">
        <v>0.66343950585894595</v>
      </c>
      <c r="AM17" s="22">
        <v>0.55547167118375096</v>
      </c>
      <c r="AN17" s="22">
        <v>0.64785208079550605</v>
      </c>
      <c r="AO17" s="22">
        <v>0.39738941349933399</v>
      </c>
      <c r="AP17" s="22">
        <v>0.58545338530591196</v>
      </c>
      <c r="AQ17" s="22">
        <v>0.50691531389255295</v>
      </c>
      <c r="AR17" s="22"/>
      <c r="AS17" s="22">
        <v>0.65053159615085199</v>
      </c>
      <c r="AT17" s="22">
        <v>0.56460210647801401</v>
      </c>
      <c r="AU17" s="22">
        <v>0.47609357081772202</v>
      </c>
      <c r="AV17" s="22">
        <v>0.50219776237775904</v>
      </c>
      <c r="AW17" s="22">
        <v>0.342817151798194</v>
      </c>
      <c r="AX17" s="22"/>
      <c r="AY17" s="22">
        <v>0.60833651646909603</v>
      </c>
      <c r="AZ17" s="22">
        <v>0.60023283201479005</v>
      </c>
      <c r="BA17" s="22">
        <v>0.47969210486088099</v>
      </c>
      <c r="BB17" s="22">
        <v>0.47453745382639601</v>
      </c>
      <c r="BC17" s="22">
        <v>0.21324915218559001</v>
      </c>
      <c r="BD17" s="22"/>
      <c r="BE17" s="22">
        <v>0.37231395854714799</v>
      </c>
      <c r="BF17" s="22">
        <v>0.51922442270380198</v>
      </c>
      <c r="BG17" s="22">
        <v>0.53750198353966805</v>
      </c>
      <c r="BH17" s="22">
        <v>0.61050207059435002</v>
      </c>
      <c r="BI17" s="22"/>
      <c r="BJ17" s="22">
        <v>0.40127614724176702</v>
      </c>
      <c r="BK17" s="22">
        <v>0.53940325941407197</v>
      </c>
      <c r="BL17" s="22">
        <v>0.54667700680375497</v>
      </c>
      <c r="BM17" s="22">
        <v>0.58128896245026895</v>
      </c>
      <c r="BN17" s="22"/>
      <c r="BO17" s="22">
        <v>0.46617536972406598</v>
      </c>
      <c r="BP17" s="22">
        <v>0.46140750749138898</v>
      </c>
      <c r="BQ17" s="22">
        <v>0.58033079084877404</v>
      </c>
      <c r="BR17" s="22"/>
      <c r="BS17" s="22">
        <v>0.59951418531846801</v>
      </c>
      <c r="BT17" s="22">
        <v>0.47787695696181798</v>
      </c>
      <c r="BU17" s="22"/>
      <c r="BV17" s="22">
        <v>0.59104490871530202</v>
      </c>
      <c r="BW17" s="22">
        <v>0.57518805142010299</v>
      </c>
      <c r="BX17" s="22">
        <v>0.49196154246490298</v>
      </c>
      <c r="BY17" s="22"/>
      <c r="BZ17" s="22">
        <v>0.73600880911774202</v>
      </c>
      <c r="CA17" s="22">
        <v>0.71559263032787401</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0.31276427155790298</v>
      </c>
      <c r="D9" s="17">
        <v>0.28914325976854699</v>
      </c>
      <c r="E9" s="17">
        <v>0.337416102448369</v>
      </c>
      <c r="F9" s="17"/>
      <c r="G9" s="17">
        <v>0.28999695045452301</v>
      </c>
      <c r="H9" s="17">
        <v>0.33025336039553199</v>
      </c>
      <c r="I9" s="17">
        <v>0.31305587191711298</v>
      </c>
      <c r="J9" s="17">
        <v>0.267662768984268</v>
      </c>
      <c r="K9" s="17">
        <v>0.33158754179309402</v>
      </c>
      <c r="L9" s="17">
        <v>0.33757977062142103</v>
      </c>
      <c r="M9" s="17"/>
      <c r="N9" s="17">
        <v>0.3769230271922</v>
      </c>
      <c r="O9" s="17">
        <v>0.28611721055518002</v>
      </c>
      <c r="P9" s="17">
        <v>0.30981638488964103</v>
      </c>
      <c r="Q9" s="17">
        <v>0.274105885480668</v>
      </c>
      <c r="R9" s="17"/>
      <c r="S9" s="17">
        <v>0.33961761737908402</v>
      </c>
      <c r="T9" s="17">
        <v>0.31265256725639601</v>
      </c>
      <c r="U9" s="17">
        <v>0.267507766312511</v>
      </c>
      <c r="V9" s="17">
        <v>0.34964903646905998</v>
      </c>
      <c r="W9" s="17">
        <v>0.31658745143527101</v>
      </c>
      <c r="X9" s="17">
        <v>0.30997418510316099</v>
      </c>
      <c r="Y9" s="17">
        <v>0.22250497861888599</v>
      </c>
      <c r="Z9" s="17">
        <v>0.35840150779425201</v>
      </c>
      <c r="AA9" s="17">
        <v>0.36099261087530699</v>
      </c>
      <c r="AB9" s="17">
        <v>0.30326896755291299</v>
      </c>
      <c r="AC9" s="17">
        <v>0.26443314717993499</v>
      </c>
      <c r="AD9" s="17">
        <v>0.31082084554883599</v>
      </c>
      <c r="AE9" s="17"/>
      <c r="AF9" s="17">
        <v>0.30077983560490601</v>
      </c>
      <c r="AG9" s="17">
        <v>0.32898441632933301</v>
      </c>
      <c r="AH9" s="17">
        <v>0.39268473813410298</v>
      </c>
      <c r="AI9" s="17">
        <v>0.22239761972284899</v>
      </c>
      <c r="AJ9" s="17">
        <v>0.42487304249986202</v>
      </c>
      <c r="AK9" s="17"/>
      <c r="AL9" s="17">
        <v>0.348499898736153</v>
      </c>
      <c r="AM9" s="17">
        <v>0.34151165011566997</v>
      </c>
      <c r="AN9" s="17">
        <v>0.39727699715319498</v>
      </c>
      <c r="AO9" s="17">
        <v>0.23388494260648099</v>
      </c>
      <c r="AP9" s="17">
        <v>0.37410735391231098</v>
      </c>
      <c r="AQ9" s="17">
        <v>0.22544887641347999</v>
      </c>
      <c r="AR9" s="17"/>
      <c r="AS9" s="17">
        <v>0.46581312077285902</v>
      </c>
      <c r="AT9" s="17">
        <v>0.29540376750539998</v>
      </c>
      <c r="AU9" s="17">
        <v>0.26129493605345999</v>
      </c>
      <c r="AV9" s="17">
        <v>0.24786345447940999</v>
      </c>
      <c r="AW9" s="17">
        <v>0.39775392035958002</v>
      </c>
      <c r="AX9" s="17"/>
      <c r="AY9" s="17">
        <v>0.41291403886586198</v>
      </c>
      <c r="AZ9" s="17">
        <v>0.28326563696988299</v>
      </c>
      <c r="BA9" s="17">
        <v>0.29473209728331001</v>
      </c>
      <c r="BB9" s="17">
        <v>0.24640407197508901</v>
      </c>
      <c r="BC9" s="17">
        <v>0.241082715173846</v>
      </c>
      <c r="BD9" s="17"/>
      <c r="BE9" s="17">
        <v>0.15770466214843901</v>
      </c>
      <c r="BF9" s="17">
        <v>0.28524706432943298</v>
      </c>
      <c r="BG9" s="17">
        <v>0.31046315865202601</v>
      </c>
      <c r="BH9" s="17">
        <v>0.35627337500780099</v>
      </c>
      <c r="BI9" s="17"/>
      <c r="BJ9" s="17">
        <v>0.22386650686426701</v>
      </c>
      <c r="BK9" s="17">
        <v>0.340156606284503</v>
      </c>
      <c r="BL9" s="17">
        <v>0.303203307930063</v>
      </c>
      <c r="BM9" s="17">
        <v>0.33535389046269898</v>
      </c>
      <c r="BN9" s="17"/>
      <c r="BO9" s="17">
        <v>0.29423848107922002</v>
      </c>
      <c r="BP9" s="17">
        <v>0.21817029895123999</v>
      </c>
      <c r="BQ9" s="17">
        <v>0.33637503731127499</v>
      </c>
      <c r="BR9" s="17"/>
      <c r="BS9" s="17">
        <v>0.33724214168255801</v>
      </c>
      <c r="BT9" s="17">
        <v>0.28169132334962399</v>
      </c>
      <c r="BU9" s="17"/>
      <c r="BV9" s="17">
        <v>0.33719105753889</v>
      </c>
      <c r="BW9" s="17">
        <v>0.30619673797824798</v>
      </c>
      <c r="BX9" s="17">
        <v>0.315228238402743</v>
      </c>
      <c r="BY9" s="17"/>
      <c r="BZ9" s="17">
        <v>0.27778487628169102</v>
      </c>
      <c r="CA9" s="17">
        <v>0.355318705785097</v>
      </c>
    </row>
    <row r="10" spans="2:79" x14ac:dyDescent="0.3">
      <c r="B10" s="18" t="s">
        <v>209</v>
      </c>
      <c r="C10" s="17">
        <v>0.38083494276164298</v>
      </c>
      <c r="D10" s="17">
        <v>0.37889855321885102</v>
      </c>
      <c r="E10" s="17">
        <v>0.38432514560527797</v>
      </c>
      <c r="F10" s="17"/>
      <c r="G10" s="17">
        <v>0.36058364968372802</v>
      </c>
      <c r="H10" s="17">
        <v>0.35379622541578798</v>
      </c>
      <c r="I10" s="17">
        <v>0.38425617179826999</v>
      </c>
      <c r="J10" s="17">
        <v>0.40088251674167402</v>
      </c>
      <c r="K10" s="17">
        <v>0.36319791558784797</v>
      </c>
      <c r="L10" s="17">
        <v>0.40907348912275199</v>
      </c>
      <c r="M10" s="17"/>
      <c r="N10" s="17">
        <v>0.38589969609338298</v>
      </c>
      <c r="O10" s="17">
        <v>0.39799858097698998</v>
      </c>
      <c r="P10" s="17">
        <v>0.36879081727612201</v>
      </c>
      <c r="Q10" s="17">
        <v>0.36976964971138998</v>
      </c>
      <c r="R10" s="17"/>
      <c r="S10" s="17">
        <v>0.35641055243820502</v>
      </c>
      <c r="T10" s="17">
        <v>0.38906856797554601</v>
      </c>
      <c r="U10" s="17">
        <v>0.44772883776392902</v>
      </c>
      <c r="V10" s="17">
        <v>0.34598641454933599</v>
      </c>
      <c r="W10" s="17">
        <v>0.34156320533034301</v>
      </c>
      <c r="X10" s="17">
        <v>0.33143056140844601</v>
      </c>
      <c r="Y10" s="17">
        <v>0.44661587814846399</v>
      </c>
      <c r="Z10" s="17">
        <v>0.38659925797557898</v>
      </c>
      <c r="AA10" s="17">
        <v>0.40127259379139602</v>
      </c>
      <c r="AB10" s="17">
        <v>0.37933443724849603</v>
      </c>
      <c r="AC10" s="17">
        <v>0.38780203821286602</v>
      </c>
      <c r="AD10" s="17">
        <v>0.35965760903921501</v>
      </c>
      <c r="AE10" s="17"/>
      <c r="AF10" s="17">
        <v>0.34604693023528799</v>
      </c>
      <c r="AG10" s="17">
        <v>0.43396899332073602</v>
      </c>
      <c r="AH10" s="17">
        <v>0.411292736893422</v>
      </c>
      <c r="AI10" s="17">
        <v>0.31963344345521</v>
      </c>
      <c r="AJ10" s="17">
        <v>0.313321795641887</v>
      </c>
      <c r="AK10" s="17"/>
      <c r="AL10" s="17">
        <v>0.42369828414215399</v>
      </c>
      <c r="AM10" s="17">
        <v>0.33458929936594001</v>
      </c>
      <c r="AN10" s="17">
        <v>0.41242903712257101</v>
      </c>
      <c r="AO10" s="17">
        <v>0.35568679573169398</v>
      </c>
      <c r="AP10" s="17">
        <v>0.37136922881183099</v>
      </c>
      <c r="AQ10" s="17">
        <v>0.46416337814331399</v>
      </c>
      <c r="AR10" s="17"/>
      <c r="AS10" s="17">
        <v>0.341037370680009</v>
      </c>
      <c r="AT10" s="17">
        <v>0.39408509079190801</v>
      </c>
      <c r="AU10" s="17">
        <v>0.37856935630107003</v>
      </c>
      <c r="AV10" s="17">
        <v>0.40918275290705303</v>
      </c>
      <c r="AW10" s="17">
        <v>0.29476118547567198</v>
      </c>
      <c r="AX10" s="17"/>
      <c r="AY10" s="17">
        <v>0.353421954991049</v>
      </c>
      <c r="AZ10" s="17">
        <v>0.40324673237769298</v>
      </c>
      <c r="BA10" s="17">
        <v>0.36287251087025602</v>
      </c>
      <c r="BB10" s="17">
        <v>0.41821445421105802</v>
      </c>
      <c r="BC10" s="17">
        <v>0.36488048093365999</v>
      </c>
      <c r="BD10" s="17"/>
      <c r="BE10" s="17">
        <v>0.36250781429475698</v>
      </c>
      <c r="BF10" s="17">
        <v>0.39865477796630799</v>
      </c>
      <c r="BG10" s="17">
        <v>0.38930801563746598</v>
      </c>
      <c r="BH10" s="17">
        <v>0.363536922051927</v>
      </c>
      <c r="BI10" s="17"/>
      <c r="BJ10" s="17">
        <v>0.36958780777848199</v>
      </c>
      <c r="BK10" s="17">
        <v>0.36615083094936901</v>
      </c>
      <c r="BL10" s="17">
        <v>0.39525184426916798</v>
      </c>
      <c r="BM10" s="17">
        <v>0.38040366965591499</v>
      </c>
      <c r="BN10" s="17"/>
      <c r="BO10" s="17">
        <v>0.40078909666263202</v>
      </c>
      <c r="BP10" s="17">
        <v>0.42953301199076099</v>
      </c>
      <c r="BQ10" s="17">
        <v>0.36842495045905099</v>
      </c>
      <c r="BR10" s="17"/>
      <c r="BS10" s="17">
        <v>0.38549672287189102</v>
      </c>
      <c r="BT10" s="17">
        <v>0.37527297446310698</v>
      </c>
      <c r="BU10" s="17"/>
      <c r="BV10" s="17">
        <v>0.43209872441427299</v>
      </c>
      <c r="BW10" s="17">
        <v>0.376024612484059</v>
      </c>
      <c r="BX10" s="17">
        <v>0.35508039861881802</v>
      </c>
      <c r="BY10" s="17"/>
      <c r="BZ10" s="17">
        <v>0.45675719498793799</v>
      </c>
      <c r="CA10" s="17">
        <v>0.38435950401991398</v>
      </c>
    </row>
    <row r="11" spans="2:79" x14ac:dyDescent="0.3">
      <c r="B11" s="18" t="s">
        <v>210</v>
      </c>
      <c r="C11" s="17">
        <v>0.19230827978629</v>
      </c>
      <c r="D11" s="17">
        <v>0.20539264583373701</v>
      </c>
      <c r="E11" s="17">
        <v>0.1781584611733</v>
      </c>
      <c r="F11" s="17"/>
      <c r="G11" s="17">
        <v>0.22042553735023199</v>
      </c>
      <c r="H11" s="17">
        <v>0.202381788882948</v>
      </c>
      <c r="I11" s="17">
        <v>0.18950350556013301</v>
      </c>
      <c r="J11" s="17">
        <v>0.19544078203696399</v>
      </c>
      <c r="K11" s="17">
        <v>0.18569684927873001</v>
      </c>
      <c r="L11" s="17">
        <v>0.169481321534623</v>
      </c>
      <c r="M11" s="17"/>
      <c r="N11" s="17">
        <v>0.13972244344024101</v>
      </c>
      <c r="O11" s="17">
        <v>0.21990280975361101</v>
      </c>
      <c r="P11" s="17">
        <v>0.202589132475539</v>
      </c>
      <c r="Q11" s="17">
        <v>0.20709169122795901</v>
      </c>
      <c r="R11" s="17"/>
      <c r="S11" s="17">
        <v>0.210662676004813</v>
      </c>
      <c r="T11" s="17">
        <v>0.16929273386100799</v>
      </c>
      <c r="U11" s="17">
        <v>0.196390895356539</v>
      </c>
      <c r="V11" s="17">
        <v>0.17933841529014299</v>
      </c>
      <c r="W11" s="17">
        <v>0.22884662405846001</v>
      </c>
      <c r="X11" s="17">
        <v>0.25091328252967199</v>
      </c>
      <c r="Y11" s="17">
        <v>0.22068412267867901</v>
      </c>
      <c r="Z11" s="17">
        <v>0.14597255224562</v>
      </c>
      <c r="AA11" s="17">
        <v>0.14675879262288399</v>
      </c>
      <c r="AB11" s="17">
        <v>0.200178026628584</v>
      </c>
      <c r="AC11" s="17">
        <v>0.139869155537895</v>
      </c>
      <c r="AD11" s="17">
        <v>0.18991891204790801</v>
      </c>
      <c r="AE11" s="17"/>
      <c r="AF11" s="17">
        <v>0.22542108217052001</v>
      </c>
      <c r="AG11" s="17">
        <v>0.15189127104828201</v>
      </c>
      <c r="AH11" s="17">
        <v>0.14319273197881599</v>
      </c>
      <c r="AI11" s="17">
        <v>0.25699039892329201</v>
      </c>
      <c r="AJ11" s="17">
        <v>0.149867872853406</v>
      </c>
      <c r="AK11" s="17"/>
      <c r="AL11" s="17">
        <v>0.15924894202489501</v>
      </c>
      <c r="AM11" s="17">
        <v>0.19818602156321999</v>
      </c>
      <c r="AN11" s="17">
        <v>0.11457741501810299</v>
      </c>
      <c r="AO11" s="17">
        <v>0.24143685944285201</v>
      </c>
      <c r="AP11" s="17">
        <v>0.160464803552616</v>
      </c>
      <c r="AQ11" s="17">
        <v>0.20035004756267599</v>
      </c>
      <c r="AR11" s="17"/>
      <c r="AS11" s="17">
        <v>0.121229129916692</v>
      </c>
      <c r="AT11" s="17">
        <v>0.20154100499434299</v>
      </c>
      <c r="AU11" s="17">
        <v>0.223126447784708</v>
      </c>
      <c r="AV11" s="17">
        <v>0.19822157400219301</v>
      </c>
      <c r="AW11" s="17">
        <v>0.12305367339586901</v>
      </c>
      <c r="AX11" s="17"/>
      <c r="AY11" s="17">
        <v>0.144802948372174</v>
      </c>
      <c r="AZ11" s="17">
        <v>0.22252385316817899</v>
      </c>
      <c r="BA11" s="17">
        <v>0.223112492619021</v>
      </c>
      <c r="BB11" s="17">
        <v>0.14686907219552001</v>
      </c>
      <c r="BC11" s="17">
        <v>0.16735927691782099</v>
      </c>
      <c r="BD11" s="17"/>
      <c r="BE11" s="17">
        <v>0.27033111302812501</v>
      </c>
      <c r="BF11" s="17">
        <v>0.19402103515872299</v>
      </c>
      <c r="BG11" s="17">
        <v>0.20189483734151101</v>
      </c>
      <c r="BH11" s="17">
        <v>0.16195809980709899</v>
      </c>
      <c r="BI11" s="17"/>
      <c r="BJ11" s="17">
        <v>0.25168310132444699</v>
      </c>
      <c r="BK11" s="17">
        <v>0.170617697946676</v>
      </c>
      <c r="BL11" s="17">
        <v>0.19198043657969499</v>
      </c>
      <c r="BM11" s="17">
        <v>0.18000015813772599</v>
      </c>
      <c r="BN11" s="17"/>
      <c r="BO11" s="17">
        <v>0.155141686157414</v>
      </c>
      <c r="BP11" s="17">
        <v>0.23017125746525499</v>
      </c>
      <c r="BQ11" s="17">
        <v>0.19016240678375501</v>
      </c>
      <c r="BR11" s="17"/>
      <c r="BS11" s="17">
        <v>0.18391231115608001</v>
      </c>
      <c r="BT11" s="17">
        <v>0.20428913925434999</v>
      </c>
      <c r="BU11" s="17"/>
      <c r="BV11" s="17">
        <v>0.13589239092733199</v>
      </c>
      <c r="BW11" s="17">
        <v>0.22040168939569901</v>
      </c>
      <c r="BX11" s="17">
        <v>0.185477944315143</v>
      </c>
      <c r="BY11" s="17"/>
      <c r="BZ11" s="17">
        <v>0.16774282222315601</v>
      </c>
      <c r="CA11" s="17">
        <v>0.16144421822458599</v>
      </c>
    </row>
    <row r="12" spans="2:79" x14ac:dyDescent="0.3">
      <c r="B12" s="18" t="s">
        <v>211</v>
      </c>
      <c r="C12" s="17">
        <v>7.0828318534716897E-2</v>
      </c>
      <c r="D12" s="17">
        <v>8.1679758586907597E-2</v>
      </c>
      <c r="E12" s="17">
        <v>5.8033272795161898E-2</v>
      </c>
      <c r="F12" s="17"/>
      <c r="G12" s="17">
        <v>9.13602261321496E-2</v>
      </c>
      <c r="H12" s="17">
        <v>8.4000634327713999E-2</v>
      </c>
      <c r="I12" s="17">
        <v>5.4271932594910498E-2</v>
      </c>
      <c r="J12" s="17">
        <v>8.0429040554085299E-2</v>
      </c>
      <c r="K12" s="17">
        <v>6.6734431723149495E-2</v>
      </c>
      <c r="L12" s="17">
        <v>5.4772946134903501E-2</v>
      </c>
      <c r="M12" s="17"/>
      <c r="N12" s="17">
        <v>7.2746255105921601E-2</v>
      </c>
      <c r="O12" s="17">
        <v>5.4568846692050602E-2</v>
      </c>
      <c r="P12" s="17">
        <v>8.1872419915025002E-2</v>
      </c>
      <c r="Q12" s="17">
        <v>7.7364554910211797E-2</v>
      </c>
      <c r="R12" s="17"/>
      <c r="S12" s="17">
        <v>5.7545060593012197E-2</v>
      </c>
      <c r="T12" s="17">
        <v>9.5041070682552103E-2</v>
      </c>
      <c r="U12" s="17">
        <v>5.7831735439435802E-2</v>
      </c>
      <c r="V12" s="17">
        <v>6.7151961371720095E-2</v>
      </c>
      <c r="W12" s="17">
        <v>7.8046544543068794E-2</v>
      </c>
      <c r="X12" s="17">
        <v>6.96414350690574E-2</v>
      </c>
      <c r="Y12" s="17">
        <v>6.8959432451068003E-2</v>
      </c>
      <c r="Z12" s="17">
        <v>9.41640350562859E-2</v>
      </c>
      <c r="AA12" s="17">
        <v>5.15470735361723E-2</v>
      </c>
      <c r="AB12" s="17">
        <v>6.9089107788772794E-2</v>
      </c>
      <c r="AC12" s="17">
        <v>8.9711986876553601E-2</v>
      </c>
      <c r="AD12" s="17">
        <v>7.8678059289409505E-2</v>
      </c>
      <c r="AE12" s="17"/>
      <c r="AF12" s="17">
        <v>8.7575034117687495E-2</v>
      </c>
      <c r="AG12" s="17">
        <v>5.4694473153766798E-2</v>
      </c>
      <c r="AH12" s="17">
        <v>4.14252714435892E-2</v>
      </c>
      <c r="AI12" s="17">
        <v>0.10937924052211299</v>
      </c>
      <c r="AJ12" s="17">
        <v>7.4654942123595497E-2</v>
      </c>
      <c r="AK12" s="17"/>
      <c r="AL12" s="17">
        <v>4.8348085023271203E-2</v>
      </c>
      <c r="AM12" s="17">
        <v>7.6017583220479606E-2</v>
      </c>
      <c r="AN12" s="17">
        <v>4.9487494976084699E-2</v>
      </c>
      <c r="AO12" s="17">
        <v>0.103916493460952</v>
      </c>
      <c r="AP12" s="17">
        <v>6.5886254655456306E-2</v>
      </c>
      <c r="AQ12" s="17">
        <v>5.75731111482915E-2</v>
      </c>
      <c r="AR12" s="17"/>
      <c r="AS12" s="17">
        <v>4.1144990373560203E-2</v>
      </c>
      <c r="AT12" s="17">
        <v>6.5845347081965294E-2</v>
      </c>
      <c r="AU12" s="17">
        <v>9.0518023459752198E-2</v>
      </c>
      <c r="AV12" s="17">
        <v>9.9506840381722694E-2</v>
      </c>
      <c r="AW12" s="17">
        <v>7.8644974602565906E-2</v>
      </c>
      <c r="AX12" s="17"/>
      <c r="AY12" s="17">
        <v>3.9762470670434098E-2</v>
      </c>
      <c r="AZ12" s="17">
        <v>6.4776681766778005E-2</v>
      </c>
      <c r="BA12" s="17">
        <v>7.5720339024225494E-2</v>
      </c>
      <c r="BB12" s="17">
        <v>0.13333883003746</v>
      </c>
      <c r="BC12" s="17">
        <v>0.103352058344394</v>
      </c>
      <c r="BD12" s="17"/>
      <c r="BE12" s="17">
        <v>0.157002759227232</v>
      </c>
      <c r="BF12" s="17">
        <v>9.2140838979117901E-2</v>
      </c>
      <c r="BG12" s="17">
        <v>6.09428147415026E-2</v>
      </c>
      <c r="BH12" s="17">
        <v>6.0795103281888502E-2</v>
      </c>
      <c r="BI12" s="17"/>
      <c r="BJ12" s="17">
        <v>9.2801752432148096E-2</v>
      </c>
      <c r="BK12" s="17">
        <v>9.6884573012097103E-2</v>
      </c>
      <c r="BL12" s="17">
        <v>7.3242572605462103E-2</v>
      </c>
      <c r="BM12" s="17">
        <v>6.0020449578547401E-2</v>
      </c>
      <c r="BN12" s="17"/>
      <c r="BO12" s="17">
        <v>0.111089667361643</v>
      </c>
      <c r="BP12" s="17">
        <v>8.7745607254461899E-2</v>
      </c>
      <c r="BQ12" s="17">
        <v>5.9407061179722602E-2</v>
      </c>
      <c r="BR12" s="17"/>
      <c r="BS12" s="17">
        <v>5.4041028701920402E-2</v>
      </c>
      <c r="BT12" s="17">
        <v>9.1250465236763903E-2</v>
      </c>
      <c r="BU12" s="17"/>
      <c r="BV12" s="17">
        <v>6.38861813686354E-2</v>
      </c>
      <c r="BW12" s="17">
        <v>5.7055006011510201E-2</v>
      </c>
      <c r="BX12" s="17">
        <v>9.7364911515207098E-2</v>
      </c>
      <c r="BY12" s="17"/>
      <c r="BZ12" s="17">
        <v>6.4111639196193504E-2</v>
      </c>
      <c r="CA12" s="17">
        <v>6.4112812301287195E-2</v>
      </c>
    </row>
    <row r="13" spans="2:79" x14ac:dyDescent="0.3">
      <c r="B13" s="18" t="s">
        <v>212</v>
      </c>
      <c r="C13" s="17">
        <v>2.78961796372654E-2</v>
      </c>
      <c r="D13" s="17">
        <v>2.8637413846494701E-2</v>
      </c>
      <c r="E13" s="17">
        <v>2.7421088450831601E-2</v>
      </c>
      <c r="F13" s="17"/>
      <c r="G13" s="17">
        <v>3.0708017079329301E-2</v>
      </c>
      <c r="H13" s="17">
        <v>2.02454385597142E-2</v>
      </c>
      <c r="I13" s="17">
        <v>4.3778961572328801E-2</v>
      </c>
      <c r="J13" s="17">
        <v>3.1598312578586703E-2</v>
      </c>
      <c r="K13" s="17">
        <v>3.66200960547707E-2</v>
      </c>
      <c r="L13" s="17">
        <v>1.0512862644352E-2</v>
      </c>
      <c r="M13" s="17"/>
      <c r="N13" s="17">
        <v>1.7692770425686299E-2</v>
      </c>
      <c r="O13" s="17">
        <v>3.0801969540548299E-2</v>
      </c>
      <c r="P13" s="17">
        <v>2.0859998275872399E-2</v>
      </c>
      <c r="Q13" s="17">
        <v>4.2643603277127497E-2</v>
      </c>
      <c r="R13" s="17"/>
      <c r="S13" s="17">
        <v>2.9311797324055901E-2</v>
      </c>
      <c r="T13" s="17">
        <v>7.7792548785885103E-3</v>
      </c>
      <c r="U13" s="17">
        <v>2.4827941352402402E-2</v>
      </c>
      <c r="V13" s="17">
        <v>4.0393641886053801E-2</v>
      </c>
      <c r="W13" s="17">
        <v>2.6517307397116999E-2</v>
      </c>
      <c r="X13" s="17">
        <v>1.6256385077175198E-2</v>
      </c>
      <c r="Y13" s="17">
        <v>2.28100389645076E-2</v>
      </c>
      <c r="Z13" s="17">
        <v>1.4862646928262399E-2</v>
      </c>
      <c r="AA13" s="17">
        <v>1.68757079248513E-2</v>
      </c>
      <c r="AB13" s="17">
        <v>4.2117263662005203E-2</v>
      </c>
      <c r="AC13" s="17">
        <v>7.8660836685261498E-2</v>
      </c>
      <c r="AD13" s="17">
        <v>6.0924574074631498E-2</v>
      </c>
      <c r="AE13" s="17"/>
      <c r="AF13" s="17">
        <v>3.1931556901070801E-2</v>
      </c>
      <c r="AG13" s="17">
        <v>1.3511712834349E-2</v>
      </c>
      <c r="AH13" s="17">
        <v>5.9075110112438104E-3</v>
      </c>
      <c r="AI13" s="17">
        <v>7.6152894977663199E-2</v>
      </c>
      <c r="AJ13" s="17">
        <v>1.99942625802942E-2</v>
      </c>
      <c r="AK13" s="17"/>
      <c r="AL13" s="17">
        <v>1.2932522939305901E-2</v>
      </c>
      <c r="AM13" s="17">
        <v>4.03788232301951E-2</v>
      </c>
      <c r="AN13" s="17">
        <v>4.9932405103432602E-3</v>
      </c>
      <c r="AO13" s="17">
        <v>5.1918015572352101E-2</v>
      </c>
      <c r="AP13" s="17">
        <v>2.12670802804974E-2</v>
      </c>
      <c r="AQ13" s="17">
        <v>1.8641020222904699E-2</v>
      </c>
      <c r="AR13" s="17"/>
      <c r="AS13" s="17">
        <v>2.4501185317647299E-2</v>
      </c>
      <c r="AT13" s="17">
        <v>2.6201476865834201E-2</v>
      </c>
      <c r="AU13" s="17">
        <v>2.74673332025199E-2</v>
      </c>
      <c r="AV13" s="17">
        <v>2.69542756498687E-2</v>
      </c>
      <c r="AW13" s="17">
        <v>0.10578624616631201</v>
      </c>
      <c r="AX13" s="17"/>
      <c r="AY13" s="17">
        <v>3.2969619936469997E-2</v>
      </c>
      <c r="AZ13" s="17">
        <v>1.4883301103500101E-2</v>
      </c>
      <c r="BA13" s="17">
        <v>2.3614326249871701E-2</v>
      </c>
      <c r="BB13" s="17">
        <v>3.8823808264835398E-2</v>
      </c>
      <c r="BC13" s="17">
        <v>0.110798555178567</v>
      </c>
      <c r="BD13" s="17"/>
      <c r="BE13" s="17">
        <v>2.8633455882739099E-2</v>
      </c>
      <c r="BF13" s="17">
        <v>1.9360624560440701E-2</v>
      </c>
      <c r="BG13" s="17">
        <v>2.6957705740994199E-2</v>
      </c>
      <c r="BH13" s="17">
        <v>3.3545262050522301E-2</v>
      </c>
      <c r="BI13" s="17"/>
      <c r="BJ13" s="17">
        <v>4.5822218589490801E-2</v>
      </c>
      <c r="BK13" s="17">
        <v>1.9854272393141002E-2</v>
      </c>
      <c r="BL13" s="17">
        <v>2.4073022849402499E-2</v>
      </c>
      <c r="BM13" s="17">
        <v>2.61762439977699E-2</v>
      </c>
      <c r="BN13" s="17"/>
      <c r="BO13" s="17">
        <v>2.81277374668195E-2</v>
      </c>
      <c r="BP13" s="17">
        <v>2.77111368304526E-2</v>
      </c>
      <c r="BQ13" s="17">
        <v>2.7522207613977501E-2</v>
      </c>
      <c r="BR13" s="17"/>
      <c r="BS13" s="17">
        <v>2.2570477514561101E-2</v>
      </c>
      <c r="BT13" s="17">
        <v>3.4849763612862898E-2</v>
      </c>
      <c r="BU13" s="17"/>
      <c r="BV13" s="17">
        <v>1.3339933798449799E-2</v>
      </c>
      <c r="BW13" s="17">
        <v>2.9167214058306499E-2</v>
      </c>
      <c r="BX13" s="17">
        <v>4.0957295266983197E-2</v>
      </c>
      <c r="BY13" s="17"/>
      <c r="BZ13" s="17">
        <v>5.4432145972498104E-3</v>
      </c>
      <c r="CA13" s="17">
        <v>2.6517297620111499E-2</v>
      </c>
    </row>
    <row r="14" spans="2:79" x14ac:dyDescent="0.3">
      <c r="B14" s="18" t="s">
        <v>149</v>
      </c>
      <c r="C14" s="17">
        <v>1.5368007722180501E-2</v>
      </c>
      <c r="D14" s="17">
        <v>1.6248368745462798E-2</v>
      </c>
      <c r="E14" s="17">
        <v>1.464592952706E-2</v>
      </c>
      <c r="F14" s="17"/>
      <c r="G14" s="17">
        <v>6.9256193000390102E-3</v>
      </c>
      <c r="H14" s="17">
        <v>9.3225524183034193E-3</v>
      </c>
      <c r="I14" s="17">
        <v>1.5133556557245201E-2</v>
      </c>
      <c r="J14" s="17">
        <v>2.3986579104421701E-2</v>
      </c>
      <c r="K14" s="17">
        <v>1.61631655624077E-2</v>
      </c>
      <c r="L14" s="17">
        <v>1.8579609941948402E-2</v>
      </c>
      <c r="M14" s="17"/>
      <c r="N14" s="17">
        <v>7.0158077425676998E-3</v>
      </c>
      <c r="O14" s="17">
        <v>1.0610582481619699E-2</v>
      </c>
      <c r="P14" s="17">
        <v>1.60712471678011E-2</v>
      </c>
      <c r="Q14" s="17">
        <v>2.9024615392643199E-2</v>
      </c>
      <c r="R14" s="17"/>
      <c r="S14" s="17">
        <v>6.4522962608299103E-3</v>
      </c>
      <c r="T14" s="17">
        <v>2.6165805345908899E-2</v>
      </c>
      <c r="U14" s="17">
        <v>5.7128237751823199E-3</v>
      </c>
      <c r="V14" s="17">
        <v>1.7480530433686199E-2</v>
      </c>
      <c r="W14" s="17">
        <v>8.4388672357400205E-3</v>
      </c>
      <c r="X14" s="17">
        <v>2.17841508124887E-2</v>
      </c>
      <c r="Y14" s="17">
        <v>1.8425549138395999E-2</v>
      </c>
      <c r="Z14" s="17">
        <v>0</v>
      </c>
      <c r="AA14" s="17">
        <v>2.2553221249390801E-2</v>
      </c>
      <c r="AB14" s="17">
        <v>6.0121971192292302E-3</v>
      </c>
      <c r="AC14" s="17">
        <v>3.9522835507489099E-2</v>
      </c>
      <c r="AD14" s="17">
        <v>0</v>
      </c>
      <c r="AE14" s="17"/>
      <c r="AF14" s="17">
        <v>8.2455609705272808E-3</v>
      </c>
      <c r="AG14" s="17">
        <v>1.69491333135319E-2</v>
      </c>
      <c r="AH14" s="17">
        <v>5.4970105388259197E-3</v>
      </c>
      <c r="AI14" s="17">
        <v>1.54464023988729E-2</v>
      </c>
      <c r="AJ14" s="17">
        <v>1.7288084300955901E-2</v>
      </c>
      <c r="AK14" s="17"/>
      <c r="AL14" s="17">
        <v>7.2722671342208703E-3</v>
      </c>
      <c r="AM14" s="17">
        <v>9.31662250449539E-3</v>
      </c>
      <c r="AN14" s="17">
        <v>2.1235815219702799E-2</v>
      </c>
      <c r="AO14" s="17">
        <v>1.3156893185668201E-2</v>
      </c>
      <c r="AP14" s="17">
        <v>6.9052787872884202E-3</v>
      </c>
      <c r="AQ14" s="17">
        <v>3.3823566509334803E-2</v>
      </c>
      <c r="AR14" s="17"/>
      <c r="AS14" s="17">
        <v>6.2742029392332897E-3</v>
      </c>
      <c r="AT14" s="17">
        <v>1.69233127605493E-2</v>
      </c>
      <c r="AU14" s="17">
        <v>1.9023903198489799E-2</v>
      </c>
      <c r="AV14" s="17">
        <v>1.8271102579752702E-2</v>
      </c>
      <c r="AW14" s="17">
        <v>0</v>
      </c>
      <c r="AX14" s="17"/>
      <c r="AY14" s="17">
        <v>1.6128967164010799E-2</v>
      </c>
      <c r="AZ14" s="17">
        <v>1.13037946139662E-2</v>
      </c>
      <c r="BA14" s="17">
        <v>1.9948233953315599E-2</v>
      </c>
      <c r="BB14" s="17">
        <v>1.63497633160389E-2</v>
      </c>
      <c r="BC14" s="17">
        <v>1.2526913451712999E-2</v>
      </c>
      <c r="BD14" s="17"/>
      <c r="BE14" s="17">
        <v>2.38201954187084E-2</v>
      </c>
      <c r="BF14" s="17">
        <v>1.05756590059774E-2</v>
      </c>
      <c r="BG14" s="17">
        <v>1.04334678865006E-2</v>
      </c>
      <c r="BH14" s="17">
        <v>2.38912378007619E-2</v>
      </c>
      <c r="BI14" s="17"/>
      <c r="BJ14" s="17">
        <v>1.62386130111647E-2</v>
      </c>
      <c r="BK14" s="17">
        <v>6.3360194142138898E-3</v>
      </c>
      <c r="BL14" s="17">
        <v>1.22488157662086E-2</v>
      </c>
      <c r="BM14" s="17">
        <v>1.80455881673422E-2</v>
      </c>
      <c r="BN14" s="17"/>
      <c r="BO14" s="17">
        <v>1.06133312722706E-2</v>
      </c>
      <c r="BP14" s="17">
        <v>6.6686875078293701E-3</v>
      </c>
      <c r="BQ14" s="17">
        <v>1.81083366522184E-2</v>
      </c>
      <c r="BR14" s="17"/>
      <c r="BS14" s="17">
        <v>1.67373180729905E-2</v>
      </c>
      <c r="BT14" s="17">
        <v>1.2646334083291501E-2</v>
      </c>
      <c r="BU14" s="17"/>
      <c r="BV14" s="17">
        <v>1.75917119524194E-2</v>
      </c>
      <c r="BW14" s="17">
        <v>1.11547400721764E-2</v>
      </c>
      <c r="BX14" s="17">
        <v>5.8912118811062101E-3</v>
      </c>
      <c r="BY14" s="17"/>
      <c r="BZ14" s="17">
        <v>2.8160252713771702E-2</v>
      </c>
      <c r="CA14" s="17">
        <v>8.2474620490043497E-3</v>
      </c>
    </row>
    <row r="15" spans="2:79" x14ac:dyDescent="0.3">
      <c r="B15" s="18" t="s">
        <v>213</v>
      </c>
      <c r="C15" s="21">
        <v>0.69359921431954696</v>
      </c>
      <c r="D15" s="21">
        <v>0.66804181298739795</v>
      </c>
      <c r="E15" s="21">
        <v>0.72174124805364703</v>
      </c>
      <c r="F15" s="21"/>
      <c r="G15" s="21">
        <v>0.65058060013825003</v>
      </c>
      <c r="H15" s="21">
        <v>0.68404958581132003</v>
      </c>
      <c r="I15" s="21">
        <v>0.69731204371538302</v>
      </c>
      <c r="J15" s="21">
        <v>0.66854528572594196</v>
      </c>
      <c r="K15" s="21">
        <v>0.694785457380942</v>
      </c>
      <c r="L15" s="21">
        <v>0.74665325974417296</v>
      </c>
      <c r="M15" s="21"/>
      <c r="N15" s="21">
        <v>0.76282272328558298</v>
      </c>
      <c r="O15" s="21">
        <v>0.68411579153216995</v>
      </c>
      <c r="P15" s="21">
        <v>0.67860720216576298</v>
      </c>
      <c r="Q15" s="21">
        <v>0.64387553519205798</v>
      </c>
      <c r="R15" s="21"/>
      <c r="S15" s="21">
        <v>0.69602816981728899</v>
      </c>
      <c r="T15" s="21">
        <v>0.70172113523194202</v>
      </c>
      <c r="U15" s="21">
        <v>0.71523660407644096</v>
      </c>
      <c r="V15" s="21">
        <v>0.69563545101839697</v>
      </c>
      <c r="W15" s="21">
        <v>0.65815065676561502</v>
      </c>
      <c r="X15" s="21">
        <v>0.64140474651160695</v>
      </c>
      <c r="Y15" s="21">
        <v>0.66912085676735</v>
      </c>
      <c r="Z15" s="21">
        <v>0.74500076576983199</v>
      </c>
      <c r="AA15" s="21">
        <v>0.762265204666702</v>
      </c>
      <c r="AB15" s="21">
        <v>0.68260340480140802</v>
      </c>
      <c r="AC15" s="21">
        <v>0.65223518539280101</v>
      </c>
      <c r="AD15" s="21">
        <v>0.670478454588051</v>
      </c>
      <c r="AE15" s="21"/>
      <c r="AF15" s="21">
        <v>0.64682676584019405</v>
      </c>
      <c r="AG15" s="21">
        <v>0.76295340965006997</v>
      </c>
      <c r="AH15" s="21">
        <v>0.80397747502752503</v>
      </c>
      <c r="AI15" s="21">
        <v>0.54203106317805905</v>
      </c>
      <c r="AJ15" s="21">
        <v>0.73819483814174902</v>
      </c>
      <c r="AK15" s="21"/>
      <c r="AL15" s="21">
        <v>0.77219818287830699</v>
      </c>
      <c r="AM15" s="21">
        <v>0.67610094948161004</v>
      </c>
      <c r="AN15" s="21">
        <v>0.80970603427576604</v>
      </c>
      <c r="AO15" s="21">
        <v>0.589571738338176</v>
      </c>
      <c r="AP15" s="21">
        <v>0.74547658272414197</v>
      </c>
      <c r="AQ15" s="21">
        <v>0.68961225455679398</v>
      </c>
      <c r="AR15" s="21"/>
      <c r="AS15" s="21">
        <v>0.80685049145286702</v>
      </c>
      <c r="AT15" s="21">
        <v>0.68948885829730799</v>
      </c>
      <c r="AU15" s="21">
        <v>0.63986429235453002</v>
      </c>
      <c r="AV15" s="21">
        <v>0.65704620738646302</v>
      </c>
      <c r="AW15" s="21">
        <v>0.692515105835252</v>
      </c>
      <c r="AX15" s="21"/>
      <c r="AY15" s="21">
        <v>0.76633599385691098</v>
      </c>
      <c r="AZ15" s="21">
        <v>0.68651236934757698</v>
      </c>
      <c r="BA15" s="21">
        <v>0.65760460815356603</v>
      </c>
      <c r="BB15" s="21">
        <v>0.66461852618614603</v>
      </c>
      <c r="BC15" s="21">
        <v>0.60596319610750604</v>
      </c>
      <c r="BD15" s="21"/>
      <c r="BE15" s="21">
        <v>0.52021247644319601</v>
      </c>
      <c r="BF15" s="21">
        <v>0.68390184229574102</v>
      </c>
      <c r="BG15" s="21">
        <v>0.69977117428949198</v>
      </c>
      <c r="BH15" s="21">
        <v>0.71981029705972799</v>
      </c>
      <c r="BI15" s="21"/>
      <c r="BJ15" s="21">
        <v>0.593454314642749</v>
      </c>
      <c r="BK15" s="21">
        <v>0.70630743723387202</v>
      </c>
      <c r="BL15" s="21">
        <v>0.69845515219923104</v>
      </c>
      <c r="BM15" s="21">
        <v>0.71575756011861502</v>
      </c>
      <c r="BN15" s="21"/>
      <c r="BO15" s="21">
        <v>0.69502757774185198</v>
      </c>
      <c r="BP15" s="21">
        <v>0.64770331094200095</v>
      </c>
      <c r="BQ15" s="21">
        <v>0.70479998777032704</v>
      </c>
      <c r="BR15" s="21"/>
      <c r="BS15" s="21">
        <v>0.72273886455444802</v>
      </c>
      <c r="BT15" s="21">
        <v>0.65696429781273202</v>
      </c>
      <c r="BU15" s="21"/>
      <c r="BV15" s="21">
        <v>0.769289781953163</v>
      </c>
      <c r="BW15" s="21">
        <v>0.68222135046230803</v>
      </c>
      <c r="BX15" s="21">
        <v>0.67030863702156096</v>
      </c>
      <c r="BY15" s="21"/>
      <c r="BZ15" s="21">
        <v>0.734542071269629</v>
      </c>
      <c r="CA15" s="21">
        <v>0.73967820980501098</v>
      </c>
    </row>
    <row r="16" spans="2:79" x14ac:dyDescent="0.3">
      <c r="B16" s="18" t="s">
        <v>214</v>
      </c>
      <c r="C16" s="21">
        <v>9.87244981719822E-2</v>
      </c>
      <c r="D16" s="21">
        <v>0.110317172433402</v>
      </c>
      <c r="E16" s="21">
        <v>8.5454361245993496E-2</v>
      </c>
      <c r="F16" s="21"/>
      <c r="G16" s="21">
        <v>0.12206824321147899</v>
      </c>
      <c r="H16" s="21">
        <v>0.104246072887428</v>
      </c>
      <c r="I16" s="21">
        <v>9.8050894167239305E-2</v>
      </c>
      <c r="J16" s="21">
        <v>0.11202735313267199</v>
      </c>
      <c r="K16" s="21">
        <v>0.10335452777791999</v>
      </c>
      <c r="L16" s="21">
        <v>6.5285808779255397E-2</v>
      </c>
      <c r="M16" s="21"/>
      <c r="N16" s="21">
        <v>9.0439025531608E-2</v>
      </c>
      <c r="O16" s="21">
        <v>8.5370816232598998E-2</v>
      </c>
      <c r="P16" s="21">
        <v>0.102732418190897</v>
      </c>
      <c r="Q16" s="21">
        <v>0.120008158187339</v>
      </c>
      <c r="R16" s="21"/>
      <c r="S16" s="21">
        <v>8.6856857917068098E-2</v>
      </c>
      <c r="T16" s="21">
        <v>0.102820325561141</v>
      </c>
      <c r="U16" s="21">
        <v>8.2659676791838194E-2</v>
      </c>
      <c r="V16" s="21">
        <v>0.107545603257774</v>
      </c>
      <c r="W16" s="21">
        <v>0.104563851940186</v>
      </c>
      <c r="X16" s="21">
        <v>8.5897820146232595E-2</v>
      </c>
      <c r="Y16" s="21">
        <v>9.1769471415575704E-2</v>
      </c>
      <c r="Z16" s="21">
        <v>0.109026681984548</v>
      </c>
      <c r="AA16" s="21">
        <v>6.8422781461023596E-2</v>
      </c>
      <c r="AB16" s="21">
        <v>0.111206371450778</v>
      </c>
      <c r="AC16" s="21">
        <v>0.16837282356181499</v>
      </c>
      <c r="AD16" s="21">
        <v>0.139602633364041</v>
      </c>
      <c r="AE16" s="21"/>
      <c r="AF16" s="21">
        <v>0.119506591018758</v>
      </c>
      <c r="AG16" s="21">
        <v>6.82061859881158E-2</v>
      </c>
      <c r="AH16" s="21">
        <v>4.7332782454833001E-2</v>
      </c>
      <c r="AI16" s="21">
        <v>0.18553213549977601</v>
      </c>
      <c r="AJ16" s="21">
        <v>9.4649204703889697E-2</v>
      </c>
      <c r="AK16" s="21"/>
      <c r="AL16" s="21">
        <v>6.1280607962577102E-2</v>
      </c>
      <c r="AM16" s="21">
        <v>0.11639640645067501</v>
      </c>
      <c r="AN16" s="21">
        <v>5.44807354864279E-2</v>
      </c>
      <c r="AO16" s="21">
        <v>0.15583450903330401</v>
      </c>
      <c r="AP16" s="21">
        <v>8.7153334935953605E-2</v>
      </c>
      <c r="AQ16" s="21">
        <v>7.6214131371196203E-2</v>
      </c>
      <c r="AR16" s="21"/>
      <c r="AS16" s="21">
        <v>6.5646175691207398E-2</v>
      </c>
      <c r="AT16" s="21">
        <v>9.2046823947799505E-2</v>
      </c>
      <c r="AU16" s="21">
        <v>0.117985356662272</v>
      </c>
      <c r="AV16" s="21">
        <v>0.12646111603159099</v>
      </c>
      <c r="AW16" s="21">
        <v>0.184431220768878</v>
      </c>
      <c r="AX16" s="21"/>
      <c r="AY16" s="21">
        <v>7.2732090606904096E-2</v>
      </c>
      <c r="AZ16" s="21">
        <v>7.9659982870278104E-2</v>
      </c>
      <c r="BA16" s="21">
        <v>9.9334665274097303E-2</v>
      </c>
      <c r="BB16" s="21">
        <v>0.172162638302295</v>
      </c>
      <c r="BC16" s="21">
        <v>0.214150613522961</v>
      </c>
      <c r="BD16" s="21"/>
      <c r="BE16" s="21">
        <v>0.185636215109971</v>
      </c>
      <c r="BF16" s="21">
        <v>0.111501463539559</v>
      </c>
      <c r="BG16" s="21">
        <v>8.7900520482496802E-2</v>
      </c>
      <c r="BH16" s="21">
        <v>9.4340365332410706E-2</v>
      </c>
      <c r="BI16" s="21"/>
      <c r="BJ16" s="21">
        <v>0.13862397102163901</v>
      </c>
      <c r="BK16" s="21">
        <v>0.116738845405238</v>
      </c>
      <c r="BL16" s="21">
        <v>9.7315595454864498E-2</v>
      </c>
      <c r="BM16" s="21">
        <v>8.6196693576317401E-2</v>
      </c>
      <c r="BN16" s="21"/>
      <c r="BO16" s="21">
        <v>0.13921740482846301</v>
      </c>
      <c r="BP16" s="21">
        <v>0.11545674408491501</v>
      </c>
      <c r="BQ16" s="21">
        <v>8.6929268793699999E-2</v>
      </c>
      <c r="BR16" s="21"/>
      <c r="BS16" s="21">
        <v>7.6611506216481398E-2</v>
      </c>
      <c r="BT16" s="21">
        <v>0.12610022884962699</v>
      </c>
      <c r="BU16" s="21"/>
      <c r="BV16" s="21">
        <v>7.7226115167085094E-2</v>
      </c>
      <c r="BW16" s="21">
        <v>8.6222220069816793E-2</v>
      </c>
      <c r="BX16" s="21">
        <v>0.13832220678219001</v>
      </c>
      <c r="BY16" s="21"/>
      <c r="BZ16" s="21">
        <v>6.9554853793443394E-2</v>
      </c>
      <c r="CA16" s="21">
        <v>9.0630109921398694E-2</v>
      </c>
    </row>
    <row r="17" spans="2:79" x14ac:dyDescent="0.3">
      <c r="B17" s="18" t="s">
        <v>191</v>
      </c>
      <c r="C17" s="22">
        <v>0.59487471614756504</v>
      </c>
      <c r="D17" s="22">
        <v>0.55772464055399495</v>
      </c>
      <c r="E17" s="22">
        <v>0.636286886807653</v>
      </c>
      <c r="F17" s="22"/>
      <c r="G17" s="22">
        <v>0.52851235692677101</v>
      </c>
      <c r="H17" s="22">
        <v>0.57980351292389198</v>
      </c>
      <c r="I17" s="22">
        <v>0.59926114954814402</v>
      </c>
      <c r="J17" s="22">
        <v>0.55651793259326998</v>
      </c>
      <c r="K17" s="22">
        <v>0.59143092960302202</v>
      </c>
      <c r="L17" s="22">
        <v>0.68136745096491802</v>
      </c>
      <c r="M17" s="22"/>
      <c r="N17" s="22">
        <v>0.672383697753975</v>
      </c>
      <c r="O17" s="22">
        <v>0.59874497529957105</v>
      </c>
      <c r="P17" s="22">
        <v>0.57587478397486502</v>
      </c>
      <c r="Q17" s="22">
        <v>0.52386737700471897</v>
      </c>
      <c r="R17" s="22"/>
      <c r="S17" s="22">
        <v>0.609171311900221</v>
      </c>
      <c r="T17" s="22">
        <v>0.59890080967080195</v>
      </c>
      <c r="U17" s="22">
        <v>0.63257692728460202</v>
      </c>
      <c r="V17" s="22">
        <v>0.58808984776062301</v>
      </c>
      <c r="W17" s="22">
        <v>0.55358680482542899</v>
      </c>
      <c r="X17" s="22">
        <v>0.55550692636537502</v>
      </c>
      <c r="Y17" s="22">
        <v>0.57735138535177399</v>
      </c>
      <c r="Z17" s="22">
        <v>0.63597408378528297</v>
      </c>
      <c r="AA17" s="22">
        <v>0.69384242320567802</v>
      </c>
      <c r="AB17" s="22">
        <v>0.57139703335063097</v>
      </c>
      <c r="AC17" s="22">
        <v>0.48386236183098602</v>
      </c>
      <c r="AD17" s="22">
        <v>0.53087582122401</v>
      </c>
      <c r="AE17" s="22"/>
      <c r="AF17" s="22">
        <v>0.52732017482143601</v>
      </c>
      <c r="AG17" s="22">
        <v>0.69474722366195396</v>
      </c>
      <c r="AH17" s="22">
        <v>0.75664469257269196</v>
      </c>
      <c r="AI17" s="22">
        <v>0.35649892767828201</v>
      </c>
      <c r="AJ17" s="22">
        <v>0.64354563343785898</v>
      </c>
      <c r="AK17" s="22"/>
      <c r="AL17" s="22">
        <v>0.71091757491573004</v>
      </c>
      <c r="AM17" s="22">
        <v>0.55970454303093498</v>
      </c>
      <c r="AN17" s="22">
        <v>0.75522529878933797</v>
      </c>
      <c r="AO17" s="22">
        <v>0.43373722930487202</v>
      </c>
      <c r="AP17" s="22">
        <v>0.65832324778818796</v>
      </c>
      <c r="AQ17" s="22">
        <v>0.61339812318559706</v>
      </c>
      <c r="AR17" s="22"/>
      <c r="AS17" s="22">
        <v>0.74120431576166002</v>
      </c>
      <c r="AT17" s="22">
        <v>0.59744203434950904</v>
      </c>
      <c r="AU17" s="22">
        <v>0.52187893569225796</v>
      </c>
      <c r="AV17" s="22">
        <v>0.53058509135487197</v>
      </c>
      <c r="AW17" s="22">
        <v>0.50808388506637403</v>
      </c>
      <c r="AX17" s="22"/>
      <c r="AY17" s="22">
        <v>0.69360390325000698</v>
      </c>
      <c r="AZ17" s="22">
        <v>0.606852386477299</v>
      </c>
      <c r="BA17" s="22">
        <v>0.55826994287946896</v>
      </c>
      <c r="BB17" s="22">
        <v>0.49245588788385097</v>
      </c>
      <c r="BC17" s="22">
        <v>0.39181258258454499</v>
      </c>
      <c r="BD17" s="22"/>
      <c r="BE17" s="22">
        <v>0.33457626133322399</v>
      </c>
      <c r="BF17" s="22">
        <v>0.57240037875618199</v>
      </c>
      <c r="BG17" s="22">
        <v>0.61187065380699501</v>
      </c>
      <c r="BH17" s="22">
        <v>0.62546993172731702</v>
      </c>
      <c r="BI17" s="22"/>
      <c r="BJ17" s="22">
        <v>0.45483034362111002</v>
      </c>
      <c r="BK17" s="22">
        <v>0.58956859182863397</v>
      </c>
      <c r="BL17" s="22">
        <v>0.60113955674436703</v>
      </c>
      <c r="BM17" s="22">
        <v>0.62956086654229704</v>
      </c>
      <c r="BN17" s="22"/>
      <c r="BO17" s="22">
        <v>0.55581017291338997</v>
      </c>
      <c r="BP17" s="22">
        <v>0.53224656685708704</v>
      </c>
      <c r="BQ17" s="22">
        <v>0.61787071897662704</v>
      </c>
      <c r="BR17" s="22"/>
      <c r="BS17" s="22">
        <v>0.64612735833796697</v>
      </c>
      <c r="BT17" s="22">
        <v>0.53086406896310501</v>
      </c>
      <c r="BU17" s="22"/>
      <c r="BV17" s="22">
        <v>0.692063666786078</v>
      </c>
      <c r="BW17" s="22">
        <v>0.59599913039249097</v>
      </c>
      <c r="BX17" s="22">
        <v>0.53198643023936998</v>
      </c>
      <c r="BY17" s="22"/>
      <c r="BZ17" s="22">
        <v>0.66498721747618605</v>
      </c>
      <c r="CA17" s="22">
        <v>0.64904809988361301</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0.32163641039781399</v>
      </c>
      <c r="D9" s="17">
        <v>0.29681791058711898</v>
      </c>
      <c r="E9" s="17">
        <v>0.345902027531718</v>
      </c>
      <c r="F9" s="17"/>
      <c r="G9" s="17">
        <v>0.30224910948135197</v>
      </c>
      <c r="H9" s="17">
        <v>0.36668380163585801</v>
      </c>
      <c r="I9" s="17">
        <v>0.32838677172789499</v>
      </c>
      <c r="J9" s="17">
        <v>0.28997236607959198</v>
      </c>
      <c r="K9" s="17">
        <v>0.33961824560147702</v>
      </c>
      <c r="L9" s="17">
        <v>0.30613016656888298</v>
      </c>
      <c r="M9" s="17"/>
      <c r="N9" s="17">
        <v>0.35880436266924698</v>
      </c>
      <c r="O9" s="17">
        <v>0.316525568011152</v>
      </c>
      <c r="P9" s="17">
        <v>0.31086170084957399</v>
      </c>
      <c r="Q9" s="17">
        <v>0.29495162214154103</v>
      </c>
      <c r="R9" s="17"/>
      <c r="S9" s="17">
        <v>0.37272056585737301</v>
      </c>
      <c r="T9" s="17">
        <v>0.33234614681672398</v>
      </c>
      <c r="U9" s="17">
        <v>0.30092860909439501</v>
      </c>
      <c r="V9" s="17">
        <v>0.31683526273116602</v>
      </c>
      <c r="W9" s="17">
        <v>0.31035946162051298</v>
      </c>
      <c r="X9" s="17">
        <v>0.38085127613516701</v>
      </c>
      <c r="Y9" s="17">
        <v>0.25847021536315801</v>
      </c>
      <c r="Z9" s="17">
        <v>0.316770919223541</v>
      </c>
      <c r="AA9" s="17">
        <v>0.34716990186994201</v>
      </c>
      <c r="AB9" s="17">
        <v>0.23982303890857801</v>
      </c>
      <c r="AC9" s="17">
        <v>0.27108560894622902</v>
      </c>
      <c r="AD9" s="17">
        <v>0.367583980093456</v>
      </c>
      <c r="AE9" s="17"/>
      <c r="AF9" s="17">
        <v>0.28970305975215599</v>
      </c>
      <c r="AG9" s="17">
        <v>0.35075348002270801</v>
      </c>
      <c r="AH9" s="17">
        <v>0.32278377384460299</v>
      </c>
      <c r="AI9" s="17">
        <v>0.250744964864199</v>
      </c>
      <c r="AJ9" s="17">
        <v>0.41934655520992598</v>
      </c>
      <c r="AK9" s="17"/>
      <c r="AL9" s="17">
        <v>0.365082083170851</v>
      </c>
      <c r="AM9" s="17">
        <v>0.31675448377225202</v>
      </c>
      <c r="AN9" s="17">
        <v>0.379562712114898</v>
      </c>
      <c r="AO9" s="17">
        <v>0.2601167087954</v>
      </c>
      <c r="AP9" s="17">
        <v>0.431020497870437</v>
      </c>
      <c r="AQ9" s="17">
        <v>0.22774771230421401</v>
      </c>
      <c r="AR9" s="17"/>
      <c r="AS9" s="17">
        <v>0.45897118241278201</v>
      </c>
      <c r="AT9" s="17">
        <v>0.30270618283374801</v>
      </c>
      <c r="AU9" s="17">
        <v>0.25384725097039201</v>
      </c>
      <c r="AV9" s="17">
        <v>0.31608548193255198</v>
      </c>
      <c r="AW9" s="17">
        <v>0.45981999339236501</v>
      </c>
      <c r="AX9" s="17"/>
      <c r="AY9" s="17">
        <v>0.395277618411502</v>
      </c>
      <c r="AZ9" s="17">
        <v>0.292687500784715</v>
      </c>
      <c r="BA9" s="17">
        <v>0.28561339261630603</v>
      </c>
      <c r="BB9" s="17">
        <v>0.32362620197042602</v>
      </c>
      <c r="BC9" s="17">
        <v>0.28242663721690697</v>
      </c>
      <c r="BD9" s="17"/>
      <c r="BE9" s="17">
        <v>0.22078908669859901</v>
      </c>
      <c r="BF9" s="17">
        <v>0.27645269673769002</v>
      </c>
      <c r="BG9" s="17">
        <v>0.32629011687756099</v>
      </c>
      <c r="BH9" s="17">
        <v>0.35737318497676401</v>
      </c>
      <c r="BI9" s="17"/>
      <c r="BJ9" s="17">
        <v>0.21983871813387201</v>
      </c>
      <c r="BK9" s="17">
        <v>0.32347751496643501</v>
      </c>
      <c r="BL9" s="17">
        <v>0.33154488936673598</v>
      </c>
      <c r="BM9" s="17">
        <v>0.340170463202144</v>
      </c>
      <c r="BN9" s="17"/>
      <c r="BO9" s="17">
        <v>0.308977865364162</v>
      </c>
      <c r="BP9" s="17">
        <v>0.28496313904915599</v>
      </c>
      <c r="BQ9" s="17">
        <v>0.333084641390402</v>
      </c>
      <c r="BR9" s="17"/>
      <c r="BS9" s="17">
        <v>0.335213485323473</v>
      </c>
      <c r="BT9" s="17">
        <v>0.30446509471259098</v>
      </c>
      <c r="BU9" s="17"/>
      <c r="BV9" s="17">
        <v>0.36963206386396402</v>
      </c>
      <c r="BW9" s="17">
        <v>0.31423981632585501</v>
      </c>
      <c r="BX9" s="17">
        <v>0.30132390831448802</v>
      </c>
      <c r="BY9" s="17"/>
      <c r="BZ9" s="17">
        <v>0.30544419484857799</v>
      </c>
      <c r="CA9" s="17">
        <v>0.33369645647420998</v>
      </c>
    </row>
    <row r="10" spans="2:79" x14ac:dyDescent="0.3">
      <c r="B10" s="18" t="s">
        <v>209</v>
      </c>
      <c r="C10" s="17">
        <v>0.41530391986377302</v>
      </c>
      <c r="D10" s="17">
        <v>0.43237329113668999</v>
      </c>
      <c r="E10" s="17">
        <v>0.39933260222209499</v>
      </c>
      <c r="F10" s="17"/>
      <c r="G10" s="17">
        <v>0.40253369648790499</v>
      </c>
      <c r="H10" s="17">
        <v>0.41627551009330599</v>
      </c>
      <c r="I10" s="17">
        <v>0.42699698380308698</v>
      </c>
      <c r="J10" s="17">
        <v>0.40558450920256101</v>
      </c>
      <c r="K10" s="17">
        <v>0.38377610112266902</v>
      </c>
      <c r="L10" s="17">
        <v>0.44248454824823202</v>
      </c>
      <c r="M10" s="17"/>
      <c r="N10" s="17">
        <v>0.44170471306978498</v>
      </c>
      <c r="O10" s="17">
        <v>0.41720186252209701</v>
      </c>
      <c r="P10" s="17">
        <v>0.39714638137497499</v>
      </c>
      <c r="Q10" s="17">
        <v>0.398703424813941</v>
      </c>
      <c r="R10" s="17"/>
      <c r="S10" s="17">
        <v>0.35260037173721698</v>
      </c>
      <c r="T10" s="17">
        <v>0.40421644622875702</v>
      </c>
      <c r="U10" s="17">
        <v>0.49333284988003701</v>
      </c>
      <c r="V10" s="17">
        <v>0.37911326339290502</v>
      </c>
      <c r="W10" s="17">
        <v>0.40992255486302498</v>
      </c>
      <c r="X10" s="17">
        <v>0.38866433200406703</v>
      </c>
      <c r="Y10" s="17">
        <v>0.48044222213496102</v>
      </c>
      <c r="Z10" s="17">
        <v>0.40890648526232198</v>
      </c>
      <c r="AA10" s="17">
        <v>0.42399742356057601</v>
      </c>
      <c r="AB10" s="17">
        <v>0.459733898762891</v>
      </c>
      <c r="AC10" s="17">
        <v>0.44019169623632798</v>
      </c>
      <c r="AD10" s="17">
        <v>0.37575237679690698</v>
      </c>
      <c r="AE10" s="17"/>
      <c r="AF10" s="17">
        <v>0.44690446599009698</v>
      </c>
      <c r="AG10" s="17">
        <v>0.43409951084922999</v>
      </c>
      <c r="AH10" s="17">
        <v>0.453920843714399</v>
      </c>
      <c r="AI10" s="17">
        <v>0.381470965816126</v>
      </c>
      <c r="AJ10" s="17">
        <v>0.345244224017908</v>
      </c>
      <c r="AK10" s="17"/>
      <c r="AL10" s="17">
        <v>0.44334502918763702</v>
      </c>
      <c r="AM10" s="17">
        <v>0.411945786548709</v>
      </c>
      <c r="AN10" s="17">
        <v>0.415813804302126</v>
      </c>
      <c r="AO10" s="17">
        <v>0.40175192605333199</v>
      </c>
      <c r="AP10" s="17">
        <v>0.37113061791913099</v>
      </c>
      <c r="AQ10" s="17">
        <v>0.46766875755468401</v>
      </c>
      <c r="AR10" s="17"/>
      <c r="AS10" s="17">
        <v>0.34820346452921203</v>
      </c>
      <c r="AT10" s="17">
        <v>0.45482016799210501</v>
      </c>
      <c r="AU10" s="17">
        <v>0.40109780902500802</v>
      </c>
      <c r="AV10" s="17">
        <v>0.39534255914838801</v>
      </c>
      <c r="AW10" s="17">
        <v>0.27707282652672099</v>
      </c>
      <c r="AX10" s="17"/>
      <c r="AY10" s="17">
        <v>0.39163044802662</v>
      </c>
      <c r="AZ10" s="17">
        <v>0.45641337062480902</v>
      </c>
      <c r="BA10" s="17">
        <v>0.38950530117453402</v>
      </c>
      <c r="BB10" s="17">
        <v>0.41842710285785101</v>
      </c>
      <c r="BC10" s="17">
        <v>0.34427494204200698</v>
      </c>
      <c r="BD10" s="17"/>
      <c r="BE10" s="17">
        <v>0.366168532064365</v>
      </c>
      <c r="BF10" s="17">
        <v>0.44848671696872899</v>
      </c>
      <c r="BG10" s="17">
        <v>0.43090949630623399</v>
      </c>
      <c r="BH10" s="17">
        <v>0.378473713379048</v>
      </c>
      <c r="BI10" s="17"/>
      <c r="BJ10" s="17">
        <v>0.43022050199780498</v>
      </c>
      <c r="BK10" s="17">
        <v>0.455484121796773</v>
      </c>
      <c r="BL10" s="17">
        <v>0.42483523393378902</v>
      </c>
      <c r="BM10" s="17">
        <v>0.40343644937388201</v>
      </c>
      <c r="BN10" s="17"/>
      <c r="BO10" s="17">
        <v>0.45126038709559602</v>
      </c>
      <c r="BP10" s="17">
        <v>0.44902633527383101</v>
      </c>
      <c r="BQ10" s="17">
        <v>0.40194593867633099</v>
      </c>
      <c r="BR10" s="17"/>
      <c r="BS10" s="17">
        <v>0.426036826276187</v>
      </c>
      <c r="BT10" s="17">
        <v>0.40227014650364901</v>
      </c>
      <c r="BU10" s="17"/>
      <c r="BV10" s="17">
        <v>0.43232047795342399</v>
      </c>
      <c r="BW10" s="17">
        <v>0.41318554094364102</v>
      </c>
      <c r="BX10" s="17">
        <v>0.41511082183133702</v>
      </c>
      <c r="BY10" s="17"/>
      <c r="BZ10" s="17">
        <v>0.42727971229864797</v>
      </c>
      <c r="CA10" s="17">
        <v>0.44128836294095197</v>
      </c>
    </row>
    <row r="11" spans="2:79" x14ac:dyDescent="0.3">
      <c r="B11" s="18" t="s">
        <v>210</v>
      </c>
      <c r="C11" s="17">
        <v>0.17370910580010299</v>
      </c>
      <c r="D11" s="17">
        <v>0.17163573756151501</v>
      </c>
      <c r="E11" s="17">
        <v>0.174200789177579</v>
      </c>
      <c r="F11" s="17"/>
      <c r="G11" s="17">
        <v>0.21083259257952899</v>
      </c>
      <c r="H11" s="17">
        <v>0.140884731963033</v>
      </c>
      <c r="I11" s="17">
        <v>0.14795336420542701</v>
      </c>
      <c r="J11" s="17">
        <v>0.20186261176763601</v>
      </c>
      <c r="K11" s="17">
        <v>0.16840963359928901</v>
      </c>
      <c r="L11" s="17">
        <v>0.177250636904866</v>
      </c>
      <c r="M11" s="17"/>
      <c r="N11" s="17">
        <v>0.13677942899449699</v>
      </c>
      <c r="O11" s="17">
        <v>0.18101872417356599</v>
      </c>
      <c r="P11" s="17">
        <v>0.18874128927409001</v>
      </c>
      <c r="Q11" s="17">
        <v>0.194408653086411</v>
      </c>
      <c r="R11" s="17"/>
      <c r="S11" s="17">
        <v>0.18859022219593499</v>
      </c>
      <c r="T11" s="17">
        <v>0.16711907893560901</v>
      </c>
      <c r="U11" s="17">
        <v>0.15195873369011101</v>
      </c>
      <c r="V11" s="17">
        <v>0.176447895208274</v>
      </c>
      <c r="W11" s="17">
        <v>0.170498102325675</v>
      </c>
      <c r="X11" s="17">
        <v>0.16318990543671399</v>
      </c>
      <c r="Y11" s="17">
        <v>0.19223641813482201</v>
      </c>
      <c r="Z11" s="17">
        <v>0.17657910758966999</v>
      </c>
      <c r="AA11" s="17">
        <v>0.17001106445270001</v>
      </c>
      <c r="AB11" s="17">
        <v>0.18165729244863699</v>
      </c>
      <c r="AC11" s="17">
        <v>0.19797116629573</v>
      </c>
      <c r="AD11" s="17">
        <v>0.117332449116761</v>
      </c>
      <c r="AE11" s="17"/>
      <c r="AF11" s="17">
        <v>0.16899223646617401</v>
      </c>
      <c r="AG11" s="17">
        <v>0.14664314628894801</v>
      </c>
      <c r="AH11" s="17">
        <v>0.15432938544896399</v>
      </c>
      <c r="AI11" s="17">
        <v>0.23562284873153</v>
      </c>
      <c r="AJ11" s="17">
        <v>0.18767719990828599</v>
      </c>
      <c r="AK11" s="17"/>
      <c r="AL11" s="17">
        <v>0.138988208892769</v>
      </c>
      <c r="AM11" s="17">
        <v>0.17229908416595299</v>
      </c>
      <c r="AN11" s="17">
        <v>0.13417507897931799</v>
      </c>
      <c r="AO11" s="17">
        <v>0.21342735245963099</v>
      </c>
      <c r="AP11" s="17">
        <v>0.153208171586764</v>
      </c>
      <c r="AQ11" s="17">
        <v>0.20487314672590101</v>
      </c>
      <c r="AR11" s="17"/>
      <c r="AS11" s="17">
        <v>0.13638911532679099</v>
      </c>
      <c r="AT11" s="17">
        <v>0.161414050039734</v>
      </c>
      <c r="AU11" s="17">
        <v>0.23712085609599901</v>
      </c>
      <c r="AV11" s="17">
        <v>0.16407275898811499</v>
      </c>
      <c r="AW11" s="17">
        <v>8.1433557138441304E-2</v>
      </c>
      <c r="AX11" s="17"/>
      <c r="AY11" s="17">
        <v>0.138718965828903</v>
      </c>
      <c r="AZ11" s="17">
        <v>0.178087617466024</v>
      </c>
      <c r="BA11" s="17">
        <v>0.224147435096266</v>
      </c>
      <c r="BB11" s="17">
        <v>0.135931265103065</v>
      </c>
      <c r="BC11" s="17">
        <v>0.193738866494363</v>
      </c>
      <c r="BD11" s="17"/>
      <c r="BE11" s="17">
        <v>0.162892498068543</v>
      </c>
      <c r="BF11" s="17">
        <v>0.21190311515593699</v>
      </c>
      <c r="BG11" s="17">
        <v>0.165485054993428</v>
      </c>
      <c r="BH11" s="17">
        <v>0.163526429358229</v>
      </c>
      <c r="BI11" s="17"/>
      <c r="BJ11" s="17">
        <v>0.23816661402650199</v>
      </c>
      <c r="BK11" s="17">
        <v>0.164333244702524</v>
      </c>
      <c r="BL11" s="17">
        <v>0.156304913496598</v>
      </c>
      <c r="BM11" s="17">
        <v>0.16950828602484899</v>
      </c>
      <c r="BN11" s="17"/>
      <c r="BO11" s="17">
        <v>0.16326028344941601</v>
      </c>
      <c r="BP11" s="17">
        <v>0.16861635193501301</v>
      </c>
      <c r="BQ11" s="17">
        <v>0.17595987299742899</v>
      </c>
      <c r="BR11" s="17"/>
      <c r="BS11" s="17">
        <v>0.16260765283284101</v>
      </c>
      <c r="BT11" s="17">
        <v>0.187618410864001</v>
      </c>
      <c r="BU11" s="17"/>
      <c r="BV11" s="17">
        <v>0.128694406505692</v>
      </c>
      <c r="BW11" s="17">
        <v>0.194579367384317</v>
      </c>
      <c r="BX11" s="17">
        <v>0.17119428158032299</v>
      </c>
      <c r="BY11" s="17"/>
      <c r="BZ11" s="17">
        <v>0.199694672488091</v>
      </c>
      <c r="CA11" s="17">
        <v>0.15506585565355499</v>
      </c>
    </row>
    <row r="12" spans="2:79" x14ac:dyDescent="0.3">
      <c r="B12" s="18" t="s">
        <v>211</v>
      </c>
      <c r="C12" s="17">
        <v>4.9943898671860699E-2</v>
      </c>
      <c r="D12" s="17">
        <v>5.9759223168105703E-2</v>
      </c>
      <c r="E12" s="17">
        <v>4.0814828095017401E-2</v>
      </c>
      <c r="F12" s="17"/>
      <c r="G12" s="17">
        <v>4.34307404022196E-2</v>
      </c>
      <c r="H12" s="17">
        <v>4.5093231880196198E-2</v>
      </c>
      <c r="I12" s="17">
        <v>3.8100602831665401E-2</v>
      </c>
      <c r="J12" s="17">
        <v>6.92780676941359E-2</v>
      </c>
      <c r="K12" s="17">
        <v>6.4167106078459907E-2</v>
      </c>
      <c r="L12" s="17">
        <v>4.2649842883819102E-2</v>
      </c>
      <c r="M12" s="17"/>
      <c r="N12" s="17">
        <v>3.65502961886955E-2</v>
      </c>
      <c r="O12" s="17">
        <v>4.7091095206738903E-2</v>
      </c>
      <c r="P12" s="17">
        <v>5.9535638610413603E-2</v>
      </c>
      <c r="Q12" s="17">
        <v>5.9934051784916398E-2</v>
      </c>
      <c r="R12" s="17"/>
      <c r="S12" s="17">
        <v>4.52186119847795E-2</v>
      </c>
      <c r="T12" s="17">
        <v>5.89122211879567E-2</v>
      </c>
      <c r="U12" s="17">
        <v>2.2780763486699201E-2</v>
      </c>
      <c r="V12" s="17">
        <v>7.8493190762783896E-2</v>
      </c>
      <c r="W12" s="17">
        <v>7.6040695617854398E-2</v>
      </c>
      <c r="X12" s="17">
        <v>3.4356896340737998E-2</v>
      </c>
      <c r="Y12" s="17">
        <v>4.3904898998672899E-2</v>
      </c>
      <c r="Z12" s="17">
        <v>6.9911673352355999E-2</v>
      </c>
      <c r="AA12" s="17">
        <v>3.7967113756837298E-2</v>
      </c>
      <c r="AB12" s="17">
        <v>5.0286916465824699E-2</v>
      </c>
      <c r="AC12" s="17">
        <v>1.21247870126364E-2</v>
      </c>
      <c r="AD12" s="17">
        <v>0.10184711426812899</v>
      </c>
      <c r="AE12" s="17"/>
      <c r="AF12" s="17">
        <v>6.5981594926978193E-2</v>
      </c>
      <c r="AG12" s="17">
        <v>3.9344109934456098E-2</v>
      </c>
      <c r="AH12" s="17">
        <v>3.7780651988208701E-2</v>
      </c>
      <c r="AI12" s="17">
        <v>6.8480435199948897E-2</v>
      </c>
      <c r="AJ12" s="17">
        <v>1.9142853306990101E-2</v>
      </c>
      <c r="AK12" s="17"/>
      <c r="AL12" s="17">
        <v>3.0137251012114501E-2</v>
      </c>
      <c r="AM12" s="17">
        <v>5.7714467835194301E-2</v>
      </c>
      <c r="AN12" s="17">
        <v>3.9021882435427799E-2</v>
      </c>
      <c r="AO12" s="17">
        <v>7.5742560304303E-2</v>
      </c>
      <c r="AP12" s="17">
        <v>1.34460689375902E-2</v>
      </c>
      <c r="AQ12" s="17">
        <v>4.62517148779929E-2</v>
      </c>
      <c r="AR12" s="17"/>
      <c r="AS12" s="17">
        <v>2.87792182321626E-2</v>
      </c>
      <c r="AT12" s="17">
        <v>4.6479380737598601E-2</v>
      </c>
      <c r="AU12" s="17">
        <v>6.219807134073E-2</v>
      </c>
      <c r="AV12" s="17">
        <v>6.8698675559475994E-2</v>
      </c>
      <c r="AW12" s="17">
        <v>8.0742623951607306E-2</v>
      </c>
      <c r="AX12" s="17"/>
      <c r="AY12" s="17">
        <v>4.2326213016277703E-2</v>
      </c>
      <c r="AZ12" s="17">
        <v>4.4525450631801598E-2</v>
      </c>
      <c r="BA12" s="17">
        <v>5.3887325211982598E-2</v>
      </c>
      <c r="BB12" s="17">
        <v>8.32313551686924E-2</v>
      </c>
      <c r="BC12" s="17">
        <v>3.0471410548288402E-2</v>
      </c>
      <c r="BD12" s="17"/>
      <c r="BE12" s="17">
        <v>0.16113359511870501</v>
      </c>
      <c r="BF12" s="17">
        <v>5.0392322512367201E-2</v>
      </c>
      <c r="BG12" s="17">
        <v>4.2481487027758898E-2</v>
      </c>
      <c r="BH12" s="17">
        <v>4.8464370759868501E-2</v>
      </c>
      <c r="BI12" s="17"/>
      <c r="BJ12" s="17">
        <v>6.6395226457970399E-2</v>
      </c>
      <c r="BK12" s="17">
        <v>1.44230830860748E-2</v>
      </c>
      <c r="BL12" s="17">
        <v>5.1131059399565401E-2</v>
      </c>
      <c r="BM12" s="17">
        <v>5.0933896139345701E-2</v>
      </c>
      <c r="BN12" s="17"/>
      <c r="BO12" s="17">
        <v>4.11534021080701E-2</v>
      </c>
      <c r="BP12" s="17">
        <v>4.2229795079219298E-2</v>
      </c>
      <c r="BQ12" s="17">
        <v>5.30000190593592E-2</v>
      </c>
      <c r="BR12" s="17"/>
      <c r="BS12" s="17">
        <v>4.1125477422297101E-2</v>
      </c>
      <c r="BT12" s="17">
        <v>6.1483573500237997E-2</v>
      </c>
      <c r="BU12" s="17"/>
      <c r="BV12" s="17">
        <v>4.6218740896550002E-2</v>
      </c>
      <c r="BW12" s="17">
        <v>4.0125406703216598E-2</v>
      </c>
      <c r="BX12" s="17">
        <v>6.9855622309205695E-2</v>
      </c>
      <c r="BY12" s="17"/>
      <c r="BZ12" s="17">
        <v>4.4923293743353299E-2</v>
      </c>
      <c r="CA12" s="17">
        <v>2.6833861208556801E-2</v>
      </c>
    </row>
    <row r="13" spans="2:79" x14ac:dyDescent="0.3">
      <c r="B13" s="18" t="s">
        <v>212</v>
      </c>
      <c r="C13" s="17">
        <v>2.3863987259619201E-2</v>
      </c>
      <c r="D13" s="17">
        <v>2.5569336280097998E-2</v>
      </c>
      <c r="E13" s="17">
        <v>2.24127854565867E-2</v>
      </c>
      <c r="F13" s="17"/>
      <c r="G13" s="17">
        <v>3.0979316279505599E-2</v>
      </c>
      <c r="H13" s="17">
        <v>1.77800800405058E-2</v>
      </c>
      <c r="I13" s="17">
        <v>3.11177160381827E-2</v>
      </c>
      <c r="J13" s="17">
        <v>1.9569326929359102E-2</v>
      </c>
      <c r="K13" s="17">
        <v>3.4155891317799801E-2</v>
      </c>
      <c r="L13" s="17">
        <v>1.4799286816395901E-2</v>
      </c>
      <c r="M13" s="17"/>
      <c r="N13" s="17">
        <v>1.91340387764217E-2</v>
      </c>
      <c r="O13" s="17">
        <v>2.52628383725086E-2</v>
      </c>
      <c r="P13" s="17">
        <v>2.2450338420672102E-2</v>
      </c>
      <c r="Q13" s="17">
        <v>2.9238817187533302E-2</v>
      </c>
      <c r="R13" s="17"/>
      <c r="S13" s="17">
        <v>2.7209353028304101E-2</v>
      </c>
      <c r="T13" s="17">
        <v>1.8923563317656E-2</v>
      </c>
      <c r="U13" s="17">
        <v>1.16923851664925E-2</v>
      </c>
      <c r="V13" s="17">
        <v>2.7799586575292901E-2</v>
      </c>
      <c r="W13" s="17">
        <v>3.3179185572931903E-2</v>
      </c>
      <c r="X13" s="17">
        <v>1.03379800528451E-2</v>
      </c>
      <c r="Y13" s="17">
        <v>1.2053707692173401E-2</v>
      </c>
      <c r="Z13" s="17">
        <v>2.7831814572112101E-2</v>
      </c>
      <c r="AA13" s="17">
        <v>1.64005823437493E-2</v>
      </c>
      <c r="AB13" s="17">
        <v>3.54866580444868E-2</v>
      </c>
      <c r="AC13" s="17">
        <v>5.4005705519580602E-2</v>
      </c>
      <c r="AD13" s="17">
        <v>3.7484079724747502E-2</v>
      </c>
      <c r="AE13" s="17"/>
      <c r="AF13" s="17">
        <v>1.8654708545192002E-2</v>
      </c>
      <c r="AG13" s="17">
        <v>2.1158168353477301E-2</v>
      </c>
      <c r="AH13" s="17">
        <v>0</v>
      </c>
      <c r="AI13" s="17">
        <v>5.0940916917293598E-2</v>
      </c>
      <c r="AJ13" s="17">
        <v>1.1301083255934199E-2</v>
      </c>
      <c r="AK13" s="17"/>
      <c r="AL13" s="17">
        <v>1.8446121340937899E-2</v>
      </c>
      <c r="AM13" s="17">
        <v>3.5646067866445703E-2</v>
      </c>
      <c r="AN13" s="17">
        <v>4.9932405103432602E-3</v>
      </c>
      <c r="AO13" s="17">
        <v>3.5159669640525602E-2</v>
      </c>
      <c r="AP13" s="17">
        <v>1.493307986677E-2</v>
      </c>
      <c r="AQ13" s="17">
        <v>1.6222688465807301E-2</v>
      </c>
      <c r="AR13" s="17"/>
      <c r="AS13" s="17">
        <v>2.0216676808955E-2</v>
      </c>
      <c r="AT13" s="17">
        <v>2.0585191727929001E-2</v>
      </c>
      <c r="AU13" s="17">
        <v>2.5965603866235198E-2</v>
      </c>
      <c r="AV13" s="17">
        <v>3.10403076829017E-2</v>
      </c>
      <c r="AW13" s="17">
        <v>7.3648493133804199E-2</v>
      </c>
      <c r="AX13" s="17"/>
      <c r="AY13" s="17">
        <v>2.0416542124296801E-2</v>
      </c>
      <c r="AZ13" s="17">
        <v>1.4817993007986601E-2</v>
      </c>
      <c r="BA13" s="17">
        <v>2.7789595041997E-2</v>
      </c>
      <c r="BB13" s="17">
        <v>3.0538643679302702E-2</v>
      </c>
      <c r="BC13" s="17">
        <v>0.103062811358779</v>
      </c>
      <c r="BD13" s="17"/>
      <c r="BE13" s="17">
        <v>7.4100806763788593E-2</v>
      </c>
      <c r="BF13" s="17">
        <v>4.9382164374627202E-3</v>
      </c>
      <c r="BG13" s="17">
        <v>2.51328686384048E-2</v>
      </c>
      <c r="BH13" s="17">
        <v>2.5525101758970499E-2</v>
      </c>
      <c r="BI13" s="17"/>
      <c r="BJ13" s="17">
        <v>2.7133352795683501E-2</v>
      </c>
      <c r="BK13" s="17">
        <v>2.96684258740149E-2</v>
      </c>
      <c r="BL13" s="17">
        <v>1.7090069278576502E-2</v>
      </c>
      <c r="BM13" s="17">
        <v>2.49802310848528E-2</v>
      </c>
      <c r="BN13" s="17"/>
      <c r="BO13" s="17">
        <v>2.02226534170689E-2</v>
      </c>
      <c r="BP13" s="17">
        <v>3.6791020991579798E-2</v>
      </c>
      <c r="BQ13" s="17">
        <v>2.23214842140626E-2</v>
      </c>
      <c r="BR13" s="17"/>
      <c r="BS13" s="17">
        <v>2.16915489591301E-2</v>
      </c>
      <c r="BT13" s="17">
        <v>2.6786192845303099E-2</v>
      </c>
      <c r="BU13" s="17"/>
      <c r="BV13" s="17">
        <v>1.01352366125676E-2</v>
      </c>
      <c r="BW13" s="17">
        <v>2.40432931082823E-2</v>
      </c>
      <c r="BX13" s="17">
        <v>3.3950152475122397E-2</v>
      </c>
      <c r="BY13" s="17"/>
      <c r="BZ13" s="17">
        <v>1.2578823236739501E-2</v>
      </c>
      <c r="CA13" s="17">
        <v>4.31154637227266E-2</v>
      </c>
    </row>
    <row r="14" spans="2:79" x14ac:dyDescent="0.3">
      <c r="B14" s="18" t="s">
        <v>149</v>
      </c>
      <c r="C14" s="17">
        <v>1.55426780068301E-2</v>
      </c>
      <c r="D14" s="17">
        <v>1.3844501266472201E-2</v>
      </c>
      <c r="E14" s="17">
        <v>1.7336967517005E-2</v>
      </c>
      <c r="F14" s="17"/>
      <c r="G14" s="17">
        <v>9.9745447694885702E-3</v>
      </c>
      <c r="H14" s="17">
        <v>1.32826443871012E-2</v>
      </c>
      <c r="I14" s="17">
        <v>2.7444561393742999E-2</v>
      </c>
      <c r="J14" s="17">
        <v>1.37331183267165E-2</v>
      </c>
      <c r="K14" s="17">
        <v>9.8730222803058397E-3</v>
      </c>
      <c r="L14" s="17">
        <v>1.6685518577804401E-2</v>
      </c>
      <c r="M14" s="17"/>
      <c r="N14" s="17">
        <v>7.0271603013543696E-3</v>
      </c>
      <c r="O14" s="17">
        <v>1.28999117139379E-2</v>
      </c>
      <c r="P14" s="17">
        <v>2.12646514702746E-2</v>
      </c>
      <c r="Q14" s="17">
        <v>2.2763430985657199E-2</v>
      </c>
      <c r="R14" s="17"/>
      <c r="S14" s="17">
        <v>1.36608751963912E-2</v>
      </c>
      <c r="T14" s="17">
        <v>1.84825435132965E-2</v>
      </c>
      <c r="U14" s="17">
        <v>1.9306658682265301E-2</v>
      </c>
      <c r="V14" s="17">
        <v>2.1310801329578299E-2</v>
      </c>
      <c r="W14" s="17">
        <v>0</v>
      </c>
      <c r="X14" s="17">
        <v>2.25996100304694E-2</v>
      </c>
      <c r="Y14" s="17">
        <v>1.2892537676212901E-2</v>
      </c>
      <c r="Z14" s="17">
        <v>0</v>
      </c>
      <c r="AA14" s="17">
        <v>4.4539140161956601E-3</v>
      </c>
      <c r="AB14" s="17">
        <v>3.3012195369582602E-2</v>
      </c>
      <c r="AC14" s="17">
        <v>2.46210359894963E-2</v>
      </c>
      <c r="AD14" s="17">
        <v>0</v>
      </c>
      <c r="AE14" s="17"/>
      <c r="AF14" s="17">
        <v>9.7639343194036304E-3</v>
      </c>
      <c r="AG14" s="17">
        <v>8.0015845511798803E-3</v>
      </c>
      <c r="AH14" s="17">
        <v>3.1185345003825599E-2</v>
      </c>
      <c r="AI14" s="17">
        <v>1.2739868470902501E-2</v>
      </c>
      <c r="AJ14" s="17">
        <v>1.7288084300955901E-2</v>
      </c>
      <c r="AK14" s="17"/>
      <c r="AL14" s="17">
        <v>4.0013063956899596E-3</v>
      </c>
      <c r="AM14" s="17">
        <v>5.6401098114465904E-3</v>
      </c>
      <c r="AN14" s="17">
        <v>2.6433281657886401E-2</v>
      </c>
      <c r="AO14" s="17">
        <v>1.38017827468078E-2</v>
      </c>
      <c r="AP14" s="17">
        <v>1.6261563819308399E-2</v>
      </c>
      <c r="AQ14" s="17">
        <v>3.7235980071401401E-2</v>
      </c>
      <c r="AR14" s="17"/>
      <c r="AS14" s="17">
        <v>7.4403426900965103E-3</v>
      </c>
      <c r="AT14" s="17">
        <v>1.3995026668885699E-2</v>
      </c>
      <c r="AU14" s="17">
        <v>1.9770408701635399E-2</v>
      </c>
      <c r="AV14" s="17">
        <v>2.4760216688567802E-2</v>
      </c>
      <c r="AW14" s="17">
        <v>2.7282505857061899E-2</v>
      </c>
      <c r="AX14" s="17"/>
      <c r="AY14" s="17">
        <v>1.16302125924011E-2</v>
      </c>
      <c r="AZ14" s="17">
        <v>1.34680674846642E-2</v>
      </c>
      <c r="BA14" s="17">
        <v>1.9056950858914502E-2</v>
      </c>
      <c r="BB14" s="17">
        <v>8.2454312206622898E-3</v>
      </c>
      <c r="BC14" s="17">
        <v>4.6025332339655403E-2</v>
      </c>
      <c r="BD14" s="17"/>
      <c r="BE14" s="17">
        <v>1.4915481285999401E-2</v>
      </c>
      <c r="BF14" s="17">
        <v>7.8269321878136604E-3</v>
      </c>
      <c r="BG14" s="17">
        <v>9.7009761566130195E-3</v>
      </c>
      <c r="BH14" s="17">
        <v>2.66371997671206E-2</v>
      </c>
      <c r="BI14" s="17"/>
      <c r="BJ14" s="17">
        <v>1.8245586588166701E-2</v>
      </c>
      <c r="BK14" s="17">
        <v>1.2613609574178499E-2</v>
      </c>
      <c r="BL14" s="17">
        <v>1.9093834524735401E-2</v>
      </c>
      <c r="BM14" s="17">
        <v>1.09706741749268E-2</v>
      </c>
      <c r="BN14" s="17"/>
      <c r="BO14" s="17">
        <v>1.51254085656864E-2</v>
      </c>
      <c r="BP14" s="17">
        <v>1.8373357671201102E-2</v>
      </c>
      <c r="BQ14" s="17">
        <v>1.3688043662416299E-2</v>
      </c>
      <c r="BR14" s="17"/>
      <c r="BS14" s="17">
        <v>1.33250091860722E-2</v>
      </c>
      <c r="BT14" s="17">
        <v>1.7376581574218501E-2</v>
      </c>
      <c r="BU14" s="17"/>
      <c r="BV14" s="17">
        <v>1.2999074167803401E-2</v>
      </c>
      <c r="BW14" s="17">
        <v>1.38265755346878E-2</v>
      </c>
      <c r="BX14" s="17">
        <v>8.5652134895235904E-3</v>
      </c>
      <c r="BY14" s="17"/>
      <c r="BZ14" s="17">
        <v>1.00793033845894E-2</v>
      </c>
      <c r="CA14" s="17">
        <v>0</v>
      </c>
    </row>
    <row r="15" spans="2:79" x14ac:dyDescent="0.3">
      <c r="B15" s="18" t="s">
        <v>213</v>
      </c>
      <c r="C15" s="21">
        <v>0.73694033026158701</v>
      </c>
      <c r="D15" s="21">
        <v>0.72919120172380902</v>
      </c>
      <c r="E15" s="21">
        <v>0.74523462975381205</v>
      </c>
      <c r="F15" s="21"/>
      <c r="G15" s="21">
        <v>0.70478280596925702</v>
      </c>
      <c r="H15" s="21">
        <v>0.782959311729164</v>
      </c>
      <c r="I15" s="21">
        <v>0.75538375553098203</v>
      </c>
      <c r="J15" s="21">
        <v>0.69555687528215204</v>
      </c>
      <c r="K15" s="21">
        <v>0.72339434672414604</v>
      </c>
      <c r="L15" s="21">
        <v>0.74861471481711495</v>
      </c>
      <c r="M15" s="21"/>
      <c r="N15" s="21">
        <v>0.80050907573903096</v>
      </c>
      <c r="O15" s="21">
        <v>0.73372743053324896</v>
      </c>
      <c r="P15" s="21">
        <v>0.70800808222454903</v>
      </c>
      <c r="Q15" s="21">
        <v>0.69365504695548197</v>
      </c>
      <c r="R15" s="21"/>
      <c r="S15" s="21">
        <v>0.72532093759459104</v>
      </c>
      <c r="T15" s="21">
        <v>0.736562593045481</v>
      </c>
      <c r="U15" s="21">
        <v>0.79426145897443201</v>
      </c>
      <c r="V15" s="21">
        <v>0.69594852612407099</v>
      </c>
      <c r="W15" s="21">
        <v>0.72028201648353796</v>
      </c>
      <c r="X15" s="21">
        <v>0.76951560813923303</v>
      </c>
      <c r="Y15" s="21">
        <v>0.73891243749811897</v>
      </c>
      <c r="Z15" s="21">
        <v>0.72567740448586204</v>
      </c>
      <c r="AA15" s="21">
        <v>0.77116732543051802</v>
      </c>
      <c r="AB15" s="21">
        <v>0.69955693767146898</v>
      </c>
      <c r="AC15" s="21">
        <v>0.71127730518255705</v>
      </c>
      <c r="AD15" s="21">
        <v>0.74333635689036304</v>
      </c>
      <c r="AE15" s="21"/>
      <c r="AF15" s="21">
        <v>0.73660752574225297</v>
      </c>
      <c r="AG15" s="21">
        <v>0.78485299087193805</v>
      </c>
      <c r="AH15" s="21">
        <v>0.776704617559002</v>
      </c>
      <c r="AI15" s="21">
        <v>0.632215930680325</v>
      </c>
      <c r="AJ15" s="21">
        <v>0.76459077922783403</v>
      </c>
      <c r="AK15" s="21"/>
      <c r="AL15" s="21">
        <v>0.80842711235848796</v>
      </c>
      <c r="AM15" s="21">
        <v>0.72870027032095996</v>
      </c>
      <c r="AN15" s="21">
        <v>0.795376516417025</v>
      </c>
      <c r="AO15" s="21">
        <v>0.66186863484873204</v>
      </c>
      <c r="AP15" s="21">
        <v>0.80215111578956799</v>
      </c>
      <c r="AQ15" s="21">
        <v>0.69541646985889705</v>
      </c>
      <c r="AR15" s="21"/>
      <c r="AS15" s="21">
        <v>0.80717464694199503</v>
      </c>
      <c r="AT15" s="21">
        <v>0.75752635082585296</v>
      </c>
      <c r="AU15" s="21">
        <v>0.65494505999539998</v>
      </c>
      <c r="AV15" s="21">
        <v>0.71142804108093904</v>
      </c>
      <c r="AW15" s="21">
        <v>0.73689281991908495</v>
      </c>
      <c r="AX15" s="21"/>
      <c r="AY15" s="21">
        <v>0.78690806643812194</v>
      </c>
      <c r="AZ15" s="21">
        <v>0.74910087140952397</v>
      </c>
      <c r="BA15" s="21">
        <v>0.67511869379084</v>
      </c>
      <c r="BB15" s="21">
        <v>0.74205330482827703</v>
      </c>
      <c r="BC15" s="21">
        <v>0.62670157925891401</v>
      </c>
      <c r="BD15" s="21"/>
      <c r="BE15" s="21">
        <v>0.58695761876296404</v>
      </c>
      <c r="BF15" s="21">
        <v>0.72493941370642001</v>
      </c>
      <c r="BG15" s="21">
        <v>0.75719961318379503</v>
      </c>
      <c r="BH15" s="21">
        <v>0.73584689835581096</v>
      </c>
      <c r="BI15" s="21"/>
      <c r="BJ15" s="21">
        <v>0.65005922013167705</v>
      </c>
      <c r="BK15" s="21">
        <v>0.77896163676320795</v>
      </c>
      <c r="BL15" s="21">
        <v>0.75638012330052495</v>
      </c>
      <c r="BM15" s="21">
        <v>0.74360691257602596</v>
      </c>
      <c r="BN15" s="21"/>
      <c r="BO15" s="21">
        <v>0.76023825245975796</v>
      </c>
      <c r="BP15" s="21">
        <v>0.733989474322987</v>
      </c>
      <c r="BQ15" s="21">
        <v>0.73503058006673305</v>
      </c>
      <c r="BR15" s="21"/>
      <c r="BS15" s="21">
        <v>0.76125031159965995</v>
      </c>
      <c r="BT15" s="21">
        <v>0.70673524121623998</v>
      </c>
      <c r="BU15" s="21"/>
      <c r="BV15" s="21">
        <v>0.80195254181738695</v>
      </c>
      <c r="BW15" s="21">
        <v>0.72742535726949598</v>
      </c>
      <c r="BX15" s="21">
        <v>0.71643473014582504</v>
      </c>
      <c r="BY15" s="21"/>
      <c r="BZ15" s="21">
        <v>0.73272390714722702</v>
      </c>
      <c r="CA15" s="21">
        <v>0.77498481941516195</v>
      </c>
    </row>
    <row r="16" spans="2:79" x14ac:dyDescent="0.3">
      <c r="B16" s="18" t="s">
        <v>214</v>
      </c>
      <c r="C16" s="21">
        <v>7.3807885931479897E-2</v>
      </c>
      <c r="D16" s="21">
        <v>8.5328559448203806E-2</v>
      </c>
      <c r="E16" s="21">
        <v>6.3227613551604098E-2</v>
      </c>
      <c r="F16" s="21"/>
      <c r="G16" s="21">
        <v>7.4410056681725206E-2</v>
      </c>
      <c r="H16" s="21">
        <v>6.2873311920702002E-2</v>
      </c>
      <c r="I16" s="21">
        <v>6.9218318869848097E-2</v>
      </c>
      <c r="J16" s="21">
        <v>8.8847394623495002E-2</v>
      </c>
      <c r="K16" s="21">
        <v>9.8322997396259701E-2</v>
      </c>
      <c r="L16" s="21">
        <v>5.7449129700214902E-2</v>
      </c>
      <c r="M16" s="21"/>
      <c r="N16" s="21">
        <v>5.5684334965117203E-2</v>
      </c>
      <c r="O16" s="21">
        <v>7.2353933579247506E-2</v>
      </c>
      <c r="P16" s="21">
        <v>8.1985977031085705E-2</v>
      </c>
      <c r="Q16" s="21">
        <v>8.9172868972449804E-2</v>
      </c>
      <c r="R16" s="21"/>
      <c r="S16" s="21">
        <v>7.2427965013083601E-2</v>
      </c>
      <c r="T16" s="21">
        <v>7.7835784505612696E-2</v>
      </c>
      <c r="U16" s="21">
        <v>3.4473148653191697E-2</v>
      </c>
      <c r="V16" s="21">
        <v>0.106292777338077</v>
      </c>
      <c r="W16" s="21">
        <v>0.109219881190786</v>
      </c>
      <c r="X16" s="21">
        <v>4.4694876393583098E-2</v>
      </c>
      <c r="Y16" s="21">
        <v>5.5958606690846298E-2</v>
      </c>
      <c r="Z16" s="21">
        <v>9.7743487924468103E-2</v>
      </c>
      <c r="AA16" s="21">
        <v>5.4367696100586602E-2</v>
      </c>
      <c r="AB16" s="21">
        <v>8.5773574510311507E-2</v>
      </c>
      <c r="AC16" s="21">
        <v>6.6130492532217006E-2</v>
      </c>
      <c r="AD16" s="21">
        <v>0.139331193992876</v>
      </c>
      <c r="AE16" s="21"/>
      <c r="AF16" s="21">
        <v>8.4636303472170202E-2</v>
      </c>
      <c r="AG16" s="21">
        <v>6.0502278287933302E-2</v>
      </c>
      <c r="AH16" s="21">
        <v>3.7780651988208701E-2</v>
      </c>
      <c r="AI16" s="21">
        <v>0.119421352117243</v>
      </c>
      <c r="AJ16" s="21">
        <v>3.0443936562924299E-2</v>
      </c>
      <c r="AK16" s="21"/>
      <c r="AL16" s="21">
        <v>4.8583372353052399E-2</v>
      </c>
      <c r="AM16" s="21">
        <v>9.3360535701640004E-2</v>
      </c>
      <c r="AN16" s="21">
        <v>4.4015122945771097E-2</v>
      </c>
      <c r="AO16" s="21">
        <v>0.110902229944829</v>
      </c>
      <c r="AP16" s="21">
        <v>2.83791488043602E-2</v>
      </c>
      <c r="AQ16" s="21">
        <v>6.2474403343800201E-2</v>
      </c>
      <c r="AR16" s="21"/>
      <c r="AS16" s="21">
        <v>4.89958950411176E-2</v>
      </c>
      <c r="AT16" s="21">
        <v>6.7064572465527703E-2</v>
      </c>
      <c r="AU16" s="21">
        <v>8.8163675206965206E-2</v>
      </c>
      <c r="AV16" s="21">
        <v>9.9738983242377705E-2</v>
      </c>
      <c r="AW16" s="21">
        <v>0.15439111708541101</v>
      </c>
      <c r="AX16" s="21"/>
      <c r="AY16" s="21">
        <v>6.2742755140574494E-2</v>
      </c>
      <c r="AZ16" s="21">
        <v>5.93434436397881E-2</v>
      </c>
      <c r="BA16" s="21">
        <v>8.1676920253979601E-2</v>
      </c>
      <c r="BB16" s="21">
        <v>0.113769998847995</v>
      </c>
      <c r="BC16" s="21">
        <v>0.13353422190706701</v>
      </c>
      <c r="BD16" s="21"/>
      <c r="BE16" s="21">
        <v>0.235234401882494</v>
      </c>
      <c r="BF16" s="21">
        <v>5.5330538949829901E-2</v>
      </c>
      <c r="BG16" s="21">
        <v>6.7614355666163695E-2</v>
      </c>
      <c r="BH16" s="21">
        <v>7.3989472518839097E-2</v>
      </c>
      <c r="BI16" s="21"/>
      <c r="BJ16" s="21">
        <v>9.3528579253653904E-2</v>
      </c>
      <c r="BK16" s="21">
        <v>4.4091508960089697E-2</v>
      </c>
      <c r="BL16" s="21">
        <v>6.8221128678141896E-2</v>
      </c>
      <c r="BM16" s="21">
        <v>7.5914127224198505E-2</v>
      </c>
      <c r="BN16" s="21"/>
      <c r="BO16" s="21">
        <v>6.1376055525139001E-2</v>
      </c>
      <c r="BP16" s="21">
        <v>7.9020816070799096E-2</v>
      </c>
      <c r="BQ16" s="21">
        <v>7.5321503273421797E-2</v>
      </c>
      <c r="BR16" s="21"/>
      <c r="BS16" s="21">
        <v>6.2817026381427096E-2</v>
      </c>
      <c r="BT16" s="21">
        <v>8.8269766345541095E-2</v>
      </c>
      <c r="BU16" s="21"/>
      <c r="BV16" s="21">
        <v>5.6353977509117602E-2</v>
      </c>
      <c r="BW16" s="21">
        <v>6.4168699811498905E-2</v>
      </c>
      <c r="BX16" s="21">
        <v>0.10380577478432799</v>
      </c>
      <c r="BY16" s="21"/>
      <c r="BZ16" s="21">
        <v>5.7502116980092798E-2</v>
      </c>
      <c r="CA16" s="21">
        <v>6.9949324931283405E-2</v>
      </c>
    </row>
    <row r="17" spans="2:79" x14ac:dyDescent="0.3">
      <c r="B17" s="18" t="s">
        <v>191</v>
      </c>
      <c r="C17" s="22">
        <v>0.66313244433010698</v>
      </c>
      <c r="D17" s="22">
        <v>0.64386264227560497</v>
      </c>
      <c r="E17" s="22">
        <v>0.68200701620220805</v>
      </c>
      <c r="F17" s="22"/>
      <c r="G17" s="22">
        <v>0.63037274928753195</v>
      </c>
      <c r="H17" s="22">
        <v>0.720085999808462</v>
      </c>
      <c r="I17" s="22">
        <v>0.68616543666113405</v>
      </c>
      <c r="J17" s="22">
        <v>0.60670948065865704</v>
      </c>
      <c r="K17" s="22">
        <v>0.62507134932788599</v>
      </c>
      <c r="L17" s="22">
        <v>0.69116558511689996</v>
      </c>
      <c r="M17" s="22"/>
      <c r="N17" s="22">
        <v>0.74482474077391403</v>
      </c>
      <c r="O17" s="22">
        <v>0.66137349695400105</v>
      </c>
      <c r="P17" s="22">
        <v>0.62602210519346402</v>
      </c>
      <c r="Q17" s="22">
        <v>0.60448217798303205</v>
      </c>
      <c r="R17" s="22"/>
      <c r="S17" s="22">
        <v>0.65289297258150703</v>
      </c>
      <c r="T17" s="22">
        <v>0.65872680853986898</v>
      </c>
      <c r="U17" s="22">
        <v>0.75978831032123995</v>
      </c>
      <c r="V17" s="22">
        <v>0.58965574878599403</v>
      </c>
      <c r="W17" s="22">
        <v>0.611062135292752</v>
      </c>
      <c r="X17" s="22">
        <v>0.72482073174564998</v>
      </c>
      <c r="Y17" s="22">
        <v>0.68295383080727201</v>
      </c>
      <c r="Z17" s="22">
        <v>0.62793391656139397</v>
      </c>
      <c r="AA17" s="22">
        <v>0.71679962932993102</v>
      </c>
      <c r="AB17" s="22">
        <v>0.613783363161158</v>
      </c>
      <c r="AC17" s="22">
        <v>0.64514681265034002</v>
      </c>
      <c r="AD17" s="22">
        <v>0.60400516289748696</v>
      </c>
      <c r="AE17" s="22"/>
      <c r="AF17" s="22">
        <v>0.65197122227008197</v>
      </c>
      <c r="AG17" s="22">
        <v>0.72435071258400496</v>
      </c>
      <c r="AH17" s="22">
        <v>0.73892396557079298</v>
      </c>
      <c r="AI17" s="22">
        <v>0.51279457856308297</v>
      </c>
      <c r="AJ17" s="22">
        <v>0.73414684266490904</v>
      </c>
      <c r="AK17" s="22"/>
      <c r="AL17" s="22">
        <v>0.75984374000543597</v>
      </c>
      <c r="AM17" s="22">
        <v>0.63533973461932003</v>
      </c>
      <c r="AN17" s="22">
        <v>0.75136139347125397</v>
      </c>
      <c r="AO17" s="22">
        <v>0.55096640490390403</v>
      </c>
      <c r="AP17" s="22">
        <v>0.773771966985208</v>
      </c>
      <c r="AQ17" s="22">
        <v>0.63294206651509699</v>
      </c>
      <c r="AR17" s="22"/>
      <c r="AS17" s="22">
        <v>0.75817875190087702</v>
      </c>
      <c r="AT17" s="22">
        <v>0.69046177836032496</v>
      </c>
      <c r="AU17" s="22">
        <v>0.56678138478843498</v>
      </c>
      <c r="AV17" s="22">
        <v>0.61168905783856198</v>
      </c>
      <c r="AW17" s="22">
        <v>0.58250170283367397</v>
      </c>
      <c r="AX17" s="22"/>
      <c r="AY17" s="22">
        <v>0.72416531129754702</v>
      </c>
      <c r="AZ17" s="22">
        <v>0.68975742776973503</v>
      </c>
      <c r="BA17" s="22">
        <v>0.59344177353686001</v>
      </c>
      <c r="BB17" s="22">
        <v>0.62828330598028204</v>
      </c>
      <c r="BC17" s="22">
        <v>0.49316735735184702</v>
      </c>
      <c r="BD17" s="22"/>
      <c r="BE17" s="22">
        <v>0.35172321688046998</v>
      </c>
      <c r="BF17" s="22">
        <v>0.66960887475659003</v>
      </c>
      <c r="BG17" s="22">
        <v>0.689585257517631</v>
      </c>
      <c r="BH17" s="22">
        <v>0.66185742583697205</v>
      </c>
      <c r="BI17" s="22"/>
      <c r="BJ17" s="22">
        <v>0.55653064087802295</v>
      </c>
      <c r="BK17" s="22">
        <v>0.734870127803118</v>
      </c>
      <c r="BL17" s="22">
        <v>0.68815899462238295</v>
      </c>
      <c r="BM17" s="22">
        <v>0.66769278535182697</v>
      </c>
      <c r="BN17" s="22"/>
      <c r="BO17" s="22">
        <v>0.69886219693461904</v>
      </c>
      <c r="BP17" s="22">
        <v>0.65496865825218797</v>
      </c>
      <c r="BQ17" s="22">
        <v>0.65970907679331103</v>
      </c>
      <c r="BR17" s="22"/>
      <c r="BS17" s="22">
        <v>0.698433285218233</v>
      </c>
      <c r="BT17" s="22">
        <v>0.61846547487069903</v>
      </c>
      <c r="BU17" s="22"/>
      <c r="BV17" s="22">
        <v>0.74559856430826998</v>
      </c>
      <c r="BW17" s="22">
        <v>0.663256657457997</v>
      </c>
      <c r="BX17" s="22">
        <v>0.61262895536149697</v>
      </c>
      <c r="BY17" s="22"/>
      <c r="BZ17" s="22">
        <v>0.67522179016713402</v>
      </c>
      <c r="CA17" s="22">
        <v>0.70503549448387803</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0.36992015116737598</v>
      </c>
      <c r="D9" s="17">
        <v>0.34364466789235598</v>
      </c>
      <c r="E9" s="17">
        <v>0.39668995828359999</v>
      </c>
      <c r="F9" s="17"/>
      <c r="G9" s="17">
        <v>0.34557570437620799</v>
      </c>
      <c r="H9" s="17">
        <v>0.37737243045534002</v>
      </c>
      <c r="I9" s="17">
        <v>0.40526630802930202</v>
      </c>
      <c r="J9" s="17">
        <v>0.31957732452781601</v>
      </c>
      <c r="K9" s="17">
        <v>0.39404041555339497</v>
      </c>
      <c r="L9" s="17">
        <v>0.37620714317785398</v>
      </c>
      <c r="M9" s="17"/>
      <c r="N9" s="17">
        <v>0.41615502117693698</v>
      </c>
      <c r="O9" s="17">
        <v>0.35543070822926898</v>
      </c>
      <c r="P9" s="17">
        <v>0.34468516618502598</v>
      </c>
      <c r="Q9" s="17">
        <v>0.35052207324953</v>
      </c>
      <c r="R9" s="17"/>
      <c r="S9" s="17">
        <v>0.41092263679691998</v>
      </c>
      <c r="T9" s="17">
        <v>0.38440260055236602</v>
      </c>
      <c r="U9" s="17">
        <v>0.32782128115966203</v>
      </c>
      <c r="V9" s="17">
        <v>0.35574342205755999</v>
      </c>
      <c r="W9" s="17">
        <v>0.33563254308234097</v>
      </c>
      <c r="X9" s="17">
        <v>0.39596757003293498</v>
      </c>
      <c r="Y9" s="17">
        <v>0.35750454412073002</v>
      </c>
      <c r="Z9" s="17">
        <v>0.39090646302431897</v>
      </c>
      <c r="AA9" s="17">
        <v>0.37546056779951298</v>
      </c>
      <c r="AB9" s="17">
        <v>0.34760611530278601</v>
      </c>
      <c r="AC9" s="17">
        <v>0.322896574363497</v>
      </c>
      <c r="AD9" s="17">
        <v>0.40404431629424598</v>
      </c>
      <c r="AE9" s="17"/>
      <c r="AF9" s="17">
        <v>0.361537005942689</v>
      </c>
      <c r="AG9" s="17">
        <v>0.40371930224810998</v>
      </c>
      <c r="AH9" s="17">
        <v>0.38669675729693598</v>
      </c>
      <c r="AI9" s="17">
        <v>0.25223805055783899</v>
      </c>
      <c r="AJ9" s="17">
        <v>0.44928957215761001</v>
      </c>
      <c r="AK9" s="17"/>
      <c r="AL9" s="17">
        <v>0.43906424838019298</v>
      </c>
      <c r="AM9" s="17">
        <v>0.40004486554613999</v>
      </c>
      <c r="AN9" s="17">
        <v>0.414519020140518</v>
      </c>
      <c r="AO9" s="17">
        <v>0.27127133295500699</v>
      </c>
      <c r="AP9" s="17">
        <v>0.445973739979448</v>
      </c>
      <c r="AQ9" s="17">
        <v>0.27570410555639402</v>
      </c>
      <c r="AR9" s="17"/>
      <c r="AS9" s="17">
        <v>0.51311226411010502</v>
      </c>
      <c r="AT9" s="17">
        <v>0.34928525864793097</v>
      </c>
      <c r="AU9" s="17">
        <v>0.29912711186447399</v>
      </c>
      <c r="AV9" s="17">
        <v>0.36269610503670502</v>
      </c>
      <c r="AW9" s="17">
        <v>0.54635633710840403</v>
      </c>
      <c r="AX9" s="17"/>
      <c r="AY9" s="17">
        <v>0.470631313189593</v>
      </c>
      <c r="AZ9" s="17">
        <v>0.33206197749907701</v>
      </c>
      <c r="BA9" s="17">
        <v>0.35277996518472399</v>
      </c>
      <c r="BB9" s="17">
        <v>0.31228778301881799</v>
      </c>
      <c r="BC9" s="17">
        <v>0.38630069022278002</v>
      </c>
      <c r="BD9" s="17"/>
      <c r="BE9" s="17">
        <v>0.26297111341359403</v>
      </c>
      <c r="BF9" s="17">
        <v>0.30429563583413999</v>
      </c>
      <c r="BG9" s="17">
        <v>0.37271955809604701</v>
      </c>
      <c r="BH9" s="17">
        <v>0.42651077871167797</v>
      </c>
      <c r="BI9" s="17"/>
      <c r="BJ9" s="17">
        <v>0.28964536084568299</v>
      </c>
      <c r="BK9" s="17">
        <v>0.36574418060147101</v>
      </c>
      <c r="BL9" s="17">
        <v>0.372599727315719</v>
      </c>
      <c r="BM9" s="17">
        <v>0.38948036300863997</v>
      </c>
      <c r="BN9" s="17"/>
      <c r="BO9" s="17">
        <v>0.386916637930239</v>
      </c>
      <c r="BP9" s="17">
        <v>0.30398845267980601</v>
      </c>
      <c r="BQ9" s="17">
        <v>0.38136108588463202</v>
      </c>
      <c r="BR9" s="17"/>
      <c r="BS9" s="17">
        <v>0.40685670229704701</v>
      </c>
      <c r="BT9" s="17">
        <v>0.32342092073302098</v>
      </c>
      <c r="BU9" s="17"/>
      <c r="BV9" s="17">
        <v>0.379093050338422</v>
      </c>
      <c r="BW9" s="17">
        <v>0.37714970503722101</v>
      </c>
      <c r="BX9" s="17">
        <v>0.36072976708143101</v>
      </c>
      <c r="BY9" s="17"/>
      <c r="BZ9" s="17">
        <v>0.40149440373971801</v>
      </c>
      <c r="CA9" s="17">
        <v>0.41228402976776202</v>
      </c>
    </row>
    <row r="10" spans="2:79" x14ac:dyDescent="0.3">
      <c r="B10" s="18" t="s">
        <v>209</v>
      </c>
      <c r="C10" s="17">
        <v>0.41731786789223102</v>
      </c>
      <c r="D10" s="17">
        <v>0.43655760198488303</v>
      </c>
      <c r="E10" s="17">
        <v>0.39950261875006499</v>
      </c>
      <c r="F10" s="17"/>
      <c r="G10" s="17">
        <v>0.42873122246895601</v>
      </c>
      <c r="H10" s="17">
        <v>0.40599720580535897</v>
      </c>
      <c r="I10" s="17">
        <v>0.34984021745551502</v>
      </c>
      <c r="J10" s="17">
        <v>0.48672766573860199</v>
      </c>
      <c r="K10" s="17">
        <v>0.387172856602849</v>
      </c>
      <c r="L10" s="17">
        <v>0.43743998162095099</v>
      </c>
      <c r="M10" s="17"/>
      <c r="N10" s="17">
        <v>0.40527767692810501</v>
      </c>
      <c r="O10" s="17">
        <v>0.43513549118677097</v>
      </c>
      <c r="P10" s="17">
        <v>0.40798118387266902</v>
      </c>
      <c r="Q10" s="17">
        <v>0.42249221397319298</v>
      </c>
      <c r="R10" s="17"/>
      <c r="S10" s="17">
        <v>0.39661358806355401</v>
      </c>
      <c r="T10" s="17">
        <v>0.43162420664192502</v>
      </c>
      <c r="U10" s="17">
        <v>0.428659106707243</v>
      </c>
      <c r="V10" s="17">
        <v>0.41655759636723</v>
      </c>
      <c r="W10" s="17">
        <v>0.42762793741008898</v>
      </c>
      <c r="X10" s="17">
        <v>0.36156089507261602</v>
      </c>
      <c r="Y10" s="17">
        <v>0.39012334515142899</v>
      </c>
      <c r="Z10" s="17">
        <v>0.399798353163896</v>
      </c>
      <c r="AA10" s="17">
        <v>0.46551745928490101</v>
      </c>
      <c r="AB10" s="17">
        <v>0.44918983576112198</v>
      </c>
      <c r="AC10" s="17">
        <v>0.43604433647451801</v>
      </c>
      <c r="AD10" s="17">
        <v>0.35900668036937</v>
      </c>
      <c r="AE10" s="17"/>
      <c r="AF10" s="17">
        <v>0.42718677682391998</v>
      </c>
      <c r="AG10" s="17">
        <v>0.42089816513966499</v>
      </c>
      <c r="AH10" s="17">
        <v>0.46246631678926797</v>
      </c>
      <c r="AI10" s="17">
        <v>0.41344865219793597</v>
      </c>
      <c r="AJ10" s="17">
        <v>0.31235266020597002</v>
      </c>
      <c r="AK10" s="17"/>
      <c r="AL10" s="17">
        <v>0.406639872051964</v>
      </c>
      <c r="AM10" s="17">
        <v>0.41455587239245001</v>
      </c>
      <c r="AN10" s="17">
        <v>0.403805575720592</v>
      </c>
      <c r="AO10" s="17">
        <v>0.43237096345314002</v>
      </c>
      <c r="AP10" s="17">
        <v>0.35224058563351901</v>
      </c>
      <c r="AQ10" s="17">
        <v>0.54565505995271202</v>
      </c>
      <c r="AR10" s="17"/>
      <c r="AS10" s="17">
        <v>0.33170245648632202</v>
      </c>
      <c r="AT10" s="17">
        <v>0.44475606288237901</v>
      </c>
      <c r="AU10" s="17">
        <v>0.428627799989173</v>
      </c>
      <c r="AV10" s="17">
        <v>0.44141630329946502</v>
      </c>
      <c r="AW10" s="17">
        <v>0.24368446052079201</v>
      </c>
      <c r="AX10" s="17"/>
      <c r="AY10" s="17">
        <v>0.36092473328117503</v>
      </c>
      <c r="AZ10" s="17">
        <v>0.46237375514705997</v>
      </c>
      <c r="BA10" s="17">
        <v>0.41593652666766101</v>
      </c>
      <c r="BB10" s="17">
        <v>0.43781464153218502</v>
      </c>
      <c r="BC10" s="17">
        <v>0.259807058721096</v>
      </c>
      <c r="BD10" s="17"/>
      <c r="BE10" s="17">
        <v>0.36531499344690099</v>
      </c>
      <c r="BF10" s="17">
        <v>0.450370231546383</v>
      </c>
      <c r="BG10" s="17">
        <v>0.42859894502282703</v>
      </c>
      <c r="BH10" s="17">
        <v>0.385028022994367</v>
      </c>
      <c r="BI10" s="17"/>
      <c r="BJ10" s="17">
        <v>0.41314241701482501</v>
      </c>
      <c r="BK10" s="17">
        <v>0.38813925778547298</v>
      </c>
      <c r="BL10" s="17">
        <v>0.43944480736594999</v>
      </c>
      <c r="BM10" s="17">
        <v>0.41198750849578297</v>
      </c>
      <c r="BN10" s="17"/>
      <c r="BO10" s="17">
        <v>0.37206694482555303</v>
      </c>
      <c r="BP10" s="17">
        <v>0.47865594142235401</v>
      </c>
      <c r="BQ10" s="17">
        <v>0.41455141307458099</v>
      </c>
      <c r="BR10" s="17"/>
      <c r="BS10" s="17">
        <v>0.39784692387132398</v>
      </c>
      <c r="BT10" s="17">
        <v>0.44272110812985999</v>
      </c>
      <c r="BU10" s="17"/>
      <c r="BV10" s="17">
        <v>0.44354767048558702</v>
      </c>
      <c r="BW10" s="17">
        <v>0.41498375044338298</v>
      </c>
      <c r="BX10" s="17">
        <v>0.41182582476601098</v>
      </c>
      <c r="BY10" s="17"/>
      <c r="BZ10" s="17">
        <v>0.42555024371206901</v>
      </c>
      <c r="CA10" s="17">
        <v>0.43467395401639403</v>
      </c>
    </row>
    <row r="11" spans="2:79" x14ac:dyDescent="0.3">
      <c r="B11" s="18" t="s">
        <v>210</v>
      </c>
      <c r="C11" s="17">
        <v>0.13754272886503</v>
      </c>
      <c r="D11" s="17">
        <v>0.14257611367394199</v>
      </c>
      <c r="E11" s="17">
        <v>0.13078503347474399</v>
      </c>
      <c r="F11" s="17"/>
      <c r="G11" s="17">
        <v>0.15248940209460801</v>
      </c>
      <c r="H11" s="17">
        <v>0.165329330125431</v>
      </c>
      <c r="I11" s="17">
        <v>0.157806844524669</v>
      </c>
      <c r="J11" s="17">
        <v>0.115047058717864</v>
      </c>
      <c r="K11" s="17">
        <v>0.122042482513426</v>
      </c>
      <c r="L11" s="17">
        <v>0.11710201148614</v>
      </c>
      <c r="M11" s="17"/>
      <c r="N11" s="17">
        <v>0.10869330494325501</v>
      </c>
      <c r="O11" s="17">
        <v>0.15516778715933699</v>
      </c>
      <c r="P11" s="17">
        <v>0.150519366731415</v>
      </c>
      <c r="Q11" s="17">
        <v>0.14170145932935099</v>
      </c>
      <c r="R11" s="17"/>
      <c r="S11" s="17">
        <v>0.120501529444622</v>
      </c>
      <c r="T11" s="17">
        <v>0.125253111757648</v>
      </c>
      <c r="U11" s="17">
        <v>0.15560296489344599</v>
      </c>
      <c r="V11" s="17">
        <v>0.14075225161768801</v>
      </c>
      <c r="W11" s="17">
        <v>0.16387977386330599</v>
      </c>
      <c r="X11" s="17">
        <v>0.17268809234226001</v>
      </c>
      <c r="Y11" s="17">
        <v>0.15127260444500401</v>
      </c>
      <c r="Z11" s="17">
        <v>0.12804971401005599</v>
      </c>
      <c r="AA11" s="17">
        <v>0.113974269163894</v>
      </c>
      <c r="AB11" s="17">
        <v>0.117145826470132</v>
      </c>
      <c r="AC11" s="17">
        <v>0.14685747522230899</v>
      </c>
      <c r="AD11" s="17">
        <v>0.15321770641335999</v>
      </c>
      <c r="AE11" s="17"/>
      <c r="AF11" s="17">
        <v>0.126422946289551</v>
      </c>
      <c r="AG11" s="17">
        <v>0.11962738085970299</v>
      </c>
      <c r="AH11" s="17">
        <v>0.10862812088974599</v>
      </c>
      <c r="AI11" s="17">
        <v>0.195076007907801</v>
      </c>
      <c r="AJ11" s="17">
        <v>0.154140144080816</v>
      </c>
      <c r="AK11" s="17"/>
      <c r="AL11" s="17">
        <v>0.107553589280122</v>
      </c>
      <c r="AM11" s="17">
        <v>0.109058358180049</v>
      </c>
      <c r="AN11" s="17">
        <v>0.132584670536531</v>
      </c>
      <c r="AO11" s="17">
        <v>0.17232619774250599</v>
      </c>
      <c r="AP11" s="17">
        <v>0.12736716332708301</v>
      </c>
      <c r="AQ11" s="17">
        <v>0.134330566530663</v>
      </c>
      <c r="AR11" s="17"/>
      <c r="AS11" s="17">
        <v>0.101829641412382</v>
      </c>
      <c r="AT11" s="17">
        <v>0.128797038865574</v>
      </c>
      <c r="AU11" s="17">
        <v>0.18853007988957499</v>
      </c>
      <c r="AV11" s="17">
        <v>0.116614391251152</v>
      </c>
      <c r="AW11" s="17">
        <v>0.109190157588827</v>
      </c>
      <c r="AX11" s="17"/>
      <c r="AY11" s="17">
        <v>9.7509464889665706E-2</v>
      </c>
      <c r="AZ11" s="17">
        <v>0.13580186115296899</v>
      </c>
      <c r="BA11" s="17">
        <v>0.161992929961571</v>
      </c>
      <c r="BB11" s="17">
        <v>0.16162357468514699</v>
      </c>
      <c r="BC11" s="17">
        <v>0.200831425025911</v>
      </c>
      <c r="BD11" s="17"/>
      <c r="BE11" s="17">
        <v>0.28328996881761198</v>
      </c>
      <c r="BF11" s="17">
        <v>0.15681683826513201</v>
      </c>
      <c r="BG11" s="17">
        <v>0.13234362408207601</v>
      </c>
      <c r="BH11" s="17">
        <v>0.112201905816479</v>
      </c>
      <c r="BI11" s="17"/>
      <c r="BJ11" s="17">
        <v>0.192465774857843</v>
      </c>
      <c r="BK11" s="17">
        <v>0.18261141856551899</v>
      </c>
      <c r="BL11" s="17">
        <v>0.11121825216931</v>
      </c>
      <c r="BM11" s="17">
        <v>0.129240742840326</v>
      </c>
      <c r="BN11" s="17"/>
      <c r="BO11" s="17">
        <v>0.156429519872235</v>
      </c>
      <c r="BP11" s="17">
        <v>0.153036864203734</v>
      </c>
      <c r="BQ11" s="17">
        <v>0.12807596162634799</v>
      </c>
      <c r="BR11" s="17"/>
      <c r="BS11" s="17">
        <v>0.12588493272630899</v>
      </c>
      <c r="BT11" s="17">
        <v>0.15212703595698199</v>
      </c>
      <c r="BU11" s="17"/>
      <c r="BV11" s="17">
        <v>0.11351478589179199</v>
      </c>
      <c r="BW11" s="17">
        <v>0.14935672493784499</v>
      </c>
      <c r="BX11" s="17">
        <v>0.131252059812207</v>
      </c>
      <c r="BY11" s="17"/>
      <c r="BZ11" s="17">
        <v>0.113087874790264</v>
      </c>
      <c r="CA11" s="17">
        <v>0.10737650633465</v>
      </c>
    </row>
    <row r="12" spans="2:79" x14ac:dyDescent="0.3">
      <c r="B12" s="18" t="s">
        <v>211</v>
      </c>
      <c r="C12" s="17">
        <v>4.2386592123199403E-2</v>
      </c>
      <c r="D12" s="17">
        <v>4.4629302885951301E-2</v>
      </c>
      <c r="E12" s="17">
        <v>3.9663642388423202E-2</v>
      </c>
      <c r="F12" s="17"/>
      <c r="G12" s="17">
        <v>5.8981420990467999E-2</v>
      </c>
      <c r="H12" s="17">
        <v>2.4168791197254201E-2</v>
      </c>
      <c r="I12" s="17">
        <v>4.2962389935850602E-2</v>
      </c>
      <c r="J12" s="17">
        <v>5.2299372479391801E-2</v>
      </c>
      <c r="K12" s="17">
        <v>4.9034617741091302E-2</v>
      </c>
      <c r="L12" s="17">
        <v>3.3187887772349697E-2</v>
      </c>
      <c r="M12" s="17"/>
      <c r="N12" s="17">
        <v>4.1006688872493799E-2</v>
      </c>
      <c r="O12" s="17">
        <v>2.0737304957181301E-2</v>
      </c>
      <c r="P12" s="17">
        <v>6.9722720231863794E-2</v>
      </c>
      <c r="Q12" s="17">
        <v>4.3184085393459602E-2</v>
      </c>
      <c r="R12" s="17"/>
      <c r="S12" s="17">
        <v>4.1689621744252003E-2</v>
      </c>
      <c r="T12" s="17">
        <v>3.94728993670527E-2</v>
      </c>
      <c r="U12" s="17">
        <v>5.7809784176570497E-2</v>
      </c>
      <c r="V12" s="17">
        <v>4.7752661514729997E-2</v>
      </c>
      <c r="W12" s="17">
        <v>5.43715408365327E-2</v>
      </c>
      <c r="X12" s="17">
        <v>3.1695508667011298E-2</v>
      </c>
      <c r="Y12" s="17">
        <v>6.0166679441729397E-2</v>
      </c>
      <c r="Z12" s="17">
        <v>6.6382822873467806E-2</v>
      </c>
      <c r="AA12" s="17">
        <v>2.3626528716955201E-2</v>
      </c>
      <c r="AB12" s="17">
        <v>3.7583846932825203E-2</v>
      </c>
      <c r="AC12" s="17">
        <v>2.00922575868193E-2</v>
      </c>
      <c r="AD12" s="17">
        <v>4.6247217198275903E-2</v>
      </c>
      <c r="AE12" s="17"/>
      <c r="AF12" s="17">
        <v>5.85886426827242E-2</v>
      </c>
      <c r="AG12" s="17">
        <v>3.1083506906274299E-2</v>
      </c>
      <c r="AH12" s="17">
        <v>3.0836978102048999E-2</v>
      </c>
      <c r="AI12" s="17">
        <v>6.4385887438341394E-2</v>
      </c>
      <c r="AJ12" s="17">
        <v>4.6889368260810797E-2</v>
      </c>
      <c r="AK12" s="17"/>
      <c r="AL12" s="17">
        <v>3.4081765466966597E-2</v>
      </c>
      <c r="AM12" s="17">
        <v>5.0705176350395002E-2</v>
      </c>
      <c r="AN12" s="17">
        <v>2.6471308931812099E-2</v>
      </c>
      <c r="AO12" s="17">
        <v>6.6171157692821295E-2</v>
      </c>
      <c r="AP12" s="17">
        <v>4.62111817218335E-2</v>
      </c>
      <c r="AQ12" s="17">
        <v>1.00760350831329E-2</v>
      </c>
      <c r="AR12" s="17"/>
      <c r="AS12" s="17">
        <v>3.3935886868653599E-2</v>
      </c>
      <c r="AT12" s="17">
        <v>4.38924099640444E-2</v>
      </c>
      <c r="AU12" s="17">
        <v>4.8775315607480302E-2</v>
      </c>
      <c r="AV12" s="17">
        <v>4.4558712849186298E-2</v>
      </c>
      <c r="AW12" s="17">
        <v>0</v>
      </c>
      <c r="AX12" s="17"/>
      <c r="AY12" s="17">
        <v>3.8551462209971299E-2</v>
      </c>
      <c r="AZ12" s="17">
        <v>4.7509222677559998E-2</v>
      </c>
      <c r="BA12" s="17">
        <v>3.8819102329700803E-2</v>
      </c>
      <c r="BB12" s="17">
        <v>4.5976012775735701E-2</v>
      </c>
      <c r="BC12" s="17">
        <v>3.04255565239606E-2</v>
      </c>
      <c r="BD12" s="17"/>
      <c r="BE12" s="17">
        <v>2.3744809827949701E-2</v>
      </c>
      <c r="BF12" s="17">
        <v>7.0019260255865301E-2</v>
      </c>
      <c r="BG12" s="17">
        <v>3.86930263132809E-2</v>
      </c>
      <c r="BH12" s="17">
        <v>3.4832305718746202E-2</v>
      </c>
      <c r="BI12" s="17"/>
      <c r="BJ12" s="17">
        <v>5.1595471612853001E-2</v>
      </c>
      <c r="BK12" s="17">
        <v>4.6256058748562999E-2</v>
      </c>
      <c r="BL12" s="17">
        <v>4.4845324414526898E-2</v>
      </c>
      <c r="BM12" s="17">
        <v>3.9048407411484597E-2</v>
      </c>
      <c r="BN12" s="17"/>
      <c r="BO12" s="17">
        <v>4.8343318801541697E-2</v>
      </c>
      <c r="BP12" s="17">
        <v>3.89015001487154E-2</v>
      </c>
      <c r="BQ12" s="17">
        <v>4.2189420115634001E-2</v>
      </c>
      <c r="BR12" s="17"/>
      <c r="BS12" s="17">
        <v>3.6237604584117997E-2</v>
      </c>
      <c r="BT12" s="17">
        <v>4.9106014612068101E-2</v>
      </c>
      <c r="BU12" s="17"/>
      <c r="BV12" s="17">
        <v>4.12113049098011E-2</v>
      </c>
      <c r="BW12" s="17">
        <v>3.1026253927776599E-2</v>
      </c>
      <c r="BX12" s="17">
        <v>5.7581472936722902E-2</v>
      </c>
      <c r="BY12" s="17"/>
      <c r="BZ12" s="17">
        <v>3.4360223326724497E-2</v>
      </c>
      <c r="CA12" s="17">
        <v>2.7057264637454899E-2</v>
      </c>
    </row>
    <row r="13" spans="2:79" x14ac:dyDescent="0.3">
      <c r="B13" s="18" t="s">
        <v>212</v>
      </c>
      <c r="C13" s="17">
        <v>2.3103533563917401E-2</v>
      </c>
      <c r="D13" s="17">
        <v>2.3310328459935699E-2</v>
      </c>
      <c r="E13" s="17">
        <v>2.31070972945321E-2</v>
      </c>
      <c r="F13" s="17"/>
      <c r="G13" s="17">
        <v>1.06770955888286E-2</v>
      </c>
      <c r="H13" s="17">
        <v>1.7379434501260602E-2</v>
      </c>
      <c r="I13" s="17">
        <v>3.4826404264527801E-2</v>
      </c>
      <c r="J13" s="17">
        <v>1.6804001422626901E-2</v>
      </c>
      <c r="K13" s="17">
        <v>4.1110071087502198E-2</v>
      </c>
      <c r="L13" s="17">
        <v>1.9636210701723601E-2</v>
      </c>
      <c r="M13" s="17"/>
      <c r="N13" s="17">
        <v>2.51449509243587E-2</v>
      </c>
      <c r="O13" s="17">
        <v>2.5665998210452901E-2</v>
      </c>
      <c r="P13" s="17">
        <v>1.81090143076829E-2</v>
      </c>
      <c r="Q13" s="17">
        <v>2.3091087199008702E-2</v>
      </c>
      <c r="R13" s="17"/>
      <c r="S13" s="17">
        <v>2.3419270545146999E-2</v>
      </c>
      <c r="T13" s="17">
        <v>1.14108632259068E-2</v>
      </c>
      <c r="U13" s="17">
        <v>2.3576311438030201E-2</v>
      </c>
      <c r="V13" s="17">
        <v>1.67125597383849E-2</v>
      </c>
      <c r="W13" s="17">
        <v>1.84882048077319E-2</v>
      </c>
      <c r="X13" s="17">
        <v>1.6933518151994901E-2</v>
      </c>
      <c r="Y13" s="17">
        <v>2.84767071633601E-2</v>
      </c>
      <c r="Z13" s="17">
        <v>1.4862646928262399E-2</v>
      </c>
      <c r="AA13" s="17">
        <v>1.6649538399239099E-2</v>
      </c>
      <c r="AB13" s="17">
        <v>4.2462178413905198E-2</v>
      </c>
      <c r="AC13" s="17">
        <v>4.9488320363361399E-2</v>
      </c>
      <c r="AD13" s="17">
        <v>3.7484079724747502E-2</v>
      </c>
      <c r="AE13" s="17"/>
      <c r="AF13" s="17">
        <v>2.1502344238963699E-2</v>
      </c>
      <c r="AG13" s="17">
        <v>1.4745114423043699E-2</v>
      </c>
      <c r="AH13" s="17">
        <v>0</v>
      </c>
      <c r="AI13" s="17">
        <v>7.1028822046592305E-2</v>
      </c>
      <c r="AJ13" s="17">
        <v>2.0040170993836499E-2</v>
      </c>
      <c r="AK13" s="17"/>
      <c r="AL13" s="17">
        <v>8.6361275987107498E-3</v>
      </c>
      <c r="AM13" s="17">
        <v>2.29082351835035E-2</v>
      </c>
      <c r="AN13" s="17">
        <v>1.1220342798082801E-2</v>
      </c>
      <c r="AO13" s="17">
        <v>4.9135761845268397E-2</v>
      </c>
      <c r="AP13" s="17">
        <v>2.1302050550828101E-2</v>
      </c>
      <c r="AQ13" s="17">
        <v>1.19897035247201E-2</v>
      </c>
      <c r="AR13" s="17"/>
      <c r="AS13" s="17">
        <v>1.30321276582965E-2</v>
      </c>
      <c r="AT13" s="17">
        <v>2.1324554089674201E-2</v>
      </c>
      <c r="AU13" s="17">
        <v>2.6174695067633799E-2</v>
      </c>
      <c r="AV13" s="17">
        <v>2.5679147301126401E-2</v>
      </c>
      <c r="AW13" s="17">
        <v>0.100769044781977</v>
      </c>
      <c r="AX13" s="17"/>
      <c r="AY13" s="17">
        <v>2.60720166957259E-2</v>
      </c>
      <c r="AZ13" s="17">
        <v>1.1586660418739301E-2</v>
      </c>
      <c r="BA13" s="17">
        <v>1.7322710790949498E-2</v>
      </c>
      <c r="BB13" s="17">
        <v>3.8668969822869201E-2</v>
      </c>
      <c r="BC13" s="17">
        <v>0.11010835605454</v>
      </c>
      <c r="BD13" s="17"/>
      <c r="BE13" s="17">
        <v>6.4679114493942799E-2</v>
      </c>
      <c r="BF13" s="17">
        <v>1.3206635933806001E-2</v>
      </c>
      <c r="BG13" s="17">
        <v>2.2015473216081799E-2</v>
      </c>
      <c r="BH13" s="17">
        <v>2.4198091028416101E-2</v>
      </c>
      <c r="BI13" s="17"/>
      <c r="BJ13" s="17">
        <v>4.0589077157338102E-2</v>
      </c>
      <c r="BK13" s="17">
        <v>1.72490842989735E-2</v>
      </c>
      <c r="BL13" s="17">
        <v>2.34812580041379E-2</v>
      </c>
      <c r="BM13" s="17">
        <v>1.9113513917749701E-2</v>
      </c>
      <c r="BN13" s="17"/>
      <c r="BO13" s="17">
        <v>2.52996950885294E-2</v>
      </c>
      <c r="BP13" s="17">
        <v>2.2106999762911701E-2</v>
      </c>
      <c r="BQ13" s="17">
        <v>2.3035438909817001E-2</v>
      </c>
      <c r="BR13" s="17"/>
      <c r="BS13" s="17">
        <v>2.2074692220881601E-2</v>
      </c>
      <c r="BT13" s="17">
        <v>2.4568495373361102E-2</v>
      </c>
      <c r="BU13" s="17"/>
      <c r="BV13" s="17">
        <v>1.30723669854927E-2</v>
      </c>
      <c r="BW13" s="17">
        <v>2.1367641754861302E-2</v>
      </c>
      <c r="BX13" s="17">
        <v>3.4195066378217197E-2</v>
      </c>
      <c r="BY13" s="17"/>
      <c r="BZ13" s="17">
        <v>1.54279510466347E-2</v>
      </c>
      <c r="CA13" s="17">
        <v>1.8608245243738501E-2</v>
      </c>
    </row>
    <row r="14" spans="2:79" x14ac:dyDescent="0.3">
      <c r="B14" s="18" t="s">
        <v>149</v>
      </c>
      <c r="C14" s="17">
        <v>9.7291263882453398E-3</v>
      </c>
      <c r="D14" s="17">
        <v>9.2819851029318206E-3</v>
      </c>
      <c r="E14" s="17">
        <v>1.0251649808635801E-2</v>
      </c>
      <c r="F14" s="17"/>
      <c r="G14" s="17">
        <v>3.5451544809310198E-3</v>
      </c>
      <c r="H14" s="17">
        <v>9.7528079153551203E-3</v>
      </c>
      <c r="I14" s="17">
        <v>9.2978357901361396E-3</v>
      </c>
      <c r="J14" s="17">
        <v>9.5445771136984693E-3</v>
      </c>
      <c r="K14" s="17">
        <v>6.5995565017360897E-3</v>
      </c>
      <c r="L14" s="17">
        <v>1.6426765240982799E-2</v>
      </c>
      <c r="M14" s="17"/>
      <c r="N14" s="17">
        <v>3.7223571548504301E-3</v>
      </c>
      <c r="O14" s="17">
        <v>7.86271025698888E-3</v>
      </c>
      <c r="P14" s="17">
        <v>8.9825486713426498E-3</v>
      </c>
      <c r="Q14" s="17">
        <v>1.9009080855457799E-2</v>
      </c>
      <c r="R14" s="17"/>
      <c r="S14" s="17">
        <v>6.8533534055045097E-3</v>
      </c>
      <c r="T14" s="17">
        <v>7.8363184551010802E-3</v>
      </c>
      <c r="U14" s="17">
        <v>6.5305516250490298E-3</v>
      </c>
      <c r="V14" s="17">
        <v>2.2481508704406902E-2</v>
      </c>
      <c r="W14" s="17">
        <v>0</v>
      </c>
      <c r="X14" s="17">
        <v>2.1154415733182601E-2</v>
      </c>
      <c r="Y14" s="17">
        <v>1.24561196777477E-2</v>
      </c>
      <c r="Z14" s="17">
        <v>0</v>
      </c>
      <c r="AA14" s="17">
        <v>4.7716366354973901E-3</v>
      </c>
      <c r="AB14" s="17">
        <v>6.0121971192292302E-3</v>
      </c>
      <c r="AC14" s="17">
        <v>2.46210359894963E-2</v>
      </c>
      <c r="AD14" s="17">
        <v>0</v>
      </c>
      <c r="AE14" s="17"/>
      <c r="AF14" s="17">
        <v>4.7622840221525501E-3</v>
      </c>
      <c r="AG14" s="17">
        <v>9.9265304232045402E-3</v>
      </c>
      <c r="AH14" s="17">
        <v>1.1371826922000901E-2</v>
      </c>
      <c r="AI14" s="17">
        <v>3.8225798514894601E-3</v>
      </c>
      <c r="AJ14" s="17">
        <v>1.7288084300955901E-2</v>
      </c>
      <c r="AK14" s="17"/>
      <c r="AL14" s="17">
        <v>4.0243972220433298E-3</v>
      </c>
      <c r="AM14" s="17">
        <v>2.72749234746301E-3</v>
      </c>
      <c r="AN14" s="17">
        <v>1.1399081872464399E-2</v>
      </c>
      <c r="AO14" s="17">
        <v>8.7245863112575608E-3</v>
      </c>
      <c r="AP14" s="17">
        <v>6.9052787872884202E-3</v>
      </c>
      <c r="AQ14" s="17">
        <v>2.2244529352378001E-2</v>
      </c>
      <c r="AR14" s="17"/>
      <c r="AS14" s="17">
        <v>6.3876234642409402E-3</v>
      </c>
      <c r="AT14" s="17">
        <v>1.1944675550397301E-2</v>
      </c>
      <c r="AU14" s="17">
        <v>8.7649975816636704E-3</v>
      </c>
      <c r="AV14" s="17">
        <v>9.0353402623644108E-3</v>
      </c>
      <c r="AW14" s="17">
        <v>0</v>
      </c>
      <c r="AX14" s="17"/>
      <c r="AY14" s="17">
        <v>6.3110097338689901E-3</v>
      </c>
      <c r="AZ14" s="17">
        <v>1.0666523104595101E-2</v>
      </c>
      <c r="BA14" s="17">
        <v>1.3148765065394301E-2</v>
      </c>
      <c r="BB14" s="17">
        <v>3.6290181652443602E-3</v>
      </c>
      <c r="BC14" s="17">
        <v>1.2526913451712999E-2</v>
      </c>
      <c r="BD14" s="17"/>
      <c r="BE14" s="17">
        <v>0</v>
      </c>
      <c r="BF14" s="17">
        <v>5.2913981646730002E-3</v>
      </c>
      <c r="BG14" s="17">
        <v>5.6293732696878597E-3</v>
      </c>
      <c r="BH14" s="17">
        <v>1.72288957303149E-2</v>
      </c>
      <c r="BI14" s="17"/>
      <c r="BJ14" s="17">
        <v>1.2561898511458299E-2</v>
      </c>
      <c r="BK14" s="17">
        <v>0</v>
      </c>
      <c r="BL14" s="17">
        <v>8.4106307303566195E-3</v>
      </c>
      <c r="BM14" s="17">
        <v>1.1129464326016801E-2</v>
      </c>
      <c r="BN14" s="17"/>
      <c r="BO14" s="17">
        <v>1.09438834819016E-2</v>
      </c>
      <c r="BP14" s="17">
        <v>3.3102417824785002E-3</v>
      </c>
      <c r="BQ14" s="17">
        <v>1.0786680388988499E-2</v>
      </c>
      <c r="BR14" s="17"/>
      <c r="BS14" s="17">
        <v>1.1099144300321001E-2</v>
      </c>
      <c r="BT14" s="17">
        <v>8.0564251947069596E-3</v>
      </c>
      <c r="BU14" s="17"/>
      <c r="BV14" s="17">
        <v>9.5608213889045203E-3</v>
      </c>
      <c r="BW14" s="17">
        <v>6.1159238989126896E-3</v>
      </c>
      <c r="BX14" s="17">
        <v>4.4158090254106499E-3</v>
      </c>
      <c r="BY14" s="17"/>
      <c r="BZ14" s="17">
        <v>1.00793033845894E-2</v>
      </c>
      <c r="CA14" s="17">
        <v>0</v>
      </c>
    </row>
    <row r="15" spans="2:79" x14ac:dyDescent="0.3">
      <c r="B15" s="18" t="s">
        <v>213</v>
      </c>
      <c r="C15" s="21">
        <v>0.787238019059607</v>
      </c>
      <c r="D15" s="21">
        <v>0.78020226987723895</v>
      </c>
      <c r="E15" s="21">
        <v>0.79619257703366497</v>
      </c>
      <c r="F15" s="21"/>
      <c r="G15" s="21">
        <v>0.774306926845164</v>
      </c>
      <c r="H15" s="21">
        <v>0.783369636260699</v>
      </c>
      <c r="I15" s="21">
        <v>0.75510652548481705</v>
      </c>
      <c r="J15" s="21">
        <v>0.806304990266418</v>
      </c>
      <c r="K15" s="21">
        <v>0.78121327215624403</v>
      </c>
      <c r="L15" s="21">
        <v>0.81364712479880397</v>
      </c>
      <c r="M15" s="21"/>
      <c r="N15" s="21">
        <v>0.82143269810504205</v>
      </c>
      <c r="O15" s="21">
        <v>0.79056619941604001</v>
      </c>
      <c r="P15" s="21">
        <v>0.752666350057696</v>
      </c>
      <c r="Q15" s="21">
        <v>0.77301428722272303</v>
      </c>
      <c r="R15" s="21"/>
      <c r="S15" s="21">
        <v>0.80753622486047405</v>
      </c>
      <c r="T15" s="21">
        <v>0.81602680719429199</v>
      </c>
      <c r="U15" s="21">
        <v>0.75648038786690497</v>
      </c>
      <c r="V15" s="21">
        <v>0.77230101842479004</v>
      </c>
      <c r="W15" s="21">
        <v>0.76326048049243</v>
      </c>
      <c r="X15" s="21">
        <v>0.75752846510555105</v>
      </c>
      <c r="Y15" s="21">
        <v>0.74762788927215795</v>
      </c>
      <c r="Z15" s="21">
        <v>0.79070481618821398</v>
      </c>
      <c r="AA15" s="21">
        <v>0.84097802708441405</v>
      </c>
      <c r="AB15" s="21">
        <v>0.79679595106390799</v>
      </c>
      <c r="AC15" s="21">
        <v>0.75894091083801396</v>
      </c>
      <c r="AD15" s="21">
        <v>0.76305099666361598</v>
      </c>
      <c r="AE15" s="21"/>
      <c r="AF15" s="21">
        <v>0.78872378276660804</v>
      </c>
      <c r="AG15" s="21">
        <v>0.82461746738777497</v>
      </c>
      <c r="AH15" s="21">
        <v>0.84916307408620395</v>
      </c>
      <c r="AI15" s="21">
        <v>0.66568670275577502</v>
      </c>
      <c r="AJ15" s="21">
        <v>0.76164223236358097</v>
      </c>
      <c r="AK15" s="21"/>
      <c r="AL15" s="21">
        <v>0.84570412043215704</v>
      </c>
      <c r="AM15" s="21">
        <v>0.814600737938589</v>
      </c>
      <c r="AN15" s="21">
        <v>0.81832459586110995</v>
      </c>
      <c r="AO15" s="21">
        <v>0.70364229640814702</v>
      </c>
      <c r="AP15" s="21">
        <v>0.79821432561296701</v>
      </c>
      <c r="AQ15" s="21">
        <v>0.82135916550910604</v>
      </c>
      <c r="AR15" s="21"/>
      <c r="AS15" s="21">
        <v>0.84481472059642704</v>
      </c>
      <c r="AT15" s="21">
        <v>0.79404132153031004</v>
      </c>
      <c r="AU15" s="21">
        <v>0.72775491185364705</v>
      </c>
      <c r="AV15" s="21">
        <v>0.80411240833617104</v>
      </c>
      <c r="AW15" s="21">
        <v>0.79004079762919599</v>
      </c>
      <c r="AX15" s="21"/>
      <c r="AY15" s="21">
        <v>0.83155604647076797</v>
      </c>
      <c r="AZ15" s="21">
        <v>0.79443573264613698</v>
      </c>
      <c r="BA15" s="21">
        <v>0.768716491852385</v>
      </c>
      <c r="BB15" s="21">
        <v>0.75010242455100296</v>
      </c>
      <c r="BC15" s="21">
        <v>0.64610774894387502</v>
      </c>
      <c r="BD15" s="21"/>
      <c r="BE15" s="21">
        <v>0.62828610686049502</v>
      </c>
      <c r="BF15" s="21">
        <v>0.75466586738052299</v>
      </c>
      <c r="BG15" s="21">
        <v>0.80131850311887398</v>
      </c>
      <c r="BH15" s="21">
        <v>0.81153880170604398</v>
      </c>
      <c r="BI15" s="21"/>
      <c r="BJ15" s="21">
        <v>0.70278777786050795</v>
      </c>
      <c r="BK15" s="21">
        <v>0.75388343838694405</v>
      </c>
      <c r="BL15" s="21">
        <v>0.81204453468166904</v>
      </c>
      <c r="BM15" s="21">
        <v>0.801467871504423</v>
      </c>
      <c r="BN15" s="21"/>
      <c r="BO15" s="21">
        <v>0.75898358275579203</v>
      </c>
      <c r="BP15" s="21">
        <v>0.78264439410216002</v>
      </c>
      <c r="BQ15" s="21">
        <v>0.79591249895921301</v>
      </c>
      <c r="BR15" s="21"/>
      <c r="BS15" s="21">
        <v>0.80470362616836999</v>
      </c>
      <c r="BT15" s="21">
        <v>0.76614202886288196</v>
      </c>
      <c r="BU15" s="21"/>
      <c r="BV15" s="21">
        <v>0.82264072082400996</v>
      </c>
      <c r="BW15" s="21">
        <v>0.79213345548060399</v>
      </c>
      <c r="BX15" s="21">
        <v>0.77255559184744205</v>
      </c>
      <c r="BY15" s="21"/>
      <c r="BZ15" s="21">
        <v>0.82704464745178696</v>
      </c>
      <c r="CA15" s="21">
        <v>0.84695798378415599</v>
      </c>
    </row>
    <row r="16" spans="2:79" x14ac:dyDescent="0.3">
      <c r="B16" s="18" t="s">
        <v>214</v>
      </c>
      <c r="C16" s="21">
        <v>6.5490125687116804E-2</v>
      </c>
      <c r="D16" s="21">
        <v>6.7939631345887E-2</v>
      </c>
      <c r="E16" s="21">
        <v>6.2770739682955295E-2</v>
      </c>
      <c r="F16" s="21"/>
      <c r="G16" s="21">
        <v>6.9658516579296503E-2</v>
      </c>
      <c r="H16" s="21">
        <v>4.15482256985149E-2</v>
      </c>
      <c r="I16" s="21">
        <v>7.7788794200378403E-2</v>
      </c>
      <c r="J16" s="21">
        <v>6.9103373902018594E-2</v>
      </c>
      <c r="K16" s="21">
        <v>9.01446888285935E-2</v>
      </c>
      <c r="L16" s="21">
        <v>5.2824098474073197E-2</v>
      </c>
      <c r="M16" s="21"/>
      <c r="N16" s="21">
        <v>6.6151639796852499E-2</v>
      </c>
      <c r="O16" s="21">
        <v>4.6403303167634101E-2</v>
      </c>
      <c r="P16" s="21">
        <v>8.7831734539546596E-2</v>
      </c>
      <c r="Q16" s="21">
        <v>6.6275172592468304E-2</v>
      </c>
      <c r="R16" s="21"/>
      <c r="S16" s="21">
        <v>6.5108892289399006E-2</v>
      </c>
      <c r="T16" s="21">
        <v>5.08837625929595E-2</v>
      </c>
      <c r="U16" s="21">
        <v>8.1386095614600806E-2</v>
      </c>
      <c r="V16" s="21">
        <v>6.4465221253114893E-2</v>
      </c>
      <c r="W16" s="21">
        <v>7.2859745644264604E-2</v>
      </c>
      <c r="X16" s="21">
        <v>4.8629026819006299E-2</v>
      </c>
      <c r="Y16" s="21">
        <v>8.8643386605089594E-2</v>
      </c>
      <c r="Z16" s="21">
        <v>8.1245469801730197E-2</v>
      </c>
      <c r="AA16" s="21">
        <v>4.0276067116194303E-2</v>
      </c>
      <c r="AB16" s="21">
        <v>8.0046025346730498E-2</v>
      </c>
      <c r="AC16" s="21">
        <v>6.9580577950180703E-2</v>
      </c>
      <c r="AD16" s="21">
        <v>8.3731296923023502E-2</v>
      </c>
      <c r="AE16" s="21"/>
      <c r="AF16" s="21">
        <v>8.0090986921687798E-2</v>
      </c>
      <c r="AG16" s="21">
        <v>4.5828621329318003E-2</v>
      </c>
      <c r="AH16" s="21">
        <v>3.0836978102048999E-2</v>
      </c>
      <c r="AI16" s="21">
        <v>0.135414709484934</v>
      </c>
      <c r="AJ16" s="21">
        <v>6.6929539254647299E-2</v>
      </c>
      <c r="AK16" s="21"/>
      <c r="AL16" s="21">
        <v>4.2717893065677401E-2</v>
      </c>
      <c r="AM16" s="21">
        <v>7.3613411533898498E-2</v>
      </c>
      <c r="AN16" s="21">
        <v>3.7691651729894901E-2</v>
      </c>
      <c r="AO16" s="21">
        <v>0.11530691953809</v>
      </c>
      <c r="AP16" s="21">
        <v>6.7513232272661594E-2</v>
      </c>
      <c r="AQ16" s="21">
        <v>2.2065738607852999E-2</v>
      </c>
      <c r="AR16" s="21"/>
      <c r="AS16" s="21">
        <v>4.6968014526950097E-2</v>
      </c>
      <c r="AT16" s="21">
        <v>6.5216964053718601E-2</v>
      </c>
      <c r="AU16" s="21">
        <v>7.4950010675114198E-2</v>
      </c>
      <c r="AV16" s="21">
        <v>7.0237860150312706E-2</v>
      </c>
      <c r="AW16" s="21">
        <v>0.100769044781977</v>
      </c>
      <c r="AX16" s="21"/>
      <c r="AY16" s="21">
        <v>6.4623478905697196E-2</v>
      </c>
      <c r="AZ16" s="21">
        <v>5.90958830962992E-2</v>
      </c>
      <c r="BA16" s="21">
        <v>5.6141813120650301E-2</v>
      </c>
      <c r="BB16" s="21">
        <v>8.4644982598604895E-2</v>
      </c>
      <c r="BC16" s="21">
        <v>0.14053391257850001</v>
      </c>
      <c r="BD16" s="21"/>
      <c r="BE16" s="21">
        <v>8.8423924321892403E-2</v>
      </c>
      <c r="BF16" s="21">
        <v>8.32258961896713E-2</v>
      </c>
      <c r="BG16" s="21">
        <v>6.0708499529362699E-2</v>
      </c>
      <c r="BH16" s="21">
        <v>5.90303967471624E-2</v>
      </c>
      <c r="BI16" s="21"/>
      <c r="BJ16" s="21">
        <v>9.2184548770190999E-2</v>
      </c>
      <c r="BK16" s="21">
        <v>6.3505143047536503E-2</v>
      </c>
      <c r="BL16" s="21">
        <v>6.8326582418664794E-2</v>
      </c>
      <c r="BM16" s="21">
        <v>5.8161921329234298E-2</v>
      </c>
      <c r="BN16" s="21"/>
      <c r="BO16" s="21">
        <v>7.3643013890071093E-2</v>
      </c>
      <c r="BP16" s="21">
        <v>6.1008499911627101E-2</v>
      </c>
      <c r="BQ16" s="21">
        <v>6.5224859025450999E-2</v>
      </c>
      <c r="BR16" s="21"/>
      <c r="BS16" s="21">
        <v>5.8312296804999601E-2</v>
      </c>
      <c r="BT16" s="21">
        <v>7.3674509985429307E-2</v>
      </c>
      <c r="BU16" s="21"/>
      <c r="BV16" s="21">
        <v>5.4283671895293803E-2</v>
      </c>
      <c r="BW16" s="21">
        <v>5.23938956826379E-2</v>
      </c>
      <c r="BX16" s="21">
        <v>9.1776539314940106E-2</v>
      </c>
      <c r="BY16" s="21"/>
      <c r="BZ16" s="21">
        <v>4.9788174373359202E-2</v>
      </c>
      <c r="CA16" s="21">
        <v>4.5665509881193403E-2</v>
      </c>
    </row>
    <row r="17" spans="2:79" x14ac:dyDescent="0.3">
      <c r="B17" s="18" t="s">
        <v>191</v>
      </c>
      <c r="C17" s="22">
        <v>0.72174789337249101</v>
      </c>
      <c r="D17" s="22">
        <v>0.71226263853135197</v>
      </c>
      <c r="E17" s="22">
        <v>0.73342183735070998</v>
      </c>
      <c r="F17" s="22"/>
      <c r="G17" s="22">
        <v>0.704648410265868</v>
      </c>
      <c r="H17" s="22">
        <v>0.74182141056218398</v>
      </c>
      <c r="I17" s="22">
        <v>0.67731773128443795</v>
      </c>
      <c r="J17" s="22">
        <v>0.73720161636439996</v>
      </c>
      <c r="K17" s="22">
        <v>0.69106858332765098</v>
      </c>
      <c r="L17" s="22">
        <v>0.76082302632473098</v>
      </c>
      <c r="M17" s="22"/>
      <c r="N17" s="22">
        <v>0.75528105830819003</v>
      </c>
      <c r="O17" s="22">
        <v>0.74416289624840604</v>
      </c>
      <c r="P17" s="22">
        <v>0.66483461551814904</v>
      </c>
      <c r="Q17" s="22">
        <v>0.70673911463025396</v>
      </c>
      <c r="R17" s="22"/>
      <c r="S17" s="22">
        <v>0.74242733257107496</v>
      </c>
      <c r="T17" s="22">
        <v>0.76514304460133198</v>
      </c>
      <c r="U17" s="22">
        <v>0.675094292252304</v>
      </c>
      <c r="V17" s="22">
        <v>0.707835797171675</v>
      </c>
      <c r="W17" s="22">
        <v>0.690400734848165</v>
      </c>
      <c r="X17" s="22">
        <v>0.708899438286545</v>
      </c>
      <c r="Y17" s="22">
        <v>0.65898450266706898</v>
      </c>
      <c r="Z17" s="22">
        <v>0.709459346386484</v>
      </c>
      <c r="AA17" s="22">
        <v>0.80070195996822002</v>
      </c>
      <c r="AB17" s="22">
        <v>0.71674992571717799</v>
      </c>
      <c r="AC17" s="22">
        <v>0.68936033288783305</v>
      </c>
      <c r="AD17" s="22">
        <v>0.67931969974059303</v>
      </c>
      <c r="AE17" s="22"/>
      <c r="AF17" s="22">
        <v>0.708632795844921</v>
      </c>
      <c r="AG17" s="22">
        <v>0.778788846058457</v>
      </c>
      <c r="AH17" s="22">
        <v>0.81832609598415496</v>
      </c>
      <c r="AI17" s="22">
        <v>0.53027199327084196</v>
      </c>
      <c r="AJ17" s="22">
        <v>0.69471269310893302</v>
      </c>
      <c r="AK17" s="22"/>
      <c r="AL17" s="22">
        <v>0.80298622736647995</v>
      </c>
      <c r="AM17" s="22">
        <v>0.740987326404691</v>
      </c>
      <c r="AN17" s="22">
        <v>0.78063294413121498</v>
      </c>
      <c r="AO17" s="22">
        <v>0.58833537687005699</v>
      </c>
      <c r="AP17" s="22">
        <v>0.73070109334030497</v>
      </c>
      <c r="AQ17" s="22">
        <v>0.79929342690125305</v>
      </c>
      <c r="AR17" s="22"/>
      <c r="AS17" s="22">
        <v>0.79784670606947705</v>
      </c>
      <c r="AT17" s="22">
        <v>0.72882435747659202</v>
      </c>
      <c r="AU17" s="22">
        <v>0.65280490117853296</v>
      </c>
      <c r="AV17" s="22">
        <v>0.73387454818585796</v>
      </c>
      <c r="AW17" s="22">
        <v>0.68927175284721898</v>
      </c>
      <c r="AX17" s="22"/>
      <c r="AY17" s="22">
        <v>0.766932567565071</v>
      </c>
      <c r="AZ17" s="22">
        <v>0.735339849549838</v>
      </c>
      <c r="BA17" s="22">
        <v>0.71257467873173397</v>
      </c>
      <c r="BB17" s="22">
        <v>0.66545744195239798</v>
      </c>
      <c r="BC17" s="22">
        <v>0.50557383636537501</v>
      </c>
      <c r="BD17" s="22"/>
      <c r="BE17" s="22">
        <v>0.53986218253860296</v>
      </c>
      <c r="BF17" s="22">
        <v>0.67143997119085197</v>
      </c>
      <c r="BG17" s="22">
        <v>0.74061000358951101</v>
      </c>
      <c r="BH17" s="22">
        <v>0.75250840495888205</v>
      </c>
      <c r="BI17" s="22"/>
      <c r="BJ17" s="22">
        <v>0.61060322909031695</v>
      </c>
      <c r="BK17" s="22">
        <v>0.69037829533940798</v>
      </c>
      <c r="BL17" s="22">
        <v>0.74371795226300397</v>
      </c>
      <c r="BM17" s="22">
        <v>0.74330595017518897</v>
      </c>
      <c r="BN17" s="22"/>
      <c r="BO17" s="22">
        <v>0.68534056886572103</v>
      </c>
      <c r="BP17" s="22">
        <v>0.72163589419053298</v>
      </c>
      <c r="BQ17" s="22">
        <v>0.73068763993376196</v>
      </c>
      <c r="BR17" s="22"/>
      <c r="BS17" s="22">
        <v>0.74639132936337105</v>
      </c>
      <c r="BT17" s="22">
        <v>0.69246751887745195</v>
      </c>
      <c r="BU17" s="22"/>
      <c r="BV17" s="22">
        <v>0.76835704892871604</v>
      </c>
      <c r="BW17" s="22">
        <v>0.73973955979796602</v>
      </c>
      <c r="BX17" s="22">
        <v>0.68077905253250204</v>
      </c>
      <c r="BY17" s="22"/>
      <c r="BZ17" s="22">
        <v>0.77725647307842805</v>
      </c>
      <c r="CA17" s="22">
        <v>0.80129247390296299</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0.44571337087805801</v>
      </c>
      <c r="D9" s="17">
        <v>0.40106829828163698</v>
      </c>
      <c r="E9" s="17">
        <v>0.49016297473306297</v>
      </c>
      <c r="F9" s="17"/>
      <c r="G9" s="17">
        <v>0.423582538331506</v>
      </c>
      <c r="H9" s="17">
        <v>0.46392357475357499</v>
      </c>
      <c r="I9" s="17">
        <v>0.494720290398109</v>
      </c>
      <c r="J9" s="17">
        <v>0.39548231060435401</v>
      </c>
      <c r="K9" s="17">
        <v>0.45198041886697299</v>
      </c>
      <c r="L9" s="17">
        <v>0.44248550817718302</v>
      </c>
      <c r="M9" s="17"/>
      <c r="N9" s="17">
        <v>0.483413333649032</v>
      </c>
      <c r="O9" s="17">
        <v>0.43218817527208198</v>
      </c>
      <c r="P9" s="17">
        <v>0.42829802690198199</v>
      </c>
      <c r="Q9" s="17">
        <v>0.42547705713835399</v>
      </c>
      <c r="R9" s="17"/>
      <c r="S9" s="17">
        <v>0.43682704969036801</v>
      </c>
      <c r="T9" s="17">
        <v>0.47990539927945702</v>
      </c>
      <c r="U9" s="17">
        <v>0.45761984424371399</v>
      </c>
      <c r="V9" s="17">
        <v>0.45865949263782402</v>
      </c>
      <c r="W9" s="17">
        <v>0.36952797389905101</v>
      </c>
      <c r="X9" s="17">
        <v>0.44536921993494799</v>
      </c>
      <c r="Y9" s="17">
        <v>0.39678107055900202</v>
      </c>
      <c r="Z9" s="17">
        <v>0.39992503355910902</v>
      </c>
      <c r="AA9" s="17">
        <v>0.51333978188079099</v>
      </c>
      <c r="AB9" s="17">
        <v>0.39361439733404802</v>
      </c>
      <c r="AC9" s="17">
        <v>0.46298247674397902</v>
      </c>
      <c r="AD9" s="17">
        <v>0.51902829851011101</v>
      </c>
      <c r="AE9" s="17"/>
      <c r="AF9" s="17">
        <v>0.386128722837774</v>
      </c>
      <c r="AG9" s="17">
        <v>0.48390369188061899</v>
      </c>
      <c r="AH9" s="17">
        <v>0.431857265369193</v>
      </c>
      <c r="AI9" s="17">
        <v>0.362977819808666</v>
      </c>
      <c r="AJ9" s="17">
        <v>0.577606247617935</v>
      </c>
      <c r="AK9" s="17"/>
      <c r="AL9" s="17">
        <v>0.48176766942139299</v>
      </c>
      <c r="AM9" s="17">
        <v>0.411926486116929</v>
      </c>
      <c r="AN9" s="17">
        <v>0.49761038545642999</v>
      </c>
      <c r="AO9" s="17">
        <v>0.36920131951493801</v>
      </c>
      <c r="AP9" s="17">
        <v>0.59983071440352498</v>
      </c>
      <c r="AQ9" s="17">
        <v>0.40304126956354802</v>
      </c>
      <c r="AR9" s="17"/>
      <c r="AS9" s="17">
        <v>0.59090635521352697</v>
      </c>
      <c r="AT9" s="17">
        <v>0.40880823473086197</v>
      </c>
      <c r="AU9" s="17">
        <v>0.39897319237846401</v>
      </c>
      <c r="AV9" s="17">
        <v>0.45952147619638201</v>
      </c>
      <c r="AW9" s="17">
        <v>0.60060297379176397</v>
      </c>
      <c r="AX9" s="17"/>
      <c r="AY9" s="17">
        <v>0.52676781957209595</v>
      </c>
      <c r="AZ9" s="17">
        <v>0.40363361685389498</v>
      </c>
      <c r="BA9" s="17">
        <v>0.425292788038373</v>
      </c>
      <c r="BB9" s="17">
        <v>0.42327558397001303</v>
      </c>
      <c r="BC9" s="17">
        <v>0.54061032805226095</v>
      </c>
      <c r="BD9" s="17"/>
      <c r="BE9" s="17">
        <v>0.26725281334990098</v>
      </c>
      <c r="BF9" s="17">
        <v>0.40429213183201301</v>
      </c>
      <c r="BG9" s="17">
        <v>0.44852850589346199</v>
      </c>
      <c r="BH9" s="17">
        <v>0.494924331589291</v>
      </c>
      <c r="BI9" s="17"/>
      <c r="BJ9" s="17">
        <v>0.38594785873660398</v>
      </c>
      <c r="BK9" s="17">
        <v>0.3769040608216</v>
      </c>
      <c r="BL9" s="17">
        <v>0.44805293744031399</v>
      </c>
      <c r="BM9" s="17">
        <v>0.46851531371525601</v>
      </c>
      <c r="BN9" s="17"/>
      <c r="BO9" s="17">
        <v>0.46891990872168199</v>
      </c>
      <c r="BP9" s="17">
        <v>0.39369663023349399</v>
      </c>
      <c r="BQ9" s="17">
        <v>0.45255278355130801</v>
      </c>
      <c r="BR9" s="17"/>
      <c r="BS9" s="17">
        <v>0.45321097654165099</v>
      </c>
      <c r="BT9" s="17">
        <v>0.43701213619998402</v>
      </c>
      <c r="BU9" s="17"/>
      <c r="BV9" s="17">
        <v>0.52190795841872994</v>
      </c>
      <c r="BW9" s="17">
        <v>0.42610485721855501</v>
      </c>
      <c r="BX9" s="17">
        <v>0.41120360292075903</v>
      </c>
      <c r="BY9" s="17"/>
      <c r="BZ9" s="17">
        <v>0.47519850837042499</v>
      </c>
      <c r="CA9" s="17">
        <v>0.47631979238798</v>
      </c>
    </row>
    <row r="10" spans="2:79" x14ac:dyDescent="0.3">
      <c r="B10" s="18" t="s">
        <v>209</v>
      </c>
      <c r="C10" s="17">
        <v>0.39419471680427498</v>
      </c>
      <c r="D10" s="17">
        <v>0.41525659194060199</v>
      </c>
      <c r="E10" s="17">
        <v>0.37439693354646197</v>
      </c>
      <c r="F10" s="17"/>
      <c r="G10" s="17">
        <v>0.37163729309301702</v>
      </c>
      <c r="H10" s="17">
        <v>0.36294458319391498</v>
      </c>
      <c r="I10" s="17">
        <v>0.34682014932046301</v>
      </c>
      <c r="J10" s="17">
        <v>0.430985930893931</v>
      </c>
      <c r="K10" s="17">
        <v>0.41950546157475099</v>
      </c>
      <c r="L10" s="17">
        <v>0.426392263727354</v>
      </c>
      <c r="M10" s="17"/>
      <c r="N10" s="17">
        <v>0.40098556084734699</v>
      </c>
      <c r="O10" s="17">
        <v>0.401037586770494</v>
      </c>
      <c r="P10" s="17">
        <v>0.38521061146988</v>
      </c>
      <c r="Q10" s="17">
        <v>0.39336025499701899</v>
      </c>
      <c r="R10" s="17"/>
      <c r="S10" s="17">
        <v>0.40123732031042603</v>
      </c>
      <c r="T10" s="17">
        <v>0.407381219270186</v>
      </c>
      <c r="U10" s="17">
        <v>0.41350700343640101</v>
      </c>
      <c r="V10" s="17">
        <v>0.354458783429979</v>
      </c>
      <c r="W10" s="17">
        <v>0.41550237250677802</v>
      </c>
      <c r="X10" s="17">
        <v>0.37256552985989899</v>
      </c>
      <c r="Y10" s="17">
        <v>0.38785307841335998</v>
      </c>
      <c r="Z10" s="17">
        <v>0.45078728993203099</v>
      </c>
      <c r="AA10" s="17">
        <v>0.35716692178264697</v>
      </c>
      <c r="AB10" s="17">
        <v>0.45339394938512101</v>
      </c>
      <c r="AC10" s="17">
        <v>0.41978904839286202</v>
      </c>
      <c r="AD10" s="17">
        <v>0.24336099393455801</v>
      </c>
      <c r="AE10" s="17"/>
      <c r="AF10" s="17">
        <v>0.43562980773663701</v>
      </c>
      <c r="AG10" s="17">
        <v>0.38087202668750098</v>
      </c>
      <c r="AH10" s="17">
        <v>0.44484640793733199</v>
      </c>
      <c r="AI10" s="17">
        <v>0.42923473033967402</v>
      </c>
      <c r="AJ10" s="17">
        <v>0.26308125242707298</v>
      </c>
      <c r="AK10" s="17"/>
      <c r="AL10" s="17">
        <v>0.39386078195862201</v>
      </c>
      <c r="AM10" s="17">
        <v>0.423165402937008</v>
      </c>
      <c r="AN10" s="17">
        <v>0.36286879738697297</v>
      </c>
      <c r="AO10" s="17">
        <v>0.43204181059473001</v>
      </c>
      <c r="AP10" s="17">
        <v>0.28778454427015698</v>
      </c>
      <c r="AQ10" s="17">
        <v>0.43149646806929998</v>
      </c>
      <c r="AR10" s="17"/>
      <c r="AS10" s="17">
        <v>0.32578048869259402</v>
      </c>
      <c r="AT10" s="17">
        <v>0.43621285153810402</v>
      </c>
      <c r="AU10" s="17">
        <v>0.38633439220856203</v>
      </c>
      <c r="AV10" s="17">
        <v>0.37405654001171201</v>
      </c>
      <c r="AW10" s="17">
        <v>0.16979204430825201</v>
      </c>
      <c r="AX10" s="17"/>
      <c r="AY10" s="17">
        <v>0.35328910075021502</v>
      </c>
      <c r="AZ10" s="17">
        <v>0.449377665260633</v>
      </c>
      <c r="BA10" s="17">
        <v>0.37131363299446402</v>
      </c>
      <c r="BB10" s="17">
        <v>0.39539157154569898</v>
      </c>
      <c r="BC10" s="17">
        <v>0.222875532406237</v>
      </c>
      <c r="BD10" s="17"/>
      <c r="BE10" s="17">
        <v>0.46778025504283499</v>
      </c>
      <c r="BF10" s="17">
        <v>0.39998054779099201</v>
      </c>
      <c r="BG10" s="17">
        <v>0.40353649581367801</v>
      </c>
      <c r="BH10" s="17">
        <v>0.366063657211395</v>
      </c>
      <c r="BI10" s="17"/>
      <c r="BJ10" s="17">
        <v>0.385566478609284</v>
      </c>
      <c r="BK10" s="17">
        <v>0.37791086462262902</v>
      </c>
      <c r="BL10" s="17">
        <v>0.41377133970070501</v>
      </c>
      <c r="BM10" s="17">
        <v>0.38991373508896299</v>
      </c>
      <c r="BN10" s="17"/>
      <c r="BO10" s="17">
        <v>0.35906910321569901</v>
      </c>
      <c r="BP10" s="17">
        <v>0.43785924401538701</v>
      </c>
      <c r="BQ10" s="17">
        <v>0.392251116534862</v>
      </c>
      <c r="BR10" s="17"/>
      <c r="BS10" s="17">
        <v>0.39542357564728797</v>
      </c>
      <c r="BT10" s="17">
        <v>0.393184259140543</v>
      </c>
      <c r="BU10" s="17"/>
      <c r="BV10" s="17">
        <v>0.36283949136182903</v>
      </c>
      <c r="BW10" s="17">
        <v>0.40875457897963502</v>
      </c>
      <c r="BX10" s="17">
        <v>0.41924953020058398</v>
      </c>
      <c r="BY10" s="17"/>
      <c r="BZ10" s="17">
        <v>0.42302408935459201</v>
      </c>
      <c r="CA10" s="17">
        <v>0.38582460425753301</v>
      </c>
    </row>
    <row r="11" spans="2:79" x14ac:dyDescent="0.3">
      <c r="B11" s="18" t="s">
        <v>210</v>
      </c>
      <c r="C11" s="17">
        <v>0.11462902059865999</v>
      </c>
      <c r="D11" s="17">
        <v>0.135258341801586</v>
      </c>
      <c r="E11" s="17">
        <v>9.2454193623392703E-2</v>
      </c>
      <c r="F11" s="17"/>
      <c r="G11" s="17">
        <v>0.14406941267304699</v>
      </c>
      <c r="H11" s="17">
        <v>0.137961192656332</v>
      </c>
      <c r="I11" s="17">
        <v>0.120577671187652</v>
      </c>
      <c r="J11" s="17">
        <v>0.12785696606237401</v>
      </c>
      <c r="K11" s="17">
        <v>7.41168403011431E-2</v>
      </c>
      <c r="L11" s="17">
        <v>8.7426806254023298E-2</v>
      </c>
      <c r="M11" s="17"/>
      <c r="N11" s="17">
        <v>8.3243901380475799E-2</v>
      </c>
      <c r="O11" s="17">
        <v>0.126477695652262</v>
      </c>
      <c r="P11" s="17">
        <v>0.12932634441398999</v>
      </c>
      <c r="Q11" s="17">
        <v>0.125561262753034</v>
      </c>
      <c r="R11" s="17"/>
      <c r="S11" s="17">
        <v>0.123059839365998</v>
      </c>
      <c r="T11" s="17">
        <v>7.8930936311896294E-2</v>
      </c>
      <c r="U11" s="17">
        <v>9.8656658826236407E-2</v>
      </c>
      <c r="V11" s="17">
        <v>0.14332156680077099</v>
      </c>
      <c r="W11" s="17">
        <v>0.16367133352896901</v>
      </c>
      <c r="X11" s="17">
        <v>0.146312959866677</v>
      </c>
      <c r="Y11" s="17">
        <v>0.106313099911476</v>
      </c>
      <c r="Z11" s="17">
        <v>0.111059814843554</v>
      </c>
      <c r="AA11" s="17">
        <v>9.6171852152422896E-2</v>
      </c>
      <c r="AB11" s="17">
        <v>0.10581195111108201</v>
      </c>
      <c r="AC11" s="17">
        <v>6.7885827545257696E-2</v>
      </c>
      <c r="AD11" s="17">
        <v>0.176241291152092</v>
      </c>
      <c r="AE11" s="17"/>
      <c r="AF11" s="17">
        <v>0.11234251351413101</v>
      </c>
      <c r="AG11" s="17">
        <v>9.8758014136155994E-2</v>
      </c>
      <c r="AH11" s="17">
        <v>0.10443108703534</v>
      </c>
      <c r="AI11" s="17">
        <v>0.14116646541754599</v>
      </c>
      <c r="AJ11" s="17">
        <v>0.10626545773908599</v>
      </c>
      <c r="AK11" s="17"/>
      <c r="AL11" s="17">
        <v>0.103917799696456</v>
      </c>
      <c r="AM11" s="17">
        <v>9.5521853291407499E-2</v>
      </c>
      <c r="AN11" s="17">
        <v>9.6426592448799794E-2</v>
      </c>
      <c r="AO11" s="17">
        <v>0.13890574341894199</v>
      </c>
      <c r="AP11" s="17">
        <v>7.9333643917368302E-2</v>
      </c>
      <c r="AQ11" s="17">
        <v>0.12683026627205399</v>
      </c>
      <c r="AR11" s="17"/>
      <c r="AS11" s="17">
        <v>5.0357633044509E-2</v>
      </c>
      <c r="AT11" s="17">
        <v>0.112821232596531</v>
      </c>
      <c r="AU11" s="17">
        <v>0.159430249951902</v>
      </c>
      <c r="AV11" s="17">
        <v>0.12133497760970501</v>
      </c>
      <c r="AW11" s="17">
        <v>0.13381422469172399</v>
      </c>
      <c r="AX11" s="17"/>
      <c r="AY11" s="17">
        <v>7.9526935552872893E-2</v>
      </c>
      <c r="AZ11" s="17">
        <v>0.10961715707062</v>
      </c>
      <c r="BA11" s="17">
        <v>0.13914670672725199</v>
      </c>
      <c r="BB11" s="17">
        <v>0.134380164372571</v>
      </c>
      <c r="BC11" s="17">
        <v>0.176024324438875</v>
      </c>
      <c r="BD11" s="17"/>
      <c r="BE11" s="17">
        <v>0.22916076024950999</v>
      </c>
      <c r="BF11" s="17">
        <v>0.15486692024165</v>
      </c>
      <c r="BG11" s="17">
        <v>0.104625277077926</v>
      </c>
      <c r="BH11" s="17">
        <v>8.6726794674929997E-2</v>
      </c>
      <c r="BI11" s="17"/>
      <c r="BJ11" s="17">
        <v>0.167733134084665</v>
      </c>
      <c r="BK11" s="17">
        <v>0.187092215592845</v>
      </c>
      <c r="BL11" s="17">
        <v>0.101988333921863</v>
      </c>
      <c r="BM11" s="17">
        <v>9.7184414295848107E-2</v>
      </c>
      <c r="BN11" s="17"/>
      <c r="BO11" s="17">
        <v>0.11196593746583999</v>
      </c>
      <c r="BP11" s="17">
        <v>0.105281061927762</v>
      </c>
      <c r="BQ11" s="17">
        <v>0.115685786122558</v>
      </c>
      <c r="BR11" s="17"/>
      <c r="BS11" s="17">
        <v>0.108838794044366</v>
      </c>
      <c r="BT11" s="17">
        <v>0.121388991349001</v>
      </c>
      <c r="BU11" s="17"/>
      <c r="BV11" s="17">
        <v>8.7116654215602302E-2</v>
      </c>
      <c r="BW11" s="17">
        <v>0.124984047543599</v>
      </c>
      <c r="BX11" s="17">
        <v>0.110430464159019</v>
      </c>
      <c r="BY11" s="17"/>
      <c r="BZ11" s="17">
        <v>9.1698098890393598E-2</v>
      </c>
      <c r="CA11" s="17">
        <v>0.113426885535544</v>
      </c>
    </row>
    <row r="12" spans="2:79" x14ac:dyDescent="0.3">
      <c r="B12" s="18" t="s">
        <v>211</v>
      </c>
      <c r="C12" s="17">
        <v>2.2242253271024699E-2</v>
      </c>
      <c r="D12" s="17">
        <v>2.2940822909895599E-2</v>
      </c>
      <c r="E12" s="17">
        <v>2.1758543701138E-2</v>
      </c>
      <c r="F12" s="17"/>
      <c r="G12" s="17">
        <v>4.6341498868643402E-2</v>
      </c>
      <c r="H12" s="17">
        <v>1.8486046265210498E-2</v>
      </c>
      <c r="I12" s="17">
        <v>2.0378933208270798E-2</v>
      </c>
      <c r="J12" s="17">
        <v>2.3354245876445499E-2</v>
      </c>
      <c r="K12" s="17">
        <v>6.8165942367083201E-3</v>
      </c>
      <c r="L12" s="17">
        <v>2.01269139951561E-2</v>
      </c>
      <c r="M12" s="17"/>
      <c r="N12" s="17">
        <v>1.7669406911833399E-2</v>
      </c>
      <c r="O12" s="17">
        <v>1.48579169767942E-2</v>
      </c>
      <c r="P12" s="17">
        <v>3.4806528518450598E-2</v>
      </c>
      <c r="Q12" s="17">
        <v>2.4248919932636701E-2</v>
      </c>
      <c r="R12" s="17"/>
      <c r="S12" s="17">
        <v>2.9020022439091301E-2</v>
      </c>
      <c r="T12" s="17">
        <v>1.10433997867829E-2</v>
      </c>
      <c r="U12" s="17">
        <v>1.2811284551974301E-2</v>
      </c>
      <c r="V12" s="17">
        <v>2.0953371068869402E-2</v>
      </c>
      <c r="W12" s="17">
        <v>3.0624052461139601E-2</v>
      </c>
      <c r="X12" s="17">
        <v>1.4769044436968999E-2</v>
      </c>
      <c r="Y12" s="17">
        <v>6.4600643536430996E-2</v>
      </c>
      <c r="Z12" s="17">
        <v>3.8227861665305903E-2</v>
      </c>
      <c r="AA12" s="17">
        <v>1.2103234473963101E-2</v>
      </c>
      <c r="AB12" s="17">
        <v>1.7992197189666201E-2</v>
      </c>
      <c r="AC12" s="17">
        <v>0</v>
      </c>
      <c r="AD12" s="17">
        <v>2.38853366784911E-2</v>
      </c>
      <c r="AE12" s="17"/>
      <c r="AF12" s="17">
        <v>3.5581982736581502E-2</v>
      </c>
      <c r="AG12" s="17">
        <v>1.8287653757446402E-2</v>
      </c>
      <c r="AH12" s="17">
        <v>6.53503867332392E-3</v>
      </c>
      <c r="AI12" s="17">
        <v>2.8384353394908898E-2</v>
      </c>
      <c r="AJ12" s="17">
        <v>2.6678882823145799E-2</v>
      </c>
      <c r="AK12" s="17"/>
      <c r="AL12" s="17">
        <v>1.53149975434943E-2</v>
      </c>
      <c r="AM12" s="17">
        <v>3.4377996399972001E-2</v>
      </c>
      <c r="AN12" s="17">
        <v>1.0337598774798199E-2</v>
      </c>
      <c r="AO12" s="17">
        <v>3.1135244514809899E-2</v>
      </c>
      <c r="AP12" s="17">
        <v>1.2965418315732599E-2</v>
      </c>
      <c r="AQ12" s="17">
        <v>1.07749066824316E-2</v>
      </c>
      <c r="AR12" s="17"/>
      <c r="AS12" s="17">
        <v>1.4782671535421401E-2</v>
      </c>
      <c r="AT12" s="17">
        <v>2.19932321981312E-2</v>
      </c>
      <c r="AU12" s="17">
        <v>2.5757758379164199E-2</v>
      </c>
      <c r="AV12" s="17">
        <v>1.8171852366801199E-2</v>
      </c>
      <c r="AW12" s="17">
        <v>4.5250138101098202E-2</v>
      </c>
      <c r="AX12" s="17"/>
      <c r="AY12" s="17">
        <v>1.92361561607013E-2</v>
      </c>
      <c r="AZ12" s="17">
        <v>2.16476484516454E-2</v>
      </c>
      <c r="BA12" s="17">
        <v>2.41482911149997E-2</v>
      </c>
      <c r="BB12" s="17">
        <v>3.01747059642609E-2</v>
      </c>
      <c r="BC12" s="17">
        <v>1.46744077539664E-2</v>
      </c>
      <c r="BD12" s="17"/>
      <c r="BE12" s="17">
        <v>0</v>
      </c>
      <c r="BF12" s="17">
        <v>2.1963232704063501E-2</v>
      </c>
      <c r="BG12" s="17">
        <v>2.4989738293183999E-2</v>
      </c>
      <c r="BH12" s="17">
        <v>2.1316463835586E-2</v>
      </c>
      <c r="BI12" s="17"/>
      <c r="BJ12" s="17">
        <v>2.96769252780422E-2</v>
      </c>
      <c r="BK12" s="17">
        <v>2.62317360539971E-2</v>
      </c>
      <c r="BL12" s="17">
        <v>1.8840564327132402E-2</v>
      </c>
      <c r="BM12" s="17">
        <v>2.1904797742825399E-2</v>
      </c>
      <c r="BN12" s="17"/>
      <c r="BO12" s="17">
        <v>3.1714329576420001E-2</v>
      </c>
      <c r="BP12" s="17">
        <v>4.26293825748051E-2</v>
      </c>
      <c r="BQ12" s="17">
        <v>1.6621394014073899E-2</v>
      </c>
      <c r="BR12" s="17"/>
      <c r="BS12" s="17">
        <v>1.7855129677628999E-2</v>
      </c>
      <c r="BT12" s="17">
        <v>2.7965302873413301E-2</v>
      </c>
      <c r="BU12" s="17"/>
      <c r="BV12" s="17">
        <v>1.2458639851455899E-2</v>
      </c>
      <c r="BW12" s="17">
        <v>2.1268337777321601E-2</v>
      </c>
      <c r="BX12" s="17">
        <v>3.2108136541387097E-2</v>
      </c>
      <c r="BY12" s="17"/>
      <c r="BZ12" s="17">
        <v>0</v>
      </c>
      <c r="CA12" s="17">
        <v>1.63886881059228E-2</v>
      </c>
    </row>
    <row r="13" spans="2:79" x14ac:dyDescent="0.3">
      <c r="B13" s="18" t="s">
        <v>212</v>
      </c>
      <c r="C13" s="17">
        <v>1.49109632943748E-2</v>
      </c>
      <c r="D13" s="17">
        <v>1.60470406180948E-2</v>
      </c>
      <c r="E13" s="17">
        <v>1.39354278446424E-2</v>
      </c>
      <c r="F13" s="17"/>
      <c r="G13" s="17">
        <v>1.09477610282167E-2</v>
      </c>
      <c r="H13" s="17">
        <v>6.5622898766191399E-3</v>
      </c>
      <c r="I13" s="17">
        <v>1.38354347765194E-2</v>
      </c>
      <c r="J13" s="17">
        <v>1.5857228428758401E-2</v>
      </c>
      <c r="K13" s="17">
        <v>3.7707662740119302E-2</v>
      </c>
      <c r="L13" s="17">
        <v>9.2436405101912998E-3</v>
      </c>
      <c r="M13" s="17"/>
      <c r="N13" s="17">
        <v>1.26556046204687E-2</v>
      </c>
      <c r="O13" s="17">
        <v>2.1237095214909199E-2</v>
      </c>
      <c r="P13" s="17">
        <v>1.3548765411667701E-2</v>
      </c>
      <c r="Q13" s="17">
        <v>1.2264526867507401E-2</v>
      </c>
      <c r="R13" s="17"/>
      <c r="S13" s="17">
        <v>9.8557681941167808E-3</v>
      </c>
      <c r="T13" s="17">
        <v>1.14108632259068E-2</v>
      </c>
      <c r="U13" s="17">
        <v>1.16923851664925E-2</v>
      </c>
      <c r="V13" s="17">
        <v>5.1262556288695698E-3</v>
      </c>
      <c r="W13" s="17">
        <v>2.0674267604063198E-2</v>
      </c>
      <c r="X13" s="17">
        <v>5.3306766888821903E-3</v>
      </c>
      <c r="Y13" s="17">
        <v>2.42419421932752E-2</v>
      </c>
      <c r="Z13" s="17">
        <v>0</v>
      </c>
      <c r="AA13" s="17">
        <v>2.1218209710176499E-2</v>
      </c>
      <c r="AB13" s="17">
        <v>2.31753078608531E-2</v>
      </c>
      <c r="AC13" s="17">
        <v>2.4721611328405401E-2</v>
      </c>
      <c r="AD13" s="17">
        <v>3.7484079724747502E-2</v>
      </c>
      <c r="AE13" s="17"/>
      <c r="AF13" s="17">
        <v>2.5538701299329399E-2</v>
      </c>
      <c r="AG13" s="17">
        <v>8.3026766377077704E-3</v>
      </c>
      <c r="AH13" s="17">
        <v>0</v>
      </c>
      <c r="AI13" s="17">
        <v>3.0535806695122798E-2</v>
      </c>
      <c r="AJ13" s="17">
        <v>1.73030194555128E-2</v>
      </c>
      <c r="AK13" s="17"/>
      <c r="AL13" s="17">
        <v>5.1387513800344696E-3</v>
      </c>
      <c r="AM13" s="17">
        <v>3.2280768907220599E-2</v>
      </c>
      <c r="AN13" s="17">
        <v>1.0445016199870099E-2</v>
      </c>
      <c r="AO13" s="17">
        <v>1.99594725971485E-2</v>
      </c>
      <c r="AP13" s="17">
        <v>1.31804003059282E-2</v>
      </c>
      <c r="AQ13" s="17">
        <v>5.6125600602882197E-3</v>
      </c>
      <c r="AR13" s="17"/>
      <c r="AS13" s="17">
        <v>1.4490197947727001E-2</v>
      </c>
      <c r="AT13" s="17">
        <v>1.2074649038759501E-2</v>
      </c>
      <c r="AU13" s="17">
        <v>1.8794526923681901E-2</v>
      </c>
      <c r="AV13" s="17">
        <v>1.33729155360547E-2</v>
      </c>
      <c r="AW13" s="17">
        <v>5.0540619107160401E-2</v>
      </c>
      <c r="AX13" s="17"/>
      <c r="AY13" s="17">
        <v>1.48689782302453E-2</v>
      </c>
      <c r="AZ13" s="17">
        <v>1.0139649955722399E-2</v>
      </c>
      <c r="BA13" s="17">
        <v>1.9969189051472699E-2</v>
      </c>
      <c r="BB13" s="17">
        <v>1.3148955982212E-2</v>
      </c>
      <c r="BC13" s="17">
        <v>4.5815407348660103E-2</v>
      </c>
      <c r="BD13" s="17"/>
      <c r="BE13" s="17">
        <v>3.5806171357754199E-2</v>
      </c>
      <c r="BF13" s="17">
        <v>1.0614727137270401E-2</v>
      </c>
      <c r="BG13" s="17">
        <v>1.26906096520623E-2</v>
      </c>
      <c r="BH13" s="17">
        <v>1.6949285664842099E-2</v>
      </c>
      <c r="BI13" s="17"/>
      <c r="BJ13" s="17">
        <v>1.8008746250983299E-2</v>
      </c>
      <c r="BK13" s="17">
        <v>1.9247513334749802E-2</v>
      </c>
      <c r="BL13" s="17">
        <v>1.08385144720971E-2</v>
      </c>
      <c r="BM13" s="17">
        <v>1.48653044706899E-2</v>
      </c>
      <c r="BN13" s="17"/>
      <c r="BO13" s="17">
        <v>1.72515854964502E-2</v>
      </c>
      <c r="BP13" s="17">
        <v>1.38649937407228E-2</v>
      </c>
      <c r="BQ13" s="17">
        <v>1.4757861943709601E-2</v>
      </c>
      <c r="BR13" s="17"/>
      <c r="BS13" s="17">
        <v>1.6314768446742001E-2</v>
      </c>
      <c r="BT13" s="17">
        <v>1.32309445830154E-2</v>
      </c>
      <c r="BU13" s="17"/>
      <c r="BV13" s="17">
        <v>5.76627660062504E-3</v>
      </c>
      <c r="BW13" s="17">
        <v>1.2993923841737901E-2</v>
      </c>
      <c r="BX13" s="17">
        <v>2.4040661980834901E-2</v>
      </c>
      <c r="BY13" s="17"/>
      <c r="BZ13" s="17">
        <v>0</v>
      </c>
      <c r="CA13" s="17">
        <v>8.0400297130196197E-3</v>
      </c>
    </row>
    <row r="14" spans="2:79" x14ac:dyDescent="0.3">
      <c r="B14" s="18" t="s">
        <v>149</v>
      </c>
      <c r="C14" s="17">
        <v>8.3096751536074192E-3</v>
      </c>
      <c r="D14" s="17">
        <v>9.4289044481845399E-3</v>
      </c>
      <c r="E14" s="17">
        <v>7.2919265513026101E-3</v>
      </c>
      <c r="F14" s="17"/>
      <c r="G14" s="17">
        <v>3.42149600556922E-3</v>
      </c>
      <c r="H14" s="17">
        <v>1.01223132543485E-2</v>
      </c>
      <c r="I14" s="17">
        <v>3.66752110898579E-3</v>
      </c>
      <c r="J14" s="17">
        <v>6.4633181341371996E-3</v>
      </c>
      <c r="K14" s="17">
        <v>9.8730222803058397E-3</v>
      </c>
      <c r="L14" s="17">
        <v>1.4324867336092799E-2</v>
      </c>
      <c r="M14" s="17"/>
      <c r="N14" s="17">
        <v>2.0321925908425801E-3</v>
      </c>
      <c r="O14" s="17">
        <v>4.2015301134588397E-3</v>
      </c>
      <c r="P14" s="17">
        <v>8.8097232840290401E-3</v>
      </c>
      <c r="Q14" s="17">
        <v>1.9087978311449101E-2</v>
      </c>
      <c r="R14" s="17"/>
      <c r="S14" s="17">
        <v>0</v>
      </c>
      <c r="T14" s="17">
        <v>1.1328182125771099E-2</v>
      </c>
      <c r="U14" s="17">
        <v>5.7128237751823199E-3</v>
      </c>
      <c r="V14" s="17">
        <v>1.7480530433686199E-2</v>
      </c>
      <c r="W14" s="17">
        <v>0</v>
      </c>
      <c r="X14" s="17">
        <v>1.5652569212625599E-2</v>
      </c>
      <c r="Y14" s="17">
        <v>2.0210165386455502E-2</v>
      </c>
      <c r="Z14" s="17">
        <v>0</v>
      </c>
      <c r="AA14" s="17">
        <v>0</v>
      </c>
      <c r="AB14" s="17">
        <v>6.0121971192292302E-3</v>
      </c>
      <c r="AC14" s="17">
        <v>2.46210359894963E-2</v>
      </c>
      <c r="AD14" s="17">
        <v>0</v>
      </c>
      <c r="AE14" s="17"/>
      <c r="AF14" s="17">
        <v>4.7782718755467503E-3</v>
      </c>
      <c r="AG14" s="17">
        <v>9.8759369005704707E-3</v>
      </c>
      <c r="AH14" s="17">
        <v>1.23302009848117E-2</v>
      </c>
      <c r="AI14" s="17">
        <v>7.7008243440820504E-3</v>
      </c>
      <c r="AJ14" s="17">
        <v>9.0651399372484696E-3</v>
      </c>
      <c r="AK14" s="17"/>
      <c r="AL14" s="17">
        <v>0</v>
      </c>
      <c r="AM14" s="17">
        <v>2.72749234746301E-3</v>
      </c>
      <c r="AN14" s="17">
        <v>2.2311609733128599E-2</v>
      </c>
      <c r="AO14" s="17">
        <v>8.7564093594317601E-3</v>
      </c>
      <c r="AP14" s="17">
        <v>6.9052787872884202E-3</v>
      </c>
      <c r="AQ14" s="17">
        <v>2.2244529352378001E-2</v>
      </c>
      <c r="AR14" s="17"/>
      <c r="AS14" s="17">
        <v>3.6826535662221201E-3</v>
      </c>
      <c r="AT14" s="17">
        <v>8.0897998976123906E-3</v>
      </c>
      <c r="AU14" s="17">
        <v>1.07098801582254E-2</v>
      </c>
      <c r="AV14" s="17">
        <v>1.35422382793459E-2</v>
      </c>
      <c r="AW14" s="17">
        <v>0</v>
      </c>
      <c r="AX14" s="17"/>
      <c r="AY14" s="17">
        <v>6.3110097338689901E-3</v>
      </c>
      <c r="AZ14" s="17">
        <v>5.5842624074839003E-3</v>
      </c>
      <c r="BA14" s="17">
        <v>2.0129392073439001E-2</v>
      </c>
      <c r="BB14" s="17">
        <v>3.6290181652443602E-3</v>
      </c>
      <c r="BC14" s="17">
        <v>0</v>
      </c>
      <c r="BD14" s="17"/>
      <c r="BE14" s="17">
        <v>0</v>
      </c>
      <c r="BF14" s="17">
        <v>8.2824402940120199E-3</v>
      </c>
      <c r="BG14" s="17">
        <v>5.6293732696878597E-3</v>
      </c>
      <c r="BH14" s="17">
        <v>1.4019467023956501E-2</v>
      </c>
      <c r="BI14" s="17"/>
      <c r="BJ14" s="17">
        <v>1.30668570404217E-2</v>
      </c>
      <c r="BK14" s="17">
        <v>1.2613609574178499E-2</v>
      </c>
      <c r="BL14" s="17">
        <v>6.50831013788878E-3</v>
      </c>
      <c r="BM14" s="17">
        <v>7.6164346864172998E-3</v>
      </c>
      <c r="BN14" s="17"/>
      <c r="BO14" s="17">
        <v>1.1079135523908001E-2</v>
      </c>
      <c r="BP14" s="17">
        <v>6.6686875078293701E-3</v>
      </c>
      <c r="BQ14" s="17">
        <v>8.1310578334884108E-3</v>
      </c>
      <c r="BR14" s="17"/>
      <c r="BS14" s="17">
        <v>8.3567556423240208E-3</v>
      </c>
      <c r="BT14" s="17">
        <v>7.2183658540442997E-3</v>
      </c>
      <c r="BU14" s="17"/>
      <c r="BV14" s="17">
        <v>9.9109795517581395E-3</v>
      </c>
      <c r="BW14" s="17">
        <v>5.8942546391521503E-3</v>
      </c>
      <c r="BX14" s="17">
        <v>2.9676041974166E-3</v>
      </c>
      <c r="BY14" s="17"/>
      <c r="BZ14" s="17">
        <v>1.00793033845894E-2</v>
      </c>
      <c r="CA14" s="17">
        <v>0</v>
      </c>
    </row>
    <row r="15" spans="2:79" x14ac:dyDescent="0.3">
      <c r="B15" s="18" t="s">
        <v>213</v>
      </c>
      <c r="C15" s="21">
        <v>0.83990808768233305</v>
      </c>
      <c r="D15" s="21">
        <v>0.81632489022223897</v>
      </c>
      <c r="E15" s="21">
        <v>0.864559908279524</v>
      </c>
      <c r="F15" s="21"/>
      <c r="G15" s="21">
        <v>0.79521983142452402</v>
      </c>
      <c r="H15" s="21">
        <v>0.82686815794749002</v>
      </c>
      <c r="I15" s="21">
        <v>0.84154043971857195</v>
      </c>
      <c r="J15" s="21">
        <v>0.82646824149828502</v>
      </c>
      <c r="K15" s="21">
        <v>0.87148588044172304</v>
      </c>
      <c r="L15" s="21">
        <v>0.86887777190453697</v>
      </c>
      <c r="M15" s="21"/>
      <c r="N15" s="21">
        <v>0.88439889449637898</v>
      </c>
      <c r="O15" s="21">
        <v>0.83322576204257603</v>
      </c>
      <c r="P15" s="21">
        <v>0.81350863837186205</v>
      </c>
      <c r="Q15" s="21">
        <v>0.81883731213537203</v>
      </c>
      <c r="R15" s="21"/>
      <c r="S15" s="21">
        <v>0.83806437000079403</v>
      </c>
      <c r="T15" s="21">
        <v>0.88728661854964297</v>
      </c>
      <c r="U15" s="21">
        <v>0.87112684768011495</v>
      </c>
      <c r="V15" s="21">
        <v>0.81311827606780396</v>
      </c>
      <c r="W15" s="21">
        <v>0.78503034640582803</v>
      </c>
      <c r="X15" s="21">
        <v>0.81793474979484604</v>
      </c>
      <c r="Y15" s="21">
        <v>0.78463414897236206</v>
      </c>
      <c r="Z15" s="21">
        <v>0.85071232349114001</v>
      </c>
      <c r="AA15" s="21">
        <v>0.87050670366343696</v>
      </c>
      <c r="AB15" s="21">
        <v>0.84700834671916903</v>
      </c>
      <c r="AC15" s="21">
        <v>0.88277152513683999</v>
      </c>
      <c r="AD15" s="21">
        <v>0.76238929244466902</v>
      </c>
      <c r="AE15" s="21"/>
      <c r="AF15" s="21">
        <v>0.82175853057441095</v>
      </c>
      <c r="AG15" s="21">
        <v>0.86477571856811897</v>
      </c>
      <c r="AH15" s="21">
        <v>0.87670367330652499</v>
      </c>
      <c r="AI15" s="21">
        <v>0.79221255014834102</v>
      </c>
      <c r="AJ15" s="21">
        <v>0.84068750004500703</v>
      </c>
      <c r="AK15" s="21"/>
      <c r="AL15" s="21">
        <v>0.87562845138001499</v>
      </c>
      <c r="AM15" s="21">
        <v>0.83509188905393705</v>
      </c>
      <c r="AN15" s="21">
        <v>0.86047918284340297</v>
      </c>
      <c r="AO15" s="21">
        <v>0.80124313010966797</v>
      </c>
      <c r="AP15" s="21">
        <v>0.88761525867368296</v>
      </c>
      <c r="AQ15" s="21">
        <v>0.834537737632848</v>
      </c>
      <c r="AR15" s="21"/>
      <c r="AS15" s="21">
        <v>0.91668684390611999</v>
      </c>
      <c r="AT15" s="21">
        <v>0.84502108626896599</v>
      </c>
      <c r="AU15" s="21">
        <v>0.78530758458702699</v>
      </c>
      <c r="AV15" s="21">
        <v>0.83357801620809402</v>
      </c>
      <c r="AW15" s="21">
        <v>0.77039501810001698</v>
      </c>
      <c r="AX15" s="21"/>
      <c r="AY15" s="21">
        <v>0.88005692032231098</v>
      </c>
      <c r="AZ15" s="21">
        <v>0.85301128211452804</v>
      </c>
      <c r="BA15" s="21">
        <v>0.79660642103283696</v>
      </c>
      <c r="BB15" s="21">
        <v>0.81866715551571201</v>
      </c>
      <c r="BC15" s="21">
        <v>0.76348586045849898</v>
      </c>
      <c r="BD15" s="21"/>
      <c r="BE15" s="21">
        <v>0.73503306839273597</v>
      </c>
      <c r="BF15" s="21">
        <v>0.80427267962300397</v>
      </c>
      <c r="BG15" s="21">
        <v>0.85206500170713995</v>
      </c>
      <c r="BH15" s="21">
        <v>0.86098798880068494</v>
      </c>
      <c r="BI15" s="21"/>
      <c r="BJ15" s="21">
        <v>0.77151433734588803</v>
      </c>
      <c r="BK15" s="21">
        <v>0.75481492544422901</v>
      </c>
      <c r="BL15" s="21">
        <v>0.86182427714101895</v>
      </c>
      <c r="BM15" s="21">
        <v>0.858429048804219</v>
      </c>
      <c r="BN15" s="21"/>
      <c r="BO15" s="21">
        <v>0.82798901193738195</v>
      </c>
      <c r="BP15" s="21">
        <v>0.831555874248881</v>
      </c>
      <c r="BQ15" s="21">
        <v>0.84480390008617001</v>
      </c>
      <c r="BR15" s="21"/>
      <c r="BS15" s="21">
        <v>0.84863455218893902</v>
      </c>
      <c r="BT15" s="21">
        <v>0.83019639534052603</v>
      </c>
      <c r="BU15" s="21"/>
      <c r="BV15" s="21">
        <v>0.88474744978055897</v>
      </c>
      <c r="BW15" s="21">
        <v>0.83485943619819003</v>
      </c>
      <c r="BX15" s="21">
        <v>0.83045313312134295</v>
      </c>
      <c r="BY15" s="21"/>
      <c r="BZ15" s="21">
        <v>0.898222597725017</v>
      </c>
      <c r="CA15" s="21">
        <v>0.86214439664551301</v>
      </c>
    </row>
    <row r="16" spans="2:79" x14ac:dyDescent="0.3">
      <c r="B16" s="18" t="s">
        <v>214</v>
      </c>
      <c r="C16" s="21">
        <v>3.7153216565399501E-2</v>
      </c>
      <c r="D16" s="21">
        <v>3.8987863527990399E-2</v>
      </c>
      <c r="E16" s="21">
        <v>3.5693971545780301E-2</v>
      </c>
      <c r="F16" s="21"/>
      <c r="G16" s="21">
        <v>5.7289259896860102E-2</v>
      </c>
      <c r="H16" s="21">
        <v>2.5048336141829601E-2</v>
      </c>
      <c r="I16" s="21">
        <v>3.4214367984790203E-2</v>
      </c>
      <c r="J16" s="21">
        <v>3.92114743052039E-2</v>
      </c>
      <c r="K16" s="21">
        <v>4.4524256976827603E-2</v>
      </c>
      <c r="L16" s="21">
        <v>2.9370554505347399E-2</v>
      </c>
      <c r="M16" s="21"/>
      <c r="N16" s="21">
        <v>3.0325011532302101E-2</v>
      </c>
      <c r="O16" s="21">
        <v>3.6095012191703399E-2</v>
      </c>
      <c r="P16" s="21">
        <v>4.8355293930118302E-2</v>
      </c>
      <c r="Q16" s="21">
        <v>3.6513446800144199E-2</v>
      </c>
      <c r="R16" s="21"/>
      <c r="S16" s="21">
        <v>3.8875790633208097E-2</v>
      </c>
      <c r="T16" s="21">
        <v>2.2454263012689699E-2</v>
      </c>
      <c r="U16" s="21">
        <v>2.4503669718466702E-2</v>
      </c>
      <c r="V16" s="21">
        <v>2.6079626697739E-2</v>
      </c>
      <c r="W16" s="21">
        <v>5.1298320065202699E-2</v>
      </c>
      <c r="X16" s="21">
        <v>2.0099721125851198E-2</v>
      </c>
      <c r="Y16" s="21">
        <v>8.8842585729706297E-2</v>
      </c>
      <c r="Z16" s="21">
        <v>3.8227861665305903E-2</v>
      </c>
      <c r="AA16" s="21">
        <v>3.3321444184139598E-2</v>
      </c>
      <c r="AB16" s="21">
        <v>4.1167505050519297E-2</v>
      </c>
      <c r="AC16" s="21">
        <v>2.4721611328405401E-2</v>
      </c>
      <c r="AD16" s="21">
        <v>6.1369416403238702E-2</v>
      </c>
      <c r="AE16" s="21"/>
      <c r="AF16" s="21">
        <v>6.1120684035910998E-2</v>
      </c>
      <c r="AG16" s="21">
        <v>2.65903303951542E-2</v>
      </c>
      <c r="AH16" s="21">
        <v>6.53503867332392E-3</v>
      </c>
      <c r="AI16" s="21">
        <v>5.8920160090031697E-2</v>
      </c>
      <c r="AJ16" s="21">
        <v>4.3981902278658502E-2</v>
      </c>
      <c r="AK16" s="21"/>
      <c r="AL16" s="21">
        <v>2.0453748923528799E-2</v>
      </c>
      <c r="AM16" s="21">
        <v>6.66587653071926E-2</v>
      </c>
      <c r="AN16" s="21">
        <v>2.0782614974668299E-2</v>
      </c>
      <c r="AO16" s="21">
        <v>5.1094717111958399E-2</v>
      </c>
      <c r="AP16" s="21">
        <v>2.61458186216608E-2</v>
      </c>
      <c r="AQ16" s="21">
        <v>1.6387466742719799E-2</v>
      </c>
      <c r="AR16" s="21"/>
      <c r="AS16" s="21">
        <v>2.92728694831484E-2</v>
      </c>
      <c r="AT16" s="21">
        <v>3.4067881236890703E-2</v>
      </c>
      <c r="AU16" s="21">
        <v>4.4552285302846099E-2</v>
      </c>
      <c r="AV16" s="21">
        <v>3.1544767902855902E-2</v>
      </c>
      <c r="AW16" s="21">
        <v>9.5790757208258595E-2</v>
      </c>
      <c r="AX16" s="21"/>
      <c r="AY16" s="21">
        <v>3.4105134390946597E-2</v>
      </c>
      <c r="AZ16" s="21">
        <v>3.1787298407367798E-2</v>
      </c>
      <c r="BA16" s="21">
        <v>4.4117480166472503E-2</v>
      </c>
      <c r="BB16" s="21">
        <v>4.3323661946472899E-2</v>
      </c>
      <c r="BC16" s="21">
        <v>6.04898151026265E-2</v>
      </c>
      <c r="BD16" s="21"/>
      <c r="BE16" s="21">
        <v>3.5806171357754199E-2</v>
      </c>
      <c r="BF16" s="21">
        <v>3.2577959841333902E-2</v>
      </c>
      <c r="BG16" s="21">
        <v>3.7680347945246301E-2</v>
      </c>
      <c r="BH16" s="21">
        <v>3.8265749500428103E-2</v>
      </c>
      <c r="BI16" s="21"/>
      <c r="BJ16" s="21">
        <v>4.7685671529025503E-2</v>
      </c>
      <c r="BK16" s="21">
        <v>4.5479249388746902E-2</v>
      </c>
      <c r="BL16" s="21">
        <v>2.96790787992295E-2</v>
      </c>
      <c r="BM16" s="21">
        <v>3.6770102213515302E-2</v>
      </c>
      <c r="BN16" s="21"/>
      <c r="BO16" s="21">
        <v>4.8965915072870299E-2</v>
      </c>
      <c r="BP16" s="21">
        <v>5.6494376315527797E-2</v>
      </c>
      <c r="BQ16" s="21">
        <v>3.13792559577835E-2</v>
      </c>
      <c r="BR16" s="21"/>
      <c r="BS16" s="21">
        <v>3.4169898124370997E-2</v>
      </c>
      <c r="BT16" s="21">
        <v>4.1196247456428699E-2</v>
      </c>
      <c r="BU16" s="21"/>
      <c r="BV16" s="21">
        <v>1.8224916452080998E-2</v>
      </c>
      <c r="BW16" s="21">
        <v>3.42622616190595E-2</v>
      </c>
      <c r="BX16" s="21">
        <v>5.6148798522222002E-2</v>
      </c>
      <c r="BY16" s="21"/>
      <c r="BZ16" s="21">
        <v>0</v>
      </c>
      <c r="CA16" s="21">
        <v>2.4428717818942399E-2</v>
      </c>
    </row>
    <row r="17" spans="2:79" x14ac:dyDescent="0.3">
      <c r="B17" s="18" t="s">
        <v>191</v>
      </c>
      <c r="C17" s="22">
        <v>0.802754871116934</v>
      </c>
      <c r="D17" s="22">
        <v>0.77733702669424798</v>
      </c>
      <c r="E17" s="22">
        <v>0.82886593673374398</v>
      </c>
      <c r="F17" s="22"/>
      <c r="G17" s="22">
        <v>0.73793057152766395</v>
      </c>
      <c r="H17" s="22">
        <v>0.80181982180566003</v>
      </c>
      <c r="I17" s="22">
        <v>0.80732607173378201</v>
      </c>
      <c r="J17" s="22">
        <v>0.78725676719308102</v>
      </c>
      <c r="K17" s="22">
        <v>0.82696162346489599</v>
      </c>
      <c r="L17" s="22">
        <v>0.83950721739918899</v>
      </c>
      <c r="M17" s="22"/>
      <c r="N17" s="22">
        <v>0.85407388296407705</v>
      </c>
      <c r="O17" s="22">
        <v>0.79713074985087196</v>
      </c>
      <c r="P17" s="22">
        <v>0.76515334444174399</v>
      </c>
      <c r="Q17" s="22">
        <v>0.78232386533522802</v>
      </c>
      <c r="R17" s="22"/>
      <c r="S17" s="22">
        <v>0.79918857936758603</v>
      </c>
      <c r="T17" s="22">
        <v>0.86483235553695303</v>
      </c>
      <c r="U17" s="22">
        <v>0.84662317796164799</v>
      </c>
      <c r="V17" s="22">
        <v>0.78703864937006496</v>
      </c>
      <c r="W17" s="22">
        <v>0.73373202634062595</v>
      </c>
      <c r="X17" s="22">
        <v>0.79783502866899503</v>
      </c>
      <c r="Y17" s="22">
        <v>0.69579156324265601</v>
      </c>
      <c r="Z17" s="22">
        <v>0.812484461825834</v>
      </c>
      <c r="AA17" s="22">
        <v>0.83718525947929801</v>
      </c>
      <c r="AB17" s="22">
        <v>0.80584084166865</v>
      </c>
      <c r="AC17" s="22">
        <v>0.85804991380843498</v>
      </c>
      <c r="AD17" s="22">
        <v>0.70101987604143001</v>
      </c>
      <c r="AE17" s="22"/>
      <c r="AF17" s="22">
        <v>0.76063784653849997</v>
      </c>
      <c r="AG17" s="22">
        <v>0.83818538817296495</v>
      </c>
      <c r="AH17" s="22">
        <v>0.87016863463320104</v>
      </c>
      <c r="AI17" s="22">
        <v>0.73329239005830904</v>
      </c>
      <c r="AJ17" s="22">
        <v>0.79670559776634897</v>
      </c>
      <c r="AK17" s="22"/>
      <c r="AL17" s="22">
        <v>0.85517470245648597</v>
      </c>
      <c r="AM17" s="22">
        <v>0.768433123746744</v>
      </c>
      <c r="AN17" s="22">
        <v>0.83969656786873503</v>
      </c>
      <c r="AO17" s="22">
        <v>0.75014841299770896</v>
      </c>
      <c r="AP17" s="22">
        <v>0.86146944005202197</v>
      </c>
      <c r="AQ17" s="22">
        <v>0.81815027089012804</v>
      </c>
      <c r="AR17" s="22"/>
      <c r="AS17" s="22">
        <v>0.88741397442297199</v>
      </c>
      <c r="AT17" s="22">
        <v>0.81095320503207502</v>
      </c>
      <c r="AU17" s="22">
        <v>0.74075529928418005</v>
      </c>
      <c r="AV17" s="22">
        <v>0.80203324830523803</v>
      </c>
      <c r="AW17" s="22">
        <v>0.67460426089175796</v>
      </c>
      <c r="AX17" s="22"/>
      <c r="AY17" s="22">
        <v>0.845951785931365</v>
      </c>
      <c r="AZ17" s="22">
        <v>0.82122398370716099</v>
      </c>
      <c r="BA17" s="22">
        <v>0.75248894086636398</v>
      </c>
      <c r="BB17" s="22">
        <v>0.77534349356923904</v>
      </c>
      <c r="BC17" s="22">
        <v>0.70299604535587201</v>
      </c>
      <c r="BD17" s="22"/>
      <c r="BE17" s="22">
        <v>0.69922689703498198</v>
      </c>
      <c r="BF17" s="22">
        <v>0.77169471978167004</v>
      </c>
      <c r="BG17" s="22">
        <v>0.81438465376189395</v>
      </c>
      <c r="BH17" s="22">
        <v>0.82272223930025701</v>
      </c>
      <c r="BI17" s="22"/>
      <c r="BJ17" s="22">
        <v>0.723828665816863</v>
      </c>
      <c r="BK17" s="22">
        <v>0.70933567605548198</v>
      </c>
      <c r="BL17" s="22">
        <v>0.83214519834179002</v>
      </c>
      <c r="BM17" s="22">
        <v>0.82165894659070404</v>
      </c>
      <c r="BN17" s="22"/>
      <c r="BO17" s="22">
        <v>0.77902309686451099</v>
      </c>
      <c r="BP17" s="22">
        <v>0.77506149793335299</v>
      </c>
      <c r="BQ17" s="22">
        <v>0.813424644128387</v>
      </c>
      <c r="BR17" s="22"/>
      <c r="BS17" s="22">
        <v>0.81446465406456803</v>
      </c>
      <c r="BT17" s="22">
        <v>0.789000147884098</v>
      </c>
      <c r="BU17" s="22"/>
      <c r="BV17" s="22">
        <v>0.86652253332847795</v>
      </c>
      <c r="BW17" s="22">
        <v>0.80059717457913004</v>
      </c>
      <c r="BX17" s="22">
        <v>0.77430433459912096</v>
      </c>
      <c r="BY17" s="22"/>
      <c r="BZ17" s="22">
        <v>0.898222597725017</v>
      </c>
      <c r="CA17" s="22">
        <v>0.83771567882657105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0.333143231563788</v>
      </c>
      <c r="D9" s="17">
        <v>0.30629551646316899</v>
      </c>
      <c r="E9" s="17">
        <v>0.36228706890054302</v>
      </c>
      <c r="F9" s="17"/>
      <c r="G9" s="17">
        <v>0.291432785089145</v>
      </c>
      <c r="H9" s="17">
        <v>0.34205490649815201</v>
      </c>
      <c r="I9" s="17">
        <v>0.32957897625503801</v>
      </c>
      <c r="J9" s="17">
        <v>0.30539788478540603</v>
      </c>
      <c r="K9" s="17">
        <v>0.35234605355797399</v>
      </c>
      <c r="L9" s="17">
        <v>0.36635669156672701</v>
      </c>
      <c r="M9" s="17"/>
      <c r="N9" s="17">
        <v>0.35901115965114999</v>
      </c>
      <c r="O9" s="17">
        <v>0.33253402124107301</v>
      </c>
      <c r="P9" s="17">
        <v>0.31555553502380201</v>
      </c>
      <c r="Q9" s="17">
        <v>0.32211616096113199</v>
      </c>
      <c r="R9" s="17"/>
      <c r="S9" s="17">
        <v>0.39407475554328403</v>
      </c>
      <c r="T9" s="17">
        <v>0.31586029464828702</v>
      </c>
      <c r="U9" s="17">
        <v>0.31719803298065202</v>
      </c>
      <c r="V9" s="17">
        <v>0.35367651206255601</v>
      </c>
      <c r="W9" s="17">
        <v>0.29524506176266402</v>
      </c>
      <c r="X9" s="17">
        <v>0.35818013031797702</v>
      </c>
      <c r="Y9" s="17">
        <v>0.26011998645669399</v>
      </c>
      <c r="Z9" s="17">
        <v>0.31437865469682003</v>
      </c>
      <c r="AA9" s="17">
        <v>0.37380070613219801</v>
      </c>
      <c r="AB9" s="17">
        <v>0.296790266961382</v>
      </c>
      <c r="AC9" s="17">
        <v>0.30229519887735601</v>
      </c>
      <c r="AD9" s="17">
        <v>0.35016817922389698</v>
      </c>
      <c r="AE9" s="17"/>
      <c r="AF9" s="17">
        <v>0.30266798643812498</v>
      </c>
      <c r="AG9" s="17">
        <v>0.38327006797235602</v>
      </c>
      <c r="AH9" s="17">
        <v>0.36769244179906502</v>
      </c>
      <c r="AI9" s="17">
        <v>0.19774076643354899</v>
      </c>
      <c r="AJ9" s="17">
        <v>0.41391414819875699</v>
      </c>
      <c r="AK9" s="17"/>
      <c r="AL9" s="17">
        <v>0.40735571298633</v>
      </c>
      <c r="AM9" s="17">
        <v>0.34419018036176702</v>
      </c>
      <c r="AN9" s="17">
        <v>0.41381177293896299</v>
      </c>
      <c r="AO9" s="17">
        <v>0.22023269499456899</v>
      </c>
      <c r="AP9" s="17">
        <v>0.42689427297058502</v>
      </c>
      <c r="AQ9" s="17">
        <v>0.273641794679303</v>
      </c>
      <c r="AR9" s="17"/>
      <c r="AS9" s="17">
        <v>0.46138325450499301</v>
      </c>
      <c r="AT9" s="17">
        <v>0.32626907882034301</v>
      </c>
      <c r="AU9" s="17">
        <v>0.25288630162072401</v>
      </c>
      <c r="AV9" s="17">
        <v>0.319280367115722</v>
      </c>
      <c r="AW9" s="17">
        <v>0.44149953196213299</v>
      </c>
      <c r="AX9" s="17"/>
      <c r="AY9" s="17">
        <v>0.42860630356063001</v>
      </c>
      <c r="AZ9" s="17">
        <v>0.31662224416784401</v>
      </c>
      <c r="BA9" s="17">
        <v>0.29293330418506702</v>
      </c>
      <c r="BB9" s="17">
        <v>0.27794887017162101</v>
      </c>
      <c r="BC9" s="17">
        <v>0.25018055536591899</v>
      </c>
      <c r="BD9" s="17"/>
      <c r="BE9" s="17">
        <v>0.19968107264023899</v>
      </c>
      <c r="BF9" s="17">
        <v>0.30347141381936599</v>
      </c>
      <c r="BG9" s="17">
        <v>0.32207497257755902</v>
      </c>
      <c r="BH9" s="17">
        <v>0.39153901873483199</v>
      </c>
      <c r="BI9" s="17"/>
      <c r="BJ9" s="17">
        <v>0.25691056361589798</v>
      </c>
      <c r="BK9" s="17">
        <v>0.346492988469357</v>
      </c>
      <c r="BL9" s="17">
        <v>0.34015295047983801</v>
      </c>
      <c r="BM9" s="17">
        <v>0.34697266078035499</v>
      </c>
      <c r="BN9" s="17"/>
      <c r="BO9" s="17">
        <v>0.31283355988927702</v>
      </c>
      <c r="BP9" s="17">
        <v>0.262922507276455</v>
      </c>
      <c r="BQ9" s="17">
        <v>0.35262554968502502</v>
      </c>
      <c r="BR9" s="17"/>
      <c r="BS9" s="17">
        <v>0.36294415745705699</v>
      </c>
      <c r="BT9" s="17">
        <v>0.29545154970489801</v>
      </c>
      <c r="BU9" s="17"/>
      <c r="BV9" s="17">
        <v>0.37605465663702797</v>
      </c>
      <c r="BW9" s="17">
        <v>0.33977148394470402</v>
      </c>
      <c r="BX9" s="17">
        <v>0.30791767658109698</v>
      </c>
      <c r="BY9" s="17"/>
      <c r="BZ9" s="17">
        <v>0.35064845071449302</v>
      </c>
      <c r="CA9" s="17">
        <v>0.37901604319830501</v>
      </c>
    </row>
    <row r="10" spans="2:79" x14ac:dyDescent="0.3">
      <c r="B10" s="18" t="s">
        <v>209</v>
      </c>
      <c r="C10" s="17">
        <v>0.34388889603017597</v>
      </c>
      <c r="D10" s="17">
        <v>0.34685372688882798</v>
      </c>
      <c r="E10" s="17">
        <v>0.33911280225119</v>
      </c>
      <c r="F10" s="17"/>
      <c r="G10" s="17">
        <v>0.40025678305900902</v>
      </c>
      <c r="H10" s="17">
        <v>0.34270797501462802</v>
      </c>
      <c r="I10" s="17">
        <v>0.32929713595469801</v>
      </c>
      <c r="J10" s="17">
        <v>0.34881159228650699</v>
      </c>
      <c r="K10" s="17">
        <v>0.29284593990882801</v>
      </c>
      <c r="L10" s="17">
        <v>0.34916148747169101</v>
      </c>
      <c r="M10" s="17"/>
      <c r="N10" s="17">
        <v>0.36572344796440998</v>
      </c>
      <c r="O10" s="17">
        <v>0.36688992251909303</v>
      </c>
      <c r="P10" s="17">
        <v>0.32876749773337299</v>
      </c>
      <c r="Q10" s="17">
        <v>0.306922222837752</v>
      </c>
      <c r="R10" s="17"/>
      <c r="S10" s="17">
        <v>0.27090625287911702</v>
      </c>
      <c r="T10" s="17">
        <v>0.37791211636411198</v>
      </c>
      <c r="U10" s="17">
        <v>0.36340400082252899</v>
      </c>
      <c r="V10" s="17">
        <v>0.31040527606427798</v>
      </c>
      <c r="W10" s="17">
        <v>0.39702567219475099</v>
      </c>
      <c r="X10" s="17">
        <v>0.32971190010311702</v>
      </c>
      <c r="Y10" s="17">
        <v>0.417013351645379</v>
      </c>
      <c r="Z10" s="17">
        <v>0.36206048744043501</v>
      </c>
      <c r="AA10" s="17">
        <v>0.34208859726866803</v>
      </c>
      <c r="AB10" s="17">
        <v>0.35299915665680298</v>
      </c>
      <c r="AC10" s="17">
        <v>0.32175361329235702</v>
      </c>
      <c r="AD10" s="17">
        <v>0.300159612065723</v>
      </c>
      <c r="AE10" s="17"/>
      <c r="AF10" s="17">
        <v>0.34828960599363701</v>
      </c>
      <c r="AG10" s="17">
        <v>0.36264817071276501</v>
      </c>
      <c r="AH10" s="17">
        <v>0.41194559455534602</v>
      </c>
      <c r="AI10" s="17">
        <v>0.30481900571468001</v>
      </c>
      <c r="AJ10" s="17">
        <v>0.31497763312388499</v>
      </c>
      <c r="AK10" s="17"/>
      <c r="AL10" s="17">
        <v>0.36389694976922499</v>
      </c>
      <c r="AM10" s="17">
        <v>0.33833850236402102</v>
      </c>
      <c r="AN10" s="17">
        <v>0.394757838714691</v>
      </c>
      <c r="AO10" s="17">
        <v>0.30764908528667201</v>
      </c>
      <c r="AP10" s="17">
        <v>0.342466351383509</v>
      </c>
      <c r="AQ10" s="17">
        <v>0.36306237731535101</v>
      </c>
      <c r="AR10" s="17"/>
      <c r="AS10" s="17">
        <v>0.29171868395643302</v>
      </c>
      <c r="AT10" s="17">
        <v>0.35033121295856501</v>
      </c>
      <c r="AU10" s="17">
        <v>0.38116281582855399</v>
      </c>
      <c r="AV10" s="17">
        <v>0.33539796084233597</v>
      </c>
      <c r="AW10" s="17">
        <v>0.28457692897758202</v>
      </c>
      <c r="AX10" s="17"/>
      <c r="AY10" s="17">
        <v>0.29477702465465899</v>
      </c>
      <c r="AZ10" s="17">
        <v>0.37627460137860502</v>
      </c>
      <c r="BA10" s="17">
        <v>0.34389214955651798</v>
      </c>
      <c r="BB10" s="17">
        <v>0.350438859772991</v>
      </c>
      <c r="BC10" s="17">
        <v>0.33804869898546502</v>
      </c>
      <c r="BD10" s="17"/>
      <c r="BE10" s="17">
        <v>0.29350629455597799</v>
      </c>
      <c r="BF10" s="17">
        <v>0.356811930738202</v>
      </c>
      <c r="BG10" s="17">
        <v>0.36027118276582398</v>
      </c>
      <c r="BH10" s="17">
        <v>0.31851794863246802</v>
      </c>
      <c r="BI10" s="17"/>
      <c r="BJ10" s="17">
        <v>0.28864573248211201</v>
      </c>
      <c r="BK10" s="17">
        <v>0.38393925891615299</v>
      </c>
      <c r="BL10" s="17">
        <v>0.327918983627706</v>
      </c>
      <c r="BM10" s="17">
        <v>0.359286172281778</v>
      </c>
      <c r="BN10" s="17"/>
      <c r="BO10" s="17">
        <v>0.35731798283266603</v>
      </c>
      <c r="BP10" s="17">
        <v>0.398158272398556</v>
      </c>
      <c r="BQ10" s="17">
        <v>0.33129455203997499</v>
      </c>
      <c r="BR10" s="17"/>
      <c r="BS10" s="17">
        <v>0.34359582081943302</v>
      </c>
      <c r="BT10" s="17">
        <v>0.34443783411481999</v>
      </c>
      <c r="BU10" s="17"/>
      <c r="BV10" s="17">
        <v>0.37887289075571001</v>
      </c>
      <c r="BW10" s="17">
        <v>0.34044300465490301</v>
      </c>
      <c r="BX10" s="17">
        <v>0.33409008329921502</v>
      </c>
      <c r="BY10" s="17"/>
      <c r="BZ10" s="17">
        <v>0.375349927796164</v>
      </c>
      <c r="CA10" s="17">
        <v>0.36370961453342099</v>
      </c>
    </row>
    <row r="11" spans="2:79" x14ac:dyDescent="0.3">
      <c r="B11" s="18" t="s">
        <v>210</v>
      </c>
      <c r="C11" s="17">
        <v>0.175860654019486</v>
      </c>
      <c r="D11" s="17">
        <v>0.17426231285764501</v>
      </c>
      <c r="E11" s="17">
        <v>0.17811120823733501</v>
      </c>
      <c r="F11" s="17"/>
      <c r="G11" s="17">
        <v>0.17562066544152999</v>
      </c>
      <c r="H11" s="17">
        <v>0.17166450053634499</v>
      </c>
      <c r="I11" s="17">
        <v>0.195113483598545</v>
      </c>
      <c r="J11" s="17">
        <v>0.20766542672604399</v>
      </c>
      <c r="K11" s="17">
        <v>0.17694234934497099</v>
      </c>
      <c r="L11" s="17">
        <v>0.13721197571685001</v>
      </c>
      <c r="M11" s="17"/>
      <c r="N11" s="17">
        <v>0.133649263279155</v>
      </c>
      <c r="O11" s="17">
        <v>0.164290822532417</v>
      </c>
      <c r="P11" s="17">
        <v>0.21503029732635001</v>
      </c>
      <c r="Q11" s="17">
        <v>0.20031473657080101</v>
      </c>
      <c r="R11" s="17"/>
      <c r="S11" s="17">
        <v>0.191096604931139</v>
      </c>
      <c r="T11" s="17">
        <v>0.17190729664998899</v>
      </c>
      <c r="U11" s="17">
        <v>0.18079099772060001</v>
      </c>
      <c r="V11" s="17">
        <v>0.168512058042952</v>
      </c>
      <c r="W11" s="17">
        <v>0.16877695367343101</v>
      </c>
      <c r="X11" s="17">
        <v>0.189242137252225</v>
      </c>
      <c r="Y11" s="17">
        <v>0.177844112997431</v>
      </c>
      <c r="Z11" s="17">
        <v>0.16157228094743301</v>
      </c>
      <c r="AA11" s="17">
        <v>0.15823046558606901</v>
      </c>
      <c r="AB11" s="17">
        <v>0.184663060332006</v>
      </c>
      <c r="AC11" s="17">
        <v>0.17712249467616101</v>
      </c>
      <c r="AD11" s="17">
        <v>0.15691315735407699</v>
      </c>
      <c r="AE11" s="17"/>
      <c r="AF11" s="17">
        <v>0.174153237348359</v>
      </c>
      <c r="AG11" s="17">
        <v>0.14874816507911601</v>
      </c>
      <c r="AH11" s="17">
        <v>0.167905777996015</v>
      </c>
      <c r="AI11" s="17">
        <v>0.21646073728717999</v>
      </c>
      <c r="AJ11" s="17">
        <v>0.17381905377227</v>
      </c>
      <c r="AK11" s="17"/>
      <c r="AL11" s="17">
        <v>0.144403150259553</v>
      </c>
      <c r="AM11" s="17">
        <v>0.16400299641036201</v>
      </c>
      <c r="AN11" s="17">
        <v>0.118326246366423</v>
      </c>
      <c r="AO11" s="17">
        <v>0.23751914260561199</v>
      </c>
      <c r="AP11" s="17">
        <v>0.14631126441324599</v>
      </c>
      <c r="AQ11" s="17">
        <v>0.194037559119044</v>
      </c>
      <c r="AR11" s="17"/>
      <c r="AS11" s="17">
        <v>0.133314548742058</v>
      </c>
      <c r="AT11" s="17">
        <v>0.17589479408131301</v>
      </c>
      <c r="AU11" s="17">
        <v>0.20990057092207401</v>
      </c>
      <c r="AV11" s="17">
        <v>0.17759880651816101</v>
      </c>
      <c r="AW11" s="17">
        <v>0.103678458990723</v>
      </c>
      <c r="AX11" s="17"/>
      <c r="AY11" s="17">
        <v>0.14311330152475199</v>
      </c>
      <c r="AZ11" s="17">
        <v>0.18481045221116099</v>
      </c>
      <c r="BA11" s="17">
        <v>0.20602174417749999</v>
      </c>
      <c r="BB11" s="17">
        <v>0.16827896281080301</v>
      </c>
      <c r="BC11" s="17">
        <v>0.158781058353232</v>
      </c>
      <c r="BD11" s="17"/>
      <c r="BE11" s="17">
        <v>0.22318646178059101</v>
      </c>
      <c r="BF11" s="17">
        <v>0.18692787946512099</v>
      </c>
      <c r="BG11" s="17">
        <v>0.18535775750710301</v>
      </c>
      <c r="BH11" s="17">
        <v>0.145532238065328</v>
      </c>
      <c r="BI11" s="17"/>
      <c r="BJ11" s="17">
        <v>0.24091165955944199</v>
      </c>
      <c r="BK11" s="17">
        <v>0.19155760871679101</v>
      </c>
      <c r="BL11" s="17">
        <v>0.179772630263594</v>
      </c>
      <c r="BM11" s="17">
        <v>0.156964811173152</v>
      </c>
      <c r="BN11" s="17"/>
      <c r="BO11" s="17">
        <v>0.18193278725438</v>
      </c>
      <c r="BP11" s="17">
        <v>0.17454939140169201</v>
      </c>
      <c r="BQ11" s="17">
        <v>0.173363755109364</v>
      </c>
      <c r="BR11" s="17"/>
      <c r="BS11" s="17">
        <v>0.16645383944581099</v>
      </c>
      <c r="BT11" s="17">
        <v>0.186471027175308</v>
      </c>
      <c r="BU11" s="17"/>
      <c r="BV11" s="17">
        <v>0.138031090560324</v>
      </c>
      <c r="BW11" s="17">
        <v>0.19142444788386601</v>
      </c>
      <c r="BX11" s="17">
        <v>0.16979746751341701</v>
      </c>
      <c r="BY11" s="17"/>
      <c r="BZ11" s="17">
        <v>0.17610270531054101</v>
      </c>
      <c r="CA11" s="17">
        <v>0.15378433008188</v>
      </c>
    </row>
    <row r="12" spans="2:79" x14ac:dyDescent="0.3">
      <c r="B12" s="18" t="s">
        <v>211</v>
      </c>
      <c r="C12" s="17">
        <v>8.0186301329686793E-2</v>
      </c>
      <c r="D12" s="17">
        <v>0.100328428634173</v>
      </c>
      <c r="E12" s="17">
        <v>6.0304176827063398E-2</v>
      </c>
      <c r="F12" s="17"/>
      <c r="G12" s="17">
        <v>7.3582196718056006E-2</v>
      </c>
      <c r="H12" s="17">
        <v>9.4743170408512004E-2</v>
      </c>
      <c r="I12" s="17">
        <v>6.4507244656545101E-2</v>
      </c>
      <c r="J12" s="17">
        <v>7.26216182527787E-2</v>
      </c>
      <c r="K12" s="17">
        <v>0.107545080651926</v>
      </c>
      <c r="L12" s="17">
        <v>7.3360407514731593E-2</v>
      </c>
      <c r="M12" s="17"/>
      <c r="N12" s="17">
        <v>8.4030033394099396E-2</v>
      </c>
      <c r="O12" s="17">
        <v>7.7220113897857295E-2</v>
      </c>
      <c r="P12" s="17">
        <v>9.0150212975245794E-2</v>
      </c>
      <c r="Q12" s="17">
        <v>6.9682383140029003E-2</v>
      </c>
      <c r="R12" s="17"/>
      <c r="S12" s="17">
        <v>8.4890765698227302E-2</v>
      </c>
      <c r="T12" s="17">
        <v>8.34449224021276E-2</v>
      </c>
      <c r="U12" s="17">
        <v>8.0630722485993803E-2</v>
      </c>
      <c r="V12" s="17">
        <v>8.4771810533614503E-2</v>
      </c>
      <c r="W12" s="17">
        <v>6.0964617360333297E-2</v>
      </c>
      <c r="X12" s="17">
        <v>5.7762107953868998E-2</v>
      </c>
      <c r="Y12" s="17">
        <v>9.1734938214284495E-2</v>
      </c>
      <c r="Z12" s="17">
        <v>0.13415676234320001</v>
      </c>
      <c r="AA12" s="17">
        <v>8.4203795900016698E-2</v>
      </c>
      <c r="AB12" s="17">
        <v>7.6683282569793093E-2</v>
      </c>
      <c r="AC12" s="17">
        <v>4.4210341788096998E-2</v>
      </c>
      <c r="AD12" s="17">
        <v>9.5152255074696906E-2</v>
      </c>
      <c r="AE12" s="17"/>
      <c r="AF12" s="17">
        <v>0.111865471492319</v>
      </c>
      <c r="AG12" s="17">
        <v>6.4604053338484999E-2</v>
      </c>
      <c r="AH12" s="17">
        <v>2.3815613584343701E-2</v>
      </c>
      <c r="AI12" s="17">
        <v>0.12733659101196501</v>
      </c>
      <c r="AJ12" s="17">
        <v>4.0598171359087901E-2</v>
      </c>
      <c r="AK12" s="17"/>
      <c r="AL12" s="17">
        <v>5.5790283112967999E-2</v>
      </c>
      <c r="AM12" s="17">
        <v>9.1270444151948807E-2</v>
      </c>
      <c r="AN12" s="17">
        <v>4.1734864086573703E-2</v>
      </c>
      <c r="AO12" s="17">
        <v>0.13598767699405501</v>
      </c>
      <c r="AP12" s="17">
        <v>3.5601818501172999E-2</v>
      </c>
      <c r="AQ12" s="17">
        <v>8.15517460760221E-2</v>
      </c>
      <c r="AR12" s="17"/>
      <c r="AS12" s="17">
        <v>5.79965756310548E-2</v>
      </c>
      <c r="AT12" s="17">
        <v>9.0581907143292104E-2</v>
      </c>
      <c r="AU12" s="17">
        <v>7.9681316937124796E-2</v>
      </c>
      <c r="AV12" s="17">
        <v>8.0784804046676206E-2</v>
      </c>
      <c r="AW12" s="17">
        <v>0</v>
      </c>
      <c r="AX12" s="17"/>
      <c r="AY12" s="17">
        <v>6.5577403861778003E-2</v>
      </c>
      <c r="AZ12" s="17">
        <v>8.4463581322624201E-2</v>
      </c>
      <c r="BA12" s="17">
        <v>7.7845639312315196E-2</v>
      </c>
      <c r="BB12" s="17">
        <v>9.8700420645551401E-2</v>
      </c>
      <c r="BC12" s="17">
        <v>8.6546369804416504E-2</v>
      </c>
      <c r="BD12" s="17"/>
      <c r="BE12" s="17">
        <v>0.121922096984107</v>
      </c>
      <c r="BF12" s="17">
        <v>0.101088072459702</v>
      </c>
      <c r="BG12" s="17">
        <v>7.3719323752199695E-2</v>
      </c>
      <c r="BH12" s="17">
        <v>6.9308616606127804E-2</v>
      </c>
      <c r="BI12" s="17"/>
      <c r="BJ12" s="17">
        <v>0.108791613268178</v>
      </c>
      <c r="BK12" s="17">
        <v>3.5588965126033101E-2</v>
      </c>
      <c r="BL12" s="17">
        <v>9.3221284524154402E-2</v>
      </c>
      <c r="BM12" s="17">
        <v>7.2604164415319E-2</v>
      </c>
      <c r="BN12" s="17"/>
      <c r="BO12" s="17">
        <v>9.0615539168766607E-2</v>
      </c>
      <c r="BP12" s="17">
        <v>8.4184999472902394E-2</v>
      </c>
      <c r="BQ12" s="17">
        <v>7.7314998789602907E-2</v>
      </c>
      <c r="BR12" s="17"/>
      <c r="BS12" s="17">
        <v>7.0001366324127998E-2</v>
      </c>
      <c r="BT12" s="17">
        <v>9.3668700098448895E-2</v>
      </c>
      <c r="BU12" s="17"/>
      <c r="BV12" s="17">
        <v>7.0366807084449007E-2</v>
      </c>
      <c r="BW12" s="17">
        <v>6.3839433661824693E-2</v>
      </c>
      <c r="BX12" s="17">
        <v>0.110730578769067</v>
      </c>
      <c r="BY12" s="17"/>
      <c r="BZ12" s="17">
        <v>5.8911312455680501E-2</v>
      </c>
      <c r="CA12" s="17">
        <v>6.4283975184529302E-2</v>
      </c>
    </row>
    <row r="13" spans="2:79" x14ac:dyDescent="0.3">
      <c r="B13" s="18" t="s">
        <v>212</v>
      </c>
      <c r="C13" s="17">
        <v>4.5628032377104902E-2</v>
      </c>
      <c r="D13" s="17">
        <v>5.4085760949306803E-2</v>
      </c>
      <c r="E13" s="17">
        <v>3.7784666808174001E-2</v>
      </c>
      <c r="F13" s="17"/>
      <c r="G13" s="17">
        <v>3.7604191618062298E-2</v>
      </c>
      <c r="H13" s="17">
        <v>2.8152233705873199E-2</v>
      </c>
      <c r="I13" s="17">
        <v>5.9100883503768097E-2</v>
      </c>
      <c r="J13" s="17">
        <v>5.1057251724764698E-2</v>
      </c>
      <c r="K13" s="17">
        <v>5.0831018816409501E-2</v>
      </c>
      <c r="L13" s="17">
        <v>4.6385781608522803E-2</v>
      </c>
      <c r="M13" s="17"/>
      <c r="N13" s="17">
        <v>3.8120733908233298E-2</v>
      </c>
      <c r="O13" s="17">
        <v>3.9755011456559998E-2</v>
      </c>
      <c r="P13" s="17">
        <v>3.6352032304453198E-2</v>
      </c>
      <c r="Q13" s="17">
        <v>6.8919297192328394E-2</v>
      </c>
      <c r="R13" s="17"/>
      <c r="S13" s="17">
        <v>4.4899346355733998E-2</v>
      </c>
      <c r="T13" s="17">
        <v>2.2433027609697301E-2</v>
      </c>
      <c r="U13" s="17">
        <v>3.91605723289934E-2</v>
      </c>
      <c r="V13" s="17">
        <v>6.6661144772178202E-2</v>
      </c>
      <c r="W13" s="17">
        <v>6.5018403897559404E-2</v>
      </c>
      <c r="X13" s="17">
        <v>3.7600425749972403E-2</v>
      </c>
      <c r="Y13" s="17">
        <v>4.0749463135809502E-2</v>
      </c>
      <c r="Z13" s="17">
        <v>1.4862646928262399E-2</v>
      </c>
      <c r="AA13" s="17">
        <v>2.5510624854922202E-2</v>
      </c>
      <c r="AB13" s="17">
        <v>6.5145950686330403E-2</v>
      </c>
      <c r="AC13" s="17">
        <v>7.7834806806823406E-2</v>
      </c>
      <c r="AD13" s="17">
        <v>9.7606796281605707E-2</v>
      </c>
      <c r="AE13" s="17"/>
      <c r="AF13" s="17">
        <v>4.8458037209010603E-2</v>
      </c>
      <c r="AG13" s="17">
        <v>2.46349935304431E-2</v>
      </c>
      <c r="AH13" s="17">
        <v>1.1019207482789299E-2</v>
      </c>
      <c r="AI13" s="17">
        <v>0.14083255287576399</v>
      </c>
      <c r="AJ13" s="17">
        <v>2.2744718391391298E-2</v>
      </c>
      <c r="AK13" s="17"/>
      <c r="AL13" s="17">
        <v>1.7383122040467599E-2</v>
      </c>
      <c r="AM13" s="17">
        <v>5.4007514178854597E-2</v>
      </c>
      <c r="AN13" s="17">
        <v>1.46925145646654E-2</v>
      </c>
      <c r="AO13" s="17">
        <v>8.4769606098494904E-2</v>
      </c>
      <c r="AP13" s="17">
        <v>2.9131805312827001E-2</v>
      </c>
      <c r="AQ13" s="17">
        <v>2.8221258717027201E-2</v>
      </c>
      <c r="AR13" s="17"/>
      <c r="AS13" s="17">
        <v>4.2140529865383997E-2</v>
      </c>
      <c r="AT13" s="17">
        <v>3.4639352651032601E-2</v>
      </c>
      <c r="AU13" s="17">
        <v>5.2305364510716497E-2</v>
      </c>
      <c r="AV13" s="17">
        <v>5.8732746476548602E-2</v>
      </c>
      <c r="AW13" s="17">
        <v>0.17024508006956199</v>
      </c>
      <c r="AX13" s="17"/>
      <c r="AY13" s="17">
        <v>5.1513894104871498E-2</v>
      </c>
      <c r="AZ13" s="17">
        <v>1.8653513618026599E-2</v>
      </c>
      <c r="BA13" s="17">
        <v>5.0324776885166199E-2</v>
      </c>
      <c r="BB13" s="17">
        <v>8.5346872947875199E-2</v>
      </c>
      <c r="BC13" s="17">
        <v>0.13647596495418299</v>
      </c>
      <c r="BD13" s="17"/>
      <c r="BE13" s="17">
        <v>0.105695255027494</v>
      </c>
      <c r="BF13" s="17">
        <v>4.1513587162780197E-2</v>
      </c>
      <c r="BG13" s="17">
        <v>4.4067578720729798E-2</v>
      </c>
      <c r="BH13" s="17">
        <v>4.2011379774972199E-2</v>
      </c>
      <c r="BI13" s="17"/>
      <c r="BJ13" s="17">
        <v>8.2364268368675997E-2</v>
      </c>
      <c r="BK13" s="17">
        <v>2.3550642761286999E-2</v>
      </c>
      <c r="BL13" s="17">
        <v>3.75877590499945E-2</v>
      </c>
      <c r="BM13" s="17">
        <v>4.3761430921607301E-2</v>
      </c>
      <c r="BN13" s="17"/>
      <c r="BO13" s="17">
        <v>3.6722638467301803E-2</v>
      </c>
      <c r="BP13" s="17">
        <v>6.0850425094325498E-2</v>
      </c>
      <c r="BQ13" s="17">
        <v>4.4296638929137697E-2</v>
      </c>
      <c r="BR13" s="17"/>
      <c r="BS13" s="17">
        <v>3.9697949809354399E-2</v>
      </c>
      <c r="BT13" s="17">
        <v>5.3470755653423102E-2</v>
      </c>
      <c r="BU13" s="17"/>
      <c r="BV13" s="17">
        <v>1.9779194632035299E-2</v>
      </c>
      <c r="BW13" s="17">
        <v>4.7284520370003698E-2</v>
      </c>
      <c r="BX13" s="17">
        <v>6.8646302906205894E-2</v>
      </c>
      <c r="BY13" s="17"/>
      <c r="BZ13" s="17">
        <v>2.1623042798206898E-2</v>
      </c>
      <c r="CA13" s="17">
        <v>3.9206037001864903E-2</v>
      </c>
    </row>
    <row r="14" spans="2:79" x14ac:dyDescent="0.3">
      <c r="B14" s="18" t="s">
        <v>149</v>
      </c>
      <c r="C14" s="17">
        <v>2.1292884679758699E-2</v>
      </c>
      <c r="D14" s="17">
        <v>1.8174254206878401E-2</v>
      </c>
      <c r="E14" s="17">
        <v>2.2400076975694801E-2</v>
      </c>
      <c r="F14" s="17"/>
      <c r="G14" s="17">
        <v>2.15033780741983E-2</v>
      </c>
      <c r="H14" s="17">
        <v>2.06772138364903E-2</v>
      </c>
      <c r="I14" s="17">
        <v>2.2402276031405401E-2</v>
      </c>
      <c r="J14" s="17">
        <v>1.44462262244998E-2</v>
      </c>
      <c r="K14" s="17">
        <v>1.9489557719890301E-2</v>
      </c>
      <c r="L14" s="17">
        <v>2.7523656121478401E-2</v>
      </c>
      <c r="M14" s="17"/>
      <c r="N14" s="17">
        <v>1.94653618029525E-2</v>
      </c>
      <c r="O14" s="17">
        <v>1.9310108352999698E-2</v>
      </c>
      <c r="P14" s="17">
        <v>1.4144424636776599E-2</v>
      </c>
      <c r="Q14" s="17">
        <v>3.2045199297958002E-2</v>
      </c>
      <c r="R14" s="17"/>
      <c r="S14" s="17">
        <v>1.41322745924984E-2</v>
      </c>
      <c r="T14" s="17">
        <v>2.8442342325787202E-2</v>
      </c>
      <c r="U14" s="17">
        <v>1.8815673661231099E-2</v>
      </c>
      <c r="V14" s="17">
        <v>1.5973198524421701E-2</v>
      </c>
      <c r="W14" s="17">
        <v>1.2969291111262E-2</v>
      </c>
      <c r="X14" s="17">
        <v>2.7503298622839699E-2</v>
      </c>
      <c r="Y14" s="17">
        <v>1.25381475504012E-2</v>
      </c>
      <c r="Z14" s="17">
        <v>1.2969167643849699E-2</v>
      </c>
      <c r="AA14" s="17">
        <v>1.6165810258125499E-2</v>
      </c>
      <c r="AB14" s="17">
        <v>2.3718282793685201E-2</v>
      </c>
      <c r="AC14" s="17">
        <v>7.6783544559205497E-2</v>
      </c>
      <c r="AD14" s="17">
        <v>0</v>
      </c>
      <c r="AE14" s="17"/>
      <c r="AF14" s="17">
        <v>1.45656615185497E-2</v>
      </c>
      <c r="AG14" s="17">
        <v>1.60945493668345E-2</v>
      </c>
      <c r="AH14" s="17">
        <v>1.76213645824418E-2</v>
      </c>
      <c r="AI14" s="17">
        <v>1.28103466768622E-2</v>
      </c>
      <c r="AJ14" s="17">
        <v>3.3946275154608602E-2</v>
      </c>
      <c r="AK14" s="17"/>
      <c r="AL14" s="17">
        <v>1.1170781831455499E-2</v>
      </c>
      <c r="AM14" s="17">
        <v>8.1903625330465007E-3</v>
      </c>
      <c r="AN14" s="17">
        <v>1.6676763328684899E-2</v>
      </c>
      <c r="AO14" s="17">
        <v>1.3841794020595899E-2</v>
      </c>
      <c r="AP14" s="17">
        <v>1.95944874186606E-2</v>
      </c>
      <c r="AQ14" s="17">
        <v>5.9485264093252797E-2</v>
      </c>
      <c r="AR14" s="17"/>
      <c r="AS14" s="17">
        <v>1.34464073000767E-2</v>
      </c>
      <c r="AT14" s="17">
        <v>2.2283654345454401E-2</v>
      </c>
      <c r="AU14" s="17">
        <v>2.4063630180806098E-2</v>
      </c>
      <c r="AV14" s="17">
        <v>2.8205315000556001E-2</v>
      </c>
      <c r="AW14" s="17">
        <v>0</v>
      </c>
      <c r="AX14" s="17"/>
      <c r="AY14" s="17">
        <v>1.6412072293309401E-2</v>
      </c>
      <c r="AZ14" s="17">
        <v>1.9175607301739599E-2</v>
      </c>
      <c r="BA14" s="17">
        <v>2.89823858834336E-2</v>
      </c>
      <c r="BB14" s="17">
        <v>1.92860136511586E-2</v>
      </c>
      <c r="BC14" s="17">
        <v>2.9967352536783901E-2</v>
      </c>
      <c r="BD14" s="17"/>
      <c r="BE14" s="17">
        <v>5.6008819011590598E-2</v>
      </c>
      <c r="BF14" s="17">
        <v>1.01871163548286E-2</v>
      </c>
      <c r="BG14" s="17">
        <v>1.45091846765846E-2</v>
      </c>
      <c r="BH14" s="17">
        <v>3.3090798186271697E-2</v>
      </c>
      <c r="BI14" s="17"/>
      <c r="BJ14" s="17">
        <v>2.23761627056943E-2</v>
      </c>
      <c r="BK14" s="17">
        <v>1.8870536010378899E-2</v>
      </c>
      <c r="BL14" s="17">
        <v>2.1346392054712299E-2</v>
      </c>
      <c r="BM14" s="17">
        <v>2.04107604277881E-2</v>
      </c>
      <c r="BN14" s="17"/>
      <c r="BO14" s="17">
        <v>2.05774923876079E-2</v>
      </c>
      <c r="BP14" s="17">
        <v>1.93344043560695E-2</v>
      </c>
      <c r="BQ14" s="17">
        <v>2.1104505446894802E-2</v>
      </c>
      <c r="BR14" s="17"/>
      <c r="BS14" s="17">
        <v>1.7306866144216199E-2</v>
      </c>
      <c r="BT14" s="17">
        <v>2.6500133253102499E-2</v>
      </c>
      <c r="BU14" s="17"/>
      <c r="BV14" s="17">
        <v>1.6895360330453399E-2</v>
      </c>
      <c r="BW14" s="17">
        <v>1.7237109484699E-2</v>
      </c>
      <c r="BX14" s="17">
        <v>8.8178909309974008E-3</v>
      </c>
      <c r="BY14" s="17"/>
      <c r="BZ14" s="17">
        <v>1.7364560924915E-2</v>
      </c>
      <c r="CA14" s="17">
        <v>0</v>
      </c>
    </row>
    <row r="15" spans="2:79" x14ac:dyDescent="0.3">
      <c r="B15" s="18" t="s">
        <v>213</v>
      </c>
      <c r="C15" s="21">
        <v>0.67703212759396403</v>
      </c>
      <c r="D15" s="21">
        <v>0.65314924335199698</v>
      </c>
      <c r="E15" s="21">
        <v>0.70139987115173297</v>
      </c>
      <c r="F15" s="21"/>
      <c r="G15" s="21">
        <v>0.69168956814815397</v>
      </c>
      <c r="H15" s="21">
        <v>0.68476288151277998</v>
      </c>
      <c r="I15" s="21">
        <v>0.65887611220973596</v>
      </c>
      <c r="J15" s="21">
        <v>0.65420947707191301</v>
      </c>
      <c r="K15" s="21">
        <v>0.645191993466803</v>
      </c>
      <c r="L15" s="21">
        <v>0.71551817903841697</v>
      </c>
      <c r="M15" s="21"/>
      <c r="N15" s="21">
        <v>0.72473460761555997</v>
      </c>
      <c r="O15" s="21">
        <v>0.69942394376016603</v>
      </c>
      <c r="P15" s="21">
        <v>0.64432303275717395</v>
      </c>
      <c r="Q15" s="21">
        <v>0.62903838379888399</v>
      </c>
      <c r="R15" s="21"/>
      <c r="S15" s="21">
        <v>0.66498100842240104</v>
      </c>
      <c r="T15" s="21">
        <v>0.69377241101239895</v>
      </c>
      <c r="U15" s="21">
        <v>0.68060203380318196</v>
      </c>
      <c r="V15" s="21">
        <v>0.66408178812683305</v>
      </c>
      <c r="W15" s="21">
        <v>0.69227073395741401</v>
      </c>
      <c r="X15" s="21">
        <v>0.68789203042109404</v>
      </c>
      <c r="Y15" s="21">
        <v>0.67713333810207399</v>
      </c>
      <c r="Z15" s="21">
        <v>0.67643914213725598</v>
      </c>
      <c r="AA15" s="21">
        <v>0.71588930340086598</v>
      </c>
      <c r="AB15" s="21">
        <v>0.64978942361818504</v>
      </c>
      <c r="AC15" s="21">
        <v>0.62404881216971297</v>
      </c>
      <c r="AD15" s="21">
        <v>0.65032779128962004</v>
      </c>
      <c r="AE15" s="21"/>
      <c r="AF15" s="21">
        <v>0.65095759243176199</v>
      </c>
      <c r="AG15" s="21">
        <v>0.74591823868512097</v>
      </c>
      <c r="AH15" s="21">
        <v>0.77963803635440998</v>
      </c>
      <c r="AI15" s="21">
        <v>0.502559772148228</v>
      </c>
      <c r="AJ15" s="21">
        <v>0.72889178132264199</v>
      </c>
      <c r="AK15" s="21"/>
      <c r="AL15" s="21">
        <v>0.77125266275555504</v>
      </c>
      <c r="AM15" s="21">
        <v>0.68252868272578804</v>
      </c>
      <c r="AN15" s="21">
        <v>0.80856961165365304</v>
      </c>
      <c r="AO15" s="21">
        <v>0.527881780281242</v>
      </c>
      <c r="AP15" s="21">
        <v>0.76936062435409402</v>
      </c>
      <c r="AQ15" s="21">
        <v>0.63670417199465401</v>
      </c>
      <c r="AR15" s="21"/>
      <c r="AS15" s="21">
        <v>0.75310193846142603</v>
      </c>
      <c r="AT15" s="21">
        <v>0.67660029177890701</v>
      </c>
      <c r="AU15" s="21">
        <v>0.63404911744927805</v>
      </c>
      <c r="AV15" s="21">
        <v>0.65467832795805803</v>
      </c>
      <c r="AW15" s="21">
        <v>0.72607646093971501</v>
      </c>
      <c r="AX15" s="21"/>
      <c r="AY15" s="21">
        <v>0.72338332821528895</v>
      </c>
      <c r="AZ15" s="21">
        <v>0.69289684554644804</v>
      </c>
      <c r="BA15" s="21">
        <v>0.63682545374158495</v>
      </c>
      <c r="BB15" s="21">
        <v>0.62838772994461201</v>
      </c>
      <c r="BC15" s="21">
        <v>0.58822925435138396</v>
      </c>
      <c r="BD15" s="21"/>
      <c r="BE15" s="21">
        <v>0.49318736719621697</v>
      </c>
      <c r="BF15" s="21">
        <v>0.66028334455756799</v>
      </c>
      <c r="BG15" s="21">
        <v>0.68234615534338305</v>
      </c>
      <c r="BH15" s="21">
        <v>0.71005696736730095</v>
      </c>
      <c r="BI15" s="21"/>
      <c r="BJ15" s="21">
        <v>0.54555629609801004</v>
      </c>
      <c r="BK15" s="21">
        <v>0.73043224738551005</v>
      </c>
      <c r="BL15" s="21">
        <v>0.66807193410754395</v>
      </c>
      <c r="BM15" s="21">
        <v>0.70625883306213399</v>
      </c>
      <c r="BN15" s="21"/>
      <c r="BO15" s="21">
        <v>0.67015154272194299</v>
      </c>
      <c r="BP15" s="21">
        <v>0.661080779675011</v>
      </c>
      <c r="BQ15" s="21">
        <v>0.68392010172499995</v>
      </c>
      <c r="BR15" s="21"/>
      <c r="BS15" s="21">
        <v>0.70653997827648996</v>
      </c>
      <c r="BT15" s="21">
        <v>0.63988938381971705</v>
      </c>
      <c r="BU15" s="21"/>
      <c r="BV15" s="21">
        <v>0.75492754739273804</v>
      </c>
      <c r="BW15" s="21">
        <v>0.68021448859960698</v>
      </c>
      <c r="BX15" s="21">
        <v>0.642007759880312</v>
      </c>
      <c r="BY15" s="21"/>
      <c r="BZ15" s="21">
        <v>0.72599837851065696</v>
      </c>
      <c r="CA15" s="21">
        <v>0.74272565773172605</v>
      </c>
    </row>
    <row r="16" spans="2:79" x14ac:dyDescent="0.3">
      <c r="B16" s="18" t="s">
        <v>214</v>
      </c>
      <c r="C16" s="21">
        <v>0.12581433370679199</v>
      </c>
      <c r="D16" s="21">
        <v>0.15441418958347899</v>
      </c>
      <c r="E16" s="21">
        <v>9.8088843635237496E-2</v>
      </c>
      <c r="F16" s="21"/>
      <c r="G16" s="21">
        <v>0.11118638833611801</v>
      </c>
      <c r="H16" s="21">
        <v>0.122895404114385</v>
      </c>
      <c r="I16" s="21">
        <v>0.123608128160313</v>
      </c>
      <c r="J16" s="21">
        <v>0.123678869977543</v>
      </c>
      <c r="K16" s="21">
        <v>0.158376099468336</v>
      </c>
      <c r="L16" s="21">
        <v>0.11974618912325399</v>
      </c>
      <c r="M16" s="21"/>
      <c r="N16" s="21">
        <v>0.122150767302333</v>
      </c>
      <c r="O16" s="21">
        <v>0.11697512535441699</v>
      </c>
      <c r="P16" s="21">
        <v>0.126502245279699</v>
      </c>
      <c r="Q16" s="21">
        <v>0.13860168033235701</v>
      </c>
      <c r="R16" s="21"/>
      <c r="S16" s="21">
        <v>0.12979011205396099</v>
      </c>
      <c r="T16" s="21">
        <v>0.105877950011825</v>
      </c>
      <c r="U16" s="21">
        <v>0.119791294814987</v>
      </c>
      <c r="V16" s="21">
        <v>0.15143295530579301</v>
      </c>
      <c r="W16" s="21">
        <v>0.12598302125789301</v>
      </c>
      <c r="X16" s="21">
        <v>9.5362533703841401E-2</v>
      </c>
      <c r="Y16" s="21">
        <v>0.13248440135009401</v>
      </c>
      <c r="Z16" s="21">
        <v>0.14901940927146201</v>
      </c>
      <c r="AA16" s="21">
        <v>0.10971442075493899</v>
      </c>
      <c r="AB16" s="21">
        <v>0.14182923325612401</v>
      </c>
      <c r="AC16" s="21">
        <v>0.12204514859491999</v>
      </c>
      <c r="AD16" s="21">
        <v>0.192759051356303</v>
      </c>
      <c r="AE16" s="21"/>
      <c r="AF16" s="21">
        <v>0.160323508701329</v>
      </c>
      <c r="AG16" s="21">
        <v>8.9239046868928099E-2</v>
      </c>
      <c r="AH16" s="21">
        <v>3.4834821067133002E-2</v>
      </c>
      <c r="AI16" s="21">
        <v>0.268169143887729</v>
      </c>
      <c r="AJ16" s="21">
        <v>6.3342889750479206E-2</v>
      </c>
      <c r="AK16" s="21"/>
      <c r="AL16" s="21">
        <v>7.3173405153435706E-2</v>
      </c>
      <c r="AM16" s="21">
        <v>0.14527795833080301</v>
      </c>
      <c r="AN16" s="21">
        <v>5.6427378651239202E-2</v>
      </c>
      <c r="AO16" s="21">
        <v>0.22075728309254999</v>
      </c>
      <c r="AP16" s="21">
        <v>6.4733623813999996E-2</v>
      </c>
      <c r="AQ16" s="21">
        <v>0.10977300479304899</v>
      </c>
      <c r="AR16" s="21"/>
      <c r="AS16" s="21">
        <v>0.10013710549643901</v>
      </c>
      <c r="AT16" s="21">
        <v>0.125221259794325</v>
      </c>
      <c r="AU16" s="21">
        <v>0.13198668144784101</v>
      </c>
      <c r="AV16" s="21">
        <v>0.13951755052322501</v>
      </c>
      <c r="AW16" s="21">
        <v>0.17024508006956199</v>
      </c>
      <c r="AX16" s="21"/>
      <c r="AY16" s="21">
        <v>0.11709129796664899</v>
      </c>
      <c r="AZ16" s="21">
        <v>0.10311709494065099</v>
      </c>
      <c r="BA16" s="21">
        <v>0.12817041619748101</v>
      </c>
      <c r="BB16" s="21">
        <v>0.184047293593427</v>
      </c>
      <c r="BC16" s="21">
        <v>0.22302233475859901</v>
      </c>
      <c r="BD16" s="21"/>
      <c r="BE16" s="21">
        <v>0.22761735201160099</v>
      </c>
      <c r="BF16" s="21">
        <v>0.142601659622482</v>
      </c>
      <c r="BG16" s="21">
        <v>0.117786902472929</v>
      </c>
      <c r="BH16" s="21">
        <v>0.1113199963811</v>
      </c>
      <c r="BI16" s="21"/>
      <c r="BJ16" s="21">
        <v>0.19115588163685401</v>
      </c>
      <c r="BK16" s="21">
        <v>5.9139607887320103E-2</v>
      </c>
      <c r="BL16" s="21">
        <v>0.13080904357414899</v>
      </c>
      <c r="BM16" s="21">
        <v>0.116365595336926</v>
      </c>
      <c r="BN16" s="21"/>
      <c r="BO16" s="21">
        <v>0.127338177636068</v>
      </c>
      <c r="BP16" s="21">
        <v>0.14503542456722801</v>
      </c>
      <c r="BQ16" s="21">
        <v>0.12161163771874101</v>
      </c>
      <c r="BR16" s="21"/>
      <c r="BS16" s="21">
        <v>0.10969931613348199</v>
      </c>
      <c r="BT16" s="21">
        <v>0.14713945575187201</v>
      </c>
      <c r="BU16" s="21"/>
      <c r="BV16" s="21">
        <v>9.0146001716484306E-2</v>
      </c>
      <c r="BW16" s="21">
        <v>0.111123954031828</v>
      </c>
      <c r="BX16" s="21">
        <v>0.17937688167527299</v>
      </c>
      <c r="BY16" s="21"/>
      <c r="BZ16" s="21">
        <v>8.0534355253887399E-2</v>
      </c>
      <c r="CA16" s="21">
        <v>0.103490012186394</v>
      </c>
    </row>
    <row r="17" spans="2:79" x14ac:dyDescent="0.3">
      <c r="B17" s="18" t="s">
        <v>191</v>
      </c>
      <c r="C17" s="22">
        <v>0.55121779388717196</v>
      </c>
      <c r="D17" s="22">
        <v>0.49873505376851701</v>
      </c>
      <c r="E17" s="22">
        <v>0.60331102751649501</v>
      </c>
      <c r="F17" s="22"/>
      <c r="G17" s="22">
        <v>0.58050317981203503</v>
      </c>
      <c r="H17" s="22">
        <v>0.56186747739839404</v>
      </c>
      <c r="I17" s="22">
        <v>0.535267984049423</v>
      </c>
      <c r="J17" s="22">
        <v>0.53053060709437005</v>
      </c>
      <c r="K17" s="22">
        <v>0.48681589399846698</v>
      </c>
      <c r="L17" s="22">
        <v>0.595771989915163</v>
      </c>
      <c r="M17" s="22"/>
      <c r="N17" s="22">
        <v>0.60258384031322798</v>
      </c>
      <c r="O17" s="22">
        <v>0.58244881840574803</v>
      </c>
      <c r="P17" s="22">
        <v>0.51782078747747495</v>
      </c>
      <c r="Q17" s="22">
        <v>0.49043670346652601</v>
      </c>
      <c r="R17" s="22"/>
      <c r="S17" s="22">
        <v>0.53519089636843997</v>
      </c>
      <c r="T17" s="22">
        <v>0.58789446100057396</v>
      </c>
      <c r="U17" s="22">
        <v>0.560810738988194</v>
      </c>
      <c r="V17" s="22">
        <v>0.51264883282104101</v>
      </c>
      <c r="W17" s="22">
        <v>0.56628771269952205</v>
      </c>
      <c r="X17" s="22">
        <v>0.59252949671725297</v>
      </c>
      <c r="Y17" s="22">
        <v>0.54464893675198001</v>
      </c>
      <c r="Z17" s="22">
        <v>0.52741973286579302</v>
      </c>
      <c r="AA17" s="22">
        <v>0.606174882645927</v>
      </c>
      <c r="AB17" s="22">
        <v>0.50796019036206097</v>
      </c>
      <c r="AC17" s="22">
        <v>0.50200366357479298</v>
      </c>
      <c r="AD17" s="22">
        <v>0.45756873993331798</v>
      </c>
      <c r="AE17" s="22"/>
      <c r="AF17" s="22">
        <v>0.49063408373043299</v>
      </c>
      <c r="AG17" s="22">
        <v>0.65667919181619305</v>
      </c>
      <c r="AH17" s="22">
        <v>0.744803215287277</v>
      </c>
      <c r="AI17" s="22">
        <v>0.234390628260499</v>
      </c>
      <c r="AJ17" s="22">
        <v>0.66554889157216301</v>
      </c>
      <c r="AK17" s="22"/>
      <c r="AL17" s="22">
        <v>0.69807925760211997</v>
      </c>
      <c r="AM17" s="22">
        <v>0.537250724394984</v>
      </c>
      <c r="AN17" s="22">
        <v>0.75214223300241401</v>
      </c>
      <c r="AO17" s="22">
        <v>0.307124497188692</v>
      </c>
      <c r="AP17" s="22">
        <v>0.70462700054009397</v>
      </c>
      <c r="AQ17" s="22">
        <v>0.52693116720160504</v>
      </c>
      <c r="AR17" s="22"/>
      <c r="AS17" s="22">
        <v>0.65296483296498697</v>
      </c>
      <c r="AT17" s="22">
        <v>0.55137903198458305</v>
      </c>
      <c r="AU17" s="22">
        <v>0.50206243600143696</v>
      </c>
      <c r="AV17" s="22">
        <v>0.51516077743483302</v>
      </c>
      <c r="AW17" s="22">
        <v>0.55583138087015305</v>
      </c>
      <c r="AX17" s="22"/>
      <c r="AY17" s="22">
        <v>0.60629203024863998</v>
      </c>
      <c r="AZ17" s="22">
        <v>0.58977975060579801</v>
      </c>
      <c r="BA17" s="22">
        <v>0.50865503754410402</v>
      </c>
      <c r="BB17" s="22">
        <v>0.44434043635118498</v>
      </c>
      <c r="BC17" s="22">
        <v>0.36520691959278501</v>
      </c>
      <c r="BD17" s="22"/>
      <c r="BE17" s="22">
        <v>0.26557001518461598</v>
      </c>
      <c r="BF17" s="22">
        <v>0.51768168493508604</v>
      </c>
      <c r="BG17" s="22">
        <v>0.56455925287045405</v>
      </c>
      <c r="BH17" s="22">
        <v>0.59873697098620005</v>
      </c>
      <c r="BI17" s="22"/>
      <c r="BJ17" s="22">
        <v>0.354400414461156</v>
      </c>
      <c r="BK17" s="22">
        <v>0.67129263949818996</v>
      </c>
      <c r="BL17" s="22">
        <v>0.53726289053339504</v>
      </c>
      <c r="BM17" s="22">
        <v>0.58989323772520696</v>
      </c>
      <c r="BN17" s="22"/>
      <c r="BO17" s="22">
        <v>0.54281336508587497</v>
      </c>
      <c r="BP17" s="22">
        <v>0.51604535510778304</v>
      </c>
      <c r="BQ17" s="22">
        <v>0.56230846400626</v>
      </c>
      <c r="BR17" s="22"/>
      <c r="BS17" s="22">
        <v>0.59684066214300802</v>
      </c>
      <c r="BT17" s="22">
        <v>0.49274992806784501</v>
      </c>
      <c r="BU17" s="22"/>
      <c r="BV17" s="22">
        <v>0.66478154567625403</v>
      </c>
      <c r="BW17" s="22">
        <v>0.56909053456777803</v>
      </c>
      <c r="BX17" s="22">
        <v>0.46263087820503801</v>
      </c>
      <c r="BY17" s="22"/>
      <c r="BZ17" s="22">
        <v>0.64546402325676999</v>
      </c>
      <c r="CA17" s="22">
        <v>0.63923564554533197</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0.32898467568694001</v>
      </c>
      <c r="D9" s="17">
        <v>0.31045487790529502</v>
      </c>
      <c r="E9" s="17">
        <v>0.34721893340946097</v>
      </c>
      <c r="F9" s="17"/>
      <c r="G9" s="17">
        <v>0.30695436574121998</v>
      </c>
      <c r="H9" s="17">
        <v>0.369200408164849</v>
      </c>
      <c r="I9" s="17">
        <v>0.33392757156719399</v>
      </c>
      <c r="J9" s="17">
        <v>0.28237936389221602</v>
      </c>
      <c r="K9" s="17">
        <v>0.34340651093462898</v>
      </c>
      <c r="L9" s="17">
        <v>0.33517341786093402</v>
      </c>
      <c r="M9" s="17"/>
      <c r="N9" s="17">
        <v>0.34727665649491302</v>
      </c>
      <c r="O9" s="17">
        <v>0.323857669961857</v>
      </c>
      <c r="P9" s="17">
        <v>0.33707982356615701</v>
      </c>
      <c r="Q9" s="17">
        <v>0.30624423725278299</v>
      </c>
      <c r="R9" s="17"/>
      <c r="S9" s="17">
        <v>0.34582686675062402</v>
      </c>
      <c r="T9" s="17">
        <v>0.339410824978509</v>
      </c>
      <c r="U9" s="17">
        <v>0.30395636757234301</v>
      </c>
      <c r="V9" s="17">
        <v>0.32617783277023998</v>
      </c>
      <c r="W9" s="17">
        <v>0.31645975028496298</v>
      </c>
      <c r="X9" s="17">
        <v>0.34698760754462199</v>
      </c>
      <c r="Y9" s="17">
        <v>0.26604149044890002</v>
      </c>
      <c r="Z9" s="17">
        <v>0.32501812452508899</v>
      </c>
      <c r="AA9" s="17">
        <v>0.40485672149768198</v>
      </c>
      <c r="AB9" s="17">
        <v>0.32639275309736998</v>
      </c>
      <c r="AC9" s="17">
        <v>0.200371062935919</v>
      </c>
      <c r="AD9" s="17">
        <v>0.37455548681826401</v>
      </c>
      <c r="AE9" s="17"/>
      <c r="AF9" s="17">
        <v>0.29627355576664499</v>
      </c>
      <c r="AG9" s="17">
        <v>0.36804315019470402</v>
      </c>
      <c r="AH9" s="17">
        <v>0.31454214048727203</v>
      </c>
      <c r="AI9" s="17">
        <v>0.229248860950307</v>
      </c>
      <c r="AJ9" s="17">
        <v>0.45046307333435398</v>
      </c>
      <c r="AK9" s="17"/>
      <c r="AL9" s="17">
        <v>0.39656445498640402</v>
      </c>
      <c r="AM9" s="17">
        <v>0.33687495801768802</v>
      </c>
      <c r="AN9" s="17">
        <v>0.34640657249857498</v>
      </c>
      <c r="AO9" s="17">
        <v>0.235094058718545</v>
      </c>
      <c r="AP9" s="17">
        <v>0.43617372848644897</v>
      </c>
      <c r="AQ9" s="17">
        <v>0.28065057122338699</v>
      </c>
      <c r="AR9" s="17"/>
      <c r="AS9" s="17">
        <v>0.47245057671751101</v>
      </c>
      <c r="AT9" s="17">
        <v>0.31749327317395998</v>
      </c>
      <c r="AU9" s="17">
        <v>0.26657652285016098</v>
      </c>
      <c r="AV9" s="17">
        <v>0.27041061792191701</v>
      </c>
      <c r="AW9" s="17">
        <v>0.44418955140830602</v>
      </c>
      <c r="AX9" s="17"/>
      <c r="AY9" s="17">
        <v>0.41594359074849202</v>
      </c>
      <c r="AZ9" s="17">
        <v>0.30683348968120699</v>
      </c>
      <c r="BA9" s="17">
        <v>0.29808213583858301</v>
      </c>
      <c r="BB9" s="17">
        <v>0.27304475273677797</v>
      </c>
      <c r="BC9" s="17">
        <v>0.326165929331034</v>
      </c>
      <c r="BD9" s="17"/>
      <c r="BE9" s="17">
        <v>0.172188572080647</v>
      </c>
      <c r="BF9" s="17">
        <v>0.27557359850424601</v>
      </c>
      <c r="BG9" s="17">
        <v>0.33466363434882601</v>
      </c>
      <c r="BH9" s="17">
        <v>0.37910321973373401</v>
      </c>
      <c r="BI9" s="17"/>
      <c r="BJ9" s="17">
        <v>0.25033021855197202</v>
      </c>
      <c r="BK9" s="17">
        <v>0.31224863578992601</v>
      </c>
      <c r="BL9" s="17">
        <v>0.307375778389822</v>
      </c>
      <c r="BM9" s="17">
        <v>0.36006391927952702</v>
      </c>
      <c r="BN9" s="17"/>
      <c r="BO9" s="17">
        <v>0.33850709736381501</v>
      </c>
      <c r="BP9" s="17">
        <v>0.273126315413244</v>
      </c>
      <c r="BQ9" s="17">
        <v>0.33968303696644098</v>
      </c>
      <c r="BR9" s="17"/>
      <c r="BS9" s="17">
        <v>0.35019016306851403</v>
      </c>
      <c r="BT9" s="17">
        <v>0.30217804347257199</v>
      </c>
      <c r="BU9" s="17"/>
      <c r="BV9" s="17">
        <v>0.37898712805854101</v>
      </c>
      <c r="BW9" s="17">
        <v>0.31218733290945699</v>
      </c>
      <c r="BX9" s="17">
        <v>0.31616377878530499</v>
      </c>
      <c r="BY9" s="17"/>
      <c r="BZ9" s="17">
        <v>0.33456537090014199</v>
      </c>
      <c r="CA9" s="17">
        <v>0.404490069497626</v>
      </c>
    </row>
    <row r="10" spans="2:79" x14ac:dyDescent="0.3">
      <c r="B10" s="18" t="s">
        <v>209</v>
      </c>
      <c r="C10" s="17">
        <v>0.426652801424171</v>
      </c>
      <c r="D10" s="17">
        <v>0.441651138511648</v>
      </c>
      <c r="E10" s="17">
        <v>0.411773776144778</v>
      </c>
      <c r="F10" s="17"/>
      <c r="G10" s="17">
        <v>0.42588621189136899</v>
      </c>
      <c r="H10" s="17">
        <v>0.40806023426110999</v>
      </c>
      <c r="I10" s="17">
        <v>0.39913520724953599</v>
      </c>
      <c r="J10" s="17">
        <v>0.44241127143513898</v>
      </c>
      <c r="K10" s="17">
        <v>0.39957223264028502</v>
      </c>
      <c r="L10" s="17">
        <v>0.46993780026537002</v>
      </c>
      <c r="M10" s="17"/>
      <c r="N10" s="17">
        <v>0.46520914263344598</v>
      </c>
      <c r="O10" s="17">
        <v>0.447615691846877</v>
      </c>
      <c r="P10" s="17">
        <v>0.37720495684976502</v>
      </c>
      <c r="Q10" s="17">
        <v>0.40303085462816102</v>
      </c>
      <c r="R10" s="17"/>
      <c r="S10" s="17">
        <v>0.43082201209500298</v>
      </c>
      <c r="T10" s="17">
        <v>0.43039924049605</v>
      </c>
      <c r="U10" s="17">
        <v>0.49830350633182602</v>
      </c>
      <c r="V10" s="17">
        <v>0.41710801922984098</v>
      </c>
      <c r="W10" s="17">
        <v>0.41417730175815198</v>
      </c>
      <c r="X10" s="17">
        <v>0.38081803942242998</v>
      </c>
      <c r="Y10" s="17">
        <v>0.44368408125646303</v>
      </c>
      <c r="Z10" s="17">
        <v>0.45227300319265501</v>
      </c>
      <c r="AA10" s="17">
        <v>0.39252908972213202</v>
      </c>
      <c r="AB10" s="17">
        <v>0.41718934187657702</v>
      </c>
      <c r="AC10" s="17">
        <v>0.51325771110477802</v>
      </c>
      <c r="AD10" s="17">
        <v>0.32353910584870099</v>
      </c>
      <c r="AE10" s="17"/>
      <c r="AF10" s="17">
        <v>0.438401415267063</v>
      </c>
      <c r="AG10" s="17">
        <v>0.43967321455418501</v>
      </c>
      <c r="AH10" s="17">
        <v>0.49142689387989102</v>
      </c>
      <c r="AI10" s="17">
        <v>0.40788249444865599</v>
      </c>
      <c r="AJ10" s="17">
        <v>0.35159717494088899</v>
      </c>
      <c r="AK10" s="17"/>
      <c r="AL10" s="17">
        <v>0.43734166062971103</v>
      </c>
      <c r="AM10" s="17">
        <v>0.40831003383804698</v>
      </c>
      <c r="AN10" s="17">
        <v>0.48894054272795801</v>
      </c>
      <c r="AO10" s="17">
        <v>0.42010583811504498</v>
      </c>
      <c r="AP10" s="17">
        <v>0.38875635694112098</v>
      </c>
      <c r="AQ10" s="17">
        <v>0.45145726348336801</v>
      </c>
      <c r="AR10" s="17"/>
      <c r="AS10" s="17">
        <v>0.35117021224178402</v>
      </c>
      <c r="AT10" s="17">
        <v>0.464705559029014</v>
      </c>
      <c r="AU10" s="17">
        <v>0.421313031578672</v>
      </c>
      <c r="AV10" s="17">
        <v>0.40610461191791603</v>
      </c>
      <c r="AW10" s="17">
        <v>0.29954760183012902</v>
      </c>
      <c r="AX10" s="17"/>
      <c r="AY10" s="17">
        <v>0.40896798927643202</v>
      </c>
      <c r="AZ10" s="17">
        <v>0.47130734080981102</v>
      </c>
      <c r="BA10" s="17">
        <v>0.39711445903759202</v>
      </c>
      <c r="BB10" s="17">
        <v>0.422243491540292</v>
      </c>
      <c r="BC10" s="17">
        <v>0.28597539601510802</v>
      </c>
      <c r="BD10" s="17"/>
      <c r="BE10" s="17">
        <v>0.411367001053911</v>
      </c>
      <c r="BF10" s="17">
        <v>0.457345959045803</v>
      </c>
      <c r="BG10" s="17">
        <v>0.44184433328036699</v>
      </c>
      <c r="BH10" s="17">
        <v>0.385669668372428</v>
      </c>
      <c r="BI10" s="17"/>
      <c r="BJ10" s="17">
        <v>0.38470384060156598</v>
      </c>
      <c r="BK10" s="17">
        <v>0.46444943453549797</v>
      </c>
      <c r="BL10" s="17">
        <v>0.44529738170001198</v>
      </c>
      <c r="BM10" s="17">
        <v>0.42344480478169499</v>
      </c>
      <c r="BN10" s="17"/>
      <c r="BO10" s="17">
        <v>0.39596700193590101</v>
      </c>
      <c r="BP10" s="17">
        <v>0.43294973176347301</v>
      </c>
      <c r="BQ10" s="17">
        <v>0.43120320027088899</v>
      </c>
      <c r="BR10" s="17"/>
      <c r="BS10" s="17">
        <v>0.41954522753875201</v>
      </c>
      <c r="BT10" s="17">
        <v>0.43642240393880999</v>
      </c>
      <c r="BU10" s="17"/>
      <c r="BV10" s="17">
        <v>0.45022337048925898</v>
      </c>
      <c r="BW10" s="17">
        <v>0.42040403807954402</v>
      </c>
      <c r="BX10" s="17">
        <v>0.42991963225858199</v>
      </c>
      <c r="BY10" s="17"/>
      <c r="BZ10" s="17">
        <v>0.44618776044811298</v>
      </c>
      <c r="CA10" s="17">
        <v>0.39817032534297098</v>
      </c>
    </row>
    <row r="11" spans="2:79" x14ac:dyDescent="0.3">
      <c r="B11" s="18" t="s">
        <v>210</v>
      </c>
      <c r="C11" s="17">
        <v>0.16412457397771499</v>
      </c>
      <c r="D11" s="17">
        <v>0.163785162260044</v>
      </c>
      <c r="E11" s="17">
        <v>0.165043048365829</v>
      </c>
      <c r="F11" s="17"/>
      <c r="G11" s="17">
        <v>0.17377506971755699</v>
      </c>
      <c r="H11" s="17">
        <v>0.16280109484738101</v>
      </c>
      <c r="I11" s="17">
        <v>0.178916150001807</v>
      </c>
      <c r="J11" s="17">
        <v>0.195768897344377</v>
      </c>
      <c r="K11" s="17">
        <v>0.158129819056057</v>
      </c>
      <c r="L11" s="17">
        <v>0.12501427119841499</v>
      </c>
      <c r="M11" s="17"/>
      <c r="N11" s="17">
        <v>0.121498697643733</v>
      </c>
      <c r="O11" s="17">
        <v>0.159529861205394</v>
      </c>
      <c r="P11" s="17">
        <v>0.199865430637158</v>
      </c>
      <c r="Q11" s="17">
        <v>0.186769559320874</v>
      </c>
      <c r="R11" s="17"/>
      <c r="S11" s="17">
        <v>0.14892944081674001</v>
      </c>
      <c r="T11" s="17">
        <v>0.16592348248797401</v>
      </c>
      <c r="U11" s="17">
        <v>0.134828770203856</v>
      </c>
      <c r="V11" s="17">
        <v>0.16952684338877499</v>
      </c>
      <c r="W11" s="17">
        <v>0.18719281847163</v>
      </c>
      <c r="X11" s="17">
        <v>0.18918493875991299</v>
      </c>
      <c r="Y11" s="17">
        <v>0.19658040891814901</v>
      </c>
      <c r="Z11" s="17">
        <v>0.16932552464794401</v>
      </c>
      <c r="AA11" s="17">
        <v>0.145483274973329</v>
      </c>
      <c r="AB11" s="17">
        <v>0.153480192750962</v>
      </c>
      <c r="AC11" s="17">
        <v>0.14738101208764001</v>
      </c>
      <c r="AD11" s="17">
        <v>0.19489447289113901</v>
      </c>
      <c r="AE11" s="17"/>
      <c r="AF11" s="17">
        <v>0.167992271825466</v>
      </c>
      <c r="AG11" s="17">
        <v>0.14006852729722599</v>
      </c>
      <c r="AH11" s="17">
        <v>0.150205064486127</v>
      </c>
      <c r="AI11" s="17">
        <v>0.200563676046807</v>
      </c>
      <c r="AJ11" s="17">
        <v>0.120843986805314</v>
      </c>
      <c r="AK11" s="17"/>
      <c r="AL11" s="17">
        <v>0.121515095536642</v>
      </c>
      <c r="AM11" s="17">
        <v>0.15220943770659601</v>
      </c>
      <c r="AN11" s="17">
        <v>0.104865979318606</v>
      </c>
      <c r="AO11" s="17">
        <v>0.217715797621826</v>
      </c>
      <c r="AP11" s="17">
        <v>0.12133276741139901</v>
      </c>
      <c r="AQ11" s="17">
        <v>0.21345479762342201</v>
      </c>
      <c r="AR11" s="17"/>
      <c r="AS11" s="17">
        <v>0.126673498439445</v>
      </c>
      <c r="AT11" s="17">
        <v>0.14441949030755299</v>
      </c>
      <c r="AU11" s="17">
        <v>0.212866912205045</v>
      </c>
      <c r="AV11" s="17">
        <v>0.22210080941236701</v>
      </c>
      <c r="AW11" s="17">
        <v>9.97947471947771E-2</v>
      </c>
      <c r="AX11" s="17"/>
      <c r="AY11" s="17">
        <v>0.119493048371792</v>
      </c>
      <c r="AZ11" s="17">
        <v>0.163519824056341</v>
      </c>
      <c r="BA11" s="17">
        <v>0.20323895046669399</v>
      </c>
      <c r="BB11" s="17">
        <v>0.181624481196383</v>
      </c>
      <c r="BC11" s="17">
        <v>0.18978830215277501</v>
      </c>
      <c r="BD11" s="17"/>
      <c r="BE11" s="17">
        <v>0.24795314098868301</v>
      </c>
      <c r="BF11" s="17">
        <v>0.191514989855469</v>
      </c>
      <c r="BG11" s="17">
        <v>0.15187193857553999</v>
      </c>
      <c r="BH11" s="17">
        <v>0.15300334515922601</v>
      </c>
      <c r="BI11" s="17"/>
      <c r="BJ11" s="17">
        <v>0.23382106997424801</v>
      </c>
      <c r="BK11" s="17">
        <v>0.182963410091498</v>
      </c>
      <c r="BL11" s="17">
        <v>0.16163353973931899</v>
      </c>
      <c r="BM11" s="17">
        <v>0.14602722376654401</v>
      </c>
      <c r="BN11" s="17"/>
      <c r="BO11" s="17">
        <v>0.17586822229907501</v>
      </c>
      <c r="BP11" s="17">
        <v>0.195454350460432</v>
      </c>
      <c r="BQ11" s="17">
        <v>0.15491218486849001</v>
      </c>
      <c r="BR11" s="17"/>
      <c r="BS11" s="17">
        <v>0.15933675706230599</v>
      </c>
      <c r="BT11" s="17">
        <v>0.16995165836245801</v>
      </c>
      <c r="BU11" s="17"/>
      <c r="BV11" s="17">
        <v>0.11776683277324999</v>
      </c>
      <c r="BW11" s="17">
        <v>0.19870586880197899</v>
      </c>
      <c r="BX11" s="17">
        <v>0.15118603817644299</v>
      </c>
      <c r="BY11" s="17"/>
      <c r="BZ11" s="17">
        <v>0.17456722692190199</v>
      </c>
      <c r="CA11" s="17">
        <v>0.15415584775139901</v>
      </c>
    </row>
    <row r="12" spans="2:79" x14ac:dyDescent="0.3">
      <c r="B12" s="18" t="s">
        <v>211</v>
      </c>
      <c r="C12" s="17">
        <v>4.6044535344599603E-2</v>
      </c>
      <c r="D12" s="17">
        <v>4.7686513029537102E-2</v>
      </c>
      <c r="E12" s="17">
        <v>4.3640872931000697E-2</v>
      </c>
      <c r="F12" s="17"/>
      <c r="G12" s="17">
        <v>6.7205990682652497E-2</v>
      </c>
      <c r="H12" s="17">
        <v>3.4681687238078997E-2</v>
      </c>
      <c r="I12" s="17">
        <v>4.8474810416446898E-2</v>
      </c>
      <c r="J12" s="17">
        <v>4.4637414442752398E-2</v>
      </c>
      <c r="K12" s="17">
        <v>5.0516755312094097E-2</v>
      </c>
      <c r="L12" s="17">
        <v>3.73632004477506E-2</v>
      </c>
      <c r="M12" s="17"/>
      <c r="N12" s="17">
        <v>4.44402019666673E-2</v>
      </c>
      <c r="O12" s="17">
        <v>2.7337774577303998E-2</v>
      </c>
      <c r="P12" s="17">
        <v>5.6168298966531298E-2</v>
      </c>
      <c r="Q12" s="17">
        <v>5.9244225310346101E-2</v>
      </c>
      <c r="R12" s="17"/>
      <c r="S12" s="17">
        <v>5.8031815075762702E-2</v>
      </c>
      <c r="T12" s="17">
        <v>3.8198572090519897E-2</v>
      </c>
      <c r="U12" s="17">
        <v>3.0814066845015101E-2</v>
      </c>
      <c r="V12" s="17">
        <v>4.8217306500976699E-2</v>
      </c>
      <c r="W12" s="17">
        <v>4.6387989645123501E-2</v>
      </c>
      <c r="X12" s="17">
        <v>4.5160119218169197E-2</v>
      </c>
      <c r="Y12" s="17">
        <v>5.6929974229776401E-2</v>
      </c>
      <c r="Z12" s="17">
        <v>3.8520700706049703E-2</v>
      </c>
      <c r="AA12" s="17">
        <v>3.5934718238609699E-2</v>
      </c>
      <c r="AB12" s="17">
        <v>5.4914425545793101E-2</v>
      </c>
      <c r="AC12" s="17">
        <v>4.8818525987595902E-2</v>
      </c>
      <c r="AD12" s="17">
        <v>4.6846445764962302E-2</v>
      </c>
      <c r="AE12" s="17"/>
      <c r="AF12" s="17">
        <v>5.7970145182886602E-2</v>
      </c>
      <c r="AG12" s="17">
        <v>3.0122571741399401E-2</v>
      </c>
      <c r="AH12" s="17">
        <v>3.8328890607884303E-2</v>
      </c>
      <c r="AI12" s="17">
        <v>0.10315642715637401</v>
      </c>
      <c r="AJ12" s="17">
        <v>2.1704848825022102E-2</v>
      </c>
      <c r="AK12" s="17"/>
      <c r="AL12" s="17">
        <v>3.7142127310322501E-2</v>
      </c>
      <c r="AM12" s="17">
        <v>6.3997198467891994E-2</v>
      </c>
      <c r="AN12" s="17">
        <v>3.7046609700444197E-2</v>
      </c>
      <c r="AO12" s="17">
        <v>7.3908256255622098E-2</v>
      </c>
      <c r="AP12" s="17">
        <v>2.6801993520977299E-2</v>
      </c>
      <c r="AQ12" s="17">
        <v>4.6490158232920303E-3</v>
      </c>
      <c r="AR12" s="17"/>
      <c r="AS12" s="17">
        <v>2.9255032910690201E-2</v>
      </c>
      <c r="AT12" s="17">
        <v>3.9478642736134301E-2</v>
      </c>
      <c r="AU12" s="17">
        <v>5.7402821363447099E-2</v>
      </c>
      <c r="AV12" s="17">
        <v>7.3103285766074194E-2</v>
      </c>
      <c r="AW12" s="17">
        <v>8.2981560641873203E-2</v>
      </c>
      <c r="AX12" s="17"/>
      <c r="AY12" s="17">
        <v>2.62921465259289E-2</v>
      </c>
      <c r="AZ12" s="17">
        <v>3.5103738948182098E-2</v>
      </c>
      <c r="BA12" s="17">
        <v>6.3282698853015795E-2</v>
      </c>
      <c r="BB12" s="17">
        <v>7.1258605341197295E-2</v>
      </c>
      <c r="BC12" s="17">
        <v>0.105441681486968</v>
      </c>
      <c r="BD12" s="17"/>
      <c r="BE12" s="17">
        <v>0.11894207850984399</v>
      </c>
      <c r="BF12" s="17">
        <v>5.9040380484894101E-2</v>
      </c>
      <c r="BG12" s="17">
        <v>3.9911597305621799E-2</v>
      </c>
      <c r="BH12" s="17">
        <v>3.6145672942279203E-2</v>
      </c>
      <c r="BI12" s="17"/>
      <c r="BJ12" s="17">
        <v>8.2068686994509504E-2</v>
      </c>
      <c r="BK12" s="17">
        <v>2.76736992630227E-2</v>
      </c>
      <c r="BL12" s="17">
        <v>5.7035076480331799E-2</v>
      </c>
      <c r="BM12" s="17">
        <v>3.4607662226550699E-2</v>
      </c>
      <c r="BN12" s="17"/>
      <c r="BO12" s="17">
        <v>6.0879953691665899E-2</v>
      </c>
      <c r="BP12" s="17">
        <v>6.0181100867122202E-2</v>
      </c>
      <c r="BQ12" s="17">
        <v>3.9425680984826003E-2</v>
      </c>
      <c r="BR12" s="17"/>
      <c r="BS12" s="17">
        <v>4.0928713418054298E-2</v>
      </c>
      <c r="BT12" s="17">
        <v>5.1694225963553199E-2</v>
      </c>
      <c r="BU12" s="17"/>
      <c r="BV12" s="17">
        <v>3.3400962964381699E-2</v>
      </c>
      <c r="BW12" s="17">
        <v>3.8761681592648901E-2</v>
      </c>
      <c r="BX12" s="17">
        <v>6.5220303897534901E-2</v>
      </c>
      <c r="BY12" s="17"/>
      <c r="BZ12" s="17">
        <v>7.4802118986462196E-3</v>
      </c>
      <c r="CA12" s="17">
        <v>1.6328050115261901E-2</v>
      </c>
    </row>
    <row r="13" spans="2:79" x14ac:dyDescent="0.3">
      <c r="B13" s="18" t="s">
        <v>212</v>
      </c>
      <c r="C13" s="17">
        <v>2.4220451737203101E-2</v>
      </c>
      <c r="D13" s="17">
        <v>2.8477646630820499E-2</v>
      </c>
      <c r="E13" s="17">
        <v>2.0283633018664801E-2</v>
      </c>
      <c r="F13" s="17"/>
      <c r="G13" s="17">
        <v>2.2674238672731301E-2</v>
      </c>
      <c r="H13" s="17">
        <v>1.9256408598299801E-2</v>
      </c>
      <c r="I13" s="17">
        <v>3.02255546176389E-2</v>
      </c>
      <c r="J13" s="17">
        <v>1.99659421704734E-2</v>
      </c>
      <c r="K13" s="17">
        <v>4.1775125555198002E-2</v>
      </c>
      <c r="L13" s="17">
        <v>1.6157359313084499E-2</v>
      </c>
      <c r="M13" s="17"/>
      <c r="N13" s="17">
        <v>1.6233447170093802E-2</v>
      </c>
      <c r="O13" s="17">
        <v>3.0232895987231601E-2</v>
      </c>
      <c r="P13" s="17">
        <v>2.2962269277851201E-2</v>
      </c>
      <c r="Q13" s="17">
        <v>2.8185084248625099E-2</v>
      </c>
      <c r="R13" s="17"/>
      <c r="S13" s="17">
        <v>1.3141608443831601E-2</v>
      </c>
      <c r="T13" s="17">
        <v>1.48807397398846E-2</v>
      </c>
      <c r="U13" s="17">
        <v>2.5566737421910499E-2</v>
      </c>
      <c r="V13" s="17">
        <v>2.8599425733332299E-2</v>
      </c>
      <c r="W13" s="17">
        <v>3.5782139840131198E-2</v>
      </c>
      <c r="X13" s="17">
        <v>2.2196725842239799E-2</v>
      </c>
      <c r="Y13" s="17">
        <v>2.43079254689639E-2</v>
      </c>
      <c r="Z13" s="17">
        <v>1.4862646928262399E-2</v>
      </c>
      <c r="AA13" s="17">
        <v>1.21234995976681E-2</v>
      </c>
      <c r="AB13" s="17">
        <v>4.2011089610068997E-2</v>
      </c>
      <c r="AC13" s="17">
        <v>5.0648852376577402E-2</v>
      </c>
      <c r="AD13" s="17">
        <v>3.7484079724747502E-2</v>
      </c>
      <c r="AE13" s="17"/>
      <c r="AF13" s="17">
        <v>3.6948678750191297E-2</v>
      </c>
      <c r="AG13" s="17">
        <v>1.4004076128551399E-2</v>
      </c>
      <c r="AH13" s="17">
        <v>0</v>
      </c>
      <c r="AI13" s="17">
        <v>5.5325961546365703E-2</v>
      </c>
      <c r="AJ13" s="17">
        <v>3.81028317934647E-2</v>
      </c>
      <c r="AK13" s="17"/>
      <c r="AL13" s="17">
        <v>5.4646712170721302E-3</v>
      </c>
      <c r="AM13" s="17">
        <v>3.5880879622313303E-2</v>
      </c>
      <c r="AN13" s="17">
        <v>1.79055914525732E-2</v>
      </c>
      <c r="AO13" s="17">
        <v>4.6618131489712701E-2</v>
      </c>
      <c r="AP13" s="17">
        <v>2.0029874852765198E-2</v>
      </c>
      <c r="AQ13" s="17">
        <v>1.7616573972930899E-2</v>
      </c>
      <c r="AR13" s="17"/>
      <c r="AS13" s="17">
        <v>1.6768026124346899E-2</v>
      </c>
      <c r="AT13" s="17">
        <v>2.14103632719027E-2</v>
      </c>
      <c r="AU13" s="17">
        <v>3.3101041655568299E-2</v>
      </c>
      <c r="AV13" s="17">
        <v>1.4920477470202699E-2</v>
      </c>
      <c r="AW13" s="17">
        <v>7.3486538924914996E-2</v>
      </c>
      <c r="AX13" s="17"/>
      <c r="AY13" s="17">
        <v>2.0920403978550599E-2</v>
      </c>
      <c r="AZ13" s="17">
        <v>1.33448881911727E-2</v>
      </c>
      <c r="BA13" s="17">
        <v>2.4956117333294899E-2</v>
      </c>
      <c r="BB13" s="17">
        <v>4.8199651020105497E-2</v>
      </c>
      <c r="BC13" s="17">
        <v>8.0101777562402096E-2</v>
      </c>
      <c r="BD13" s="17"/>
      <c r="BE13" s="17">
        <v>4.95492073669144E-2</v>
      </c>
      <c r="BF13" s="17">
        <v>1.16152486062478E-2</v>
      </c>
      <c r="BG13" s="17">
        <v>2.47998262015123E-2</v>
      </c>
      <c r="BH13" s="17">
        <v>2.6400953984684498E-2</v>
      </c>
      <c r="BI13" s="17"/>
      <c r="BJ13" s="17">
        <v>4.0821133692272797E-2</v>
      </c>
      <c r="BK13" s="17">
        <v>1.26648203200558E-2</v>
      </c>
      <c r="BL13" s="17">
        <v>2.2149913552626702E-2</v>
      </c>
      <c r="BM13" s="17">
        <v>2.2385667248241502E-2</v>
      </c>
      <c r="BN13" s="17"/>
      <c r="BO13" s="17">
        <v>2.4923531023577399E-2</v>
      </c>
      <c r="BP13" s="17">
        <v>3.4978259713250699E-2</v>
      </c>
      <c r="BQ13" s="17">
        <v>2.2219377043543102E-2</v>
      </c>
      <c r="BR13" s="17"/>
      <c r="BS13" s="17">
        <v>1.8843762292412799E-2</v>
      </c>
      <c r="BT13" s="17">
        <v>3.1213534106770999E-2</v>
      </c>
      <c r="BU13" s="17"/>
      <c r="BV13" s="17">
        <v>1.49343118173615E-2</v>
      </c>
      <c r="BW13" s="17">
        <v>2.27922355839211E-2</v>
      </c>
      <c r="BX13" s="17">
        <v>3.4554144337574998E-2</v>
      </c>
      <c r="BY13" s="17"/>
      <c r="BZ13" s="17">
        <v>1.8771232086014399E-2</v>
      </c>
      <c r="CA13" s="17">
        <v>1.8608245243738501E-2</v>
      </c>
    </row>
    <row r="14" spans="2:79" x14ac:dyDescent="0.3">
      <c r="B14" s="18" t="s">
        <v>149</v>
      </c>
      <c r="C14" s="17">
        <v>9.9729618293711905E-3</v>
      </c>
      <c r="D14" s="17">
        <v>7.9446616626553408E-3</v>
      </c>
      <c r="E14" s="17">
        <v>1.20397361302663E-2</v>
      </c>
      <c r="F14" s="17"/>
      <c r="G14" s="17">
        <v>3.5041232944697902E-3</v>
      </c>
      <c r="H14" s="17">
        <v>6.0001668902808199E-3</v>
      </c>
      <c r="I14" s="17">
        <v>9.3207061473775908E-3</v>
      </c>
      <c r="J14" s="17">
        <v>1.4837110715042101E-2</v>
      </c>
      <c r="K14" s="17">
        <v>6.5995565017360897E-3</v>
      </c>
      <c r="L14" s="17">
        <v>1.6353950914445602E-2</v>
      </c>
      <c r="M14" s="17"/>
      <c r="N14" s="17">
        <v>5.3418540911469798E-3</v>
      </c>
      <c r="O14" s="17">
        <v>1.1426106421336299E-2</v>
      </c>
      <c r="P14" s="17">
        <v>6.7192207025375201E-3</v>
      </c>
      <c r="Q14" s="17">
        <v>1.6526039239210699E-2</v>
      </c>
      <c r="R14" s="17"/>
      <c r="S14" s="17">
        <v>3.2482568180387901E-3</v>
      </c>
      <c r="T14" s="17">
        <v>1.11871402070621E-2</v>
      </c>
      <c r="U14" s="17">
        <v>6.5305516250490298E-3</v>
      </c>
      <c r="V14" s="17">
        <v>1.0370572376835301E-2</v>
      </c>
      <c r="W14" s="17">
        <v>0</v>
      </c>
      <c r="X14" s="17">
        <v>1.5652569212625599E-2</v>
      </c>
      <c r="Y14" s="17">
        <v>1.24561196777477E-2</v>
      </c>
      <c r="Z14" s="17">
        <v>0</v>
      </c>
      <c r="AA14" s="17">
        <v>9.0726959705793794E-3</v>
      </c>
      <c r="AB14" s="17">
        <v>6.0121971192292302E-3</v>
      </c>
      <c r="AC14" s="17">
        <v>3.9522835507489099E-2</v>
      </c>
      <c r="AD14" s="17">
        <v>2.2680408952186999E-2</v>
      </c>
      <c r="AE14" s="17"/>
      <c r="AF14" s="17">
        <v>2.4139332077479001E-3</v>
      </c>
      <c r="AG14" s="17">
        <v>8.08846008393432E-3</v>
      </c>
      <c r="AH14" s="17">
        <v>5.4970105388259197E-3</v>
      </c>
      <c r="AI14" s="17">
        <v>3.8225798514894601E-3</v>
      </c>
      <c r="AJ14" s="17">
        <v>1.7288084300955901E-2</v>
      </c>
      <c r="AK14" s="17"/>
      <c r="AL14" s="17">
        <v>1.9719903198475801E-3</v>
      </c>
      <c r="AM14" s="17">
        <v>2.72749234746301E-3</v>
      </c>
      <c r="AN14" s="17">
        <v>4.83470430184428E-3</v>
      </c>
      <c r="AO14" s="17">
        <v>6.5579177992496603E-3</v>
      </c>
      <c r="AP14" s="17">
        <v>6.9052787872884202E-3</v>
      </c>
      <c r="AQ14" s="17">
        <v>3.2171777873600003E-2</v>
      </c>
      <c r="AR14" s="17"/>
      <c r="AS14" s="17">
        <v>3.6826535662221201E-3</v>
      </c>
      <c r="AT14" s="17">
        <v>1.24926714814359E-2</v>
      </c>
      <c r="AU14" s="17">
        <v>8.7396703471056096E-3</v>
      </c>
      <c r="AV14" s="17">
        <v>1.33601975115233E-2</v>
      </c>
      <c r="AW14" s="17">
        <v>0</v>
      </c>
      <c r="AX14" s="17"/>
      <c r="AY14" s="17">
        <v>8.3828210988047408E-3</v>
      </c>
      <c r="AZ14" s="17">
        <v>9.8907183132863896E-3</v>
      </c>
      <c r="BA14" s="17">
        <v>1.33256384708212E-2</v>
      </c>
      <c r="BB14" s="17">
        <v>3.6290181652443602E-3</v>
      </c>
      <c r="BC14" s="17">
        <v>1.2526913451712999E-2</v>
      </c>
      <c r="BD14" s="17"/>
      <c r="BE14" s="17">
        <v>0</v>
      </c>
      <c r="BF14" s="17">
        <v>4.9098235033405001E-3</v>
      </c>
      <c r="BG14" s="17">
        <v>6.9086702881324602E-3</v>
      </c>
      <c r="BH14" s="17">
        <v>1.9677139807647601E-2</v>
      </c>
      <c r="BI14" s="17"/>
      <c r="BJ14" s="17">
        <v>8.2550501854314097E-3</v>
      </c>
      <c r="BK14" s="17">
        <v>0</v>
      </c>
      <c r="BL14" s="17">
        <v>6.50831013788878E-3</v>
      </c>
      <c r="BM14" s="17">
        <v>1.34707226974413E-2</v>
      </c>
      <c r="BN14" s="17"/>
      <c r="BO14" s="17">
        <v>3.8541936859653198E-3</v>
      </c>
      <c r="BP14" s="17">
        <v>3.3102417824785002E-3</v>
      </c>
      <c r="BQ14" s="17">
        <v>1.2556519865810301E-2</v>
      </c>
      <c r="BR14" s="17"/>
      <c r="BS14" s="17">
        <v>1.11553766199608E-2</v>
      </c>
      <c r="BT14" s="17">
        <v>8.5401341558353199E-3</v>
      </c>
      <c r="BU14" s="17"/>
      <c r="BV14" s="17">
        <v>4.6873938972066698E-3</v>
      </c>
      <c r="BW14" s="17">
        <v>7.1488430324501001E-3</v>
      </c>
      <c r="BX14" s="17">
        <v>2.9561025445597701E-3</v>
      </c>
      <c r="BY14" s="17"/>
      <c r="BZ14" s="17">
        <v>1.8428197745182302E-2</v>
      </c>
      <c r="CA14" s="17">
        <v>8.2474620490043497E-3</v>
      </c>
    </row>
    <row r="15" spans="2:79" x14ac:dyDescent="0.3">
      <c r="B15" s="18" t="s">
        <v>213</v>
      </c>
      <c r="C15" s="21">
        <v>0.75563747711111096</v>
      </c>
      <c r="D15" s="21">
        <v>0.75210601641694297</v>
      </c>
      <c r="E15" s="21">
        <v>0.75899270955423903</v>
      </c>
      <c r="F15" s="21"/>
      <c r="G15" s="21">
        <v>0.73284057763258903</v>
      </c>
      <c r="H15" s="21">
        <v>0.77726064242595905</v>
      </c>
      <c r="I15" s="21">
        <v>0.73306277881672999</v>
      </c>
      <c r="J15" s="21">
        <v>0.72479063532735499</v>
      </c>
      <c r="K15" s="21">
        <v>0.742978743574914</v>
      </c>
      <c r="L15" s="21">
        <v>0.80511121812630404</v>
      </c>
      <c r="M15" s="21"/>
      <c r="N15" s="21">
        <v>0.81248579912835905</v>
      </c>
      <c r="O15" s="21">
        <v>0.77147336180873405</v>
      </c>
      <c r="P15" s="21">
        <v>0.71428478041592203</v>
      </c>
      <c r="Q15" s="21">
        <v>0.70927509188094395</v>
      </c>
      <c r="R15" s="21"/>
      <c r="S15" s="21">
        <v>0.77664887884562706</v>
      </c>
      <c r="T15" s="21">
        <v>0.76981006547455899</v>
      </c>
      <c r="U15" s="21">
        <v>0.80225987390416897</v>
      </c>
      <c r="V15" s="21">
        <v>0.74328585200008102</v>
      </c>
      <c r="W15" s="21">
        <v>0.73063705204311502</v>
      </c>
      <c r="X15" s="21">
        <v>0.72780564696705297</v>
      </c>
      <c r="Y15" s="21">
        <v>0.70972557170536299</v>
      </c>
      <c r="Z15" s="21">
        <v>0.777291127717744</v>
      </c>
      <c r="AA15" s="21">
        <v>0.797385811219814</v>
      </c>
      <c r="AB15" s="21">
        <v>0.74358209497394701</v>
      </c>
      <c r="AC15" s="21">
        <v>0.71362877404069702</v>
      </c>
      <c r="AD15" s="21">
        <v>0.69809459266696405</v>
      </c>
      <c r="AE15" s="21"/>
      <c r="AF15" s="21">
        <v>0.73467497103370805</v>
      </c>
      <c r="AG15" s="21">
        <v>0.80771636474888897</v>
      </c>
      <c r="AH15" s="21">
        <v>0.80596903436716305</v>
      </c>
      <c r="AI15" s="21">
        <v>0.63713135539896304</v>
      </c>
      <c r="AJ15" s="21">
        <v>0.80206024827524303</v>
      </c>
      <c r="AK15" s="21"/>
      <c r="AL15" s="21">
        <v>0.83390611561611605</v>
      </c>
      <c r="AM15" s="21">
        <v>0.74518499185573595</v>
      </c>
      <c r="AN15" s="21">
        <v>0.83534711522653204</v>
      </c>
      <c r="AO15" s="21">
        <v>0.65519989683359003</v>
      </c>
      <c r="AP15" s="21">
        <v>0.82493008542756996</v>
      </c>
      <c r="AQ15" s="21">
        <v>0.732107834706756</v>
      </c>
      <c r="AR15" s="21"/>
      <c r="AS15" s="21">
        <v>0.82362078895929602</v>
      </c>
      <c r="AT15" s="21">
        <v>0.78219883220297404</v>
      </c>
      <c r="AU15" s="21">
        <v>0.68788955442883404</v>
      </c>
      <c r="AV15" s="21">
        <v>0.67651522983983303</v>
      </c>
      <c r="AW15" s="21">
        <v>0.74373715323843503</v>
      </c>
      <c r="AX15" s="21"/>
      <c r="AY15" s="21">
        <v>0.82491158002492404</v>
      </c>
      <c r="AZ15" s="21">
        <v>0.77814083049101801</v>
      </c>
      <c r="BA15" s="21">
        <v>0.69519659487617502</v>
      </c>
      <c r="BB15" s="21">
        <v>0.69528824427707003</v>
      </c>
      <c r="BC15" s="21">
        <v>0.61214132534614096</v>
      </c>
      <c r="BD15" s="21"/>
      <c r="BE15" s="21">
        <v>0.58355557313455797</v>
      </c>
      <c r="BF15" s="21">
        <v>0.73291955755004901</v>
      </c>
      <c r="BG15" s="21">
        <v>0.77650796762919305</v>
      </c>
      <c r="BH15" s="21">
        <v>0.76477288810616195</v>
      </c>
      <c r="BI15" s="21"/>
      <c r="BJ15" s="21">
        <v>0.63503405915353905</v>
      </c>
      <c r="BK15" s="21">
        <v>0.77669807032542304</v>
      </c>
      <c r="BL15" s="21">
        <v>0.75267316008983398</v>
      </c>
      <c r="BM15" s="21">
        <v>0.78350872406122196</v>
      </c>
      <c r="BN15" s="21"/>
      <c r="BO15" s="21">
        <v>0.73447409929971597</v>
      </c>
      <c r="BP15" s="21">
        <v>0.70607604717671602</v>
      </c>
      <c r="BQ15" s="21">
        <v>0.77088623723732996</v>
      </c>
      <c r="BR15" s="21"/>
      <c r="BS15" s="21">
        <v>0.76973539060726603</v>
      </c>
      <c r="BT15" s="21">
        <v>0.73860044741138198</v>
      </c>
      <c r="BU15" s="21"/>
      <c r="BV15" s="21">
        <v>0.82921049854780005</v>
      </c>
      <c r="BW15" s="21">
        <v>0.73259137098900096</v>
      </c>
      <c r="BX15" s="21">
        <v>0.74608341104388698</v>
      </c>
      <c r="BY15" s="21"/>
      <c r="BZ15" s="21">
        <v>0.78075313134825497</v>
      </c>
      <c r="CA15" s="21">
        <v>0.80266039484059704</v>
      </c>
    </row>
    <row r="16" spans="2:79" x14ac:dyDescent="0.3">
      <c r="B16" s="18" t="s">
        <v>214</v>
      </c>
      <c r="C16" s="21">
        <v>7.0264987081802704E-2</v>
      </c>
      <c r="D16" s="21">
        <v>7.6164159660357597E-2</v>
      </c>
      <c r="E16" s="21">
        <v>6.3924505949665505E-2</v>
      </c>
      <c r="F16" s="21"/>
      <c r="G16" s="21">
        <v>8.9880229355383798E-2</v>
      </c>
      <c r="H16" s="21">
        <v>5.3938095836378798E-2</v>
      </c>
      <c r="I16" s="21">
        <v>7.8700365034085798E-2</v>
      </c>
      <c r="J16" s="21">
        <v>6.4603356613225804E-2</v>
      </c>
      <c r="K16" s="21">
        <v>9.2291880867291995E-2</v>
      </c>
      <c r="L16" s="21">
        <v>5.3520559760835099E-2</v>
      </c>
      <c r="M16" s="21"/>
      <c r="N16" s="21">
        <v>6.0673649136761203E-2</v>
      </c>
      <c r="O16" s="21">
        <v>5.7570670564535603E-2</v>
      </c>
      <c r="P16" s="21">
        <v>7.9130568244382402E-2</v>
      </c>
      <c r="Q16" s="21">
        <v>8.7429309558971297E-2</v>
      </c>
      <c r="R16" s="21"/>
      <c r="S16" s="21">
        <v>7.1173423519594395E-2</v>
      </c>
      <c r="T16" s="21">
        <v>5.3079311830404499E-2</v>
      </c>
      <c r="U16" s="21">
        <v>5.6380804266925502E-2</v>
      </c>
      <c r="V16" s="21">
        <v>7.6816732234309099E-2</v>
      </c>
      <c r="W16" s="21">
        <v>8.2170129485254706E-2</v>
      </c>
      <c r="X16" s="21">
        <v>6.7356845060408996E-2</v>
      </c>
      <c r="Y16" s="21">
        <v>8.1237899698740304E-2</v>
      </c>
      <c r="Z16" s="21">
        <v>5.3383347634312101E-2</v>
      </c>
      <c r="AA16" s="21">
        <v>4.80582178362777E-2</v>
      </c>
      <c r="AB16" s="21">
        <v>9.6925515155862105E-2</v>
      </c>
      <c r="AC16" s="21">
        <v>9.9467378364173395E-2</v>
      </c>
      <c r="AD16" s="21">
        <v>8.4330525489709804E-2</v>
      </c>
      <c r="AE16" s="21"/>
      <c r="AF16" s="21">
        <v>9.4918823933078003E-2</v>
      </c>
      <c r="AG16" s="21">
        <v>4.4126647869950797E-2</v>
      </c>
      <c r="AH16" s="21">
        <v>3.8328890607884303E-2</v>
      </c>
      <c r="AI16" s="21">
        <v>0.15848238870274001</v>
      </c>
      <c r="AJ16" s="21">
        <v>5.9807680618486798E-2</v>
      </c>
      <c r="AK16" s="21"/>
      <c r="AL16" s="21">
        <v>4.2606798527394601E-2</v>
      </c>
      <c r="AM16" s="21">
        <v>9.9878078090205297E-2</v>
      </c>
      <c r="AN16" s="21">
        <v>5.4952201153017403E-2</v>
      </c>
      <c r="AO16" s="21">
        <v>0.120526387745335</v>
      </c>
      <c r="AP16" s="21">
        <v>4.6831868373742501E-2</v>
      </c>
      <c r="AQ16" s="21">
        <v>2.2265589796222899E-2</v>
      </c>
      <c r="AR16" s="21"/>
      <c r="AS16" s="21">
        <v>4.6023059035037103E-2</v>
      </c>
      <c r="AT16" s="21">
        <v>6.0889006008036997E-2</v>
      </c>
      <c r="AU16" s="21">
        <v>9.0503863019015404E-2</v>
      </c>
      <c r="AV16" s="21">
        <v>8.8023763236276906E-2</v>
      </c>
      <c r="AW16" s="21">
        <v>0.156468099566788</v>
      </c>
      <c r="AX16" s="21"/>
      <c r="AY16" s="21">
        <v>4.7212550504479499E-2</v>
      </c>
      <c r="AZ16" s="21">
        <v>4.84486271393548E-2</v>
      </c>
      <c r="BA16" s="21">
        <v>8.8238816186310604E-2</v>
      </c>
      <c r="BB16" s="21">
        <v>0.119458256361303</v>
      </c>
      <c r="BC16" s="21">
        <v>0.18554345904937</v>
      </c>
      <c r="BD16" s="21"/>
      <c r="BE16" s="21">
        <v>0.16849128587675799</v>
      </c>
      <c r="BF16" s="21">
        <v>7.0655629091141897E-2</v>
      </c>
      <c r="BG16" s="21">
        <v>6.4711423507134103E-2</v>
      </c>
      <c r="BH16" s="21">
        <v>6.2546626926963694E-2</v>
      </c>
      <c r="BI16" s="21"/>
      <c r="BJ16" s="21">
        <v>0.122889820686782</v>
      </c>
      <c r="BK16" s="21">
        <v>4.0338519583078498E-2</v>
      </c>
      <c r="BL16" s="21">
        <v>7.9184990032958494E-2</v>
      </c>
      <c r="BM16" s="21">
        <v>5.6993329474792201E-2</v>
      </c>
      <c r="BN16" s="21"/>
      <c r="BO16" s="21">
        <v>8.5803484715243294E-2</v>
      </c>
      <c r="BP16" s="21">
        <v>9.5159360580372901E-2</v>
      </c>
      <c r="BQ16" s="21">
        <v>6.1645058028368997E-2</v>
      </c>
      <c r="BR16" s="21"/>
      <c r="BS16" s="21">
        <v>5.97724757104671E-2</v>
      </c>
      <c r="BT16" s="21">
        <v>8.2907760070324202E-2</v>
      </c>
      <c r="BU16" s="21"/>
      <c r="BV16" s="21">
        <v>4.8335274781743202E-2</v>
      </c>
      <c r="BW16" s="21">
        <v>6.1553917176569897E-2</v>
      </c>
      <c r="BX16" s="21">
        <v>9.9774448235109905E-2</v>
      </c>
      <c r="BY16" s="21"/>
      <c r="BZ16" s="21">
        <v>2.6251443984660599E-2</v>
      </c>
      <c r="CA16" s="21">
        <v>3.4936295359000502E-2</v>
      </c>
    </row>
    <row r="17" spans="2:79" x14ac:dyDescent="0.3">
      <c r="B17" s="18" t="s">
        <v>191</v>
      </c>
      <c r="C17" s="22">
        <v>0.685372490029309</v>
      </c>
      <c r="D17" s="22">
        <v>0.67594185675658502</v>
      </c>
      <c r="E17" s="22">
        <v>0.695068203604574</v>
      </c>
      <c r="F17" s="22"/>
      <c r="G17" s="22">
        <v>0.64296034827720505</v>
      </c>
      <c r="H17" s="22">
        <v>0.72332254658957995</v>
      </c>
      <c r="I17" s="22">
        <v>0.65436241378264404</v>
      </c>
      <c r="J17" s="22">
        <v>0.66018727871412997</v>
      </c>
      <c r="K17" s="22">
        <v>0.65068686270762199</v>
      </c>
      <c r="L17" s="22">
        <v>0.75159065836546901</v>
      </c>
      <c r="M17" s="22"/>
      <c r="N17" s="22">
        <v>0.75181214999159796</v>
      </c>
      <c r="O17" s="22">
        <v>0.71390269124419803</v>
      </c>
      <c r="P17" s="22">
        <v>0.63515421217154</v>
      </c>
      <c r="Q17" s="22">
        <v>0.62184578232197296</v>
      </c>
      <c r="R17" s="22"/>
      <c r="S17" s="22">
        <v>0.70547545532603295</v>
      </c>
      <c r="T17" s="22">
        <v>0.71673075364415395</v>
      </c>
      <c r="U17" s="22">
        <v>0.74587906963724404</v>
      </c>
      <c r="V17" s="22">
        <v>0.66646911976577194</v>
      </c>
      <c r="W17" s="22">
        <v>0.64846692255786098</v>
      </c>
      <c r="X17" s="22">
        <v>0.66044880190664401</v>
      </c>
      <c r="Y17" s="22">
        <v>0.62848767200662303</v>
      </c>
      <c r="Z17" s="22">
        <v>0.72390778008343104</v>
      </c>
      <c r="AA17" s="22">
        <v>0.74932759338353605</v>
      </c>
      <c r="AB17" s="22">
        <v>0.646656579818085</v>
      </c>
      <c r="AC17" s="22">
        <v>0.61416139567652395</v>
      </c>
      <c r="AD17" s="22">
        <v>0.61376406717725496</v>
      </c>
      <c r="AE17" s="22"/>
      <c r="AF17" s="22">
        <v>0.63975614710063</v>
      </c>
      <c r="AG17" s="22">
        <v>0.76358971687893795</v>
      </c>
      <c r="AH17" s="22">
        <v>0.76764014375927803</v>
      </c>
      <c r="AI17" s="22">
        <v>0.47864896669622298</v>
      </c>
      <c r="AJ17" s="22">
        <v>0.74225256765675596</v>
      </c>
      <c r="AK17" s="22"/>
      <c r="AL17" s="22">
        <v>0.79129931708872103</v>
      </c>
      <c r="AM17" s="22">
        <v>0.64530691376552995</v>
      </c>
      <c r="AN17" s="22">
        <v>0.78039491407351502</v>
      </c>
      <c r="AO17" s="22">
        <v>0.53467350908825495</v>
      </c>
      <c r="AP17" s="22">
        <v>0.77809821705382698</v>
      </c>
      <c r="AQ17" s="22">
        <v>0.70984224491053305</v>
      </c>
      <c r="AR17" s="22"/>
      <c r="AS17" s="22">
        <v>0.77759772992425902</v>
      </c>
      <c r="AT17" s="22">
        <v>0.721309826194937</v>
      </c>
      <c r="AU17" s="22">
        <v>0.59738569140981801</v>
      </c>
      <c r="AV17" s="22">
        <v>0.588491466603556</v>
      </c>
      <c r="AW17" s="22">
        <v>0.58726905367164695</v>
      </c>
      <c r="AX17" s="22"/>
      <c r="AY17" s="22">
        <v>0.77769902952044501</v>
      </c>
      <c r="AZ17" s="22">
        <v>0.72969220335166296</v>
      </c>
      <c r="BA17" s="22">
        <v>0.606957778689864</v>
      </c>
      <c r="BB17" s="22">
        <v>0.57582998791576701</v>
      </c>
      <c r="BC17" s="22">
        <v>0.42659786629677099</v>
      </c>
      <c r="BD17" s="22"/>
      <c r="BE17" s="22">
        <v>0.41506428725779998</v>
      </c>
      <c r="BF17" s="22">
        <v>0.66226392845890703</v>
      </c>
      <c r="BG17" s="22">
        <v>0.71179654412205895</v>
      </c>
      <c r="BH17" s="22">
        <v>0.70222626117919895</v>
      </c>
      <c r="BI17" s="22"/>
      <c r="BJ17" s="22">
        <v>0.51214423846675605</v>
      </c>
      <c r="BK17" s="22">
        <v>0.73635955074234505</v>
      </c>
      <c r="BL17" s="22">
        <v>0.673488170056876</v>
      </c>
      <c r="BM17" s="22">
        <v>0.72651539458643</v>
      </c>
      <c r="BN17" s="22"/>
      <c r="BO17" s="22">
        <v>0.64867061458447295</v>
      </c>
      <c r="BP17" s="22">
        <v>0.61091668659634402</v>
      </c>
      <c r="BQ17" s="22">
        <v>0.70924117920896101</v>
      </c>
      <c r="BR17" s="22"/>
      <c r="BS17" s="22">
        <v>0.70996291489679897</v>
      </c>
      <c r="BT17" s="22">
        <v>0.65569268734105801</v>
      </c>
      <c r="BU17" s="22"/>
      <c r="BV17" s="22">
        <v>0.780875223766056</v>
      </c>
      <c r="BW17" s="22">
        <v>0.67103745381243096</v>
      </c>
      <c r="BX17" s="22">
        <v>0.64630896280877703</v>
      </c>
      <c r="BY17" s="22"/>
      <c r="BZ17" s="22">
        <v>0.75450168736359502</v>
      </c>
      <c r="CA17" s="22">
        <v>0.76772409948159603</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0.42768709879080302</v>
      </c>
      <c r="D9" s="17">
        <v>0.39258657695777499</v>
      </c>
      <c r="E9" s="17">
        <v>0.46383187692213301</v>
      </c>
      <c r="F9" s="17"/>
      <c r="G9" s="17">
        <v>0.31440422558654502</v>
      </c>
      <c r="H9" s="17">
        <v>0.404082110137647</v>
      </c>
      <c r="I9" s="17">
        <v>0.45733269209181499</v>
      </c>
      <c r="J9" s="17">
        <v>0.40188314626048799</v>
      </c>
      <c r="K9" s="17">
        <v>0.45822615482148799</v>
      </c>
      <c r="L9" s="17">
        <v>0.49902861845909402</v>
      </c>
      <c r="M9" s="17"/>
      <c r="N9" s="17">
        <v>0.50489066554867801</v>
      </c>
      <c r="O9" s="17">
        <v>0.41887753807038203</v>
      </c>
      <c r="P9" s="17">
        <v>0.39421350464455501</v>
      </c>
      <c r="Q9" s="17">
        <v>0.38207009610279402</v>
      </c>
      <c r="R9" s="17"/>
      <c r="S9" s="17">
        <v>0.47188883797752501</v>
      </c>
      <c r="T9" s="17">
        <v>0.44697339749644099</v>
      </c>
      <c r="U9" s="17">
        <v>0.428151828520347</v>
      </c>
      <c r="V9" s="17">
        <v>0.420419142333467</v>
      </c>
      <c r="W9" s="17">
        <v>0.412754905532557</v>
      </c>
      <c r="X9" s="17">
        <v>0.37605361976048601</v>
      </c>
      <c r="Y9" s="17">
        <v>0.32032735451366801</v>
      </c>
      <c r="Z9" s="17">
        <v>0.415235824033237</v>
      </c>
      <c r="AA9" s="17">
        <v>0.48562049343293001</v>
      </c>
      <c r="AB9" s="17">
        <v>0.41455777691846601</v>
      </c>
      <c r="AC9" s="17">
        <v>0.43452473019399002</v>
      </c>
      <c r="AD9" s="17">
        <v>0.46773631044563702</v>
      </c>
      <c r="AE9" s="17"/>
      <c r="AF9" s="17">
        <v>0.44105477887808298</v>
      </c>
      <c r="AG9" s="17">
        <v>0.45332144681201297</v>
      </c>
      <c r="AH9" s="17">
        <v>0.45089861284177202</v>
      </c>
      <c r="AI9" s="17">
        <v>0.36553947964856098</v>
      </c>
      <c r="AJ9" s="17">
        <v>0.45689440861924402</v>
      </c>
      <c r="AK9" s="17"/>
      <c r="AL9" s="17">
        <v>0.43880428474143102</v>
      </c>
      <c r="AM9" s="17">
        <v>0.465037489181026</v>
      </c>
      <c r="AN9" s="17">
        <v>0.50456116594841205</v>
      </c>
      <c r="AO9" s="17">
        <v>0.36684249140781999</v>
      </c>
      <c r="AP9" s="17">
        <v>0.51251572999220696</v>
      </c>
      <c r="AQ9" s="17">
        <v>0.37231026079436602</v>
      </c>
      <c r="AR9" s="17"/>
      <c r="AS9" s="17">
        <v>0.58809104509617505</v>
      </c>
      <c r="AT9" s="17">
        <v>0.40748304695288501</v>
      </c>
      <c r="AU9" s="17">
        <v>0.35650258744648899</v>
      </c>
      <c r="AV9" s="17">
        <v>0.42147138964088299</v>
      </c>
      <c r="AW9" s="17">
        <v>0.46347531267838699</v>
      </c>
      <c r="AX9" s="17"/>
      <c r="AY9" s="17">
        <v>0.54317011677578497</v>
      </c>
      <c r="AZ9" s="17">
        <v>0.40731567557224302</v>
      </c>
      <c r="BA9" s="17">
        <v>0.38625835511943002</v>
      </c>
      <c r="BB9" s="17">
        <v>0.35623205223464299</v>
      </c>
      <c r="BC9" s="17">
        <v>0.34236607990078</v>
      </c>
      <c r="BD9" s="17"/>
      <c r="BE9" s="17">
        <v>0.26829043767245497</v>
      </c>
      <c r="BF9" s="17">
        <v>0.360902530763834</v>
      </c>
      <c r="BG9" s="17">
        <v>0.446810680418331</v>
      </c>
      <c r="BH9" s="17">
        <v>0.46631375776077399</v>
      </c>
      <c r="BI9" s="17"/>
      <c r="BJ9" s="17">
        <v>0.34258644747158001</v>
      </c>
      <c r="BK9" s="17">
        <v>0.31856680146625699</v>
      </c>
      <c r="BL9" s="17">
        <v>0.46280462007978401</v>
      </c>
      <c r="BM9" s="17">
        <v>0.44642170463585701</v>
      </c>
      <c r="BN9" s="17"/>
      <c r="BO9" s="17">
        <v>0.35204300076785899</v>
      </c>
      <c r="BP9" s="17">
        <v>0.36264736625787197</v>
      </c>
      <c r="BQ9" s="17">
        <v>0.45808346342940898</v>
      </c>
      <c r="BR9" s="17"/>
      <c r="BS9" s="17">
        <v>0.46714733030481698</v>
      </c>
      <c r="BT9" s="17">
        <v>0.37838022569201202</v>
      </c>
      <c r="BU9" s="17"/>
      <c r="BV9" s="17">
        <v>0.43109608530332699</v>
      </c>
      <c r="BW9" s="17">
        <v>0.44367275207363599</v>
      </c>
      <c r="BX9" s="17">
        <v>0.42266317180132001</v>
      </c>
      <c r="BY9" s="17"/>
      <c r="BZ9" s="17">
        <v>0.46726523245492502</v>
      </c>
      <c r="CA9" s="17">
        <v>0.439062665002736</v>
      </c>
    </row>
    <row r="10" spans="2:79" x14ac:dyDescent="0.3">
      <c r="B10" s="18" t="s">
        <v>209</v>
      </c>
      <c r="C10" s="17">
        <v>0.32297612978329698</v>
      </c>
      <c r="D10" s="17">
        <v>0.34004550411420298</v>
      </c>
      <c r="E10" s="17">
        <v>0.30412936874246799</v>
      </c>
      <c r="F10" s="17"/>
      <c r="G10" s="17">
        <v>0.31695778529373703</v>
      </c>
      <c r="H10" s="17">
        <v>0.35075029224151699</v>
      </c>
      <c r="I10" s="17">
        <v>0.28163390664868798</v>
      </c>
      <c r="J10" s="17">
        <v>0.35525399339785402</v>
      </c>
      <c r="K10" s="17">
        <v>0.311935345585865</v>
      </c>
      <c r="L10" s="17">
        <v>0.31908181669336799</v>
      </c>
      <c r="M10" s="17"/>
      <c r="N10" s="17">
        <v>0.292034201707636</v>
      </c>
      <c r="O10" s="17">
        <v>0.35538051060089398</v>
      </c>
      <c r="P10" s="17">
        <v>0.31564067976101301</v>
      </c>
      <c r="Q10" s="17">
        <v>0.32691036422287001</v>
      </c>
      <c r="R10" s="17"/>
      <c r="S10" s="17">
        <v>0.28030995739178999</v>
      </c>
      <c r="T10" s="17">
        <v>0.326767040392555</v>
      </c>
      <c r="U10" s="17">
        <v>0.31568420196677999</v>
      </c>
      <c r="V10" s="17">
        <v>0.310930372312063</v>
      </c>
      <c r="W10" s="17">
        <v>0.33473642987306901</v>
      </c>
      <c r="X10" s="17">
        <v>0.35290087220925997</v>
      </c>
      <c r="Y10" s="17">
        <v>0.36744095416758799</v>
      </c>
      <c r="Z10" s="17">
        <v>0.38778872260523101</v>
      </c>
      <c r="AA10" s="17">
        <v>0.31541047037951497</v>
      </c>
      <c r="AB10" s="17">
        <v>0.34811400874819798</v>
      </c>
      <c r="AC10" s="17">
        <v>0.30624908563977099</v>
      </c>
      <c r="AD10" s="17">
        <v>0.21874066731900901</v>
      </c>
      <c r="AE10" s="17"/>
      <c r="AF10" s="17">
        <v>0.28693251910207701</v>
      </c>
      <c r="AG10" s="17">
        <v>0.33809822008592</v>
      </c>
      <c r="AH10" s="17">
        <v>0.37824737606060399</v>
      </c>
      <c r="AI10" s="17">
        <v>0.29973239713616601</v>
      </c>
      <c r="AJ10" s="17">
        <v>0.28718610472797401</v>
      </c>
      <c r="AK10" s="17"/>
      <c r="AL10" s="17">
        <v>0.34019380275031602</v>
      </c>
      <c r="AM10" s="17">
        <v>0.29372057829056403</v>
      </c>
      <c r="AN10" s="17">
        <v>0.33929109930171403</v>
      </c>
      <c r="AO10" s="17">
        <v>0.30707984626033902</v>
      </c>
      <c r="AP10" s="17">
        <v>0.26190788361453099</v>
      </c>
      <c r="AQ10" s="17">
        <v>0.39101976832159302</v>
      </c>
      <c r="AR10" s="17"/>
      <c r="AS10" s="17">
        <v>0.24340416517605101</v>
      </c>
      <c r="AT10" s="17">
        <v>0.34982679026536101</v>
      </c>
      <c r="AU10" s="17">
        <v>0.33538836464893301</v>
      </c>
      <c r="AV10" s="17">
        <v>0.32133037673778903</v>
      </c>
      <c r="AW10" s="17">
        <v>0.22117664895551301</v>
      </c>
      <c r="AX10" s="17"/>
      <c r="AY10" s="17">
        <v>0.263710888848462</v>
      </c>
      <c r="AZ10" s="17">
        <v>0.35569205982306501</v>
      </c>
      <c r="BA10" s="17">
        <v>0.30939880325455699</v>
      </c>
      <c r="BB10" s="17">
        <v>0.37220401273716502</v>
      </c>
      <c r="BC10" s="17">
        <v>0.29723726729133998</v>
      </c>
      <c r="BD10" s="17"/>
      <c r="BE10" s="17">
        <v>0.37039260757339199</v>
      </c>
      <c r="BF10" s="17">
        <v>0.37975719790516899</v>
      </c>
      <c r="BG10" s="17">
        <v>0.32087989836876002</v>
      </c>
      <c r="BH10" s="17">
        <v>0.287735978416295</v>
      </c>
      <c r="BI10" s="17"/>
      <c r="BJ10" s="17">
        <v>0.32268887657440298</v>
      </c>
      <c r="BK10" s="17">
        <v>0.44283907024962399</v>
      </c>
      <c r="BL10" s="17">
        <v>0.287765794099342</v>
      </c>
      <c r="BM10" s="17">
        <v>0.32464283416672701</v>
      </c>
      <c r="BN10" s="17"/>
      <c r="BO10" s="17">
        <v>0.36255084550297101</v>
      </c>
      <c r="BP10" s="17">
        <v>0.33038445376318898</v>
      </c>
      <c r="BQ10" s="17">
        <v>0.31274661396763298</v>
      </c>
      <c r="BR10" s="17"/>
      <c r="BS10" s="17">
        <v>0.31376489664028701</v>
      </c>
      <c r="BT10" s="17">
        <v>0.33470482757972297</v>
      </c>
      <c r="BU10" s="17"/>
      <c r="BV10" s="17">
        <v>0.35703837412550798</v>
      </c>
      <c r="BW10" s="17">
        <v>0.32224772433375398</v>
      </c>
      <c r="BX10" s="17">
        <v>0.302567659850346</v>
      </c>
      <c r="BY10" s="17"/>
      <c r="BZ10" s="17">
        <v>0.38432584688782501</v>
      </c>
      <c r="CA10" s="17">
        <v>0.375602257229187</v>
      </c>
    </row>
    <row r="11" spans="2:79" x14ac:dyDescent="0.3">
      <c r="B11" s="18" t="s">
        <v>210</v>
      </c>
      <c r="C11" s="17">
        <v>0.15474939591744</v>
      </c>
      <c r="D11" s="17">
        <v>0.17343254667584701</v>
      </c>
      <c r="E11" s="17">
        <v>0.13688740609490299</v>
      </c>
      <c r="F11" s="17"/>
      <c r="G11" s="17">
        <v>0.18592261300379301</v>
      </c>
      <c r="H11" s="17">
        <v>0.15698617973111101</v>
      </c>
      <c r="I11" s="17">
        <v>0.183550817015458</v>
      </c>
      <c r="J11" s="17">
        <v>0.15800256674359101</v>
      </c>
      <c r="K11" s="17">
        <v>0.15411406033823</v>
      </c>
      <c r="L11" s="17">
        <v>0.10649800589793</v>
      </c>
      <c r="M11" s="17"/>
      <c r="N11" s="17">
        <v>0.125344791763253</v>
      </c>
      <c r="O11" s="17">
        <v>0.136698544117134</v>
      </c>
      <c r="P11" s="17">
        <v>0.18368278019676201</v>
      </c>
      <c r="Q11" s="17">
        <v>0.18291286402882501</v>
      </c>
      <c r="R11" s="17"/>
      <c r="S11" s="17">
        <v>0.164922152378013</v>
      </c>
      <c r="T11" s="17">
        <v>0.14633765501689999</v>
      </c>
      <c r="U11" s="17">
        <v>0.18863371384816299</v>
      </c>
      <c r="V11" s="17">
        <v>0.18190403695488</v>
      </c>
      <c r="W11" s="17">
        <v>0.16244887061594401</v>
      </c>
      <c r="X11" s="17">
        <v>0.1550858429907</v>
      </c>
      <c r="Y11" s="17">
        <v>0.20647454847156199</v>
      </c>
      <c r="Z11" s="17">
        <v>0.127506670493505</v>
      </c>
      <c r="AA11" s="17">
        <v>0.10664095130446299</v>
      </c>
      <c r="AB11" s="17">
        <v>0.11401894573177999</v>
      </c>
      <c r="AC11" s="17">
        <v>0.130696749051563</v>
      </c>
      <c r="AD11" s="17">
        <v>0.18983035022355699</v>
      </c>
      <c r="AE11" s="17"/>
      <c r="AF11" s="17">
        <v>0.176579839345508</v>
      </c>
      <c r="AG11" s="17">
        <v>0.129781986930329</v>
      </c>
      <c r="AH11" s="17">
        <v>0.12961260233478</v>
      </c>
      <c r="AI11" s="17">
        <v>0.204609304212512</v>
      </c>
      <c r="AJ11" s="17">
        <v>0.138951888732568</v>
      </c>
      <c r="AK11" s="17"/>
      <c r="AL11" s="17">
        <v>0.13484022776202001</v>
      </c>
      <c r="AM11" s="17">
        <v>0.13435891995628599</v>
      </c>
      <c r="AN11" s="17">
        <v>0.11170129032656401</v>
      </c>
      <c r="AO11" s="17">
        <v>0.20780666850246499</v>
      </c>
      <c r="AP11" s="17">
        <v>0.14130495990638001</v>
      </c>
      <c r="AQ11" s="17">
        <v>0.13126599155868901</v>
      </c>
      <c r="AR11" s="17"/>
      <c r="AS11" s="17">
        <v>0.104342223626225</v>
      </c>
      <c r="AT11" s="17">
        <v>0.14960455138916201</v>
      </c>
      <c r="AU11" s="17">
        <v>0.21020281215521899</v>
      </c>
      <c r="AV11" s="17">
        <v>0.14723167422824401</v>
      </c>
      <c r="AW11" s="17">
        <v>9.8469448934150494E-2</v>
      </c>
      <c r="AX11" s="17"/>
      <c r="AY11" s="17">
        <v>0.11687511308769399</v>
      </c>
      <c r="AZ11" s="17">
        <v>0.15748735004436301</v>
      </c>
      <c r="BA11" s="17">
        <v>0.20227891700013201</v>
      </c>
      <c r="BB11" s="17">
        <v>0.14856718067840999</v>
      </c>
      <c r="BC11" s="17">
        <v>0.115958320351463</v>
      </c>
      <c r="BD11" s="17"/>
      <c r="BE11" s="17">
        <v>0.16481343243650601</v>
      </c>
      <c r="BF11" s="17">
        <v>0.18231511145939999</v>
      </c>
      <c r="BG11" s="17">
        <v>0.14882995949853001</v>
      </c>
      <c r="BH11" s="17">
        <v>0.13686420559837201</v>
      </c>
      <c r="BI11" s="17"/>
      <c r="BJ11" s="17">
        <v>0.202397093182378</v>
      </c>
      <c r="BK11" s="17">
        <v>0.107706180471085</v>
      </c>
      <c r="BL11" s="17">
        <v>0.16699951669254701</v>
      </c>
      <c r="BM11" s="17">
        <v>0.14175273156510901</v>
      </c>
      <c r="BN11" s="17"/>
      <c r="BO11" s="17">
        <v>0.17806300010482301</v>
      </c>
      <c r="BP11" s="17">
        <v>0.184953879532782</v>
      </c>
      <c r="BQ11" s="17">
        <v>0.141631245574697</v>
      </c>
      <c r="BR11" s="17"/>
      <c r="BS11" s="17">
        <v>0.141229046113864</v>
      </c>
      <c r="BT11" s="17">
        <v>0.17181673517552101</v>
      </c>
      <c r="BU11" s="17"/>
      <c r="BV11" s="17">
        <v>0.12582385046688499</v>
      </c>
      <c r="BW11" s="17">
        <v>0.166779762733304</v>
      </c>
      <c r="BX11" s="17">
        <v>0.16081667902777599</v>
      </c>
      <c r="BY11" s="17"/>
      <c r="BZ11" s="17">
        <v>9.8573569134156103E-2</v>
      </c>
      <c r="CA11" s="17">
        <v>0.13238084950128701</v>
      </c>
    </row>
    <row r="12" spans="2:79" x14ac:dyDescent="0.3">
      <c r="B12" s="18" t="s">
        <v>211</v>
      </c>
      <c r="C12" s="17">
        <v>4.9684882699908103E-2</v>
      </c>
      <c r="D12" s="17">
        <v>4.9256583963528999E-2</v>
      </c>
      <c r="E12" s="17">
        <v>5.05439899989839E-2</v>
      </c>
      <c r="F12" s="17"/>
      <c r="G12" s="17">
        <v>0.11730481336133899</v>
      </c>
      <c r="H12" s="17">
        <v>5.9603694966029401E-2</v>
      </c>
      <c r="I12" s="17">
        <v>3.4636733485818201E-2</v>
      </c>
      <c r="J12" s="17">
        <v>4.6925322585252803E-2</v>
      </c>
      <c r="K12" s="17">
        <v>2.9379978929510601E-2</v>
      </c>
      <c r="L12" s="17">
        <v>2.45013978832548E-2</v>
      </c>
      <c r="M12" s="17"/>
      <c r="N12" s="17">
        <v>4.2978701631513197E-2</v>
      </c>
      <c r="O12" s="17">
        <v>4.4979329671406602E-2</v>
      </c>
      <c r="P12" s="17">
        <v>6.4817331392663005E-2</v>
      </c>
      <c r="Q12" s="17">
        <v>4.7605285218158301E-2</v>
      </c>
      <c r="R12" s="17"/>
      <c r="S12" s="17">
        <v>4.40562529635357E-2</v>
      </c>
      <c r="T12" s="17">
        <v>4.64881747183611E-2</v>
      </c>
      <c r="U12" s="17">
        <v>1.94216004252535E-2</v>
      </c>
      <c r="V12" s="17">
        <v>3.9268732936229803E-2</v>
      </c>
      <c r="W12" s="17">
        <v>4.0826522924863502E-2</v>
      </c>
      <c r="X12" s="17">
        <v>6.6698007589788805E-2</v>
      </c>
      <c r="Y12" s="17">
        <v>5.9241072055520802E-2</v>
      </c>
      <c r="Z12" s="17">
        <v>5.4606135939764502E-2</v>
      </c>
      <c r="AA12" s="17">
        <v>5.8555295905202497E-2</v>
      </c>
      <c r="AB12" s="17">
        <v>7.6113955615162002E-2</v>
      </c>
      <c r="AC12" s="17">
        <v>4.0079667707314699E-2</v>
      </c>
      <c r="AD12" s="17">
        <v>4.3635341116858101E-2</v>
      </c>
      <c r="AE12" s="17"/>
      <c r="AF12" s="17">
        <v>5.2415509969826697E-2</v>
      </c>
      <c r="AG12" s="17">
        <v>5.1165943547131103E-2</v>
      </c>
      <c r="AH12" s="17">
        <v>1.8242005221907401E-2</v>
      </c>
      <c r="AI12" s="17">
        <v>7.9011110427251993E-2</v>
      </c>
      <c r="AJ12" s="17">
        <v>3.8555459232381198E-2</v>
      </c>
      <c r="AK12" s="17"/>
      <c r="AL12" s="17">
        <v>6.5405937885111606E-2</v>
      </c>
      <c r="AM12" s="17">
        <v>4.85740322484896E-2</v>
      </c>
      <c r="AN12" s="17">
        <v>2.2643731503301501E-2</v>
      </c>
      <c r="AO12" s="17">
        <v>6.8626332746794999E-2</v>
      </c>
      <c r="AP12" s="17">
        <v>2.41980772065543E-2</v>
      </c>
      <c r="AQ12" s="17">
        <v>3.9551815899707597E-2</v>
      </c>
      <c r="AR12" s="17"/>
      <c r="AS12" s="17">
        <v>3.4252341651448699E-2</v>
      </c>
      <c r="AT12" s="17">
        <v>5.1709615063440899E-2</v>
      </c>
      <c r="AU12" s="17">
        <v>4.3250570034168601E-2</v>
      </c>
      <c r="AV12" s="17">
        <v>7.5508982811939407E-2</v>
      </c>
      <c r="AW12" s="17">
        <v>2.2547084621520299E-2</v>
      </c>
      <c r="AX12" s="17"/>
      <c r="AY12" s="17">
        <v>3.6287281868575202E-2</v>
      </c>
      <c r="AZ12" s="17">
        <v>4.6594798936266703E-2</v>
      </c>
      <c r="BA12" s="17">
        <v>4.5249380642139597E-2</v>
      </c>
      <c r="BB12" s="17">
        <v>7.7009129756202693E-2</v>
      </c>
      <c r="BC12" s="17">
        <v>0.115392396203923</v>
      </c>
      <c r="BD12" s="17"/>
      <c r="BE12" s="17">
        <v>5.8209102282058597E-2</v>
      </c>
      <c r="BF12" s="17">
        <v>4.7772710950118598E-2</v>
      </c>
      <c r="BG12" s="17">
        <v>4.7658360064646701E-2</v>
      </c>
      <c r="BH12" s="17">
        <v>5.4201500080914601E-2</v>
      </c>
      <c r="BI12" s="17"/>
      <c r="BJ12" s="17">
        <v>6.9013300201188094E-2</v>
      </c>
      <c r="BK12" s="17">
        <v>8.1775562296054205E-2</v>
      </c>
      <c r="BL12" s="17">
        <v>3.9868257756319303E-2</v>
      </c>
      <c r="BM12" s="17">
        <v>4.6286100803694302E-2</v>
      </c>
      <c r="BN12" s="17"/>
      <c r="BO12" s="17">
        <v>5.27159843356029E-2</v>
      </c>
      <c r="BP12" s="17">
        <v>7.7190904634297203E-2</v>
      </c>
      <c r="BQ12" s="17">
        <v>4.4222305714981001E-2</v>
      </c>
      <c r="BR12" s="17"/>
      <c r="BS12" s="17">
        <v>4.0231162220454399E-2</v>
      </c>
      <c r="BT12" s="17">
        <v>6.0650430783212798E-2</v>
      </c>
      <c r="BU12" s="17"/>
      <c r="BV12" s="17">
        <v>5.1203740136936501E-2</v>
      </c>
      <c r="BW12" s="17">
        <v>3.1535586068083599E-2</v>
      </c>
      <c r="BX12" s="17">
        <v>7.0865636822107794E-2</v>
      </c>
      <c r="BY12" s="17"/>
      <c r="BZ12" s="17">
        <v>9.9580652762687998E-3</v>
      </c>
      <c r="CA12" s="17">
        <v>3.0452952031153901E-2</v>
      </c>
    </row>
    <row r="13" spans="2:79" x14ac:dyDescent="0.3">
      <c r="B13" s="18" t="s">
        <v>212</v>
      </c>
      <c r="C13" s="17">
        <v>1.9475838585672801E-2</v>
      </c>
      <c r="D13" s="17">
        <v>2.1936101405713702E-2</v>
      </c>
      <c r="E13" s="17">
        <v>1.63371774177275E-2</v>
      </c>
      <c r="F13" s="17"/>
      <c r="G13" s="17">
        <v>3.4217199228579798E-2</v>
      </c>
      <c r="H13" s="17">
        <v>1.9284805447298398E-2</v>
      </c>
      <c r="I13" s="17">
        <v>2.6224860804351501E-2</v>
      </c>
      <c r="J13" s="17">
        <v>1.62859032263237E-2</v>
      </c>
      <c r="K13" s="17">
        <v>2.0744838859866201E-2</v>
      </c>
      <c r="L13" s="17">
        <v>6.0558152930536404E-3</v>
      </c>
      <c r="M13" s="17"/>
      <c r="N13" s="17">
        <v>1.9619018745318999E-2</v>
      </c>
      <c r="O13" s="17">
        <v>1.745620186223E-2</v>
      </c>
      <c r="P13" s="17">
        <v>1.6388552856051501E-2</v>
      </c>
      <c r="Q13" s="17">
        <v>2.45279544194155E-2</v>
      </c>
      <c r="R13" s="17"/>
      <c r="S13" s="17">
        <v>2.60080126935564E-2</v>
      </c>
      <c r="T13" s="17">
        <v>1.5319229236725899E-2</v>
      </c>
      <c r="U13" s="17">
        <v>1.16923851664925E-2</v>
      </c>
      <c r="V13" s="17">
        <v>2.7172541324701701E-2</v>
      </c>
      <c r="W13" s="17">
        <v>2.6907833878691199E-2</v>
      </c>
      <c r="X13" s="17">
        <v>2.3594514127454301E-2</v>
      </c>
      <c r="Y13" s="17">
        <v>1.8023137152821701E-2</v>
      </c>
      <c r="Z13" s="17">
        <v>1.4862646928262399E-2</v>
      </c>
      <c r="AA13" s="17">
        <v>4.4292641997276004E-3</v>
      </c>
      <c r="AB13" s="17">
        <v>1.7381000462495199E-2</v>
      </c>
      <c r="AC13" s="17">
        <v>2.4853101152400602E-2</v>
      </c>
      <c r="AD13" s="17">
        <v>3.7484079724747502E-2</v>
      </c>
      <c r="AE13" s="17"/>
      <c r="AF13" s="17">
        <v>1.59629980253282E-2</v>
      </c>
      <c r="AG13" s="17">
        <v>1.20839519894045E-2</v>
      </c>
      <c r="AH13" s="17">
        <v>5.9075110112438104E-3</v>
      </c>
      <c r="AI13" s="17">
        <v>3.85381310662734E-2</v>
      </c>
      <c r="AJ13" s="17">
        <v>2.4907323890556301E-2</v>
      </c>
      <c r="AK13" s="17"/>
      <c r="AL13" s="17">
        <v>7.8682408145681199E-3</v>
      </c>
      <c r="AM13" s="17">
        <v>3.3020100351725298E-2</v>
      </c>
      <c r="AN13" s="17">
        <v>1.1220342798082801E-2</v>
      </c>
      <c r="AO13" s="17">
        <v>2.52176981117153E-2</v>
      </c>
      <c r="AP13" s="17">
        <v>1.89729024041724E-2</v>
      </c>
      <c r="AQ13" s="17">
        <v>2.0887321034618701E-2</v>
      </c>
      <c r="AR13" s="17"/>
      <c r="AS13" s="17">
        <v>1.7634954149735101E-2</v>
      </c>
      <c r="AT13" s="17">
        <v>1.7751502628301202E-2</v>
      </c>
      <c r="AU13" s="17">
        <v>1.6137412371386502E-2</v>
      </c>
      <c r="AV13" s="17">
        <v>1.47121729040265E-2</v>
      </c>
      <c r="AW13" s="17">
        <v>0.1344578181952</v>
      </c>
      <c r="AX13" s="17"/>
      <c r="AY13" s="17">
        <v>1.51812326334226E-2</v>
      </c>
      <c r="AZ13" s="17">
        <v>7.7206308742036999E-3</v>
      </c>
      <c r="BA13" s="17">
        <v>2.95088223079626E-2</v>
      </c>
      <c r="BB13" s="17">
        <v>2.9266202173272401E-2</v>
      </c>
      <c r="BC13" s="17">
        <v>8.5965830144934696E-2</v>
      </c>
      <c r="BD13" s="17"/>
      <c r="BE13" s="17">
        <v>7.4375485141667197E-2</v>
      </c>
      <c r="BF13" s="17">
        <v>8.3138427375082508E-3</v>
      </c>
      <c r="BG13" s="17">
        <v>1.7496129394676801E-2</v>
      </c>
      <c r="BH13" s="17">
        <v>1.9483308704961701E-2</v>
      </c>
      <c r="BI13" s="17"/>
      <c r="BJ13" s="17">
        <v>3.2935204661893903E-2</v>
      </c>
      <c r="BK13" s="17">
        <v>2.9916082928107799E-2</v>
      </c>
      <c r="BL13" s="17">
        <v>1.57926919802579E-2</v>
      </c>
      <c r="BM13" s="17">
        <v>1.6135464566127099E-2</v>
      </c>
      <c r="BN13" s="17"/>
      <c r="BO13" s="17">
        <v>3.3413212122363402E-2</v>
      </c>
      <c r="BP13" s="17">
        <v>1.8349715108182198E-2</v>
      </c>
      <c r="BQ13" s="17">
        <v>1.70379562664464E-2</v>
      </c>
      <c r="BR13" s="17"/>
      <c r="BS13" s="17">
        <v>1.6430922912165899E-2</v>
      </c>
      <c r="BT13" s="17">
        <v>2.3475694301833699E-2</v>
      </c>
      <c r="BU13" s="17"/>
      <c r="BV13" s="17">
        <v>1.5665792013794901E-2</v>
      </c>
      <c r="BW13" s="17">
        <v>1.8117405668988899E-2</v>
      </c>
      <c r="BX13" s="17">
        <v>2.4774223568370401E-2</v>
      </c>
      <c r="BY13" s="17"/>
      <c r="BZ13" s="17">
        <v>1.54279510466347E-2</v>
      </c>
      <c r="CA13" s="17">
        <v>1.5805564199652601E-2</v>
      </c>
    </row>
    <row r="14" spans="2:79" x14ac:dyDescent="0.3">
      <c r="B14" s="18" t="s">
        <v>149</v>
      </c>
      <c r="C14" s="17">
        <v>2.5426654222880402E-2</v>
      </c>
      <c r="D14" s="17">
        <v>2.2742686882931899E-2</v>
      </c>
      <c r="E14" s="17">
        <v>2.82701808237837E-2</v>
      </c>
      <c r="F14" s="17"/>
      <c r="G14" s="17">
        <v>3.1193363526005598E-2</v>
      </c>
      <c r="H14" s="17">
        <v>9.2929174763963906E-3</v>
      </c>
      <c r="I14" s="17">
        <v>1.66209899538695E-2</v>
      </c>
      <c r="J14" s="17">
        <v>2.16490677864907E-2</v>
      </c>
      <c r="K14" s="17">
        <v>2.55996214650396E-2</v>
      </c>
      <c r="L14" s="17">
        <v>4.4834345773298902E-2</v>
      </c>
      <c r="M14" s="17"/>
      <c r="N14" s="17">
        <v>1.51326206036015E-2</v>
      </c>
      <c r="O14" s="17">
        <v>2.6607875677953099E-2</v>
      </c>
      <c r="P14" s="17">
        <v>2.5257151148955999E-2</v>
      </c>
      <c r="Q14" s="17">
        <v>3.5973436007937301E-2</v>
      </c>
      <c r="R14" s="17"/>
      <c r="S14" s="17">
        <v>1.2814786595579599E-2</v>
      </c>
      <c r="T14" s="17">
        <v>1.8114503139017701E-2</v>
      </c>
      <c r="U14" s="17">
        <v>3.6416270072964801E-2</v>
      </c>
      <c r="V14" s="17">
        <v>2.0305174138658299E-2</v>
      </c>
      <c r="W14" s="17">
        <v>2.2325437174875101E-2</v>
      </c>
      <c r="X14" s="17">
        <v>2.5667143322310602E-2</v>
      </c>
      <c r="Y14" s="17">
        <v>2.8492933638839899E-2</v>
      </c>
      <c r="Z14" s="17">
        <v>0</v>
      </c>
      <c r="AA14" s="17">
        <v>2.9343524778161201E-2</v>
      </c>
      <c r="AB14" s="17">
        <v>2.98143125238985E-2</v>
      </c>
      <c r="AC14" s="17">
        <v>6.3596666254960799E-2</v>
      </c>
      <c r="AD14" s="17">
        <v>4.2573251170192103E-2</v>
      </c>
      <c r="AE14" s="17"/>
      <c r="AF14" s="17">
        <v>2.70543546791773E-2</v>
      </c>
      <c r="AG14" s="17">
        <v>1.55484506352022E-2</v>
      </c>
      <c r="AH14" s="17">
        <v>1.7091892529693401E-2</v>
      </c>
      <c r="AI14" s="17">
        <v>1.25695775092358E-2</v>
      </c>
      <c r="AJ14" s="17">
        <v>5.35048147972772E-2</v>
      </c>
      <c r="AK14" s="17"/>
      <c r="AL14" s="17">
        <v>1.28875060465529E-2</v>
      </c>
      <c r="AM14" s="17">
        <v>2.5288879971909501E-2</v>
      </c>
      <c r="AN14" s="17">
        <v>1.05823701219258E-2</v>
      </c>
      <c r="AO14" s="17">
        <v>2.44269629708646E-2</v>
      </c>
      <c r="AP14" s="17">
        <v>4.1100446876156403E-2</v>
      </c>
      <c r="AQ14" s="17">
        <v>4.4964842391025099E-2</v>
      </c>
      <c r="AR14" s="17"/>
      <c r="AS14" s="17">
        <v>1.2275270300365701E-2</v>
      </c>
      <c r="AT14" s="17">
        <v>2.36244937008501E-2</v>
      </c>
      <c r="AU14" s="17">
        <v>3.8518253343803398E-2</v>
      </c>
      <c r="AV14" s="17">
        <v>1.97454036771182E-2</v>
      </c>
      <c r="AW14" s="17">
        <v>5.9873686615229502E-2</v>
      </c>
      <c r="AX14" s="17"/>
      <c r="AY14" s="17">
        <v>2.4775366786061102E-2</v>
      </c>
      <c r="AZ14" s="17">
        <v>2.5189484749859499E-2</v>
      </c>
      <c r="BA14" s="17">
        <v>2.7305721675778799E-2</v>
      </c>
      <c r="BB14" s="17">
        <v>1.67214224203063E-2</v>
      </c>
      <c r="BC14" s="17">
        <v>4.3080106107559898E-2</v>
      </c>
      <c r="BD14" s="17"/>
      <c r="BE14" s="17">
        <v>6.3918934893920101E-2</v>
      </c>
      <c r="BF14" s="17">
        <v>2.0938606183970102E-2</v>
      </c>
      <c r="BG14" s="17">
        <v>1.83249722550551E-2</v>
      </c>
      <c r="BH14" s="17">
        <v>3.5401249438682003E-2</v>
      </c>
      <c r="BI14" s="17"/>
      <c r="BJ14" s="17">
        <v>3.0379077908558101E-2</v>
      </c>
      <c r="BK14" s="17">
        <v>1.9196302588872401E-2</v>
      </c>
      <c r="BL14" s="17">
        <v>2.6769119391750501E-2</v>
      </c>
      <c r="BM14" s="17">
        <v>2.4761164262486399E-2</v>
      </c>
      <c r="BN14" s="17"/>
      <c r="BO14" s="17">
        <v>2.1213957166380699E-2</v>
      </c>
      <c r="BP14" s="17">
        <v>2.6473680703677501E-2</v>
      </c>
      <c r="BQ14" s="17">
        <v>2.6278415046834699E-2</v>
      </c>
      <c r="BR14" s="17"/>
      <c r="BS14" s="17">
        <v>2.1196641808412402E-2</v>
      </c>
      <c r="BT14" s="17">
        <v>3.0972086467697901E-2</v>
      </c>
      <c r="BU14" s="17"/>
      <c r="BV14" s="17">
        <v>1.9172157953548999E-2</v>
      </c>
      <c r="BW14" s="17">
        <v>1.7646769122232901E-2</v>
      </c>
      <c r="BX14" s="17">
        <v>1.8312628930080298E-2</v>
      </c>
      <c r="BY14" s="17"/>
      <c r="BZ14" s="17">
        <v>2.4449335200190901E-2</v>
      </c>
      <c r="CA14" s="17">
        <v>6.6957120359838404E-3</v>
      </c>
    </row>
    <row r="15" spans="2:79" x14ac:dyDescent="0.3">
      <c r="B15" s="18" t="s">
        <v>213</v>
      </c>
      <c r="C15" s="21">
        <v>0.75066322857409895</v>
      </c>
      <c r="D15" s="21">
        <v>0.73263208107197797</v>
      </c>
      <c r="E15" s="21">
        <v>0.767961245664601</v>
      </c>
      <c r="F15" s="21"/>
      <c r="G15" s="21">
        <v>0.63136201088028199</v>
      </c>
      <c r="H15" s="21">
        <v>0.75483240237916405</v>
      </c>
      <c r="I15" s="21">
        <v>0.73896659874050297</v>
      </c>
      <c r="J15" s="21">
        <v>0.75713713965834195</v>
      </c>
      <c r="K15" s="21">
        <v>0.77016150040735298</v>
      </c>
      <c r="L15" s="21">
        <v>0.81811043515246196</v>
      </c>
      <c r="M15" s="21"/>
      <c r="N15" s="21">
        <v>0.79692486725631395</v>
      </c>
      <c r="O15" s="21">
        <v>0.77425804867127601</v>
      </c>
      <c r="P15" s="21">
        <v>0.70985418440556702</v>
      </c>
      <c r="Q15" s="21">
        <v>0.70898046032566397</v>
      </c>
      <c r="R15" s="21"/>
      <c r="S15" s="21">
        <v>0.752198795369315</v>
      </c>
      <c r="T15" s="21">
        <v>0.77374043788899605</v>
      </c>
      <c r="U15" s="21">
        <v>0.74383603048712599</v>
      </c>
      <c r="V15" s="21">
        <v>0.73134951464553</v>
      </c>
      <c r="W15" s="21">
        <v>0.74749133540562596</v>
      </c>
      <c r="X15" s="21">
        <v>0.72895449196974604</v>
      </c>
      <c r="Y15" s="21">
        <v>0.68776830868125605</v>
      </c>
      <c r="Z15" s="21">
        <v>0.80302454663846801</v>
      </c>
      <c r="AA15" s="21">
        <v>0.80103096381244498</v>
      </c>
      <c r="AB15" s="21">
        <v>0.76267178566666405</v>
      </c>
      <c r="AC15" s="21">
        <v>0.74077381583376101</v>
      </c>
      <c r="AD15" s="21">
        <v>0.686476977764645</v>
      </c>
      <c r="AE15" s="21"/>
      <c r="AF15" s="21">
        <v>0.72798729798015904</v>
      </c>
      <c r="AG15" s="21">
        <v>0.79141966689793297</v>
      </c>
      <c r="AH15" s="21">
        <v>0.82914598890237601</v>
      </c>
      <c r="AI15" s="21">
        <v>0.66527187678472699</v>
      </c>
      <c r="AJ15" s="21">
        <v>0.74408051334721703</v>
      </c>
      <c r="AK15" s="21"/>
      <c r="AL15" s="21">
        <v>0.77899808749174704</v>
      </c>
      <c r="AM15" s="21">
        <v>0.75875806747159003</v>
      </c>
      <c r="AN15" s="21">
        <v>0.84385226525012602</v>
      </c>
      <c r="AO15" s="21">
        <v>0.67392233766816001</v>
      </c>
      <c r="AP15" s="21">
        <v>0.77442361360673695</v>
      </c>
      <c r="AQ15" s="21">
        <v>0.76333002911595904</v>
      </c>
      <c r="AR15" s="21"/>
      <c r="AS15" s="21">
        <v>0.83149521027222595</v>
      </c>
      <c r="AT15" s="21">
        <v>0.75730983721824596</v>
      </c>
      <c r="AU15" s="21">
        <v>0.69189095209542195</v>
      </c>
      <c r="AV15" s="21">
        <v>0.74280176637867201</v>
      </c>
      <c r="AW15" s="21">
        <v>0.68465196163389996</v>
      </c>
      <c r="AX15" s="21"/>
      <c r="AY15" s="21">
        <v>0.80688100562424703</v>
      </c>
      <c r="AZ15" s="21">
        <v>0.76300773539530697</v>
      </c>
      <c r="BA15" s="21">
        <v>0.69565715837398701</v>
      </c>
      <c r="BB15" s="21">
        <v>0.72843606497180802</v>
      </c>
      <c r="BC15" s="21">
        <v>0.63960334719211898</v>
      </c>
      <c r="BD15" s="21"/>
      <c r="BE15" s="21">
        <v>0.63868304524584796</v>
      </c>
      <c r="BF15" s="21">
        <v>0.74065972866900298</v>
      </c>
      <c r="BG15" s="21">
        <v>0.76769057878709202</v>
      </c>
      <c r="BH15" s="21">
        <v>0.75404973617706905</v>
      </c>
      <c r="BI15" s="21"/>
      <c r="BJ15" s="21">
        <v>0.665275324045982</v>
      </c>
      <c r="BK15" s="21">
        <v>0.76140587171588103</v>
      </c>
      <c r="BL15" s="21">
        <v>0.75057041417912496</v>
      </c>
      <c r="BM15" s="21">
        <v>0.77106453880258297</v>
      </c>
      <c r="BN15" s="21"/>
      <c r="BO15" s="21">
        <v>0.71459384627083</v>
      </c>
      <c r="BP15" s="21">
        <v>0.69303182002106101</v>
      </c>
      <c r="BQ15" s="21">
        <v>0.77083007739704101</v>
      </c>
      <c r="BR15" s="21"/>
      <c r="BS15" s="21">
        <v>0.78091222694510298</v>
      </c>
      <c r="BT15" s="21">
        <v>0.71308505327173499</v>
      </c>
      <c r="BU15" s="21"/>
      <c r="BV15" s="21">
        <v>0.78813445942883398</v>
      </c>
      <c r="BW15" s="21">
        <v>0.76592047640739003</v>
      </c>
      <c r="BX15" s="21">
        <v>0.72523083165166602</v>
      </c>
      <c r="BY15" s="21"/>
      <c r="BZ15" s="21">
        <v>0.85159107934274902</v>
      </c>
      <c r="CA15" s="21">
        <v>0.81466492223192299</v>
      </c>
    </row>
    <row r="16" spans="2:79" x14ac:dyDescent="0.3">
      <c r="B16" s="18" t="s">
        <v>214</v>
      </c>
      <c r="C16" s="21">
        <v>6.9160721285580901E-2</v>
      </c>
      <c r="D16" s="21">
        <v>7.1192685369242795E-2</v>
      </c>
      <c r="E16" s="21">
        <v>6.6881167416711407E-2</v>
      </c>
      <c r="F16" s="21"/>
      <c r="G16" s="21">
        <v>0.15152201258991899</v>
      </c>
      <c r="H16" s="21">
        <v>7.8888500413327706E-2</v>
      </c>
      <c r="I16" s="21">
        <v>6.0861594290169699E-2</v>
      </c>
      <c r="J16" s="21">
        <v>6.3211225811576399E-2</v>
      </c>
      <c r="K16" s="21">
        <v>5.0124817789376802E-2</v>
      </c>
      <c r="L16" s="21">
        <v>3.0557213176308499E-2</v>
      </c>
      <c r="M16" s="21"/>
      <c r="N16" s="21">
        <v>6.2597720376832297E-2</v>
      </c>
      <c r="O16" s="21">
        <v>6.2435531533636603E-2</v>
      </c>
      <c r="P16" s="21">
        <v>8.1205884248714499E-2</v>
      </c>
      <c r="Q16" s="21">
        <v>7.2133239637573704E-2</v>
      </c>
      <c r="R16" s="21"/>
      <c r="S16" s="21">
        <v>7.0064265657092201E-2</v>
      </c>
      <c r="T16" s="21">
        <v>6.1807403955086902E-2</v>
      </c>
      <c r="U16" s="21">
        <v>3.1113985591746E-2</v>
      </c>
      <c r="V16" s="21">
        <v>6.6441274260931604E-2</v>
      </c>
      <c r="W16" s="21">
        <v>6.7734356803554704E-2</v>
      </c>
      <c r="X16" s="21">
        <v>9.0292521717243099E-2</v>
      </c>
      <c r="Y16" s="21">
        <v>7.7264209208342496E-2</v>
      </c>
      <c r="Z16" s="21">
        <v>6.9468782868026893E-2</v>
      </c>
      <c r="AA16" s="21">
        <v>6.2984560104930101E-2</v>
      </c>
      <c r="AB16" s="21">
        <v>9.3494956077657204E-2</v>
      </c>
      <c r="AC16" s="21">
        <v>6.4932768859715301E-2</v>
      </c>
      <c r="AD16" s="21">
        <v>8.1119420841605699E-2</v>
      </c>
      <c r="AE16" s="21"/>
      <c r="AF16" s="21">
        <v>6.8378507995154894E-2</v>
      </c>
      <c r="AG16" s="21">
        <v>6.3249895536535594E-2</v>
      </c>
      <c r="AH16" s="21">
        <v>2.4149516233151199E-2</v>
      </c>
      <c r="AI16" s="21">
        <v>0.117549241493525</v>
      </c>
      <c r="AJ16" s="21">
        <v>6.3462783122937502E-2</v>
      </c>
      <c r="AK16" s="21"/>
      <c r="AL16" s="21">
        <v>7.3274178699679698E-2</v>
      </c>
      <c r="AM16" s="21">
        <v>8.1594132600214905E-2</v>
      </c>
      <c r="AN16" s="21">
        <v>3.38640743013843E-2</v>
      </c>
      <c r="AO16" s="21">
        <v>9.3844030858510299E-2</v>
      </c>
      <c r="AP16" s="21">
        <v>4.3170979610726697E-2</v>
      </c>
      <c r="AQ16" s="21">
        <v>6.0439136934326301E-2</v>
      </c>
      <c r="AR16" s="21"/>
      <c r="AS16" s="21">
        <v>5.1887295801183703E-2</v>
      </c>
      <c r="AT16" s="21">
        <v>6.9461117691742097E-2</v>
      </c>
      <c r="AU16" s="21">
        <v>5.9387982405555102E-2</v>
      </c>
      <c r="AV16" s="21">
        <v>9.0221155715965895E-2</v>
      </c>
      <c r="AW16" s="21">
        <v>0.15700490281672</v>
      </c>
      <c r="AX16" s="21"/>
      <c r="AY16" s="21">
        <v>5.14685145019977E-2</v>
      </c>
      <c r="AZ16" s="21">
        <v>5.4315429810470398E-2</v>
      </c>
      <c r="BA16" s="21">
        <v>7.4758202950102201E-2</v>
      </c>
      <c r="BB16" s="21">
        <v>0.106275331929475</v>
      </c>
      <c r="BC16" s="21">
        <v>0.201358226348857</v>
      </c>
      <c r="BD16" s="21"/>
      <c r="BE16" s="21">
        <v>0.132584587423726</v>
      </c>
      <c r="BF16" s="21">
        <v>5.60865536876268E-2</v>
      </c>
      <c r="BG16" s="21">
        <v>6.5154489459323506E-2</v>
      </c>
      <c r="BH16" s="21">
        <v>7.3684808785876299E-2</v>
      </c>
      <c r="BI16" s="21"/>
      <c r="BJ16" s="21">
        <v>0.101948504863082</v>
      </c>
      <c r="BK16" s="21">
        <v>0.111691645224162</v>
      </c>
      <c r="BL16" s="21">
        <v>5.5660949736577203E-2</v>
      </c>
      <c r="BM16" s="21">
        <v>6.2421565369821401E-2</v>
      </c>
      <c r="BN16" s="21"/>
      <c r="BO16" s="21">
        <v>8.6129196457966295E-2</v>
      </c>
      <c r="BP16" s="21">
        <v>9.5540619742479405E-2</v>
      </c>
      <c r="BQ16" s="21">
        <v>6.1260261981427401E-2</v>
      </c>
      <c r="BR16" s="21"/>
      <c r="BS16" s="21">
        <v>5.6662085132620298E-2</v>
      </c>
      <c r="BT16" s="21">
        <v>8.4126125085046494E-2</v>
      </c>
      <c r="BU16" s="21"/>
      <c r="BV16" s="21">
        <v>6.6869532150731298E-2</v>
      </c>
      <c r="BW16" s="21">
        <v>4.9652991737072501E-2</v>
      </c>
      <c r="BX16" s="21">
        <v>9.5639860390478101E-2</v>
      </c>
      <c r="BY16" s="21"/>
      <c r="BZ16" s="21">
        <v>2.53860163229035E-2</v>
      </c>
      <c r="CA16" s="21">
        <v>4.6258516230806498E-2</v>
      </c>
    </row>
    <row r="17" spans="2:79" x14ac:dyDescent="0.3">
      <c r="B17" s="18" t="s">
        <v>191</v>
      </c>
      <c r="C17" s="22">
        <v>0.68150250728851802</v>
      </c>
      <c r="D17" s="22">
        <v>0.66143939570273502</v>
      </c>
      <c r="E17" s="22">
        <v>0.70108007824788998</v>
      </c>
      <c r="F17" s="22"/>
      <c r="G17" s="22">
        <v>0.479839998290364</v>
      </c>
      <c r="H17" s="22">
        <v>0.67594390196583698</v>
      </c>
      <c r="I17" s="22">
        <v>0.67810500445033295</v>
      </c>
      <c r="J17" s="22">
        <v>0.69392591384676505</v>
      </c>
      <c r="K17" s="22">
        <v>0.72003668261797604</v>
      </c>
      <c r="L17" s="22">
        <v>0.78755322197615396</v>
      </c>
      <c r="M17" s="22"/>
      <c r="N17" s="22">
        <v>0.73432714687948097</v>
      </c>
      <c r="O17" s="22">
        <v>0.71182251713764</v>
      </c>
      <c r="P17" s="22">
        <v>0.62864830015685302</v>
      </c>
      <c r="Q17" s="22">
        <v>0.63684722068809096</v>
      </c>
      <c r="R17" s="22"/>
      <c r="S17" s="22">
        <v>0.68213452971222299</v>
      </c>
      <c r="T17" s="22">
        <v>0.71193303393390905</v>
      </c>
      <c r="U17" s="22">
        <v>0.71272204489538005</v>
      </c>
      <c r="V17" s="22">
        <v>0.66490824038459895</v>
      </c>
      <c r="W17" s="22">
        <v>0.67975697860207196</v>
      </c>
      <c r="X17" s="22">
        <v>0.63866197025250304</v>
      </c>
      <c r="Y17" s="22">
        <v>0.61050409947291295</v>
      </c>
      <c r="Z17" s="22">
        <v>0.73355576377044096</v>
      </c>
      <c r="AA17" s="22">
        <v>0.73804640370751495</v>
      </c>
      <c r="AB17" s="22">
        <v>0.66917682958900704</v>
      </c>
      <c r="AC17" s="22">
        <v>0.67584104697404501</v>
      </c>
      <c r="AD17" s="22">
        <v>0.60535755692304005</v>
      </c>
      <c r="AE17" s="22"/>
      <c r="AF17" s="22">
        <v>0.65960878998500405</v>
      </c>
      <c r="AG17" s="22">
        <v>0.72816977136139804</v>
      </c>
      <c r="AH17" s="22">
        <v>0.80499647266922503</v>
      </c>
      <c r="AI17" s="22">
        <v>0.54772263529120102</v>
      </c>
      <c r="AJ17" s="22">
        <v>0.68061773022427996</v>
      </c>
      <c r="AK17" s="22"/>
      <c r="AL17" s="22">
        <v>0.70572390879206703</v>
      </c>
      <c r="AM17" s="22">
        <v>0.67716393487137505</v>
      </c>
      <c r="AN17" s="22">
        <v>0.80998819094874197</v>
      </c>
      <c r="AO17" s="22">
        <v>0.58007830680965</v>
      </c>
      <c r="AP17" s="22">
        <v>0.73125263399601104</v>
      </c>
      <c r="AQ17" s="22">
        <v>0.70289089218163303</v>
      </c>
      <c r="AR17" s="22"/>
      <c r="AS17" s="22">
        <v>0.77960791447104205</v>
      </c>
      <c r="AT17" s="22">
        <v>0.68784871952650395</v>
      </c>
      <c r="AU17" s="22">
        <v>0.63250296968986697</v>
      </c>
      <c r="AV17" s="22">
        <v>0.65258061066270601</v>
      </c>
      <c r="AW17" s="22">
        <v>0.52764705881717999</v>
      </c>
      <c r="AX17" s="22"/>
      <c r="AY17" s="22">
        <v>0.75541249112224995</v>
      </c>
      <c r="AZ17" s="22">
        <v>0.70869230558483698</v>
      </c>
      <c r="BA17" s="22">
        <v>0.62089895542388496</v>
      </c>
      <c r="BB17" s="22">
        <v>0.62216073304233299</v>
      </c>
      <c r="BC17" s="22">
        <v>0.438245120843262</v>
      </c>
      <c r="BD17" s="22"/>
      <c r="BE17" s="22">
        <v>0.50609845782212204</v>
      </c>
      <c r="BF17" s="22">
        <v>0.68457317498137604</v>
      </c>
      <c r="BG17" s="22">
        <v>0.70253608932776801</v>
      </c>
      <c r="BH17" s="22">
        <v>0.68036492739119303</v>
      </c>
      <c r="BI17" s="22"/>
      <c r="BJ17" s="22">
        <v>0.56332681918289995</v>
      </c>
      <c r="BK17" s="22">
        <v>0.64971422649171895</v>
      </c>
      <c r="BL17" s="22">
        <v>0.69490946444254797</v>
      </c>
      <c r="BM17" s="22">
        <v>0.70864297343276195</v>
      </c>
      <c r="BN17" s="22"/>
      <c r="BO17" s="22">
        <v>0.62846464981286398</v>
      </c>
      <c r="BP17" s="22">
        <v>0.59749120027858205</v>
      </c>
      <c r="BQ17" s="22">
        <v>0.70956981541561404</v>
      </c>
      <c r="BR17" s="22"/>
      <c r="BS17" s="22">
        <v>0.72425014181248304</v>
      </c>
      <c r="BT17" s="22">
        <v>0.62895892818668797</v>
      </c>
      <c r="BU17" s="22"/>
      <c r="BV17" s="22">
        <v>0.72126492727810299</v>
      </c>
      <c r="BW17" s="22">
        <v>0.71626748467031798</v>
      </c>
      <c r="BX17" s="22">
        <v>0.62959097126118702</v>
      </c>
      <c r="BY17" s="22"/>
      <c r="BZ17" s="22">
        <v>0.82620506301984598</v>
      </c>
      <c r="CA17" s="22">
        <v>0.76840640600111598</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M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30" t="s">
        <v>280</v>
      </c>
      <c r="E2" s="26"/>
      <c r="F2" s="26"/>
      <c r="G2" s="26"/>
      <c r="H2" s="26"/>
      <c r="I2" s="26"/>
      <c r="J2" s="26"/>
      <c r="K2" s="26"/>
      <c r="L2" s="26"/>
      <c r="M2" s="26"/>
    </row>
    <row r="6" spans="2:13" ht="49.95" customHeight="1" x14ac:dyDescent="0.3">
      <c r="B6" s="20" t="s">
        <v>15</v>
      </c>
      <c r="C6" s="20" t="s">
        <v>265</v>
      </c>
      <c r="D6" s="20" t="s">
        <v>266</v>
      </c>
      <c r="E6" s="20" t="s">
        <v>267</v>
      </c>
      <c r="F6" s="20" t="s">
        <v>268</v>
      </c>
      <c r="G6" s="20" t="s">
        <v>269</v>
      </c>
      <c r="H6" s="20" t="s">
        <v>270</v>
      </c>
      <c r="I6" s="20" t="s">
        <v>271</v>
      </c>
      <c r="J6" s="20" t="s">
        <v>272</v>
      </c>
      <c r="K6" s="20" t="s">
        <v>273</v>
      </c>
      <c r="L6" s="20" t="s">
        <v>274</v>
      </c>
    </row>
    <row r="7" spans="2:13" x14ac:dyDescent="0.3">
      <c r="B7" s="18" t="s">
        <v>275</v>
      </c>
      <c r="C7" s="17">
        <v>0.15566005096018301</v>
      </c>
      <c r="D7" s="17">
        <v>0.168277035559769</v>
      </c>
      <c r="E7" s="17">
        <v>0.15374844342927199</v>
      </c>
      <c r="F7" s="17">
        <v>0.14555377084216001</v>
      </c>
      <c r="G7" s="17">
        <v>0.16471146935705899</v>
      </c>
      <c r="H7" s="17">
        <v>0.15651254058535299</v>
      </c>
      <c r="I7" s="17">
        <v>0.149562315895515</v>
      </c>
      <c r="J7" s="17">
        <v>0.170756869846865</v>
      </c>
      <c r="K7" s="17">
        <v>0.16742872908621101</v>
      </c>
      <c r="L7" s="17">
        <v>0.13931162267375</v>
      </c>
    </row>
    <row r="8" spans="2:13" x14ac:dyDescent="0.3">
      <c r="B8" s="18" t="s">
        <v>276</v>
      </c>
      <c r="C8" s="17">
        <v>0.256094247859387</v>
      </c>
      <c r="D8" s="17">
        <v>0.275399221978122</v>
      </c>
      <c r="E8" s="17">
        <v>0.29185446951650001</v>
      </c>
      <c r="F8" s="17">
        <v>0.284601607707265</v>
      </c>
      <c r="G8" s="17">
        <v>0.31455659628236698</v>
      </c>
      <c r="H8" s="17">
        <v>0.273242723655023</v>
      </c>
      <c r="I8" s="17">
        <v>0.28941412227683799</v>
      </c>
      <c r="J8" s="17">
        <v>0.29341509082395201</v>
      </c>
      <c r="K8" s="17">
        <v>0.27015342583271301</v>
      </c>
      <c r="L8" s="17">
        <v>0.28182635455266503</v>
      </c>
    </row>
    <row r="9" spans="2:13" x14ac:dyDescent="0.3">
      <c r="B9" s="18" t="s">
        <v>277</v>
      </c>
      <c r="C9" s="17">
        <v>0.25539136031592402</v>
      </c>
      <c r="D9" s="17">
        <v>0.268438634343445</v>
      </c>
      <c r="E9" s="17">
        <v>0.28049000199771301</v>
      </c>
      <c r="F9" s="17">
        <v>0.29045919879918403</v>
      </c>
      <c r="G9" s="17">
        <v>0.28577545986610198</v>
      </c>
      <c r="H9" s="17">
        <v>0.29460123236380997</v>
      </c>
      <c r="I9" s="17">
        <v>0.30142577349498101</v>
      </c>
      <c r="J9" s="17">
        <v>0.304538952921803</v>
      </c>
      <c r="K9" s="17">
        <v>0.24766836115822599</v>
      </c>
      <c r="L9" s="17">
        <v>0.31245171439198599</v>
      </c>
    </row>
    <row r="10" spans="2:13" x14ac:dyDescent="0.3">
      <c r="B10" s="18" t="s">
        <v>278</v>
      </c>
      <c r="C10" s="17">
        <v>0.186823537328422</v>
      </c>
      <c r="D10" s="17">
        <v>0.17184929250721301</v>
      </c>
      <c r="E10" s="17">
        <v>0.16755535535546701</v>
      </c>
      <c r="F10" s="17">
        <v>0.173951909143437</v>
      </c>
      <c r="G10" s="17">
        <v>0.132298771071064</v>
      </c>
      <c r="H10" s="17">
        <v>0.16907968238780699</v>
      </c>
      <c r="I10" s="17">
        <v>0.16579166120543201</v>
      </c>
      <c r="J10" s="17">
        <v>0.15065813735754299</v>
      </c>
      <c r="K10" s="17">
        <v>0.17748455871517499</v>
      </c>
      <c r="L10" s="17">
        <v>0.16858590365411</v>
      </c>
    </row>
    <row r="11" spans="2:13" x14ac:dyDescent="0.3">
      <c r="B11" s="18" t="s">
        <v>279</v>
      </c>
      <c r="C11" s="17">
        <v>9.6348456827068302E-2</v>
      </c>
      <c r="D11" s="17">
        <v>6.4147839543778798E-2</v>
      </c>
      <c r="E11" s="17">
        <v>6.5861702633403005E-2</v>
      </c>
      <c r="F11" s="17">
        <v>6.1821867703989702E-2</v>
      </c>
      <c r="G11" s="17">
        <v>4.73121777834319E-2</v>
      </c>
      <c r="H11" s="17">
        <v>6.7160338152868301E-2</v>
      </c>
      <c r="I11" s="17">
        <v>6.6512374828179205E-2</v>
      </c>
      <c r="J11" s="17">
        <v>4.4686696524434702E-2</v>
      </c>
      <c r="K11" s="17">
        <v>6.5763259641179003E-2</v>
      </c>
      <c r="L11" s="17">
        <v>5.8547532810904003E-2</v>
      </c>
    </row>
    <row r="12" spans="2:13" x14ac:dyDescent="0.3">
      <c r="B12" s="18" t="s">
        <v>105</v>
      </c>
      <c r="C12" s="17">
        <v>4.9682346709015897E-2</v>
      </c>
      <c r="D12" s="17">
        <v>5.18879760676711E-2</v>
      </c>
      <c r="E12" s="17">
        <v>4.0490027067644603E-2</v>
      </c>
      <c r="F12" s="17">
        <v>4.3611645803963699E-2</v>
      </c>
      <c r="G12" s="17">
        <v>5.5345525639976099E-2</v>
      </c>
      <c r="H12" s="17">
        <v>3.9403482855138602E-2</v>
      </c>
      <c r="I12" s="17">
        <v>2.7293752299055202E-2</v>
      </c>
      <c r="J12" s="17">
        <v>3.59442525254033E-2</v>
      </c>
      <c r="K12" s="17">
        <v>7.15016655664963E-2</v>
      </c>
      <c r="L12" s="17">
        <v>3.92768719165838E-2</v>
      </c>
    </row>
    <row r="13" spans="2:13" x14ac:dyDescent="0.3">
      <c r="B13" s="16"/>
      <c r="C13" s="16"/>
      <c r="D13" s="16"/>
      <c r="E13" s="16"/>
      <c r="F13" s="16"/>
      <c r="G13" s="16"/>
      <c r="H13" s="16"/>
      <c r="I13" s="16"/>
      <c r="J13" s="16"/>
      <c r="K13" s="16"/>
      <c r="L13" s="16"/>
    </row>
    <row r="14" spans="2:13" x14ac:dyDescent="0.3">
      <c r="B14" t="s">
        <v>108</v>
      </c>
    </row>
    <row r="15" spans="2:13" x14ac:dyDescent="0.3">
      <c r="B15" t="s">
        <v>109</v>
      </c>
    </row>
    <row r="19" spans="2:2" x14ac:dyDescent="0.3">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0.15566005096018301</v>
      </c>
      <c r="D9" s="17">
        <v>0.161401989642183</v>
      </c>
      <c r="E9" s="17">
        <v>0.15042755519679701</v>
      </c>
      <c r="F9" s="17"/>
      <c r="G9" s="17">
        <v>0.189548576676796</v>
      </c>
      <c r="H9" s="17">
        <v>0.219700894422517</v>
      </c>
      <c r="I9" s="17">
        <v>0.182389509100914</v>
      </c>
      <c r="J9" s="17">
        <v>8.7601633884320601E-2</v>
      </c>
      <c r="K9" s="17">
        <v>0.13272553432456799</v>
      </c>
      <c r="L9" s="17">
        <v>0.12979734231965001</v>
      </c>
      <c r="M9" s="17"/>
      <c r="N9" s="17">
        <v>0.19037602415917901</v>
      </c>
      <c r="O9" s="17">
        <v>0.15310422908141</v>
      </c>
      <c r="P9" s="17">
        <v>0.14350310955263901</v>
      </c>
      <c r="Q9" s="17">
        <v>0.13260040360898301</v>
      </c>
      <c r="R9" s="17"/>
      <c r="S9" s="17">
        <v>0.216735892866048</v>
      </c>
      <c r="T9" s="17">
        <v>0.14295555756336101</v>
      </c>
      <c r="U9" s="17">
        <v>0.164027325210653</v>
      </c>
      <c r="V9" s="17">
        <v>0.15676111099289999</v>
      </c>
      <c r="W9" s="17">
        <v>0.135016716059674</v>
      </c>
      <c r="X9" s="17">
        <v>0.15679860323226999</v>
      </c>
      <c r="Y9" s="17">
        <v>0.114629566969043</v>
      </c>
      <c r="Z9" s="17">
        <v>0.15107789078580799</v>
      </c>
      <c r="AA9" s="17">
        <v>0.15221906959465201</v>
      </c>
      <c r="AB9" s="17">
        <v>0.12977456534391599</v>
      </c>
      <c r="AC9" s="17">
        <v>0.115307590579854</v>
      </c>
      <c r="AD9" s="17">
        <v>0.21910995297909</v>
      </c>
      <c r="AE9" s="17"/>
      <c r="AF9" s="17">
        <v>0.13873083467519801</v>
      </c>
      <c r="AG9" s="17">
        <v>0.18526798633415201</v>
      </c>
      <c r="AH9" s="17">
        <v>0.15448033137049499</v>
      </c>
      <c r="AI9" s="17">
        <v>9.2850280587080003E-2</v>
      </c>
      <c r="AJ9" s="17">
        <v>0.19490161722115401</v>
      </c>
      <c r="AK9" s="17"/>
      <c r="AL9" s="17">
        <v>0.22522581956500201</v>
      </c>
      <c r="AM9" s="17">
        <v>0.15950226942778101</v>
      </c>
      <c r="AN9" s="17">
        <v>0.15060770553107</v>
      </c>
      <c r="AO9" s="17">
        <v>8.4302928624628598E-2</v>
      </c>
      <c r="AP9" s="17">
        <v>0.16951189898286501</v>
      </c>
      <c r="AQ9" s="17">
        <v>0.11207894577422001</v>
      </c>
      <c r="AR9" s="17"/>
      <c r="AS9" s="17">
        <v>0.26220081342222101</v>
      </c>
      <c r="AT9" s="17">
        <v>0.143493561288387</v>
      </c>
      <c r="AU9" s="17">
        <v>0.109403001858733</v>
      </c>
      <c r="AV9" s="17">
        <v>0.133748459369707</v>
      </c>
      <c r="AW9" s="17">
        <v>0.18305897525496401</v>
      </c>
      <c r="AX9" s="17"/>
      <c r="AY9" s="17">
        <v>0.24351177152032699</v>
      </c>
      <c r="AZ9" s="17">
        <v>0.122909947107399</v>
      </c>
      <c r="BA9" s="17">
        <v>0.13191775050660401</v>
      </c>
      <c r="BB9" s="17">
        <v>0.142840596456486</v>
      </c>
      <c r="BC9" s="17">
        <v>8.57180295039882E-2</v>
      </c>
      <c r="BD9" s="17"/>
      <c r="BE9" s="17">
        <v>0.164489593370339</v>
      </c>
      <c r="BF9" s="17">
        <v>0.121481389235053</v>
      </c>
      <c r="BG9" s="17">
        <v>0.146330442396573</v>
      </c>
      <c r="BH9" s="17">
        <v>0.192944206788216</v>
      </c>
      <c r="BI9" s="17"/>
      <c r="BJ9" s="17">
        <v>0.124391298148052</v>
      </c>
      <c r="BK9" s="17">
        <v>0.20674392995520599</v>
      </c>
      <c r="BL9" s="17">
        <v>0.147772660613882</v>
      </c>
      <c r="BM9" s="17">
        <v>0.16043718692960099</v>
      </c>
      <c r="BN9" s="17"/>
      <c r="BO9" s="17">
        <v>0.16853569896989101</v>
      </c>
      <c r="BP9" s="17">
        <v>0.12210110548934</v>
      </c>
      <c r="BQ9" s="17">
        <v>0.16004590789489101</v>
      </c>
      <c r="BR9" s="17"/>
      <c r="BS9" s="17">
        <v>0.16087618069276499</v>
      </c>
      <c r="BT9" s="17">
        <v>0.149025922983334</v>
      </c>
      <c r="BU9" s="17"/>
      <c r="BV9" s="17">
        <v>0.15276954776083701</v>
      </c>
      <c r="BW9" s="17">
        <v>0.14373127241564099</v>
      </c>
      <c r="BX9" s="17">
        <v>0.178318930972832</v>
      </c>
      <c r="BY9" s="17"/>
      <c r="BZ9" s="17">
        <v>0.19390867955402</v>
      </c>
      <c r="CA9" s="17">
        <v>0.23438283925383499</v>
      </c>
    </row>
    <row r="10" spans="2:79" x14ac:dyDescent="0.3">
      <c r="B10" s="18" t="s">
        <v>276</v>
      </c>
      <c r="C10" s="17">
        <v>0.256094247859387</v>
      </c>
      <c r="D10" s="17">
        <v>0.25054490760014703</v>
      </c>
      <c r="E10" s="17">
        <v>0.262909111314656</v>
      </c>
      <c r="F10" s="17"/>
      <c r="G10" s="17">
        <v>0.32539532513128799</v>
      </c>
      <c r="H10" s="17">
        <v>0.26616479130257298</v>
      </c>
      <c r="I10" s="17">
        <v>0.23042417229477799</v>
      </c>
      <c r="J10" s="17">
        <v>0.25735809304928597</v>
      </c>
      <c r="K10" s="17">
        <v>0.226076486504108</v>
      </c>
      <c r="L10" s="17">
        <v>0.24150888749794899</v>
      </c>
      <c r="M10" s="17"/>
      <c r="N10" s="17">
        <v>0.30175200617940301</v>
      </c>
      <c r="O10" s="17">
        <v>0.25964297734272201</v>
      </c>
      <c r="P10" s="17">
        <v>0.230533279232287</v>
      </c>
      <c r="Q10" s="17">
        <v>0.226970542440627</v>
      </c>
      <c r="R10" s="17"/>
      <c r="S10" s="17">
        <v>0.26301060336663301</v>
      </c>
      <c r="T10" s="17">
        <v>0.241439392207558</v>
      </c>
      <c r="U10" s="17">
        <v>0.28897960820102597</v>
      </c>
      <c r="V10" s="17">
        <v>0.25238377876398899</v>
      </c>
      <c r="W10" s="17">
        <v>0.313211915202467</v>
      </c>
      <c r="X10" s="17">
        <v>0.23248432837119301</v>
      </c>
      <c r="Y10" s="17">
        <v>0.248952381660864</v>
      </c>
      <c r="Z10" s="17">
        <v>0.232803537029727</v>
      </c>
      <c r="AA10" s="17">
        <v>0.28901714998167499</v>
      </c>
      <c r="AB10" s="17">
        <v>0.21791156737748099</v>
      </c>
      <c r="AC10" s="17">
        <v>0.22689962949137801</v>
      </c>
      <c r="AD10" s="17">
        <v>0.24067571421813799</v>
      </c>
      <c r="AE10" s="17"/>
      <c r="AF10" s="17">
        <v>0.225576487685584</v>
      </c>
      <c r="AG10" s="17">
        <v>0.30561759863191901</v>
      </c>
      <c r="AH10" s="17">
        <v>0.32046920172200399</v>
      </c>
      <c r="AI10" s="17">
        <v>0.208465063125406</v>
      </c>
      <c r="AJ10" s="17">
        <v>0.23864383979189899</v>
      </c>
      <c r="AK10" s="17"/>
      <c r="AL10" s="17">
        <v>0.33001065648243699</v>
      </c>
      <c r="AM10" s="17">
        <v>0.25198949479698801</v>
      </c>
      <c r="AN10" s="17">
        <v>0.27111828817162997</v>
      </c>
      <c r="AO10" s="17">
        <v>0.20965847968005799</v>
      </c>
      <c r="AP10" s="17">
        <v>0.29725754513249503</v>
      </c>
      <c r="AQ10" s="17">
        <v>0.197801623025848</v>
      </c>
      <c r="AR10" s="17"/>
      <c r="AS10" s="17">
        <v>0.27538764178663899</v>
      </c>
      <c r="AT10" s="17">
        <v>0.261903852148617</v>
      </c>
      <c r="AU10" s="17">
        <v>0.25627717650950399</v>
      </c>
      <c r="AV10" s="17">
        <v>0.20864710353608301</v>
      </c>
      <c r="AW10" s="17">
        <v>0.22196462158143801</v>
      </c>
      <c r="AX10" s="17"/>
      <c r="AY10" s="17">
        <v>0.244695047574153</v>
      </c>
      <c r="AZ10" s="17">
        <v>0.29032185545865402</v>
      </c>
      <c r="BA10" s="17">
        <v>0.22592002838358499</v>
      </c>
      <c r="BB10" s="17">
        <v>0.22884423348869201</v>
      </c>
      <c r="BC10" s="17">
        <v>0.23694580370495399</v>
      </c>
      <c r="BD10" s="17"/>
      <c r="BE10" s="17">
        <v>0.113952527029196</v>
      </c>
      <c r="BF10" s="17">
        <v>0.27240232357313299</v>
      </c>
      <c r="BG10" s="17">
        <v>0.26917741554794999</v>
      </c>
      <c r="BH10" s="17">
        <v>0.247457286126749</v>
      </c>
      <c r="BI10" s="17"/>
      <c r="BJ10" s="17">
        <v>0.21021496325546299</v>
      </c>
      <c r="BK10" s="17">
        <v>0.32202240134636501</v>
      </c>
      <c r="BL10" s="17">
        <v>0.26300298985350401</v>
      </c>
      <c r="BM10" s="17">
        <v>0.255044889179812</v>
      </c>
      <c r="BN10" s="17"/>
      <c r="BO10" s="17">
        <v>0.29359300010991501</v>
      </c>
      <c r="BP10" s="17">
        <v>0.25217505924719003</v>
      </c>
      <c r="BQ10" s="17">
        <v>0.24905256480642099</v>
      </c>
      <c r="BR10" s="17"/>
      <c r="BS10" s="17">
        <v>0.25395958159674398</v>
      </c>
      <c r="BT10" s="17">
        <v>0.258378590808722</v>
      </c>
      <c r="BU10" s="17"/>
      <c r="BV10" s="17">
        <v>0.309435439173884</v>
      </c>
      <c r="BW10" s="17">
        <v>0.23696634135893299</v>
      </c>
      <c r="BX10" s="17">
        <v>0.26071155956307701</v>
      </c>
      <c r="BY10" s="17"/>
      <c r="BZ10" s="17">
        <v>0.29657403337474397</v>
      </c>
      <c r="CA10" s="17">
        <v>0.32377365112450002</v>
      </c>
    </row>
    <row r="11" spans="2:79" x14ac:dyDescent="0.3">
      <c r="B11" s="18" t="s">
        <v>277</v>
      </c>
      <c r="C11" s="17">
        <v>0.25539136031592402</v>
      </c>
      <c r="D11" s="17">
        <v>0.259714270551685</v>
      </c>
      <c r="E11" s="17">
        <v>0.25344413697485002</v>
      </c>
      <c r="F11" s="17"/>
      <c r="G11" s="17">
        <v>0.23295377755338201</v>
      </c>
      <c r="H11" s="17">
        <v>0.252623719439109</v>
      </c>
      <c r="I11" s="17">
        <v>0.24577143811355401</v>
      </c>
      <c r="J11" s="17">
        <v>0.27563162996451701</v>
      </c>
      <c r="K11" s="17">
        <v>0.232316644815765</v>
      </c>
      <c r="L11" s="17">
        <v>0.27938443915517902</v>
      </c>
      <c r="M11" s="17"/>
      <c r="N11" s="17">
        <v>0.23743310678340501</v>
      </c>
      <c r="O11" s="17">
        <v>0.27531164683158699</v>
      </c>
      <c r="P11" s="17">
        <v>0.26109492336294998</v>
      </c>
      <c r="Q11" s="17">
        <v>0.25014034601206298</v>
      </c>
      <c r="R11" s="17"/>
      <c r="S11" s="17">
        <v>0.239895326174839</v>
      </c>
      <c r="T11" s="17">
        <v>0.30568932876801003</v>
      </c>
      <c r="U11" s="17">
        <v>0.1406159787347</v>
      </c>
      <c r="V11" s="17">
        <v>0.224318131013405</v>
      </c>
      <c r="W11" s="17">
        <v>0.27752439064897</v>
      </c>
      <c r="X11" s="17">
        <v>0.28306340367579003</v>
      </c>
      <c r="Y11" s="17">
        <v>0.24179363430627099</v>
      </c>
      <c r="Z11" s="17">
        <v>0.34917924484942497</v>
      </c>
      <c r="AA11" s="17">
        <v>0.28385366128735101</v>
      </c>
      <c r="AB11" s="17">
        <v>0.23389950583195099</v>
      </c>
      <c r="AC11" s="17">
        <v>0.27569715329050998</v>
      </c>
      <c r="AD11" s="17">
        <v>0.212672430084105</v>
      </c>
      <c r="AE11" s="17"/>
      <c r="AF11" s="17">
        <v>0.254643277866276</v>
      </c>
      <c r="AG11" s="17">
        <v>0.25836667450704698</v>
      </c>
      <c r="AH11" s="17">
        <v>0.29573237825252102</v>
      </c>
      <c r="AI11" s="17">
        <v>0.21000285186510201</v>
      </c>
      <c r="AJ11" s="17">
        <v>0.27460341347108702</v>
      </c>
      <c r="AK11" s="17"/>
      <c r="AL11" s="17">
        <v>0.24725005582930901</v>
      </c>
      <c r="AM11" s="17">
        <v>0.26525045495702798</v>
      </c>
      <c r="AN11" s="17">
        <v>0.30991948174562101</v>
      </c>
      <c r="AO11" s="17">
        <v>0.22909558373612299</v>
      </c>
      <c r="AP11" s="17">
        <v>0.281486761628858</v>
      </c>
      <c r="AQ11" s="17">
        <v>0.27014006782990702</v>
      </c>
      <c r="AR11" s="17"/>
      <c r="AS11" s="17">
        <v>0.198820510737063</v>
      </c>
      <c r="AT11" s="17">
        <v>0.26661749136700902</v>
      </c>
      <c r="AU11" s="17">
        <v>0.26845945981105701</v>
      </c>
      <c r="AV11" s="17">
        <v>0.273733852714306</v>
      </c>
      <c r="AW11" s="17">
        <v>0.24386027560036999</v>
      </c>
      <c r="AX11" s="17"/>
      <c r="AY11" s="17">
        <v>0.212288855523911</v>
      </c>
      <c r="AZ11" s="17">
        <v>0.284248705411772</v>
      </c>
      <c r="BA11" s="17">
        <v>0.29227713023851998</v>
      </c>
      <c r="BB11" s="17">
        <v>0.22328396790692501</v>
      </c>
      <c r="BC11" s="17">
        <v>0.16160861194175799</v>
      </c>
      <c r="BD11" s="17"/>
      <c r="BE11" s="17">
        <v>0.27122377055403102</v>
      </c>
      <c r="BF11" s="17">
        <v>0.25918417950342099</v>
      </c>
      <c r="BG11" s="17">
        <v>0.25092153523337801</v>
      </c>
      <c r="BH11" s="17">
        <v>0.259103147274449</v>
      </c>
      <c r="BI11" s="17"/>
      <c r="BJ11" s="17">
        <v>0.18616864098736499</v>
      </c>
      <c r="BK11" s="17">
        <v>0.28696888667717801</v>
      </c>
      <c r="BL11" s="17">
        <v>0.26909592499456397</v>
      </c>
      <c r="BM11" s="17">
        <v>0.26203550340528597</v>
      </c>
      <c r="BN11" s="17"/>
      <c r="BO11" s="17">
        <v>0.18788017076723301</v>
      </c>
      <c r="BP11" s="17">
        <v>0.30538319679362802</v>
      </c>
      <c r="BQ11" s="17">
        <v>0.26081114665952398</v>
      </c>
      <c r="BR11" s="17"/>
      <c r="BS11" s="17">
        <v>0.259997248394778</v>
      </c>
      <c r="BT11" s="17">
        <v>0.250235943310888</v>
      </c>
      <c r="BU11" s="17"/>
      <c r="BV11" s="17">
        <v>0.267960479925895</v>
      </c>
      <c r="BW11" s="17">
        <v>0.27988148584683498</v>
      </c>
      <c r="BX11" s="17">
        <v>0.221114306958719</v>
      </c>
      <c r="BY11" s="17"/>
      <c r="BZ11" s="17">
        <v>0.230307442495891</v>
      </c>
      <c r="CA11" s="17">
        <v>0.218212459829591</v>
      </c>
    </row>
    <row r="12" spans="2:79" x14ac:dyDescent="0.3">
      <c r="B12" s="18" t="s">
        <v>278</v>
      </c>
      <c r="C12" s="17">
        <v>0.186823537328422</v>
      </c>
      <c r="D12" s="17">
        <v>0.188146975896682</v>
      </c>
      <c r="E12" s="17">
        <v>0.18424873778350501</v>
      </c>
      <c r="F12" s="17"/>
      <c r="G12" s="17">
        <v>0.14924941798352301</v>
      </c>
      <c r="H12" s="17">
        <v>0.16315038576322699</v>
      </c>
      <c r="I12" s="17">
        <v>0.16689146600709401</v>
      </c>
      <c r="J12" s="17">
        <v>0.207424964081319</v>
      </c>
      <c r="K12" s="17">
        <v>0.21428246342221099</v>
      </c>
      <c r="L12" s="17">
        <v>0.21230112837295301</v>
      </c>
      <c r="M12" s="17"/>
      <c r="N12" s="17">
        <v>0.19285926877699999</v>
      </c>
      <c r="O12" s="17">
        <v>0.16940217445604999</v>
      </c>
      <c r="P12" s="17">
        <v>0.182921830320182</v>
      </c>
      <c r="Q12" s="17">
        <v>0.197212966374471</v>
      </c>
      <c r="R12" s="17"/>
      <c r="S12" s="17">
        <v>0.159162094687578</v>
      </c>
      <c r="T12" s="17">
        <v>0.181929192761773</v>
      </c>
      <c r="U12" s="17">
        <v>0.18720473211341801</v>
      </c>
      <c r="V12" s="17">
        <v>0.21779208964335101</v>
      </c>
      <c r="W12" s="17">
        <v>0.17425479168994201</v>
      </c>
      <c r="X12" s="17">
        <v>0.19460367159672801</v>
      </c>
      <c r="Y12" s="17">
        <v>0.224029105169639</v>
      </c>
      <c r="Z12" s="17">
        <v>0.17730126094530299</v>
      </c>
      <c r="AA12" s="17">
        <v>0.18027786897721099</v>
      </c>
      <c r="AB12" s="17">
        <v>0.16604585055322699</v>
      </c>
      <c r="AC12" s="17">
        <v>0.23414820144891901</v>
      </c>
      <c r="AD12" s="17">
        <v>0.169257954390129</v>
      </c>
      <c r="AE12" s="17"/>
      <c r="AF12" s="17">
        <v>0.225073078514095</v>
      </c>
      <c r="AG12" s="17">
        <v>0.151189366582233</v>
      </c>
      <c r="AH12" s="17">
        <v>0.14555835841520001</v>
      </c>
      <c r="AI12" s="17">
        <v>0.24224664025356199</v>
      </c>
      <c r="AJ12" s="17">
        <v>0.16758548393582601</v>
      </c>
      <c r="AK12" s="17"/>
      <c r="AL12" s="17">
        <v>0.13196411019207999</v>
      </c>
      <c r="AM12" s="17">
        <v>0.198087329146863</v>
      </c>
      <c r="AN12" s="17">
        <v>0.171189864676173</v>
      </c>
      <c r="AO12" s="17">
        <v>0.255466220380419</v>
      </c>
      <c r="AP12" s="17">
        <v>0.121933619961128</v>
      </c>
      <c r="AQ12" s="17">
        <v>0.20268499591934599</v>
      </c>
      <c r="AR12" s="17"/>
      <c r="AS12" s="17">
        <v>0.155544664229573</v>
      </c>
      <c r="AT12" s="17">
        <v>0.197181232701131</v>
      </c>
      <c r="AU12" s="17">
        <v>0.192840568785275</v>
      </c>
      <c r="AV12" s="17">
        <v>0.20417890203346301</v>
      </c>
      <c r="AW12" s="17">
        <v>4.5250138101098202E-2</v>
      </c>
      <c r="AX12" s="17"/>
      <c r="AY12" s="17">
        <v>0.17496834260805799</v>
      </c>
      <c r="AZ12" s="17">
        <v>0.17975376098026999</v>
      </c>
      <c r="BA12" s="17">
        <v>0.169169034183594</v>
      </c>
      <c r="BB12" s="17">
        <v>0.246692031219514</v>
      </c>
      <c r="BC12" s="17">
        <v>0.220724357211464</v>
      </c>
      <c r="BD12" s="17"/>
      <c r="BE12" s="17">
        <v>0.26390819786866598</v>
      </c>
      <c r="BF12" s="17">
        <v>0.21553471512910299</v>
      </c>
      <c r="BG12" s="17">
        <v>0.18532437535734</v>
      </c>
      <c r="BH12" s="17">
        <v>0.16195050111529299</v>
      </c>
      <c r="BI12" s="17"/>
      <c r="BJ12" s="17">
        <v>0.242783319756911</v>
      </c>
      <c r="BK12" s="17">
        <v>0.12391925998926601</v>
      </c>
      <c r="BL12" s="17">
        <v>0.18264262829111699</v>
      </c>
      <c r="BM12" s="17">
        <v>0.18348542936293299</v>
      </c>
      <c r="BN12" s="17"/>
      <c r="BO12" s="17">
        <v>0.20445519356953201</v>
      </c>
      <c r="BP12" s="17">
        <v>0.17371505030408299</v>
      </c>
      <c r="BQ12" s="17">
        <v>0.18573954436009299</v>
      </c>
      <c r="BR12" s="17"/>
      <c r="BS12" s="17">
        <v>0.18073295872716</v>
      </c>
      <c r="BT12" s="17">
        <v>0.19446060138778001</v>
      </c>
      <c r="BU12" s="17"/>
      <c r="BV12" s="17">
        <v>0.16070839725632299</v>
      </c>
      <c r="BW12" s="17">
        <v>0.178737544610655</v>
      </c>
      <c r="BX12" s="17">
        <v>0.20116157182532601</v>
      </c>
      <c r="BY12" s="17"/>
      <c r="BZ12" s="17">
        <v>0.189754055086018</v>
      </c>
      <c r="CA12" s="17">
        <v>0.17358040831094301</v>
      </c>
    </row>
    <row r="13" spans="2:79" x14ac:dyDescent="0.3">
      <c r="B13" s="18" t="s">
        <v>279</v>
      </c>
      <c r="C13" s="17">
        <v>9.6348456827068302E-2</v>
      </c>
      <c r="D13" s="17">
        <v>0.10271187748020701</v>
      </c>
      <c r="E13" s="17">
        <v>8.8808260837764205E-2</v>
      </c>
      <c r="F13" s="17"/>
      <c r="G13" s="17">
        <v>5.4795571212146198E-2</v>
      </c>
      <c r="H13" s="17">
        <v>4.8254069851857699E-2</v>
      </c>
      <c r="I13" s="17">
        <v>0.12715346894624699</v>
      </c>
      <c r="J13" s="17">
        <v>0.123329991090457</v>
      </c>
      <c r="K13" s="17">
        <v>0.13279063860538301</v>
      </c>
      <c r="L13" s="17">
        <v>9.1966368352737804E-2</v>
      </c>
      <c r="M13" s="17"/>
      <c r="N13" s="17">
        <v>5.3409826619990497E-2</v>
      </c>
      <c r="O13" s="17">
        <v>9.53429327934944E-2</v>
      </c>
      <c r="P13" s="17">
        <v>0.12336378067206499</v>
      </c>
      <c r="Q13" s="17">
        <v>0.120093045384335</v>
      </c>
      <c r="R13" s="17"/>
      <c r="S13" s="17">
        <v>7.9306115616018094E-2</v>
      </c>
      <c r="T13" s="17">
        <v>8.3079184575979306E-2</v>
      </c>
      <c r="U13" s="17">
        <v>0.110831036354387</v>
      </c>
      <c r="V13" s="17">
        <v>9.8127214911583494E-2</v>
      </c>
      <c r="W13" s="17">
        <v>6.5323754418779398E-2</v>
      </c>
      <c r="X13" s="17">
        <v>8.7786149145255898E-2</v>
      </c>
      <c r="Y13" s="17">
        <v>0.120203713167903</v>
      </c>
      <c r="Z13" s="17">
        <v>6.4851467400515506E-2</v>
      </c>
      <c r="AA13" s="17">
        <v>5.5514856133710801E-2</v>
      </c>
      <c r="AB13" s="17">
        <v>0.196641073873115</v>
      </c>
      <c r="AC13" s="17">
        <v>8.09826345927038E-2</v>
      </c>
      <c r="AD13" s="17">
        <v>0.14008133354899899</v>
      </c>
      <c r="AE13" s="17"/>
      <c r="AF13" s="17">
        <v>0.127964095529389</v>
      </c>
      <c r="AG13" s="17">
        <v>5.7771511664355402E-2</v>
      </c>
      <c r="AH13" s="17">
        <v>4.0468227877148301E-2</v>
      </c>
      <c r="AI13" s="17">
        <v>0.19751673742762699</v>
      </c>
      <c r="AJ13" s="17">
        <v>7.0384267615028598E-2</v>
      </c>
      <c r="AK13" s="17"/>
      <c r="AL13" s="17">
        <v>4.5664247583575998E-2</v>
      </c>
      <c r="AM13" s="17">
        <v>0.11073948456935701</v>
      </c>
      <c r="AN13" s="17">
        <v>3.7098102101992603E-2</v>
      </c>
      <c r="AO13" s="17">
        <v>0.16318801165340599</v>
      </c>
      <c r="AP13" s="17">
        <v>9.4673795978780603E-2</v>
      </c>
      <c r="AQ13" s="17">
        <v>9.76339508672317E-2</v>
      </c>
      <c r="AR13" s="17"/>
      <c r="AS13" s="17">
        <v>7.4409317312446294E-2</v>
      </c>
      <c r="AT13" s="17">
        <v>8.83960340727315E-2</v>
      </c>
      <c r="AU13" s="17">
        <v>9.8251898830174503E-2</v>
      </c>
      <c r="AV13" s="17">
        <v>0.12277363654163299</v>
      </c>
      <c r="AW13" s="17">
        <v>0.290306802501832</v>
      </c>
      <c r="AX13" s="17"/>
      <c r="AY13" s="17">
        <v>9.8170493103580198E-2</v>
      </c>
      <c r="AZ13" s="17">
        <v>7.69931288388601E-2</v>
      </c>
      <c r="BA13" s="17">
        <v>0.103659083811734</v>
      </c>
      <c r="BB13" s="17">
        <v>9.8540718330392796E-2</v>
      </c>
      <c r="BC13" s="17">
        <v>0.25967953853819198</v>
      </c>
      <c r="BD13" s="17"/>
      <c r="BE13" s="17">
        <v>0.153130756354704</v>
      </c>
      <c r="BF13" s="17">
        <v>0.102667535724052</v>
      </c>
      <c r="BG13" s="17">
        <v>9.9106256931129899E-2</v>
      </c>
      <c r="BH13" s="17">
        <v>7.9236737670053597E-2</v>
      </c>
      <c r="BI13" s="17"/>
      <c r="BJ13" s="17">
        <v>0.186756997492808</v>
      </c>
      <c r="BK13" s="17">
        <v>4.0432908339894699E-2</v>
      </c>
      <c r="BL13" s="17">
        <v>9.57885627264808E-2</v>
      </c>
      <c r="BM13" s="17">
        <v>8.2874372048387102E-2</v>
      </c>
      <c r="BN13" s="17"/>
      <c r="BO13" s="17">
        <v>0.112025852188415</v>
      </c>
      <c r="BP13" s="17">
        <v>0.111636936922546</v>
      </c>
      <c r="BQ13" s="17">
        <v>8.9741339891083197E-2</v>
      </c>
      <c r="BR13" s="17"/>
      <c r="BS13" s="17">
        <v>9.3854746636070699E-2</v>
      </c>
      <c r="BT13" s="17">
        <v>9.9014280498000706E-2</v>
      </c>
      <c r="BU13" s="17"/>
      <c r="BV13" s="17">
        <v>7.3287240660311004E-2</v>
      </c>
      <c r="BW13" s="17">
        <v>9.6599195017659303E-2</v>
      </c>
      <c r="BX13" s="17">
        <v>0.114268013113309</v>
      </c>
      <c r="BY13" s="17"/>
      <c r="BZ13" s="17">
        <v>3.9284677248275598E-2</v>
      </c>
      <c r="CA13" s="17">
        <v>1.7404888481460198E-2</v>
      </c>
    </row>
    <row r="14" spans="2:79" x14ac:dyDescent="0.3">
      <c r="B14" s="18" t="s">
        <v>105</v>
      </c>
      <c r="C14" s="19">
        <v>4.9682346709015897E-2</v>
      </c>
      <c r="D14" s="19">
        <v>3.7479978829096899E-2</v>
      </c>
      <c r="E14" s="19">
        <v>6.0162197892427799E-2</v>
      </c>
      <c r="F14" s="19"/>
      <c r="G14" s="19">
        <v>4.8057331442865101E-2</v>
      </c>
      <c r="H14" s="19">
        <v>5.0106139220716099E-2</v>
      </c>
      <c r="I14" s="19">
        <v>4.7369945537412597E-2</v>
      </c>
      <c r="J14" s="19">
        <v>4.8653687930100997E-2</v>
      </c>
      <c r="K14" s="19">
        <v>6.18082323279638E-2</v>
      </c>
      <c r="L14" s="19">
        <v>4.5041834301531497E-2</v>
      </c>
      <c r="M14" s="19"/>
      <c r="N14" s="19">
        <v>2.41697674810228E-2</v>
      </c>
      <c r="O14" s="19">
        <v>4.7196039494736997E-2</v>
      </c>
      <c r="P14" s="19">
        <v>5.85830768598775E-2</v>
      </c>
      <c r="Q14" s="19">
        <v>7.2982696179520606E-2</v>
      </c>
      <c r="R14" s="19"/>
      <c r="S14" s="19">
        <v>4.1889967288882599E-2</v>
      </c>
      <c r="T14" s="19">
        <v>4.4907344123318899E-2</v>
      </c>
      <c r="U14" s="19">
        <v>0.108341319385816</v>
      </c>
      <c r="V14" s="19">
        <v>5.0617674674771101E-2</v>
      </c>
      <c r="W14" s="19">
        <v>3.4668431980168397E-2</v>
      </c>
      <c r="X14" s="19">
        <v>4.52638439787632E-2</v>
      </c>
      <c r="Y14" s="19">
        <v>5.03915987262794E-2</v>
      </c>
      <c r="Z14" s="19">
        <v>2.4786598989221701E-2</v>
      </c>
      <c r="AA14" s="19">
        <v>3.9117394025400799E-2</v>
      </c>
      <c r="AB14" s="19">
        <v>5.5727437020309897E-2</v>
      </c>
      <c r="AC14" s="19">
        <v>6.6964790596635002E-2</v>
      </c>
      <c r="AD14" s="19">
        <v>1.82026147795382E-2</v>
      </c>
      <c r="AE14" s="19"/>
      <c r="AF14" s="19">
        <v>2.80122257294582E-2</v>
      </c>
      <c r="AG14" s="19">
        <v>4.1786862280293699E-2</v>
      </c>
      <c r="AH14" s="19">
        <v>4.3291502362631101E-2</v>
      </c>
      <c r="AI14" s="19">
        <v>4.8918426741221703E-2</v>
      </c>
      <c r="AJ14" s="19">
        <v>5.3881377965005098E-2</v>
      </c>
      <c r="AK14" s="19"/>
      <c r="AL14" s="19">
        <v>1.9885110347596699E-2</v>
      </c>
      <c r="AM14" s="19">
        <v>1.4430967101982601E-2</v>
      </c>
      <c r="AN14" s="19">
        <v>6.0066557773512802E-2</v>
      </c>
      <c r="AO14" s="19">
        <v>5.8288775925364897E-2</v>
      </c>
      <c r="AP14" s="19">
        <v>3.5136378315872997E-2</v>
      </c>
      <c r="AQ14" s="19">
        <v>0.119660416583448</v>
      </c>
      <c r="AR14" s="19"/>
      <c r="AS14" s="19">
        <v>3.3637052512058001E-2</v>
      </c>
      <c r="AT14" s="19">
        <v>4.2407828422124601E-2</v>
      </c>
      <c r="AU14" s="19">
        <v>7.4767894205256799E-2</v>
      </c>
      <c r="AV14" s="19">
        <v>5.69180458048072E-2</v>
      </c>
      <c r="AW14" s="19">
        <v>1.55591869602974E-2</v>
      </c>
      <c r="AX14" s="19"/>
      <c r="AY14" s="19">
        <v>2.6365489669969999E-2</v>
      </c>
      <c r="AZ14" s="19">
        <v>4.5772602203044403E-2</v>
      </c>
      <c r="BA14" s="19">
        <v>7.7056972875962498E-2</v>
      </c>
      <c r="BB14" s="19">
        <v>5.9798452597990701E-2</v>
      </c>
      <c r="BC14" s="19">
        <v>3.5323659099643002E-2</v>
      </c>
      <c r="BD14" s="19"/>
      <c r="BE14" s="19">
        <v>3.3295154823065401E-2</v>
      </c>
      <c r="BF14" s="19">
        <v>2.8729856835237801E-2</v>
      </c>
      <c r="BG14" s="19">
        <v>4.9139974533629602E-2</v>
      </c>
      <c r="BH14" s="19">
        <v>5.9308121025239503E-2</v>
      </c>
      <c r="BI14" s="19"/>
      <c r="BJ14" s="19">
        <v>4.9684780359401E-2</v>
      </c>
      <c r="BK14" s="19">
        <v>1.9912613692089399E-2</v>
      </c>
      <c r="BL14" s="19">
        <v>4.16972335204523E-2</v>
      </c>
      <c r="BM14" s="19">
        <v>5.6122619073980799E-2</v>
      </c>
      <c r="BN14" s="19"/>
      <c r="BO14" s="19">
        <v>3.3510084395014197E-2</v>
      </c>
      <c r="BP14" s="19">
        <v>3.49886512432128E-2</v>
      </c>
      <c r="BQ14" s="19">
        <v>5.4609496387988003E-2</v>
      </c>
      <c r="BR14" s="19"/>
      <c r="BS14" s="19">
        <v>5.0579283952482297E-2</v>
      </c>
      <c r="BT14" s="19">
        <v>4.88846610112759E-2</v>
      </c>
      <c r="BU14" s="19"/>
      <c r="BV14" s="19">
        <v>3.5838895222748399E-2</v>
      </c>
      <c r="BW14" s="19">
        <v>6.4084160750276606E-2</v>
      </c>
      <c r="BX14" s="19">
        <v>2.44256175667368E-2</v>
      </c>
      <c r="BY14" s="19"/>
      <c r="BZ14" s="19">
        <v>5.0171112241051599E-2</v>
      </c>
      <c r="CA14" s="19">
        <v>3.2645752999670603E-2</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0.168277035559769</v>
      </c>
      <c r="D9" s="17">
        <v>0.181487315344523</v>
      </c>
      <c r="E9" s="17">
        <v>0.15688816047336099</v>
      </c>
      <c r="F9" s="17"/>
      <c r="G9" s="17">
        <v>0.21183049644604099</v>
      </c>
      <c r="H9" s="17">
        <v>0.25897272926661902</v>
      </c>
      <c r="I9" s="17">
        <v>0.20602077518930101</v>
      </c>
      <c r="J9" s="17">
        <v>9.5316289697071593E-2</v>
      </c>
      <c r="K9" s="17">
        <v>0.112712916468416</v>
      </c>
      <c r="L9" s="17">
        <v>0.13106664234007301</v>
      </c>
      <c r="M9" s="17"/>
      <c r="N9" s="17">
        <v>0.209154226121162</v>
      </c>
      <c r="O9" s="17">
        <v>0.129204135727636</v>
      </c>
      <c r="P9" s="17">
        <v>0.17363977978808601</v>
      </c>
      <c r="Q9" s="17">
        <v>0.15953220149970701</v>
      </c>
      <c r="R9" s="17"/>
      <c r="S9" s="17">
        <v>0.24254063078473601</v>
      </c>
      <c r="T9" s="17">
        <v>0.160774195273681</v>
      </c>
      <c r="U9" s="17">
        <v>0.119083054678964</v>
      </c>
      <c r="V9" s="17">
        <v>0.16995874053631799</v>
      </c>
      <c r="W9" s="17">
        <v>0.17845068025105901</v>
      </c>
      <c r="X9" s="17">
        <v>0.17184088814388601</v>
      </c>
      <c r="Y9" s="17">
        <v>0.12826876489063299</v>
      </c>
      <c r="Z9" s="17">
        <v>0.16770344201242299</v>
      </c>
      <c r="AA9" s="17">
        <v>0.200709190331858</v>
      </c>
      <c r="AB9" s="17">
        <v>0.112425493461131</v>
      </c>
      <c r="AC9" s="17">
        <v>0.123745549316335</v>
      </c>
      <c r="AD9" s="17">
        <v>0.17753195331694799</v>
      </c>
      <c r="AE9" s="17"/>
      <c r="AF9" s="17">
        <v>0.15180648405637001</v>
      </c>
      <c r="AG9" s="17">
        <v>0.20660635833445901</v>
      </c>
      <c r="AH9" s="17">
        <v>0.16005376472275201</v>
      </c>
      <c r="AI9" s="17">
        <v>0.105418414420341</v>
      </c>
      <c r="AJ9" s="17">
        <v>0.13949448374779699</v>
      </c>
      <c r="AK9" s="17"/>
      <c r="AL9" s="17">
        <v>0.254925197255916</v>
      </c>
      <c r="AM9" s="17">
        <v>0.16896256891130201</v>
      </c>
      <c r="AN9" s="17">
        <v>0.213380798230695</v>
      </c>
      <c r="AO9" s="17">
        <v>0.10110908276929099</v>
      </c>
      <c r="AP9" s="17">
        <v>0.12573719465185901</v>
      </c>
      <c r="AQ9" s="17">
        <v>9.5586582003581999E-2</v>
      </c>
      <c r="AR9" s="17"/>
      <c r="AS9" s="17">
        <v>0.29457426757461103</v>
      </c>
      <c r="AT9" s="17">
        <v>0.15174616912018199</v>
      </c>
      <c r="AU9" s="17">
        <v>0.115253970928477</v>
      </c>
      <c r="AV9" s="17">
        <v>0.157419210248574</v>
      </c>
      <c r="AW9" s="17">
        <v>0.18889686731399799</v>
      </c>
      <c r="AX9" s="17"/>
      <c r="AY9" s="17">
        <v>0.24548899503325999</v>
      </c>
      <c r="AZ9" s="17">
        <v>0.14532110194035</v>
      </c>
      <c r="BA9" s="17">
        <v>0.14341369364485801</v>
      </c>
      <c r="BB9" s="17">
        <v>0.14556576875756</v>
      </c>
      <c r="BC9" s="17">
        <v>0.11123331512378699</v>
      </c>
      <c r="BD9" s="17"/>
      <c r="BE9" s="17">
        <v>0.15819746961693901</v>
      </c>
      <c r="BF9" s="17">
        <v>0.16174289230787101</v>
      </c>
      <c r="BG9" s="17">
        <v>0.165381769554929</v>
      </c>
      <c r="BH9" s="17">
        <v>0.18068741003132699</v>
      </c>
      <c r="BI9" s="17"/>
      <c r="BJ9" s="17">
        <v>0.16243516686036399</v>
      </c>
      <c r="BK9" s="17">
        <v>0.25763927640888801</v>
      </c>
      <c r="BL9" s="17">
        <v>0.162261074167801</v>
      </c>
      <c r="BM9" s="17">
        <v>0.16142468777164501</v>
      </c>
      <c r="BN9" s="17"/>
      <c r="BO9" s="17">
        <v>0.229430095033333</v>
      </c>
      <c r="BP9" s="17">
        <v>0.163350357296666</v>
      </c>
      <c r="BQ9" s="17">
        <v>0.15757373623106399</v>
      </c>
      <c r="BR9" s="17"/>
      <c r="BS9" s="17">
        <v>0.174156425660073</v>
      </c>
      <c r="BT9" s="17">
        <v>0.160887404558678</v>
      </c>
      <c r="BU9" s="17"/>
      <c r="BV9" s="17">
        <v>0.14943851671780101</v>
      </c>
      <c r="BW9" s="17">
        <v>0.16553386244732499</v>
      </c>
      <c r="BX9" s="17">
        <v>0.19782087423601699</v>
      </c>
      <c r="BY9" s="17"/>
      <c r="BZ9" s="17">
        <v>0.15946108660265201</v>
      </c>
      <c r="CA9" s="17">
        <v>0.28199374105682201</v>
      </c>
    </row>
    <row r="10" spans="2:79" x14ac:dyDescent="0.3">
      <c r="B10" s="18" t="s">
        <v>276</v>
      </c>
      <c r="C10" s="17">
        <v>0.275399221978122</v>
      </c>
      <c r="D10" s="17">
        <v>0.27483772877533102</v>
      </c>
      <c r="E10" s="17">
        <v>0.27748427198965903</v>
      </c>
      <c r="F10" s="17"/>
      <c r="G10" s="17">
        <v>0.31187980508232399</v>
      </c>
      <c r="H10" s="17">
        <v>0.30231910117177802</v>
      </c>
      <c r="I10" s="17">
        <v>0.26750700529016902</v>
      </c>
      <c r="J10" s="17">
        <v>0.26352902504873099</v>
      </c>
      <c r="K10" s="17">
        <v>0.27915790059956902</v>
      </c>
      <c r="L10" s="17">
        <v>0.242675017808726</v>
      </c>
      <c r="M10" s="17"/>
      <c r="N10" s="17">
        <v>0.29929343177753798</v>
      </c>
      <c r="O10" s="17">
        <v>0.26783524441454898</v>
      </c>
      <c r="P10" s="17">
        <v>0.25816740961872903</v>
      </c>
      <c r="Q10" s="17">
        <v>0.27439380625718801</v>
      </c>
      <c r="R10" s="17"/>
      <c r="S10" s="17">
        <v>0.30650301513642297</v>
      </c>
      <c r="T10" s="17">
        <v>0.24249656807450201</v>
      </c>
      <c r="U10" s="17">
        <v>0.294211992502735</v>
      </c>
      <c r="V10" s="17">
        <v>0.24773297802501401</v>
      </c>
      <c r="W10" s="17">
        <v>0.25217837222935302</v>
      </c>
      <c r="X10" s="17">
        <v>0.31818813045951899</v>
      </c>
      <c r="Y10" s="17">
        <v>0.25176806984419797</v>
      </c>
      <c r="Z10" s="17">
        <v>0.27535871198578998</v>
      </c>
      <c r="AA10" s="17">
        <v>0.33109593400528597</v>
      </c>
      <c r="AB10" s="17">
        <v>0.24377767928437399</v>
      </c>
      <c r="AC10" s="17">
        <v>0.210479460461235</v>
      </c>
      <c r="AD10" s="17">
        <v>0.29430916114744898</v>
      </c>
      <c r="AE10" s="17"/>
      <c r="AF10" s="17">
        <v>0.22690746822586899</v>
      </c>
      <c r="AG10" s="17">
        <v>0.31649533505087002</v>
      </c>
      <c r="AH10" s="17">
        <v>0.34673270561161601</v>
      </c>
      <c r="AI10" s="17">
        <v>0.22196228637673601</v>
      </c>
      <c r="AJ10" s="17">
        <v>0.33890128117171903</v>
      </c>
      <c r="AK10" s="17"/>
      <c r="AL10" s="17">
        <v>0.31357019861556901</v>
      </c>
      <c r="AM10" s="17">
        <v>0.26508711741801899</v>
      </c>
      <c r="AN10" s="17">
        <v>0.296446767471574</v>
      </c>
      <c r="AO10" s="17">
        <v>0.21093281776210299</v>
      </c>
      <c r="AP10" s="17">
        <v>0.37053239934388399</v>
      </c>
      <c r="AQ10" s="17">
        <v>0.26831932823039201</v>
      </c>
      <c r="AR10" s="17"/>
      <c r="AS10" s="17">
        <v>0.30128829631354798</v>
      </c>
      <c r="AT10" s="17">
        <v>0.28438417636147201</v>
      </c>
      <c r="AU10" s="17">
        <v>0.26148091388608702</v>
      </c>
      <c r="AV10" s="17">
        <v>0.225845213477565</v>
      </c>
      <c r="AW10" s="17">
        <v>0.280022549540548</v>
      </c>
      <c r="AX10" s="17"/>
      <c r="AY10" s="17">
        <v>0.26307612273999098</v>
      </c>
      <c r="AZ10" s="17">
        <v>0.29624591439136699</v>
      </c>
      <c r="BA10" s="17">
        <v>0.26114048977641202</v>
      </c>
      <c r="BB10" s="17">
        <v>0.27686322272904101</v>
      </c>
      <c r="BC10" s="17">
        <v>0.17519254379674601</v>
      </c>
      <c r="BD10" s="17"/>
      <c r="BE10" s="17">
        <v>0.200726162806626</v>
      </c>
      <c r="BF10" s="17">
        <v>0.24871390635589799</v>
      </c>
      <c r="BG10" s="17">
        <v>0.28491059814620201</v>
      </c>
      <c r="BH10" s="17">
        <v>0.29053520197087201</v>
      </c>
      <c r="BI10" s="17"/>
      <c r="BJ10" s="17">
        <v>0.19328217818187399</v>
      </c>
      <c r="BK10" s="17">
        <v>0.28932234113994598</v>
      </c>
      <c r="BL10" s="17">
        <v>0.28516391977496602</v>
      </c>
      <c r="BM10" s="17">
        <v>0.28641087904732099</v>
      </c>
      <c r="BN10" s="17"/>
      <c r="BO10" s="17">
        <v>0.292729877892909</v>
      </c>
      <c r="BP10" s="17">
        <v>0.26210641737471502</v>
      </c>
      <c r="BQ10" s="17">
        <v>0.27436336702879399</v>
      </c>
      <c r="BR10" s="17"/>
      <c r="BS10" s="17">
        <v>0.285637180616235</v>
      </c>
      <c r="BT10" s="17">
        <v>0.26210663759839098</v>
      </c>
      <c r="BU10" s="17"/>
      <c r="BV10" s="17">
        <v>0.30959892072140999</v>
      </c>
      <c r="BW10" s="17">
        <v>0.27708096891558198</v>
      </c>
      <c r="BX10" s="17">
        <v>0.25632381476848098</v>
      </c>
      <c r="BY10" s="17"/>
      <c r="BZ10" s="17">
        <v>0.346909650808776</v>
      </c>
      <c r="CA10" s="17">
        <v>0.297133088457673</v>
      </c>
    </row>
    <row r="11" spans="2:79" x14ac:dyDescent="0.3">
      <c r="B11" s="18" t="s">
        <v>277</v>
      </c>
      <c r="C11" s="17">
        <v>0.268438634343445</v>
      </c>
      <c r="D11" s="17">
        <v>0.258303737207151</v>
      </c>
      <c r="E11" s="17">
        <v>0.27896479319599399</v>
      </c>
      <c r="F11" s="17"/>
      <c r="G11" s="17">
        <v>0.28863822284356</v>
      </c>
      <c r="H11" s="17">
        <v>0.23959916227484901</v>
      </c>
      <c r="I11" s="17">
        <v>0.24834273751990801</v>
      </c>
      <c r="J11" s="17">
        <v>0.29567718978605401</v>
      </c>
      <c r="K11" s="17">
        <v>0.25846144509074898</v>
      </c>
      <c r="L11" s="17">
        <v>0.27929613121462199</v>
      </c>
      <c r="M11" s="17"/>
      <c r="N11" s="17">
        <v>0.240514515579004</v>
      </c>
      <c r="O11" s="17">
        <v>0.31066456233881601</v>
      </c>
      <c r="P11" s="17">
        <v>0.27702610082971402</v>
      </c>
      <c r="Q11" s="17">
        <v>0.246392949322771</v>
      </c>
      <c r="R11" s="17"/>
      <c r="S11" s="17">
        <v>0.23960655566373801</v>
      </c>
      <c r="T11" s="17">
        <v>0.26907051918302399</v>
      </c>
      <c r="U11" s="17">
        <v>0.25273536369456601</v>
      </c>
      <c r="V11" s="17">
        <v>0.27857640158066899</v>
      </c>
      <c r="W11" s="17">
        <v>0.30935961536880702</v>
      </c>
      <c r="X11" s="17">
        <v>0.26925775339566399</v>
      </c>
      <c r="Y11" s="17">
        <v>0.299914690913479</v>
      </c>
      <c r="Z11" s="17">
        <v>0.35378853853179698</v>
      </c>
      <c r="AA11" s="17">
        <v>0.22266324636284601</v>
      </c>
      <c r="AB11" s="17">
        <v>0.26910043558500502</v>
      </c>
      <c r="AC11" s="17">
        <v>0.284282124922628</v>
      </c>
      <c r="AD11" s="17">
        <v>0.25531171654096901</v>
      </c>
      <c r="AE11" s="17"/>
      <c r="AF11" s="17">
        <v>0.289436328013564</v>
      </c>
      <c r="AG11" s="17">
        <v>0.26005415665782</v>
      </c>
      <c r="AH11" s="17">
        <v>0.27182589727664302</v>
      </c>
      <c r="AI11" s="17">
        <v>0.274848306711446</v>
      </c>
      <c r="AJ11" s="17">
        <v>0.22279871239733401</v>
      </c>
      <c r="AK11" s="17"/>
      <c r="AL11" s="17">
        <v>0.25739743875698201</v>
      </c>
      <c r="AM11" s="17">
        <v>0.28799184838623998</v>
      </c>
      <c r="AN11" s="17">
        <v>0.29627731489624398</v>
      </c>
      <c r="AO11" s="17">
        <v>0.29462752569829798</v>
      </c>
      <c r="AP11" s="17">
        <v>0.193053376650835</v>
      </c>
      <c r="AQ11" s="17">
        <v>0.24839389474166099</v>
      </c>
      <c r="AR11" s="17"/>
      <c r="AS11" s="17">
        <v>0.228046279908515</v>
      </c>
      <c r="AT11" s="17">
        <v>0.28623639939766798</v>
      </c>
      <c r="AU11" s="17">
        <v>0.26434643805695701</v>
      </c>
      <c r="AV11" s="17">
        <v>0.26146393456538403</v>
      </c>
      <c r="AW11" s="17">
        <v>0.23128234661718899</v>
      </c>
      <c r="AX11" s="17"/>
      <c r="AY11" s="17">
        <v>0.25041096181015698</v>
      </c>
      <c r="AZ11" s="17">
        <v>0.28448108183696202</v>
      </c>
      <c r="BA11" s="17">
        <v>0.27836662054823902</v>
      </c>
      <c r="BB11" s="17">
        <v>0.28032892070649901</v>
      </c>
      <c r="BC11" s="17">
        <v>0.17247467768569899</v>
      </c>
      <c r="BD11" s="17"/>
      <c r="BE11" s="17">
        <v>0.32449917635193898</v>
      </c>
      <c r="BF11" s="17">
        <v>0.29357280962642002</v>
      </c>
      <c r="BG11" s="17">
        <v>0.25995797344537003</v>
      </c>
      <c r="BH11" s="17">
        <v>0.25902086177990702</v>
      </c>
      <c r="BI11" s="17"/>
      <c r="BJ11" s="17">
        <v>0.2493188184954</v>
      </c>
      <c r="BK11" s="17">
        <v>0.27824348581326003</v>
      </c>
      <c r="BL11" s="17">
        <v>0.25942058933176898</v>
      </c>
      <c r="BM11" s="17">
        <v>0.27765620531026702</v>
      </c>
      <c r="BN11" s="17"/>
      <c r="BO11" s="17">
        <v>0.201040946051909</v>
      </c>
      <c r="BP11" s="17">
        <v>0.313624125154989</v>
      </c>
      <c r="BQ11" s="17">
        <v>0.27414191334759502</v>
      </c>
      <c r="BR11" s="17"/>
      <c r="BS11" s="17">
        <v>0.25230303141489502</v>
      </c>
      <c r="BT11" s="17">
        <v>0.28960722182998599</v>
      </c>
      <c r="BU11" s="17"/>
      <c r="BV11" s="17">
        <v>0.28837384783011299</v>
      </c>
      <c r="BW11" s="17">
        <v>0.27000324846849599</v>
      </c>
      <c r="BX11" s="17">
        <v>0.25454026046947698</v>
      </c>
      <c r="BY11" s="17"/>
      <c r="BZ11" s="17">
        <v>0.23382008518772801</v>
      </c>
      <c r="CA11" s="17">
        <v>0.21438032165945201</v>
      </c>
    </row>
    <row r="12" spans="2:79" x14ac:dyDescent="0.3">
      <c r="B12" s="18" t="s">
        <v>278</v>
      </c>
      <c r="C12" s="17">
        <v>0.17184929250721301</v>
      </c>
      <c r="D12" s="17">
        <v>0.173848483912907</v>
      </c>
      <c r="E12" s="17">
        <v>0.16614468236048099</v>
      </c>
      <c r="F12" s="17"/>
      <c r="G12" s="17">
        <v>0.10280674403142399</v>
      </c>
      <c r="H12" s="17">
        <v>0.115791132623003</v>
      </c>
      <c r="I12" s="17">
        <v>0.13280618429371799</v>
      </c>
      <c r="J12" s="17">
        <v>0.215612296519827</v>
      </c>
      <c r="K12" s="17">
        <v>0.20515369971024999</v>
      </c>
      <c r="L12" s="17">
        <v>0.23750769420220899</v>
      </c>
      <c r="M12" s="17"/>
      <c r="N12" s="17">
        <v>0.17993502052489799</v>
      </c>
      <c r="O12" s="17">
        <v>0.182594750259512</v>
      </c>
      <c r="P12" s="17">
        <v>0.16456095688789699</v>
      </c>
      <c r="Q12" s="17">
        <v>0.15740370770949799</v>
      </c>
      <c r="R12" s="17"/>
      <c r="S12" s="17">
        <v>0.12524842044217099</v>
      </c>
      <c r="T12" s="17">
        <v>0.21814375350978599</v>
      </c>
      <c r="U12" s="17">
        <v>0.17998477364349799</v>
      </c>
      <c r="V12" s="17">
        <v>0.18245186709712299</v>
      </c>
      <c r="W12" s="17">
        <v>0.15837216057503201</v>
      </c>
      <c r="X12" s="17">
        <v>0.123903276514015</v>
      </c>
      <c r="Y12" s="17">
        <v>0.19344009855907099</v>
      </c>
      <c r="Z12" s="17">
        <v>0.12709394178386099</v>
      </c>
      <c r="AA12" s="17">
        <v>0.14095912223448501</v>
      </c>
      <c r="AB12" s="17">
        <v>0.22872861346832701</v>
      </c>
      <c r="AC12" s="17">
        <v>0.26617796766232399</v>
      </c>
      <c r="AD12" s="17">
        <v>9.6348978650018E-2</v>
      </c>
      <c r="AE12" s="17"/>
      <c r="AF12" s="17">
        <v>0.22330486109098999</v>
      </c>
      <c r="AG12" s="17">
        <v>0.14252958714189901</v>
      </c>
      <c r="AH12" s="17">
        <v>0.13667762826188601</v>
      </c>
      <c r="AI12" s="17">
        <v>0.239190507481259</v>
      </c>
      <c r="AJ12" s="17">
        <v>0.16568944151145301</v>
      </c>
      <c r="AK12" s="17"/>
      <c r="AL12" s="17">
        <v>0.11531357848460901</v>
      </c>
      <c r="AM12" s="17">
        <v>0.20218671799240401</v>
      </c>
      <c r="AN12" s="17">
        <v>0.14282731441636101</v>
      </c>
      <c r="AO12" s="17">
        <v>0.235337564466544</v>
      </c>
      <c r="AP12" s="17">
        <v>0.18203183649802701</v>
      </c>
      <c r="AQ12" s="17">
        <v>0.19825571826684699</v>
      </c>
      <c r="AR12" s="17"/>
      <c r="AS12" s="17">
        <v>0.103794119910046</v>
      </c>
      <c r="AT12" s="17">
        <v>0.18027596633512899</v>
      </c>
      <c r="AU12" s="17">
        <v>0.18696028768030101</v>
      </c>
      <c r="AV12" s="17">
        <v>0.22303590691236899</v>
      </c>
      <c r="AW12" s="17">
        <v>0.104456087158722</v>
      </c>
      <c r="AX12" s="17"/>
      <c r="AY12" s="17">
        <v>0.15605264900155999</v>
      </c>
      <c r="AZ12" s="17">
        <v>0.17376765413671699</v>
      </c>
      <c r="BA12" s="17">
        <v>0.16860575904906799</v>
      </c>
      <c r="BB12" s="17">
        <v>0.19312235145381901</v>
      </c>
      <c r="BC12" s="17">
        <v>0.22436771406174999</v>
      </c>
      <c r="BD12" s="17"/>
      <c r="BE12" s="17">
        <v>0.19066499714346399</v>
      </c>
      <c r="BF12" s="17">
        <v>0.201575079859282</v>
      </c>
      <c r="BG12" s="17">
        <v>0.17530864199090701</v>
      </c>
      <c r="BH12" s="17">
        <v>0.147608812814334</v>
      </c>
      <c r="BI12" s="17"/>
      <c r="BJ12" s="17">
        <v>0.21987998986533699</v>
      </c>
      <c r="BK12" s="17">
        <v>0.122277629037662</v>
      </c>
      <c r="BL12" s="17">
        <v>0.182712967865968</v>
      </c>
      <c r="BM12" s="17">
        <v>0.164200900804269</v>
      </c>
      <c r="BN12" s="17"/>
      <c r="BO12" s="17">
        <v>0.16113008881889199</v>
      </c>
      <c r="BP12" s="17">
        <v>0.166096872073632</v>
      </c>
      <c r="BQ12" s="17">
        <v>0.176476967087317</v>
      </c>
      <c r="BR12" s="17"/>
      <c r="BS12" s="17">
        <v>0.17475001621455</v>
      </c>
      <c r="BT12" s="17">
        <v>0.16690627502880301</v>
      </c>
      <c r="BU12" s="17"/>
      <c r="BV12" s="17">
        <v>0.162162599581512</v>
      </c>
      <c r="BW12" s="17">
        <v>0.16993142169626799</v>
      </c>
      <c r="BX12" s="17">
        <v>0.18500683621515801</v>
      </c>
      <c r="BY12" s="17"/>
      <c r="BZ12" s="17">
        <v>0.18811127152002</v>
      </c>
      <c r="CA12" s="17">
        <v>0.12528432726904201</v>
      </c>
    </row>
    <row r="13" spans="2:79" x14ac:dyDescent="0.3">
      <c r="B13" s="18" t="s">
        <v>279</v>
      </c>
      <c r="C13" s="17">
        <v>6.4147839543778798E-2</v>
      </c>
      <c r="D13" s="17">
        <v>7.4694040847642695E-2</v>
      </c>
      <c r="E13" s="17">
        <v>5.4432139486340798E-2</v>
      </c>
      <c r="F13" s="17"/>
      <c r="G13" s="17">
        <v>4.7166160511403002E-2</v>
      </c>
      <c r="H13" s="17">
        <v>3.25393027663873E-2</v>
      </c>
      <c r="I13" s="17">
        <v>8.2885097806428401E-2</v>
      </c>
      <c r="J13" s="17">
        <v>7.7741311735150698E-2</v>
      </c>
      <c r="K13" s="17">
        <v>8.1013310717626102E-2</v>
      </c>
      <c r="L13" s="17">
        <v>6.3696586315414805E-2</v>
      </c>
      <c r="M13" s="17"/>
      <c r="N13" s="17">
        <v>4.1199230316453103E-2</v>
      </c>
      <c r="O13" s="17">
        <v>6.7036071547152104E-2</v>
      </c>
      <c r="P13" s="17">
        <v>6.3721551124792997E-2</v>
      </c>
      <c r="Q13" s="17">
        <v>8.5693475835733501E-2</v>
      </c>
      <c r="R13" s="17"/>
      <c r="S13" s="17">
        <v>3.6408374369104997E-2</v>
      </c>
      <c r="T13" s="17">
        <v>4.6091992279385402E-2</v>
      </c>
      <c r="U13" s="17">
        <v>6.3884371329205103E-2</v>
      </c>
      <c r="V13" s="17">
        <v>7.7528208585520703E-2</v>
      </c>
      <c r="W13" s="17">
        <v>7.2890395110091599E-2</v>
      </c>
      <c r="X13" s="17">
        <v>6.5327473222445406E-2</v>
      </c>
      <c r="Y13" s="17">
        <v>8.3696087534360794E-2</v>
      </c>
      <c r="Z13" s="17">
        <v>5.1268766696907102E-2</v>
      </c>
      <c r="AA13" s="17">
        <v>5.2737870558553203E-2</v>
      </c>
      <c r="AB13" s="17">
        <v>9.0136124337633405E-2</v>
      </c>
      <c r="AC13" s="17">
        <v>7.5911673735037696E-2</v>
      </c>
      <c r="AD13" s="17">
        <v>0.11736890566809</v>
      </c>
      <c r="AE13" s="17"/>
      <c r="AF13" s="17">
        <v>7.7956928615762894E-2</v>
      </c>
      <c r="AG13" s="17">
        <v>4.7148340644022499E-2</v>
      </c>
      <c r="AH13" s="17">
        <v>1.7552930015020899E-2</v>
      </c>
      <c r="AI13" s="17">
        <v>0.113206702228835</v>
      </c>
      <c r="AJ13" s="17">
        <v>5.5136153512894602E-2</v>
      </c>
      <c r="AK13" s="17"/>
      <c r="AL13" s="17">
        <v>3.6986008476433303E-2</v>
      </c>
      <c r="AM13" s="17">
        <v>5.1319576265771702E-2</v>
      </c>
      <c r="AN13" s="17">
        <v>2.35312865800151E-2</v>
      </c>
      <c r="AO13" s="17">
        <v>0.108924006893652</v>
      </c>
      <c r="AP13" s="17">
        <v>7.4440781814781198E-2</v>
      </c>
      <c r="AQ13" s="17">
        <v>6.4777133354572802E-2</v>
      </c>
      <c r="AR13" s="17"/>
      <c r="AS13" s="17">
        <v>3.7269364997975098E-2</v>
      </c>
      <c r="AT13" s="17">
        <v>5.1683106683607698E-2</v>
      </c>
      <c r="AU13" s="17">
        <v>8.9160160984111503E-2</v>
      </c>
      <c r="AV13" s="17">
        <v>9.1001697096635303E-2</v>
      </c>
      <c r="AW13" s="17">
        <v>0.17239622955178899</v>
      </c>
      <c r="AX13" s="17"/>
      <c r="AY13" s="17">
        <v>5.5096657368517099E-2</v>
      </c>
      <c r="AZ13" s="17">
        <v>4.9184587682814002E-2</v>
      </c>
      <c r="BA13" s="17">
        <v>6.5583524760664702E-2</v>
      </c>
      <c r="BB13" s="17">
        <v>7.2600035237674401E-2</v>
      </c>
      <c r="BC13" s="17">
        <v>0.26194166746748898</v>
      </c>
      <c r="BD13" s="17"/>
      <c r="BE13" s="17">
        <v>8.9764804750777097E-2</v>
      </c>
      <c r="BF13" s="17">
        <v>6.2865920969080696E-2</v>
      </c>
      <c r="BG13" s="17">
        <v>7.0419675704074397E-2</v>
      </c>
      <c r="BH13" s="17">
        <v>5.26919157402293E-2</v>
      </c>
      <c r="BI13" s="17"/>
      <c r="BJ13" s="17">
        <v>0.121411901563721</v>
      </c>
      <c r="BK13" s="17">
        <v>2.0442430486019601E-2</v>
      </c>
      <c r="BL13" s="17">
        <v>6.7547214822976598E-2</v>
      </c>
      <c r="BM13" s="17">
        <v>5.5217597640281002E-2</v>
      </c>
      <c r="BN13" s="17"/>
      <c r="BO13" s="17">
        <v>7.6034701708297694E-2</v>
      </c>
      <c r="BP13" s="17">
        <v>5.6915877845428203E-2</v>
      </c>
      <c r="BQ13" s="17">
        <v>6.3059229855399093E-2</v>
      </c>
      <c r="BR13" s="17"/>
      <c r="BS13" s="17">
        <v>6.3030957370457594E-2</v>
      </c>
      <c r="BT13" s="17">
        <v>6.6006424945910497E-2</v>
      </c>
      <c r="BU13" s="17"/>
      <c r="BV13" s="17">
        <v>5.23568989234744E-2</v>
      </c>
      <c r="BW13" s="17">
        <v>5.5394360694308302E-2</v>
      </c>
      <c r="BX13" s="17">
        <v>7.8739111322658095E-2</v>
      </c>
      <c r="BY13" s="17"/>
      <c r="BZ13" s="17">
        <v>4.5073176416595397E-2</v>
      </c>
      <c r="CA13" s="17">
        <v>5.58565828372714E-2</v>
      </c>
    </row>
    <row r="14" spans="2:79" x14ac:dyDescent="0.3">
      <c r="B14" s="18" t="s">
        <v>105</v>
      </c>
      <c r="C14" s="19">
        <v>5.18879760676711E-2</v>
      </c>
      <c r="D14" s="19">
        <v>3.6828693912445302E-2</v>
      </c>
      <c r="E14" s="19">
        <v>6.6085952494165406E-2</v>
      </c>
      <c r="F14" s="19"/>
      <c r="G14" s="19">
        <v>3.7678571085247498E-2</v>
      </c>
      <c r="H14" s="19">
        <v>5.0778571897364198E-2</v>
      </c>
      <c r="I14" s="19">
        <v>6.2438199900475402E-2</v>
      </c>
      <c r="J14" s="19">
        <v>5.2123887213166298E-2</v>
      </c>
      <c r="K14" s="19">
        <v>6.3500727413390204E-2</v>
      </c>
      <c r="L14" s="19">
        <v>4.5757928118955203E-2</v>
      </c>
      <c r="M14" s="19"/>
      <c r="N14" s="19">
        <v>2.9903575680944799E-2</v>
      </c>
      <c r="O14" s="19">
        <v>4.2665235712334597E-2</v>
      </c>
      <c r="P14" s="19">
        <v>6.2884201750780896E-2</v>
      </c>
      <c r="Q14" s="19">
        <v>7.6583859375102495E-2</v>
      </c>
      <c r="R14" s="19"/>
      <c r="S14" s="19">
        <v>4.9693003603827002E-2</v>
      </c>
      <c r="T14" s="19">
        <v>6.3422971679622103E-2</v>
      </c>
      <c r="U14" s="19">
        <v>9.0100444151030801E-2</v>
      </c>
      <c r="V14" s="19">
        <v>4.3751804175355603E-2</v>
      </c>
      <c r="W14" s="19">
        <v>2.87487764656566E-2</v>
      </c>
      <c r="X14" s="19">
        <v>5.1482478264470499E-2</v>
      </c>
      <c r="Y14" s="19">
        <v>4.2912288258258199E-2</v>
      </c>
      <c r="Z14" s="19">
        <v>2.4786598989221701E-2</v>
      </c>
      <c r="AA14" s="19">
        <v>5.1834636506971898E-2</v>
      </c>
      <c r="AB14" s="19">
        <v>5.5831653863529403E-2</v>
      </c>
      <c r="AC14" s="19">
        <v>3.9403223902439999E-2</v>
      </c>
      <c r="AD14" s="19">
        <v>5.9129284676526297E-2</v>
      </c>
      <c r="AE14" s="19"/>
      <c r="AF14" s="19">
        <v>3.05879299974442E-2</v>
      </c>
      <c r="AG14" s="19">
        <v>2.7166222170930201E-2</v>
      </c>
      <c r="AH14" s="19">
        <v>6.7157074112082604E-2</v>
      </c>
      <c r="AI14" s="19">
        <v>4.5373782781382502E-2</v>
      </c>
      <c r="AJ14" s="19">
        <v>7.7979927658803003E-2</v>
      </c>
      <c r="AK14" s="19"/>
      <c r="AL14" s="19">
        <v>2.1807578410491298E-2</v>
      </c>
      <c r="AM14" s="19">
        <v>2.4452171026263601E-2</v>
      </c>
      <c r="AN14" s="19">
        <v>2.7536518405109501E-2</v>
      </c>
      <c r="AO14" s="19">
        <v>4.9069002410110203E-2</v>
      </c>
      <c r="AP14" s="19">
        <v>5.4204411040614103E-2</v>
      </c>
      <c r="AQ14" s="19">
        <v>0.124667343402945</v>
      </c>
      <c r="AR14" s="19"/>
      <c r="AS14" s="19">
        <v>3.5027671295303799E-2</v>
      </c>
      <c r="AT14" s="19">
        <v>4.56741821019414E-2</v>
      </c>
      <c r="AU14" s="19">
        <v>8.2798228464065204E-2</v>
      </c>
      <c r="AV14" s="19">
        <v>4.1234037699473002E-2</v>
      </c>
      <c r="AW14" s="19">
        <v>2.2945919817754599E-2</v>
      </c>
      <c r="AX14" s="19"/>
      <c r="AY14" s="19">
        <v>2.98746140465154E-2</v>
      </c>
      <c r="AZ14" s="19">
        <v>5.0999660011789197E-2</v>
      </c>
      <c r="BA14" s="19">
        <v>8.2889912220758297E-2</v>
      </c>
      <c r="BB14" s="19">
        <v>3.1519701115406799E-2</v>
      </c>
      <c r="BC14" s="19">
        <v>5.4790081864529099E-2</v>
      </c>
      <c r="BD14" s="19"/>
      <c r="BE14" s="19">
        <v>3.6147389330254603E-2</v>
      </c>
      <c r="BF14" s="19">
        <v>3.1529390881449001E-2</v>
      </c>
      <c r="BG14" s="19">
        <v>4.4021341158517399E-2</v>
      </c>
      <c r="BH14" s="19">
        <v>6.9455797663331098E-2</v>
      </c>
      <c r="BI14" s="19"/>
      <c r="BJ14" s="19">
        <v>5.3671945033304198E-2</v>
      </c>
      <c r="BK14" s="19">
        <v>3.2074837114223598E-2</v>
      </c>
      <c r="BL14" s="19">
        <v>4.2894234036519603E-2</v>
      </c>
      <c r="BM14" s="19">
        <v>5.50897294262176E-2</v>
      </c>
      <c r="BN14" s="19"/>
      <c r="BO14" s="19">
        <v>3.9634290494658102E-2</v>
      </c>
      <c r="BP14" s="19">
        <v>3.7906350254569003E-2</v>
      </c>
      <c r="BQ14" s="19">
        <v>5.4384786449831399E-2</v>
      </c>
      <c r="BR14" s="19"/>
      <c r="BS14" s="19">
        <v>5.01223887237894E-2</v>
      </c>
      <c r="BT14" s="19">
        <v>5.4486036038231003E-2</v>
      </c>
      <c r="BU14" s="19"/>
      <c r="BV14" s="19">
        <v>3.8069216225688901E-2</v>
      </c>
      <c r="BW14" s="19">
        <v>6.2056137778020701E-2</v>
      </c>
      <c r="BX14" s="19">
        <v>2.7569102988208301E-2</v>
      </c>
      <c r="BY14" s="19"/>
      <c r="BZ14" s="19">
        <v>2.66247294642286E-2</v>
      </c>
      <c r="CA14" s="19">
        <v>2.5351938719739599E-2</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0.15374844342927199</v>
      </c>
      <c r="D9" s="17">
        <v>0.15674927979931799</v>
      </c>
      <c r="E9" s="17">
        <v>0.152187642349284</v>
      </c>
      <c r="F9" s="17"/>
      <c r="G9" s="17">
        <v>0.172419268780521</v>
      </c>
      <c r="H9" s="17">
        <v>0.20854325257499501</v>
      </c>
      <c r="I9" s="17">
        <v>0.19448338774760099</v>
      </c>
      <c r="J9" s="17">
        <v>0.111779436001504</v>
      </c>
      <c r="K9" s="17">
        <v>8.9886174969415894E-2</v>
      </c>
      <c r="L9" s="17">
        <v>0.140303834638699</v>
      </c>
      <c r="M9" s="17"/>
      <c r="N9" s="17">
        <v>0.19347317458809199</v>
      </c>
      <c r="O9" s="17">
        <v>0.112553139877451</v>
      </c>
      <c r="P9" s="17">
        <v>0.16721083666211001</v>
      </c>
      <c r="Q9" s="17">
        <v>0.143022576537227</v>
      </c>
      <c r="R9" s="17"/>
      <c r="S9" s="17">
        <v>0.21508974207827899</v>
      </c>
      <c r="T9" s="17">
        <v>0.175082126001014</v>
      </c>
      <c r="U9" s="17">
        <v>0.1140605701675</v>
      </c>
      <c r="V9" s="17">
        <v>0.14400106919741501</v>
      </c>
      <c r="W9" s="17">
        <v>8.0658368974681399E-2</v>
      </c>
      <c r="X9" s="17">
        <v>0.17155677634717501</v>
      </c>
      <c r="Y9" s="17">
        <v>0.11104348769653</v>
      </c>
      <c r="Z9" s="17">
        <v>0.19560350292053499</v>
      </c>
      <c r="AA9" s="17">
        <v>0.173046432482792</v>
      </c>
      <c r="AB9" s="17">
        <v>0.104840536182064</v>
      </c>
      <c r="AC9" s="17">
        <v>0.13913439571143499</v>
      </c>
      <c r="AD9" s="17">
        <v>0.18748718296792199</v>
      </c>
      <c r="AE9" s="17"/>
      <c r="AF9" s="17">
        <v>0.14982763122343401</v>
      </c>
      <c r="AG9" s="17">
        <v>0.18041020853696399</v>
      </c>
      <c r="AH9" s="17">
        <v>0.16246599677741999</v>
      </c>
      <c r="AI9" s="17">
        <v>0.104666392369146</v>
      </c>
      <c r="AJ9" s="17">
        <v>0.140353598444486</v>
      </c>
      <c r="AK9" s="17"/>
      <c r="AL9" s="17">
        <v>0.228835942322381</v>
      </c>
      <c r="AM9" s="17">
        <v>0.166471493439693</v>
      </c>
      <c r="AN9" s="17">
        <v>0.15266952214255999</v>
      </c>
      <c r="AO9" s="17">
        <v>9.8602664020817701E-2</v>
      </c>
      <c r="AP9" s="17">
        <v>0.122113453423925</v>
      </c>
      <c r="AQ9" s="17">
        <v>9.7069238758047793E-2</v>
      </c>
      <c r="AR9" s="17"/>
      <c r="AS9" s="17">
        <v>0.29325398446741302</v>
      </c>
      <c r="AT9" s="17">
        <v>0.13496218340389199</v>
      </c>
      <c r="AU9" s="17">
        <v>9.8448037068143396E-2</v>
      </c>
      <c r="AV9" s="17">
        <v>0.12705306336172201</v>
      </c>
      <c r="AW9" s="17">
        <v>0.19462836504771799</v>
      </c>
      <c r="AX9" s="17"/>
      <c r="AY9" s="17">
        <v>0.23045486292197201</v>
      </c>
      <c r="AZ9" s="17">
        <v>0.134373461211649</v>
      </c>
      <c r="BA9" s="17">
        <v>0.10848148232146899</v>
      </c>
      <c r="BB9" s="17">
        <v>0.152383477737807</v>
      </c>
      <c r="BC9" s="17">
        <v>0.10389571014448901</v>
      </c>
      <c r="BD9" s="17"/>
      <c r="BE9" s="17">
        <v>0.14777691283962599</v>
      </c>
      <c r="BF9" s="17">
        <v>0.13025858378203001</v>
      </c>
      <c r="BG9" s="17">
        <v>0.15591558493445401</v>
      </c>
      <c r="BH9" s="17">
        <v>0.168922410348601</v>
      </c>
      <c r="BI9" s="17"/>
      <c r="BJ9" s="17">
        <v>0.13805001754794999</v>
      </c>
      <c r="BK9" s="17">
        <v>0.19398393322303301</v>
      </c>
      <c r="BL9" s="17">
        <v>0.162954669470605</v>
      </c>
      <c r="BM9" s="17">
        <v>0.1481968840067</v>
      </c>
      <c r="BN9" s="17"/>
      <c r="BO9" s="17">
        <v>0.21738660880216801</v>
      </c>
      <c r="BP9" s="17">
        <v>0.123720214916334</v>
      </c>
      <c r="BQ9" s="17">
        <v>0.14721792497807001</v>
      </c>
      <c r="BR9" s="17"/>
      <c r="BS9" s="17">
        <v>0.16760153624080401</v>
      </c>
      <c r="BT9" s="17">
        <v>0.136134860266658</v>
      </c>
      <c r="BU9" s="17"/>
      <c r="BV9" s="17">
        <v>0.12564927534571399</v>
      </c>
      <c r="BW9" s="17">
        <v>0.15558312143023101</v>
      </c>
      <c r="BX9" s="17">
        <v>0.181850313827815</v>
      </c>
      <c r="BY9" s="17"/>
      <c r="BZ9" s="17">
        <v>0.135914820899806</v>
      </c>
      <c r="CA9" s="17">
        <v>0.229928544128081</v>
      </c>
    </row>
    <row r="10" spans="2:79" x14ac:dyDescent="0.3">
      <c r="B10" s="18" t="s">
        <v>276</v>
      </c>
      <c r="C10" s="17">
        <v>0.29185446951650001</v>
      </c>
      <c r="D10" s="17">
        <v>0.28332562376932402</v>
      </c>
      <c r="E10" s="17">
        <v>0.302765337339439</v>
      </c>
      <c r="F10" s="17"/>
      <c r="G10" s="17">
        <v>0.36891974941434402</v>
      </c>
      <c r="H10" s="17">
        <v>0.35031652609703601</v>
      </c>
      <c r="I10" s="17">
        <v>0.27098064204341199</v>
      </c>
      <c r="J10" s="17">
        <v>0.27411342267340999</v>
      </c>
      <c r="K10" s="17">
        <v>0.28947471229421401</v>
      </c>
      <c r="L10" s="17">
        <v>0.22576548029444701</v>
      </c>
      <c r="M10" s="17"/>
      <c r="N10" s="17">
        <v>0.32135310489503399</v>
      </c>
      <c r="O10" s="17">
        <v>0.28463247743001502</v>
      </c>
      <c r="P10" s="17">
        <v>0.28672875247236301</v>
      </c>
      <c r="Q10" s="17">
        <v>0.27180125309111802</v>
      </c>
      <c r="R10" s="17"/>
      <c r="S10" s="17">
        <v>0.31750039450682799</v>
      </c>
      <c r="T10" s="17">
        <v>0.28156459804445499</v>
      </c>
      <c r="U10" s="17">
        <v>0.28774873654468403</v>
      </c>
      <c r="V10" s="17">
        <v>0.269289419864572</v>
      </c>
      <c r="W10" s="17">
        <v>0.33886365492929998</v>
      </c>
      <c r="X10" s="17">
        <v>0.32049435520896202</v>
      </c>
      <c r="Y10" s="17">
        <v>0.29479144046825601</v>
      </c>
      <c r="Z10" s="17">
        <v>0.30577824783387803</v>
      </c>
      <c r="AA10" s="17">
        <v>0.28040544876335999</v>
      </c>
      <c r="AB10" s="17">
        <v>0.26097987108864501</v>
      </c>
      <c r="AC10" s="17">
        <v>0.232943085297562</v>
      </c>
      <c r="AD10" s="17">
        <v>0.30676288774688398</v>
      </c>
      <c r="AE10" s="17"/>
      <c r="AF10" s="17">
        <v>0.221930108132052</v>
      </c>
      <c r="AG10" s="17">
        <v>0.33973249827635199</v>
      </c>
      <c r="AH10" s="17">
        <v>0.40877988478705102</v>
      </c>
      <c r="AI10" s="17">
        <v>0.23317524513149901</v>
      </c>
      <c r="AJ10" s="17">
        <v>0.29775111281129202</v>
      </c>
      <c r="AK10" s="17"/>
      <c r="AL10" s="17">
        <v>0.36667217379850497</v>
      </c>
      <c r="AM10" s="17">
        <v>0.26091280168947401</v>
      </c>
      <c r="AN10" s="17">
        <v>0.39263095167883</v>
      </c>
      <c r="AO10" s="17">
        <v>0.232012159010136</v>
      </c>
      <c r="AP10" s="17">
        <v>0.329236594606998</v>
      </c>
      <c r="AQ10" s="17">
        <v>0.21924779002676101</v>
      </c>
      <c r="AR10" s="17"/>
      <c r="AS10" s="17">
        <v>0.276844442146923</v>
      </c>
      <c r="AT10" s="17">
        <v>0.31971062681307999</v>
      </c>
      <c r="AU10" s="17">
        <v>0.26963635072124997</v>
      </c>
      <c r="AV10" s="17">
        <v>0.24699213895562799</v>
      </c>
      <c r="AW10" s="17">
        <v>0.25527244183821501</v>
      </c>
      <c r="AX10" s="17"/>
      <c r="AY10" s="17">
        <v>0.27661502491339901</v>
      </c>
      <c r="AZ10" s="17">
        <v>0.32988735102691003</v>
      </c>
      <c r="BA10" s="17">
        <v>0.28673755472782098</v>
      </c>
      <c r="BB10" s="17">
        <v>0.24180793590021599</v>
      </c>
      <c r="BC10" s="17">
        <v>0.170130675730292</v>
      </c>
      <c r="BD10" s="17"/>
      <c r="BE10" s="17">
        <v>0.188787918888253</v>
      </c>
      <c r="BF10" s="17">
        <v>0.3275192888083</v>
      </c>
      <c r="BG10" s="17">
        <v>0.28472931209595898</v>
      </c>
      <c r="BH10" s="17">
        <v>0.29852196979246998</v>
      </c>
      <c r="BI10" s="17"/>
      <c r="BJ10" s="17">
        <v>0.25769619678243599</v>
      </c>
      <c r="BK10" s="17">
        <v>0.34645669804476198</v>
      </c>
      <c r="BL10" s="17">
        <v>0.26033861657524399</v>
      </c>
      <c r="BM10" s="17">
        <v>0.30668946255443302</v>
      </c>
      <c r="BN10" s="17"/>
      <c r="BO10" s="17">
        <v>0.29907762566972901</v>
      </c>
      <c r="BP10" s="17">
        <v>0.278397672244318</v>
      </c>
      <c r="BQ10" s="17">
        <v>0.29301755808408803</v>
      </c>
      <c r="BR10" s="17"/>
      <c r="BS10" s="17">
        <v>0.29733677831356198</v>
      </c>
      <c r="BT10" s="17">
        <v>0.28580170523411103</v>
      </c>
      <c r="BU10" s="17"/>
      <c r="BV10" s="17">
        <v>0.340416594004953</v>
      </c>
      <c r="BW10" s="17">
        <v>0.28208125902931602</v>
      </c>
      <c r="BX10" s="17">
        <v>0.28166389744238401</v>
      </c>
      <c r="BY10" s="17"/>
      <c r="BZ10" s="17">
        <v>0.32882363352608401</v>
      </c>
      <c r="CA10" s="17">
        <v>0.34357135301250502</v>
      </c>
    </row>
    <row r="11" spans="2:79" x14ac:dyDescent="0.3">
      <c r="B11" s="18" t="s">
        <v>277</v>
      </c>
      <c r="C11" s="17">
        <v>0.28049000199771301</v>
      </c>
      <c r="D11" s="17">
        <v>0.27882813350807101</v>
      </c>
      <c r="E11" s="17">
        <v>0.27977109870761202</v>
      </c>
      <c r="F11" s="17"/>
      <c r="G11" s="17">
        <v>0.26403413129327402</v>
      </c>
      <c r="H11" s="17">
        <v>0.25740366593945802</v>
      </c>
      <c r="I11" s="17">
        <v>0.260265098824699</v>
      </c>
      <c r="J11" s="17">
        <v>0.32089178000796797</v>
      </c>
      <c r="K11" s="17">
        <v>0.30667131007072801</v>
      </c>
      <c r="L11" s="17">
        <v>0.27638599830338401</v>
      </c>
      <c r="M11" s="17"/>
      <c r="N11" s="17">
        <v>0.252923855358057</v>
      </c>
      <c r="O11" s="17">
        <v>0.30623695344748803</v>
      </c>
      <c r="P11" s="17">
        <v>0.27959633149643298</v>
      </c>
      <c r="Q11" s="17">
        <v>0.28204243310888499</v>
      </c>
      <c r="R11" s="17"/>
      <c r="S11" s="17">
        <v>0.22780382581521999</v>
      </c>
      <c r="T11" s="17">
        <v>0.26097659368291998</v>
      </c>
      <c r="U11" s="17">
        <v>0.311363228153059</v>
      </c>
      <c r="V11" s="17">
        <v>0.30823318725273102</v>
      </c>
      <c r="W11" s="17">
        <v>0.301564893805227</v>
      </c>
      <c r="X11" s="17">
        <v>0.249033753900922</v>
      </c>
      <c r="Y11" s="17">
        <v>0.28814209998378998</v>
      </c>
      <c r="Z11" s="17">
        <v>0.277220024778008</v>
      </c>
      <c r="AA11" s="17">
        <v>0.27733725511954999</v>
      </c>
      <c r="AB11" s="17">
        <v>0.32414540705947498</v>
      </c>
      <c r="AC11" s="17">
        <v>0.32197430738735899</v>
      </c>
      <c r="AD11" s="17">
        <v>0.28483806721173299</v>
      </c>
      <c r="AE11" s="17"/>
      <c r="AF11" s="17">
        <v>0.31345953314720398</v>
      </c>
      <c r="AG11" s="17">
        <v>0.264923898114996</v>
      </c>
      <c r="AH11" s="17">
        <v>0.211915887400904</v>
      </c>
      <c r="AI11" s="17">
        <v>0.299904573342411</v>
      </c>
      <c r="AJ11" s="17">
        <v>0.30340918654021998</v>
      </c>
      <c r="AK11" s="17"/>
      <c r="AL11" s="17">
        <v>0.24314024083889399</v>
      </c>
      <c r="AM11" s="17">
        <v>0.29532786201698003</v>
      </c>
      <c r="AN11" s="17">
        <v>0.218894689922709</v>
      </c>
      <c r="AO11" s="17">
        <v>0.29762166453834699</v>
      </c>
      <c r="AP11" s="17">
        <v>0.33086896490418799</v>
      </c>
      <c r="AQ11" s="17">
        <v>0.33992412402019501</v>
      </c>
      <c r="AR11" s="17"/>
      <c r="AS11" s="17">
        <v>0.24212452371147999</v>
      </c>
      <c r="AT11" s="17">
        <v>0.28656772433356198</v>
      </c>
      <c r="AU11" s="17">
        <v>0.30783899612819399</v>
      </c>
      <c r="AV11" s="17">
        <v>0.25540139690715002</v>
      </c>
      <c r="AW11" s="17">
        <v>0.27177548310265098</v>
      </c>
      <c r="AX11" s="17"/>
      <c r="AY11" s="17">
        <v>0.26443540900191198</v>
      </c>
      <c r="AZ11" s="17">
        <v>0.28664775124754999</v>
      </c>
      <c r="BA11" s="17">
        <v>0.29513244243212</v>
      </c>
      <c r="BB11" s="17">
        <v>0.291971101729528</v>
      </c>
      <c r="BC11" s="17">
        <v>0.22613432488179</v>
      </c>
      <c r="BD11" s="17"/>
      <c r="BE11" s="17">
        <v>0.36467995145129101</v>
      </c>
      <c r="BF11" s="17">
        <v>0.245403015632748</v>
      </c>
      <c r="BG11" s="17">
        <v>0.28821120327810101</v>
      </c>
      <c r="BH11" s="17">
        <v>0.27805407059505099</v>
      </c>
      <c r="BI11" s="17"/>
      <c r="BJ11" s="17">
        <v>0.224160663415814</v>
      </c>
      <c r="BK11" s="17">
        <v>0.27568297475622</v>
      </c>
      <c r="BL11" s="17">
        <v>0.28822216364492098</v>
      </c>
      <c r="BM11" s="17">
        <v>0.29210398009355198</v>
      </c>
      <c r="BN11" s="17"/>
      <c r="BO11" s="17">
        <v>0.217683375466594</v>
      </c>
      <c r="BP11" s="17">
        <v>0.290321453088141</v>
      </c>
      <c r="BQ11" s="17">
        <v>0.292109885989846</v>
      </c>
      <c r="BR11" s="17"/>
      <c r="BS11" s="17">
        <v>0.26845656984383998</v>
      </c>
      <c r="BT11" s="17">
        <v>0.29547180150859198</v>
      </c>
      <c r="BU11" s="17"/>
      <c r="BV11" s="17">
        <v>0.30440352060942899</v>
      </c>
      <c r="BW11" s="17">
        <v>0.28882563383524501</v>
      </c>
      <c r="BX11" s="17">
        <v>0.24576368688729999</v>
      </c>
      <c r="BY11" s="17"/>
      <c r="BZ11" s="17">
        <v>0.27984389181418301</v>
      </c>
      <c r="CA11" s="17">
        <v>0.24863717797242599</v>
      </c>
    </row>
    <row r="12" spans="2:79" x14ac:dyDescent="0.3">
      <c r="B12" s="18" t="s">
        <v>278</v>
      </c>
      <c r="C12" s="17">
        <v>0.16755535535546701</v>
      </c>
      <c r="D12" s="17">
        <v>0.169057681773813</v>
      </c>
      <c r="E12" s="17">
        <v>0.165687812331796</v>
      </c>
      <c r="F12" s="17"/>
      <c r="G12" s="17">
        <v>0.12779512661971501</v>
      </c>
      <c r="H12" s="17">
        <v>0.12517172553418801</v>
      </c>
      <c r="I12" s="17">
        <v>0.149535222893001</v>
      </c>
      <c r="J12" s="17">
        <v>0.14582765837602599</v>
      </c>
      <c r="K12" s="17">
        <v>0.18375665356350601</v>
      </c>
      <c r="L12" s="17">
        <v>0.25011719486136502</v>
      </c>
      <c r="M12" s="17"/>
      <c r="N12" s="17">
        <v>0.16204825656685501</v>
      </c>
      <c r="O12" s="17">
        <v>0.19247009941642301</v>
      </c>
      <c r="P12" s="17">
        <v>0.144013983074674</v>
      </c>
      <c r="Q12" s="17">
        <v>0.16744522890473601</v>
      </c>
      <c r="R12" s="17"/>
      <c r="S12" s="17">
        <v>0.14129150985782299</v>
      </c>
      <c r="T12" s="17">
        <v>0.18066289863013499</v>
      </c>
      <c r="U12" s="17">
        <v>0.21800993850862699</v>
      </c>
      <c r="V12" s="17">
        <v>0.143488611067494</v>
      </c>
      <c r="W12" s="17">
        <v>0.19703135021450999</v>
      </c>
      <c r="X12" s="17">
        <v>0.15271425129930999</v>
      </c>
      <c r="Y12" s="17">
        <v>0.19131634105367101</v>
      </c>
      <c r="Z12" s="17">
        <v>0.116736751920563</v>
      </c>
      <c r="AA12" s="17">
        <v>0.19736927576853799</v>
      </c>
      <c r="AB12" s="17">
        <v>0.16159245368494099</v>
      </c>
      <c r="AC12" s="17">
        <v>0.17958272851376</v>
      </c>
      <c r="AD12" s="17">
        <v>3.8166946364003702E-2</v>
      </c>
      <c r="AE12" s="17"/>
      <c r="AF12" s="17">
        <v>0.20700292141832999</v>
      </c>
      <c r="AG12" s="17">
        <v>0.13669365552078899</v>
      </c>
      <c r="AH12" s="17">
        <v>0.16816358857112701</v>
      </c>
      <c r="AI12" s="17">
        <v>0.189872617450978</v>
      </c>
      <c r="AJ12" s="17">
        <v>0.16365080002466501</v>
      </c>
      <c r="AK12" s="17"/>
      <c r="AL12" s="17">
        <v>0.103457428199657</v>
      </c>
      <c r="AM12" s="17">
        <v>0.19634818602801901</v>
      </c>
      <c r="AN12" s="17">
        <v>0.17325600182092901</v>
      </c>
      <c r="AO12" s="17">
        <v>0.20824540209936401</v>
      </c>
      <c r="AP12" s="17">
        <v>0.15333091543971</v>
      </c>
      <c r="AQ12" s="17">
        <v>0.18716894415098001</v>
      </c>
      <c r="AR12" s="17"/>
      <c r="AS12" s="17">
        <v>0.12446943362724</v>
      </c>
      <c r="AT12" s="17">
        <v>0.169380103637021</v>
      </c>
      <c r="AU12" s="17">
        <v>0.187376244514117</v>
      </c>
      <c r="AV12" s="17">
        <v>0.213718258832895</v>
      </c>
      <c r="AW12" s="17">
        <v>5.0228425674816397E-2</v>
      </c>
      <c r="AX12" s="17"/>
      <c r="AY12" s="17">
        <v>0.12774329422144501</v>
      </c>
      <c r="AZ12" s="17">
        <v>0.17231087450275701</v>
      </c>
      <c r="BA12" s="17">
        <v>0.175003150731429</v>
      </c>
      <c r="BB12" s="17">
        <v>0.21544258802828201</v>
      </c>
      <c r="BC12" s="17">
        <v>0.21253409447352301</v>
      </c>
      <c r="BD12" s="17"/>
      <c r="BE12" s="17">
        <v>0.12926142690855399</v>
      </c>
      <c r="BF12" s="17">
        <v>0.20730683283283599</v>
      </c>
      <c r="BG12" s="17">
        <v>0.16761781747288301</v>
      </c>
      <c r="BH12" s="17">
        <v>0.148453131598898</v>
      </c>
      <c r="BI12" s="17"/>
      <c r="BJ12" s="17">
        <v>0.16511209761385501</v>
      </c>
      <c r="BK12" s="17">
        <v>0.12394656211218499</v>
      </c>
      <c r="BL12" s="17">
        <v>0.19713357322191299</v>
      </c>
      <c r="BM12" s="17">
        <v>0.16142511014906799</v>
      </c>
      <c r="BN12" s="17"/>
      <c r="BO12" s="17">
        <v>0.139542604044609</v>
      </c>
      <c r="BP12" s="17">
        <v>0.19889392102907499</v>
      </c>
      <c r="BQ12" s="17">
        <v>0.16797105105528301</v>
      </c>
      <c r="BR12" s="17"/>
      <c r="BS12" s="17">
        <v>0.16104198698550301</v>
      </c>
      <c r="BT12" s="17">
        <v>0.176975911764475</v>
      </c>
      <c r="BU12" s="17"/>
      <c r="BV12" s="17">
        <v>0.15914691946401499</v>
      </c>
      <c r="BW12" s="17">
        <v>0.16611184247694399</v>
      </c>
      <c r="BX12" s="17">
        <v>0.18267576193413099</v>
      </c>
      <c r="BY12" s="17"/>
      <c r="BZ12" s="17">
        <v>0.152872946431653</v>
      </c>
      <c r="CA12" s="17">
        <v>8.8974451055698497E-2</v>
      </c>
    </row>
    <row r="13" spans="2:79" x14ac:dyDescent="0.3">
      <c r="B13" s="18" t="s">
        <v>279</v>
      </c>
      <c r="C13" s="17">
        <v>6.5861702633403005E-2</v>
      </c>
      <c r="D13" s="17">
        <v>7.8884333365678794E-2</v>
      </c>
      <c r="E13" s="17">
        <v>5.2534682843913501E-2</v>
      </c>
      <c r="F13" s="17"/>
      <c r="G13" s="17">
        <v>3.2172496262662401E-2</v>
      </c>
      <c r="H13" s="17">
        <v>2.45952272005238E-2</v>
      </c>
      <c r="I13" s="17">
        <v>8.4380159832557602E-2</v>
      </c>
      <c r="J13" s="17">
        <v>9.1512487723116695E-2</v>
      </c>
      <c r="K13" s="17">
        <v>8.7332301921138694E-2</v>
      </c>
      <c r="L13" s="17">
        <v>7.1729058151352498E-2</v>
      </c>
      <c r="M13" s="17"/>
      <c r="N13" s="17">
        <v>5.0411174897257202E-2</v>
      </c>
      <c r="O13" s="17">
        <v>6.6733612341230097E-2</v>
      </c>
      <c r="P13" s="17">
        <v>7.3375795849163206E-2</v>
      </c>
      <c r="Q13" s="17">
        <v>7.6346318515099307E-2</v>
      </c>
      <c r="R13" s="17"/>
      <c r="S13" s="17">
        <v>5.8817535601213201E-2</v>
      </c>
      <c r="T13" s="17">
        <v>3.6591680180248901E-2</v>
      </c>
      <c r="U13" s="17">
        <v>3.0279257932979399E-2</v>
      </c>
      <c r="V13" s="17">
        <v>9.3428589244712507E-2</v>
      </c>
      <c r="W13" s="17">
        <v>7.4457180699447303E-2</v>
      </c>
      <c r="X13" s="17">
        <v>5.9343920687048503E-2</v>
      </c>
      <c r="Y13" s="17">
        <v>7.8981982440952003E-2</v>
      </c>
      <c r="Z13" s="17">
        <v>7.9874873557794601E-2</v>
      </c>
      <c r="AA13" s="17">
        <v>3.1420752667021899E-2</v>
      </c>
      <c r="AB13" s="17">
        <v>0.110059051900823</v>
      </c>
      <c r="AC13" s="17">
        <v>8.73898528244198E-2</v>
      </c>
      <c r="AD13" s="17">
        <v>0.141353543696705</v>
      </c>
      <c r="AE13" s="17"/>
      <c r="AF13" s="17">
        <v>8.5566512550827298E-2</v>
      </c>
      <c r="AG13" s="17">
        <v>5.08030941717484E-2</v>
      </c>
      <c r="AH13" s="17">
        <v>1.2904148452471001E-2</v>
      </c>
      <c r="AI13" s="17">
        <v>0.14067822285664</v>
      </c>
      <c r="AJ13" s="17">
        <v>3.92755476841707E-2</v>
      </c>
      <c r="AK13" s="17"/>
      <c r="AL13" s="17">
        <v>3.4035487364579897E-2</v>
      </c>
      <c r="AM13" s="17">
        <v>6.9162301781930793E-2</v>
      </c>
      <c r="AN13" s="17">
        <v>2.85283973352536E-2</v>
      </c>
      <c r="AO13" s="17">
        <v>0.126090495782678</v>
      </c>
      <c r="AP13" s="17">
        <v>3.6586679758288297E-2</v>
      </c>
      <c r="AQ13" s="17">
        <v>6.1584218776821201E-2</v>
      </c>
      <c r="AR13" s="17"/>
      <c r="AS13" s="17">
        <v>4.5114701538372298E-2</v>
      </c>
      <c r="AT13" s="17">
        <v>4.9967422642677499E-2</v>
      </c>
      <c r="AU13" s="17">
        <v>8.4504721109033495E-2</v>
      </c>
      <c r="AV13" s="17">
        <v>0.100541067152151</v>
      </c>
      <c r="AW13" s="17">
        <v>0.212536097376303</v>
      </c>
      <c r="AX13" s="17"/>
      <c r="AY13" s="17">
        <v>7.7230101091137399E-2</v>
      </c>
      <c r="AZ13" s="17">
        <v>3.6665813822784402E-2</v>
      </c>
      <c r="BA13" s="17">
        <v>7.2128074895022307E-2</v>
      </c>
      <c r="BB13" s="17">
        <v>6.9095763697670995E-2</v>
      </c>
      <c r="BC13" s="17">
        <v>0.25168044078172602</v>
      </c>
      <c r="BD13" s="17"/>
      <c r="BE13" s="17">
        <v>0.148699786917418</v>
      </c>
      <c r="BF13" s="17">
        <v>6.3229137816870201E-2</v>
      </c>
      <c r="BG13" s="17">
        <v>6.5022453628170995E-2</v>
      </c>
      <c r="BH13" s="17">
        <v>5.9463662194511498E-2</v>
      </c>
      <c r="BI13" s="17"/>
      <c r="BJ13" s="17">
        <v>0.15840394582655101</v>
      </c>
      <c r="BK13" s="17">
        <v>3.4452896633066797E-2</v>
      </c>
      <c r="BL13" s="17">
        <v>5.9442733853093899E-2</v>
      </c>
      <c r="BM13" s="17">
        <v>5.2080502350014601E-2</v>
      </c>
      <c r="BN13" s="17"/>
      <c r="BO13" s="17">
        <v>8.8987980759729399E-2</v>
      </c>
      <c r="BP13" s="17">
        <v>8.0873439822558305E-2</v>
      </c>
      <c r="BQ13" s="17">
        <v>5.8863305540017702E-2</v>
      </c>
      <c r="BR13" s="17"/>
      <c r="BS13" s="17">
        <v>6.6978218155941696E-2</v>
      </c>
      <c r="BT13" s="17">
        <v>6.3517331666919294E-2</v>
      </c>
      <c r="BU13" s="17"/>
      <c r="BV13" s="17">
        <v>3.41311915714985E-2</v>
      </c>
      <c r="BW13" s="17">
        <v>6.2669603960212802E-2</v>
      </c>
      <c r="BX13" s="17">
        <v>9.0043268932076606E-2</v>
      </c>
      <c r="BY13" s="17"/>
      <c r="BZ13" s="17">
        <v>8.59057634265529E-2</v>
      </c>
      <c r="CA13" s="17">
        <v>8.0053325739364203E-2</v>
      </c>
    </row>
    <row r="14" spans="2:79" x14ac:dyDescent="0.3">
      <c r="B14" s="18" t="s">
        <v>105</v>
      </c>
      <c r="C14" s="19">
        <v>4.0490027067644603E-2</v>
      </c>
      <c r="D14" s="19">
        <v>3.31549477837947E-2</v>
      </c>
      <c r="E14" s="19">
        <v>4.7053426427956201E-2</v>
      </c>
      <c r="F14" s="19"/>
      <c r="G14" s="19">
        <v>3.4659227629483397E-2</v>
      </c>
      <c r="H14" s="19">
        <v>3.3969602653798198E-2</v>
      </c>
      <c r="I14" s="19">
        <v>4.0355488658729802E-2</v>
      </c>
      <c r="J14" s="19">
        <v>5.5875215217974797E-2</v>
      </c>
      <c r="K14" s="19">
        <v>4.2878847180997499E-2</v>
      </c>
      <c r="L14" s="19">
        <v>3.5698433750752399E-2</v>
      </c>
      <c r="M14" s="19"/>
      <c r="N14" s="19">
        <v>1.9790433694704099E-2</v>
      </c>
      <c r="O14" s="19">
        <v>3.73737174873933E-2</v>
      </c>
      <c r="P14" s="19">
        <v>4.9074300445257298E-2</v>
      </c>
      <c r="Q14" s="19">
        <v>5.93421898429356E-2</v>
      </c>
      <c r="R14" s="19"/>
      <c r="S14" s="19">
        <v>3.9496992140637101E-2</v>
      </c>
      <c r="T14" s="19">
        <v>6.5122103461228598E-2</v>
      </c>
      <c r="U14" s="19">
        <v>3.85382686931511E-2</v>
      </c>
      <c r="V14" s="19">
        <v>4.1559123373075602E-2</v>
      </c>
      <c r="W14" s="19">
        <v>7.4245513768336499E-3</v>
      </c>
      <c r="X14" s="19">
        <v>4.6856942556583202E-2</v>
      </c>
      <c r="Y14" s="19">
        <v>3.5724648356800899E-2</v>
      </c>
      <c r="Z14" s="19">
        <v>2.4786598989221701E-2</v>
      </c>
      <c r="AA14" s="19">
        <v>4.0420835198737598E-2</v>
      </c>
      <c r="AB14" s="19">
        <v>3.8382680084052698E-2</v>
      </c>
      <c r="AC14" s="19">
        <v>3.8975630265464398E-2</v>
      </c>
      <c r="AD14" s="19">
        <v>4.1391372012752198E-2</v>
      </c>
      <c r="AE14" s="19"/>
      <c r="AF14" s="19">
        <v>2.2213293528152399E-2</v>
      </c>
      <c r="AG14" s="19">
        <v>2.7436645379150401E-2</v>
      </c>
      <c r="AH14" s="19">
        <v>3.5770494011027699E-2</v>
      </c>
      <c r="AI14" s="19">
        <v>3.1702948849326298E-2</v>
      </c>
      <c r="AJ14" s="19">
        <v>5.5559754495166702E-2</v>
      </c>
      <c r="AK14" s="19"/>
      <c r="AL14" s="19">
        <v>2.38587274759832E-2</v>
      </c>
      <c r="AM14" s="19">
        <v>1.17773550439028E-2</v>
      </c>
      <c r="AN14" s="19">
        <v>3.40204370997189E-2</v>
      </c>
      <c r="AO14" s="19">
        <v>3.7427614548656903E-2</v>
      </c>
      <c r="AP14" s="19">
        <v>2.78633918668908E-2</v>
      </c>
      <c r="AQ14" s="19">
        <v>9.5005684267194204E-2</v>
      </c>
      <c r="AR14" s="19"/>
      <c r="AS14" s="19">
        <v>1.8192914508572001E-2</v>
      </c>
      <c r="AT14" s="19">
        <v>3.94119391697677E-2</v>
      </c>
      <c r="AU14" s="19">
        <v>5.2195650459262298E-2</v>
      </c>
      <c r="AV14" s="19">
        <v>5.6294074790454798E-2</v>
      </c>
      <c r="AW14" s="19">
        <v>1.55591869602974E-2</v>
      </c>
      <c r="AX14" s="19"/>
      <c r="AY14" s="19">
        <v>2.3521307850134E-2</v>
      </c>
      <c r="AZ14" s="19">
        <v>4.0114748188349203E-2</v>
      </c>
      <c r="BA14" s="19">
        <v>6.2517294892138295E-2</v>
      </c>
      <c r="BB14" s="19">
        <v>2.9299132906497102E-2</v>
      </c>
      <c r="BC14" s="19">
        <v>3.5624753988179297E-2</v>
      </c>
      <c r="BD14" s="19"/>
      <c r="BE14" s="19">
        <v>2.0794002994856599E-2</v>
      </c>
      <c r="BF14" s="19">
        <v>2.6283141127214801E-2</v>
      </c>
      <c r="BG14" s="19">
        <v>3.8503628590432201E-2</v>
      </c>
      <c r="BH14" s="19">
        <v>4.6584755470468399E-2</v>
      </c>
      <c r="BI14" s="19"/>
      <c r="BJ14" s="19">
        <v>5.6577078813393397E-2</v>
      </c>
      <c r="BK14" s="19">
        <v>2.54769352307333E-2</v>
      </c>
      <c r="BL14" s="19">
        <v>3.1908243234223303E-2</v>
      </c>
      <c r="BM14" s="19">
        <v>3.9504060846233001E-2</v>
      </c>
      <c r="BN14" s="19"/>
      <c r="BO14" s="19">
        <v>3.732180525717E-2</v>
      </c>
      <c r="BP14" s="19">
        <v>2.77932988995729E-2</v>
      </c>
      <c r="BQ14" s="19">
        <v>4.08202743526953E-2</v>
      </c>
      <c r="BR14" s="19"/>
      <c r="BS14" s="19">
        <v>3.8584910460348898E-2</v>
      </c>
      <c r="BT14" s="19">
        <v>4.2098389559243901E-2</v>
      </c>
      <c r="BU14" s="19"/>
      <c r="BV14" s="19">
        <v>3.6252499004389802E-2</v>
      </c>
      <c r="BW14" s="19">
        <v>4.4728539268049802E-2</v>
      </c>
      <c r="BX14" s="19">
        <v>1.8003070976293299E-2</v>
      </c>
      <c r="BY14" s="19"/>
      <c r="BZ14" s="19">
        <v>1.6638943901722301E-2</v>
      </c>
      <c r="CA14" s="19">
        <v>8.8351480919263495E-3</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0.14555377084216001</v>
      </c>
      <c r="D9" s="17">
        <v>0.155229461621708</v>
      </c>
      <c r="E9" s="17">
        <v>0.136537825426818</v>
      </c>
      <c r="F9" s="17"/>
      <c r="G9" s="17">
        <v>0.19070826456054099</v>
      </c>
      <c r="H9" s="17">
        <v>0.224942699391321</v>
      </c>
      <c r="I9" s="17">
        <v>0.185828007721029</v>
      </c>
      <c r="J9" s="17">
        <v>8.2150585854217195E-2</v>
      </c>
      <c r="K9" s="17">
        <v>7.8621246711316595E-2</v>
      </c>
      <c r="L9" s="17">
        <v>0.11424881943241499</v>
      </c>
      <c r="M9" s="17"/>
      <c r="N9" s="17">
        <v>0.18536661717876399</v>
      </c>
      <c r="O9" s="17">
        <v>0.13088814618098599</v>
      </c>
      <c r="P9" s="17">
        <v>0.14469514090819499</v>
      </c>
      <c r="Q9" s="17">
        <v>0.119439055696932</v>
      </c>
      <c r="R9" s="17"/>
      <c r="S9" s="17">
        <v>0.237623108569573</v>
      </c>
      <c r="T9" s="17">
        <v>0.122232021900692</v>
      </c>
      <c r="U9" s="17">
        <v>9.2103612511887006E-2</v>
      </c>
      <c r="V9" s="17">
        <v>0.15555828948341799</v>
      </c>
      <c r="W9" s="17">
        <v>0.10001795306255901</v>
      </c>
      <c r="X9" s="17">
        <v>0.14056919104986099</v>
      </c>
      <c r="Y9" s="17">
        <v>0.106318135516019</v>
      </c>
      <c r="Z9" s="17">
        <v>0.115066606089214</v>
      </c>
      <c r="AA9" s="17">
        <v>0.151181594243495</v>
      </c>
      <c r="AB9" s="17">
        <v>0.144143898343745</v>
      </c>
      <c r="AC9" s="17">
        <v>0.11440907347559801</v>
      </c>
      <c r="AD9" s="17">
        <v>0.233025732269423</v>
      </c>
      <c r="AE9" s="17"/>
      <c r="AF9" s="17">
        <v>0.12305660207654</v>
      </c>
      <c r="AG9" s="17">
        <v>0.178511451523751</v>
      </c>
      <c r="AH9" s="17">
        <v>0.11314250279044299</v>
      </c>
      <c r="AI9" s="17">
        <v>9.1788218645871E-2</v>
      </c>
      <c r="AJ9" s="17">
        <v>0.145683695838038</v>
      </c>
      <c r="AK9" s="17"/>
      <c r="AL9" s="17">
        <v>0.21327941477983201</v>
      </c>
      <c r="AM9" s="17">
        <v>0.14800159925445</v>
      </c>
      <c r="AN9" s="17">
        <v>0.14746190427015299</v>
      </c>
      <c r="AO9" s="17">
        <v>8.5640442182679299E-2</v>
      </c>
      <c r="AP9" s="17">
        <v>0.13328695819257799</v>
      </c>
      <c r="AQ9" s="17">
        <v>9.5598232084491794E-2</v>
      </c>
      <c r="AR9" s="17"/>
      <c r="AS9" s="17">
        <v>0.26814681593769601</v>
      </c>
      <c r="AT9" s="17">
        <v>0.13496901860590099</v>
      </c>
      <c r="AU9" s="17">
        <v>9.8741686425373398E-2</v>
      </c>
      <c r="AV9" s="17">
        <v>0.102935712821703</v>
      </c>
      <c r="AW9" s="17">
        <v>0.141523948445647</v>
      </c>
      <c r="AX9" s="17"/>
      <c r="AY9" s="17">
        <v>0.23178843623717199</v>
      </c>
      <c r="AZ9" s="17">
        <v>0.13374445637950699</v>
      </c>
      <c r="BA9" s="17">
        <v>9.2553147562136895E-2</v>
      </c>
      <c r="BB9" s="17">
        <v>0.108882485244251</v>
      </c>
      <c r="BC9" s="17">
        <v>0.116279991050301</v>
      </c>
      <c r="BD9" s="17"/>
      <c r="BE9" s="17">
        <v>0.141361087978638</v>
      </c>
      <c r="BF9" s="17">
        <v>0.10689340698913299</v>
      </c>
      <c r="BG9" s="17">
        <v>0.14896903372443801</v>
      </c>
      <c r="BH9" s="17">
        <v>0.16610152995517299</v>
      </c>
      <c r="BI9" s="17"/>
      <c r="BJ9" s="17">
        <v>0.12566625578361701</v>
      </c>
      <c r="BK9" s="17">
        <v>0.201020919435215</v>
      </c>
      <c r="BL9" s="17">
        <v>0.14155310481036501</v>
      </c>
      <c r="BM9" s="17">
        <v>0.14519542181852399</v>
      </c>
      <c r="BN9" s="17"/>
      <c r="BO9" s="17">
        <v>0.18732777391320099</v>
      </c>
      <c r="BP9" s="17">
        <v>0.13702863407375701</v>
      </c>
      <c r="BQ9" s="17">
        <v>0.139260272398916</v>
      </c>
      <c r="BR9" s="17"/>
      <c r="BS9" s="17">
        <v>0.158113137861049</v>
      </c>
      <c r="BT9" s="17">
        <v>0.129526557587785</v>
      </c>
      <c r="BU9" s="17"/>
      <c r="BV9" s="17">
        <v>0.122082349960843</v>
      </c>
      <c r="BW9" s="17">
        <v>0.14059718826825299</v>
      </c>
      <c r="BX9" s="17">
        <v>0.169733427491881</v>
      </c>
      <c r="BY9" s="17"/>
      <c r="BZ9" s="17">
        <v>0.14458966707243501</v>
      </c>
      <c r="CA9" s="17">
        <v>0.27938660837541102</v>
      </c>
    </row>
    <row r="10" spans="2:79" x14ac:dyDescent="0.3">
      <c r="B10" s="18" t="s">
        <v>276</v>
      </c>
      <c r="C10" s="17">
        <v>0.284601607707265</v>
      </c>
      <c r="D10" s="17">
        <v>0.28552677265509802</v>
      </c>
      <c r="E10" s="17">
        <v>0.285212348665566</v>
      </c>
      <c r="F10" s="17"/>
      <c r="G10" s="17">
        <v>0.34069903745479801</v>
      </c>
      <c r="H10" s="17">
        <v>0.326665895778261</v>
      </c>
      <c r="I10" s="17">
        <v>0.26507952973577598</v>
      </c>
      <c r="J10" s="17">
        <v>0.25489297030747798</v>
      </c>
      <c r="K10" s="17">
        <v>0.27582621910827798</v>
      </c>
      <c r="L10" s="17">
        <v>0.258768964533581</v>
      </c>
      <c r="M10" s="17"/>
      <c r="N10" s="17">
        <v>0.30048462534737802</v>
      </c>
      <c r="O10" s="17">
        <v>0.292681480052223</v>
      </c>
      <c r="P10" s="17">
        <v>0.27293846060254701</v>
      </c>
      <c r="Q10" s="17">
        <v>0.26943393668973598</v>
      </c>
      <c r="R10" s="17"/>
      <c r="S10" s="17">
        <v>0.25084414409762401</v>
      </c>
      <c r="T10" s="17">
        <v>0.29409564876217298</v>
      </c>
      <c r="U10" s="17">
        <v>0.26542713091943898</v>
      </c>
      <c r="V10" s="17">
        <v>0.27486763475174297</v>
      </c>
      <c r="W10" s="17">
        <v>0.36290204823944</v>
      </c>
      <c r="X10" s="17">
        <v>0.295555519825004</v>
      </c>
      <c r="Y10" s="17">
        <v>0.30373988927840501</v>
      </c>
      <c r="Z10" s="17">
        <v>0.36946209155397702</v>
      </c>
      <c r="AA10" s="17">
        <v>0.33229733530781203</v>
      </c>
      <c r="AB10" s="17">
        <v>0.223775159050013</v>
      </c>
      <c r="AC10" s="17">
        <v>0.18083702867687801</v>
      </c>
      <c r="AD10" s="17">
        <v>0.28313362811806198</v>
      </c>
      <c r="AE10" s="17"/>
      <c r="AF10" s="17">
        <v>0.25352582411860602</v>
      </c>
      <c r="AG10" s="17">
        <v>0.35429154590295298</v>
      </c>
      <c r="AH10" s="17">
        <v>0.34495383814364</v>
      </c>
      <c r="AI10" s="17">
        <v>0.20655093179737599</v>
      </c>
      <c r="AJ10" s="17">
        <v>0.27017751672500101</v>
      </c>
      <c r="AK10" s="17"/>
      <c r="AL10" s="17">
        <v>0.36113172977711899</v>
      </c>
      <c r="AM10" s="17">
        <v>0.26747447235800698</v>
      </c>
      <c r="AN10" s="17">
        <v>0.35502171748448802</v>
      </c>
      <c r="AO10" s="17">
        <v>0.21666635828439701</v>
      </c>
      <c r="AP10" s="17">
        <v>0.373055035235282</v>
      </c>
      <c r="AQ10" s="17">
        <v>0.18839233895180599</v>
      </c>
      <c r="AR10" s="17"/>
      <c r="AS10" s="17">
        <v>0.30475557871715597</v>
      </c>
      <c r="AT10" s="17">
        <v>0.29247174673743498</v>
      </c>
      <c r="AU10" s="17">
        <v>0.24716057823860599</v>
      </c>
      <c r="AV10" s="17">
        <v>0.29211874758099399</v>
      </c>
      <c r="AW10" s="17">
        <v>0.31341586262071303</v>
      </c>
      <c r="AX10" s="17"/>
      <c r="AY10" s="17">
        <v>0.268001294654718</v>
      </c>
      <c r="AZ10" s="17">
        <v>0.30247321766367802</v>
      </c>
      <c r="BA10" s="17">
        <v>0.27756477899464699</v>
      </c>
      <c r="BB10" s="17">
        <v>0.28332559250667699</v>
      </c>
      <c r="BC10" s="17">
        <v>0.26892532455342499</v>
      </c>
      <c r="BD10" s="17"/>
      <c r="BE10" s="17">
        <v>0.14679911228030099</v>
      </c>
      <c r="BF10" s="17">
        <v>0.33807025281939102</v>
      </c>
      <c r="BG10" s="17">
        <v>0.27092957465357198</v>
      </c>
      <c r="BH10" s="17">
        <v>0.296990700991836</v>
      </c>
      <c r="BI10" s="17"/>
      <c r="BJ10" s="17">
        <v>0.25840093146707499</v>
      </c>
      <c r="BK10" s="17">
        <v>0.36009866177859601</v>
      </c>
      <c r="BL10" s="17">
        <v>0.28128049819352402</v>
      </c>
      <c r="BM10" s="17">
        <v>0.28499450778923402</v>
      </c>
      <c r="BN10" s="17"/>
      <c r="BO10" s="17">
        <v>0.31765131459680801</v>
      </c>
      <c r="BP10" s="17">
        <v>0.29666370607977099</v>
      </c>
      <c r="BQ10" s="17">
        <v>0.27705494238051198</v>
      </c>
      <c r="BR10" s="17"/>
      <c r="BS10" s="17">
        <v>0.27720095581882698</v>
      </c>
      <c r="BT10" s="17">
        <v>0.29485650080487102</v>
      </c>
      <c r="BU10" s="17"/>
      <c r="BV10" s="17">
        <v>0.36838918815056498</v>
      </c>
      <c r="BW10" s="17">
        <v>0.24470670573095299</v>
      </c>
      <c r="BX10" s="17">
        <v>0.28482757494336203</v>
      </c>
      <c r="BY10" s="17"/>
      <c r="BZ10" s="17">
        <v>0.36432330786462402</v>
      </c>
      <c r="CA10" s="17">
        <v>0.34297245623004502</v>
      </c>
    </row>
    <row r="11" spans="2:79" x14ac:dyDescent="0.3">
      <c r="B11" s="18" t="s">
        <v>277</v>
      </c>
      <c r="C11" s="17">
        <v>0.29045919879918403</v>
      </c>
      <c r="D11" s="17">
        <v>0.26695729422331499</v>
      </c>
      <c r="E11" s="17">
        <v>0.31418093147110199</v>
      </c>
      <c r="F11" s="17"/>
      <c r="G11" s="17">
        <v>0.27431692673535202</v>
      </c>
      <c r="H11" s="17">
        <v>0.26691268197967</v>
      </c>
      <c r="I11" s="17">
        <v>0.31408694620577599</v>
      </c>
      <c r="J11" s="17">
        <v>0.29691755796289798</v>
      </c>
      <c r="K11" s="17">
        <v>0.27799922616065098</v>
      </c>
      <c r="L11" s="17">
        <v>0.30428457025275402</v>
      </c>
      <c r="M11" s="17"/>
      <c r="N11" s="17">
        <v>0.28556832303577001</v>
      </c>
      <c r="O11" s="17">
        <v>0.29155441827419498</v>
      </c>
      <c r="P11" s="17">
        <v>0.29418268684063398</v>
      </c>
      <c r="Q11" s="17">
        <v>0.28884509986573997</v>
      </c>
      <c r="R11" s="17"/>
      <c r="S11" s="17">
        <v>0.26264561394944103</v>
      </c>
      <c r="T11" s="17">
        <v>0.30693487178710999</v>
      </c>
      <c r="U11" s="17">
        <v>0.33351445612591002</v>
      </c>
      <c r="V11" s="17">
        <v>0.28702449793111101</v>
      </c>
      <c r="W11" s="17">
        <v>0.29235068924787999</v>
      </c>
      <c r="X11" s="17">
        <v>0.284283954656323</v>
      </c>
      <c r="Y11" s="17">
        <v>0.32025726059604498</v>
      </c>
      <c r="Z11" s="17">
        <v>0.30721329635327299</v>
      </c>
      <c r="AA11" s="17">
        <v>0.283030620981022</v>
      </c>
      <c r="AB11" s="17">
        <v>0.24308654097577101</v>
      </c>
      <c r="AC11" s="17">
        <v>0.38005860591419899</v>
      </c>
      <c r="AD11" s="17">
        <v>0.17520228442495001</v>
      </c>
      <c r="AE11" s="17"/>
      <c r="AF11" s="17">
        <v>0.315542442025804</v>
      </c>
      <c r="AG11" s="17">
        <v>0.27357693080519901</v>
      </c>
      <c r="AH11" s="17">
        <v>0.32734154260015302</v>
      </c>
      <c r="AI11" s="17">
        <v>0.26231271420914998</v>
      </c>
      <c r="AJ11" s="17">
        <v>0.340093646429663</v>
      </c>
      <c r="AK11" s="17"/>
      <c r="AL11" s="17">
        <v>0.270647741383375</v>
      </c>
      <c r="AM11" s="17">
        <v>0.29524971193189498</v>
      </c>
      <c r="AN11" s="17">
        <v>0.27872327963535798</v>
      </c>
      <c r="AO11" s="17">
        <v>0.28201588573069902</v>
      </c>
      <c r="AP11" s="17">
        <v>0.29732068050064703</v>
      </c>
      <c r="AQ11" s="17">
        <v>0.40555506518552698</v>
      </c>
      <c r="AR11" s="17"/>
      <c r="AS11" s="17">
        <v>0.248199143906464</v>
      </c>
      <c r="AT11" s="17">
        <v>0.299647175966752</v>
      </c>
      <c r="AU11" s="17">
        <v>0.330916022775747</v>
      </c>
      <c r="AV11" s="17">
        <v>0.241002868212746</v>
      </c>
      <c r="AW11" s="17">
        <v>0.219903044665128</v>
      </c>
      <c r="AX11" s="17"/>
      <c r="AY11" s="17">
        <v>0.26476291465139901</v>
      </c>
      <c r="AZ11" s="17">
        <v>0.31380290408769601</v>
      </c>
      <c r="BA11" s="17">
        <v>0.304670329441945</v>
      </c>
      <c r="BB11" s="17">
        <v>0.28156491692344099</v>
      </c>
      <c r="BC11" s="17">
        <v>0.16722942928885901</v>
      </c>
      <c r="BD11" s="17"/>
      <c r="BE11" s="17">
        <v>0.33220164060352098</v>
      </c>
      <c r="BF11" s="17">
        <v>0.26151608269743898</v>
      </c>
      <c r="BG11" s="17">
        <v>0.29884296764311402</v>
      </c>
      <c r="BH11" s="17">
        <v>0.28524185968675297</v>
      </c>
      <c r="BI11" s="17"/>
      <c r="BJ11" s="17">
        <v>0.233407375543881</v>
      </c>
      <c r="BK11" s="17">
        <v>0.27898500100964502</v>
      </c>
      <c r="BL11" s="17">
        <v>0.29220071177444901</v>
      </c>
      <c r="BM11" s="17">
        <v>0.301160359813052</v>
      </c>
      <c r="BN11" s="17"/>
      <c r="BO11" s="17">
        <v>0.249353372906325</v>
      </c>
      <c r="BP11" s="17">
        <v>0.28193491645617202</v>
      </c>
      <c r="BQ11" s="17">
        <v>0.29899212080301302</v>
      </c>
      <c r="BR11" s="17"/>
      <c r="BS11" s="17">
        <v>0.29379278056088098</v>
      </c>
      <c r="BT11" s="17">
        <v>0.285970431934364</v>
      </c>
      <c r="BU11" s="17"/>
      <c r="BV11" s="17">
        <v>0.30248337612898601</v>
      </c>
      <c r="BW11" s="17">
        <v>0.32590471725569697</v>
      </c>
      <c r="BX11" s="17">
        <v>0.24324736475460901</v>
      </c>
      <c r="BY11" s="17"/>
      <c r="BZ11" s="17">
        <v>0.29216268477791701</v>
      </c>
      <c r="CA11" s="17">
        <v>0.23586422508847199</v>
      </c>
    </row>
    <row r="12" spans="2:79" x14ac:dyDescent="0.3">
      <c r="B12" s="18" t="s">
        <v>278</v>
      </c>
      <c r="C12" s="17">
        <v>0.173951909143437</v>
      </c>
      <c r="D12" s="17">
        <v>0.18989891954423599</v>
      </c>
      <c r="E12" s="17">
        <v>0.15688947153067101</v>
      </c>
      <c r="F12" s="17"/>
      <c r="G12" s="17">
        <v>0.123829354799119</v>
      </c>
      <c r="H12" s="17">
        <v>0.10408805865724501</v>
      </c>
      <c r="I12" s="17">
        <v>0.12480918168876901</v>
      </c>
      <c r="J12" s="17">
        <v>0.214594331963256</v>
      </c>
      <c r="K12" s="17">
        <v>0.229373223147672</v>
      </c>
      <c r="L12" s="17">
        <v>0.234210383668085</v>
      </c>
      <c r="M12" s="17"/>
      <c r="N12" s="17">
        <v>0.17056676813215699</v>
      </c>
      <c r="O12" s="17">
        <v>0.17257409238461299</v>
      </c>
      <c r="P12" s="17">
        <v>0.16678136976125399</v>
      </c>
      <c r="Q12" s="17">
        <v>0.18472194154921301</v>
      </c>
      <c r="R12" s="17"/>
      <c r="S12" s="17">
        <v>0.171335191974576</v>
      </c>
      <c r="T12" s="17">
        <v>0.17010373507257501</v>
      </c>
      <c r="U12" s="17">
        <v>0.19514674629775999</v>
      </c>
      <c r="V12" s="17">
        <v>0.19983113978332201</v>
      </c>
      <c r="W12" s="17">
        <v>0.14269573712852901</v>
      </c>
      <c r="X12" s="17">
        <v>0.15080557167556999</v>
      </c>
      <c r="Y12" s="17">
        <v>0.15510424414659499</v>
      </c>
      <c r="Z12" s="17">
        <v>0.119337084508283</v>
      </c>
      <c r="AA12" s="17">
        <v>0.16810816857152899</v>
      </c>
      <c r="AB12" s="17">
        <v>0.243124741813175</v>
      </c>
      <c r="AC12" s="17">
        <v>0.151632854535794</v>
      </c>
      <c r="AD12" s="17">
        <v>0.18509366292555099</v>
      </c>
      <c r="AE12" s="17"/>
      <c r="AF12" s="17">
        <v>0.203788870602574</v>
      </c>
      <c r="AG12" s="17">
        <v>0.13336168213587099</v>
      </c>
      <c r="AH12" s="17">
        <v>0.147021996676549</v>
      </c>
      <c r="AI12" s="17">
        <v>0.24102599801788699</v>
      </c>
      <c r="AJ12" s="17">
        <v>0.143938024719304</v>
      </c>
      <c r="AK12" s="17"/>
      <c r="AL12" s="17">
        <v>0.100588490078296</v>
      </c>
      <c r="AM12" s="17">
        <v>0.21197490766771801</v>
      </c>
      <c r="AN12" s="17">
        <v>0.149686072819255</v>
      </c>
      <c r="AO12" s="17">
        <v>0.24745446304685401</v>
      </c>
      <c r="AP12" s="17">
        <v>0.11592439424479099</v>
      </c>
      <c r="AQ12" s="17">
        <v>0.16828938858033901</v>
      </c>
      <c r="AR12" s="17"/>
      <c r="AS12" s="17">
        <v>0.12304600889348299</v>
      </c>
      <c r="AT12" s="17">
        <v>0.16889132249331701</v>
      </c>
      <c r="AU12" s="17">
        <v>0.19060828450908501</v>
      </c>
      <c r="AV12" s="17">
        <v>0.25512855669876</v>
      </c>
      <c r="AW12" s="17">
        <v>0.120838720344357</v>
      </c>
      <c r="AX12" s="17"/>
      <c r="AY12" s="17">
        <v>0.15282207410195101</v>
      </c>
      <c r="AZ12" s="17">
        <v>0.15963724392519299</v>
      </c>
      <c r="BA12" s="17">
        <v>0.19367903322704799</v>
      </c>
      <c r="BB12" s="17">
        <v>0.21731752132948501</v>
      </c>
      <c r="BC12" s="17">
        <v>0.22565403974130599</v>
      </c>
      <c r="BD12" s="17"/>
      <c r="BE12" s="17">
        <v>0.20676772721995901</v>
      </c>
      <c r="BF12" s="17">
        <v>0.202134646152138</v>
      </c>
      <c r="BG12" s="17">
        <v>0.17825017652237099</v>
      </c>
      <c r="BH12" s="17">
        <v>0.14910419127456601</v>
      </c>
      <c r="BI12" s="17"/>
      <c r="BJ12" s="17">
        <v>0.220439345005185</v>
      </c>
      <c r="BK12" s="17">
        <v>8.3751927501914097E-2</v>
      </c>
      <c r="BL12" s="17">
        <v>0.183187852338796</v>
      </c>
      <c r="BM12" s="17">
        <v>0.172894557662362</v>
      </c>
      <c r="BN12" s="17"/>
      <c r="BO12" s="17">
        <v>0.15962855617680399</v>
      </c>
      <c r="BP12" s="17">
        <v>0.168901094872453</v>
      </c>
      <c r="BQ12" s="17">
        <v>0.17860355056642499</v>
      </c>
      <c r="BR12" s="17"/>
      <c r="BS12" s="17">
        <v>0.17402638619056299</v>
      </c>
      <c r="BT12" s="17">
        <v>0.17367283320136301</v>
      </c>
      <c r="BU12" s="17"/>
      <c r="BV12" s="17">
        <v>0.12543326559196999</v>
      </c>
      <c r="BW12" s="17">
        <v>0.185756066705101</v>
      </c>
      <c r="BX12" s="17">
        <v>0.19983921211664099</v>
      </c>
      <c r="BY12" s="17"/>
      <c r="BZ12" s="17">
        <v>0.13785767988780301</v>
      </c>
      <c r="CA12" s="17">
        <v>8.0822663611573406E-2</v>
      </c>
    </row>
    <row r="13" spans="2:79" x14ac:dyDescent="0.3">
      <c r="B13" s="18" t="s">
        <v>279</v>
      </c>
      <c r="C13" s="17">
        <v>6.1821867703989702E-2</v>
      </c>
      <c r="D13" s="17">
        <v>7.3457451071084895E-2</v>
      </c>
      <c r="E13" s="17">
        <v>4.9811728768501103E-2</v>
      </c>
      <c r="F13" s="17"/>
      <c r="G13" s="17">
        <v>2.9533834216616602E-2</v>
      </c>
      <c r="H13" s="17">
        <v>4.1721751191567201E-2</v>
      </c>
      <c r="I13" s="17">
        <v>6.6609162092655605E-2</v>
      </c>
      <c r="J13" s="17">
        <v>9.6633335462558104E-2</v>
      </c>
      <c r="K13" s="17">
        <v>9.1324805762453803E-2</v>
      </c>
      <c r="L13" s="17">
        <v>4.7855148264595297E-2</v>
      </c>
      <c r="M13" s="17"/>
      <c r="N13" s="17">
        <v>3.9593810238085898E-2</v>
      </c>
      <c r="O13" s="17">
        <v>6.9314387626782895E-2</v>
      </c>
      <c r="P13" s="17">
        <v>6.6999793890766393E-2</v>
      </c>
      <c r="Q13" s="17">
        <v>7.4715811357177198E-2</v>
      </c>
      <c r="R13" s="17"/>
      <c r="S13" s="17">
        <v>2.9718281778082702E-2</v>
      </c>
      <c r="T13" s="17">
        <v>4.5113977187165102E-2</v>
      </c>
      <c r="U13" s="17">
        <v>6.3026410051622406E-2</v>
      </c>
      <c r="V13" s="17">
        <v>4.4079696588530601E-2</v>
      </c>
      <c r="W13" s="17">
        <v>8.0105956970157099E-2</v>
      </c>
      <c r="X13" s="17">
        <v>7.8072538666516103E-2</v>
      </c>
      <c r="Y13" s="17">
        <v>7.1285438421935604E-2</v>
      </c>
      <c r="Z13" s="17">
        <v>5.1165154862181497E-2</v>
      </c>
      <c r="AA13" s="17">
        <v>2.9965859497638001E-2</v>
      </c>
      <c r="AB13" s="17">
        <v>9.5859802015083997E-2</v>
      </c>
      <c r="AC13" s="17">
        <v>0.14574121860853001</v>
      </c>
      <c r="AD13" s="17">
        <v>0.105342077482476</v>
      </c>
      <c r="AE13" s="17"/>
      <c r="AF13" s="17">
        <v>7.4057208521639203E-2</v>
      </c>
      <c r="AG13" s="17">
        <v>3.1743593912452302E-2</v>
      </c>
      <c r="AH13" s="17">
        <v>1.6989074576616799E-2</v>
      </c>
      <c r="AI13" s="17">
        <v>0.15074289100309199</v>
      </c>
      <c r="AJ13" s="17">
        <v>3.7578774178842297E-2</v>
      </c>
      <c r="AK13" s="17"/>
      <c r="AL13" s="17">
        <v>2.4348168480687299E-2</v>
      </c>
      <c r="AM13" s="17">
        <v>6.2057950149661499E-2</v>
      </c>
      <c r="AN13" s="17">
        <v>3.5166234253586802E-2</v>
      </c>
      <c r="AO13" s="17">
        <v>0.12044973710378</v>
      </c>
      <c r="AP13" s="17">
        <v>2.7012981624598E-2</v>
      </c>
      <c r="AQ13" s="17">
        <v>4.6350665033414701E-2</v>
      </c>
      <c r="AR13" s="17"/>
      <c r="AS13" s="17">
        <v>3.8218791808725699E-2</v>
      </c>
      <c r="AT13" s="17">
        <v>6.0045017244377302E-2</v>
      </c>
      <c r="AU13" s="17">
        <v>7.3943333001521699E-2</v>
      </c>
      <c r="AV13" s="17">
        <v>6.1765441316749103E-2</v>
      </c>
      <c r="AW13" s="17">
        <v>0.16581331714610201</v>
      </c>
      <c r="AX13" s="17"/>
      <c r="AY13" s="17">
        <v>6.2417597641642501E-2</v>
      </c>
      <c r="AZ13" s="17">
        <v>4.5131956556988498E-2</v>
      </c>
      <c r="BA13" s="17">
        <v>6.4112954335138098E-2</v>
      </c>
      <c r="BB13" s="17">
        <v>7.2228399109223407E-2</v>
      </c>
      <c r="BC13" s="17">
        <v>0.19899908853516901</v>
      </c>
      <c r="BD13" s="17"/>
      <c r="BE13" s="17">
        <v>0.127890714307936</v>
      </c>
      <c r="BF13" s="17">
        <v>5.9230286057282602E-2</v>
      </c>
      <c r="BG13" s="17">
        <v>6.6605835202169603E-2</v>
      </c>
      <c r="BH13" s="17">
        <v>4.82532436046774E-2</v>
      </c>
      <c r="BI13" s="17"/>
      <c r="BJ13" s="17">
        <v>0.10364582690428099</v>
      </c>
      <c r="BK13" s="17">
        <v>5.02529384585466E-2</v>
      </c>
      <c r="BL13" s="17">
        <v>6.6927859070121595E-2</v>
      </c>
      <c r="BM13" s="17">
        <v>5.1228579320849302E-2</v>
      </c>
      <c r="BN13" s="17"/>
      <c r="BO13" s="17">
        <v>5.6205378561610099E-2</v>
      </c>
      <c r="BP13" s="17">
        <v>7.6839033229377504E-2</v>
      </c>
      <c r="BQ13" s="17">
        <v>6.0581222730012103E-2</v>
      </c>
      <c r="BR13" s="17"/>
      <c r="BS13" s="17">
        <v>5.7668232262506898E-2</v>
      </c>
      <c r="BT13" s="17">
        <v>6.75202388378566E-2</v>
      </c>
      <c r="BU13" s="17"/>
      <c r="BV13" s="17">
        <v>3.7448158734176999E-2</v>
      </c>
      <c r="BW13" s="17">
        <v>5.5447915821994299E-2</v>
      </c>
      <c r="BX13" s="17">
        <v>8.2386243689676203E-2</v>
      </c>
      <c r="BY13" s="17"/>
      <c r="BZ13" s="17">
        <v>4.44277164954993E-2</v>
      </c>
      <c r="CA13" s="17">
        <v>4.3849570023763801E-2</v>
      </c>
    </row>
    <row r="14" spans="2:79" x14ac:dyDescent="0.3">
      <c r="B14" s="18" t="s">
        <v>105</v>
      </c>
      <c r="C14" s="19">
        <v>4.3611645803963699E-2</v>
      </c>
      <c r="D14" s="19">
        <v>2.89301008845575E-2</v>
      </c>
      <c r="E14" s="19">
        <v>5.7367694137342398E-2</v>
      </c>
      <c r="F14" s="19"/>
      <c r="G14" s="19">
        <v>4.0912582233573302E-2</v>
      </c>
      <c r="H14" s="19">
        <v>3.5668913001935101E-2</v>
      </c>
      <c r="I14" s="19">
        <v>4.35871725559943E-2</v>
      </c>
      <c r="J14" s="19">
        <v>5.48112184495924E-2</v>
      </c>
      <c r="K14" s="19">
        <v>4.6855279109628403E-2</v>
      </c>
      <c r="L14" s="19">
        <v>4.0632113848569303E-2</v>
      </c>
      <c r="M14" s="19"/>
      <c r="N14" s="19">
        <v>1.8419856067844902E-2</v>
      </c>
      <c r="O14" s="19">
        <v>4.2987475481200903E-2</v>
      </c>
      <c r="P14" s="19">
        <v>5.44025479966029E-2</v>
      </c>
      <c r="Q14" s="19">
        <v>6.2844154841202093E-2</v>
      </c>
      <c r="R14" s="19"/>
      <c r="S14" s="19">
        <v>4.7833659630704697E-2</v>
      </c>
      <c r="T14" s="19">
        <v>6.1519745290284901E-2</v>
      </c>
      <c r="U14" s="19">
        <v>5.07816440933824E-2</v>
      </c>
      <c r="V14" s="19">
        <v>3.8638741461875903E-2</v>
      </c>
      <c r="W14" s="19">
        <v>2.1927615351434601E-2</v>
      </c>
      <c r="X14" s="19">
        <v>5.0713224126726797E-2</v>
      </c>
      <c r="Y14" s="19">
        <v>4.3295032041000603E-2</v>
      </c>
      <c r="Z14" s="19">
        <v>3.7755766633071397E-2</v>
      </c>
      <c r="AA14" s="19">
        <v>3.5416421398503498E-2</v>
      </c>
      <c r="AB14" s="19">
        <v>5.0009857802212697E-2</v>
      </c>
      <c r="AC14" s="19">
        <v>2.7321218789002101E-2</v>
      </c>
      <c r="AD14" s="19">
        <v>1.82026147795382E-2</v>
      </c>
      <c r="AE14" s="19"/>
      <c r="AF14" s="19">
        <v>3.00290526548363E-2</v>
      </c>
      <c r="AG14" s="19">
        <v>2.8514795719774E-2</v>
      </c>
      <c r="AH14" s="19">
        <v>5.0551045212597602E-2</v>
      </c>
      <c r="AI14" s="19">
        <v>4.7579246326623997E-2</v>
      </c>
      <c r="AJ14" s="19">
        <v>6.2528342109150495E-2</v>
      </c>
      <c r="AK14" s="19"/>
      <c r="AL14" s="19">
        <v>3.0004455500690499E-2</v>
      </c>
      <c r="AM14" s="19">
        <v>1.52413586382698E-2</v>
      </c>
      <c r="AN14" s="19">
        <v>3.3940791537159301E-2</v>
      </c>
      <c r="AO14" s="19">
        <v>4.7773113651591301E-2</v>
      </c>
      <c r="AP14" s="19">
        <v>5.3399950202104203E-2</v>
      </c>
      <c r="AQ14" s="19">
        <v>9.5814310164421601E-2</v>
      </c>
      <c r="AR14" s="19"/>
      <c r="AS14" s="19">
        <v>1.7633660736475799E-2</v>
      </c>
      <c r="AT14" s="19">
        <v>4.3975718952217399E-2</v>
      </c>
      <c r="AU14" s="19">
        <v>5.8630095049667E-2</v>
      </c>
      <c r="AV14" s="19">
        <v>4.7048673369048402E-2</v>
      </c>
      <c r="AW14" s="19">
        <v>3.8505106778051898E-2</v>
      </c>
      <c r="AX14" s="19"/>
      <c r="AY14" s="19">
        <v>2.0207682713118E-2</v>
      </c>
      <c r="AZ14" s="19">
        <v>4.5210221386937803E-2</v>
      </c>
      <c r="BA14" s="19">
        <v>6.7419756439085404E-2</v>
      </c>
      <c r="BB14" s="19">
        <v>3.6681084886921698E-2</v>
      </c>
      <c r="BC14" s="19">
        <v>2.2912126830940599E-2</v>
      </c>
      <c r="BD14" s="19"/>
      <c r="BE14" s="19">
        <v>4.4979717609645399E-2</v>
      </c>
      <c r="BF14" s="19">
        <v>3.2155325284616398E-2</v>
      </c>
      <c r="BG14" s="19">
        <v>3.6402412254335902E-2</v>
      </c>
      <c r="BH14" s="19">
        <v>5.43084744869941E-2</v>
      </c>
      <c r="BI14" s="19"/>
      <c r="BJ14" s="19">
        <v>5.8440265295961198E-2</v>
      </c>
      <c r="BK14" s="19">
        <v>2.5890551816083199E-2</v>
      </c>
      <c r="BL14" s="19">
        <v>3.4849973812745398E-2</v>
      </c>
      <c r="BM14" s="19">
        <v>4.4526573595978398E-2</v>
      </c>
      <c r="BN14" s="19"/>
      <c r="BO14" s="19">
        <v>2.9833603845252101E-2</v>
      </c>
      <c r="BP14" s="19">
        <v>3.8632615288469799E-2</v>
      </c>
      <c r="BQ14" s="19">
        <v>4.5507891121121802E-2</v>
      </c>
      <c r="BR14" s="19"/>
      <c r="BS14" s="19">
        <v>3.9198507306173302E-2</v>
      </c>
      <c r="BT14" s="19">
        <v>4.8453437633760803E-2</v>
      </c>
      <c r="BU14" s="19"/>
      <c r="BV14" s="19">
        <v>4.4163661433459303E-2</v>
      </c>
      <c r="BW14" s="19">
        <v>4.7587406218001498E-2</v>
      </c>
      <c r="BX14" s="19">
        <v>1.9966177003830399E-2</v>
      </c>
      <c r="BY14" s="19"/>
      <c r="BZ14" s="19">
        <v>1.6638943901722301E-2</v>
      </c>
      <c r="CA14" s="19">
        <v>1.71044766707352E-2</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0.16471146935705899</v>
      </c>
      <c r="D9" s="17">
        <v>0.17054400507589301</v>
      </c>
      <c r="E9" s="17">
        <v>0.158598585583302</v>
      </c>
      <c r="F9" s="17"/>
      <c r="G9" s="17">
        <v>0.19322932188095299</v>
      </c>
      <c r="H9" s="17">
        <v>0.24215788696437801</v>
      </c>
      <c r="I9" s="17">
        <v>0.202069352355388</v>
      </c>
      <c r="J9" s="17">
        <v>0.122346187045671</v>
      </c>
      <c r="K9" s="17">
        <v>0.128279748152165</v>
      </c>
      <c r="L9" s="17">
        <v>0.11099347031649399</v>
      </c>
      <c r="M9" s="17"/>
      <c r="N9" s="17">
        <v>0.19577182901024601</v>
      </c>
      <c r="O9" s="17">
        <v>0.14620768498245401</v>
      </c>
      <c r="P9" s="17">
        <v>0.15593951875159701</v>
      </c>
      <c r="Q9" s="17">
        <v>0.15768557748164599</v>
      </c>
      <c r="R9" s="17"/>
      <c r="S9" s="17">
        <v>0.24118366438896199</v>
      </c>
      <c r="T9" s="17">
        <v>0.15978008413795999</v>
      </c>
      <c r="U9" s="17">
        <v>0.111518022447469</v>
      </c>
      <c r="V9" s="17">
        <v>0.17544285942583601</v>
      </c>
      <c r="W9" s="17">
        <v>0.15053063898805599</v>
      </c>
      <c r="X9" s="17">
        <v>0.18977058394510099</v>
      </c>
      <c r="Y9" s="17">
        <v>0.119801797307927</v>
      </c>
      <c r="Z9" s="17">
        <v>0.17164641709261799</v>
      </c>
      <c r="AA9" s="17">
        <v>0.180503192197638</v>
      </c>
      <c r="AB9" s="17">
        <v>0.11059828849171301</v>
      </c>
      <c r="AC9" s="17">
        <v>0.118162541997221</v>
      </c>
      <c r="AD9" s="17">
        <v>0.190844749926359</v>
      </c>
      <c r="AE9" s="17"/>
      <c r="AF9" s="17">
        <v>0.14683244024953601</v>
      </c>
      <c r="AG9" s="17">
        <v>0.202671419792778</v>
      </c>
      <c r="AH9" s="17">
        <v>0.109789686502362</v>
      </c>
      <c r="AI9" s="17">
        <v>8.5476064597921494E-2</v>
      </c>
      <c r="AJ9" s="17">
        <v>0.20738445482415399</v>
      </c>
      <c r="AK9" s="17"/>
      <c r="AL9" s="17">
        <v>0.23833863210366599</v>
      </c>
      <c r="AM9" s="17">
        <v>0.181894882867533</v>
      </c>
      <c r="AN9" s="17">
        <v>0.12015369721134</v>
      </c>
      <c r="AO9" s="17">
        <v>0.100719914475926</v>
      </c>
      <c r="AP9" s="17">
        <v>0.217826146900746</v>
      </c>
      <c r="AQ9" s="17">
        <v>9.1087831512775705E-2</v>
      </c>
      <c r="AR9" s="17"/>
      <c r="AS9" s="17">
        <v>0.289442239303008</v>
      </c>
      <c r="AT9" s="17">
        <v>0.15895203231203001</v>
      </c>
      <c r="AU9" s="17">
        <v>0.100270394465218</v>
      </c>
      <c r="AV9" s="17">
        <v>0.13514502294738101</v>
      </c>
      <c r="AW9" s="17">
        <v>0.16226377619479601</v>
      </c>
      <c r="AX9" s="17"/>
      <c r="AY9" s="17">
        <v>0.23031782064981501</v>
      </c>
      <c r="AZ9" s="17">
        <v>0.15277392773777301</v>
      </c>
      <c r="BA9" s="17">
        <v>0.11549825938008</v>
      </c>
      <c r="BB9" s="17">
        <v>0.16729344837487101</v>
      </c>
      <c r="BC9" s="17">
        <v>0.109827801995838</v>
      </c>
      <c r="BD9" s="17"/>
      <c r="BE9" s="17">
        <v>0.14384424112435301</v>
      </c>
      <c r="BF9" s="17">
        <v>0.14335561979827599</v>
      </c>
      <c r="BG9" s="17">
        <v>0.16557026914470499</v>
      </c>
      <c r="BH9" s="17">
        <v>0.17973809251903</v>
      </c>
      <c r="BI9" s="17"/>
      <c r="BJ9" s="17">
        <v>0.16219711033019801</v>
      </c>
      <c r="BK9" s="17">
        <v>0.211121176914183</v>
      </c>
      <c r="BL9" s="17">
        <v>0.160429436497771</v>
      </c>
      <c r="BM9" s="17">
        <v>0.161980898344669</v>
      </c>
      <c r="BN9" s="17"/>
      <c r="BO9" s="17">
        <v>0.25075874323890301</v>
      </c>
      <c r="BP9" s="17">
        <v>0.13834426696701899</v>
      </c>
      <c r="BQ9" s="17">
        <v>0.15305494201605899</v>
      </c>
      <c r="BR9" s="17"/>
      <c r="BS9" s="17">
        <v>0.17998308493193199</v>
      </c>
      <c r="BT9" s="17">
        <v>0.145372071323281</v>
      </c>
      <c r="BU9" s="17"/>
      <c r="BV9" s="17">
        <v>0.15722642170783899</v>
      </c>
      <c r="BW9" s="17">
        <v>0.157111914754785</v>
      </c>
      <c r="BX9" s="17">
        <v>0.18634935170803901</v>
      </c>
      <c r="BY9" s="17"/>
      <c r="BZ9" s="17">
        <v>0.19036760201050801</v>
      </c>
      <c r="CA9" s="17">
        <v>0.24301848882986599</v>
      </c>
    </row>
    <row r="10" spans="2:79" x14ac:dyDescent="0.3">
      <c r="B10" s="18" t="s">
        <v>276</v>
      </c>
      <c r="C10" s="17">
        <v>0.31455659628236698</v>
      </c>
      <c r="D10" s="17">
        <v>0.31018724523132102</v>
      </c>
      <c r="E10" s="17">
        <v>0.32044844350601598</v>
      </c>
      <c r="F10" s="17"/>
      <c r="G10" s="17">
        <v>0.33501213654823198</v>
      </c>
      <c r="H10" s="17">
        <v>0.35707966581323097</v>
      </c>
      <c r="I10" s="17">
        <v>0.32725974876698699</v>
      </c>
      <c r="J10" s="17">
        <v>0.28560698320585998</v>
      </c>
      <c r="K10" s="17">
        <v>0.28833499378806399</v>
      </c>
      <c r="L10" s="17">
        <v>0.29698192685137098</v>
      </c>
      <c r="M10" s="17"/>
      <c r="N10" s="17">
        <v>0.33837677318827403</v>
      </c>
      <c r="O10" s="17">
        <v>0.33049080313279999</v>
      </c>
      <c r="P10" s="17">
        <v>0.29241213346461098</v>
      </c>
      <c r="Q10" s="17">
        <v>0.28566806828204999</v>
      </c>
      <c r="R10" s="17"/>
      <c r="S10" s="17">
        <v>0.33284493438153701</v>
      </c>
      <c r="T10" s="17">
        <v>0.31951629552209998</v>
      </c>
      <c r="U10" s="17">
        <v>0.353177712637194</v>
      </c>
      <c r="V10" s="17">
        <v>0.23943572968728899</v>
      </c>
      <c r="W10" s="17">
        <v>0.33103112365027199</v>
      </c>
      <c r="X10" s="17">
        <v>0.31325612788562601</v>
      </c>
      <c r="Y10" s="17">
        <v>0.32550448083813299</v>
      </c>
      <c r="Z10" s="17">
        <v>0.21741246820606</v>
      </c>
      <c r="AA10" s="17">
        <v>0.31005286486480099</v>
      </c>
      <c r="AB10" s="17">
        <v>0.34916216370554498</v>
      </c>
      <c r="AC10" s="17">
        <v>0.25373956866983899</v>
      </c>
      <c r="AD10" s="17">
        <v>0.41023215002914798</v>
      </c>
      <c r="AE10" s="17"/>
      <c r="AF10" s="17">
        <v>0.25626874025982999</v>
      </c>
      <c r="AG10" s="17">
        <v>0.364376863116536</v>
      </c>
      <c r="AH10" s="17">
        <v>0.42284669872008601</v>
      </c>
      <c r="AI10" s="17">
        <v>0.26659156745396201</v>
      </c>
      <c r="AJ10" s="17">
        <v>0.27985552857531898</v>
      </c>
      <c r="AK10" s="17"/>
      <c r="AL10" s="17">
        <v>0.346090591632219</v>
      </c>
      <c r="AM10" s="17">
        <v>0.26944269595933201</v>
      </c>
      <c r="AN10" s="17">
        <v>0.41466211000301301</v>
      </c>
      <c r="AO10" s="17">
        <v>0.28157503677145701</v>
      </c>
      <c r="AP10" s="17">
        <v>0.36730149299701398</v>
      </c>
      <c r="AQ10" s="17">
        <v>0.269413532834683</v>
      </c>
      <c r="AR10" s="17"/>
      <c r="AS10" s="17">
        <v>0.29675723653713298</v>
      </c>
      <c r="AT10" s="17">
        <v>0.33756538554968202</v>
      </c>
      <c r="AU10" s="17">
        <v>0.28440467265723202</v>
      </c>
      <c r="AV10" s="17">
        <v>0.302774847533132</v>
      </c>
      <c r="AW10" s="17">
        <v>0.28723346174021103</v>
      </c>
      <c r="AX10" s="17"/>
      <c r="AY10" s="17">
        <v>0.28107921079246101</v>
      </c>
      <c r="AZ10" s="17">
        <v>0.34108037681745901</v>
      </c>
      <c r="BA10" s="17">
        <v>0.32170356361061098</v>
      </c>
      <c r="BB10" s="17">
        <v>0.30727276716622398</v>
      </c>
      <c r="BC10" s="17">
        <v>0.26569083752515699</v>
      </c>
      <c r="BD10" s="17"/>
      <c r="BE10" s="17">
        <v>0.26282332396158797</v>
      </c>
      <c r="BF10" s="17">
        <v>0.35378756689466501</v>
      </c>
      <c r="BG10" s="17">
        <v>0.30492495639025202</v>
      </c>
      <c r="BH10" s="17">
        <v>0.31861575839853801</v>
      </c>
      <c r="BI10" s="17"/>
      <c r="BJ10" s="17">
        <v>0.264792221489413</v>
      </c>
      <c r="BK10" s="17">
        <v>0.32925527785580799</v>
      </c>
      <c r="BL10" s="17">
        <v>0.35558132305645301</v>
      </c>
      <c r="BM10" s="17">
        <v>0.30650713208321401</v>
      </c>
      <c r="BN10" s="17"/>
      <c r="BO10" s="17">
        <v>0.33302020431669499</v>
      </c>
      <c r="BP10" s="17">
        <v>0.310023962981752</v>
      </c>
      <c r="BQ10" s="17">
        <v>0.31270378818350603</v>
      </c>
      <c r="BR10" s="17"/>
      <c r="BS10" s="17">
        <v>0.31509126385901098</v>
      </c>
      <c r="BT10" s="17">
        <v>0.31385313586691299</v>
      </c>
      <c r="BU10" s="17"/>
      <c r="BV10" s="17">
        <v>0.36488035405050701</v>
      </c>
      <c r="BW10" s="17">
        <v>0.32490181439551802</v>
      </c>
      <c r="BX10" s="17">
        <v>0.28733533376547998</v>
      </c>
      <c r="BY10" s="17"/>
      <c r="BZ10" s="17">
        <v>0.347113701912796</v>
      </c>
      <c r="CA10" s="17">
        <v>0.38872712239545798</v>
      </c>
    </row>
    <row r="11" spans="2:79" x14ac:dyDescent="0.3">
      <c r="B11" s="18" t="s">
        <v>277</v>
      </c>
      <c r="C11" s="17">
        <v>0.28577545986610198</v>
      </c>
      <c r="D11" s="17">
        <v>0.27486409980527599</v>
      </c>
      <c r="E11" s="17">
        <v>0.29706812681938899</v>
      </c>
      <c r="F11" s="17"/>
      <c r="G11" s="17">
        <v>0.331121099548149</v>
      </c>
      <c r="H11" s="17">
        <v>0.21022273694356</v>
      </c>
      <c r="I11" s="17">
        <v>0.25877419011799802</v>
      </c>
      <c r="J11" s="17">
        <v>0.28219564072166298</v>
      </c>
      <c r="K11" s="17">
        <v>0.301009860838097</v>
      </c>
      <c r="L11" s="17">
        <v>0.33174954376300803</v>
      </c>
      <c r="M11" s="17"/>
      <c r="N11" s="17">
        <v>0.27632122671650999</v>
      </c>
      <c r="O11" s="17">
        <v>0.26948411858411098</v>
      </c>
      <c r="P11" s="17">
        <v>0.29574151553765099</v>
      </c>
      <c r="Q11" s="17">
        <v>0.30787520393919099</v>
      </c>
      <c r="R11" s="17"/>
      <c r="S11" s="17">
        <v>0.24466352289461299</v>
      </c>
      <c r="T11" s="17">
        <v>0.234113280460821</v>
      </c>
      <c r="U11" s="17">
        <v>0.28896749781032599</v>
      </c>
      <c r="V11" s="17">
        <v>0.29663405406068999</v>
      </c>
      <c r="W11" s="17">
        <v>0.32125408055865101</v>
      </c>
      <c r="X11" s="17">
        <v>0.31001803280880103</v>
      </c>
      <c r="Y11" s="17">
        <v>0.29512833948961098</v>
      </c>
      <c r="Z11" s="17">
        <v>0.398483768964427</v>
      </c>
      <c r="AA11" s="17">
        <v>0.30744063632829399</v>
      </c>
      <c r="AB11" s="17">
        <v>0.27478375357017798</v>
      </c>
      <c r="AC11" s="17">
        <v>0.371251295589902</v>
      </c>
      <c r="AD11" s="17">
        <v>0.13929528521838899</v>
      </c>
      <c r="AE11" s="17"/>
      <c r="AF11" s="17">
        <v>0.34609159054897198</v>
      </c>
      <c r="AG11" s="17">
        <v>0.26015533085072101</v>
      </c>
      <c r="AH11" s="17">
        <v>0.30901308321208598</v>
      </c>
      <c r="AI11" s="17">
        <v>0.30915775868241402</v>
      </c>
      <c r="AJ11" s="17">
        <v>0.249958229747198</v>
      </c>
      <c r="AK11" s="17"/>
      <c r="AL11" s="17">
        <v>0.27798331536659499</v>
      </c>
      <c r="AM11" s="17">
        <v>0.314799567256899</v>
      </c>
      <c r="AN11" s="17">
        <v>0.30490700499361201</v>
      </c>
      <c r="AO11" s="17">
        <v>0.29400949785604302</v>
      </c>
      <c r="AP11" s="17">
        <v>0.19524974271614301</v>
      </c>
      <c r="AQ11" s="17">
        <v>0.33922655020664999</v>
      </c>
      <c r="AR11" s="17"/>
      <c r="AS11" s="17">
        <v>0.25204654431904899</v>
      </c>
      <c r="AT11" s="17">
        <v>0.28734015643001098</v>
      </c>
      <c r="AU11" s="17">
        <v>0.31269438519324799</v>
      </c>
      <c r="AV11" s="17">
        <v>0.27975196557804899</v>
      </c>
      <c r="AW11" s="17">
        <v>0.28608125048816602</v>
      </c>
      <c r="AX11" s="17"/>
      <c r="AY11" s="17">
        <v>0.28383028650807601</v>
      </c>
      <c r="AZ11" s="17">
        <v>0.30904167106179498</v>
      </c>
      <c r="BA11" s="17">
        <v>0.27418470244156701</v>
      </c>
      <c r="BB11" s="17">
        <v>0.254123869954062</v>
      </c>
      <c r="BC11" s="17">
        <v>0.21539520878378701</v>
      </c>
      <c r="BD11" s="17"/>
      <c r="BE11" s="17">
        <v>0.30925033723473</v>
      </c>
      <c r="BF11" s="17">
        <v>0.258313238211065</v>
      </c>
      <c r="BG11" s="17">
        <v>0.31066246418307503</v>
      </c>
      <c r="BH11" s="17">
        <v>0.25840786432282398</v>
      </c>
      <c r="BI11" s="17"/>
      <c r="BJ11" s="17">
        <v>0.26718439790405601</v>
      </c>
      <c r="BK11" s="17">
        <v>0.31546413451072802</v>
      </c>
      <c r="BL11" s="17">
        <v>0.26666018786287898</v>
      </c>
      <c r="BM11" s="17">
        <v>0.29533701909793503</v>
      </c>
      <c r="BN11" s="17"/>
      <c r="BO11" s="17">
        <v>0.239747176694144</v>
      </c>
      <c r="BP11" s="17">
        <v>0.31691009141297399</v>
      </c>
      <c r="BQ11" s="17">
        <v>0.289221966161473</v>
      </c>
      <c r="BR11" s="17"/>
      <c r="BS11" s="17">
        <v>0.28814632467340301</v>
      </c>
      <c r="BT11" s="17">
        <v>0.28356548162477502</v>
      </c>
      <c r="BU11" s="17"/>
      <c r="BV11" s="17">
        <v>0.26347719287933902</v>
      </c>
      <c r="BW11" s="17">
        <v>0.289762877302292</v>
      </c>
      <c r="BX11" s="17">
        <v>0.29286764313153502</v>
      </c>
      <c r="BY11" s="17"/>
      <c r="BZ11" s="17">
        <v>0.238315467371298</v>
      </c>
      <c r="CA11" s="17">
        <v>0.18738093665201</v>
      </c>
    </row>
    <row r="12" spans="2:79" x14ac:dyDescent="0.3">
      <c r="B12" s="18" t="s">
        <v>278</v>
      </c>
      <c r="C12" s="17">
        <v>0.132298771071064</v>
      </c>
      <c r="D12" s="17">
        <v>0.15477331204032799</v>
      </c>
      <c r="E12" s="17">
        <v>0.109772126641118</v>
      </c>
      <c r="F12" s="17"/>
      <c r="G12" s="17">
        <v>8.0824350070814399E-2</v>
      </c>
      <c r="H12" s="17">
        <v>0.114570182784059</v>
      </c>
      <c r="I12" s="17">
        <v>0.10734210527594799</v>
      </c>
      <c r="J12" s="17">
        <v>0.16071366242677401</v>
      </c>
      <c r="K12" s="17">
        <v>0.13608564895167999</v>
      </c>
      <c r="L12" s="17">
        <v>0.17574277662548099</v>
      </c>
      <c r="M12" s="17"/>
      <c r="N12" s="17">
        <v>0.11806711428604399</v>
      </c>
      <c r="O12" s="17">
        <v>0.15962232349036301</v>
      </c>
      <c r="P12" s="17">
        <v>0.14491592852453899</v>
      </c>
      <c r="Q12" s="17">
        <v>0.108902151755545</v>
      </c>
      <c r="R12" s="17"/>
      <c r="S12" s="17">
        <v>0.106460446645885</v>
      </c>
      <c r="T12" s="17">
        <v>0.16101810034133501</v>
      </c>
      <c r="U12" s="17">
        <v>0.14549911109448799</v>
      </c>
      <c r="V12" s="17">
        <v>0.185341476663022</v>
      </c>
      <c r="W12" s="17">
        <v>0.10106330923929301</v>
      </c>
      <c r="X12" s="17">
        <v>9.3275913323887599E-2</v>
      </c>
      <c r="Y12" s="17">
        <v>0.12201123242140199</v>
      </c>
      <c r="Z12" s="17">
        <v>0.123391563076719</v>
      </c>
      <c r="AA12" s="17">
        <v>0.111184522311344</v>
      </c>
      <c r="AB12" s="17">
        <v>0.16162678664597199</v>
      </c>
      <c r="AC12" s="17">
        <v>0.16475972987724299</v>
      </c>
      <c r="AD12" s="17">
        <v>9.8205632631057804E-2</v>
      </c>
      <c r="AE12" s="17"/>
      <c r="AF12" s="17">
        <v>0.15918597455620001</v>
      </c>
      <c r="AG12" s="17">
        <v>9.61034822016128E-2</v>
      </c>
      <c r="AH12" s="17">
        <v>8.5298975649653594E-2</v>
      </c>
      <c r="AI12" s="17">
        <v>0.207784543224074</v>
      </c>
      <c r="AJ12" s="17">
        <v>0.10108800729938699</v>
      </c>
      <c r="AK12" s="17"/>
      <c r="AL12" s="17">
        <v>7.8045513946754005E-2</v>
      </c>
      <c r="AM12" s="17">
        <v>0.15148175654065199</v>
      </c>
      <c r="AN12" s="17">
        <v>9.4325068490050207E-2</v>
      </c>
      <c r="AO12" s="17">
        <v>0.20262732829296901</v>
      </c>
      <c r="AP12" s="17">
        <v>0.10952522280855299</v>
      </c>
      <c r="AQ12" s="17">
        <v>0.119210440975576</v>
      </c>
      <c r="AR12" s="17"/>
      <c r="AS12" s="17">
        <v>0.111253772550283</v>
      </c>
      <c r="AT12" s="17">
        <v>0.12589030284974301</v>
      </c>
      <c r="AU12" s="17">
        <v>0.14615006232005701</v>
      </c>
      <c r="AV12" s="17">
        <v>0.175651090457278</v>
      </c>
      <c r="AW12" s="17">
        <v>8.0496854920750593E-2</v>
      </c>
      <c r="AX12" s="17"/>
      <c r="AY12" s="17">
        <v>0.132591923365623</v>
      </c>
      <c r="AZ12" s="17">
        <v>0.111915279418893</v>
      </c>
      <c r="BA12" s="17">
        <v>0.14182742001997301</v>
      </c>
      <c r="BB12" s="17">
        <v>0.17679508302197899</v>
      </c>
      <c r="BC12" s="17">
        <v>0.14878639095153701</v>
      </c>
      <c r="BD12" s="17"/>
      <c r="BE12" s="17">
        <v>0.18875480952006199</v>
      </c>
      <c r="BF12" s="17">
        <v>0.172934081046238</v>
      </c>
      <c r="BG12" s="17">
        <v>0.122504929300373</v>
      </c>
      <c r="BH12" s="17">
        <v>0.118925711135295</v>
      </c>
      <c r="BI12" s="17"/>
      <c r="BJ12" s="17">
        <v>0.15519608747577299</v>
      </c>
      <c r="BK12" s="17">
        <v>9.6483821134226502E-2</v>
      </c>
      <c r="BL12" s="17">
        <v>0.13173803165928499</v>
      </c>
      <c r="BM12" s="17">
        <v>0.13249394641274601</v>
      </c>
      <c r="BN12" s="17"/>
      <c r="BO12" s="17">
        <v>0.11315387383206101</v>
      </c>
      <c r="BP12" s="17">
        <v>0.15399381175490601</v>
      </c>
      <c r="BQ12" s="17">
        <v>0.13307169439480601</v>
      </c>
      <c r="BR12" s="17"/>
      <c r="BS12" s="17">
        <v>0.11821043632483</v>
      </c>
      <c r="BT12" s="17">
        <v>0.148655134349852</v>
      </c>
      <c r="BU12" s="17"/>
      <c r="BV12" s="17">
        <v>0.110005860633362</v>
      </c>
      <c r="BW12" s="17">
        <v>0.13531938479776501</v>
      </c>
      <c r="BX12" s="17">
        <v>0.15518861575330101</v>
      </c>
      <c r="BY12" s="17"/>
      <c r="BZ12" s="17">
        <v>0.12769311032748801</v>
      </c>
      <c r="CA12" s="17">
        <v>0.113569380058323</v>
      </c>
    </row>
    <row r="13" spans="2:79" x14ac:dyDescent="0.3">
      <c r="B13" s="18" t="s">
        <v>279</v>
      </c>
      <c r="C13" s="17">
        <v>4.73121777834319E-2</v>
      </c>
      <c r="D13" s="17">
        <v>5.0268666159612597E-2</v>
      </c>
      <c r="E13" s="17">
        <v>4.3637750905001299E-2</v>
      </c>
      <c r="F13" s="17"/>
      <c r="G13" s="17">
        <v>2.20195575917734E-2</v>
      </c>
      <c r="H13" s="17">
        <v>1.8530059444612699E-2</v>
      </c>
      <c r="I13" s="17">
        <v>5.1445930326894498E-2</v>
      </c>
      <c r="J13" s="17">
        <v>7.6377347969290604E-2</v>
      </c>
      <c r="K13" s="17">
        <v>7.1518446128223598E-2</v>
      </c>
      <c r="L13" s="17">
        <v>4.44899732447731E-2</v>
      </c>
      <c r="M13" s="17"/>
      <c r="N13" s="17">
        <v>3.28265235964431E-2</v>
      </c>
      <c r="O13" s="17">
        <v>5.1843275472350001E-2</v>
      </c>
      <c r="P13" s="17">
        <v>5.1096244273067998E-2</v>
      </c>
      <c r="Q13" s="17">
        <v>5.5860607753693899E-2</v>
      </c>
      <c r="R13" s="17"/>
      <c r="S13" s="17">
        <v>3.83081672299979E-2</v>
      </c>
      <c r="T13" s="17">
        <v>3.9760345661344301E-2</v>
      </c>
      <c r="U13" s="17">
        <v>3.7566150882355098E-2</v>
      </c>
      <c r="V13" s="17">
        <v>4.7613995905102201E-2</v>
      </c>
      <c r="W13" s="17">
        <v>5.3909916432158499E-2</v>
      </c>
      <c r="X13" s="17">
        <v>3.3655318751892697E-2</v>
      </c>
      <c r="Y13" s="17">
        <v>6.8853838056289501E-2</v>
      </c>
      <c r="Z13" s="17">
        <v>6.4237338616936895E-2</v>
      </c>
      <c r="AA13" s="17">
        <v>3.7949451572528603E-2</v>
      </c>
      <c r="AB13" s="17">
        <v>5.3837462498804299E-2</v>
      </c>
      <c r="AC13" s="17">
        <v>5.0217368598001501E-2</v>
      </c>
      <c r="AD13" s="17">
        <v>0.102801245799546</v>
      </c>
      <c r="AE13" s="17"/>
      <c r="AF13" s="17">
        <v>5.3271939340927103E-2</v>
      </c>
      <c r="AG13" s="17">
        <v>3.6818186992393302E-2</v>
      </c>
      <c r="AH13" s="17">
        <v>1.17288164126044E-2</v>
      </c>
      <c r="AI13" s="17">
        <v>9.0712174010015995E-2</v>
      </c>
      <c r="AJ13" s="17">
        <v>6.2109614872827498E-2</v>
      </c>
      <c r="AK13" s="17"/>
      <c r="AL13" s="17">
        <v>3.7187176925967402E-2</v>
      </c>
      <c r="AM13" s="17">
        <v>5.48586237782447E-2</v>
      </c>
      <c r="AN13" s="17">
        <v>1.53089127771226E-2</v>
      </c>
      <c r="AO13" s="17">
        <v>7.3062616026560501E-2</v>
      </c>
      <c r="AP13" s="17">
        <v>3.36606830435923E-2</v>
      </c>
      <c r="AQ13" s="17">
        <v>4.9533920605177501E-2</v>
      </c>
      <c r="AR13" s="17"/>
      <c r="AS13" s="17">
        <v>1.6350951042222801E-2</v>
      </c>
      <c r="AT13" s="17">
        <v>3.6498564590186099E-2</v>
      </c>
      <c r="AU13" s="17">
        <v>7.9190697964039894E-2</v>
      </c>
      <c r="AV13" s="17">
        <v>5.1236564076938197E-2</v>
      </c>
      <c r="AW13" s="17">
        <v>0.18392465665607599</v>
      </c>
      <c r="AX13" s="17"/>
      <c r="AY13" s="17">
        <v>3.7294866112469703E-2</v>
      </c>
      <c r="AZ13" s="17">
        <v>3.3551155529445299E-2</v>
      </c>
      <c r="BA13" s="17">
        <v>5.7498001387735198E-2</v>
      </c>
      <c r="BB13" s="17">
        <v>5.35532463718787E-2</v>
      </c>
      <c r="BC13" s="17">
        <v>0.19194743298550901</v>
      </c>
      <c r="BD13" s="17"/>
      <c r="BE13" s="17">
        <v>7.1126173979565901E-2</v>
      </c>
      <c r="BF13" s="17">
        <v>3.3936873909496797E-2</v>
      </c>
      <c r="BG13" s="17">
        <v>4.7844086513633498E-2</v>
      </c>
      <c r="BH13" s="17">
        <v>5.2622884813102899E-2</v>
      </c>
      <c r="BI13" s="17"/>
      <c r="BJ13" s="17">
        <v>8.4954050623382807E-2</v>
      </c>
      <c r="BK13" s="17">
        <v>1.5887608463257499E-2</v>
      </c>
      <c r="BL13" s="17">
        <v>4.25537862004206E-2</v>
      </c>
      <c r="BM13" s="17">
        <v>4.4926068589471999E-2</v>
      </c>
      <c r="BN13" s="17"/>
      <c r="BO13" s="17">
        <v>2.91864680988979E-2</v>
      </c>
      <c r="BP13" s="17">
        <v>4.53845459309404E-2</v>
      </c>
      <c r="BQ13" s="17">
        <v>5.1124091834925597E-2</v>
      </c>
      <c r="BR13" s="17"/>
      <c r="BS13" s="17">
        <v>4.9236784381986497E-2</v>
      </c>
      <c r="BT13" s="17">
        <v>4.5193387864108397E-2</v>
      </c>
      <c r="BU13" s="17"/>
      <c r="BV13" s="17">
        <v>4.3647326841222099E-2</v>
      </c>
      <c r="BW13" s="17">
        <v>3.7458878024760701E-2</v>
      </c>
      <c r="BX13" s="17">
        <v>5.2354892815625498E-2</v>
      </c>
      <c r="BY13" s="17"/>
      <c r="BZ13" s="17">
        <v>4.6486088633615801E-2</v>
      </c>
      <c r="CA13" s="17">
        <v>3.4450886728689102E-2</v>
      </c>
    </row>
    <row r="14" spans="2:79" x14ac:dyDescent="0.3">
      <c r="B14" s="18" t="s">
        <v>105</v>
      </c>
      <c r="C14" s="19">
        <v>5.5345525639976099E-2</v>
      </c>
      <c r="D14" s="19">
        <v>3.9362671687568997E-2</v>
      </c>
      <c r="E14" s="19">
        <v>7.0474966545174406E-2</v>
      </c>
      <c r="F14" s="19"/>
      <c r="G14" s="19">
        <v>3.7793534360078498E-2</v>
      </c>
      <c r="H14" s="19">
        <v>5.74394680501591E-2</v>
      </c>
      <c r="I14" s="19">
        <v>5.31086731567844E-2</v>
      </c>
      <c r="J14" s="19">
        <v>7.2760178630741204E-2</v>
      </c>
      <c r="K14" s="19">
        <v>7.4771302141769802E-2</v>
      </c>
      <c r="L14" s="19">
        <v>4.0042309198872403E-2</v>
      </c>
      <c r="M14" s="19"/>
      <c r="N14" s="19">
        <v>3.86365332024824E-2</v>
      </c>
      <c r="O14" s="19">
        <v>4.2351794337922202E-2</v>
      </c>
      <c r="P14" s="19">
        <v>5.9894659448533602E-2</v>
      </c>
      <c r="Q14" s="19">
        <v>8.4008390787874004E-2</v>
      </c>
      <c r="R14" s="19"/>
      <c r="S14" s="19">
        <v>3.6539264459005003E-2</v>
      </c>
      <c r="T14" s="19">
        <v>8.5811893876439296E-2</v>
      </c>
      <c r="U14" s="19">
        <v>6.3271505128168204E-2</v>
      </c>
      <c r="V14" s="19">
        <v>5.5531884258061298E-2</v>
      </c>
      <c r="W14" s="19">
        <v>4.2210931131568902E-2</v>
      </c>
      <c r="X14" s="19">
        <v>6.0024023284692397E-2</v>
      </c>
      <c r="Y14" s="19">
        <v>6.8700311886636695E-2</v>
      </c>
      <c r="Z14" s="19">
        <v>2.4828444043238598E-2</v>
      </c>
      <c r="AA14" s="19">
        <v>5.2869332725394902E-2</v>
      </c>
      <c r="AB14" s="19">
        <v>4.9991545087786603E-2</v>
      </c>
      <c r="AC14" s="19">
        <v>4.1869495267793197E-2</v>
      </c>
      <c r="AD14" s="19">
        <v>5.8620936395499403E-2</v>
      </c>
      <c r="AE14" s="19"/>
      <c r="AF14" s="19">
        <v>3.83493150445351E-2</v>
      </c>
      <c r="AG14" s="19">
        <v>3.9874717045958602E-2</v>
      </c>
      <c r="AH14" s="19">
        <v>6.13227395032079E-2</v>
      </c>
      <c r="AI14" s="19">
        <v>4.0277892031612299E-2</v>
      </c>
      <c r="AJ14" s="19">
        <v>9.9604164681114299E-2</v>
      </c>
      <c r="AK14" s="19"/>
      <c r="AL14" s="19">
        <v>2.2354770024797702E-2</v>
      </c>
      <c r="AM14" s="19">
        <v>2.75224735973384E-2</v>
      </c>
      <c r="AN14" s="19">
        <v>5.0643206524862497E-2</v>
      </c>
      <c r="AO14" s="19">
        <v>4.8005606577045397E-2</v>
      </c>
      <c r="AP14" s="19">
        <v>7.6436711533951401E-2</v>
      </c>
      <c r="AQ14" s="19">
        <v>0.131527723865137</v>
      </c>
      <c r="AR14" s="19"/>
      <c r="AS14" s="19">
        <v>3.4149256248304102E-2</v>
      </c>
      <c r="AT14" s="19">
        <v>5.3753558268348101E-2</v>
      </c>
      <c r="AU14" s="19">
        <v>7.7289787400205298E-2</v>
      </c>
      <c r="AV14" s="19">
        <v>5.5440509407222102E-2</v>
      </c>
      <c r="AW14" s="19">
        <v>0</v>
      </c>
      <c r="AX14" s="19"/>
      <c r="AY14" s="19">
        <v>3.4885892571556103E-2</v>
      </c>
      <c r="AZ14" s="19">
        <v>5.16375894346352E-2</v>
      </c>
      <c r="BA14" s="19">
        <v>8.9288053160033395E-2</v>
      </c>
      <c r="BB14" s="19">
        <v>4.0961585110984397E-2</v>
      </c>
      <c r="BC14" s="19">
        <v>6.8352327758172293E-2</v>
      </c>
      <c r="BD14" s="19"/>
      <c r="BE14" s="19">
        <v>2.4201114179700899E-2</v>
      </c>
      <c r="BF14" s="19">
        <v>3.7672620140259697E-2</v>
      </c>
      <c r="BG14" s="19">
        <v>4.8493294467961197E-2</v>
      </c>
      <c r="BH14" s="19">
        <v>7.1689688811210003E-2</v>
      </c>
      <c r="BI14" s="19"/>
      <c r="BJ14" s="19">
        <v>6.5676132177176896E-2</v>
      </c>
      <c r="BK14" s="19">
        <v>3.1787981121796899E-2</v>
      </c>
      <c r="BL14" s="19">
        <v>4.3037234723191098E-2</v>
      </c>
      <c r="BM14" s="19">
        <v>5.8754935471963601E-2</v>
      </c>
      <c r="BN14" s="19"/>
      <c r="BO14" s="19">
        <v>3.4133533819298401E-2</v>
      </c>
      <c r="BP14" s="19">
        <v>3.5343320952408497E-2</v>
      </c>
      <c r="BQ14" s="19">
        <v>6.0823517409229699E-2</v>
      </c>
      <c r="BR14" s="19"/>
      <c r="BS14" s="19">
        <v>4.9332105828837201E-2</v>
      </c>
      <c r="BT14" s="19">
        <v>6.3360788971071696E-2</v>
      </c>
      <c r="BU14" s="19"/>
      <c r="BV14" s="19">
        <v>6.0762843887730497E-2</v>
      </c>
      <c r="BW14" s="19">
        <v>5.54451307248785E-2</v>
      </c>
      <c r="BX14" s="19">
        <v>2.5904162826020299E-2</v>
      </c>
      <c r="BY14" s="19"/>
      <c r="BZ14" s="19">
        <v>5.0024029744294499E-2</v>
      </c>
      <c r="CA14" s="19">
        <v>3.2853185335655302E-2</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0.15651254058535299</v>
      </c>
      <c r="D9" s="17">
        <v>0.15693432386330999</v>
      </c>
      <c r="E9" s="17">
        <v>0.15749161387351099</v>
      </c>
      <c r="F9" s="17"/>
      <c r="G9" s="17">
        <v>0.20140485317648499</v>
      </c>
      <c r="H9" s="17">
        <v>0.21721944250202799</v>
      </c>
      <c r="I9" s="17">
        <v>0.19810744119398799</v>
      </c>
      <c r="J9" s="17">
        <v>9.1576358977682501E-2</v>
      </c>
      <c r="K9" s="17">
        <v>9.8403820129360497E-2</v>
      </c>
      <c r="L9" s="17">
        <v>0.134886438053307</v>
      </c>
      <c r="M9" s="17"/>
      <c r="N9" s="17">
        <v>0.19264376545765199</v>
      </c>
      <c r="O9" s="17">
        <v>0.12793985409426001</v>
      </c>
      <c r="P9" s="17">
        <v>0.158561279204217</v>
      </c>
      <c r="Q9" s="17">
        <v>0.14668992313970999</v>
      </c>
      <c r="R9" s="17"/>
      <c r="S9" s="17">
        <v>0.21829525050887699</v>
      </c>
      <c r="T9" s="17">
        <v>0.17079662753139699</v>
      </c>
      <c r="U9" s="17">
        <v>0.13933725044290801</v>
      </c>
      <c r="V9" s="17">
        <v>0.124004766539835</v>
      </c>
      <c r="W9" s="17">
        <v>8.5814679561128093E-2</v>
      </c>
      <c r="X9" s="17">
        <v>0.18550186403871699</v>
      </c>
      <c r="Y9" s="17">
        <v>0.14103692027290099</v>
      </c>
      <c r="Z9" s="17">
        <v>0.16775070363095401</v>
      </c>
      <c r="AA9" s="17">
        <v>0.19866063118440599</v>
      </c>
      <c r="AB9" s="17">
        <v>0.104607096275808</v>
      </c>
      <c r="AC9" s="17">
        <v>0.12234384902572</v>
      </c>
      <c r="AD9" s="17">
        <v>0.113292418491567</v>
      </c>
      <c r="AE9" s="17"/>
      <c r="AF9" s="17">
        <v>0.143033223270669</v>
      </c>
      <c r="AG9" s="17">
        <v>0.189960824326869</v>
      </c>
      <c r="AH9" s="17">
        <v>0.120837697007713</v>
      </c>
      <c r="AI9" s="17">
        <v>0.107877819352411</v>
      </c>
      <c r="AJ9" s="17">
        <v>0.15095886987311899</v>
      </c>
      <c r="AK9" s="17"/>
      <c r="AL9" s="17">
        <v>0.229059604937877</v>
      </c>
      <c r="AM9" s="17">
        <v>0.176608834616165</v>
      </c>
      <c r="AN9" s="17">
        <v>0.13837878269199899</v>
      </c>
      <c r="AO9" s="17">
        <v>0.10731802800948401</v>
      </c>
      <c r="AP9" s="17">
        <v>0.11734568866259799</v>
      </c>
      <c r="AQ9" s="17">
        <v>0.100075197836102</v>
      </c>
      <c r="AR9" s="17"/>
      <c r="AS9" s="17">
        <v>0.25943984134605702</v>
      </c>
      <c r="AT9" s="17">
        <v>0.150031727371255</v>
      </c>
      <c r="AU9" s="17">
        <v>0.10084807654309</v>
      </c>
      <c r="AV9" s="17">
        <v>0.13911016894741199</v>
      </c>
      <c r="AW9" s="17">
        <v>0.189701033203894</v>
      </c>
      <c r="AX9" s="17"/>
      <c r="AY9" s="17">
        <v>0.24298742882707</v>
      </c>
      <c r="AZ9" s="17">
        <v>0.13381231316639999</v>
      </c>
      <c r="BA9" s="17">
        <v>0.123273851120383</v>
      </c>
      <c r="BB9" s="17">
        <v>0.119772568316051</v>
      </c>
      <c r="BC9" s="17">
        <v>0.142469989592066</v>
      </c>
      <c r="BD9" s="17"/>
      <c r="BE9" s="17">
        <v>0.10358070087587599</v>
      </c>
      <c r="BF9" s="17">
        <v>0.12385314358268</v>
      </c>
      <c r="BG9" s="17">
        <v>0.14564448261472099</v>
      </c>
      <c r="BH9" s="17">
        <v>0.20173810557642</v>
      </c>
      <c r="BI9" s="17"/>
      <c r="BJ9" s="17">
        <v>0.127619502739616</v>
      </c>
      <c r="BK9" s="17">
        <v>0.23663647637013099</v>
      </c>
      <c r="BL9" s="17">
        <v>0.13934955390824599</v>
      </c>
      <c r="BM9" s="17">
        <v>0.16135225529967201</v>
      </c>
      <c r="BN9" s="17"/>
      <c r="BO9" s="17">
        <v>0.22680767350383299</v>
      </c>
      <c r="BP9" s="17">
        <v>0.12165610528186201</v>
      </c>
      <c r="BQ9" s="17">
        <v>0.149584053468301</v>
      </c>
      <c r="BR9" s="17"/>
      <c r="BS9" s="17">
        <v>0.16927601241691501</v>
      </c>
      <c r="BT9" s="17">
        <v>0.140301426437414</v>
      </c>
      <c r="BU9" s="17"/>
      <c r="BV9" s="17">
        <v>0.133836436105045</v>
      </c>
      <c r="BW9" s="17">
        <v>0.15087677011389899</v>
      </c>
      <c r="BX9" s="17">
        <v>0.18148177584013001</v>
      </c>
      <c r="BY9" s="17"/>
      <c r="BZ9" s="17">
        <v>0.17644824390160599</v>
      </c>
      <c r="CA9" s="17">
        <v>0.234088642880519</v>
      </c>
    </row>
    <row r="10" spans="2:79" x14ac:dyDescent="0.3">
      <c r="B10" s="18" t="s">
        <v>276</v>
      </c>
      <c r="C10" s="17">
        <v>0.273242723655023</v>
      </c>
      <c r="D10" s="17">
        <v>0.28237983158980801</v>
      </c>
      <c r="E10" s="17">
        <v>0.26574354769708802</v>
      </c>
      <c r="F10" s="17"/>
      <c r="G10" s="17">
        <v>0.29500946108953602</v>
      </c>
      <c r="H10" s="17">
        <v>0.33697317189394599</v>
      </c>
      <c r="I10" s="17">
        <v>0.25774073269089298</v>
      </c>
      <c r="J10" s="17">
        <v>0.26159839490652598</v>
      </c>
      <c r="K10" s="17">
        <v>0.26970215706238498</v>
      </c>
      <c r="L10" s="17">
        <v>0.231219723549734</v>
      </c>
      <c r="M10" s="17"/>
      <c r="N10" s="17">
        <v>0.303111037610725</v>
      </c>
      <c r="O10" s="17">
        <v>0.26328441527873703</v>
      </c>
      <c r="P10" s="17">
        <v>0.274616165964083</v>
      </c>
      <c r="Q10" s="17">
        <v>0.251925599959685</v>
      </c>
      <c r="R10" s="17"/>
      <c r="S10" s="17">
        <v>0.28391478553622301</v>
      </c>
      <c r="T10" s="17">
        <v>0.265079733655182</v>
      </c>
      <c r="U10" s="17">
        <v>0.273397125022659</v>
      </c>
      <c r="V10" s="17">
        <v>0.29644459270684498</v>
      </c>
      <c r="W10" s="17">
        <v>0.31563883393529102</v>
      </c>
      <c r="X10" s="17">
        <v>0.249985498079141</v>
      </c>
      <c r="Y10" s="17">
        <v>0.27187172205386001</v>
      </c>
      <c r="Z10" s="17">
        <v>0.26840821603388998</v>
      </c>
      <c r="AA10" s="17">
        <v>0.29410863715323698</v>
      </c>
      <c r="AB10" s="17">
        <v>0.24626391455438301</v>
      </c>
      <c r="AC10" s="17">
        <v>0.14050787342055299</v>
      </c>
      <c r="AD10" s="17">
        <v>0.39698158449559701</v>
      </c>
      <c r="AE10" s="17"/>
      <c r="AF10" s="17">
        <v>0.22365913904193199</v>
      </c>
      <c r="AG10" s="17">
        <v>0.33281829125520501</v>
      </c>
      <c r="AH10" s="17">
        <v>0.38964297743484699</v>
      </c>
      <c r="AI10" s="17">
        <v>0.172154367861167</v>
      </c>
      <c r="AJ10" s="17">
        <v>0.31373968850079398</v>
      </c>
      <c r="AK10" s="17"/>
      <c r="AL10" s="17">
        <v>0.34998953368281899</v>
      </c>
      <c r="AM10" s="17">
        <v>0.24809493394430901</v>
      </c>
      <c r="AN10" s="17">
        <v>0.34902159542816003</v>
      </c>
      <c r="AO10" s="17">
        <v>0.18344727768795899</v>
      </c>
      <c r="AP10" s="17">
        <v>0.32693255183317599</v>
      </c>
      <c r="AQ10" s="17">
        <v>0.26338298755413098</v>
      </c>
      <c r="AR10" s="17"/>
      <c r="AS10" s="17">
        <v>0.29366980613668098</v>
      </c>
      <c r="AT10" s="17">
        <v>0.27761922995560001</v>
      </c>
      <c r="AU10" s="17">
        <v>0.26026100815227998</v>
      </c>
      <c r="AV10" s="17">
        <v>0.25088675448631997</v>
      </c>
      <c r="AW10" s="17">
        <v>0.25854995498865002</v>
      </c>
      <c r="AX10" s="17"/>
      <c r="AY10" s="17">
        <v>0.25287706007734501</v>
      </c>
      <c r="AZ10" s="17">
        <v>0.299294378414453</v>
      </c>
      <c r="BA10" s="17">
        <v>0.27051637132474798</v>
      </c>
      <c r="BB10" s="17">
        <v>0.26345618038573598</v>
      </c>
      <c r="BC10" s="17">
        <v>0.198079382583567</v>
      </c>
      <c r="BD10" s="17"/>
      <c r="BE10" s="17">
        <v>0.17159801470654601</v>
      </c>
      <c r="BF10" s="17">
        <v>0.31686875944780601</v>
      </c>
      <c r="BG10" s="17">
        <v>0.28367477842255501</v>
      </c>
      <c r="BH10" s="17">
        <v>0.24550352213048501</v>
      </c>
      <c r="BI10" s="17"/>
      <c r="BJ10" s="17">
        <v>0.26333139898993502</v>
      </c>
      <c r="BK10" s="17">
        <v>0.28484932583028699</v>
      </c>
      <c r="BL10" s="17">
        <v>0.27547754311040001</v>
      </c>
      <c r="BM10" s="17">
        <v>0.27381047187725199</v>
      </c>
      <c r="BN10" s="17"/>
      <c r="BO10" s="17">
        <v>0.26461871455131603</v>
      </c>
      <c r="BP10" s="17">
        <v>0.28351933350464098</v>
      </c>
      <c r="BQ10" s="17">
        <v>0.27434243481595899</v>
      </c>
      <c r="BR10" s="17"/>
      <c r="BS10" s="17">
        <v>0.28802014163647599</v>
      </c>
      <c r="BT10" s="17">
        <v>0.25526018323139699</v>
      </c>
      <c r="BU10" s="17"/>
      <c r="BV10" s="17">
        <v>0.33081187405526202</v>
      </c>
      <c r="BW10" s="17">
        <v>0.26277931820144101</v>
      </c>
      <c r="BX10" s="17">
        <v>0.256342998467123</v>
      </c>
      <c r="BY10" s="17"/>
      <c r="BZ10" s="17">
        <v>0.28977624031900501</v>
      </c>
      <c r="CA10" s="17">
        <v>0.40939051990938302</v>
      </c>
    </row>
    <row r="11" spans="2:79" x14ac:dyDescent="0.3">
      <c r="B11" s="18" t="s">
        <v>277</v>
      </c>
      <c r="C11" s="17">
        <v>0.29460123236380997</v>
      </c>
      <c r="D11" s="17">
        <v>0.28446348241508501</v>
      </c>
      <c r="E11" s="17">
        <v>0.30445038037472399</v>
      </c>
      <c r="F11" s="17"/>
      <c r="G11" s="17">
        <v>0.319236741829175</v>
      </c>
      <c r="H11" s="17">
        <v>0.2658525831097</v>
      </c>
      <c r="I11" s="17">
        <v>0.284935466746493</v>
      </c>
      <c r="J11" s="17">
        <v>0.32519246144110803</v>
      </c>
      <c r="K11" s="17">
        <v>0.30427055784440599</v>
      </c>
      <c r="L11" s="17">
        <v>0.278107011755031</v>
      </c>
      <c r="M11" s="17"/>
      <c r="N11" s="17">
        <v>0.26961693077446203</v>
      </c>
      <c r="O11" s="17">
        <v>0.325100902925199</v>
      </c>
      <c r="P11" s="17">
        <v>0.26793983600337001</v>
      </c>
      <c r="Q11" s="17">
        <v>0.31305212924702103</v>
      </c>
      <c r="R11" s="17"/>
      <c r="S11" s="17">
        <v>0.285671924675168</v>
      </c>
      <c r="T11" s="17">
        <v>0.26185032893639598</v>
      </c>
      <c r="U11" s="17">
        <v>0.29719958094170001</v>
      </c>
      <c r="V11" s="17">
        <v>0.278847961654903</v>
      </c>
      <c r="W11" s="17">
        <v>0.34190100707200699</v>
      </c>
      <c r="X11" s="17">
        <v>0.26722321448097902</v>
      </c>
      <c r="Y11" s="17">
        <v>0.28183278981113002</v>
      </c>
      <c r="Z11" s="17">
        <v>0.34393359622082897</v>
      </c>
      <c r="AA11" s="17">
        <v>0.26987372106556401</v>
      </c>
      <c r="AB11" s="17">
        <v>0.33677068619454598</v>
      </c>
      <c r="AC11" s="17">
        <v>0.38642296908146201</v>
      </c>
      <c r="AD11" s="17">
        <v>0.26865722979353002</v>
      </c>
      <c r="AE11" s="17"/>
      <c r="AF11" s="17">
        <v>0.29990526293765202</v>
      </c>
      <c r="AG11" s="17">
        <v>0.28217791946140203</v>
      </c>
      <c r="AH11" s="17">
        <v>0.29046119513471902</v>
      </c>
      <c r="AI11" s="17">
        <v>0.30908061889808802</v>
      </c>
      <c r="AJ11" s="17">
        <v>0.308074580639361</v>
      </c>
      <c r="AK11" s="17"/>
      <c r="AL11" s="17">
        <v>0.25717273943760799</v>
      </c>
      <c r="AM11" s="17">
        <v>0.28912924727242501</v>
      </c>
      <c r="AN11" s="17">
        <v>0.27954712020570799</v>
      </c>
      <c r="AO11" s="17">
        <v>0.29969906512889499</v>
      </c>
      <c r="AP11" s="17">
        <v>0.339435418794926</v>
      </c>
      <c r="AQ11" s="17">
        <v>0.34568872125042799</v>
      </c>
      <c r="AR11" s="17"/>
      <c r="AS11" s="17">
        <v>0.26499893051253998</v>
      </c>
      <c r="AT11" s="17">
        <v>0.306434626845832</v>
      </c>
      <c r="AU11" s="17">
        <v>0.298326564303866</v>
      </c>
      <c r="AV11" s="17">
        <v>0.28540398075203399</v>
      </c>
      <c r="AW11" s="17">
        <v>0.266350952600236</v>
      </c>
      <c r="AX11" s="17"/>
      <c r="AY11" s="17">
        <v>0.25717854443987798</v>
      </c>
      <c r="AZ11" s="17">
        <v>0.31046295600166202</v>
      </c>
      <c r="BA11" s="17">
        <v>0.31263903148942002</v>
      </c>
      <c r="BB11" s="17">
        <v>0.32754262966547198</v>
      </c>
      <c r="BC11" s="17">
        <v>0.16301226157652099</v>
      </c>
      <c r="BD11" s="17"/>
      <c r="BE11" s="17">
        <v>0.37849591909069802</v>
      </c>
      <c r="BF11" s="17">
        <v>0.26196377443546798</v>
      </c>
      <c r="BG11" s="17">
        <v>0.29962615613027199</v>
      </c>
      <c r="BH11" s="17">
        <v>0.29320003551627</v>
      </c>
      <c r="BI11" s="17"/>
      <c r="BJ11" s="17">
        <v>0.26980822462217502</v>
      </c>
      <c r="BK11" s="17">
        <v>0.27488935848921098</v>
      </c>
      <c r="BL11" s="17">
        <v>0.28828115833616802</v>
      </c>
      <c r="BM11" s="17">
        <v>0.30493205103391602</v>
      </c>
      <c r="BN11" s="17"/>
      <c r="BO11" s="17">
        <v>0.26650065625681801</v>
      </c>
      <c r="BP11" s="17">
        <v>0.314758184422467</v>
      </c>
      <c r="BQ11" s="17">
        <v>0.29507459658278401</v>
      </c>
      <c r="BR11" s="17"/>
      <c r="BS11" s="17">
        <v>0.277411466652981</v>
      </c>
      <c r="BT11" s="17">
        <v>0.316199346594986</v>
      </c>
      <c r="BU11" s="17"/>
      <c r="BV11" s="17">
        <v>0.31025097949289199</v>
      </c>
      <c r="BW11" s="17">
        <v>0.31400105736442602</v>
      </c>
      <c r="BX11" s="17">
        <v>0.25985621197932601</v>
      </c>
      <c r="BY11" s="17"/>
      <c r="BZ11" s="17">
        <v>0.30720167454587</v>
      </c>
      <c r="CA11" s="17">
        <v>0.21237226632374301</v>
      </c>
    </row>
    <row r="12" spans="2:79" x14ac:dyDescent="0.3">
      <c r="B12" s="18" t="s">
        <v>278</v>
      </c>
      <c r="C12" s="17">
        <v>0.16907968238780699</v>
      </c>
      <c r="D12" s="17">
        <v>0.16799293189959499</v>
      </c>
      <c r="E12" s="17">
        <v>0.16858982282531401</v>
      </c>
      <c r="F12" s="17"/>
      <c r="G12" s="17">
        <v>9.5119819743258199E-2</v>
      </c>
      <c r="H12" s="17">
        <v>0.108285285914427</v>
      </c>
      <c r="I12" s="17">
        <v>0.152512482804083</v>
      </c>
      <c r="J12" s="17">
        <v>0.191079887618327</v>
      </c>
      <c r="K12" s="17">
        <v>0.168978072022027</v>
      </c>
      <c r="L12" s="17">
        <v>0.26361307922403898</v>
      </c>
      <c r="M12" s="17"/>
      <c r="N12" s="17">
        <v>0.167599967524067</v>
      </c>
      <c r="O12" s="17">
        <v>0.175171507926247</v>
      </c>
      <c r="P12" s="17">
        <v>0.17243627515967599</v>
      </c>
      <c r="Q12" s="17">
        <v>0.16066210573440701</v>
      </c>
      <c r="R12" s="17"/>
      <c r="S12" s="17">
        <v>0.13454582285416999</v>
      </c>
      <c r="T12" s="17">
        <v>0.185311012698197</v>
      </c>
      <c r="U12" s="17">
        <v>0.17578055923957001</v>
      </c>
      <c r="V12" s="17">
        <v>0.212302636192782</v>
      </c>
      <c r="W12" s="17">
        <v>0.18042964356017799</v>
      </c>
      <c r="X12" s="17">
        <v>0.142783716899573</v>
      </c>
      <c r="Y12" s="17">
        <v>0.15826755235283901</v>
      </c>
      <c r="Z12" s="17">
        <v>0.168070959244041</v>
      </c>
      <c r="AA12" s="17">
        <v>0.16110587027878701</v>
      </c>
      <c r="AB12" s="17">
        <v>0.186229879878171</v>
      </c>
      <c r="AC12" s="17">
        <v>0.18410065894358199</v>
      </c>
      <c r="AD12" s="17">
        <v>0.14719040247034601</v>
      </c>
      <c r="AE12" s="17"/>
      <c r="AF12" s="17">
        <v>0.22637704081049301</v>
      </c>
      <c r="AG12" s="17">
        <v>0.135367962136065</v>
      </c>
      <c r="AH12" s="17">
        <v>0.107037504640022</v>
      </c>
      <c r="AI12" s="17">
        <v>0.231238268009412</v>
      </c>
      <c r="AJ12" s="17">
        <v>0.10843456382292201</v>
      </c>
      <c r="AK12" s="17"/>
      <c r="AL12" s="17">
        <v>0.119856041891739</v>
      </c>
      <c r="AM12" s="17">
        <v>0.20058471043510101</v>
      </c>
      <c r="AN12" s="17">
        <v>0.15823057779511601</v>
      </c>
      <c r="AO12" s="17">
        <v>0.23519632980822899</v>
      </c>
      <c r="AP12" s="17">
        <v>0.110162201200494</v>
      </c>
      <c r="AQ12" s="17">
        <v>0.12665627360185</v>
      </c>
      <c r="AR12" s="17"/>
      <c r="AS12" s="17">
        <v>0.114865737185518</v>
      </c>
      <c r="AT12" s="17">
        <v>0.17186578126869501</v>
      </c>
      <c r="AU12" s="17">
        <v>0.19385837191236799</v>
      </c>
      <c r="AV12" s="17">
        <v>0.207711639947122</v>
      </c>
      <c r="AW12" s="17">
        <v>7.7409711326388797E-2</v>
      </c>
      <c r="AX12" s="17"/>
      <c r="AY12" s="17">
        <v>0.160147124919885</v>
      </c>
      <c r="AZ12" s="17">
        <v>0.16641650227586899</v>
      </c>
      <c r="BA12" s="17">
        <v>0.16248421738483301</v>
      </c>
      <c r="BB12" s="17">
        <v>0.196312044572681</v>
      </c>
      <c r="BC12" s="17">
        <v>0.20753212789207401</v>
      </c>
      <c r="BD12" s="17"/>
      <c r="BE12" s="17">
        <v>0.16984572822449101</v>
      </c>
      <c r="BF12" s="17">
        <v>0.19856486246489199</v>
      </c>
      <c r="BG12" s="17">
        <v>0.17040340183955399</v>
      </c>
      <c r="BH12" s="17">
        <v>0.15073639657337001</v>
      </c>
      <c r="BI12" s="17"/>
      <c r="BJ12" s="17">
        <v>0.18113296218416899</v>
      </c>
      <c r="BK12" s="17">
        <v>0.140967553293881</v>
      </c>
      <c r="BL12" s="17">
        <v>0.190835772190764</v>
      </c>
      <c r="BM12" s="17">
        <v>0.161394697750294</v>
      </c>
      <c r="BN12" s="17"/>
      <c r="BO12" s="17">
        <v>0.15337866174012699</v>
      </c>
      <c r="BP12" s="17">
        <v>0.16898713524641901</v>
      </c>
      <c r="BQ12" s="17">
        <v>0.173024008327821</v>
      </c>
      <c r="BR12" s="17"/>
      <c r="BS12" s="17">
        <v>0.16717847792843901</v>
      </c>
      <c r="BT12" s="17">
        <v>0.17021464213398599</v>
      </c>
      <c r="BU12" s="17"/>
      <c r="BV12" s="17">
        <v>0.144373029589796</v>
      </c>
      <c r="BW12" s="17">
        <v>0.171573076402637</v>
      </c>
      <c r="BX12" s="17">
        <v>0.19113715664338901</v>
      </c>
      <c r="BY12" s="17"/>
      <c r="BZ12" s="17">
        <v>0.16099965921311801</v>
      </c>
      <c r="CA12" s="17">
        <v>8.5583537131922294E-2</v>
      </c>
    </row>
    <row r="13" spans="2:79" x14ac:dyDescent="0.3">
      <c r="B13" s="18" t="s">
        <v>279</v>
      </c>
      <c r="C13" s="17">
        <v>6.7160338152868301E-2</v>
      </c>
      <c r="D13" s="17">
        <v>7.3817957716257598E-2</v>
      </c>
      <c r="E13" s="17">
        <v>6.00525718423911E-2</v>
      </c>
      <c r="F13" s="17"/>
      <c r="G13" s="17">
        <v>5.50681328703772E-2</v>
      </c>
      <c r="H13" s="17">
        <v>4.0853823214761803E-2</v>
      </c>
      <c r="I13" s="17">
        <v>7.6363614206364699E-2</v>
      </c>
      <c r="J13" s="17">
        <v>8.5499208547007405E-2</v>
      </c>
      <c r="K13" s="17">
        <v>9.7065966638272605E-2</v>
      </c>
      <c r="L13" s="17">
        <v>5.4308928268596998E-2</v>
      </c>
      <c r="M13" s="17"/>
      <c r="N13" s="17">
        <v>4.5698200432269701E-2</v>
      </c>
      <c r="O13" s="17">
        <v>7.2803010435227106E-2</v>
      </c>
      <c r="P13" s="17">
        <v>7.2675256950417502E-2</v>
      </c>
      <c r="Q13" s="17">
        <v>7.8787473432451599E-2</v>
      </c>
      <c r="R13" s="17"/>
      <c r="S13" s="17">
        <v>4.8258986360578598E-2</v>
      </c>
      <c r="T13" s="17">
        <v>5.6934719934236301E-2</v>
      </c>
      <c r="U13" s="17">
        <v>5.1908326787813597E-2</v>
      </c>
      <c r="V13" s="17">
        <v>6.0239820986358501E-2</v>
      </c>
      <c r="W13" s="17">
        <v>6.1775389028678802E-2</v>
      </c>
      <c r="X13" s="17">
        <v>0.114154518309605</v>
      </c>
      <c r="Y13" s="17">
        <v>8.9362498880825203E-2</v>
      </c>
      <c r="Z13" s="17">
        <v>3.8867357226436798E-2</v>
      </c>
      <c r="AA13" s="17">
        <v>4.0371317933510301E-2</v>
      </c>
      <c r="AB13" s="17">
        <v>9.2054979859602495E-2</v>
      </c>
      <c r="AC13" s="17">
        <v>0.114025709070598</v>
      </c>
      <c r="AD13" s="17">
        <v>5.5675749969420998E-2</v>
      </c>
      <c r="AE13" s="17"/>
      <c r="AF13" s="17">
        <v>7.8089816931412898E-2</v>
      </c>
      <c r="AG13" s="17">
        <v>3.9408541454089098E-2</v>
      </c>
      <c r="AH13" s="17">
        <v>4.1046760077427399E-2</v>
      </c>
      <c r="AI13" s="17">
        <v>0.15634635254912699</v>
      </c>
      <c r="AJ13" s="17">
        <v>5.6604763501124401E-2</v>
      </c>
      <c r="AK13" s="17"/>
      <c r="AL13" s="17">
        <v>2.9876498631253402E-2</v>
      </c>
      <c r="AM13" s="17">
        <v>6.2769117708106198E-2</v>
      </c>
      <c r="AN13" s="17">
        <v>4.8031266046848799E-2</v>
      </c>
      <c r="AO13" s="17">
        <v>0.135352061614507</v>
      </c>
      <c r="AP13" s="17">
        <v>5.6583274850941598E-2</v>
      </c>
      <c r="AQ13" s="17">
        <v>4.9372261394815403E-2</v>
      </c>
      <c r="AR13" s="17"/>
      <c r="AS13" s="17">
        <v>5.23268752449264E-2</v>
      </c>
      <c r="AT13" s="17">
        <v>5.7801860597272298E-2</v>
      </c>
      <c r="AU13" s="17">
        <v>8.5824570867098798E-2</v>
      </c>
      <c r="AV13" s="17">
        <v>7.2003809632919802E-2</v>
      </c>
      <c r="AW13" s="17">
        <v>0.18262944014058499</v>
      </c>
      <c r="AX13" s="17"/>
      <c r="AY13" s="17">
        <v>6.4117658232186195E-2</v>
      </c>
      <c r="AZ13" s="17">
        <v>5.3237371568137001E-2</v>
      </c>
      <c r="BA13" s="17">
        <v>7.0709219750618002E-2</v>
      </c>
      <c r="BB13" s="17">
        <v>5.4680226603409599E-2</v>
      </c>
      <c r="BC13" s="17">
        <v>0.27383250378530299</v>
      </c>
      <c r="BD13" s="17"/>
      <c r="BE13" s="17">
        <v>0.15227852292268901</v>
      </c>
      <c r="BF13" s="17">
        <v>7.0070227590544598E-2</v>
      </c>
      <c r="BG13" s="17">
        <v>6.3433879508617397E-2</v>
      </c>
      <c r="BH13" s="17">
        <v>6.1827256611651199E-2</v>
      </c>
      <c r="BI13" s="17"/>
      <c r="BJ13" s="17">
        <v>0.11680873676270399</v>
      </c>
      <c r="BK13" s="17">
        <v>4.3349427215100801E-2</v>
      </c>
      <c r="BL13" s="17">
        <v>7.2636179762265302E-2</v>
      </c>
      <c r="BM13" s="17">
        <v>5.63167241082684E-2</v>
      </c>
      <c r="BN13" s="17"/>
      <c r="BO13" s="17">
        <v>6.7589157884880693E-2</v>
      </c>
      <c r="BP13" s="17">
        <v>7.5789072850174596E-2</v>
      </c>
      <c r="BQ13" s="17">
        <v>6.5963177669959003E-2</v>
      </c>
      <c r="BR13" s="17"/>
      <c r="BS13" s="17">
        <v>6.3092896752905206E-2</v>
      </c>
      <c r="BT13" s="17">
        <v>7.2785926547897103E-2</v>
      </c>
      <c r="BU13" s="17"/>
      <c r="BV13" s="17">
        <v>5.37118761611763E-2</v>
      </c>
      <c r="BW13" s="17">
        <v>5.4968250079377501E-2</v>
      </c>
      <c r="BX13" s="17">
        <v>8.7781007598440097E-2</v>
      </c>
      <c r="BY13" s="17"/>
      <c r="BZ13" s="17">
        <v>4.1340665796461402E-2</v>
      </c>
      <c r="CA13" s="17">
        <v>4.2228639046591299E-2</v>
      </c>
    </row>
    <row r="14" spans="2:79" x14ac:dyDescent="0.3">
      <c r="B14" s="18" t="s">
        <v>105</v>
      </c>
      <c r="C14" s="19">
        <v>3.9403482855138602E-2</v>
      </c>
      <c r="D14" s="19">
        <v>3.44114725159443E-2</v>
      </c>
      <c r="E14" s="19">
        <v>4.3672063386973603E-2</v>
      </c>
      <c r="F14" s="19"/>
      <c r="G14" s="19">
        <v>3.4160991291168702E-2</v>
      </c>
      <c r="H14" s="19">
        <v>3.0815693365136902E-2</v>
      </c>
      <c r="I14" s="19">
        <v>3.0340262358179399E-2</v>
      </c>
      <c r="J14" s="19">
        <v>4.5053688509349703E-2</v>
      </c>
      <c r="K14" s="19">
        <v>6.1579426303548797E-2</v>
      </c>
      <c r="L14" s="19">
        <v>3.7864819149291601E-2</v>
      </c>
      <c r="M14" s="19"/>
      <c r="N14" s="19">
        <v>2.1330098200825098E-2</v>
      </c>
      <c r="O14" s="19">
        <v>3.5700309340329597E-2</v>
      </c>
      <c r="P14" s="19">
        <v>5.3771186718236802E-2</v>
      </c>
      <c r="Q14" s="19">
        <v>4.8882768486724897E-2</v>
      </c>
      <c r="R14" s="19"/>
      <c r="S14" s="19">
        <v>2.9313230064983199E-2</v>
      </c>
      <c r="T14" s="19">
        <v>6.00275772445917E-2</v>
      </c>
      <c r="U14" s="19">
        <v>6.2377157565349999E-2</v>
      </c>
      <c r="V14" s="19">
        <v>2.81602219192758E-2</v>
      </c>
      <c r="W14" s="19">
        <v>1.44404468427168E-2</v>
      </c>
      <c r="X14" s="19">
        <v>4.0351188191985903E-2</v>
      </c>
      <c r="Y14" s="19">
        <v>5.7628516628444697E-2</v>
      </c>
      <c r="Z14" s="19">
        <v>1.2969167643849699E-2</v>
      </c>
      <c r="AA14" s="19">
        <v>3.5879822384495698E-2</v>
      </c>
      <c r="AB14" s="19">
        <v>3.4073443237489599E-2</v>
      </c>
      <c r="AC14" s="19">
        <v>5.2598940458085698E-2</v>
      </c>
      <c r="AD14" s="19">
        <v>1.82026147795382E-2</v>
      </c>
      <c r="AE14" s="19"/>
      <c r="AF14" s="19">
        <v>2.8935517007840101E-2</v>
      </c>
      <c r="AG14" s="19">
        <v>2.0266461366370302E-2</v>
      </c>
      <c r="AH14" s="19">
        <v>5.0973865705271203E-2</v>
      </c>
      <c r="AI14" s="19">
        <v>2.3302573329796201E-2</v>
      </c>
      <c r="AJ14" s="19">
        <v>6.2187533662679199E-2</v>
      </c>
      <c r="AK14" s="19"/>
      <c r="AL14" s="19">
        <v>1.4045581418703299E-2</v>
      </c>
      <c r="AM14" s="19">
        <v>2.2813156023894401E-2</v>
      </c>
      <c r="AN14" s="19">
        <v>2.67906578321686E-2</v>
      </c>
      <c r="AO14" s="19">
        <v>3.8987237750925899E-2</v>
      </c>
      <c r="AP14" s="19">
        <v>4.9540864657865197E-2</v>
      </c>
      <c r="AQ14" s="19">
        <v>0.114824558362673</v>
      </c>
      <c r="AR14" s="19"/>
      <c r="AS14" s="19">
        <v>1.4698809574277801E-2</v>
      </c>
      <c r="AT14" s="19">
        <v>3.6246773961345902E-2</v>
      </c>
      <c r="AU14" s="19">
        <v>6.0881408221297201E-2</v>
      </c>
      <c r="AV14" s="19">
        <v>4.4883646234191998E-2</v>
      </c>
      <c r="AW14" s="19">
        <v>2.5358907740246E-2</v>
      </c>
      <c r="AX14" s="19"/>
      <c r="AY14" s="19">
        <v>2.2692183503635201E-2</v>
      </c>
      <c r="AZ14" s="19">
        <v>3.6776478573479397E-2</v>
      </c>
      <c r="BA14" s="19">
        <v>6.0377308929997799E-2</v>
      </c>
      <c r="BB14" s="19">
        <v>3.8236350456649998E-2</v>
      </c>
      <c r="BC14" s="19">
        <v>1.50737345704686E-2</v>
      </c>
      <c r="BD14" s="19"/>
      <c r="BE14" s="19">
        <v>2.4201114179700899E-2</v>
      </c>
      <c r="BF14" s="19">
        <v>2.8679232478609699E-2</v>
      </c>
      <c r="BG14" s="19">
        <v>3.7217301484281297E-2</v>
      </c>
      <c r="BH14" s="19">
        <v>4.69946835918044E-2</v>
      </c>
      <c r="BI14" s="19"/>
      <c r="BJ14" s="19">
        <v>4.1299174701401702E-2</v>
      </c>
      <c r="BK14" s="19">
        <v>1.9307858801389199E-2</v>
      </c>
      <c r="BL14" s="19">
        <v>3.3419792692156301E-2</v>
      </c>
      <c r="BM14" s="19">
        <v>4.2193799930596701E-2</v>
      </c>
      <c r="BN14" s="19"/>
      <c r="BO14" s="19">
        <v>2.1105136063024499E-2</v>
      </c>
      <c r="BP14" s="19">
        <v>3.5290168694436699E-2</v>
      </c>
      <c r="BQ14" s="19">
        <v>4.2011729135176097E-2</v>
      </c>
      <c r="BR14" s="19"/>
      <c r="BS14" s="19">
        <v>3.5021004612284697E-2</v>
      </c>
      <c r="BT14" s="19">
        <v>4.5238475054319202E-2</v>
      </c>
      <c r="BU14" s="19"/>
      <c r="BV14" s="19">
        <v>2.7015804595830001E-2</v>
      </c>
      <c r="BW14" s="19">
        <v>4.5801527838220002E-2</v>
      </c>
      <c r="BX14" s="19">
        <v>2.3400849471591899E-2</v>
      </c>
      <c r="BY14" s="19"/>
      <c r="BZ14" s="19">
        <v>2.4233516223941098E-2</v>
      </c>
      <c r="CA14" s="19">
        <v>1.6336394707842102E-2</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0.149562315895515</v>
      </c>
      <c r="D9" s="17">
        <v>0.15379188010193001</v>
      </c>
      <c r="E9" s="17">
        <v>0.14676596285493701</v>
      </c>
      <c r="F9" s="17"/>
      <c r="G9" s="17">
        <v>0.18014862311531499</v>
      </c>
      <c r="H9" s="17">
        <v>0.23891910180725401</v>
      </c>
      <c r="I9" s="17">
        <v>0.189748059080662</v>
      </c>
      <c r="J9" s="17">
        <v>0.100538241891312</v>
      </c>
      <c r="K9" s="17">
        <v>8.5676794432826595E-2</v>
      </c>
      <c r="L9" s="17">
        <v>0.106204458038237</v>
      </c>
      <c r="M9" s="17"/>
      <c r="N9" s="17">
        <v>0.200969886263964</v>
      </c>
      <c r="O9" s="17">
        <v>0.114629243508131</v>
      </c>
      <c r="P9" s="17">
        <v>0.140560952882061</v>
      </c>
      <c r="Q9" s="17">
        <v>0.13556152171936001</v>
      </c>
      <c r="R9" s="17"/>
      <c r="S9" s="17">
        <v>0.222053743014829</v>
      </c>
      <c r="T9" s="17">
        <v>0.12354768843903401</v>
      </c>
      <c r="U9" s="17">
        <v>9.3542713100772501E-2</v>
      </c>
      <c r="V9" s="17">
        <v>0.154660767835056</v>
      </c>
      <c r="W9" s="17">
        <v>0.12811687293855301</v>
      </c>
      <c r="X9" s="17">
        <v>0.167632113807578</v>
      </c>
      <c r="Y9" s="17">
        <v>0.11512926443771999</v>
      </c>
      <c r="Z9" s="17">
        <v>0.11490678887118</v>
      </c>
      <c r="AA9" s="17">
        <v>0.200978379626226</v>
      </c>
      <c r="AB9" s="17">
        <v>0.10561102418003999</v>
      </c>
      <c r="AC9" s="17">
        <v>9.8651673982093194E-2</v>
      </c>
      <c r="AD9" s="17">
        <v>0.221584888168083</v>
      </c>
      <c r="AE9" s="17"/>
      <c r="AF9" s="17">
        <v>0.13830003419869599</v>
      </c>
      <c r="AG9" s="17">
        <v>0.190275142552043</v>
      </c>
      <c r="AH9" s="17">
        <v>0.12835248012289099</v>
      </c>
      <c r="AI9" s="17">
        <v>8.1531937340079394E-2</v>
      </c>
      <c r="AJ9" s="17">
        <v>0.13244951690486201</v>
      </c>
      <c r="AK9" s="17"/>
      <c r="AL9" s="17">
        <v>0.22373811616758699</v>
      </c>
      <c r="AM9" s="17">
        <v>0.16915294068825101</v>
      </c>
      <c r="AN9" s="17">
        <v>0.15069763435928499</v>
      </c>
      <c r="AO9" s="17">
        <v>8.9120642511887393E-2</v>
      </c>
      <c r="AP9" s="17">
        <v>0.131399174423728</v>
      </c>
      <c r="AQ9" s="17">
        <v>7.4584721901504406E-2</v>
      </c>
      <c r="AR9" s="17"/>
      <c r="AS9" s="17">
        <v>0.28091014668893199</v>
      </c>
      <c r="AT9" s="17">
        <v>0.132688404635011</v>
      </c>
      <c r="AU9" s="17">
        <v>0.114056965684507</v>
      </c>
      <c r="AV9" s="17">
        <v>0.109012463321848</v>
      </c>
      <c r="AW9" s="17">
        <v>8.9547464307033406E-2</v>
      </c>
      <c r="AX9" s="17"/>
      <c r="AY9" s="17">
        <v>0.236571008706116</v>
      </c>
      <c r="AZ9" s="17">
        <v>0.126610354490483</v>
      </c>
      <c r="BA9" s="17">
        <v>0.11837690856449</v>
      </c>
      <c r="BB9" s="17">
        <v>0.115589564343649</v>
      </c>
      <c r="BC9" s="17">
        <v>0.111393732011351</v>
      </c>
      <c r="BD9" s="17"/>
      <c r="BE9" s="17">
        <v>0.17397947000103001</v>
      </c>
      <c r="BF9" s="17">
        <v>0.13285158289094801</v>
      </c>
      <c r="BG9" s="17">
        <v>0.14144291425518801</v>
      </c>
      <c r="BH9" s="17">
        <v>0.171893565557724</v>
      </c>
      <c r="BI9" s="17"/>
      <c r="BJ9" s="17">
        <v>0.150540291106529</v>
      </c>
      <c r="BK9" s="17">
        <v>0.25459305842104601</v>
      </c>
      <c r="BL9" s="17">
        <v>0.133680838455708</v>
      </c>
      <c r="BM9" s="17">
        <v>0.143638447898393</v>
      </c>
      <c r="BN9" s="17"/>
      <c r="BO9" s="17">
        <v>0.22125820612754901</v>
      </c>
      <c r="BP9" s="17">
        <v>0.13041057613500401</v>
      </c>
      <c r="BQ9" s="17">
        <v>0.13929975273032</v>
      </c>
      <c r="BR9" s="17"/>
      <c r="BS9" s="17">
        <v>0.15839832629105299</v>
      </c>
      <c r="BT9" s="17">
        <v>0.13829016394754401</v>
      </c>
      <c r="BU9" s="17"/>
      <c r="BV9" s="17">
        <v>0.12667654237051301</v>
      </c>
      <c r="BW9" s="17">
        <v>0.151380027021918</v>
      </c>
      <c r="BX9" s="17">
        <v>0.16867375973916701</v>
      </c>
      <c r="BY9" s="17"/>
      <c r="BZ9" s="17">
        <v>0.176142193725148</v>
      </c>
      <c r="CA9" s="17">
        <v>0.258253370102632</v>
      </c>
    </row>
    <row r="10" spans="2:79" x14ac:dyDescent="0.3">
      <c r="B10" s="18" t="s">
        <v>276</v>
      </c>
      <c r="C10" s="17">
        <v>0.28941412227683799</v>
      </c>
      <c r="D10" s="17">
        <v>0.29073691054838202</v>
      </c>
      <c r="E10" s="17">
        <v>0.28793677143082902</v>
      </c>
      <c r="F10" s="17"/>
      <c r="G10" s="17">
        <v>0.35051327939989002</v>
      </c>
      <c r="H10" s="17">
        <v>0.29670481941592097</v>
      </c>
      <c r="I10" s="17">
        <v>0.30458824716984401</v>
      </c>
      <c r="J10" s="17">
        <v>0.28351973753816101</v>
      </c>
      <c r="K10" s="17">
        <v>0.25945071685434601</v>
      </c>
      <c r="L10" s="17">
        <v>0.25516314258268802</v>
      </c>
      <c r="M10" s="17"/>
      <c r="N10" s="17">
        <v>0.28759485055873402</v>
      </c>
      <c r="O10" s="17">
        <v>0.26867262660241698</v>
      </c>
      <c r="P10" s="17">
        <v>0.29920021028131899</v>
      </c>
      <c r="Q10" s="17">
        <v>0.30381047758830299</v>
      </c>
      <c r="R10" s="17"/>
      <c r="S10" s="17">
        <v>0.32409009162359498</v>
      </c>
      <c r="T10" s="17">
        <v>0.29375247436513702</v>
      </c>
      <c r="U10" s="17">
        <v>0.28247936909677801</v>
      </c>
      <c r="V10" s="17">
        <v>0.26572694143419201</v>
      </c>
      <c r="W10" s="17">
        <v>0.29856104606883599</v>
      </c>
      <c r="X10" s="17">
        <v>0.27565010174775501</v>
      </c>
      <c r="Y10" s="17">
        <v>0.29046335961533798</v>
      </c>
      <c r="Z10" s="17">
        <v>0.28938662481508798</v>
      </c>
      <c r="AA10" s="17">
        <v>0.30546455127679301</v>
      </c>
      <c r="AB10" s="17">
        <v>0.27163786262278</v>
      </c>
      <c r="AC10" s="17">
        <v>0.27791170842067697</v>
      </c>
      <c r="AD10" s="17">
        <v>0.22934016451676201</v>
      </c>
      <c r="AE10" s="17"/>
      <c r="AF10" s="17">
        <v>0.24150178621568899</v>
      </c>
      <c r="AG10" s="17">
        <v>0.330496093806455</v>
      </c>
      <c r="AH10" s="17">
        <v>0.35032230342842302</v>
      </c>
      <c r="AI10" s="17">
        <v>0.26874967696972701</v>
      </c>
      <c r="AJ10" s="17">
        <v>0.34423557698270801</v>
      </c>
      <c r="AK10" s="17"/>
      <c r="AL10" s="17">
        <v>0.35773180703702501</v>
      </c>
      <c r="AM10" s="17">
        <v>0.25364912974666498</v>
      </c>
      <c r="AN10" s="17">
        <v>0.33034169997649399</v>
      </c>
      <c r="AO10" s="17">
        <v>0.25655301501299199</v>
      </c>
      <c r="AP10" s="17">
        <v>0.34960617440126501</v>
      </c>
      <c r="AQ10" s="17">
        <v>0.260595324139138</v>
      </c>
      <c r="AR10" s="17"/>
      <c r="AS10" s="17">
        <v>0.28781462226085802</v>
      </c>
      <c r="AT10" s="17">
        <v>0.29444186211283901</v>
      </c>
      <c r="AU10" s="17">
        <v>0.29119187950251901</v>
      </c>
      <c r="AV10" s="17">
        <v>0.265231767579579</v>
      </c>
      <c r="AW10" s="17">
        <v>0.31371087689940802</v>
      </c>
      <c r="AX10" s="17"/>
      <c r="AY10" s="17">
        <v>0.27156360792178502</v>
      </c>
      <c r="AZ10" s="17">
        <v>0.294428657744705</v>
      </c>
      <c r="BA10" s="17">
        <v>0.31256478578019598</v>
      </c>
      <c r="BB10" s="17">
        <v>0.29735580163824998</v>
      </c>
      <c r="BC10" s="17">
        <v>0.21107569806653201</v>
      </c>
      <c r="BD10" s="17"/>
      <c r="BE10" s="17">
        <v>0.15353165759555601</v>
      </c>
      <c r="BF10" s="17">
        <v>0.28736832436420301</v>
      </c>
      <c r="BG10" s="17">
        <v>0.30466332806873803</v>
      </c>
      <c r="BH10" s="17">
        <v>0.28845985113309303</v>
      </c>
      <c r="BI10" s="17"/>
      <c r="BJ10" s="17">
        <v>0.23052296069644099</v>
      </c>
      <c r="BK10" s="17">
        <v>0.30337689943465301</v>
      </c>
      <c r="BL10" s="17">
        <v>0.30365285582606999</v>
      </c>
      <c r="BM10" s="17">
        <v>0.29516275622073002</v>
      </c>
      <c r="BN10" s="17"/>
      <c r="BO10" s="17">
        <v>0.29512655267716797</v>
      </c>
      <c r="BP10" s="17">
        <v>0.31099450562196601</v>
      </c>
      <c r="BQ10" s="17">
        <v>0.28376762765612101</v>
      </c>
      <c r="BR10" s="17"/>
      <c r="BS10" s="17">
        <v>0.28900495604056597</v>
      </c>
      <c r="BT10" s="17">
        <v>0.29082499088821601</v>
      </c>
      <c r="BU10" s="17"/>
      <c r="BV10" s="17">
        <v>0.33613401220792899</v>
      </c>
      <c r="BW10" s="17">
        <v>0.27329861903002101</v>
      </c>
      <c r="BX10" s="17">
        <v>0.27786936322554501</v>
      </c>
      <c r="BY10" s="17"/>
      <c r="BZ10" s="17">
        <v>0.29591620452727802</v>
      </c>
      <c r="CA10" s="17">
        <v>0.34371322024117401</v>
      </c>
    </row>
    <row r="11" spans="2:79" x14ac:dyDescent="0.3">
      <c r="B11" s="18" t="s">
        <v>277</v>
      </c>
      <c r="C11" s="17">
        <v>0.30142577349498101</v>
      </c>
      <c r="D11" s="17">
        <v>0.28591160981279701</v>
      </c>
      <c r="E11" s="17">
        <v>0.318255704435641</v>
      </c>
      <c r="F11" s="17"/>
      <c r="G11" s="17">
        <v>0.26651488002311702</v>
      </c>
      <c r="H11" s="17">
        <v>0.29994662386274601</v>
      </c>
      <c r="I11" s="17">
        <v>0.26336500127747797</v>
      </c>
      <c r="J11" s="17">
        <v>0.332005775895792</v>
      </c>
      <c r="K11" s="17">
        <v>0.33461256108572701</v>
      </c>
      <c r="L11" s="17">
        <v>0.30983643097566899</v>
      </c>
      <c r="M11" s="17"/>
      <c r="N11" s="17">
        <v>0.28103760457489002</v>
      </c>
      <c r="O11" s="17">
        <v>0.34948264123732597</v>
      </c>
      <c r="P11" s="17">
        <v>0.26841090166214199</v>
      </c>
      <c r="Q11" s="17">
        <v>0.30475992941170299</v>
      </c>
      <c r="R11" s="17"/>
      <c r="S11" s="17">
        <v>0.24039741312410301</v>
      </c>
      <c r="T11" s="17">
        <v>0.31787557585780701</v>
      </c>
      <c r="U11" s="17">
        <v>0.33318538407168802</v>
      </c>
      <c r="V11" s="17">
        <v>0.28551926454364501</v>
      </c>
      <c r="W11" s="17">
        <v>0.32070277791388502</v>
      </c>
      <c r="X11" s="17">
        <v>0.33673555364236002</v>
      </c>
      <c r="Y11" s="17">
        <v>0.29621261255189502</v>
      </c>
      <c r="Z11" s="17">
        <v>0.37165883424076601</v>
      </c>
      <c r="AA11" s="17">
        <v>0.29867970896530999</v>
      </c>
      <c r="AB11" s="17">
        <v>0.30422439435225301</v>
      </c>
      <c r="AC11" s="17">
        <v>0.298452411804842</v>
      </c>
      <c r="AD11" s="17">
        <v>0.25362606830794698</v>
      </c>
      <c r="AE11" s="17"/>
      <c r="AF11" s="17">
        <v>0.316562423330078</v>
      </c>
      <c r="AG11" s="17">
        <v>0.265682767880279</v>
      </c>
      <c r="AH11" s="17">
        <v>0.31460055567178602</v>
      </c>
      <c r="AI11" s="17">
        <v>0.313457577721658</v>
      </c>
      <c r="AJ11" s="17">
        <v>0.28462305522471698</v>
      </c>
      <c r="AK11" s="17"/>
      <c r="AL11" s="17">
        <v>0.25623700312696801</v>
      </c>
      <c r="AM11" s="17">
        <v>0.29771719598206098</v>
      </c>
      <c r="AN11" s="17">
        <v>0.33733069360322798</v>
      </c>
      <c r="AO11" s="17">
        <v>0.30510722643216298</v>
      </c>
      <c r="AP11" s="17">
        <v>0.33510818444356799</v>
      </c>
      <c r="AQ11" s="17">
        <v>0.34477221799638602</v>
      </c>
      <c r="AR11" s="17"/>
      <c r="AS11" s="17">
        <v>0.23652893467170699</v>
      </c>
      <c r="AT11" s="17">
        <v>0.33138404743648697</v>
      </c>
      <c r="AU11" s="17">
        <v>0.29822737321597598</v>
      </c>
      <c r="AV11" s="17">
        <v>0.27544421222042698</v>
      </c>
      <c r="AW11" s="17">
        <v>0.28935965052680601</v>
      </c>
      <c r="AX11" s="17"/>
      <c r="AY11" s="17">
        <v>0.271854274709246</v>
      </c>
      <c r="AZ11" s="17">
        <v>0.32919527273909499</v>
      </c>
      <c r="BA11" s="17">
        <v>0.314891764264142</v>
      </c>
      <c r="BB11" s="17">
        <v>0.26900660342662602</v>
      </c>
      <c r="BC11" s="17">
        <v>0.204925983847072</v>
      </c>
      <c r="BD11" s="17"/>
      <c r="BE11" s="17">
        <v>0.38202902273262701</v>
      </c>
      <c r="BF11" s="17">
        <v>0.26703385189003997</v>
      </c>
      <c r="BG11" s="17">
        <v>0.303551076318544</v>
      </c>
      <c r="BH11" s="17">
        <v>0.30325471855713998</v>
      </c>
      <c r="BI11" s="17"/>
      <c r="BJ11" s="17">
        <v>0.29937398442715102</v>
      </c>
      <c r="BK11" s="17">
        <v>0.26588951131441402</v>
      </c>
      <c r="BL11" s="17">
        <v>0.31019040332187298</v>
      </c>
      <c r="BM11" s="17">
        <v>0.30061511394938001</v>
      </c>
      <c r="BN11" s="17"/>
      <c r="BO11" s="17">
        <v>0.27792461992826101</v>
      </c>
      <c r="BP11" s="17">
        <v>0.28933010503343798</v>
      </c>
      <c r="BQ11" s="17">
        <v>0.307778936641039</v>
      </c>
      <c r="BR11" s="17"/>
      <c r="BS11" s="17">
        <v>0.30935684609886399</v>
      </c>
      <c r="BT11" s="17">
        <v>0.29011386316457</v>
      </c>
      <c r="BU11" s="17"/>
      <c r="BV11" s="17">
        <v>0.292762155177206</v>
      </c>
      <c r="BW11" s="17">
        <v>0.33684696963899402</v>
      </c>
      <c r="BX11" s="17">
        <v>0.28027664383428902</v>
      </c>
      <c r="BY11" s="17"/>
      <c r="BZ11" s="17">
        <v>0.32222220408945901</v>
      </c>
      <c r="CA11" s="17">
        <v>0.21889983739746499</v>
      </c>
    </row>
    <row r="12" spans="2:79" x14ac:dyDescent="0.3">
      <c r="B12" s="18" t="s">
        <v>278</v>
      </c>
      <c r="C12" s="17">
        <v>0.16579166120543201</v>
      </c>
      <c r="D12" s="17">
        <v>0.17083268091317999</v>
      </c>
      <c r="E12" s="17">
        <v>0.159362696291516</v>
      </c>
      <c r="F12" s="17"/>
      <c r="G12" s="17">
        <v>0.15554887111735599</v>
      </c>
      <c r="H12" s="17">
        <v>0.102638993066029</v>
      </c>
      <c r="I12" s="17">
        <v>0.13793795704796399</v>
      </c>
      <c r="J12" s="17">
        <v>0.15603410919289001</v>
      </c>
      <c r="K12" s="17">
        <v>0.205554613715211</v>
      </c>
      <c r="L12" s="17">
        <v>0.22810294914274501</v>
      </c>
      <c r="M12" s="17"/>
      <c r="N12" s="17">
        <v>0.17179945131475799</v>
      </c>
      <c r="O12" s="17">
        <v>0.15605672631523801</v>
      </c>
      <c r="P12" s="17">
        <v>0.174988813552859</v>
      </c>
      <c r="Q12" s="17">
        <v>0.16047704395720799</v>
      </c>
      <c r="R12" s="17"/>
      <c r="S12" s="17">
        <v>0.14531870648245299</v>
      </c>
      <c r="T12" s="17">
        <v>0.16217987490211799</v>
      </c>
      <c r="U12" s="17">
        <v>0.178400863949921</v>
      </c>
      <c r="V12" s="17">
        <v>0.201772097754298</v>
      </c>
      <c r="W12" s="17">
        <v>0.15633324697381701</v>
      </c>
      <c r="X12" s="17">
        <v>0.125268419684816</v>
      </c>
      <c r="Y12" s="17">
        <v>0.19531449421494901</v>
      </c>
      <c r="Z12" s="17">
        <v>0.15536308027984599</v>
      </c>
      <c r="AA12" s="17">
        <v>0.13379402598553</v>
      </c>
      <c r="AB12" s="17">
        <v>0.219305214272836</v>
      </c>
      <c r="AC12" s="17">
        <v>0.201099808910081</v>
      </c>
      <c r="AD12" s="17">
        <v>0.11114777833528799</v>
      </c>
      <c r="AE12" s="17"/>
      <c r="AF12" s="17">
        <v>0.17956925165238199</v>
      </c>
      <c r="AG12" s="17">
        <v>0.15067327481002399</v>
      </c>
      <c r="AH12" s="17">
        <v>0.15218152713465599</v>
      </c>
      <c r="AI12" s="17">
        <v>0.208266038555248</v>
      </c>
      <c r="AJ12" s="17">
        <v>0.13952462373504901</v>
      </c>
      <c r="AK12" s="17"/>
      <c r="AL12" s="17">
        <v>0.120721352861426</v>
      </c>
      <c r="AM12" s="17">
        <v>0.16751654931516399</v>
      </c>
      <c r="AN12" s="17">
        <v>0.138134529460507</v>
      </c>
      <c r="AO12" s="17">
        <v>0.22518910049583099</v>
      </c>
      <c r="AP12" s="17">
        <v>0.10731041176318599</v>
      </c>
      <c r="AQ12" s="17">
        <v>0.19817706684598099</v>
      </c>
      <c r="AR12" s="17"/>
      <c r="AS12" s="17">
        <v>0.12864629569200101</v>
      </c>
      <c r="AT12" s="17">
        <v>0.16035495804553099</v>
      </c>
      <c r="AU12" s="17">
        <v>0.179286464666121</v>
      </c>
      <c r="AV12" s="17">
        <v>0.215316826343184</v>
      </c>
      <c r="AW12" s="17">
        <v>0.19696770254436199</v>
      </c>
      <c r="AX12" s="17"/>
      <c r="AY12" s="17">
        <v>0.13647813501833</v>
      </c>
      <c r="AZ12" s="17">
        <v>0.16992419217460999</v>
      </c>
      <c r="BA12" s="17">
        <v>0.15072215368589401</v>
      </c>
      <c r="BB12" s="17">
        <v>0.222913276092846</v>
      </c>
      <c r="BC12" s="17">
        <v>0.21792987256591401</v>
      </c>
      <c r="BD12" s="17"/>
      <c r="BE12" s="17">
        <v>0.170251047553934</v>
      </c>
      <c r="BF12" s="17">
        <v>0.22040225320173501</v>
      </c>
      <c r="BG12" s="17">
        <v>0.16062610022535401</v>
      </c>
      <c r="BH12" s="17">
        <v>0.142029831897661</v>
      </c>
      <c r="BI12" s="17"/>
      <c r="BJ12" s="17">
        <v>0.16966814682495401</v>
      </c>
      <c r="BK12" s="17">
        <v>0.117360411365345</v>
      </c>
      <c r="BL12" s="17">
        <v>0.18078807063046501</v>
      </c>
      <c r="BM12" s="17">
        <v>0.16510761112112099</v>
      </c>
      <c r="BN12" s="17"/>
      <c r="BO12" s="17">
        <v>0.14143328894760199</v>
      </c>
      <c r="BP12" s="17">
        <v>0.168797738643782</v>
      </c>
      <c r="BQ12" s="17">
        <v>0.17144789886331099</v>
      </c>
      <c r="BR12" s="17"/>
      <c r="BS12" s="17">
        <v>0.148737571809748</v>
      </c>
      <c r="BT12" s="17">
        <v>0.187204646110606</v>
      </c>
      <c r="BU12" s="17"/>
      <c r="BV12" s="17">
        <v>0.18236937200438399</v>
      </c>
      <c r="BW12" s="17">
        <v>0.15071645000903799</v>
      </c>
      <c r="BX12" s="17">
        <v>0.17584967420641301</v>
      </c>
      <c r="BY12" s="17"/>
      <c r="BZ12" s="17">
        <v>0.15098104816962701</v>
      </c>
      <c r="CA12" s="17">
        <v>0.118953157079931</v>
      </c>
    </row>
    <row r="13" spans="2:79" x14ac:dyDescent="0.3">
      <c r="B13" s="18" t="s">
        <v>279</v>
      </c>
      <c r="C13" s="17">
        <v>6.6512374828179205E-2</v>
      </c>
      <c r="D13" s="17">
        <v>7.3950267086258695E-2</v>
      </c>
      <c r="E13" s="17">
        <v>5.8637861811144602E-2</v>
      </c>
      <c r="F13" s="17"/>
      <c r="G13" s="17">
        <v>3.40165406152989E-2</v>
      </c>
      <c r="H13" s="17">
        <v>4.6280318983637603E-2</v>
      </c>
      <c r="I13" s="17">
        <v>7.1689706565571998E-2</v>
      </c>
      <c r="J13" s="17">
        <v>8.9193100037005105E-2</v>
      </c>
      <c r="K13" s="17">
        <v>7.5722254293953906E-2</v>
      </c>
      <c r="L13" s="17">
        <v>7.5886250715362702E-2</v>
      </c>
      <c r="M13" s="17"/>
      <c r="N13" s="17">
        <v>4.7040935486322703E-2</v>
      </c>
      <c r="O13" s="17">
        <v>8.2987734819118905E-2</v>
      </c>
      <c r="P13" s="17">
        <v>7.3754936186362197E-2</v>
      </c>
      <c r="Q13" s="17">
        <v>6.5363948428169505E-2</v>
      </c>
      <c r="R13" s="17"/>
      <c r="S13" s="17">
        <v>4.4758742384460502E-2</v>
      </c>
      <c r="T13" s="17">
        <v>7.7351926226264606E-2</v>
      </c>
      <c r="U13" s="17">
        <v>7.4512643385977101E-2</v>
      </c>
      <c r="V13" s="17">
        <v>7.0419403529815405E-2</v>
      </c>
      <c r="W13" s="17">
        <v>8.8861504728075302E-2</v>
      </c>
      <c r="X13" s="17">
        <v>5.3803540406291199E-2</v>
      </c>
      <c r="Y13" s="17">
        <v>6.1949517893981898E-2</v>
      </c>
      <c r="Z13" s="17">
        <v>5.5715504149270102E-2</v>
      </c>
      <c r="AA13" s="17">
        <v>3.0509960825866701E-2</v>
      </c>
      <c r="AB13" s="17">
        <v>7.9623640151736799E-2</v>
      </c>
      <c r="AC13" s="17">
        <v>9.6563178093305196E-2</v>
      </c>
      <c r="AD13" s="17">
        <v>0.14290972865916801</v>
      </c>
      <c r="AE13" s="17"/>
      <c r="AF13" s="17">
        <v>0.104630902412467</v>
      </c>
      <c r="AG13" s="17">
        <v>4.4792107015891897E-2</v>
      </c>
      <c r="AH13" s="17">
        <v>2.9045461196962101E-2</v>
      </c>
      <c r="AI13" s="17">
        <v>0.108466140420858</v>
      </c>
      <c r="AJ13" s="17">
        <v>6.2320319721953898E-2</v>
      </c>
      <c r="AK13" s="17"/>
      <c r="AL13" s="17">
        <v>3.1709464793138797E-2</v>
      </c>
      <c r="AM13" s="17">
        <v>9.7199777166001505E-2</v>
      </c>
      <c r="AN13" s="17">
        <v>3.20001394721839E-2</v>
      </c>
      <c r="AO13" s="17">
        <v>9.9558935011671498E-2</v>
      </c>
      <c r="AP13" s="17">
        <v>6.1292610254493098E-2</v>
      </c>
      <c r="AQ13" s="17">
        <v>4.9058675027804602E-2</v>
      </c>
      <c r="AR13" s="17"/>
      <c r="AS13" s="17">
        <v>5.1628034332509301E-2</v>
      </c>
      <c r="AT13" s="17">
        <v>5.6786432801038997E-2</v>
      </c>
      <c r="AU13" s="17">
        <v>8.1067463262618406E-2</v>
      </c>
      <c r="AV13" s="17">
        <v>9.7721700808290304E-2</v>
      </c>
      <c r="AW13" s="17">
        <v>8.3131799865328093E-2</v>
      </c>
      <c r="AX13" s="17"/>
      <c r="AY13" s="17">
        <v>7.0008839013426305E-2</v>
      </c>
      <c r="AZ13" s="17">
        <v>4.9115300835140298E-2</v>
      </c>
      <c r="BA13" s="17">
        <v>6.4162198498682099E-2</v>
      </c>
      <c r="BB13" s="17">
        <v>7.0526614834492102E-2</v>
      </c>
      <c r="BC13" s="17">
        <v>0.241845281832898</v>
      </c>
      <c r="BD13" s="17"/>
      <c r="BE13" s="17">
        <v>9.3005602528010198E-2</v>
      </c>
      <c r="BF13" s="17">
        <v>6.6514243684092894E-2</v>
      </c>
      <c r="BG13" s="17">
        <v>6.9838810691693606E-2</v>
      </c>
      <c r="BH13" s="17">
        <v>5.9052410923902197E-2</v>
      </c>
      <c r="BI13" s="17"/>
      <c r="BJ13" s="17">
        <v>0.11960578071285401</v>
      </c>
      <c r="BK13" s="17">
        <v>3.9472260663151598E-2</v>
      </c>
      <c r="BL13" s="17">
        <v>4.9659083283896899E-2</v>
      </c>
      <c r="BM13" s="17">
        <v>6.6089056601287305E-2</v>
      </c>
      <c r="BN13" s="17"/>
      <c r="BO13" s="17">
        <v>4.6355049563907097E-2</v>
      </c>
      <c r="BP13" s="17">
        <v>7.9488601174454998E-2</v>
      </c>
      <c r="BQ13" s="17">
        <v>6.86281860880045E-2</v>
      </c>
      <c r="BR13" s="17"/>
      <c r="BS13" s="17">
        <v>6.4289063658898096E-2</v>
      </c>
      <c r="BT13" s="17">
        <v>6.9792026671487498E-2</v>
      </c>
      <c r="BU13" s="17"/>
      <c r="BV13" s="17">
        <v>4.7038998490511803E-2</v>
      </c>
      <c r="BW13" s="17">
        <v>6.1971094192783897E-2</v>
      </c>
      <c r="BX13" s="17">
        <v>7.6776074120792001E-2</v>
      </c>
      <c r="BY13" s="17"/>
      <c r="BZ13" s="17">
        <v>4.5384663127092599E-2</v>
      </c>
      <c r="CA13" s="17">
        <v>5.1345267086871399E-2</v>
      </c>
    </row>
    <row r="14" spans="2:79" x14ac:dyDescent="0.3">
      <c r="B14" s="18" t="s">
        <v>105</v>
      </c>
      <c r="C14" s="19">
        <v>2.7293752299055202E-2</v>
      </c>
      <c r="D14" s="19">
        <v>2.4776651537451899E-2</v>
      </c>
      <c r="E14" s="19">
        <v>2.90410031759318E-2</v>
      </c>
      <c r="F14" s="19"/>
      <c r="G14" s="19">
        <v>1.32578057290232E-2</v>
      </c>
      <c r="H14" s="19">
        <v>1.5510142864411901E-2</v>
      </c>
      <c r="I14" s="19">
        <v>3.2671028858479903E-2</v>
      </c>
      <c r="J14" s="19">
        <v>3.8709035444840299E-2</v>
      </c>
      <c r="K14" s="19">
        <v>3.8983059617934801E-2</v>
      </c>
      <c r="L14" s="19">
        <v>2.4806768545298199E-2</v>
      </c>
      <c r="M14" s="19"/>
      <c r="N14" s="19">
        <v>1.1557271801331599E-2</v>
      </c>
      <c r="O14" s="19">
        <v>2.8171027517769901E-2</v>
      </c>
      <c r="P14" s="19">
        <v>4.3084185435257799E-2</v>
      </c>
      <c r="Q14" s="19">
        <v>3.0027078895256298E-2</v>
      </c>
      <c r="R14" s="19"/>
      <c r="S14" s="19">
        <v>2.3381303370559801E-2</v>
      </c>
      <c r="T14" s="19">
        <v>2.52924602096391E-2</v>
      </c>
      <c r="U14" s="19">
        <v>3.78790263948637E-2</v>
      </c>
      <c r="V14" s="19">
        <v>2.19015249029939E-2</v>
      </c>
      <c r="W14" s="19">
        <v>7.4245513768336499E-3</v>
      </c>
      <c r="X14" s="19">
        <v>4.0910270711199397E-2</v>
      </c>
      <c r="Y14" s="19">
        <v>4.0930751286115501E-2</v>
      </c>
      <c r="Z14" s="19">
        <v>1.2969167643849699E-2</v>
      </c>
      <c r="AA14" s="19">
        <v>3.0573373320274901E-2</v>
      </c>
      <c r="AB14" s="19">
        <v>1.9597864420354098E-2</v>
      </c>
      <c r="AC14" s="19">
        <v>2.7321218789002101E-2</v>
      </c>
      <c r="AD14" s="19">
        <v>4.1391372012752198E-2</v>
      </c>
      <c r="AE14" s="19"/>
      <c r="AF14" s="19">
        <v>1.9435602190688701E-2</v>
      </c>
      <c r="AG14" s="19">
        <v>1.80806139353074E-2</v>
      </c>
      <c r="AH14" s="19">
        <v>2.5497672445281599E-2</v>
      </c>
      <c r="AI14" s="19">
        <v>1.9528628992429901E-2</v>
      </c>
      <c r="AJ14" s="19">
        <v>3.6846907430709903E-2</v>
      </c>
      <c r="AK14" s="19"/>
      <c r="AL14" s="19">
        <v>9.8622560138558104E-3</v>
      </c>
      <c r="AM14" s="19">
        <v>1.47644071018567E-2</v>
      </c>
      <c r="AN14" s="19">
        <v>1.14953031283021E-2</v>
      </c>
      <c r="AO14" s="19">
        <v>2.4471080535455599E-2</v>
      </c>
      <c r="AP14" s="19">
        <v>1.5283444713759401E-2</v>
      </c>
      <c r="AQ14" s="19">
        <v>7.2811994089186399E-2</v>
      </c>
      <c r="AR14" s="19"/>
      <c r="AS14" s="19">
        <v>1.4471966353992701E-2</v>
      </c>
      <c r="AT14" s="19">
        <v>2.4344294969092298E-2</v>
      </c>
      <c r="AU14" s="19">
        <v>3.6169853668260102E-2</v>
      </c>
      <c r="AV14" s="19">
        <v>3.7273029726670903E-2</v>
      </c>
      <c r="AW14" s="19">
        <v>2.7282505857061899E-2</v>
      </c>
      <c r="AX14" s="19"/>
      <c r="AY14" s="19">
        <v>1.35241346310962E-2</v>
      </c>
      <c r="AZ14" s="19">
        <v>3.07262220159677E-2</v>
      </c>
      <c r="BA14" s="19">
        <v>3.9282189206596298E-2</v>
      </c>
      <c r="BB14" s="19">
        <v>2.4608139664136601E-2</v>
      </c>
      <c r="BC14" s="19">
        <v>1.2829431676233001E-2</v>
      </c>
      <c r="BD14" s="19"/>
      <c r="BE14" s="19">
        <v>2.7203199588842999E-2</v>
      </c>
      <c r="BF14" s="19">
        <v>2.5829743968980901E-2</v>
      </c>
      <c r="BG14" s="19">
        <v>1.98777704404824E-2</v>
      </c>
      <c r="BH14" s="19">
        <v>3.53096219304792E-2</v>
      </c>
      <c r="BI14" s="19"/>
      <c r="BJ14" s="19">
        <v>3.0288836232071199E-2</v>
      </c>
      <c r="BK14" s="19">
        <v>1.9307858801389199E-2</v>
      </c>
      <c r="BL14" s="19">
        <v>2.20287484819865E-2</v>
      </c>
      <c r="BM14" s="19">
        <v>2.9387014209089499E-2</v>
      </c>
      <c r="BN14" s="19"/>
      <c r="BO14" s="19">
        <v>1.7902282755512301E-2</v>
      </c>
      <c r="BP14" s="19">
        <v>2.0978473391355699E-2</v>
      </c>
      <c r="BQ14" s="19">
        <v>2.90775980212051E-2</v>
      </c>
      <c r="BR14" s="19"/>
      <c r="BS14" s="19">
        <v>3.0213236100870299E-2</v>
      </c>
      <c r="BT14" s="19">
        <v>2.37743092175755E-2</v>
      </c>
      <c r="BU14" s="19"/>
      <c r="BV14" s="19">
        <v>1.50189197494553E-2</v>
      </c>
      <c r="BW14" s="19">
        <v>2.57868401072451E-2</v>
      </c>
      <c r="BX14" s="19">
        <v>2.0554484873793799E-2</v>
      </c>
      <c r="BY14" s="19"/>
      <c r="BZ14" s="19">
        <v>9.3536863613967996E-3</v>
      </c>
      <c r="CA14" s="19">
        <v>8.8351480919263495E-3</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0.170756869846865</v>
      </c>
      <c r="D9" s="17">
        <v>0.165065359914572</v>
      </c>
      <c r="E9" s="17">
        <v>0.17782470675373499</v>
      </c>
      <c r="F9" s="17"/>
      <c r="G9" s="17">
        <v>0.236773119614542</v>
      </c>
      <c r="H9" s="17">
        <v>0.247217497503565</v>
      </c>
      <c r="I9" s="17">
        <v>0.205355479204826</v>
      </c>
      <c r="J9" s="17">
        <v>0.112971471242777</v>
      </c>
      <c r="K9" s="17">
        <v>0.11254105331080699</v>
      </c>
      <c r="L9" s="17">
        <v>0.122139407850095</v>
      </c>
      <c r="M9" s="17"/>
      <c r="N9" s="17">
        <v>0.20550092689000601</v>
      </c>
      <c r="O9" s="17">
        <v>0.12614421023664299</v>
      </c>
      <c r="P9" s="17">
        <v>0.178181998745473</v>
      </c>
      <c r="Q9" s="17">
        <v>0.170803507117371</v>
      </c>
      <c r="R9" s="17"/>
      <c r="S9" s="17">
        <v>0.23116105156857999</v>
      </c>
      <c r="T9" s="17">
        <v>0.149233802913285</v>
      </c>
      <c r="U9" s="17">
        <v>0.11989695240931</v>
      </c>
      <c r="V9" s="17">
        <v>0.174693647318064</v>
      </c>
      <c r="W9" s="17">
        <v>0.14961548091714799</v>
      </c>
      <c r="X9" s="17">
        <v>0.18718520724056001</v>
      </c>
      <c r="Y9" s="17">
        <v>0.14447106214619901</v>
      </c>
      <c r="Z9" s="17">
        <v>0.112999620741182</v>
      </c>
      <c r="AA9" s="17">
        <v>0.23474565863635499</v>
      </c>
      <c r="AB9" s="17">
        <v>0.12538264938992</v>
      </c>
      <c r="AC9" s="17">
        <v>0.112665392288702</v>
      </c>
      <c r="AD9" s="17">
        <v>0.25275024438014798</v>
      </c>
      <c r="AE9" s="17"/>
      <c r="AF9" s="17">
        <v>0.136707343725329</v>
      </c>
      <c r="AG9" s="17">
        <v>0.20629311378896401</v>
      </c>
      <c r="AH9" s="17">
        <v>0.12969162145642499</v>
      </c>
      <c r="AI9" s="17">
        <v>0.12673011807140799</v>
      </c>
      <c r="AJ9" s="17">
        <v>0.17462180761832199</v>
      </c>
      <c r="AK9" s="17"/>
      <c r="AL9" s="17">
        <v>0.24550267838933101</v>
      </c>
      <c r="AM9" s="17">
        <v>0.17311087541880099</v>
      </c>
      <c r="AN9" s="17">
        <v>0.16683490365533901</v>
      </c>
      <c r="AO9" s="17">
        <v>0.115318809581358</v>
      </c>
      <c r="AP9" s="17">
        <v>0.15583424529975501</v>
      </c>
      <c r="AQ9" s="17">
        <v>0.111684578872319</v>
      </c>
      <c r="AR9" s="17"/>
      <c r="AS9" s="17">
        <v>0.29653849545104899</v>
      </c>
      <c r="AT9" s="17">
        <v>0.157254008920997</v>
      </c>
      <c r="AU9" s="17">
        <v>0.112493145551652</v>
      </c>
      <c r="AV9" s="17">
        <v>0.151964141303569</v>
      </c>
      <c r="AW9" s="17">
        <v>0.22051877268197301</v>
      </c>
      <c r="AX9" s="17"/>
      <c r="AY9" s="17">
        <v>0.24965244674315201</v>
      </c>
      <c r="AZ9" s="17">
        <v>0.15025615649910801</v>
      </c>
      <c r="BA9" s="17">
        <v>0.13918542390170099</v>
      </c>
      <c r="BB9" s="17">
        <v>0.136041471175502</v>
      </c>
      <c r="BC9" s="17">
        <v>0.17140974028731401</v>
      </c>
      <c r="BD9" s="17"/>
      <c r="BE9" s="17">
        <v>0.13209079841869001</v>
      </c>
      <c r="BF9" s="17">
        <v>0.135951553004205</v>
      </c>
      <c r="BG9" s="17">
        <v>0.17128029255080199</v>
      </c>
      <c r="BH9" s="17">
        <v>0.19878891676671301</v>
      </c>
      <c r="BI9" s="17"/>
      <c r="BJ9" s="17">
        <v>0.18983863069436699</v>
      </c>
      <c r="BK9" s="17">
        <v>0.25089319906199897</v>
      </c>
      <c r="BL9" s="17">
        <v>0.14209164188523801</v>
      </c>
      <c r="BM9" s="17">
        <v>0.170467628394182</v>
      </c>
      <c r="BN9" s="17"/>
      <c r="BO9" s="17">
        <v>0.26121928131337502</v>
      </c>
      <c r="BP9" s="17">
        <v>0.12564800221675401</v>
      </c>
      <c r="BQ9" s="17">
        <v>0.16183488295107001</v>
      </c>
      <c r="BR9" s="17"/>
      <c r="BS9" s="17">
        <v>0.17918922117000699</v>
      </c>
      <c r="BT9" s="17">
        <v>0.16014277909712199</v>
      </c>
      <c r="BU9" s="17"/>
      <c r="BV9" s="17">
        <v>0.146713303092042</v>
      </c>
      <c r="BW9" s="17">
        <v>0.174246630830066</v>
      </c>
      <c r="BX9" s="17">
        <v>0.183535556047075</v>
      </c>
      <c r="BY9" s="17"/>
      <c r="BZ9" s="17">
        <v>0.17996455671224099</v>
      </c>
      <c r="CA9" s="17">
        <v>0.29367061296067498</v>
      </c>
    </row>
    <row r="10" spans="2:79" x14ac:dyDescent="0.3">
      <c r="B10" s="18" t="s">
        <v>276</v>
      </c>
      <c r="C10" s="17">
        <v>0.29341509082395201</v>
      </c>
      <c r="D10" s="17">
        <v>0.28001721671745999</v>
      </c>
      <c r="E10" s="17">
        <v>0.306293433388106</v>
      </c>
      <c r="F10" s="17"/>
      <c r="G10" s="17">
        <v>0.33282973567595098</v>
      </c>
      <c r="H10" s="17">
        <v>0.300110918216762</v>
      </c>
      <c r="I10" s="17">
        <v>0.30543999338754801</v>
      </c>
      <c r="J10" s="17">
        <v>0.258342918593158</v>
      </c>
      <c r="K10" s="17">
        <v>0.25310785851159401</v>
      </c>
      <c r="L10" s="17">
        <v>0.30731053399882802</v>
      </c>
      <c r="M10" s="17"/>
      <c r="N10" s="17">
        <v>0.317406555614002</v>
      </c>
      <c r="O10" s="17">
        <v>0.30333868599929198</v>
      </c>
      <c r="P10" s="17">
        <v>0.26531644073251298</v>
      </c>
      <c r="Q10" s="17">
        <v>0.27922309806812001</v>
      </c>
      <c r="R10" s="17"/>
      <c r="S10" s="17">
        <v>0.304280776088867</v>
      </c>
      <c r="T10" s="17">
        <v>0.33014281172266902</v>
      </c>
      <c r="U10" s="17">
        <v>0.27496383885203901</v>
      </c>
      <c r="V10" s="17">
        <v>0.27612031388193198</v>
      </c>
      <c r="W10" s="17">
        <v>0.31636068718279697</v>
      </c>
      <c r="X10" s="17">
        <v>0.29162601530174298</v>
      </c>
      <c r="Y10" s="17">
        <v>0.29493605417530799</v>
      </c>
      <c r="Z10" s="17">
        <v>0.30529595893501899</v>
      </c>
      <c r="AA10" s="17">
        <v>0.26190954693281399</v>
      </c>
      <c r="AB10" s="17">
        <v>0.27730747902088199</v>
      </c>
      <c r="AC10" s="17">
        <v>0.27232429044456302</v>
      </c>
      <c r="AD10" s="17">
        <v>0.316153314261646</v>
      </c>
      <c r="AE10" s="17"/>
      <c r="AF10" s="17">
        <v>0.29970971274399799</v>
      </c>
      <c r="AG10" s="17">
        <v>0.30442479029338099</v>
      </c>
      <c r="AH10" s="17">
        <v>0.34870459991147301</v>
      </c>
      <c r="AI10" s="17">
        <v>0.28756418785733801</v>
      </c>
      <c r="AJ10" s="17">
        <v>0.340847644019447</v>
      </c>
      <c r="AK10" s="17"/>
      <c r="AL10" s="17">
        <v>0.32300219097927602</v>
      </c>
      <c r="AM10" s="17">
        <v>0.30656676099059199</v>
      </c>
      <c r="AN10" s="17">
        <v>0.30314342957796903</v>
      </c>
      <c r="AO10" s="17">
        <v>0.24816018059650799</v>
      </c>
      <c r="AP10" s="17">
        <v>0.380375462307602</v>
      </c>
      <c r="AQ10" s="17">
        <v>0.32055967694534498</v>
      </c>
      <c r="AR10" s="17"/>
      <c r="AS10" s="17">
        <v>0.301028725024509</v>
      </c>
      <c r="AT10" s="17">
        <v>0.30509080611448203</v>
      </c>
      <c r="AU10" s="17">
        <v>0.28151607874321999</v>
      </c>
      <c r="AV10" s="17">
        <v>0.26336300179737399</v>
      </c>
      <c r="AW10" s="17">
        <v>0.21398521673460799</v>
      </c>
      <c r="AX10" s="17"/>
      <c r="AY10" s="17">
        <v>0.28295274758844202</v>
      </c>
      <c r="AZ10" s="17">
        <v>0.31035969767380001</v>
      </c>
      <c r="BA10" s="17">
        <v>0.28599485197880598</v>
      </c>
      <c r="BB10" s="17">
        <v>0.29951917258080601</v>
      </c>
      <c r="BC10" s="17">
        <v>0.22245856343130699</v>
      </c>
      <c r="BD10" s="17"/>
      <c r="BE10" s="17">
        <v>0.26286564072650498</v>
      </c>
      <c r="BF10" s="17">
        <v>0.32868543894496299</v>
      </c>
      <c r="BG10" s="17">
        <v>0.29136077429648699</v>
      </c>
      <c r="BH10" s="17">
        <v>0.28085824756239303</v>
      </c>
      <c r="BI10" s="17"/>
      <c r="BJ10" s="17">
        <v>0.212624146666506</v>
      </c>
      <c r="BK10" s="17">
        <v>0.287621905136277</v>
      </c>
      <c r="BL10" s="17">
        <v>0.32981066260595698</v>
      </c>
      <c r="BM10" s="17">
        <v>0.29512534177268301</v>
      </c>
      <c r="BN10" s="17"/>
      <c r="BO10" s="17">
        <v>0.30338081069640999</v>
      </c>
      <c r="BP10" s="17">
        <v>0.291785589276506</v>
      </c>
      <c r="BQ10" s="17">
        <v>0.29187142423368001</v>
      </c>
      <c r="BR10" s="17"/>
      <c r="BS10" s="17">
        <v>0.29445743987934297</v>
      </c>
      <c r="BT10" s="17">
        <v>0.29301044777336399</v>
      </c>
      <c r="BU10" s="17"/>
      <c r="BV10" s="17">
        <v>0.33926126979554899</v>
      </c>
      <c r="BW10" s="17">
        <v>0.27632459272892101</v>
      </c>
      <c r="BX10" s="17">
        <v>0.293044894427268</v>
      </c>
      <c r="BY10" s="17"/>
      <c r="BZ10" s="17">
        <v>0.26440218743465599</v>
      </c>
      <c r="CA10" s="17">
        <v>0.26929398988326297</v>
      </c>
    </row>
    <row r="11" spans="2:79" x14ac:dyDescent="0.3">
      <c r="B11" s="18" t="s">
        <v>277</v>
      </c>
      <c r="C11" s="17">
        <v>0.304538952921803</v>
      </c>
      <c r="D11" s="17">
        <v>0.304890274671617</v>
      </c>
      <c r="E11" s="17">
        <v>0.30505068807602598</v>
      </c>
      <c r="F11" s="17"/>
      <c r="G11" s="17">
        <v>0.23802208131296301</v>
      </c>
      <c r="H11" s="17">
        <v>0.296803932805705</v>
      </c>
      <c r="I11" s="17">
        <v>0.28224681161027398</v>
      </c>
      <c r="J11" s="17">
        <v>0.34468567683672502</v>
      </c>
      <c r="K11" s="17">
        <v>0.36904795527406198</v>
      </c>
      <c r="L11" s="17">
        <v>0.29763764889146099</v>
      </c>
      <c r="M11" s="17"/>
      <c r="N11" s="17">
        <v>0.28718053123822801</v>
      </c>
      <c r="O11" s="17">
        <v>0.32509092907971798</v>
      </c>
      <c r="P11" s="17">
        <v>0.302158531064525</v>
      </c>
      <c r="Q11" s="17">
        <v>0.30636050307763601</v>
      </c>
      <c r="R11" s="17"/>
      <c r="S11" s="17">
        <v>0.27022430124498298</v>
      </c>
      <c r="T11" s="17">
        <v>0.32107259638694202</v>
      </c>
      <c r="U11" s="17">
        <v>0.33861851016411898</v>
      </c>
      <c r="V11" s="17">
        <v>0.30548974916465399</v>
      </c>
      <c r="W11" s="17">
        <v>0.330403939306465</v>
      </c>
      <c r="X11" s="17">
        <v>0.31961874451494499</v>
      </c>
      <c r="Y11" s="17">
        <v>0.25223594700233598</v>
      </c>
      <c r="Z11" s="17">
        <v>0.41246663996306299</v>
      </c>
      <c r="AA11" s="17">
        <v>0.29488318167521999</v>
      </c>
      <c r="AB11" s="17">
        <v>0.30900182934787601</v>
      </c>
      <c r="AC11" s="17">
        <v>0.31559113549696799</v>
      </c>
      <c r="AD11" s="17">
        <v>0.19267226519088601</v>
      </c>
      <c r="AE11" s="17"/>
      <c r="AF11" s="17">
        <v>0.29125563366756302</v>
      </c>
      <c r="AG11" s="17">
        <v>0.316473922337981</v>
      </c>
      <c r="AH11" s="17">
        <v>0.33611596868675597</v>
      </c>
      <c r="AI11" s="17">
        <v>0.28734215181782902</v>
      </c>
      <c r="AJ11" s="17">
        <v>0.27526402188945398</v>
      </c>
      <c r="AK11" s="17"/>
      <c r="AL11" s="17">
        <v>0.297813806060991</v>
      </c>
      <c r="AM11" s="17">
        <v>0.29596262740127099</v>
      </c>
      <c r="AN11" s="17">
        <v>0.32855151877125</v>
      </c>
      <c r="AO11" s="17">
        <v>0.314755049703829</v>
      </c>
      <c r="AP11" s="17">
        <v>0.29654512405803002</v>
      </c>
      <c r="AQ11" s="17">
        <v>0.30049108623299797</v>
      </c>
      <c r="AR11" s="17"/>
      <c r="AS11" s="17">
        <v>0.23163439486361601</v>
      </c>
      <c r="AT11" s="17">
        <v>0.31581739643540702</v>
      </c>
      <c r="AU11" s="17">
        <v>0.32091919332493002</v>
      </c>
      <c r="AV11" s="17">
        <v>0.32834598769524098</v>
      </c>
      <c r="AW11" s="17">
        <v>0.36450994957584398</v>
      </c>
      <c r="AX11" s="17"/>
      <c r="AY11" s="17">
        <v>0.24351337609346199</v>
      </c>
      <c r="AZ11" s="17">
        <v>0.33200840380135899</v>
      </c>
      <c r="BA11" s="17">
        <v>0.32012432501962101</v>
      </c>
      <c r="BB11" s="17">
        <v>0.34484527387708502</v>
      </c>
      <c r="BC11" s="17">
        <v>0.20290128167822899</v>
      </c>
      <c r="BD11" s="17"/>
      <c r="BE11" s="17">
        <v>0.33987659289237199</v>
      </c>
      <c r="BF11" s="17">
        <v>0.26759106984065301</v>
      </c>
      <c r="BG11" s="17">
        <v>0.31537961760960398</v>
      </c>
      <c r="BH11" s="17">
        <v>0.30782256694131599</v>
      </c>
      <c r="BI11" s="17"/>
      <c r="BJ11" s="17">
        <v>0.29417150808480502</v>
      </c>
      <c r="BK11" s="17">
        <v>0.28199467069290102</v>
      </c>
      <c r="BL11" s="17">
        <v>0.29733644221104399</v>
      </c>
      <c r="BM11" s="17">
        <v>0.313433363363323</v>
      </c>
      <c r="BN11" s="17"/>
      <c r="BO11" s="17">
        <v>0.244953249594763</v>
      </c>
      <c r="BP11" s="17">
        <v>0.33006570250155298</v>
      </c>
      <c r="BQ11" s="17">
        <v>0.31174105740456798</v>
      </c>
      <c r="BR11" s="17"/>
      <c r="BS11" s="17">
        <v>0.31241692251742198</v>
      </c>
      <c r="BT11" s="17">
        <v>0.29546546157957598</v>
      </c>
      <c r="BU11" s="17"/>
      <c r="BV11" s="17">
        <v>0.31671979156892499</v>
      </c>
      <c r="BW11" s="17">
        <v>0.31439287641917302</v>
      </c>
      <c r="BX11" s="17">
        <v>0.28870161196933503</v>
      </c>
      <c r="BY11" s="17"/>
      <c r="BZ11" s="17">
        <v>0.36954833429722</v>
      </c>
      <c r="CA11" s="17">
        <v>0.29472575146069901</v>
      </c>
    </row>
    <row r="12" spans="2:79" x14ac:dyDescent="0.3">
      <c r="B12" s="18" t="s">
        <v>278</v>
      </c>
      <c r="C12" s="17">
        <v>0.15065813735754299</v>
      </c>
      <c r="D12" s="17">
        <v>0.16891520017422301</v>
      </c>
      <c r="E12" s="17">
        <v>0.13090314246162599</v>
      </c>
      <c r="F12" s="17"/>
      <c r="G12" s="17">
        <v>0.12651313073908699</v>
      </c>
      <c r="H12" s="17">
        <v>9.1865654498795302E-2</v>
      </c>
      <c r="I12" s="17">
        <v>0.120402989889853</v>
      </c>
      <c r="J12" s="17">
        <v>0.17248641003957901</v>
      </c>
      <c r="K12" s="17">
        <v>0.180425720178293</v>
      </c>
      <c r="L12" s="17">
        <v>0.201636101250977</v>
      </c>
      <c r="M12" s="17"/>
      <c r="N12" s="17">
        <v>0.14133492448023399</v>
      </c>
      <c r="O12" s="17">
        <v>0.16355618442285699</v>
      </c>
      <c r="P12" s="17">
        <v>0.16118627588847501</v>
      </c>
      <c r="Q12" s="17">
        <v>0.139062436288938</v>
      </c>
      <c r="R12" s="17"/>
      <c r="S12" s="17">
        <v>0.13980910229589</v>
      </c>
      <c r="T12" s="17">
        <v>9.7528652396298293E-2</v>
      </c>
      <c r="U12" s="17">
        <v>0.19614928209405499</v>
      </c>
      <c r="V12" s="17">
        <v>0.170427820580804</v>
      </c>
      <c r="W12" s="17">
        <v>0.147677235170595</v>
      </c>
      <c r="X12" s="17">
        <v>0.12876553622134099</v>
      </c>
      <c r="Y12" s="17">
        <v>0.17335984051561201</v>
      </c>
      <c r="Z12" s="17">
        <v>0.117401255490449</v>
      </c>
      <c r="AA12" s="17">
        <v>0.137516743732157</v>
      </c>
      <c r="AB12" s="17">
        <v>0.182733483566102</v>
      </c>
      <c r="AC12" s="17">
        <v>0.219498628014238</v>
      </c>
      <c r="AD12" s="17">
        <v>0.143089417096988</v>
      </c>
      <c r="AE12" s="17"/>
      <c r="AF12" s="17">
        <v>0.19763671887600301</v>
      </c>
      <c r="AG12" s="17">
        <v>0.107492461921234</v>
      </c>
      <c r="AH12" s="17">
        <v>0.124188294300268</v>
      </c>
      <c r="AI12" s="17">
        <v>0.18751621037538699</v>
      </c>
      <c r="AJ12" s="17">
        <v>0.13484084486322501</v>
      </c>
      <c r="AK12" s="17"/>
      <c r="AL12" s="17">
        <v>9.0315150583171799E-2</v>
      </c>
      <c r="AM12" s="17">
        <v>0.167075130724646</v>
      </c>
      <c r="AN12" s="17">
        <v>0.135122349903116</v>
      </c>
      <c r="AO12" s="17">
        <v>0.22111827228234601</v>
      </c>
      <c r="AP12" s="17">
        <v>9.5888299433451604E-2</v>
      </c>
      <c r="AQ12" s="17">
        <v>0.138574474455705</v>
      </c>
      <c r="AR12" s="17"/>
      <c r="AS12" s="17">
        <v>0.12790672826240701</v>
      </c>
      <c r="AT12" s="17">
        <v>0.153463929214124</v>
      </c>
      <c r="AU12" s="17">
        <v>0.16269303522359599</v>
      </c>
      <c r="AV12" s="17">
        <v>0.15751577026380001</v>
      </c>
      <c r="AW12" s="17">
        <v>9.6710121952785402E-2</v>
      </c>
      <c r="AX12" s="17"/>
      <c r="AY12" s="17">
        <v>0.15416327402933799</v>
      </c>
      <c r="AZ12" s="17">
        <v>0.142227077424808</v>
      </c>
      <c r="BA12" s="17">
        <v>0.152818465316299</v>
      </c>
      <c r="BB12" s="17">
        <v>0.15727336484835799</v>
      </c>
      <c r="BC12" s="17">
        <v>0.19634156088431101</v>
      </c>
      <c r="BD12" s="17"/>
      <c r="BE12" s="17">
        <v>0.190796895781847</v>
      </c>
      <c r="BF12" s="17">
        <v>0.19801977423744199</v>
      </c>
      <c r="BG12" s="17">
        <v>0.14607877468043901</v>
      </c>
      <c r="BH12" s="17">
        <v>0.12549491995142001</v>
      </c>
      <c r="BI12" s="17"/>
      <c r="BJ12" s="17">
        <v>0.15720245280300499</v>
      </c>
      <c r="BK12" s="17">
        <v>0.12985929033539001</v>
      </c>
      <c r="BL12" s="17">
        <v>0.17606738714700201</v>
      </c>
      <c r="BM12" s="17">
        <v>0.14049329883992601</v>
      </c>
      <c r="BN12" s="17"/>
      <c r="BO12" s="17">
        <v>0.12891801933309399</v>
      </c>
      <c r="BP12" s="17">
        <v>0.157545784438304</v>
      </c>
      <c r="BQ12" s="17">
        <v>0.154340485996385</v>
      </c>
      <c r="BR12" s="17"/>
      <c r="BS12" s="17">
        <v>0.13598901738156399</v>
      </c>
      <c r="BT12" s="17">
        <v>0.16787799009457199</v>
      </c>
      <c r="BU12" s="17"/>
      <c r="BV12" s="17">
        <v>0.13413122363993299</v>
      </c>
      <c r="BW12" s="17">
        <v>0.150139049046152</v>
      </c>
      <c r="BX12" s="17">
        <v>0.16639596227313899</v>
      </c>
      <c r="BY12" s="17"/>
      <c r="BZ12" s="17">
        <v>0.14435356938320901</v>
      </c>
      <c r="CA12" s="17">
        <v>9.8018782333173293E-2</v>
      </c>
    </row>
    <row r="13" spans="2:79" x14ac:dyDescent="0.3">
      <c r="B13" s="18" t="s">
        <v>279</v>
      </c>
      <c r="C13" s="17">
        <v>4.4686696524434702E-2</v>
      </c>
      <c r="D13" s="17">
        <v>5.3206887471047203E-2</v>
      </c>
      <c r="E13" s="17">
        <v>3.6774049492266099E-2</v>
      </c>
      <c r="F13" s="17"/>
      <c r="G13" s="17">
        <v>3.17094467285087E-2</v>
      </c>
      <c r="H13" s="17">
        <v>1.93326622364253E-2</v>
      </c>
      <c r="I13" s="17">
        <v>5.7308126080038199E-2</v>
      </c>
      <c r="J13" s="17">
        <v>5.68172334364975E-2</v>
      </c>
      <c r="K13" s="17">
        <v>4.9278166283000698E-2</v>
      </c>
      <c r="L13" s="17">
        <v>5.0820174197857303E-2</v>
      </c>
      <c r="M13" s="17"/>
      <c r="N13" s="17">
        <v>3.8121901319751003E-2</v>
      </c>
      <c r="O13" s="17">
        <v>4.8262257629841002E-2</v>
      </c>
      <c r="P13" s="17">
        <v>4.5463436226427602E-2</v>
      </c>
      <c r="Q13" s="17">
        <v>4.8268294788605497E-2</v>
      </c>
      <c r="R13" s="17"/>
      <c r="S13" s="17">
        <v>2.3334579482557901E-2</v>
      </c>
      <c r="T13" s="17">
        <v>5.8226902445000499E-2</v>
      </c>
      <c r="U13" s="17">
        <v>1.9853913646728099E-2</v>
      </c>
      <c r="V13" s="17">
        <v>3.8533319320214497E-2</v>
      </c>
      <c r="W13" s="17">
        <v>4.1259412019970902E-2</v>
      </c>
      <c r="X13" s="17">
        <v>3.2269275367343801E-2</v>
      </c>
      <c r="Y13" s="17">
        <v>8.0845975469815506E-2</v>
      </c>
      <c r="Z13" s="17">
        <v>3.8867357226436798E-2</v>
      </c>
      <c r="AA13" s="17">
        <v>2.6410188456967999E-2</v>
      </c>
      <c r="AB13" s="17">
        <v>7.9191154593904203E-2</v>
      </c>
      <c r="AC13" s="17">
        <v>5.25993349665261E-2</v>
      </c>
      <c r="AD13" s="17">
        <v>7.7132144290793903E-2</v>
      </c>
      <c r="AE13" s="17"/>
      <c r="AF13" s="17">
        <v>4.9973087068109101E-2</v>
      </c>
      <c r="AG13" s="17">
        <v>3.7153814872079402E-2</v>
      </c>
      <c r="AH13" s="17">
        <v>2.3612010191034899E-2</v>
      </c>
      <c r="AI13" s="17">
        <v>8.3072493892899904E-2</v>
      </c>
      <c r="AJ13" s="17">
        <v>3.7578774178842297E-2</v>
      </c>
      <c r="AK13" s="17"/>
      <c r="AL13" s="17">
        <v>2.68106349743874E-2</v>
      </c>
      <c r="AM13" s="17">
        <v>3.6583972492181198E-2</v>
      </c>
      <c r="AN13" s="17">
        <v>2.63035266614586E-2</v>
      </c>
      <c r="AO13" s="17">
        <v>6.6391093663674294E-2</v>
      </c>
      <c r="AP13" s="17">
        <v>4.3679903121499303E-2</v>
      </c>
      <c r="AQ13" s="17">
        <v>4.9285939249489499E-2</v>
      </c>
      <c r="AR13" s="17"/>
      <c r="AS13" s="17">
        <v>2.8090713070738901E-2</v>
      </c>
      <c r="AT13" s="17">
        <v>3.7122531819004302E-2</v>
      </c>
      <c r="AU13" s="17">
        <v>6.0600487810239898E-2</v>
      </c>
      <c r="AV13" s="17">
        <v>6.1202527562186998E-2</v>
      </c>
      <c r="AW13" s="17">
        <v>0.104275939054789</v>
      </c>
      <c r="AX13" s="17"/>
      <c r="AY13" s="17">
        <v>5.1402390647824203E-2</v>
      </c>
      <c r="AZ13" s="17">
        <v>3.3520743248449003E-2</v>
      </c>
      <c r="BA13" s="17">
        <v>3.7580544361786601E-2</v>
      </c>
      <c r="BB13" s="17">
        <v>3.7403670704096802E-2</v>
      </c>
      <c r="BC13" s="17">
        <v>0.1941762265616</v>
      </c>
      <c r="BD13" s="17"/>
      <c r="BE13" s="17">
        <v>3.7388437482815298E-2</v>
      </c>
      <c r="BF13" s="17">
        <v>4.8918656978218601E-2</v>
      </c>
      <c r="BG13" s="17">
        <v>4.5283589952992601E-2</v>
      </c>
      <c r="BH13" s="17">
        <v>4.3061601235893601E-2</v>
      </c>
      <c r="BI13" s="17"/>
      <c r="BJ13" s="17">
        <v>0.10423395322359399</v>
      </c>
      <c r="BK13" s="17">
        <v>2.3366867411701301E-2</v>
      </c>
      <c r="BL13" s="17">
        <v>3.07064647731656E-2</v>
      </c>
      <c r="BM13" s="17">
        <v>4.04272452893061E-2</v>
      </c>
      <c r="BN13" s="17"/>
      <c r="BO13" s="17">
        <v>4.0629902541283701E-2</v>
      </c>
      <c r="BP13" s="17">
        <v>5.5641617247305902E-2</v>
      </c>
      <c r="BQ13" s="17">
        <v>4.3770230274966598E-2</v>
      </c>
      <c r="BR13" s="17"/>
      <c r="BS13" s="17">
        <v>4.35099912541662E-2</v>
      </c>
      <c r="BT13" s="17">
        <v>4.6487605581026901E-2</v>
      </c>
      <c r="BU13" s="17"/>
      <c r="BV13" s="17">
        <v>3.9020693379836699E-2</v>
      </c>
      <c r="BW13" s="17">
        <v>3.6580004320703498E-2</v>
      </c>
      <c r="BX13" s="17">
        <v>5.56978022012126E-2</v>
      </c>
      <c r="BY13" s="17"/>
      <c r="BZ13" s="17">
        <v>3.2377665811277302E-2</v>
      </c>
      <c r="CA13" s="17">
        <v>2.71863866914543E-2</v>
      </c>
    </row>
    <row r="14" spans="2:79" x14ac:dyDescent="0.3">
      <c r="B14" s="18" t="s">
        <v>105</v>
      </c>
      <c r="C14" s="19">
        <v>3.59442525254033E-2</v>
      </c>
      <c r="D14" s="19">
        <v>2.79050610510806E-2</v>
      </c>
      <c r="E14" s="19">
        <v>4.3153979828240603E-2</v>
      </c>
      <c r="F14" s="19"/>
      <c r="G14" s="19">
        <v>3.4152485928949101E-2</v>
      </c>
      <c r="H14" s="19">
        <v>4.4669334738747603E-2</v>
      </c>
      <c r="I14" s="19">
        <v>2.9246599827461001E-2</v>
      </c>
      <c r="J14" s="19">
        <v>5.4696289851262701E-2</v>
      </c>
      <c r="K14" s="19">
        <v>3.55992464422435E-2</v>
      </c>
      <c r="L14" s="19">
        <v>2.0456133810782502E-2</v>
      </c>
      <c r="M14" s="19"/>
      <c r="N14" s="19">
        <v>1.0455160457779399E-2</v>
      </c>
      <c r="O14" s="19">
        <v>3.3607732631648797E-2</v>
      </c>
      <c r="P14" s="19">
        <v>4.7693317342586201E-2</v>
      </c>
      <c r="Q14" s="19">
        <v>5.6282160659328798E-2</v>
      </c>
      <c r="R14" s="19"/>
      <c r="S14" s="19">
        <v>3.1190189319121899E-2</v>
      </c>
      <c r="T14" s="19">
        <v>4.3795234135804502E-2</v>
      </c>
      <c r="U14" s="19">
        <v>5.0517502833748597E-2</v>
      </c>
      <c r="V14" s="19">
        <v>3.4735149734330902E-2</v>
      </c>
      <c r="W14" s="19">
        <v>1.4683245403023199E-2</v>
      </c>
      <c r="X14" s="19">
        <v>4.0535221354066897E-2</v>
      </c>
      <c r="Y14" s="19">
        <v>5.4151120690728999E-2</v>
      </c>
      <c r="Z14" s="19">
        <v>1.2969167643849699E-2</v>
      </c>
      <c r="AA14" s="19">
        <v>4.4534680566485997E-2</v>
      </c>
      <c r="AB14" s="19">
        <v>2.6383404081314499E-2</v>
      </c>
      <c r="AC14" s="19">
        <v>2.7321218789002101E-2</v>
      </c>
      <c r="AD14" s="19">
        <v>1.82026147795382E-2</v>
      </c>
      <c r="AE14" s="19"/>
      <c r="AF14" s="19">
        <v>2.4717503918997099E-2</v>
      </c>
      <c r="AG14" s="19">
        <v>2.8161896786359601E-2</v>
      </c>
      <c r="AH14" s="19">
        <v>3.7687505454043202E-2</v>
      </c>
      <c r="AI14" s="19">
        <v>2.7774837985137898E-2</v>
      </c>
      <c r="AJ14" s="19">
        <v>3.6846907430709903E-2</v>
      </c>
      <c r="AK14" s="19"/>
      <c r="AL14" s="19">
        <v>1.6555539012843099E-2</v>
      </c>
      <c r="AM14" s="19">
        <v>2.07006329725095E-2</v>
      </c>
      <c r="AN14" s="19">
        <v>4.0044271430867598E-2</v>
      </c>
      <c r="AO14" s="19">
        <v>3.4256594172284202E-2</v>
      </c>
      <c r="AP14" s="19">
        <v>2.7676965779662902E-2</v>
      </c>
      <c r="AQ14" s="19">
        <v>7.9404244244143801E-2</v>
      </c>
      <c r="AR14" s="19"/>
      <c r="AS14" s="19">
        <v>1.48009433276803E-2</v>
      </c>
      <c r="AT14" s="19">
        <v>3.1251327495986497E-2</v>
      </c>
      <c r="AU14" s="19">
        <v>6.1778059346362699E-2</v>
      </c>
      <c r="AV14" s="19">
        <v>3.7608571377828498E-2</v>
      </c>
      <c r="AW14" s="19">
        <v>0</v>
      </c>
      <c r="AX14" s="19"/>
      <c r="AY14" s="19">
        <v>1.8315764897781899E-2</v>
      </c>
      <c r="AZ14" s="19">
        <v>3.1627921352474699E-2</v>
      </c>
      <c r="BA14" s="19">
        <v>6.4296389421786601E-2</v>
      </c>
      <c r="BB14" s="19">
        <v>2.4917046814152199E-2</v>
      </c>
      <c r="BC14" s="19">
        <v>1.27126271572387E-2</v>
      </c>
      <c r="BD14" s="19"/>
      <c r="BE14" s="19">
        <v>3.6981634697771902E-2</v>
      </c>
      <c r="BF14" s="19">
        <v>2.0833506994517699E-2</v>
      </c>
      <c r="BG14" s="19">
        <v>3.06169509096752E-2</v>
      </c>
      <c r="BH14" s="19">
        <v>4.3973747542264803E-2</v>
      </c>
      <c r="BI14" s="19"/>
      <c r="BJ14" s="19">
        <v>4.1929308527722302E-2</v>
      </c>
      <c r="BK14" s="19">
        <v>2.6264067361731799E-2</v>
      </c>
      <c r="BL14" s="19">
        <v>2.3987401377593E-2</v>
      </c>
      <c r="BM14" s="19">
        <v>4.0053122340579402E-2</v>
      </c>
      <c r="BN14" s="19"/>
      <c r="BO14" s="19">
        <v>2.0898736521074001E-2</v>
      </c>
      <c r="BP14" s="19">
        <v>3.9313304319576199E-2</v>
      </c>
      <c r="BQ14" s="19">
        <v>3.6441919139330203E-2</v>
      </c>
      <c r="BR14" s="19"/>
      <c r="BS14" s="19">
        <v>3.44374077974983E-2</v>
      </c>
      <c r="BT14" s="19">
        <v>3.7015715874339099E-2</v>
      </c>
      <c r="BU14" s="19"/>
      <c r="BV14" s="19">
        <v>2.4153718523714601E-2</v>
      </c>
      <c r="BW14" s="19">
        <v>4.83168466549843E-2</v>
      </c>
      <c r="BX14" s="19">
        <v>1.26241730819699E-2</v>
      </c>
      <c r="BY14" s="19"/>
      <c r="BZ14" s="19">
        <v>9.3536863613967996E-3</v>
      </c>
      <c r="CA14" s="19">
        <v>1.71044766707352E-2</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0.16742872908621101</v>
      </c>
      <c r="D9" s="17">
        <v>0.158011446033649</v>
      </c>
      <c r="E9" s="17">
        <v>0.177228258458101</v>
      </c>
      <c r="F9" s="17"/>
      <c r="G9" s="17">
        <v>0.22134039819121401</v>
      </c>
      <c r="H9" s="17">
        <v>0.230699822972393</v>
      </c>
      <c r="I9" s="17">
        <v>0.18224735475447301</v>
      </c>
      <c r="J9" s="17">
        <v>0.12959328998873201</v>
      </c>
      <c r="K9" s="17">
        <v>0.13892111545651301</v>
      </c>
      <c r="L9" s="17">
        <v>0.11765367883990201</v>
      </c>
      <c r="M9" s="17"/>
      <c r="N9" s="17">
        <v>0.190329722069081</v>
      </c>
      <c r="O9" s="17">
        <v>0.16739668795891299</v>
      </c>
      <c r="P9" s="17">
        <v>0.16481813150514901</v>
      </c>
      <c r="Q9" s="17">
        <v>0.14451075816787001</v>
      </c>
      <c r="R9" s="17"/>
      <c r="S9" s="17">
        <v>0.23642387299276299</v>
      </c>
      <c r="T9" s="17">
        <v>0.163848732475572</v>
      </c>
      <c r="U9" s="17">
        <v>0.134904443096971</v>
      </c>
      <c r="V9" s="17">
        <v>0.167419054795725</v>
      </c>
      <c r="W9" s="17">
        <v>0.146207431808485</v>
      </c>
      <c r="X9" s="17">
        <v>0.19643652448146801</v>
      </c>
      <c r="Y9" s="17">
        <v>0.126561516256396</v>
      </c>
      <c r="Z9" s="17">
        <v>0.19716268372437101</v>
      </c>
      <c r="AA9" s="17">
        <v>0.19057209236536901</v>
      </c>
      <c r="AB9" s="17">
        <v>0.113963800716279</v>
      </c>
      <c r="AC9" s="17">
        <v>8.8987796644093106E-2</v>
      </c>
      <c r="AD9" s="17">
        <v>0.18767110962408601</v>
      </c>
      <c r="AE9" s="17"/>
      <c r="AF9" s="17">
        <v>0.112660078499575</v>
      </c>
      <c r="AG9" s="17">
        <v>0.20908967006733301</v>
      </c>
      <c r="AH9" s="17">
        <v>0.20121422880888701</v>
      </c>
      <c r="AI9" s="17">
        <v>8.3732731720459405E-2</v>
      </c>
      <c r="AJ9" s="17">
        <v>0.175935661014542</v>
      </c>
      <c r="AK9" s="17"/>
      <c r="AL9" s="17">
        <v>0.25632513521605599</v>
      </c>
      <c r="AM9" s="17">
        <v>0.14288946229129301</v>
      </c>
      <c r="AN9" s="17">
        <v>0.21366422851190001</v>
      </c>
      <c r="AO9" s="17">
        <v>8.2204096196967696E-2</v>
      </c>
      <c r="AP9" s="17">
        <v>0.181058430920885</v>
      </c>
      <c r="AQ9" s="17">
        <v>0.103525281904932</v>
      </c>
      <c r="AR9" s="17"/>
      <c r="AS9" s="17">
        <v>0.30578725723566103</v>
      </c>
      <c r="AT9" s="17">
        <v>0.149862034290627</v>
      </c>
      <c r="AU9" s="17">
        <v>0.12356705495247999</v>
      </c>
      <c r="AV9" s="17">
        <v>0.12630509724702499</v>
      </c>
      <c r="AW9" s="17">
        <v>0.16243012650569799</v>
      </c>
      <c r="AX9" s="17"/>
      <c r="AY9" s="17">
        <v>0.224733885342983</v>
      </c>
      <c r="AZ9" s="17">
        <v>0.147439061958208</v>
      </c>
      <c r="BA9" s="17">
        <v>0.14915756643828601</v>
      </c>
      <c r="BB9" s="17">
        <v>0.14470513410687499</v>
      </c>
      <c r="BC9" s="17">
        <v>0.177309573808272</v>
      </c>
      <c r="BD9" s="17"/>
      <c r="BE9" s="17">
        <v>0.15751348026019901</v>
      </c>
      <c r="BF9" s="17">
        <v>0.117281898829444</v>
      </c>
      <c r="BG9" s="17">
        <v>0.17149197415119699</v>
      </c>
      <c r="BH9" s="17">
        <v>0.19523992899446699</v>
      </c>
      <c r="BI9" s="17"/>
      <c r="BJ9" s="17">
        <v>0.14233495484846501</v>
      </c>
      <c r="BK9" s="17">
        <v>0.26059499096792099</v>
      </c>
      <c r="BL9" s="17">
        <v>0.178242018338133</v>
      </c>
      <c r="BM9" s="17">
        <v>0.15537365753919399</v>
      </c>
      <c r="BN9" s="17"/>
      <c r="BO9" s="17">
        <v>0.21972689503314899</v>
      </c>
      <c r="BP9" s="17">
        <v>0.15910967903655601</v>
      </c>
      <c r="BQ9" s="17">
        <v>0.159149980345998</v>
      </c>
      <c r="BR9" s="17"/>
      <c r="BS9" s="17">
        <v>0.17650948807561301</v>
      </c>
      <c r="BT9" s="17">
        <v>0.15596850356804701</v>
      </c>
      <c r="BU9" s="17"/>
      <c r="BV9" s="17">
        <v>0.179814104337537</v>
      </c>
      <c r="BW9" s="17">
        <v>0.160286473517427</v>
      </c>
      <c r="BX9" s="17">
        <v>0.17750206636087201</v>
      </c>
      <c r="BY9" s="17"/>
      <c r="BZ9" s="17">
        <v>0.149452174510396</v>
      </c>
      <c r="CA9" s="17">
        <v>0.24508532702202401</v>
      </c>
    </row>
    <row r="10" spans="2:79" x14ac:dyDescent="0.3">
      <c r="B10" s="18" t="s">
        <v>276</v>
      </c>
      <c r="C10" s="17">
        <v>0.27015342583271301</v>
      </c>
      <c r="D10" s="17">
        <v>0.28003068199181202</v>
      </c>
      <c r="E10" s="17">
        <v>0.26292026158512299</v>
      </c>
      <c r="F10" s="17"/>
      <c r="G10" s="17">
        <v>0.31926379782104503</v>
      </c>
      <c r="H10" s="17">
        <v>0.29356612124466203</v>
      </c>
      <c r="I10" s="17">
        <v>0.27627097884832802</v>
      </c>
      <c r="J10" s="17">
        <v>0.25955612155904501</v>
      </c>
      <c r="K10" s="17">
        <v>0.22208359571103301</v>
      </c>
      <c r="L10" s="17">
        <v>0.25403914228139202</v>
      </c>
      <c r="M10" s="17"/>
      <c r="N10" s="17">
        <v>0.30866714310895499</v>
      </c>
      <c r="O10" s="17">
        <v>0.29474946192709001</v>
      </c>
      <c r="P10" s="17">
        <v>0.240720857370576</v>
      </c>
      <c r="Q10" s="17">
        <v>0.22652675541241801</v>
      </c>
      <c r="R10" s="17"/>
      <c r="S10" s="17">
        <v>0.29782723680895701</v>
      </c>
      <c r="T10" s="17">
        <v>0.31679977609037002</v>
      </c>
      <c r="U10" s="17">
        <v>0.26659421041627601</v>
      </c>
      <c r="V10" s="17">
        <v>0.22044103908043899</v>
      </c>
      <c r="W10" s="17">
        <v>0.27468198507381703</v>
      </c>
      <c r="X10" s="17">
        <v>0.232194578094089</v>
      </c>
      <c r="Y10" s="17">
        <v>0.22835994376687499</v>
      </c>
      <c r="Z10" s="17">
        <v>0.26097484800132398</v>
      </c>
      <c r="AA10" s="17">
        <v>0.28146259369177301</v>
      </c>
      <c r="AB10" s="17">
        <v>0.235777684788991</v>
      </c>
      <c r="AC10" s="17">
        <v>0.32712937056823299</v>
      </c>
      <c r="AD10" s="17">
        <v>0.29156890967448801</v>
      </c>
      <c r="AE10" s="17"/>
      <c r="AF10" s="17">
        <v>0.27297956038591198</v>
      </c>
      <c r="AG10" s="17">
        <v>0.31830476374939098</v>
      </c>
      <c r="AH10" s="17">
        <v>0.31959531145534897</v>
      </c>
      <c r="AI10" s="17">
        <v>0.221676106047863</v>
      </c>
      <c r="AJ10" s="17">
        <v>0.291715017994151</v>
      </c>
      <c r="AK10" s="17"/>
      <c r="AL10" s="17">
        <v>0.34515532516582798</v>
      </c>
      <c r="AM10" s="17">
        <v>0.27356308719258499</v>
      </c>
      <c r="AN10" s="17">
        <v>0.28024347658633503</v>
      </c>
      <c r="AO10" s="17">
        <v>0.22215770214584199</v>
      </c>
      <c r="AP10" s="17">
        <v>0.30921931956766502</v>
      </c>
      <c r="AQ10" s="17">
        <v>0.21887321414647701</v>
      </c>
      <c r="AR10" s="17"/>
      <c r="AS10" s="17">
        <v>0.28457157206891398</v>
      </c>
      <c r="AT10" s="17">
        <v>0.282002906985858</v>
      </c>
      <c r="AU10" s="17">
        <v>0.255325844557448</v>
      </c>
      <c r="AV10" s="17">
        <v>0.240553682271368</v>
      </c>
      <c r="AW10" s="17">
        <v>0.213544260589</v>
      </c>
      <c r="AX10" s="17"/>
      <c r="AY10" s="17">
        <v>0.26104090622376003</v>
      </c>
      <c r="AZ10" s="17">
        <v>0.29903101302757801</v>
      </c>
      <c r="BA10" s="17">
        <v>0.24941760156130499</v>
      </c>
      <c r="BB10" s="17">
        <v>0.26773447511745102</v>
      </c>
      <c r="BC10" s="17">
        <v>0.151536246453296</v>
      </c>
      <c r="BD10" s="17"/>
      <c r="BE10" s="17">
        <v>0.13057379013192399</v>
      </c>
      <c r="BF10" s="17">
        <v>0.29097904130778202</v>
      </c>
      <c r="BG10" s="17">
        <v>0.27308783333254699</v>
      </c>
      <c r="BH10" s="17">
        <v>0.27372743498354102</v>
      </c>
      <c r="BI10" s="17"/>
      <c r="BJ10" s="17">
        <v>0.213196633026913</v>
      </c>
      <c r="BK10" s="17">
        <v>0.30435873076050202</v>
      </c>
      <c r="BL10" s="17">
        <v>0.24524775327802101</v>
      </c>
      <c r="BM10" s="17">
        <v>0.29225347283332698</v>
      </c>
      <c r="BN10" s="17"/>
      <c r="BO10" s="17">
        <v>0.25337322698432002</v>
      </c>
      <c r="BP10" s="17">
        <v>0.235345010767672</v>
      </c>
      <c r="BQ10" s="17">
        <v>0.28005342980707298</v>
      </c>
      <c r="BR10" s="17"/>
      <c r="BS10" s="17">
        <v>0.266003434138738</v>
      </c>
      <c r="BT10" s="17">
        <v>0.27509316202770501</v>
      </c>
      <c r="BU10" s="17"/>
      <c r="BV10" s="17">
        <v>0.328459826608686</v>
      </c>
      <c r="BW10" s="17">
        <v>0.24637799416063899</v>
      </c>
      <c r="BX10" s="17">
        <v>0.27143995996784398</v>
      </c>
      <c r="BY10" s="17"/>
      <c r="BZ10" s="17">
        <v>0.32902157630424</v>
      </c>
      <c r="CA10" s="17">
        <v>0.28106266209256098</v>
      </c>
    </row>
    <row r="11" spans="2:79" x14ac:dyDescent="0.3">
      <c r="B11" s="18" t="s">
        <v>277</v>
      </c>
      <c r="C11" s="17">
        <v>0.24766836115822599</v>
      </c>
      <c r="D11" s="17">
        <v>0.241722858397657</v>
      </c>
      <c r="E11" s="17">
        <v>0.251638602827919</v>
      </c>
      <c r="F11" s="17"/>
      <c r="G11" s="17">
        <v>0.262075017182822</v>
      </c>
      <c r="H11" s="17">
        <v>0.239451104665101</v>
      </c>
      <c r="I11" s="17">
        <v>0.256780148895287</v>
      </c>
      <c r="J11" s="17">
        <v>0.22746055405460999</v>
      </c>
      <c r="K11" s="17">
        <v>0.25871550426807699</v>
      </c>
      <c r="L11" s="17">
        <v>0.246401043200389</v>
      </c>
      <c r="M11" s="17"/>
      <c r="N11" s="17">
        <v>0.244521299180846</v>
      </c>
      <c r="O11" s="17">
        <v>0.245893655401385</v>
      </c>
      <c r="P11" s="17">
        <v>0.23704377945701</v>
      </c>
      <c r="Q11" s="17">
        <v>0.26721588120114498</v>
      </c>
      <c r="R11" s="17"/>
      <c r="S11" s="17">
        <v>0.23083840567667799</v>
      </c>
      <c r="T11" s="17">
        <v>0.18750533149673099</v>
      </c>
      <c r="U11" s="17">
        <v>0.25580336295772499</v>
      </c>
      <c r="V11" s="17">
        <v>0.27907821817582701</v>
      </c>
      <c r="W11" s="17">
        <v>0.29893713844409198</v>
      </c>
      <c r="X11" s="17">
        <v>0.26789273572504502</v>
      </c>
      <c r="Y11" s="17">
        <v>0.27434403975932498</v>
      </c>
      <c r="Z11" s="17">
        <v>0.295650208351943</v>
      </c>
      <c r="AA11" s="17">
        <v>0.23138258777974</v>
      </c>
      <c r="AB11" s="17">
        <v>0.27741401958638701</v>
      </c>
      <c r="AC11" s="17">
        <v>0.219581958036973</v>
      </c>
      <c r="AD11" s="17">
        <v>0.17207736371195201</v>
      </c>
      <c r="AE11" s="17"/>
      <c r="AF11" s="17">
        <v>0.215512744025952</v>
      </c>
      <c r="AG11" s="17">
        <v>0.247985984058777</v>
      </c>
      <c r="AH11" s="17">
        <v>0.25818376751990102</v>
      </c>
      <c r="AI11" s="17">
        <v>0.26912540055984202</v>
      </c>
      <c r="AJ11" s="17">
        <v>0.25354022687012501</v>
      </c>
      <c r="AK11" s="17"/>
      <c r="AL11" s="17">
        <v>0.233044109022258</v>
      </c>
      <c r="AM11" s="17">
        <v>0.260473769821572</v>
      </c>
      <c r="AN11" s="17">
        <v>0.26055390564325798</v>
      </c>
      <c r="AO11" s="17">
        <v>0.23260769292634501</v>
      </c>
      <c r="AP11" s="17">
        <v>0.24579852547987499</v>
      </c>
      <c r="AQ11" s="17">
        <v>0.26926228222825999</v>
      </c>
      <c r="AR11" s="17"/>
      <c r="AS11" s="17">
        <v>0.18793127002141199</v>
      </c>
      <c r="AT11" s="17">
        <v>0.253537897746831</v>
      </c>
      <c r="AU11" s="17">
        <v>0.26097176157227298</v>
      </c>
      <c r="AV11" s="17">
        <v>0.27955379068047198</v>
      </c>
      <c r="AW11" s="17">
        <v>0.26496166207475402</v>
      </c>
      <c r="AX11" s="17"/>
      <c r="AY11" s="17">
        <v>0.21935952393699801</v>
      </c>
      <c r="AZ11" s="17">
        <v>0.25450091081547899</v>
      </c>
      <c r="BA11" s="17">
        <v>0.277404908146476</v>
      </c>
      <c r="BB11" s="17">
        <v>0.241196499615695</v>
      </c>
      <c r="BC11" s="17">
        <v>0.21127073107050101</v>
      </c>
      <c r="BD11" s="17"/>
      <c r="BE11" s="17">
        <v>0.28351727577046199</v>
      </c>
      <c r="BF11" s="17">
        <v>0.24349726247686401</v>
      </c>
      <c r="BG11" s="17">
        <v>0.25032758146473799</v>
      </c>
      <c r="BH11" s="17">
        <v>0.241697276978036</v>
      </c>
      <c r="BI11" s="17"/>
      <c r="BJ11" s="17">
        <v>0.21943629068789799</v>
      </c>
      <c r="BK11" s="17">
        <v>0.27201728667040498</v>
      </c>
      <c r="BL11" s="17">
        <v>0.25300548651214699</v>
      </c>
      <c r="BM11" s="17">
        <v>0.248768520048053</v>
      </c>
      <c r="BN11" s="17"/>
      <c r="BO11" s="17">
        <v>0.25683030571945198</v>
      </c>
      <c r="BP11" s="17">
        <v>0.278073033064765</v>
      </c>
      <c r="BQ11" s="17">
        <v>0.240601159095823</v>
      </c>
      <c r="BR11" s="17"/>
      <c r="BS11" s="17">
        <v>0.23910431809809601</v>
      </c>
      <c r="BT11" s="17">
        <v>0.25908073650053598</v>
      </c>
      <c r="BU11" s="17"/>
      <c r="BV11" s="17">
        <v>0.24397607252421599</v>
      </c>
      <c r="BW11" s="17">
        <v>0.274248411101009</v>
      </c>
      <c r="BX11" s="17">
        <v>0.21935142489252399</v>
      </c>
      <c r="BY11" s="17"/>
      <c r="BZ11" s="17">
        <v>0.24284387758130299</v>
      </c>
      <c r="CA11" s="17">
        <v>0.28383126827362398</v>
      </c>
    </row>
    <row r="12" spans="2:79" x14ac:dyDescent="0.3">
      <c r="B12" s="18" t="s">
        <v>278</v>
      </c>
      <c r="C12" s="17">
        <v>0.17748455871517499</v>
      </c>
      <c r="D12" s="17">
        <v>0.18276270828229299</v>
      </c>
      <c r="E12" s="17">
        <v>0.17179310417645499</v>
      </c>
      <c r="F12" s="17"/>
      <c r="G12" s="17">
        <v>0.10665299424843799</v>
      </c>
      <c r="H12" s="17">
        <v>0.13210706373404801</v>
      </c>
      <c r="I12" s="17">
        <v>0.12773052852451</v>
      </c>
      <c r="J12" s="17">
        <v>0.22952227365137401</v>
      </c>
      <c r="K12" s="17">
        <v>0.20728251826944299</v>
      </c>
      <c r="L12" s="17">
        <v>0.239950697083394</v>
      </c>
      <c r="M12" s="17"/>
      <c r="N12" s="17">
        <v>0.17299286951551199</v>
      </c>
      <c r="O12" s="17">
        <v>0.159208576837781</v>
      </c>
      <c r="P12" s="17">
        <v>0.21103492586146799</v>
      </c>
      <c r="Q12" s="17">
        <v>0.166987800998293</v>
      </c>
      <c r="R12" s="17"/>
      <c r="S12" s="17">
        <v>0.13754559821867901</v>
      </c>
      <c r="T12" s="17">
        <v>0.201910485464426</v>
      </c>
      <c r="U12" s="17">
        <v>0.16471827136709</v>
      </c>
      <c r="V12" s="17">
        <v>0.21284586074872799</v>
      </c>
      <c r="W12" s="17">
        <v>0.15961738854776999</v>
      </c>
      <c r="X12" s="17">
        <v>0.14115222954616399</v>
      </c>
      <c r="Y12" s="17">
        <v>0.209505064539945</v>
      </c>
      <c r="Z12" s="17">
        <v>0.14486988246673499</v>
      </c>
      <c r="AA12" s="17">
        <v>0.181536326885465</v>
      </c>
      <c r="AB12" s="17">
        <v>0.21072678221773899</v>
      </c>
      <c r="AC12" s="17">
        <v>0.21467338861721599</v>
      </c>
      <c r="AD12" s="17">
        <v>0.11720209449406301</v>
      </c>
      <c r="AE12" s="17"/>
      <c r="AF12" s="17">
        <v>0.25007699174736597</v>
      </c>
      <c r="AG12" s="17">
        <v>0.14722481287235001</v>
      </c>
      <c r="AH12" s="17">
        <v>0.13358444832796201</v>
      </c>
      <c r="AI12" s="17">
        <v>0.20768259518677601</v>
      </c>
      <c r="AJ12" s="17">
        <v>0.15165629038165501</v>
      </c>
      <c r="AK12" s="17"/>
      <c r="AL12" s="17">
        <v>0.103166126715545</v>
      </c>
      <c r="AM12" s="17">
        <v>0.21033345030016001</v>
      </c>
      <c r="AN12" s="17">
        <v>0.150383367791078</v>
      </c>
      <c r="AO12" s="17">
        <v>0.26748604118577601</v>
      </c>
      <c r="AP12" s="17">
        <v>0.146921306864322</v>
      </c>
      <c r="AQ12" s="17">
        <v>0.200608329905966</v>
      </c>
      <c r="AR12" s="17"/>
      <c r="AS12" s="17">
        <v>0.12876335066286501</v>
      </c>
      <c r="AT12" s="17">
        <v>0.19647095821716301</v>
      </c>
      <c r="AU12" s="17">
        <v>0.17264680086171499</v>
      </c>
      <c r="AV12" s="17">
        <v>0.195311380264344</v>
      </c>
      <c r="AW12" s="17">
        <v>0.112489368974728</v>
      </c>
      <c r="AX12" s="17"/>
      <c r="AY12" s="17">
        <v>0.171409499878524</v>
      </c>
      <c r="AZ12" s="17">
        <v>0.18817112914620199</v>
      </c>
      <c r="BA12" s="17">
        <v>0.16802854861047001</v>
      </c>
      <c r="BB12" s="17">
        <v>0.173692575338802</v>
      </c>
      <c r="BC12" s="17">
        <v>0.19516498013990299</v>
      </c>
      <c r="BD12" s="17"/>
      <c r="BE12" s="17">
        <v>0.22231400505659399</v>
      </c>
      <c r="BF12" s="17">
        <v>0.229222888585775</v>
      </c>
      <c r="BG12" s="17">
        <v>0.176883070976843</v>
      </c>
      <c r="BH12" s="17">
        <v>0.14303743038825301</v>
      </c>
      <c r="BI12" s="17"/>
      <c r="BJ12" s="17">
        <v>0.20766504097449001</v>
      </c>
      <c r="BK12" s="17">
        <v>0.11153461254927401</v>
      </c>
      <c r="BL12" s="17">
        <v>0.189980690282748</v>
      </c>
      <c r="BM12" s="17">
        <v>0.17532668521029501</v>
      </c>
      <c r="BN12" s="17"/>
      <c r="BO12" s="17">
        <v>0.16146388374059001</v>
      </c>
      <c r="BP12" s="17">
        <v>0.186930210366479</v>
      </c>
      <c r="BQ12" s="17">
        <v>0.180325530350711</v>
      </c>
      <c r="BR12" s="17"/>
      <c r="BS12" s="17">
        <v>0.18781851684567699</v>
      </c>
      <c r="BT12" s="17">
        <v>0.16314227910259901</v>
      </c>
      <c r="BU12" s="17"/>
      <c r="BV12" s="17">
        <v>0.138073764608549</v>
      </c>
      <c r="BW12" s="17">
        <v>0.178703079691068</v>
      </c>
      <c r="BX12" s="17">
        <v>0.210351992849409</v>
      </c>
      <c r="BY12" s="17"/>
      <c r="BZ12" s="17">
        <v>0.19800182132636801</v>
      </c>
      <c r="CA12" s="17">
        <v>0.13690313221585701</v>
      </c>
    </row>
    <row r="13" spans="2:79" x14ac:dyDescent="0.3">
      <c r="B13" s="18" t="s">
        <v>279</v>
      </c>
      <c r="C13" s="17">
        <v>6.5763259641179003E-2</v>
      </c>
      <c r="D13" s="17">
        <v>8.0902329167189299E-2</v>
      </c>
      <c r="E13" s="17">
        <v>5.1582543204644997E-2</v>
      </c>
      <c r="F13" s="17"/>
      <c r="G13" s="17">
        <v>3.1789379110699997E-2</v>
      </c>
      <c r="H13" s="17">
        <v>4.0209092750884398E-2</v>
      </c>
      <c r="I13" s="17">
        <v>7.1946461104776593E-2</v>
      </c>
      <c r="J13" s="17">
        <v>7.1628290518466101E-2</v>
      </c>
      <c r="K13" s="17">
        <v>0.106686984350188</v>
      </c>
      <c r="L13" s="17">
        <v>7.2143762955733298E-2</v>
      </c>
      <c r="M13" s="17"/>
      <c r="N13" s="17">
        <v>4.2078547705571102E-2</v>
      </c>
      <c r="O13" s="17">
        <v>7.1487246593846004E-2</v>
      </c>
      <c r="P13" s="17">
        <v>6.6913829135721498E-2</v>
      </c>
      <c r="Q13" s="17">
        <v>8.5692566138488094E-2</v>
      </c>
      <c r="R13" s="17"/>
      <c r="S13" s="17">
        <v>4.0335243207503299E-2</v>
      </c>
      <c r="T13" s="17">
        <v>6.1440545581476297E-2</v>
      </c>
      <c r="U13" s="17">
        <v>6.9235957416744195E-2</v>
      </c>
      <c r="V13" s="17">
        <v>8.1572056287849901E-2</v>
      </c>
      <c r="W13" s="17">
        <v>7.7268155826237805E-2</v>
      </c>
      <c r="X13" s="17">
        <v>6.5098861062802396E-2</v>
      </c>
      <c r="Y13" s="17">
        <v>9.1029793715022705E-2</v>
      </c>
      <c r="Z13" s="17">
        <v>3.8867357226436798E-2</v>
      </c>
      <c r="AA13" s="17">
        <v>4.2668212955236602E-2</v>
      </c>
      <c r="AB13" s="17">
        <v>9.9930605919072005E-2</v>
      </c>
      <c r="AC13" s="17">
        <v>4.0228346939053403E-2</v>
      </c>
      <c r="AD13" s="17">
        <v>0.114639358880958</v>
      </c>
      <c r="AE13" s="17"/>
      <c r="AF13" s="17">
        <v>8.2478923874200902E-2</v>
      </c>
      <c r="AG13" s="17">
        <v>4.2271408684460499E-2</v>
      </c>
      <c r="AH13" s="17">
        <v>1.6059679933135802E-2</v>
      </c>
      <c r="AI13" s="17">
        <v>0.15466568604150599</v>
      </c>
      <c r="AJ13" s="17">
        <v>3.8600422080147703E-2</v>
      </c>
      <c r="AK13" s="17"/>
      <c r="AL13" s="17">
        <v>3.87098818590891E-2</v>
      </c>
      <c r="AM13" s="17">
        <v>6.74064919303555E-2</v>
      </c>
      <c r="AN13" s="17">
        <v>2.9982641258317799E-2</v>
      </c>
      <c r="AO13" s="17">
        <v>0.110302926831578</v>
      </c>
      <c r="AP13" s="17">
        <v>4.2046394505400701E-2</v>
      </c>
      <c r="AQ13" s="17">
        <v>5.8686957747930098E-2</v>
      </c>
      <c r="AR13" s="17"/>
      <c r="AS13" s="17">
        <v>4.3005256740916903E-2</v>
      </c>
      <c r="AT13" s="17">
        <v>5.7984617705298599E-2</v>
      </c>
      <c r="AU13" s="17">
        <v>7.6514900261000093E-2</v>
      </c>
      <c r="AV13" s="17">
        <v>8.51206811325802E-2</v>
      </c>
      <c r="AW13" s="17">
        <v>0.19752758592662401</v>
      </c>
      <c r="AX13" s="17"/>
      <c r="AY13" s="17">
        <v>7.9517495672538296E-2</v>
      </c>
      <c r="AZ13" s="17">
        <v>3.9640271206086097E-2</v>
      </c>
      <c r="BA13" s="17">
        <v>6.0935276523840898E-2</v>
      </c>
      <c r="BB13" s="17">
        <v>8.17814633605074E-2</v>
      </c>
      <c r="BC13" s="17">
        <v>0.23608916331631699</v>
      </c>
      <c r="BD13" s="17"/>
      <c r="BE13" s="17">
        <v>9.7622217545374396E-2</v>
      </c>
      <c r="BF13" s="17">
        <v>6.5627945375113794E-2</v>
      </c>
      <c r="BG13" s="17">
        <v>6.5953205700683304E-2</v>
      </c>
      <c r="BH13" s="17">
        <v>6.2829847132764405E-2</v>
      </c>
      <c r="BI13" s="17"/>
      <c r="BJ13" s="17">
        <v>0.13831247062743501</v>
      </c>
      <c r="BK13" s="17">
        <v>1.93901211850676E-2</v>
      </c>
      <c r="BL13" s="17">
        <v>5.95471061353567E-2</v>
      </c>
      <c r="BM13" s="17">
        <v>5.8396634407045997E-2</v>
      </c>
      <c r="BN13" s="17"/>
      <c r="BO13" s="17">
        <v>5.56058354438696E-2</v>
      </c>
      <c r="BP13" s="17">
        <v>7.0911464448275605E-2</v>
      </c>
      <c r="BQ13" s="17">
        <v>6.6766832446549504E-2</v>
      </c>
      <c r="BR13" s="17"/>
      <c r="BS13" s="17">
        <v>6.2082439475293898E-2</v>
      </c>
      <c r="BT13" s="17">
        <v>7.0888362795500703E-2</v>
      </c>
      <c r="BU13" s="17"/>
      <c r="BV13" s="17">
        <v>5.1159931464762699E-2</v>
      </c>
      <c r="BW13" s="17">
        <v>6.0215014160812298E-2</v>
      </c>
      <c r="BX13" s="17">
        <v>8.1218750829319605E-2</v>
      </c>
      <c r="BY13" s="17"/>
      <c r="BZ13" s="17">
        <v>5.6755278029035003E-2</v>
      </c>
      <c r="CA13" s="17">
        <v>2.5444918194479801E-2</v>
      </c>
    </row>
    <row r="14" spans="2:79" x14ac:dyDescent="0.3">
      <c r="B14" s="18" t="s">
        <v>105</v>
      </c>
      <c r="C14" s="19">
        <v>7.15016655664963E-2</v>
      </c>
      <c r="D14" s="19">
        <v>5.6569976127400001E-2</v>
      </c>
      <c r="E14" s="19">
        <v>8.4837229747756399E-2</v>
      </c>
      <c r="F14" s="19"/>
      <c r="G14" s="19">
        <v>5.8878413445781499E-2</v>
      </c>
      <c r="H14" s="19">
        <v>6.3966794632912105E-2</v>
      </c>
      <c r="I14" s="19">
        <v>8.50245278726251E-2</v>
      </c>
      <c r="J14" s="19">
        <v>8.2239470227771796E-2</v>
      </c>
      <c r="K14" s="19">
        <v>6.6310281944747002E-2</v>
      </c>
      <c r="L14" s="19">
        <v>6.9811675639189497E-2</v>
      </c>
      <c r="M14" s="19"/>
      <c r="N14" s="19">
        <v>4.1410418420035497E-2</v>
      </c>
      <c r="O14" s="19">
        <v>6.1264371280985198E-2</v>
      </c>
      <c r="P14" s="19">
        <v>7.9468476670075505E-2</v>
      </c>
      <c r="Q14" s="19">
        <v>0.10906623808178501</v>
      </c>
      <c r="R14" s="19"/>
      <c r="S14" s="19">
        <v>5.70296430954189E-2</v>
      </c>
      <c r="T14" s="19">
        <v>6.8495128891423895E-2</v>
      </c>
      <c r="U14" s="19">
        <v>0.108743754745194</v>
      </c>
      <c r="V14" s="19">
        <v>3.8643770911430897E-2</v>
      </c>
      <c r="W14" s="19">
        <v>4.3287900299597601E-2</v>
      </c>
      <c r="X14" s="19">
        <v>9.7225071090432005E-2</v>
      </c>
      <c r="Y14" s="19">
        <v>7.0199641962436499E-2</v>
      </c>
      <c r="Z14" s="19">
        <v>6.2475020229189597E-2</v>
      </c>
      <c r="AA14" s="19">
        <v>7.2378186322417798E-2</v>
      </c>
      <c r="AB14" s="19">
        <v>6.2187106771531803E-2</v>
      </c>
      <c r="AC14" s="19">
        <v>0.109399139194432</v>
      </c>
      <c r="AD14" s="19">
        <v>0.116841163614452</v>
      </c>
      <c r="AE14" s="19"/>
      <c r="AF14" s="19">
        <v>6.6291701466994493E-2</v>
      </c>
      <c r="AG14" s="19">
        <v>3.5123360567687799E-2</v>
      </c>
      <c r="AH14" s="19">
        <v>7.1362563954764993E-2</v>
      </c>
      <c r="AI14" s="19">
        <v>6.31174804435536E-2</v>
      </c>
      <c r="AJ14" s="19">
        <v>8.8552381659379495E-2</v>
      </c>
      <c r="AK14" s="19"/>
      <c r="AL14" s="19">
        <v>2.3599422021223899E-2</v>
      </c>
      <c r="AM14" s="19">
        <v>4.5333738464035302E-2</v>
      </c>
      <c r="AN14" s="19">
        <v>6.5172380209110703E-2</v>
      </c>
      <c r="AO14" s="19">
        <v>8.5241540713491507E-2</v>
      </c>
      <c r="AP14" s="19">
        <v>7.4956022661851696E-2</v>
      </c>
      <c r="AQ14" s="19">
        <v>0.14904393406643399</v>
      </c>
      <c r="AR14" s="19"/>
      <c r="AS14" s="19">
        <v>4.9941293270231599E-2</v>
      </c>
      <c r="AT14" s="19">
        <v>6.0141585054222998E-2</v>
      </c>
      <c r="AU14" s="19">
        <v>0.110973637795083</v>
      </c>
      <c r="AV14" s="19">
        <v>7.3155368404211205E-2</v>
      </c>
      <c r="AW14" s="19">
        <v>4.9046995929195897E-2</v>
      </c>
      <c r="AX14" s="19"/>
      <c r="AY14" s="19">
        <v>4.3938688945196799E-2</v>
      </c>
      <c r="AZ14" s="19">
        <v>7.1217613846446301E-2</v>
      </c>
      <c r="BA14" s="19">
        <v>9.5056098719622298E-2</v>
      </c>
      <c r="BB14" s="19">
        <v>9.0889852460670106E-2</v>
      </c>
      <c r="BC14" s="19">
        <v>2.8629305211711999E-2</v>
      </c>
      <c r="BD14" s="19"/>
      <c r="BE14" s="19">
        <v>0.108459231235447</v>
      </c>
      <c r="BF14" s="19">
        <v>5.3390963425021899E-2</v>
      </c>
      <c r="BG14" s="19">
        <v>6.2256334373990703E-2</v>
      </c>
      <c r="BH14" s="19">
        <v>8.3468081522938997E-2</v>
      </c>
      <c r="BI14" s="19"/>
      <c r="BJ14" s="19">
        <v>7.9054609834798506E-2</v>
      </c>
      <c r="BK14" s="19">
        <v>3.2104257866830598E-2</v>
      </c>
      <c r="BL14" s="19">
        <v>7.3976945453593901E-2</v>
      </c>
      <c r="BM14" s="19">
        <v>6.9881029962084798E-2</v>
      </c>
      <c r="BN14" s="19"/>
      <c r="BO14" s="19">
        <v>5.2999853078619603E-2</v>
      </c>
      <c r="BP14" s="19">
        <v>6.9630602316253204E-2</v>
      </c>
      <c r="BQ14" s="19">
        <v>7.3103067953845302E-2</v>
      </c>
      <c r="BR14" s="19"/>
      <c r="BS14" s="19">
        <v>6.84818033665818E-2</v>
      </c>
      <c r="BT14" s="19">
        <v>7.5826956005612206E-2</v>
      </c>
      <c r="BU14" s="19"/>
      <c r="BV14" s="19">
        <v>5.8516300456248997E-2</v>
      </c>
      <c r="BW14" s="19">
        <v>8.0169027369044604E-2</v>
      </c>
      <c r="BX14" s="19">
        <v>4.0135805100030703E-2</v>
      </c>
      <c r="BY14" s="19"/>
      <c r="BZ14" s="19">
        <v>2.3925272248658501E-2</v>
      </c>
      <c r="CA14" s="19">
        <v>2.7672692201454199E-2</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290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275</v>
      </c>
      <c r="C9" s="17">
        <v>0.13931162267375</v>
      </c>
      <c r="D9" s="17">
        <v>0.13987940793279099</v>
      </c>
      <c r="E9" s="17">
        <v>0.13999549173238199</v>
      </c>
      <c r="F9" s="17"/>
      <c r="G9" s="17">
        <v>0.17941858623281901</v>
      </c>
      <c r="H9" s="17">
        <v>0.20750975775930899</v>
      </c>
      <c r="I9" s="17">
        <v>0.200500670424681</v>
      </c>
      <c r="J9" s="17">
        <v>9.3027357735372504E-2</v>
      </c>
      <c r="K9" s="17">
        <v>9.0328758001406703E-2</v>
      </c>
      <c r="L9" s="17">
        <v>7.7595443109822304E-2</v>
      </c>
      <c r="M9" s="17"/>
      <c r="N9" s="17">
        <v>0.15779631515836301</v>
      </c>
      <c r="O9" s="17">
        <v>0.120361196046743</v>
      </c>
      <c r="P9" s="17">
        <v>0.14562856122989701</v>
      </c>
      <c r="Q9" s="17">
        <v>0.132353828740368</v>
      </c>
      <c r="R9" s="17"/>
      <c r="S9" s="17">
        <v>0.22008342903101499</v>
      </c>
      <c r="T9" s="17">
        <v>0.12622599938799201</v>
      </c>
      <c r="U9" s="17">
        <v>0.100331562523819</v>
      </c>
      <c r="V9" s="17">
        <v>0.147960102496943</v>
      </c>
      <c r="W9" s="17">
        <v>9.9170442570440803E-2</v>
      </c>
      <c r="X9" s="17">
        <v>0.15043246024328799</v>
      </c>
      <c r="Y9" s="17">
        <v>0.10104774624224599</v>
      </c>
      <c r="Z9" s="17">
        <v>0.11480430235865</v>
      </c>
      <c r="AA9" s="17">
        <v>0.167917915859321</v>
      </c>
      <c r="AB9" s="17">
        <v>9.9056245954693298E-2</v>
      </c>
      <c r="AC9" s="17">
        <v>9.8061797672654202E-2</v>
      </c>
      <c r="AD9" s="17">
        <v>0.17813861009338799</v>
      </c>
      <c r="AE9" s="17"/>
      <c r="AF9" s="17">
        <v>0.115438183023157</v>
      </c>
      <c r="AG9" s="17">
        <v>0.18887843880003299</v>
      </c>
      <c r="AH9" s="17">
        <v>0.10413385839655601</v>
      </c>
      <c r="AI9" s="17">
        <v>6.1634498907561702E-2</v>
      </c>
      <c r="AJ9" s="17">
        <v>0.156253796404976</v>
      </c>
      <c r="AK9" s="17"/>
      <c r="AL9" s="17">
        <v>0.22918306535865501</v>
      </c>
      <c r="AM9" s="17">
        <v>0.14493673374323701</v>
      </c>
      <c r="AN9" s="17">
        <v>0.116691227285299</v>
      </c>
      <c r="AO9" s="17">
        <v>8.0260239587639601E-2</v>
      </c>
      <c r="AP9" s="17">
        <v>0.116534409950001</v>
      </c>
      <c r="AQ9" s="17">
        <v>7.9524651227483104E-2</v>
      </c>
      <c r="AR9" s="17"/>
      <c r="AS9" s="17">
        <v>0.27643761268510703</v>
      </c>
      <c r="AT9" s="17">
        <v>0.126749881128358</v>
      </c>
      <c r="AU9" s="17">
        <v>7.4342321371583905E-2</v>
      </c>
      <c r="AV9" s="17">
        <v>0.122006037283186</v>
      </c>
      <c r="AW9" s="17">
        <v>0.13939281813676399</v>
      </c>
      <c r="AX9" s="17"/>
      <c r="AY9" s="17">
        <v>0.23201541309771601</v>
      </c>
      <c r="AZ9" s="17">
        <v>0.11318014329328201</v>
      </c>
      <c r="BA9" s="17">
        <v>0.107480166352204</v>
      </c>
      <c r="BB9" s="17">
        <v>0.113155141059749</v>
      </c>
      <c r="BC9" s="17">
        <v>7.0231684595826002E-2</v>
      </c>
      <c r="BD9" s="17"/>
      <c r="BE9" s="17">
        <v>0.14205210231904999</v>
      </c>
      <c r="BF9" s="17">
        <v>0.11054146815042</v>
      </c>
      <c r="BG9" s="17">
        <v>0.13494966395168401</v>
      </c>
      <c r="BH9" s="17">
        <v>0.165512337580906</v>
      </c>
      <c r="BI9" s="17"/>
      <c r="BJ9" s="17">
        <v>0.107399718777989</v>
      </c>
      <c r="BK9" s="17">
        <v>0.26556390971696098</v>
      </c>
      <c r="BL9" s="17">
        <v>0.106232543502743</v>
      </c>
      <c r="BM9" s="17">
        <v>0.14615968203042301</v>
      </c>
      <c r="BN9" s="17"/>
      <c r="BO9" s="17">
        <v>0.21568288141983499</v>
      </c>
      <c r="BP9" s="17">
        <v>0.12197501472028301</v>
      </c>
      <c r="BQ9" s="17">
        <v>0.127679010098046</v>
      </c>
      <c r="BR9" s="17"/>
      <c r="BS9" s="17">
        <v>0.148324736264239</v>
      </c>
      <c r="BT9" s="17">
        <v>0.127744214977632</v>
      </c>
      <c r="BU9" s="17"/>
      <c r="BV9" s="17">
        <v>0.109487291272454</v>
      </c>
      <c r="BW9" s="17">
        <v>0.13726595127151001</v>
      </c>
      <c r="BX9" s="17">
        <v>0.169551132940674</v>
      </c>
      <c r="BY9" s="17"/>
      <c r="BZ9" s="17">
        <v>0.188105628551297</v>
      </c>
      <c r="CA9" s="17">
        <v>0.25278131050041103</v>
      </c>
    </row>
    <row r="10" spans="2:79" x14ac:dyDescent="0.3">
      <c r="B10" s="18" t="s">
        <v>276</v>
      </c>
      <c r="C10" s="17">
        <v>0.28182635455266503</v>
      </c>
      <c r="D10" s="17">
        <v>0.280215938417123</v>
      </c>
      <c r="E10" s="17">
        <v>0.28310374856601001</v>
      </c>
      <c r="F10" s="17"/>
      <c r="G10" s="17">
        <v>0.29866667973012501</v>
      </c>
      <c r="H10" s="17">
        <v>0.29833860524602501</v>
      </c>
      <c r="I10" s="17">
        <v>0.25869383870052398</v>
      </c>
      <c r="J10" s="17">
        <v>0.287407821464921</v>
      </c>
      <c r="K10" s="17">
        <v>0.27824893569898601</v>
      </c>
      <c r="L10" s="17">
        <v>0.273780425118819</v>
      </c>
      <c r="M10" s="17"/>
      <c r="N10" s="17">
        <v>0.29483717921819502</v>
      </c>
      <c r="O10" s="17">
        <v>0.27192850437627702</v>
      </c>
      <c r="P10" s="17">
        <v>0.27657121124623302</v>
      </c>
      <c r="Q10" s="17">
        <v>0.286485631936645</v>
      </c>
      <c r="R10" s="17"/>
      <c r="S10" s="17">
        <v>0.28956939434505802</v>
      </c>
      <c r="T10" s="17">
        <v>0.29651524377338101</v>
      </c>
      <c r="U10" s="17">
        <v>0.30350031188936999</v>
      </c>
      <c r="V10" s="17">
        <v>0.26531994859419999</v>
      </c>
      <c r="W10" s="17">
        <v>0.33919881740373298</v>
      </c>
      <c r="X10" s="17">
        <v>0.24721798999861599</v>
      </c>
      <c r="Y10" s="17">
        <v>0.31219300893329399</v>
      </c>
      <c r="Z10" s="17">
        <v>0.273893107038438</v>
      </c>
      <c r="AA10" s="17">
        <v>0.279696170202963</v>
      </c>
      <c r="AB10" s="17">
        <v>0.26047979669415799</v>
      </c>
      <c r="AC10" s="17">
        <v>0.211175777089842</v>
      </c>
      <c r="AD10" s="17">
        <v>0.26314298449836698</v>
      </c>
      <c r="AE10" s="17"/>
      <c r="AF10" s="17">
        <v>0.24870205120420699</v>
      </c>
      <c r="AG10" s="17">
        <v>0.31472657671793902</v>
      </c>
      <c r="AH10" s="17">
        <v>0.37176363851503502</v>
      </c>
      <c r="AI10" s="17">
        <v>0.26741237574884302</v>
      </c>
      <c r="AJ10" s="17">
        <v>0.29603918255203099</v>
      </c>
      <c r="AK10" s="17"/>
      <c r="AL10" s="17">
        <v>0.34843137950873798</v>
      </c>
      <c r="AM10" s="17">
        <v>0.264778685389434</v>
      </c>
      <c r="AN10" s="17">
        <v>0.347508207301224</v>
      </c>
      <c r="AO10" s="17">
        <v>0.224006312079396</v>
      </c>
      <c r="AP10" s="17">
        <v>0.35243040034138301</v>
      </c>
      <c r="AQ10" s="17">
        <v>0.22156262525286499</v>
      </c>
      <c r="AR10" s="17"/>
      <c r="AS10" s="17">
        <v>0.28174719883546701</v>
      </c>
      <c r="AT10" s="17">
        <v>0.30555005087458997</v>
      </c>
      <c r="AU10" s="17">
        <v>0.25518257172627501</v>
      </c>
      <c r="AV10" s="17">
        <v>0.24550180584492401</v>
      </c>
      <c r="AW10" s="17">
        <v>0.22774718101413899</v>
      </c>
      <c r="AX10" s="17"/>
      <c r="AY10" s="17">
        <v>0.264568327605188</v>
      </c>
      <c r="AZ10" s="17">
        <v>0.313090328945416</v>
      </c>
      <c r="BA10" s="17">
        <v>0.28122262039836798</v>
      </c>
      <c r="BB10" s="17">
        <v>0.25514534696763602</v>
      </c>
      <c r="BC10" s="17">
        <v>0.177449351817864</v>
      </c>
      <c r="BD10" s="17"/>
      <c r="BE10" s="17">
        <v>0.19995985676542499</v>
      </c>
      <c r="BF10" s="17">
        <v>0.29524881108287199</v>
      </c>
      <c r="BG10" s="17">
        <v>0.283541189119704</v>
      </c>
      <c r="BH10" s="17">
        <v>0.28470500951759697</v>
      </c>
      <c r="BI10" s="17"/>
      <c r="BJ10" s="17">
        <v>0.30489155178692201</v>
      </c>
      <c r="BK10" s="17">
        <v>0.24647276989872699</v>
      </c>
      <c r="BL10" s="17">
        <v>0.26303376266529399</v>
      </c>
      <c r="BM10" s="17">
        <v>0.291535535642787</v>
      </c>
      <c r="BN10" s="17"/>
      <c r="BO10" s="17">
        <v>0.26948149579084502</v>
      </c>
      <c r="BP10" s="17">
        <v>0.26026907669188498</v>
      </c>
      <c r="BQ10" s="17">
        <v>0.289047568236937</v>
      </c>
      <c r="BR10" s="17"/>
      <c r="BS10" s="17">
        <v>0.29117607097141801</v>
      </c>
      <c r="BT10" s="17">
        <v>0.26970570203361499</v>
      </c>
      <c r="BU10" s="17"/>
      <c r="BV10" s="17">
        <v>0.32813149545363701</v>
      </c>
      <c r="BW10" s="17">
        <v>0.27505844048939898</v>
      </c>
      <c r="BX10" s="17">
        <v>0.26094511994547298</v>
      </c>
      <c r="BY10" s="17"/>
      <c r="BZ10" s="17">
        <v>0.31489962897221502</v>
      </c>
      <c r="CA10" s="17">
        <v>0.28570444972838799</v>
      </c>
    </row>
    <row r="11" spans="2:79" x14ac:dyDescent="0.3">
      <c r="B11" s="18" t="s">
        <v>277</v>
      </c>
      <c r="C11" s="17">
        <v>0.31245171439198599</v>
      </c>
      <c r="D11" s="17">
        <v>0.30981631356872802</v>
      </c>
      <c r="E11" s="17">
        <v>0.31503627536872197</v>
      </c>
      <c r="F11" s="17"/>
      <c r="G11" s="17">
        <v>0.345097538736304</v>
      </c>
      <c r="H11" s="17">
        <v>0.29970374785622</v>
      </c>
      <c r="I11" s="17">
        <v>0.29607692596363</v>
      </c>
      <c r="J11" s="17">
        <v>0.294210692330654</v>
      </c>
      <c r="K11" s="17">
        <v>0.30789965823904902</v>
      </c>
      <c r="L11" s="17">
        <v>0.332227343614385</v>
      </c>
      <c r="M11" s="17"/>
      <c r="N11" s="17">
        <v>0.32420305516113201</v>
      </c>
      <c r="O11" s="17">
        <v>0.34507851534635198</v>
      </c>
      <c r="P11" s="17">
        <v>0.27110001525497901</v>
      </c>
      <c r="Q11" s="17">
        <v>0.296134059514365</v>
      </c>
      <c r="R11" s="17"/>
      <c r="S11" s="17">
        <v>0.284556862641971</v>
      </c>
      <c r="T11" s="17">
        <v>0.31237840281074702</v>
      </c>
      <c r="U11" s="17">
        <v>0.295161962065359</v>
      </c>
      <c r="V11" s="17">
        <v>0.31225104158563199</v>
      </c>
      <c r="W11" s="17">
        <v>0.32431656051310098</v>
      </c>
      <c r="X11" s="17">
        <v>0.334144131093838</v>
      </c>
      <c r="Y11" s="17">
        <v>0.266188361884864</v>
      </c>
      <c r="Z11" s="17">
        <v>0.34493609076387899</v>
      </c>
      <c r="AA11" s="17">
        <v>0.34809734104796902</v>
      </c>
      <c r="AB11" s="17">
        <v>0.29932149898829302</v>
      </c>
      <c r="AC11" s="17">
        <v>0.354792564702678</v>
      </c>
      <c r="AD11" s="17">
        <v>0.31495446316665698</v>
      </c>
      <c r="AE11" s="17"/>
      <c r="AF11" s="17">
        <v>0.328572636083651</v>
      </c>
      <c r="AG11" s="17">
        <v>0.30930200817110398</v>
      </c>
      <c r="AH11" s="17">
        <v>0.30477513086165797</v>
      </c>
      <c r="AI11" s="17">
        <v>0.29606511766589999</v>
      </c>
      <c r="AJ11" s="17">
        <v>0.34065969964102499</v>
      </c>
      <c r="AK11" s="17"/>
      <c r="AL11" s="17">
        <v>0.29267265520728403</v>
      </c>
      <c r="AM11" s="17">
        <v>0.33100769691271997</v>
      </c>
      <c r="AN11" s="17">
        <v>0.27959363261479903</v>
      </c>
      <c r="AO11" s="17">
        <v>0.31221845698879902</v>
      </c>
      <c r="AP11" s="17">
        <v>0.36039691852532202</v>
      </c>
      <c r="AQ11" s="17">
        <v>0.38012955557709299</v>
      </c>
      <c r="AR11" s="17"/>
      <c r="AS11" s="17">
        <v>0.26884631496987599</v>
      </c>
      <c r="AT11" s="17">
        <v>0.321029818450145</v>
      </c>
      <c r="AU11" s="17">
        <v>0.34006007574673103</v>
      </c>
      <c r="AV11" s="17">
        <v>0.27180130805791902</v>
      </c>
      <c r="AW11" s="17">
        <v>0.34192669803991799</v>
      </c>
      <c r="AX11" s="17"/>
      <c r="AY11" s="17">
        <v>0.28501780507122798</v>
      </c>
      <c r="AZ11" s="17">
        <v>0.33326971077913697</v>
      </c>
      <c r="BA11" s="17">
        <v>0.30590229229752602</v>
      </c>
      <c r="BB11" s="17">
        <v>0.325242165802057</v>
      </c>
      <c r="BC11" s="17">
        <v>0.26459411297816998</v>
      </c>
      <c r="BD11" s="17"/>
      <c r="BE11" s="17">
        <v>0.276083311975648</v>
      </c>
      <c r="BF11" s="17">
        <v>0.301358700784018</v>
      </c>
      <c r="BG11" s="17">
        <v>0.332356739551389</v>
      </c>
      <c r="BH11" s="17">
        <v>0.29117228401052597</v>
      </c>
      <c r="BI11" s="17"/>
      <c r="BJ11" s="17">
        <v>0.24184789421806499</v>
      </c>
      <c r="BK11" s="17">
        <v>0.34110194320488302</v>
      </c>
      <c r="BL11" s="17">
        <v>0.34102204766046201</v>
      </c>
      <c r="BM11" s="17">
        <v>0.30914896477898501</v>
      </c>
      <c r="BN11" s="17"/>
      <c r="BO11" s="17">
        <v>0.26091629466395699</v>
      </c>
      <c r="BP11" s="17">
        <v>0.37065878471347802</v>
      </c>
      <c r="BQ11" s="17">
        <v>0.31071449139393698</v>
      </c>
      <c r="BR11" s="17"/>
      <c r="BS11" s="17">
        <v>0.30653035071009999</v>
      </c>
      <c r="BT11" s="17">
        <v>0.32095353382622899</v>
      </c>
      <c r="BU11" s="17"/>
      <c r="BV11" s="17">
        <v>0.34681153856807301</v>
      </c>
      <c r="BW11" s="17">
        <v>0.31220513798994798</v>
      </c>
      <c r="BX11" s="17">
        <v>0.29451361852428598</v>
      </c>
      <c r="BY11" s="17"/>
      <c r="BZ11" s="17">
        <v>0.31851376037725299</v>
      </c>
      <c r="CA11" s="17">
        <v>0.28583901172875098</v>
      </c>
    </row>
    <row r="12" spans="2:79" x14ac:dyDescent="0.3">
      <c r="B12" s="18" t="s">
        <v>278</v>
      </c>
      <c r="C12" s="17">
        <v>0.16858590365411</v>
      </c>
      <c r="D12" s="17">
        <v>0.17448618392575599</v>
      </c>
      <c r="E12" s="17">
        <v>0.16316512543078099</v>
      </c>
      <c r="F12" s="17"/>
      <c r="G12" s="17">
        <v>0.118119995329862</v>
      </c>
      <c r="H12" s="17">
        <v>0.114777394653256</v>
      </c>
      <c r="I12" s="17">
        <v>0.13358713564667299</v>
      </c>
      <c r="J12" s="17">
        <v>0.200821005917907</v>
      </c>
      <c r="K12" s="17">
        <v>0.21710680578109401</v>
      </c>
      <c r="L12" s="17">
        <v>0.21594239817153199</v>
      </c>
      <c r="M12" s="17"/>
      <c r="N12" s="17">
        <v>0.15312556208470399</v>
      </c>
      <c r="O12" s="17">
        <v>0.16510188215403801</v>
      </c>
      <c r="P12" s="17">
        <v>0.18353323337854799</v>
      </c>
      <c r="Q12" s="17">
        <v>0.17723133183509099</v>
      </c>
      <c r="R12" s="17"/>
      <c r="S12" s="17">
        <v>0.14042614169998799</v>
      </c>
      <c r="T12" s="17">
        <v>0.17848675827198601</v>
      </c>
      <c r="U12" s="17">
        <v>0.21193108419378101</v>
      </c>
      <c r="V12" s="17">
        <v>0.17751432079454599</v>
      </c>
      <c r="W12" s="17">
        <v>0.13990354016386</v>
      </c>
      <c r="X12" s="17">
        <v>0.158719142477701</v>
      </c>
      <c r="Y12" s="17">
        <v>0.21268418034018099</v>
      </c>
      <c r="Z12" s="17">
        <v>0.20156080732489701</v>
      </c>
      <c r="AA12" s="17">
        <v>0.12650911345340099</v>
      </c>
      <c r="AB12" s="17">
        <v>0.185794272658339</v>
      </c>
      <c r="AC12" s="17">
        <v>0.18356035394190501</v>
      </c>
      <c r="AD12" s="17">
        <v>0.126874421836911</v>
      </c>
      <c r="AE12" s="17"/>
      <c r="AF12" s="17">
        <v>0.20401530381800601</v>
      </c>
      <c r="AG12" s="17">
        <v>0.13073713198416501</v>
      </c>
      <c r="AH12" s="17">
        <v>0.15026551726142601</v>
      </c>
      <c r="AI12" s="17">
        <v>0.237633929915225</v>
      </c>
      <c r="AJ12" s="17">
        <v>0.12268105157415</v>
      </c>
      <c r="AK12" s="17"/>
      <c r="AL12" s="17">
        <v>0.101715890565798</v>
      </c>
      <c r="AM12" s="17">
        <v>0.16627691132449701</v>
      </c>
      <c r="AN12" s="17">
        <v>0.178699560069846</v>
      </c>
      <c r="AO12" s="17">
        <v>0.253649459750239</v>
      </c>
      <c r="AP12" s="17">
        <v>9.4199524659107303E-2</v>
      </c>
      <c r="AQ12" s="17">
        <v>0.15414171728784901</v>
      </c>
      <c r="AR12" s="17"/>
      <c r="AS12" s="17">
        <v>0.124976067745198</v>
      </c>
      <c r="AT12" s="17">
        <v>0.16826109720662899</v>
      </c>
      <c r="AU12" s="17">
        <v>0.17482829652429999</v>
      </c>
      <c r="AV12" s="17">
        <v>0.24615215486747299</v>
      </c>
      <c r="AW12" s="17">
        <v>7.2835877062632004E-2</v>
      </c>
      <c r="AX12" s="17"/>
      <c r="AY12" s="17">
        <v>0.151616806181189</v>
      </c>
      <c r="AZ12" s="17">
        <v>0.159136006871926</v>
      </c>
      <c r="BA12" s="17">
        <v>0.17040645055034701</v>
      </c>
      <c r="BB12" s="17">
        <v>0.22654577248102301</v>
      </c>
      <c r="BC12" s="17">
        <v>0.17825038208389299</v>
      </c>
      <c r="BD12" s="17"/>
      <c r="BE12" s="17">
        <v>0.28115658876559801</v>
      </c>
      <c r="BF12" s="17">
        <v>0.20935528691212299</v>
      </c>
      <c r="BG12" s="17">
        <v>0.15116183334486899</v>
      </c>
      <c r="BH12" s="17">
        <v>0.159442291251124</v>
      </c>
      <c r="BI12" s="17"/>
      <c r="BJ12" s="17">
        <v>0.18890543553934</v>
      </c>
      <c r="BK12" s="17">
        <v>9.9382402899186706E-2</v>
      </c>
      <c r="BL12" s="17">
        <v>0.193520693417992</v>
      </c>
      <c r="BM12" s="17">
        <v>0.16299441085915201</v>
      </c>
      <c r="BN12" s="17"/>
      <c r="BO12" s="17">
        <v>0.14995412931133401</v>
      </c>
      <c r="BP12" s="17">
        <v>0.158888393871809</v>
      </c>
      <c r="BQ12" s="17">
        <v>0.17553447048621401</v>
      </c>
      <c r="BR12" s="17"/>
      <c r="BS12" s="17">
        <v>0.16677782263079799</v>
      </c>
      <c r="BT12" s="17">
        <v>0.16959923420032799</v>
      </c>
      <c r="BU12" s="17"/>
      <c r="BV12" s="17">
        <v>0.157797106234112</v>
      </c>
      <c r="BW12" s="17">
        <v>0.16909247590607701</v>
      </c>
      <c r="BX12" s="17">
        <v>0.17652366748190201</v>
      </c>
      <c r="BY12" s="17"/>
      <c r="BZ12" s="17">
        <v>0.12732320371742301</v>
      </c>
      <c r="CA12" s="17">
        <v>0.124047008821096</v>
      </c>
    </row>
    <row r="13" spans="2:79" x14ac:dyDescent="0.3">
      <c r="B13" s="18" t="s">
        <v>279</v>
      </c>
      <c r="C13" s="17">
        <v>5.8547532810904003E-2</v>
      </c>
      <c r="D13" s="17">
        <v>6.5379331608849497E-2</v>
      </c>
      <c r="E13" s="17">
        <v>5.1193376813360503E-2</v>
      </c>
      <c r="F13" s="17"/>
      <c r="G13" s="17">
        <v>2.7812413286981402E-2</v>
      </c>
      <c r="H13" s="17">
        <v>4.4022144838410403E-2</v>
      </c>
      <c r="I13" s="17">
        <v>7.2898154805339399E-2</v>
      </c>
      <c r="J13" s="17">
        <v>7.5366707337926803E-2</v>
      </c>
      <c r="K13" s="17">
        <v>7.3039853765193299E-2</v>
      </c>
      <c r="L13" s="17">
        <v>5.5882553003537401E-2</v>
      </c>
      <c r="M13" s="17"/>
      <c r="N13" s="17">
        <v>4.70687363605291E-2</v>
      </c>
      <c r="O13" s="17">
        <v>6.0075056678009199E-2</v>
      </c>
      <c r="P13" s="17">
        <v>7.6037634340328994E-2</v>
      </c>
      <c r="Q13" s="17">
        <v>5.5135669465843598E-2</v>
      </c>
      <c r="R13" s="17"/>
      <c r="S13" s="17">
        <v>2.64891249542843E-2</v>
      </c>
      <c r="T13" s="17">
        <v>4.74031067671239E-2</v>
      </c>
      <c r="U13" s="17">
        <v>4.9447962014420803E-2</v>
      </c>
      <c r="V13" s="17">
        <v>6.0424460086331899E-2</v>
      </c>
      <c r="W13" s="17">
        <v>8.2727393945842095E-2</v>
      </c>
      <c r="X13" s="17">
        <v>5.2286935850663602E-2</v>
      </c>
      <c r="Y13" s="17">
        <v>6.9806043843774507E-2</v>
      </c>
      <c r="Z13" s="17">
        <v>3.8867357226436798E-2</v>
      </c>
      <c r="AA13" s="17">
        <v>4.71943946531466E-2</v>
      </c>
      <c r="AB13" s="17">
        <v>9.5347821987620901E-2</v>
      </c>
      <c r="AC13" s="17">
        <v>0.11146497761129801</v>
      </c>
      <c r="AD13" s="17">
        <v>7.57257965386674E-2</v>
      </c>
      <c r="AE13" s="17"/>
      <c r="AF13" s="17">
        <v>6.9790121859517704E-2</v>
      </c>
      <c r="AG13" s="17">
        <v>3.4320913170106097E-2</v>
      </c>
      <c r="AH13" s="17">
        <v>3.1646088232616498E-2</v>
      </c>
      <c r="AI13" s="17">
        <v>0.100846170087906</v>
      </c>
      <c r="AJ13" s="17">
        <v>3.9007868280534902E-2</v>
      </c>
      <c r="AK13" s="17"/>
      <c r="AL13" s="17">
        <v>1.7005221261428199E-2</v>
      </c>
      <c r="AM13" s="17">
        <v>6.9032750281427802E-2</v>
      </c>
      <c r="AN13" s="17">
        <v>5.35738167630695E-2</v>
      </c>
      <c r="AO13" s="17">
        <v>8.7971412298137902E-2</v>
      </c>
      <c r="AP13" s="17">
        <v>4.1545224794824899E-2</v>
      </c>
      <c r="AQ13" s="17">
        <v>5.4907655375937101E-2</v>
      </c>
      <c r="AR13" s="17"/>
      <c r="AS13" s="17">
        <v>2.74642271719183E-2</v>
      </c>
      <c r="AT13" s="17">
        <v>4.3946700298555401E-2</v>
      </c>
      <c r="AU13" s="17">
        <v>9.6778383868291004E-2</v>
      </c>
      <c r="AV13" s="17">
        <v>7.6886055244144005E-2</v>
      </c>
      <c r="AW13" s="17">
        <v>0.14700113821032701</v>
      </c>
      <c r="AX13" s="17"/>
      <c r="AY13" s="17">
        <v>3.6936814166919997E-2</v>
      </c>
      <c r="AZ13" s="17">
        <v>4.6040861038873601E-2</v>
      </c>
      <c r="BA13" s="17">
        <v>7.4494547387150403E-2</v>
      </c>
      <c r="BB13" s="17">
        <v>6.3046453555359594E-2</v>
      </c>
      <c r="BC13" s="17">
        <v>0.24442882816462899</v>
      </c>
      <c r="BD13" s="17"/>
      <c r="BE13" s="17">
        <v>8.0566120858631199E-2</v>
      </c>
      <c r="BF13" s="17">
        <v>5.40038722253708E-2</v>
      </c>
      <c r="BG13" s="17">
        <v>6.4881424664323603E-2</v>
      </c>
      <c r="BH13" s="17">
        <v>4.9347820015596199E-2</v>
      </c>
      <c r="BI13" s="17"/>
      <c r="BJ13" s="17">
        <v>0.108484703616891</v>
      </c>
      <c r="BK13" s="17">
        <v>3.45071348930669E-2</v>
      </c>
      <c r="BL13" s="17">
        <v>5.7668248842228202E-2</v>
      </c>
      <c r="BM13" s="17">
        <v>5.06452616872256E-2</v>
      </c>
      <c r="BN13" s="17"/>
      <c r="BO13" s="17">
        <v>6.6900582142424503E-2</v>
      </c>
      <c r="BP13" s="17">
        <v>7.0943584596648096E-2</v>
      </c>
      <c r="BQ13" s="17">
        <v>5.4966340382300097E-2</v>
      </c>
      <c r="BR13" s="17"/>
      <c r="BS13" s="17">
        <v>5.2875688707131899E-2</v>
      </c>
      <c r="BT13" s="17">
        <v>6.6151085565525194E-2</v>
      </c>
      <c r="BU13" s="17"/>
      <c r="BV13" s="17">
        <v>3.8597224580519403E-2</v>
      </c>
      <c r="BW13" s="17">
        <v>5.5436608364962003E-2</v>
      </c>
      <c r="BX13" s="17">
        <v>7.4540016167178993E-2</v>
      </c>
      <c r="BY13" s="17"/>
      <c r="BZ13" s="17">
        <v>2.7082811866554101E-2</v>
      </c>
      <c r="CA13" s="17">
        <v>2.64837128375996E-2</v>
      </c>
    </row>
    <row r="14" spans="2:79" x14ac:dyDescent="0.3">
      <c r="B14" s="18" t="s">
        <v>105</v>
      </c>
      <c r="C14" s="19">
        <v>3.92768719165838E-2</v>
      </c>
      <c r="D14" s="19">
        <v>3.02228245467531E-2</v>
      </c>
      <c r="E14" s="19">
        <v>4.7505982088743799E-2</v>
      </c>
      <c r="F14" s="19"/>
      <c r="G14" s="19">
        <v>3.0884786683908601E-2</v>
      </c>
      <c r="H14" s="19">
        <v>3.5648349646779202E-2</v>
      </c>
      <c r="I14" s="19">
        <v>3.8243274459152397E-2</v>
      </c>
      <c r="J14" s="19">
        <v>4.9166415213218601E-2</v>
      </c>
      <c r="K14" s="19">
        <v>3.3375988514270601E-2</v>
      </c>
      <c r="L14" s="19">
        <v>4.45718369819035E-2</v>
      </c>
      <c r="M14" s="19"/>
      <c r="N14" s="19">
        <v>2.2969152017076298E-2</v>
      </c>
      <c r="O14" s="19">
        <v>3.74548453985818E-2</v>
      </c>
      <c r="P14" s="19">
        <v>4.7129344550013601E-2</v>
      </c>
      <c r="Q14" s="19">
        <v>5.2659478507687603E-2</v>
      </c>
      <c r="R14" s="19"/>
      <c r="S14" s="19">
        <v>3.8875047327683598E-2</v>
      </c>
      <c r="T14" s="19">
        <v>3.8990488988770902E-2</v>
      </c>
      <c r="U14" s="19">
        <v>3.96271173132502E-2</v>
      </c>
      <c r="V14" s="19">
        <v>3.6530126442347502E-2</v>
      </c>
      <c r="W14" s="19">
        <v>1.4683245403023199E-2</v>
      </c>
      <c r="X14" s="19">
        <v>5.7199340335893599E-2</v>
      </c>
      <c r="Y14" s="19">
        <v>3.8080658755640602E-2</v>
      </c>
      <c r="Z14" s="19">
        <v>2.5938335287699298E-2</v>
      </c>
      <c r="AA14" s="19">
        <v>3.05850647831995E-2</v>
      </c>
      <c r="AB14" s="19">
        <v>6.0000363716896203E-2</v>
      </c>
      <c r="AC14" s="19">
        <v>4.0944528981623401E-2</v>
      </c>
      <c r="AD14" s="19">
        <v>4.1163723866009402E-2</v>
      </c>
      <c r="AE14" s="19"/>
      <c r="AF14" s="19">
        <v>3.3481704011461499E-2</v>
      </c>
      <c r="AG14" s="19">
        <v>2.2034931156652501E-2</v>
      </c>
      <c r="AH14" s="19">
        <v>3.7415766732708501E-2</v>
      </c>
      <c r="AI14" s="19">
        <v>3.64079076745654E-2</v>
      </c>
      <c r="AJ14" s="19">
        <v>4.5358401547283399E-2</v>
      </c>
      <c r="AK14" s="19"/>
      <c r="AL14" s="19">
        <v>1.09917880980961E-2</v>
      </c>
      <c r="AM14" s="19">
        <v>2.39672223486838E-2</v>
      </c>
      <c r="AN14" s="19">
        <v>2.39335559657619E-2</v>
      </c>
      <c r="AO14" s="19">
        <v>4.1894119295788498E-2</v>
      </c>
      <c r="AP14" s="19">
        <v>3.4893521729361603E-2</v>
      </c>
      <c r="AQ14" s="19">
        <v>0.109733795278773</v>
      </c>
      <c r="AR14" s="19"/>
      <c r="AS14" s="19">
        <v>2.05285785924334E-2</v>
      </c>
      <c r="AT14" s="19">
        <v>3.44624520417222E-2</v>
      </c>
      <c r="AU14" s="19">
        <v>5.8808350762819102E-2</v>
      </c>
      <c r="AV14" s="19">
        <v>3.7652638702355003E-2</v>
      </c>
      <c r="AW14" s="19">
        <v>7.1096287536219493E-2</v>
      </c>
      <c r="AX14" s="19"/>
      <c r="AY14" s="19">
        <v>2.9844833877758999E-2</v>
      </c>
      <c r="AZ14" s="19">
        <v>3.52829490713659E-2</v>
      </c>
      <c r="BA14" s="19">
        <v>6.0493923014404899E-2</v>
      </c>
      <c r="BB14" s="19">
        <v>1.6865120134176001E-2</v>
      </c>
      <c r="BC14" s="19">
        <v>6.5045640359617907E-2</v>
      </c>
      <c r="BD14" s="19"/>
      <c r="BE14" s="19">
        <v>2.0182019315648801E-2</v>
      </c>
      <c r="BF14" s="19">
        <v>2.9491860845196401E-2</v>
      </c>
      <c r="BG14" s="19">
        <v>3.3109149368030201E-2</v>
      </c>
      <c r="BH14" s="19">
        <v>4.9820257624249902E-2</v>
      </c>
      <c r="BI14" s="19"/>
      <c r="BJ14" s="19">
        <v>4.8470696060793302E-2</v>
      </c>
      <c r="BK14" s="19">
        <v>1.2971839387175299E-2</v>
      </c>
      <c r="BL14" s="19">
        <v>3.8522703911281701E-2</v>
      </c>
      <c r="BM14" s="19">
        <v>3.9516145001427701E-2</v>
      </c>
      <c r="BN14" s="19"/>
      <c r="BO14" s="19">
        <v>3.70646166716041E-2</v>
      </c>
      <c r="BP14" s="19">
        <v>1.7265145405896801E-2</v>
      </c>
      <c r="BQ14" s="19">
        <v>4.20581194025655E-2</v>
      </c>
      <c r="BR14" s="19"/>
      <c r="BS14" s="19">
        <v>3.4315330716313097E-2</v>
      </c>
      <c r="BT14" s="19">
        <v>4.5846229396670497E-2</v>
      </c>
      <c r="BU14" s="19"/>
      <c r="BV14" s="19">
        <v>1.9175343891204399E-2</v>
      </c>
      <c r="BW14" s="19">
        <v>5.0941385978103798E-2</v>
      </c>
      <c r="BX14" s="19">
        <v>2.3926444940485701E-2</v>
      </c>
      <c r="BY14" s="19"/>
      <c r="BZ14" s="19">
        <v>2.4074966515258599E-2</v>
      </c>
      <c r="CA14" s="19">
        <v>2.5144506383754799E-2</v>
      </c>
    </row>
    <row r="15" spans="2:79" x14ac:dyDescent="0.3">
      <c r="B15" s="16"/>
    </row>
    <row r="16" spans="2:79" x14ac:dyDescent="0.3">
      <c r="B16" t="s">
        <v>108</v>
      </c>
    </row>
    <row r="17" spans="2:2" x14ac:dyDescent="0.3">
      <c r="B17" t="s">
        <v>109</v>
      </c>
    </row>
    <row r="19" spans="2:2" x14ac:dyDescent="0.3">
      <c r="B19"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L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302</v>
      </c>
      <c r="E2" s="26"/>
      <c r="F2" s="26"/>
      <c r="G2" s="26"/>
      <c r="H2" s="26"/>
      <c r="I2" s="26"/>
      <c r="J2" s="26"/>
      <c r="K2" s="26"/>
      <c r="L2" s="26"/>
    </row>
    <row r="6" spans="2:12" ht="49.95" customHeight="1" x14ac:dyDescent="0.3">
      <c r="B6" s="20" t="s">
        <v>15</v>
      </c>
      <c r="C6" s="20" t="s">
        <v>291</v>
      </c>
      <c r="D6" s="20" t="s">
        <v>292</v>
      </c>
      <c r="E6" s="20" t="s">
        <v>293</v>
      </c>
      <c r="F6" s="20" t="s">
        <v>294</v>
      </c>
      <c r="G6" s="20" t="s">
        <v>295</v>
      </c>
      <c r="H6" s="20" t="s">
        <v>296</v>
      </c>
      <c r="I6" s="20" t="s">
        <v>297</v>
      </c>
      <c r="J6" s="20" t="s">
        <v>298</v>
      </c>
      <c r="K6" s="20" t="s">
        <v>299</v>
      </c>
    </row>
    <row r="7" spans="2:12" x14ac:dyDescent="0.3">
      <c r="B7" s="18" t="s">
        <v>208</v>
      </c>
      <c r="C7" s="17">
        <v>0.40512011291522898</v>
      </c>
      <c r="D7" s="17">
        <v>0.38829982124198198</v>
      </c>
      <c r="E7" s="17">
        <v>0.34491020329041</v>
      </c>
      <c r="F7" s="17">
        <v>0.40119959439634501</v>
      </c>
      <c r="G7" s="17">
        <v>0.31147292922540298</v>
      </c>
      <c r="H7" s="17">
        <v>0.46998739996365702</v>
      </c>
      <c r="I7" s="17">
        <v>0.26954044844726899</v>
      </c>
      <c r="J7" s="17">
        <v>0.41213849479618297</v>
      </c>
      <c r="K7" s="17">
        <v>0.22225491778176901</v>
      </c>
    </row>
    <row r="8" spans="2:12" x14ac:dyDescent="0.3">
      <c r="B8" s="18" t="s">
        <v>300</v>
      </c>
      <c r="C8" s="17">
        <v>0.378603286124229</v>
      </c>
      <c r="D8" s="17">
        <v>0.38873850570057</v>
      </c>
      <c r="E8" s="17">
        <v>0.34397224101801899</v>
      </c>
      <c r="F8" s="17">
        <v>0.28048665891228403</v>
      </c>
      <c r="G8" s="17">
        <v>0.30838047255694101</v>
      </c>
      <c r="H8" s="17">
        <v>0.24673383053150799</v>
      </c>
      <c r="I8" s="17">
        <v>0.32035275621749398</v>
      </c>
      <c r="J8" s="17">
        <v>0.24241032854374001</v>
      </c>
      <c r="K8" s="17">
        <v>0.234407339776673</v>
      </c>
    </row>
    <row r="9" spans="2:12" x14ac:dyDescent="0.3">
      <c r="B9" s="18" t="s">
        <v>210</v>
      </c>
      <c r="C9" s="17">
        <v>0.14514241649776799</v>
      </c>
      <c r="D9" s="17">
        <v>0.14481993557291001</v>
      </c>
      <c r="E9" s="17">
        <v>0.18281053797826199</v>
      </c>
      <c r="F9" s="17">
        <v>0.18304382623101401</v>
      </c>
      <c r="G9" s="17">
        <v>0.23506619817548799</v>
      </c>
      <c r="H9" s="17">
        <v>0.13565481210168001</v>
      </c>
      <c r="I9" s="17">
        <v>0.192501440006553</v>
      </c>
      <c r="J9" s="17">
        <v>0.13241490504676801</v>
      </c>
      <c r="K9" s="17">
        <v>0.21507924667487999</v>
      </c>
    </row>
    <row r="10" spans="2:12" x14ac:dyDescent="0.3">
      <c r="B10" s="18" t="s">
        <v>301</v>
      </c>
      <c r="C10" s="17">
        <v>3.3498315307326103E-2</v>
      </c>
      <c r="D10" s="17">
        <v>3.6728199262746598E-2</v>
      </c>
      <c r="E10" s="17">
        <v>7.4325688512773297E-2</v>
      </c>
      <c r="F10" s="17">
        <v>6.9331634058316702E-2</v>
      </c>
      <c r="G10" s="17">
        <v>9.1132219224458993E-2</v>
      </c>
      <c r="H10" s="17">
        <v>6.2806982336815295E-2</v>
      </c>
      <c r="I10" s="17">
        <v>0.10074301180612</v>
      </c>
      <c r="J10" s="17">
        <v>9.8762399489060404E-2</v>
      </c>
      <c r="K10" s="17">
        <v>0.149296943287585</v>
      </c>
    </row>
    <row r="11" spans="2:12" x14ac:dyDescent="0.3">
      <c r="B11" s="18" t="s">
        <v>212</v>
      </c>
      <c r="C11" s="17">
        <v>2.18734958853165E-2</v>
      </c>
      <c r="D11" s="17">
        <v>2.4877595911938201E-2</v>
      </c>
      <c r="E11" s="17">
        <v>3.4893463451053298E-2</v>
      </c>
      <c r="F11" s="17">
        <v>4.2139192403522201E-2</v>
      </c>
      <c r="G11" s="17">
        <v>3.4133793582508301E-2</v>
      </c>
      <c r="H11" s="17">
        <v>6.5503063427206701E-2</v>
      </c>
      <c r="I11" s="17">
        <v>9.4167564492504699E-2</v>
      </c>
      <c r="J11" s="17">
        <v>9.9087425878914906E-2</v>
      </c>
      <c r="K11" s="17">
        <v>0.150319576083671</v>
      </c>
    </row>
    <row r="12" spans="2:12" x14ac:dyDescent="0.3">
      <c r="B12" s="18" t="s">
        <v>149</v>
      </c>
      <c r="C12" s="17">
        <v>1.5762373270130799E-2</v>
      </c>
      <c r="D12" s="17">
        <v>1.6535942309853401E-2</v>
      </c>
      <c r="E12" s="17">
        <v>1.90878657494837E-2</v>
      </c>
      <c r="F12" s="17">
        <v>2.37990939985184E-2</v>
      </c>
      <c r="G12" s="17">
        <v>1.9814387235200299E-2</v>
      </c>
      <c r="H12" s="17">
        <v>1.93139116391336E-2</v>
      </c>
      <c r="I12" s="17">
        <v>2.2694779030059401E-2</v>
      </c>
      <c r="J12" s="17">
        <v>1.5186446245334301E-2</v>
      </c>
      <c r="K12" s="17">
        <v>2.86419763954219E-2</v>
      </c>
    </row>
    <row r="13" spans="2:12" x14ac:dyDescent="0.3">
      <c r="B13" s="23" t="s">
        <v>213</v>
      </c>
      <c r="C13" s="21">
        <v>0.78372339903945798</v>
      </c>
      <c r="D13" s="21">
        <v>0.77703832694255204</v>
      </c>
      <c r="E13" s="21">
        <v>0.68888244430842804</v>
      </c>
      <c r="F13" s="21">
        <v>0.68168625330862898</v>
      </c>
      <c r="G13" s="21">
        <v>0.61985340178234505</v>
      </c>
      <c r="H13" s="21">
        <v>0.71672123049516501</v>
      </c>
      <c r="I13" s="21">
        <v>0.58989320466476303</v>
      </c>
      <c r="J13" s="21">
        <v>0.65454882333992304</v>
      </c>
      <c r="K13" s="21">
        <v>0.45666225755844198</v>
      </c>
    </row>
    <row r="14" spans="2:12" x14ac:dyDescent="0.3">
      <c r="B14" s="23" t="s">
        <v>214</v>
      </c>
      <c r="C14" s="21">
        <v>5.5371811192642603E-2</v>
      </c>
      <c r="D14" s="21">
        <v>6.1605795174684903E-2</v>
      </c>
      <c r="E14" s="21">
        <v>0.109219151963827</v>
      </c>
      <c r="F14" s="21">
        <v>0.11147082646183901</v>
      </c>
      <c r="G14" s="21">
        <v>0.125266012806967</v>
      </c>
      <c r="H14" s="21">
        <v>0.128310045764022</v>
      </c>
      <c r="I14" s="21">
        <v>0.19491057629862399</v>
      </c>
      <c r="J14" s="21">
        <v>0.19784982536797499</v>
      </c>
      <c r="K14" s="21">
        <v>0.299616519371256</v>
      </c>
    </row>
    <row r="15" spans="2:12" x14ac:dyDescent="0.3">
      <c r="B15" s="23" t="s">
        <v>191</v>
      </c>
      <c r="C15" s="22">
        <v>0.72835158784681597</v>
      </c>
      <c r="D15" s="22">
        <v>0.71543253176786703</v>
      </c>
      <c r="E15" s="22">
        <v>0.57966329234460101</v>
      </c>
      <c r="F15" s="22">
        <v>0.57021542684679005</v>
      </c>
      <c r="G15" s="22">
        <v>0.49458738897537802</v>
      </c>
      <c r="H15" s="22">
        <v>0.58841118473114296</v>
      </c>
      <c r="I15" s="22">
        <v>0.39498262836613901</v>
      </c>
      <c r="J15" s="22">
        <v>0.45669899797194802</v>
      </c>
      <c r="K15" s="22">
        <v>0.15704573818718601</v>
      </c>
    </row>
    <row r="16" spans="2:12" x14ac:dyDescent="0.3">
      <c r="B16" s="16"/>
      <c r="C16" s="16"/>
      <c r="D16" s="16"/>
      <c r="E16" s="16"/>
      <c r="F16" s="16"/>
      <c r="G16" s="16"/>
      <c r="H16" s="16"/>
      <c r="I16" s="16"/>
      <c r="J16" s="16"/>
      <c r="K16" s="16"/>
    </row>
    <row r="17" spans="2:2" x14ac:dyDescent="0.3">
      <c r="B17" t="s">
        <v>108</v>
      </c>
    </row>
    <row r="18" spans="2:2" x14ac:dyDescent="0.3">
      <c r="B18" t="s">
        <v>109</v>
      </c>
    </row>
    <row r="22" spans="2:2" x14ac:dyDescent="0.3">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0.40512011291522898</v>
      </c>
      <c r="D9" s="17">
        <v>0.359379973573205</v>
      </c>
      <c r="E9" s="17">
        <v>0.450568655422036</v>
      </c>
      <c r="F9" s="17"/>
      <c r="G9" s="17">
        <v>0.42610991476611099</v>
      </c>
      <c r="H9" s="17">
        <v>0.414608360946709</v>
      </c>
      <c r="I9" s="17">
        <v>0.421989328587837</v>
      </c>
      <c r="J9" s="17">
        <v>0.34052876275882399</v>
      </c>
      <c r="K9" s="17">
        <v>0.38744883465879798</v>
      </c>
      <c r="L9" s="17">
        <v>0.43399192301031903</v>
      </c>
      <c r="M9" s="17"/>
      <c r="N9" s="17">
        <v>0.45313063853862801</v>
      </c>
      <c r="O9" s="17">
        <v>0.35842141922364401</v>
      </c>
      <c r="P9" s="17">
        <v>0.37893305350651402</v>
      </c>
      <c r="Q9" s="17">
        <v>0.425159911095292</v>
      </c>
      <c r="R9" s="17"/>
      <c r="S9" s="17">
        <v>0.45340677210062602</v>
      </c>
      <c r="T9" s="17">
        <v>0.433800582205907</v>
      </c>
      <c r="U9" s="17">
        <v>0.44299712562084698</v>
      </c>
      <c r="V9" s="17">
        <v>0.42563705419357201</v>
      </c>
      <c r="W9" s="17">
        <v>0.37073187898416399</v>
      </c>
      <c r="X9" s="17">
        <v>0.384451989693324</v>
      </c>
      <c r="Y9" s="17">
        <v>0.32906731012209101</v>
      </c>
      <c r="Z9" s="17">
        <v>0.350309725042177</v>
      </c>
      <c r="AA9" s="17">
        <v>0.39577815497664298</v>
      </c>
      <c r="AB9" s="17">
        <v>0.38666508949074602</v>
      </c>
      <c r="AC9" s="17">
        <v>0.411186828954621</v>
      </c>
      <c r="AD9" s="17">
        <v>0.39090618359143597</v>
      </c>
      <c r="AE9" s="17"/>
      <c r="AF9" s="17">
        <v>0.34167541808510299</v>
      </c>
      <c r="AG9" s="17">
        <v>0.44445760609026003</v>
      </c>
      <c r="AH9" s="17">
        <v>0.39330089859057599</v>
      </c>
      <c r="AI9" s="17">
        <v>0.33232527121454902</v>
      </c>
      <c r="AJ9" s="17">
        <v>0.48026910246995003</v>
      </c>
      <c r="AK9" s="17"/>
      <c r="AL9" s="17">
        <v>0.452994808429522</v>
      </c>
      <c r="AM9" s="17">
        <v>0.38537046470781999</v>
      </c>
      <c r="AN9" s="17">
        <v>0.46647193056341801</v>
      </c>
      <c r="AO9" s="17">
        <v>0.333592982221812</v>
      </c>
      <c r="AP9" s="17">
        <v>0.47353678461024501</v>
      </c>
      <c r="AQ9" s="17">
        <v>0.369055589198586</v>
      </c>
      <c r="AR9" s="17"/>
      <c r="AS9" s="17">
        <v>0.55404850415656104</v>
      </c>
      <c r="AT9" s="17">
        <v>0.37438216170481298</v>
      </c>
      <c r="AU9" s="17">
        <v>0.35558950590903698</v>
      </c>
      <c r="AV9" s="17">
        <v>0.37826825643496398</v>
      </c>
      <c r="AW9" s="17">
        <v>0.61126317800624697</v>
      </c>
      <c r="AX9" s="17"/>
      <c r="AY9" s="17">
        <v>0.48178394406889902</v>
      </c>
      <c r="AZ9" s="17">
        <v>0.36831073187665703</v>
      </c>
      <c r="BA9" s="17">
        <v>0.38890986087200802</v>
      </c>
      <c r="BB9" s="17">
        <v>0.40055102732641101</v>
      </c>
      <c r="BC9" s="17">
        <v>0.39168483127633802</v>
      </c>
      <c r="BD9" s="17"/>
      <c r="BE9" s="17">
        <v>0.27181279980288298</v>
      </c>
      <c r="BF9" s="17">
        <v>0.33573997770277603</v>
      </c>
      <c r="BG9" s="17">
        <v>0.40779272369960901</v>
      </c>
      <c r="BH9" s="17">
        <v>0.46669267788867003</v>
      </c>
      <c r="BI9" s="17"/>
      <c r="BJ9" s="17">
        <v>0.33121143328706198</v>
      </c>
      <c r="BK9" s="17">
        <v>0.43871916745755202</v>
      </c>
      <c r="BL9" s="17">
        <v>0.39504269066202102</v>
      </c>
      <c r="BM9" s="17">
        <v>0.42297814903780001</v>
      </c>
      <c r="BN9" s="17"/>
      <c r="BO9" s="17">
        <v>0.41792114170185302</v>
      </c>
      <c r="BP9" s="17">
        <v>0.383373753585868</v>
      </c>
      <c r="BQ9" s="17">
        <v>0.40795673748469602</v>
      </c>
      <c r="BR9" s="17"/>
      <c r="BS9" s="17">
        <v>0.42504789692114098</v>
      </c>
      <c r="BT9" s="17">
        <v>0.38035757306837498</v>
      </c>
      <c r="BU9" s="17"/>
      <c r="BV9" s="17">
        <v>0.44735958168235901</v>
      </c>
      <c r="BW9" s="17">
        <v>0.39908679352172899</v>
      </c>
      <c r="BX9" s="17">
        <v>0.38133694311411898</v>
      </c>
      <c r="BY9" s="17"/>
      <c r="BZ9" s="17">
        <v>0.44667694882224002</v>
      </c>
      <c r="CA9" s="17">
        <v>0.45045050947911602</v>
      </c>
    </row>
    <row r="10" spans="2:79" x14ac:dyDescent="0.3">
      <c r="B10" s="18" t="s">
        <v>300</v>
      </c>
      <c r="C10" s="17">
        <v>0.378603286124229</v>
      </c>
      <c r="D10" s="17">
        <v>0.41038542637221698</v>
      </c>
      <c r="E10" s="17">
        <v>0.34893540523686101</v>
      </c>
      <c r="F10" s="17"/>
      <c r="G10" s="17">
        <v>0.33150640443717699</v>
      </c>
      <c r="H10" s="17">
        <v>0.409891034140838</v>
      </c>
      <c r="I10" s="17">
        <v>0.34697860365946898</v>
      </c>
      <c r="J10" s="17">
        <v>0.44403860517911697</v>
      </c>
      <c r="K10" s="17">
        <v>0.38492703309193399</v>
      </c>
      <c r="L10" s="17">
        <v>0.35281198004627201</v>
      </c>
      <c r="M10" s="17"/>
      <c r="N10" s="17">
        <v>0.37959767968963498</v>
      </c>
      <c r="O10" s="17">
        <v>0.39982582461191002</v>
      </c>
      <c r="P10" s="17">
        <v>0.388634233204808</v>
      </c>
      <c r="Q10" s="17">
        <v>0.34604274532949503</v>
      </c>
      <c r="R10" s="17"/>
      <c r="S10" s="17">
        <v>0.35506582800851499</v>
      </c>
      <c r="T10" s="17">
        <v>0.39891788804368</v>
      </c>
      <c r="U10" s="17">
        <v>0.351100650596397</v>
      </c>
      <c r="V10" s="17">
        <v>0.34838833949256698</v>
      </c>
      <c r="W10" s="17">
        <v>0.34534346302212299</v>
      </c>
      <c r="X10" s="17">
        <v>0.35477649571493403</v>
      </c>
      <c r="Y10" s="17">
        <v>0.381082178960023</v>
      </c>
      <c r="Z10" s="17">
        <v>0.45935576008954598</v>
      </c>
      <c r="AA10" s="17">
        <v>0.411515994723755</v>
      </c>
      <c r="AB10" s="17">
        <v>0.39663424170464501</v>
      </c>
      <c r="AC10" s="17">
        <v>0.39919750932053899</v>
      </c>
      <c r="AD10" s="17">
        <v>0.39084210229086203</v>
      </c>
      <c r="AE10" s="17"/>
      <c r="AF10" s="17">
        <v>0.40510260831973999</v>
      </c>
      <c r="AG10" s="17">
        <v>0.396796670298523</v>
      </c>
      <c r="AH10" s="17">
        <v>0.43220995230642401</v>
      </c>
      <c r="AI10" s="17">
        <v>0.35298907222496401</v>
      </c>
      <c r="AJ10" s="17">
        <v>0.32217453487248399</v>
      </c>
      <c r="AK10" s="17"/>
      <c r="AL10" s="17">
        <v>0.39928303378630098</v>
      </c>
      <c r="AM10" s="17">
        <v>0.392229133969768</v>
      </c>
      <c r="AN10" s="17">
        <v>0.37611012565539798</v>
      </c>
      <c r="AO10" s="17">
        <v>0.383940657434021</v>
      </c>
      <c r="AP10" s="17">
        <v>0.39090547098094403</v>
      </c>
      <c r="AQ10" s="17">
        <v>0.333837402229613</v>
      </c>
      <c r="AR10" s="17"/>
      <c r="AS10" s="17">
        <v>0.30511269809249097</v>
      </c>
      <c r="AT10" s="17">
        <v>0.40830301742841002</v>
      </c>
      <c r="AU10" s="17">
        <v>0.39222207171964102</v>
      </c>
      <c r="AV10" s="17">
        <v>0.37138241752704099</v>
      </c>
      <c r="AW10" s="17">
        <v>0.17788606754217501</v>
      </c>
      <c r="AX10" s="17"/>
      <c r="AY10" s="17">
        <v>0.353670116602889</v>
      </c>
      <c r="AZ10" s="17">
        <v>0.40897190591265897</v>
      </c>
      <c r="BA10" s="17">
        <v>0.39056008775598899</v>
      </c>
      <c r="BB10" s="17">
        <v>0.34742612768565401</v>
      </c>
      <c r="BC10" s="17">
        <v>0.26976408900471899</v>
      </c>
      <c r="BD10" s="17"/>
      <c r="BE10" s="17">
        <v>0.41731879036886799</v>
      </c>
      <c r="BF10" s="17">
        <v>0.411212441303276</v>
      </c>
      <c r="BG10" s="17">
        <v>0.37991493649774599</v>
      </c>
      <c r="BH10" s="17">
        <v>0.356138639043179</v>
      </c>
      <c r="BI10" s="17"/>
      <c r="BJ10" s="17">
        <v>0.38638467493829198</v>
      </c>
      <c r="BK10" s="17">
        <v>0.359870099269057</v>
      </c>
      <c r="BL10" s="17">
        <v>0.37277220885281398</v>
      </c>
      <c r="BM10" s="17">
        <v>0.38304160020642503</v>
      </c>
      <c r="BN10" s="17"/>
      <c r="BO10" s="17">
        <v>0.39422786694158801</v>
      </c>
      <c r="BP10" s="17">
        <v>0.367303832684992</v>
      </c>
      <c r="BQ10" s="17">
        <v>0.376797391048385</v>
      </c>
      <c r="BR10" s="17"/>
      <c r="BS10" s="17">
        <v>0.371528382308139</v>
      </c>
      <c r="BT10" s="17">
        <v>0.38800146657510998</v>
      </c>
      <c r="BU10" s="17"/>
      <c r="BV10" s="17">
        <v>0.40518456309905698</v>
      </c>
      <c r="BW10" s="17">
        <v>0.37737022029567702</v>
      </c>
      <c r="BX10" s="17">
        <v>0.38292974873344598</v>
      </c>
      <c r="BY10" s="17"/>
      <c r="BZ10" s="17">
        <v>0.42548918929518298</v>
      </c>
      <c r="CA10" s="17">
        <v>0.39137060400556201</v>
      </c>
    </row>
    <row r="11" spans="2:79" x14ac:dyDescent="0.3">
      <c r="B11" s="18" t="s">
        <v>210</v>
      </c>
      <c r="C11" s="17">
        <v>0.14514241649776799</v>
      </c>
      <c r="D11" s="17">
        <v>0.154104377327584</v>
      </c>
      <c r="E11" s="17">
        <v>0.13360238401623001</v>
      </c>
      <c r="F11" s="17"/>
      <c r="G11" s="17">
        <v>0.13049221644292</v>
      </c>
      <c r="H11" s="17">
        <v>0.12814329569599001</v>
      </c>
      <c r="I11" s="17">
        <v>0.151104356554324</v>
      </c>
      <c r="J11" s="17">
        <v>0.15135790975649599</v>
      </c>
      <c r="K11" s="17">
        <v>0.130883751824561</v>
      </c>
      <c r="L11" s="17">
        <v>0.16839042893436601</v>
      </c>
      <c r="M11" s="17"/>
      <c r="N11" s="17">
        <v>0.12295977887047101</v>
      </c>
      <c r="O11" s="17">
        <v>0.162750144272716</v>
      </c>
      <c r="P11" s="17">
        <v>0.148151857011946</v>
      </c>
      <c r="Q11" s="17">
        <v>0.147024647059154</v>
      </c>
      <c r="R11" s="17"/>
      <c r="S11" s="17">
        <v>0.145855238273492</v>
      </c>
      <c r="T11" s="17">
        <v>0.116727299780781</v>
      </c>
      <c r="U11" s="17">
        <v>0.13192543623210401</v>
      </c>
      <c r="V11" s="17">
        <v>0.174446642000537</v>
      </c>
      <c r="W11" s="17">
        <v>0.18848586222341901</v>
      </c>
      <c r="X11" s="17">
        <v>0.160341716543975</v>
      </c>
      <c r="Y11" s="17">
        <v>0.187156335072894</v>
      </c>
      <c r="Z11" s="17">
        <v>0.151813814162227</v>
      </c>
      <c r="AA11" s="17">
        <v>0.13841258686125099</v>
      </c>
      <c r="AB11" s="17">
        <v>0.128194022846043</v>
      </c>
      <c r="AC11" s="17">
        <v>0.10095414509002</v>
      </c>
      <c r="AD11" s="17">
        <v>9.3424519896639996E-2</v>
      </c>
      <c r="AE11" s="17"/>
      <c r="AF11" s="17">
        <v>0.174112047135901</v>
      </c>
      <c r="AG11" s="17">
        <v>0.10724582706175299</v>
      </c>
      <c r="AH11" s="17">
        <v>0.14212756627178399</v>
      </c>
      <c r="AI11" s="17">
        <v>0.19706469902194901</v>
      </c>
      <c r="AJ11" s="17">
        <v>0.155052584884598</v>
      </c>
      <c r="AK11" s="17"/>
      <c r="AL11" s="17">
        <v>0.10608749689213701</v>
      </c>
      <c r="AM11" s="17">
        <v>0.15652495187373799</v>
      </c>
      <c r="AN11" s="17">
        <v>0.12991261490736</v>
      </c>
      <c r="AO11" s="17">
        <v>0.17874149117853699</v>
      </c>
      <c r="AP11" s="17">
        <v>9.9233386602379001E-2</v>
      </c>
      <c r="AQ11" s="17">
        <v>0.185079295727126</v>
      </c>
      <c r="AR11" s="17"/>
      <c r="AS11" s="17">
        <v>8.8378296907833498E-2</v>
      </c>
      <c r="AT11" s="17">
        <v>0.146755776877394</v>
      </c>
      <c r="AU11" s="17">
        <v>0.16950361235125999</v>
      </c>
      <c r="AV11" s="17">
        <v>0.178182930378743</v>
      </c>
      <c r="AW11" s="17">
        <v>0.100436448729188</v>
      </c>
      <c r="AX11" s="17"/>
      <c r="AY11" s="17">
        <v>0.116785090795737</v>
      </c>
      <c r="AZ11" s="17">
        <v>0.15323162625669101</v>
      </c>
      <c r="BA11" s="17">
        <v>0.12954368915992601</v>
      </c>
      <c r="BB11" s="17">
        <v>0.17218435477903399</v>
      </c>
      <c r="BC11" s="17">
        <v>0.24841409306989601</v>
      </c>
      <c r="BD11" s="17"/>
      <c r="BE11" s="17">
        <v>0.23142186068342099</v>
      </c>
      <c r="BF11" s="17">
        <v>0.18973596179821001</v>
      </c>
      <c r="BG11" s="17">
        <v>0.14505695131895099</v>
      </c>
      <c r="BH11" s="17">
        <v>0.10084398097687899</v>
      </c>
      <c r="BI11" s="17"/>
      <c r="BJ11" s="17">
        <v>0.18450561090463799</v>
      </c>
      <c r="BK11" s="17">
        <v>0.14783446606421699</v>
      </c>
      <c r="BL11" s="17">
        <v>0.17381286934992199</v>
      </c>
      <c r="BM11" s="17">
        <v>0.121377529333743</v>
      </c>
      <c r="BN11" s="17"/>
      <c r="BO11" s="17">
        <v>0.131290556909191</v>
      </c>
      <c r="BP11" s="17">
        <v>0.155984436344624</v>
      </c>
      <c r="BQ11" s="17">
        <v>0.145491154181384</v>
      </c>
      <c r="BR11" s="17"/>
      <c r="BS11" s="17">
        <v>0.13788271080678899</v>
      </c>
      <c r="BT11" s="17">
        <v>0.152916681132058</v>
      </c>
      <c r="BU11" s="17"/>
      <c r="BV11" s="17">
        <v>0.10919066062928499</v>
      </c>
      <c r="BW11" s="17">
        <v>0.15691663641488199</v>
      </c>
      <c r="BX11" s="17">
        <v>0.14945141262999601</v>
      </c>
      <c r="BY11" s="17"/>
      <c r="BZ11" s="17">
        <v>9.5122679309779606E-2</v>
      </c>
      <c r="CA11" s="17">
        <v>0.107703789408296</v>
      </c>
    </row>
    <row r="12" spans="2:79" x14ac:dyDescent="0.3">
      <c r="B12" s="18" t="s">
        <v>301</v>
      </c>
      <c r="C12" s="17">
        <v>3.3498315307326103E-2</v>
      </c>
      <c r="D12" s="17">
        <v>4.3151873230903998E-2</v>
      </c>
      <c r="E12" s="17">
        <v>2.4380913637339699E-2</v>
      </c>
      <c r="F12" s="17"/>
      <c r="G12" s="17">
        <v>5.5927270904560199E-2</v>
      </c>
      <c r="H12" s="17">
        <v>2.2895798330740201E-2</v>
      </c>
      <c r="I12" s="17">
        <v>3.58853010266127E-2</v>
      </c>
      <c r="J12" s="17">
        <v>2.67438291425647E-2</v>
      </c>
      <c r="K12" s="17">
        <v>4.1382859338696898E-2</v>
      </c>
      <c r="L12" s="17">
        <v>2.5456795321992898E-2</v>
      </c>
      <c r="M12" s="17"/>
      <c r="N12" s="17">
        <v>2.1363494142172101E-2</v>
      </c>
      <c r="O12" s="17">
        <v>4.3285807298369401E-2</v>
      </c>
      <c r="P12" s="17">
        <v>4.4159715048693898E-2</v>
      </c>
      <c r="Q12" s="17">
        <v>2.77128650287502E-2</v>
      </c>
      <c r="R12" s="17"/>
      <c r="S12" s="17">
        <v>2.09933626415818E-2</v>
      </c>
      <c r="T12" s="17">
        <v>1.6835966544821699E-2</v>
      </c>
      <c r="U12" s="17">
        <v>3.7776984950116402E-2</v>
      </c>
      <c r="V12" s="17">
        <v>2.17325579180918E-2</v>
      </c>
      <c r="W12" s="17">
        <v>3.72172249460564E-2</v>
      </c>
      <c r="X12" s="17">
        <v>5.9738344450760802E-2</v>
      </c>
      <c r="Y12" s="17">
        <v>6.7637604362732404E-2</v>
      </c>
      <c r="Z12" s="17">
        <v>3.8520700706049703E-2</v>
      </c>
      <c r="AA12" s="17">
        <v>2.3681480176456601E-2</v>
      </c>
      <c r="AB12" s="17">
        <v>2.88486132225164E-2</v>
      </c>
      <c r="AC12" s="17">
        <v>2.7900452406373899E-2</v>
      </c>
      <c r="AD12" s="17">
        <v>6.1949362194637099E-2</v>
      </c>
      <c r="AE12" s="17"/>
      <c r="AF12" s="17">
        <v>4.5719868606277601E-2</v>
      </c>
      <c r="AG12" s="17">
        <v>2.6726084794242402E-2</v>
      </c>
      <c r="AH12" s="17">
        <v>1.23727557168858E-2</v>
      </c>
      <c r="AI12" s="17">
        <v>5.5351572151263503E-2</v>
      </c>
      <c r="AJ12" s="17">
        <v>5.56079116997691E-3</v>
      </c>
      <c r="AK12" s="17"/>
      <c r="AL12" s="17">
        <v>2.7257599802916501E-2</v>
      </c>
      <c r="AM12" s="17">
        <v>3.7506002028353101E-2</v>
      </c>
      <c r="AN12" s="17">
        <v>1.02000449727787E-2</v>
      </c>
      <c r="AO12" s="17">
        <v>5.5195504445189801E-2</v>
      </c>
      <c r="AP12" s="17">
        <v>1.61083742358358E-2</v>
      </c>
      <c r="AQ12" s="17">
        <v>3.6820746446554802E-2</v>
      </c>
      <c r="AR12" s="17"/>
      <c r="AS12" s="17">
        <v>1.8675531624486201E-2</v>
      </c>
      <c r="AT12" s="17">
        <v>3.6807673344995899E-2</v>
      </c>
      <c r="AU12" s="17">
        <v>3.94939391023141E-2</v>
      </c>
      <c r="AV12" s="17">
        <v>2.9568822636791E-2</v>
      </c>
      <c r="AW12" s="17">
        <v>3.2591180758167602E-2</v>
      </c>
      <c r="AX12" s="17"/>
      <c r="AY12" s="17">
        <v>1.66131346559533E-2</v>
      </c>
      <c r="AZ12" s="17">
        <v>3.8114538900668002E-2</v>
      </c>
      <c r="BA12" s="17">
        <v>3.8895030240381899E-2</v>
      </c>
      <c r="BB12" s="17">
        <v>4.6849664675510598E-2</v>
      </c>
      <c r="BC12" s="17">
        <v>1.46744077539664E-2</v>
      </c>
      <c r="BD12" s="17"/>
      <c r="BE12" s="17">
        <v>3.95759230745302E-2</v>
      </c>
      <c r="BF12" s="17">
        <v>4.0264838026796097E-2</v>
      </c>
      <c r="BG12" s="17">
        <v>3.4406602771167201E-2</v>
      </c>
      <c r="BH12" s="17">
        <v>2.45913031919998E-2</v>
      </c>
      <c r="BI12" s="17"/>
      <c r="BJ12" s="17">
        <v>3.8682109665350399E-2</v>
      </c>
      <c r="BK12" s="17">
        <v>5.9203085507100999E-3</v>
      </c>
      <c r="BL12" s="17">
        <v>3.3472226805504803E-2</v>
      </c>
      <c r="BM12" s="17">
        <v>3.6381371232142599E-2</v>
      </c>
      <c r="BN12" s="17"/>
      <c r="BO12" s="17">
        <v>2.16719171450932E-2</v>
      </c>
      <c r="BP12" s="17">
        <v>4.6084961354666401E-2</v>
      </c>
      <c r="BQ12" s="17">
        <v>3.3746690339693103E-2</v>
      </c>
      <c r="BR12" s="17"/>
      <c r="BS12" s="17">
        <v>2.90593763263466E-2</v>
      </c>
      <c r="BT12" s="17">
        <v>3.9364446618652502E-2</v>
      </c>
      <c r="BU12" s="17"/>
      <c r="BV12" s="17">
        <v>1.4385846138433E-2</v>
      </c>
      <c r="BW12" s="17">
        <v>2.60054854254342E-2</v>
      </c>
      <c r="BX12" s="17">
        <v>5.3084270396784199E-2</v>
      </c>
      <c r="BY12" s="17"/>
      <c r="BZ12" s="17">
        <v>1.66394293958417E-2</v>
      </c>
      <c r="CA12" s="17">
        <v>3.1866851863288199E-2</v>
      </c>
    </row>
    <row r="13" spans="2:79" x14ac:dyDescent="0.3">
      <c r="B13" s="18" t="s">
        <v>212</v>
      </c>
      <c r="C13" s="17">
        <v>2.18734958853165E-2</v>
      </c>
      <c r="D13" s="17">
        <v>2.0650372772173398E-2</v>
      </c>
      <c r="E13" s="17">
        <v>2.32607134842081E-2</v>
      </c>
      <c r="F13" s="17"/>
      <c r="G13" s="17">
        <v>3.1595146084242597E-2</v>
      </c>
      <c r="H13" s="17">
        <v>5.6548807474343203E-3</v>
      </c>
      <c r="I13" s="17">
        <v>2.8174445194796598E-2</v>
      </c>
      <c r="J13" s="17">
        <v>2.1165399232727498E-2</v>
      </c>
      <c r="K13" s="17">
        <v>4.1908062748445697E-2</v>
      </c>
      <c r="L13" s="17">
        <v>1.0680343471125101E-2</v>
      </c>
      <c r="M13" s="17"/>
      <c r="N13" s="17">
        <v>1.60513891231703E-2</v>
      </c>
      <c r="O13" s="17">
        <v>2.1799601009770599E-2</v>
      </c>
      <c r="P13" s="17">
        <v>2.2345630352248801E-2</v>
      </c>
      <c r="Q13" s="17">
        <v>2.82602134458079E-2</v>
      </c>
      <c r="R13" s="17"/>
      <c r="S13" s="17">
        <v>1.7160753132560401E-2</v>
      </c>
      <c r="T13" s="17">
        <v>1.5163871283449299E-2</v>
      </c>
      <c r="U13" s="17">
        <v>2.39564272003038E-2</v>
      </c>
      <c r="V13" s="17">
        <v>1.7455516552751901E-2</v>
      </c>
      <c r="W13" s="17">
        <v>4.43815388395494E-2</v>
      </c>
      <c r="X13" s="17">
        <v>1.94560663224187E-2</v>
      </c>
      <c r="Y13" s="17">
        <v>1.0563758395962601E-2</v>
      </c>
      <c r="Z13" s="17">
        <v>0</v>
      </c>
      <c r="AA13" s="17">
        <v>8.2831811061576804E-3</v>
      </c>
      <c r="AB13" s="17">
        <v>4.7517375737755101E-2</v>
      </c>
      <c r="AC13" s="17">
        <v>2.4605228367536699E-2</v>
      </c>
      <c r="AD13" s="17">
        <v>6.2877832026424801E-2</v>
      </c>
      <c r="AE13" s="17"/>
      <c r="AF13" s="17">
        <v>2.5214436720558502E-2</v>
      </c>
      <c r="AG13" s="17">
        <v>1.4084793499624699E-2</v>
      </c>
      <c r="AH13" s="17">
        <v>1.3436015981169201E-2</v>
      </c>
      <c r="AI13" s="17">
        <v>4.5775660227784898E-2</v>
      </c>
      <c r="AJ13" s="17">
        <v>1.9268006534589401E-2</v>
      </c>
      <c r="AK13" s="17"/>
      <c r="AL13" s="17">
        <v>1.4377061089122799E-2</v>
      </c>
      <c r="AM13" s="17">
        <v>2.51813846953046E-2</v>
      </c>
      <c r="AN13" s="17">
        <v>1.07409063304248E-2</v>
      </c>
      <c r="AO13" s="17">
        <v>4.1959236949328703E-2</v>
      </c>
      <c r="AP13" s="17">
        <v>6.7522460246840802E-3</v>
      </c>
      <c r="AQ13" s="17">
        <v>1.66559220869286E-2</v>
      </c>
      <c r="AR13" s="17"/>
      <c r="AS13" s="17">
        <v>2.71181679725335E-2</v>
      </c>
      <c r="AT13" s="17">
        <v>1.8583485603795E-2</v>
      </c>
      <c r="AU13" s="17">
        <v>2.0969375909073201E-2</v>
      </c>
      <c r="AV13" s="17">
        <v>1.98201608989978E-2</v>
      </c>
      <c r="AW13" s="17">
        <v>7.7823124964222307E-2</v>
      </c>
      <c r="AX13" s="17"/>
      <c r="AY13" s="17">
        <v>2.4989564557785501E-2</v>
      </c>
      <c r="AZ13" s="17">
        <v>1.6407780045488499E-2</v>
      </c>
      <c r="BA13" s="17">
        <v>1.9601732714087099E-2</v>
      </c>
      <c r="BB13" s="17">
        <v>2.57676990897273E-2</v>
      </c>
      <c r="BC13" s="17">
        <v>6.2935665443367206E-2</v>
      </c>
      <c r="BD13" s="17"/>
      <c r="BE13" s="17">
        <v>3.9870626070296997E-2</v>
      </c>
      <c r="BF13" s="17">
        <v>9.6312836491382493E-3</v>
      </c>
      <c r="BG13" s="17">
        <v>1.9864394137573099E-2</v>
      </c>
      <c r="BH13" s="17">
        <v>3.08597463250171E-2</v>
      </c>
      <c r="BI13" s="17"/>
      <c r="BJ13" s="17">
        <v>4.1696278573594002E-2</v>
      </c>
      <c r="BK13" s="17">
        <v>2.75260921185012E-2</v>
      </c>
      <c r="BL13" s="17">
        <v>1.8843420475731901E-2</v>
      </c>
      <c r="BM13" s="17">
        <v>1.7447769326646E-2</v>
      </c>
      <c r="BN13" s="17"/>
      <c r="BO13" s="17">
        <v>1.7669689363313399E-2</v>
      </c>
      <c r="BP13" s="17">
        <v>3.3001819298604601E-2</v>
      </c>
      <c r="BQ13" s="17">
        <v>2.07716354159822E-2</v>
      </c>
      <c r="BR13" s="17"/>
      <c r="BS13" s="17">
        <v>2.1332090744199901E-2</v>
      </c>
      <c r="BT13" s="17">
        <v>2.27111149777743E-2</v>
      </c>
      <c r="BU13" s="17"/>
      <c r="BV13" s="17">
        <v>1.4752502623628001E-2</v>
      </c>
      <c r="BW13" s="17">
        <v>2.2621383070020502E-2</v>
      </c>
      <c r="BX13" s="17">
        <v>2.5408163743737701E-2</v>
      </c>
      <c r="BY13" s="17"/>
      <c r="BZ13" s="17">
        <v>8.7864956366295304E-3</v>
      </c>
      <c r="CA13" s="17">
        <v>1.8608245243738501E-2</v>
      </c>
    </row>
    <row r="14" spans="2:79" x14ac:dyDescent="0.3">
      <c r="B14" s="18" t="s">
        <v>149</v>
      </c>
      <c r="C14" s="17">
        <v>1.5762373270130799E-2</v>
      </c>
      <c r="D14" s="17">
        <v>1.23279767239161E-2</v>
      </c>
      <c r="E14" s="17">
        <v>1.9251928203325299E-2</v>
      </c>
      <c r="F14" s="17"/>
      <c r="G14" s="17">
        <v>2.4369047364989498E-2</v>
      </c>
      <c r="H14" s="17">
        <v>1.8806630138288701E-2</v>
      </c>
      <c r="I14" s="17">
        <v>1.5867964976960899E-2</v>
      </c>
      <c r="J14" s="17">
        <v>1.6165493930270902E-2</v>
      </c>
      <c r="K14" s="17">
        <v>1.34494583375645E-2</v>
      </c>
      <c r="L14" s="17">
        <v>8.6685292159243699E-3</v>
      </c>
      <c r="M14" s="17"/>
      <c r="N14" s="17">
        <v>6.8970196359239601E-3</v>
      </c>
      <c r="O14" s="17">
        <v>1.39172035835899E-2</v>
      </c>
      <c r="P14" s="17">
        <v>1.7775510875789199E-2</v>
      </c>
      <c r="Q14" s="17">
        <v>2.5799618041500098E-2</v>
      </c>
      <c r="R14" s="17"/>
      <c r="S14" s="17">
        <v>7.5180458432237401E-3</v>
      </c>
      <c r="T14" s="17">
        <v>1.855439214136E-2</v>
      </c>
      <c r="U14" s="17">
        <v>1.2243375400231399E-2</v>
      </c>
      <c r="V14" s="17">
        <v>1.2339889842481E-2</v>
      </c>
      <c r="W14" s="17">
        <v>1.38400319846879E-2</v>
      </c>
      <c r="X14" s="17">
        <v>2.1235387274587701E-2</v>
      </c>
      <c r="Y14" s="17">
        <v>2.44928130862976E-2</v>
      </c>
      <c r="Z14" s="17">
        <v>0</v>
      </c>
      <c r="AA14" s="17">
        <v>2.23286021557366E-2</v>
      </c>
      <c r="AB14" s="17">
        <v>1.2140656998294801E-2</v>
      </c>
      <c r="AC14" s="17">
        <v>3.6155835860909501E-2</v>
      </c>
      <c r="AD14" s="17">
        <v>0</v>
      </c>
      <c r="AE14" s="17"/>
      <c r="AF14" s="17">
        <v>8.1756211324205304E-3</v>
      </c>
      <c r="AG14" s="17">
        <v>1.06890182555965E-2</v>
      </c>
      <c r="AH14" s="17">
        <v>6.5528111331602896E-3</v>
      </c>
      <c r="AI14" s="17">
        <v>1.6493725159488899E-2</v>
      </c>
      <c r="AJ14" s="17">
        <v>1.7674980068401298E-2</v>
      </c>
      <c r="AK14" s="17"/>
      <c r="AL14" s="17">
        <v>0</v>
      </c>
      <c r="AM14" s="17">
        <v>3.1880627250169698E-3</v>
      </c>
      <c r="AN14" s="17">
        <v>6.5643775706201099E-3</v>
      </c>
      <c r="AO14" s="17">
        <v>6.5701277711111804E-3</v>
      </c>
      <c r="AP14" s="17">
        <v>1.34637375459118E-2</v>
      </c>
      <c r="AQ14" s="17">
        <v>5.8551044311191E-2</v>
      </c>
      <c r="AR14" s="17"/>
      <c r="AS14" s="17">
        <v>6.6668012460946299E-3</v>
      </c>
      <c r="AT14" s="17">
        <v>1.5167885040592599E-2</v>
      </c>
      <c r="AU14" s="17">
        <v>2.2221495008673899E-2</v>
      </c>
      <c r="AV14" s="17">
        <v>2.2777412123462602E-2</v>
      </c>
      <c r="AW14" s="17">
        <v>0</v>
      </c>
      <c r="AX14" s="17"/>
      <c r="AY14" s="17">
        <v>6.1581493187370002E-3</v>
      </c>
      <c r="AZ14" s="17">
        <v>1.4963417007836899E-2</v>
      </c>
      <c r="BA14" s="17">
        <v>3.24895992576082E-2</v>
      </c>
      <c r="BB14" s="17">
        <v>7.2211264436633903E-3</v>
      </c>
      <c r="BC14" s="17">
        <v>1.2526913451712999E-2</v>
      </c>
      <c r="BD14" s="17"/>
      <c r="BE14" s="17">
        <v>0</v>
      </c>
      <c r="BF14" s="17">
        <v>1.3415497519802999E-2</v>
      </c>
      <c r="BG14" s="17">
        <v>1.2964391574953099E-2</v>
      </c>
      <c r="BH14" s="17">
        <v>2.0873652574255601E-2</v>
      </c>
      <c r="BI14" s="17"/>
      <c r="BJ14" s="17">
        <v>1.7519892631062701E-2</v>
      </c>
      <c r="BK14" s="17">
        <v>2.0129866539962502E-2</v>
      </c>
      <c r="BL14" s="17">
        <v>6.0565838540066197E-3</v>
      </c>
      <c r="BM14" s="17">
        <v>1.87735808632436E-2</v>
      </c>
      <c r="BN14" s="17"/>
      <c r="BO14" s="17">
        <v>1.7218827938961501E-2</v>
      </c>
      <c r="BP14" s="17">
        <v>1.4251196731245599E-2</v>
      </c>
      <c r="BQ14" s="17">
        <v>1.52363915298597E-2</v>
      </c>
      <c r="BR14" s="17"/>
      <c r="BS14" s="17">
        <v>1.51495428933848E-2</v>
      </c>
      <c r="BT14" s="17">
        <v>1.6648717628030701E-2</v>
      </c>
      <c r="BU14" s="17"/>
      <c r="BV14" s="17">
        <v>9.1268458272377104E-3</v>
      </c>
      <c r="BW14" s="17">
        <v>1.79994812722566E-2</v>
      </c>
      <c r="BX14" s="17">
        <v>7.7894613819163997E-3</v>
      </c>
      <c r="BY14" s="17"/>
      <c r="BZ14" s="17">
        <v>7.2852575403255402E-3</v>
      </c>
      <c r="CA14" s="17">
        <v>0</v>
      </c>
    </row>
    <row r="15" spans="2:79" x14ac:dyDescent="0.3">
      <c r="B15" s="18" t="s">
        <v>213</v>
      </c>
      <c r="C15" s="21">
        <v>0.78372339903945798</v>
      </c>
      <c r="D15" s="21">
        <v>0.76976539994542204</v>
      </c>
      <c r="E15" s="21">
        <v>0.79950406065889701</v>
      </c>
      <c r="F15" s="21"/>
      <c r="G15" s="21">
        <v>0.75761631920328798</v>
      </c>
      <c r="H15" s="21">
        <v>0.82449939508754699</v>
      </c>
      <c r="I15" s="21">
        <v>0.76896793224730497</v>
      </c>
      <c r="J15" s="21">
        <v>0.78456736793794102</v>
      </c>
      <c r="K15" s="21">
        <v>0.77237586775073197</v>
      </c>
      <c r="L15" s="21">
        <v>0.78680390305659198</v>
      </c>
      <c r="M15" s="21"/>
      <c r="N15" s="21">
        <v>0.83272831822826299</v>
      </c>
      <c r="O15" s="21">
        <v>0.75824724383555397</v>
      </c>
      <c r="P15" s="21">
        <v>0.76756728671132202</v>
      </c>
      <c r="Q15" s="21">
        <v>0.77120265642478802</v>
      </c>
      <c r="R15" s="21"/>
      <c r="S15" s="21">
        <v>0.80847260010914201</v>
      </c>
      <c r="T15" s="21">
        <v>0.83271847024958801</v>
      </c>
      <c r="U15" s="21">
        <v>0.79409777621724398</v>
      </c>
      <c r="V15" s="21">
        <v>0.77402539368613898</v>
      </c>
      <c r="W15" s="21">
        <v>0.71607534200628697</v>
      </c>
      <c r="X15" s="21">
        <v>0.73922848540825803</v>
      </c>
      <c r="Y15" s="21">
        <v>0.71014948908211295</v>
      </c>
      <c r="Z15" s="21">
        <v>0.80966548513172298</v>
      </c>
      <c r="AA15" s="21">
        <v>0.80729414970039803</v>
      </c>
      <c r="AB15" s="21">
        <v>0.78329933119538997</v>
      </c>
      <c r="AC15" s="21">
        <v>0.81038433827515999</v>
      </c>
      <c r="AD15" s="21">
        <v>0.78174828588229806</v>
      </c>
      <c r="AE15" s="21"/>
      <c r="AF15" s="21">
        <v>0.74677802640484303</v>
      </c>
      <c r="AG15" s="21">
        <v>0.84125427638878303</v>
      </c>
      <c r="AH15" s="21">
        <v>0.82551085089700105</v>
      </c>
      <c r="AI15" s="21">
        <v>0.68531434343951303</v>
      </c>
      <c r="AJ15" s="21">
        <v>0.80244363734243496</v>
      </c>
      <c r="AK15" s="21"/>
      <c r="AL15" s="21">
        <v>0.85227784221582303</v>
      </c>
      <c r="AM15" s="21">
        <v>0.77759959867758799</v>
      </c>
      <c r="AN15" s="21">
        <v>0.84258205621881599</v>
      </c>
      <c r="AO15" s="21">
        <v>0.71753363965583405</v>
      </c>
      <c r="AP15" s="21">
        <v>0.86444225559118903</v>
      </c>
      <c r="AQ15" s="21">
        <v>0.70289299142819905</v>
      </c>
      <c r="AR15" s="21"/>
      <c r="AS15" s="21">
        <v>0.85916120224905201</v>
      </c>
      <c r="AT15" s="21">
        <v>0.782685179133222</v>
      </c>
      <c r="AU15" s="21">
        <v>0.747811577628679</v>
      </c>
      <c r="AV15" s="21">
        <v>0.74965067396200502</v>
      </c>
      <c r="AW15" s="21">
        <v>0.78914924554842203</v>
      </c>
      <c r="AX15" s="21"/>
      <c r="AY15" s="21">
        <v>0.83545406067178696</v>
      </c>
      <c r="AZ15" s="21">
        <v>0.77728263778931606</v>
      </c>
      <c r="BA15" s="21">
        <v>0.77946994862799701</v>
      </c>
      <c r="BB15" s="21">
        <v>0.74797715501206496</v>
      </c>
      <c r="BC15" s="21">
        <v>0.66144892028105695</v>
      </c>
      <c r="BD15" s="21"/>
      <c r="BE15" s="21">
        <v>0.68913159017175096</v>
      </c>
      <c r="BF15" s="21">
        <v>0.74695241900605203</v>
      </c>
      <c r="BG15" s="21">
        <v>0.78770766019735605</v>
      </c>
      <c r="BH15" s="21">
        <v>0.82283131693184897</v>
      </c>
      <c r="BI15" s="21"/>
      <c r="BJ15" s="21">
        <v>0.71759610822535402</v>
      </c>
      <c r="BK15" s="21">
        <v>0.79858926672660902</v>
      </c>
      <c r="BL15" s="21">
        <v>0.76781489951483395</v>
      </c>
      <c r="BM15" s="21">
        <v>0.80601974924422504</v>
      </c>
      <c r="BN15" s="21"/>
      <c r="BO15" s="21">
        <v>0.81214900864344097</v>
      </c>
      <c r="BP15" s="21">
        <v>0.75067758627085901</v>
      </c>
      <c r="BQ15" s="21">
        <v>0.78475412853308102</v>
      </c>
      <c r="BR15" s="21"/>
      <c r="BS15" s="21">
        <v>0.79657627922927998</v>
      </c>
      <c r="BT15" s="21">
        <v>0.76835903964348495</v>
      </c>
      <c r="BU15" s="21"/>
      <c r="BV15" s="21">
        <v>0.85254414478141605</v>
      </c>
      <c r="BW15" s="21">
        <v>0.77645701381740695</v>
      </c>
      <c r="BX15" s="21">
        <v>0.76426669184756602</v>
      </c>
      <c r="BY15" s="21"/>
      <c r="BZ15" s="21">
        <v>0.87216613811742405</v>
      </c>
      <c r="CA15" s="21">
        <v>0.84182111348467803</v>
      </c>
    </row>
    <row r="16" spans="2:79" x14ac:dyDescent="0.3">
      <c r="B16" s="18" t="s">
        <v>214</v>
      </c>
      <c r="C16" s="21">
        <v>5.5371811192642603E-2</v>
      </c>
      <c r="D16" s="21">
        <v>6.3802246003077503E-2</v>
      </c>
      <c r="E16" s="21">
        <v>4.7641627121547798E-2</v>
      </c>
      <c r="F16" s="21"/>
      <c r="G16" s="21">
        <v>8.7522416988802795E-2</v>
      </c>
      <c r="H16" s="21">
        <v>2.8550679078174501E-2</v>
      </c>
      <c r="I16" s="21">
        <v>6.4059746221409294E-2</v>
      </c>
      <c r="J16" s="21">
        <v>4.7909228375292198E-2</v>
      </c>
      <c r="K16" s="21">
        <v>8.3290922087142602E-2</v>
      </c>
      <c r="L16" s="21">
        <v>3.6137138793118001E-2</v>
      </c>
      <c r="M16" s="21"/>
      <c r="N16" s="21">
        <v>3.74148832653423E-2</v>
      </c>
      <c r="O16" s="21">
        <v>6.5085408308140094E-2</v>
      </c>
      <c r="P16" s="21">
        <v>6.6505345400942703E-2</v>
      </c>
      <c r="Q16" s="21">
        <v>5.5973078474558097E-2</v>
      </c>
      <c r="R16" s="21"/>
      <c r="S16" s="21">
        <v>3.81541157741421E-2</v>
      </c>
      <c r="T16" s="21">
        <v>3.1999837828270997E-2</v>
      </c>
      <c r="U16" s="21">
        <v>6.1733412150420199E-2</v>
      </c>
      <c r="V16" s="21">
        <v>3.9188074470843597E-2</v>
      </c>
      <c r="W16" s="21">
        <v>8.1598763785605793E-2</v>
      </c>
      <c r="X16" s="21">
        <v>7.9194410773179402E-2</v>
      </c>
      <c r="Y16" s="21">
        <v>7.8201362758695006E-2</v>
      </c>
      <c r="Z16" s="21">
        <v>3.8520700706049703E-2</v>
      </c>
      <c r="AA16" s="21">
        <v>3.1964661282614298E-2</v>
      </c>
      <c r="AB16" s="21">
        <v>7.6365988960271497E-2</v>
      </c>
      <c r="AC16" s="21">
        <v>5.2505680773910698E-2</v>
      </c>
      <c r="AD16" s="21">
        <v>0.124827194221062</v>
      </c>
      <c r="AE16" s="21"/>
      <c r="AF16" s="21">
        <v>7.0934305326836103E-2</v>
      </c>
      <c r="AG16" s="21">
        <v>4.0810878293867099E-2</v>
      </c>
      <c r="AH16" s="21">
        <v>2.5808771698055E-2</v>
      </c>
      <c r="AI16" s="21">
        <v>0.101127232379048</v>
      </c>
      <c r="AJ16" s="21">
        <v>2.4828797704566301E-2</v>
      </c>
      <c r="AK16" s="21"/>
      <c r="AL16" s="21">
        <v>4.16346608920393E-2</v>
      </c>
      <c r="AM16" s="21">
        <v>6.2687386723657701E-2</v>
      </c>
      <c r="AN16" s="21">
        <v>2.09409513032036E-2</v>
      </c>
      <c r="AO16" s="21">
        <v>9.7154741394518504E-2</v>
      </c>
      <c r="AP16" s="21">
        <v>2.2860620260519899E-2</v>
      </c>
      <c r="AQ16" s="21">
        <v>5.3476668533483401E-2</v>
      </c>
      <c r="AR16" s="21"/>
      <c r="AS16" s="21">
        <v>4.5793699597019698E-2</v>
      </c>
      <c r="AT16" s="21">
        <v>5.5391158948790903E-2</v>
      </c>
      <c r="AU16" s="21">
        <v>6.0463315011387297E-2</v>
      </c>
      <c r="AV16" s="21">
        <v>4.93889835357888E-2</v>
      </c>
      <c r="AW16" s="21">
        <v>0.11041430572239</v>
      </c>
      <c r="AX16" s="21"/>
      <c r="AY16" s="21">
        <v>4.1602699213738902E-2</v>
      </c>
      <c r="AZ16" s="21">
        <v>5.4522318946156501E-2</v>
      </c>
      <c r="BA16" s="21">
        <v>5.8496762954468998E-2</v>
      </c>
      <c r="BB16" s="21">
        <v>7.2617363765237905E-2</v>
      </c>
      <c r="BC16" s="21">
        <v>7.7610073197333596E-2</v>
      </c>
      <c r="BD16" s="21"/>
      <c r="BE16" s="21">
        <v>7.9446549144827197E-2</v>
      </c>
      <c r="BF16" s="21">
        <v>4.98961216759344E-2</v>
      </c>
      <c r="BG16" s="21">
        <v>5.4270996908740397E-2</v>
      </c>
      <c r="BH16" s="21">
        <v>5.54510495170168E-2</v>
      </c>
      <c r="BI16" s="21"/>
      <c r="BJ16" s="21">
        <v>8.0378388238944401E-2</v>
      </c>
      <c r="BK16" s="21">
        <v>3.3446400669211299E-2</v>
      </c>
      <c r="BL16" s="21">
        <v>5.23156472812367E-2</v>
      </c>
      <c r="BM16" s="21">
        <v>5.3829140558788603E-2</v>
      </c>
      <c r="BN16" s="21"/>
      <c r="BO16" s="21">
        <v>3.9341606508406603E-2</v>
      </c>
      <c r="BP16" s="21">
        <v>7.9086780653271002E-2</v>
      </c>
      <c r="BQ16" s="21">
        <v>5.45183257556753E-2</v>
      </c>
      <c r="BR16" s="21"/>
      <c r="BS16" s="21">
        <v>5.0391467070546501E-2</v>
      </c>
      <c r="BT16" s="21">
        <v>6.2075561596426798E-2</v>
      </c>
      <c r="BU16" s="21"/>
      <c r="BV16" s="21">
        <v>2.9138348762060999E-2</v>
      </c>
      <c r="BW16" s="21">
        <v>4.8626868495454702E-2</v>
      </c>
      <c r="BX16" s="21">
        <v>7.8492434140521899E-2</v>
      </c>
      <c r="BY16" s="21"/>
      <c r="BZ16" s="21">
        <v>2.5425925032471201E-2</v>
      </c>
      <c r="CA16" s="21">
        <v>5.0475097107026801E-2</v>
      </c>
    </row>
    <row r="17" spans="2:79" x14ac:dyDescent="0.3">
      <c r="B17" s="18" t="s">
        <v>191</v>
      </c>
      <c r="C17" s="22">
        <v>0.72835158784681597</v>
      </c>
      <c r="D17" s="22">
        <v>0.70596315394234499</v>
      </c>
      <c r="E17" s="22">
        <v>0.75186243353734905</v>
      </c>
      <c r="F17" s="22"/>
      <c r="G17" s="22">
        <v>0.67009390221448495</v>
      </c>
      <c r="H17" s="22">
        <v>0.795948716009372</v>
      </c>
      <c r="I17" s="22">
        <v>0.704908186025896</v>
      </c>
      <c r="J17" s="22">
        <v>0.73665813956264903</v>
      </c>
      <c r="K17" s="22">
        <v>0.68908494566358902</v>
      </c>
      <c r="L17" s="22">
        <v>0.75066676426347401</v>
      </c>
      <c r="M17" s="22"/>
      <c r="N17" s="22">
        <v>0.79531343496291995</v>
      </c>
      <c r="O17" s="22">
        <v>0.69316183552741395</v>
      </c>
      <c r="P17" s="22">
        <v>0.70106194131037902</v>
      </c>
      <c r="Q17" s="22">
        <v>0.71522957795022901</v>
      </c>
      <c r="R17" s="22"/>
      <c r="S17" s="22">
        <v>0.77031848433499905</v>
      </c>
      <c r="T17" s="22">
        <v>0.80071863242131602</v>
      </c>
      <c r="U17" s="22">
        <v>0.73236436406682404</v>
      </c>
      <c r="V17" s="22">
        <v>0.73483731921529505</v>
      </c>
      <c r="W17" s="22">
        <v>0.63447657822068104</v>
      </c>
      <c r="X17" s="22">
        <v>0.66003407463507802</v>
      </c>
      <c r="Y17" s="22">
        <v>0.63194812632341801</v>
      </c>
      <c r="Z17" s="22">
        <v>0.77114478442567402</v>
      </c>
      <c r="AA17" s="22">
        <v>0.77532948841778404</v>
      </c>
      <c r="AB17" s="22">
        <v>0.70693334223511906</v>
      </c>
      <c r="AC17" s="22">
        <v>0.75787865750124905</v>
      </c>
      <c r="AD17" s="22">
        <v>0.65692109166123602</v>
      </c>
      <c r="AE17" s="22"/>
      <c r="AF17" s="22">
        <v>0.67584372107800705</v>
      </c>
      <c r="AG17" s="22">
        <v>0.80044339809491605</v>
      </c>
      <c r="AH17" s="22">
        <v>0.79970207919894598</v>
      </c>
      <c r="AI17" s="22">
        <v>0.58418711106046495</v>
      </c>
      <c r="AJ17" s="22">
        <v>0.77761483963786804</v>
      </c>
      <c r="AK17" s="22"/>
      <c r="AL17" s="22">
        <v>0.81064318132378399</v>
      </c>
      <c r="AM17" s="22">
        <v>0.71491221195392995</v>
      </c>
      <c r="AN17" s="22">
        <v>0.82164110491561304</v>
      </c>
      <c r="AO17" s="22">
        <v>0.62037889826131498</v>
      </c>
      <c r="AP17" s="22">
        <v>0.84158163533066899</v>
      </c>
      <c r="AQ17" s="22">
        <v>0.64941632289471596</v>
      </c>
      <c r="AR17" s="22"/>
      <c r="AS17" s="22">
        <v>0.81336750265203295</v>
      </c>
      <c r="AT17" s="22">
        <v>0.72729402018443101</v>
      </c>
      <c r="AU17" s="22">
        <v>0.68734826261729098</v>
      </c>
      <c r="AV17" s="22">
        <v>0.700261690426216</v>
      </c>
      <c r="AW17" s="22">
        <v>0.67873493982603195</v>
      </c>
      <c r="AX17" s="22"/>
      <c r="AY17" s="22">
        <v>0.79385136145804802</v>
      </c>
      <c r="AZ17" s="22">
        <v>0.72276031884315906</v>
      </c>
      <c r="BA17" s="22">
        <v>0.72097318567352797</v>
      </c>
      <c r="BB17" s="22">
        <v>0.67535979124682699</v>
      </c>
      <c r="BC17" s="22">
        <v>0.58383884708372402</v>
      </c>
      <c r="BD17" s="22"/>
      <c r="BE17" s="22">
        <v>0.609685041026924</v>
      </c>
      <c r="BF17" s="22">
        <v>0.69705629733011798</v>
      </c>
      <c r="BG17" s="22">
        <v>0.73343666328861501</v>
      </c>
      <c r="BH17" s="22">
        <v>0.76738026741483201</v>
      </c>
      <c r="BI17" s="22"/>
      <c r="BJ17" s="22">
        <v>0.63721771998640997</v>
      </c>
      <c r="BK17" s="22">
        <v>0.76514286605739801</v>
      </c>
      <c r="BL17" s="22">
        <v>0.715499252233598</v>
      </c>
      <c r="BM17" s="22">
        <v>0.75219060868543697</v>
      </c>
      <c r="BN17" s="22"/>
      <c r="BO17" s="22">
        <v>0.77280740213503396</v>
      </c>
      <c r="BP17" s="22">
        <v>0.67159080561758799</v>
      </c>
      <c r="BQ17" s="22">
        <v>0.73023580277740596</v>
      </c>
      <c r="BR17" s="22"/>
      <c r="BS17" s="22">
        <v>0.746184812158733</v>
      </c>
      <c r="BT17" s="22">
        <v>0.70628347804705804</v>
      </c>
      <c r="BU17" s="22"/>
      <c r="BV17" s="22">
        <v>0.82340579601935504</v>
      </c>
      <c r="BW17" s="22">
        <v>0.727830145321952</v>
      </c>
      <c r="BX17" s="22">
        <v>0.68577425770704403</v>
      </c>
      <c r="BY17" s="22"/>
      <c r="BZ17" s="22">
        <v>0.84674021308495295</v>
      </c>
      <c r="CA17" s="22">
        <v>0.79134601637765101</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0.31147292922540298</v>
      </c>
      <c r="D9" s="17">
        <v>0.29400741083078102</v>
      </c>
      <c r="E9" s="17">
        <v>0.33127391062874501</v>
      </c>
      <c r="F9" s="17"/>
      <c r="G9" s="17">
        <v>0.193451739290945</v>
      </c>
      <c r="H9" s="17">
        <v>0.285939295523777</v>
      </c>
      <c r="I9" s="17">
        <v>0.28117843785617302</v>
      </c>
      <c r="J9" s="17">
        <v>0.282452137429067</v>
      </c>
      <c r="K9" s="17">
        <v>0.342792819870745</v>
      </c>
      <c r="L9" s="17">
        <v>0.43834790539381802</v>
      </c>
      <c r="M9" s="17"/>
      <c r="N9" s="17">
        <v>0.35157489379277002</v>
      </c>
      <c r="O9" s="17">
        <v>0.29644638909111598</v>
      </c>
      <c r="P9" s="17">
        <v>0.31473508049506699</v>
      </c>
      <c r="Q9" s="17">
        <v>0.28311421132335901</v>
      </c>
      <c r="R9" s="17"/>
      <c r="S9" s="17">
        <v>0.32056700043105901</v>
      </c>
      <c r="T9" s="17">
        <v>0.32165515783272802</v>
      </c>
      <c r="U9" s="17">
        <v>0.27430635598034803</v>
      </c>
      <c r="V9" s="17">
        <v>0.34825381323617499</v>
      </c>
      <c r="W9" s="17">
        <v>0.29141161630166801</v>
      </c>
      <c r="X9" s="17">
        <v>0.33352543875280699</v>
      </c>
      <c r="Y9" s="17">
        <v>0.28212315570437502</v>
      </c>
      <c r="Z9" s="17">
        <v>0.367868533795911</v>
      </c>
      <c r="AA9" s="17">
        <v>0.27101199384846703</v>
      </c>
      <c r="AB9" s="17">
        <v>0.32632402248428199</v>
      </c>
      <c r="AC9" s="17">
        <v>0.31644021466275801</v>
      </c>
      <c r="AD9" s="17">
        <v>0.29343061451003399</v>
      </c>
      <c r="AE9" s="17"/>
      <c r="AF9" s="17">
        <v>0.31826153813478703</v>
      </c>
      <c r="AG9" s="17">
        <v>0.31530457685875701</v>
      </c>
      <c r="AH9" s="17">
        <v>0.40900462881315303</v>
      </c>
      <c r="AI9" s="17">
        <v>0.25176874758561302</v>
      </c>
      <c r="AJ9" s="17">
        <v>0.33710512042287499</v>
      </c>
      <c r="AK9" s="17"/>
      <c r="AL9" s="17">
        <v>0.341176986988388</v>
      </c>
      <c r="AM9" s="17">
        <v>0.33978416807356498</v>
      </c>
      <c r="AN9" s="17">
        <v>0.37314802636997202</v>
      </c>
      <c r="AO9" s="17">
        <v>0.25397182700501902</v>
      </c>
      <c r="AP9" s="17">
        <v>0.31393022262848302</v>
      </c>
      <c r="AQ9" s="17">
        <v>0.29073146229174102</v>
      </c>
      <c r="AR9" s="17"/>
      <c r="AS9" s="17">
        <v>0.43337355730048199</v>
      </c>
      <c r="AT9" s="17">
        <v>0.28432128890714697</v>
      </c>
      <c r="AU9" s="17">
        <v>0.28030417911470601</v>
      </c>
      <c r="AV9" s="17">
        <v>0.29190262305252002</v>
      </c>
      <c r="AW9" s="17">
        <v>0.40675102832013499</v>
      </c>
      <c r="AX9" s="17"/>
      <c r="AY9" s="17">
        <v>0.43397187966157802</v>
      </c>
      <c r="AZ9" s="17">
        <v>0.28545543962195802</v>
      </c>
      <c r="BA9" s="17">
        <v>0.26223760095885901</v>
      </c>
      <c r="BB9" s="17">
        <v>0.24745320253564401</v>
      </c>
      <c r="BC9" s="17">
        <v>0.248908273635221</v>
      </c>
      <c r="BD9" s="17"/>
      <c r="BE9" s="17">
        <v>0.191009427357475</v>
      </c>
      <c r="BF9" s="17">
        <v>0.25918514071091397</v>
      </c>
      <c r="BG9" s="17">
        <v>0.31824403361584602</v>
      </c>
      <c r="BH9" s="17">
        <v>0.35224721083023602</v>
      </c>
      <c r="BI9" s="17"/>
      <c r="BJ9" s="17">
        <v>0.21014658531642</v>
      </c>
      <c r="BK9" s="17">
        <v>0.29626442004699999</v>
      </c>
      <c r="BL9" s="17">
        <v>0.31326764122981099</v>
      </c>
      <c r="BM9" s="17">
        <v>0.33795336703995199</v>
      </c>
      <c r="BN9" s="17"/>
      <c r="BO9" s="17">
        <v>0.28858258215906002</v>
      </c>
      <c r="BP9" s="17">
        <v>0.21228365373317501</v>
      </c>
      <c r="BQ9" s="17">
        <v>0.337493863725357</v>
      </c>
      <c r="BR9" s="17"/>
      <c r="BS9" s="17">
        <v>0.35020751331863098</v>
      </c>
      <c r="BT9" s="17">
        <v>0.26443051905336401</v>
      </c>
      <c r="BU9" s="17"/>
      <c r="BV9" s="17">
        <v>0.31907758248964502</v>
      </c>
      <c r="BW9" s="17">
        <v>0.32201004266532901</v>
      </c>
      <c r="BX9" s="17">
        <v>0.30020799067285903</v>
      </c>
      <c r="BY9" s="17"/>
      <c r="BZ9" s="17">
        <v>0.34161104318656099</v>
      </c>
      <c r="CA9" s="17">
        <v>0.28036734656506201</v>
      </c>
    </row>
    <row r="10" spans="2:79" x14ac:dyDescent="0.3">
      <c r="B10" s="18" t="s">
        <v>300</v>
      </c>
      <c r="C10" s="17">
        <v>0.30838047255694101</v>
      </c>
      <c r="D10" s="17">
        <v>0.30359182940207502</v>
      </c>
      <c r="E10" s="17">
        <v>0.31303201926216001</v>
      </c>
      <c r="F10" s="17"/>
      <c r="G10" s="17">
        <v>0.321192110573843</v>
      </c>
      <c r="H10" s="17">
        <v>0.326723108205007</v>
      </c>
      <c r="I10" s="17">
        <v>0.30779107044847398</v>
      </c>
      <c r="J10" s="17">
        <v>0.29398110053758297</v>
      </c>
      <c r="K10" s="17">
        <v>0.300335276359875</v>
      </c>
      <c r="L10" s="17">
        <v>0.30244376745650098</v>
      </c>
      <c r="M10" s="17"/>
      <c r="N10" s="17">
        <v>0.31856804444503101</v>
      </c>
      <c r="O10" s="17">
        <v>0.30371740527148999</v>
      </c>
      <c r="P10" s="17">
        <v>0.27699189003253599</v>
      </c>
      <c r="Q10" s="17">
        <v>0.326284303376214</v>
      </c>
      <c r="R10" s="17"/>
      <c r="S10" s="17">
        <v>0.30809024524414802</v>
      </c>
      <c r="T10" s="17">
        <v>0.30992858918668198</v>
      </c>
      <c r="U10" s="17">
        <v>0.35905262207098099</v>
      </c>
      <c r="V10" s="17">
        <v>0.264274001868602</v>
      </c>
      <c r="W10" s="17">
        <v>0.36689267896142702</v>
      </c>
      <c r="X10" s="17">
        <v>0.273558626477997</v>
      </c>
      <c r="Y10" s="17">
        <v>0.30502259712107399</v>
      </c>
      <c r="Z10" s="17">
        <v>0.32703588507645698</v>
      </c>
      <c r="AA10" s="17">
        <v>0.35782663528787301</v>
      </c>
      <c r="AB10" s="17">
        <v>0.28851601207170402</v>
      </c>
      <c r="AC10" s="17">
        <v>0.23416481772546999</v>
      </c>
      <c r="AD10" s="17">
        <v>0.25448693917780402</v>
      </c>
      <c r="AE10" s="17"/>
      <c r="AF10" s="17">
        <v>0.31492899463516399</v>
      </c>
      <c r="AG10" s="17">
        <v>0.33740041381986002</v>
      </c>
      <c r="AH10" s="17">
        <v>0.34805163211347401</v>
      </c>
      <c r="AI10" s="17">
        <v>0.241500665634304</v>
      </c>
      <c r="AJ10" s="17">
        <v>0.314443793497793</v>
      </c>
      <c r="AK10" s="17"/>
      <c r="AL10" s="17">
        <v>0.32636421618851003</v>
      </c>
      <c r="AM10" s="17">
        <v>0.31100160178657299</v>
      </c>
      <c r="AN10" s="17">
        <v>0.31688816924589203</v>
      </c>
      <c r="AO10" s="17">
        <v>0.28482009887635001</v>
      </c>
      <c r="AP10" s="17">
        <v>0.32400134078808901</v>
      </c>
      <c r="AQ10" s="17">
        <v>0.31020923783917997</v>
      </c>
      <c r="AR10" s="17"/>
      <c r="AS10" s="17">
        <v>0.27610773620982099</v>
      </c>
      <c r="AT10" s="17">
        <v>0.332164942456673</v>
      </c>
      <c r="AU10" s="17">
        <v>0.30173113896891501</v>
      </c>
      <c r="AV10" s="17">
        <v>0.27822329013057501</v>
      </c>
      <c r="AW10" s="17">
        <v>0.26581181439184898</v>
      </c>
      <c r="AX10" s="17"/>
      <c r="AY10" s="17">
        <v>0.27494642093773602</v>
      </c>
      <c r="AZ10" s="17">
        <v>0.3459928566478</v>
      </c>
      <c r="BA10" s="17">
        <v>0.29339361920024098</v>
      </c>
      <c r="BB10" s="17">
        <v>0.33099132730893199</v>
      </c>
      <c r="BC10" s="17">
        <v>0.16477864522631999</v>
      </c>
      <c r="BD10" s="17"/>
      <c r="BE10" s="17">
        <v>0.30799958407129702</v>
      </c>
      <c r="BF10" s="17">
        <v>0.31626320314156797</v>
      </c>
      <c r="BG10" s="17">
        <v>0.29965442846742302</v>
      </c>
      <c r="BH10" s="17">
        <v>0.32003336078366001</v>
      </c>
      <c r="BI10" s="17"/>
      <c r="BJ10" s="17">
        <v>0.26656185113962999</v>
      </c>
      <c r="BK10" s="17">
        <v>0.32141696045120099</v>
      </c>
      <c r="BL10" s="17">
        <v>0.31481718621333199</v>
      </c>
      <c r="BM10" s="17">
        <v>0.31328606253395602</v>
      </c>
      <c r="BN10" s="17"/>
      <c r="BO10" s="17">
        <v>0.28381678810147998</v>
      </c>
      <c r="BP10" s="17">
        <v>0.308466953744852</v>
      </c>
      <c r="BQ10" s="17">
        <v>0.31353706994267699</v>
      </c>
      <c r="BR10" s="17"/>
      <c r="BS10" s="17">
        <v>0.319051748400001</v>
      </c>
      <c r="BT10" s="17">
        <v>0.291461033658026</v>
      </c>
      <c r="BU10" s="17"/>
      <c r="BV10" s="17">
        <v>0.335802816170305</v>
      </c>
      <c r="BW10" s="17">
        <v>0.30960127041213298</v>
      </c>
      <c r="BX10" s="17">
        <v>0.30022463787342202</v>
      </c>
      <c r="BY10" s="17"/>
      <c r="BZ10" s="17">
        <v>0.34988268975035203</v>
      </c>
      <c r="CA10" s="17">
        <v>0.32945491448236902</v>
      </c>
    </row>
    <row r="11" spans="2:79" x14ac:dyDescent="0.3">
      <c r="B11" s="18" t="s">
        <v>210</v>
      </c>
      <c r="C11" s="17">
        <v>0.23506619817548799</v>
      </c>
      <c r="D11" s="17">
        <v>0.239765073676694</v>
      </c>
      <c r="E11" s="17">
        <v>0.23045124887629601</v>
      </c>
      <c r="F11" s="17"/>
      <c r="G11" s="17">
        <v>0.25026524848273701</v>
      </c>
      <c r="H11" s="17">
        <v>0.25005731987327801</v>
      </c>
      <c r="I11" s="17">
        <v>0.25220535966083901</v>
      </c>
      <c r="J11" s="17">
        <v>0.26588097242765502</v>
      </c>
      <c r="K11" s="17">
        <v>0.22608312138120601</v>
      </c>
      <c r="L11" s="17">
        <v>0.17972244046595801</v>
      </c>
      <c r="M11" s="17"/>
      <c r="N11" s="17">
        <v>0.22259687210026</v>
      </c>
      <c r="O11" s="17">
        <v>0.256316856126381</v>
      </c>
      <c r="P11" s="17">
        <v>0.24445702114370499</v>
      </c>
      <c r="Q11" s="17">
        <v>0.21848134214791601</v>
      </c>
      <c r="R11" s="17"/>
      <c r="S11" s="17">
        <v>0.25350049776135603</v>
      </c>
      <c r="T11" s="17">
        <v>0.235254235194987</v>
      </c>
      <c r="U11" s="17">
        <v>0.228534380535206</v>
      </c>
      <c r="V11" s="17">
        <v>0.24159027063441099</v>
      </c>
      <c r="W11" s="17">
        <v>0.21551899683620601</v>
      </c>
      <c r="X11" s="17">
        <v>0.23635582191913601</v>
      </c>
      <c r="Y11" s="17">
        <v>0.27220889347604899</v>
      </c>
      <c r="Z11" s="17">
        <v>0.16052804344475899</v>
      </c>
      <c r="AA11" s="17">
        <v>0.232758019317438</v>
      </c>
      <c r="AB11" s="17">
        <v>0.19030417778227501</v>
      </c>
      <c r="AC11" s="17">
        <v>0.24803374163332001</v>
      </c>
      <c r="AD11" s="17">
        <v>0.30923259194038899</v>
      </c>
      <c r="AE11" s="17"/>
      <c r="AF11" s="17">
        <v>0.24613145923100199</v>
      </c>
      <c r="AG11" s="17">
        <v>0.215919044501486</v>
      </c>
      <c r="AH11" s="17">
        <v>0.17820056856730801</v>
      </c>
      <c r="AI11" s="17">
        <v>0.27459867875322203</v>
      </c>
      <c r="AJ11" s="17">
        <v>0.241255254519505</v>
      </c>
      <c r="AK11" s="17"/>
      <c r="AL11" s="17">
        <v>0.23236346954766901</v>
      </c>
      <c r="AM11" s="17">
        <v>0.24093732748954799</v>
      </c>
      <c r="AN11" s="17">
        <v>0.21842776210631701</v>
      </c>
      <c r="AO11" s="17">
        <v>0.250226001120539</v>
      </c>
      <c r="AP11" s="17">
        <v>0.228261512058235</v>
      </c>
      <c r="AQ11" s="17">
        <v>0.22010335391746499</v>
      </c>
      <c r="AR11" s="17"/>
      <c r="AS11" s="17">
        <v>0.17918943072083901</v>
      </c>
      <c r="AT11" s="17">
        <v>0.246287200976233</v>
      </c>
      <c r="AU11" s="17">
        <v>0.25921510590434899</v>
      </c>
      <c r="AV11" s="17">
        <v>0.24922947685851199</v>
      </c>
      <c r="AW11" s="17">
        <v>6.4672634236896703E-2</v>
      </c>
      <c r="AX11" s="17"/>
      <c r="AY11" s="17">
        <v>0.19747720593653401</v>
      </c>
      <c r="AZ11" s="17">
        <v>0.239601440043059</v>
      </c>
      <c r="BA11" s="17">
        <v>0.27541861468289103</v>
      </c>
      <c r="BB11" s="17">
        <v>0.23353973578220899</v>
      </c>
      <c r="BC11" s="17">
        <v>0.21531650307932601</v>
      </c>
      <c r="BD11" s="17"/>
      <c r="BE11" s="17">
        <v>0.24712313021375701</v>
      </c>
      <c r="BF11" s="17">
        <v>0.28659368916822298</v>
      </c>
      <c r="BG11" s="17">
        <v>0.23841256007752101</v>
      </c>
      <c r="BH11" s="17">
        <v>0.19204630479358101</v>
      </c>
      <c r="BI11" s="17"/>
      <c r="BJ11" s="17">
        <v>0.32265748063628802</v>
      </c>
      <c r="BK11" s="17">
        <v>0.22694222837045899</v>
      </c>
      <c r="BL11" s="17">
        <v>0.246611002663121</v>
      </c>
      <c r="BM11" s="17">
        <v>0.20906580832496299</v>
      </c>
      <c r="BN11" s="17"/>
      <c r="BO11" s="17">
        <v>0.23132396644193401</v>
      </c>
      <c r="BP11" s="17">
        <v>0.286016807908334</v>
      </c>
      <c r="BQ11" s="17">
        <v>0.22346557146267401</v>
      </c>
      <c r="BR11" s="17"/>
      <c r="BS11" s="17">
        <v>0.22192589763953199</v>
      </c>
      <c r="BT11" s="17">
        <v>0.25336452832226802</v>
      </c>
      <c r="BU11" s="17"/>
      <c r="BV11" s="17">
        <v>0.21533955501320001</v>
      </c>
      <c r="BW11" s="17">
        <v>0.23436284105248301</v>
      </c>
      <c r="BX11" s="17">
        <v>0.23699551636587399</v>
      </c>
      <c r="BY11" s="17"/>
      <c r="BZ11" s="17">
        <v>0.18828928163042899</v>
      </c>
      <c r="CA11" s="17">
        <v>0.280867584811408</v>
      </c>
    </row>
    <row r="12" spans="2:79" x14ac:dyDescent="0.3">
      <c r="B12" s="18" t="s">
        <v>301</v>
      </c>
      <c r="C12" s="17">
        <v>9.1132219224458993E-2</v>
      </c>
      <c r="D12" s="17">
        <v>0.112189937085583</v>
      </c>
      <c r="E12" s="17">
        <v>6.8311712341719497E-2</v>
      </c>
      <c r="F12" s="17"/>
      <c r="G12" s="17">
        <v>0.15736627307267101</v>
      </c>
      <c r="H12" s="17">
        <v>8.51966451424475E-2</v>
      </c>
      <c r="I12" s="17">
        <v>0.101721943278393</v>
      </c>
      <c r="J12" s="17">
        <v>0.109323867688346</v>
      </c>
      <c r="K12" s="17">
        <v>5.6877988353504397E-2</v>
      </c>
      <c r="L12" s="17">
        <v>5.12350236628333E-2</v>
      </c>
      <c r="M12" s="17"/>
      <c r="N12" s="17">
        <v>7.2369938988963697E-2</v>
      </c>
      <c r="O12" s="17">
        <v>8.8689710935356894E-2</v>
      </c>
      <c r="P12" s="17">
        <v>0.114670230276081</v>
      </c>
      <c r="Q12" s="17">
        <v>9.5044885158522094E-2</v>
      </c>
      <c r="R12" s="17"/>
      <c r="S12" s="17">
        <v>6.7058789093673798E-2</v>
      </c>
      <c r="T12" s="17">
        <v>8.6325772659719899E-2</v>
      </c>
      <c r="U12" s="17">
        <v>9.5604640936093305E-2</v>
      </c>
      <c r="V12" s="17">
        <v>8.2768924301129101E-2</v>
      </c>
      <c r="W12" s="17">
        <v>9.7061592539670505E-2</v>
      </c>
      <c r="X12" s="17">
        <v>0.104408155013857</v>
      </c>
      <c r="Y12" s="17">
        <v>9.2885363824330103E-2</v>
      </c>
      <c r="Z12" s="17">
        <v>9.4501207577575602E-2</v>
      </c>
      <c r="AA12" s="17">
        <v>9.5050795283987202E-2</v>
      </c>
      <c r="AB12" s="17">
        <v>0.105038475784529</v>
      </c>
      <c r="AC12" s="17">
        <v>9.8632292920665499E-2</v>
      </c>
      <c r="AD12" s="17">
        <v>0.105810616975633</v>
      </c>
      <c r="AE12" s="17"/>
      <c r="AF12" s="17">
        <v>7.7959437760155403E-2</v>
      </c>
      <c r="AG12" s="17">
        <v>0.100121496995572</v>
      </c>
      <c r="AH12" s="17">
        <v>4.6785837822834402E-2</v>
      </c>
      <c r="AI12" s="17">
        <v>0.12941879985936999</v>
      </c>
      <c r="AJ12" s="17">
        <v>2.8657079238320698E-2</v>
      </c>
      <c r="AK12" s="17"/>
      <c r="AL12" s="17">
        <v>8.2153281101602998E-2</v>
      </c>
      <c r="AM12" s="17">
        <v>7.1314550052766601E-2</v>
      </c>
      <c r="AN12" s="17">
        <v>7.9768625370017804E-2</v>
      </c>
      <c r="AO12" s="17">
        <v>0.12505353791076701</v>
      </c>
      <c r="AP12" s="17">
        <v>6.3570555141448506E-2</v>
      </c>
      <c r="AQ12" s="17">
        <v>8.9177303668413296E-2</v>
      </c>
      <c r="AR12" s="17"/>
      <c r="AS12" s="17">
        <v>6.6537092284145893E-2</v>
      </c>
      <c r="AT12" s="17">
        <v>9.4250394357062506E-2</v>
      </c>
      <c r="AU12" s="17">
        <v>9.9232499648620895E-2</v>
      </c>
      <c r="AV12" s="17">
        <v>9.1516508231634305E-2</v>
      </c>
      <c r="AW12" s="17">
        <v>0.10674985120999</v>
      </c>
      <c r="AX12" s="17"/>
      <c r="AY12" s="17">
        <v>6.1682092895533398E-2</v>
      </c>
      <c r="AZ12" s="17">
        <v>8.5404127062041604E-2</v>
      </c>
      <c r="BA12" s="17">
        <v>9.5674245310905695E-2</v>
      </c>
      <c r="BB12" s="17">
        <v>0.12324444761893499</v>
      </c>
      <c r="BC12" s="17">
        <v>0.23479353273685899</v>
      </c>
      <c r="BD12" s="17"/>
      <c r="BE12" s="17">
        <v>0.12062494346562699</v>
      </c>
      <c r="BF12" s="17">
        <v>0.10908035747210799</v>
      </c>
      <c r="BG12" s="17">
        <v>9.1648379686724596E-2</v>
      </c>
      <c r="BH12" s="17">
        <v>7.7392009423167304E-2</v>
      </c>
      <c r="BI12" s="17"/>
      <c r="BJ12" s="17">
        <v>0.10699167906271</v>
      </c>
      <c r="BK12" s="17">
        <v>9.3579072496750001E-2</v>
      </c>
      <c r="BL12" s="17">
        <v>7.6503217336256604E-2</v>
      </c>
      <c r="BM12" s="17">
        <v>9.5237655755458395E-2</v>
      </c>
      <c r="BN12" s="17"/>
      <c r="BO12" s="17">
        <v>0.10812028026801999</v>
      </c>
      <c r="BP12" s="17">
        <v>0.12915814733094699</v>
      </c>
      <c r="BQ12" s="17">
        <v>8.1180987388609793E-2</v>
      </c>
      <c r="BR12" s="17"/>
      <c r="BS12" s="17">
        <v>6.6356031161147799E-2</v>
      </c>
      <c r="BT12" s="17">
        <v>0.123216254917993</v>
      </c>
      <c r="BU12" s="17"/>
      <c r="BV12" s="17">
        <v>8.8825729431082606E-2</v>
      </c>
      <c r="BW12" s="17">
        <v>7.7304008156383594E-2</v>
      </c>
      <c r="BX12" s="17">
        <v>0.110877337511835</v>
      </c>
      <c r="BY12" s="17"/>
      <c r="BZ12" s="17">
        <v>7.7434933183600105E-2</v>
      </c>
      <c r="CA12" s="17">
        <v>7.2818632422447696E-2</v>
      </c>
    </row>
    <row r="13" spans="2:79" x14ac:dyDescent="0.3">
      <c r="B13" s="18" t="s">
        <v>212</v>
      </c>
      <c r="C13" s="17">
        <v>3.4133793582508301E-2</v>
      </c>
      <c r="D13" s="17">
        <v>3.5301228258984602E-2</v>
      </c>
      <c r="E13" s="17">
        <v>3.2386230713139702E-2</v>
      </c>
      <c r="F13" s="17"/>
      <c r="G13" s="17">
        <v>5.1465619748745702E-2</v>
      </c>
      <c r="H13" s="17">
        <v>3.4483756250324002E-2</v>
      </c>
      <c r="I13" s="17">
        <v>3.5362523139334301E-2</v>
      </c>
      <c r="J13" s="17">
        <v>2.7681943586258501E-2</v>
      </c>
      <c r="K13" s="17">
        <v>4.7898813249523699E-2</v>
      </c>
      <c r="L13" s="17">
        <v>1.7339833873814901E-2</v>
      </c>
      <c r="M13" s="17"/>
      <c r="N13" s="17">
        <v>2.3033073022395802E-2</v>
      </c>
      <c r="O13" s="17">
        <v>3.5990007874336101E-2</v>
      </c>
      <c r="P13" s="17">
        <v>2.86353663258807E-2</v>
      </c>
      <c r="Q13" s="17">
        <v>4.9713400781411198E-2</v>
      </c>
      <c r="R13" s="17"/>
      <c r="S13" s="17">
        <v>3.09984811174202E-2</v>
      </c>
      <c r="T13" s="17">
        <v>1.44287480305641E-2</v>
      </c>
      <c r="U13" s="17">
        <v>3.6789176702189598E-2</v>
      </c>
      <c r="V13" s="17">
        <v>4.5893496724023E-2</v>
      </c>
      <c r="W13" s="17">
        <v>2.1690563984193899E-2</v>
      </c>
      <c r="X13" s="17">
        <v>2.04059311885974E-2</v>
      </c>
      <c r="Y13" s="17">
        <v>2.88001882500575E-2</v>
      </c>
      <c r="Z13" s="17">
        <v>3.8207053705908101E-2</v>
      </c>
      <c r="AA13" s="17">
        <v>1.7333781585982401E-2</v>
      </c>
      <c r="AB13" s="17">
        <v>8.36852187595893E-2</v>
      </c>
      <c r="AC13" s="17">
        <v>6.1950949384844897E-2</v>
      </c>
      <c r="AD13" s="17">
        <v>3.7039237396140401E-2</v>
      </c>
      <c r="AE13" s="17"/>
      <c r="AF13" s="17">
        <v>3.2635827067796601E-2</v>
      </c>
      <c r="AG13" s="17">
        <v>2.15669266759679E-2</v>
      </c>
      <c r="AH13" s="17">
        <v>5.9075110112438104E-3</v>
      </c>
      <c r="AI13" s="17">
        <v>8.3409903500962404E-2</v>
      </c>
      <c r="AJ13" s="17">
        <v>5.2636520955196102E-2</v>
      </c>
      <c r="AK13" s="17"/>
      <c r="AL13" s="17">
        <v>1.21280217272416E-2</v>
      </c>
      <c r="AM13" s="17">
        <v>3.4290896899214399E-2</v>
      </c>
      <c r="AN13" s="17">
        <v>0</v>
      </c>
      <c r="AO13" s="17">
        <v>6.8380377507327006E-2</v>
      </c>
      <c r="AP13" s="17">
        <v>4.4531621401642102E-2</v>
      </c>
      <c r="AQ13" s="17">
        <v>2.8223220215484401E-2</v>
      </c>
      <c r="AR13" s="17"/>
      <c r="AS13" s="17">
        <v>4.2094341366341798E-2</v>
      </c>
      <c r="AT13" s="17">
        <v>2.53165657546565E-2</v>
      </c>
      <c r="AU13" s="17">
        <v>3.3641138904970197E-2</v>
      </c>
      <c r="AV13" s="17">
        <v>3.9698441929186298E-2</v>
      </c>
      <c r="AW13" s="17">
        <v>0.15601467184112899</v>
      </c>
      <c r="AX13" s="17"/>
      <c r="AY13" s="17">
        <v>2.6458083741307401E-2</v>
      </c>
      <c r="AZ13" s="17">
        <v>2.75008521867099E-2</v>
      </c>
      <c r="BA13" s="17">
        <v>3.3732064195224197E-2</v>
      </c>
      <c r="BB13" s="17">
        <v>4.6749575716244898E-2</v>
      </c>
      <c r="BC13" s="17">
        <v>0.12323932259593399</v>
      </c>
      <c r="BD13" s="17"/>
      <c r="BE13" s="17">
        <v>7.9892561281838595E-2</v>
      </c>
      <c r="BF13" s="17">
        <v>1.5978378390437E-2</v>
      </c>
      <c r="BG13" s="17">
        <v>3.7953645411845302E-2</v>
      </c>
      <c r="BH13" s="17">
        <v>3.3796914796519403E-2</v>
      </c>
      <c r="BI13" s="17"/>
      <c r="BJ13" s="17">
        <v>6.7320124730517697E-2</v>
      </c>
      <c r="BK13" s="17">
        <v>3.5483166796487803E-2</v>
      </c>
      <c r="BL13" s="17">
        <v>3.6834376367291602E-2</v>
      </c>
      <c r="BM13" s="17">
        <v>2.4631938445977299E-2</v>
      </c>
      <c r="BN13" s="17"/>
      <c r="BO13" s="17">
        <v>6.4534506710004005E-2</v>
      </c>
      <c r="BP13" s="17">
        <v>3.8853531076329002E-2</v>
      </c>
      <c r="BQ13" s="17">
        <v>2.6795352235810602E-2</v>
      </c>
      <c r="BR13" s="17"/>
      <c r="BS13" s="17">
        <v>2.5815194513788799E-2</v>
      </c>
      <c r="BT13" s="17">
        <v>4.35512966098172E-2</v>
      </c>
      <c r="BU13" s="17"/>
      <c r="BV13" s="17">
        <v>2.47801091539341E-2</v>
      </c>
      <c r="BW13" s="17">
        <v>3.5572028081405201E-2</v>
      </c>
      <c r="BX13" s="17">
        <v>3.9622607469369103E-2</v>
      </c>
      <c r="BY13" s="17"/>
      <c r="BZ13" s="17">
        <v>4.2782052249057803E-2</v>
      </c>
      <c r="CA13" s="17">
        <v>3.6491521718712699E-2</v>
      </c>
    </row>
    <row r="14" spans="2:79" x14ac:dyDescent="0.3">
      <c r="B14" s="18" t="s">
        <v>149</v>
      </c>
      <c r="C14" s="17">
        <v>1.9814387235200299E-2</v>
      </c>
      <c r="D14" s="17">
        <v>1.5144520745882101E-2</v>
      </c>
      <c r="E14" s="17">
        <v>2.4544878177939398E-2</v>
      </c>
      <c r="F14" s="17"/>
      <c r="G14" s="17">
        <v>2.6259008831059399E-2</v>
      </c>
      <c r="H14" s="17">
        <v>1.7599875005166601E-2</v>
      </c>
      <c r="I14" s="17">
        <v>2.1740665616786801E-2</v>
      </c>
      <c r="J14" s="17">
        <v>2.06799783310898E-2</v>
      </c>
      <c r="K14" s="17">
        <v>2.6011980785145598E-2</v>
      </c>
      <c r="L14" s="17">
        <v>1.0911029147074499E-2</v>
      </c>
      <c r="M14" s="17"/>
      <c r="N14" s="17">
        <v>1.1857177650580201E-2</v>
      </c>
      <c r="O14" s="17">
        <v>1.8839630701319401E-2</v>
      </c>
      <c r="P14" s="17">
        <v>2.05104117267314E-2</v>
      </c>
      <c r="Q14" s="17">
        <v>2.7361857212578201E-2</v>
      </c>
      <c r="R14" s="17"/>
      <c r="S14" s="17">
        <v>1.97849863523426E-2</v>
      </c>
      <c r="T14" s="17">
        <v>3.2407497095318399E-2</v>
      </c>
      <c r="U14" s="17">
        <v>5.7128237751823199E-3</v>
      </c>
      <c r="V14" s="17">
        <v>1.72194932356588E-2</v>
      </c>
      <c r="W14" s="17">
        <v>7.4245513768336499E-3</v>
      </c>
      <c r="X14" s="17">
        <v>3.1746026647606597E-2</v>
      </c>
      <c r="Y14" s="17">
        <v>1.8959801624114501E-2</v>
      </c>
      <c r="Z14" s="17">
        <v>1.1859276399388901E-2</v>
      </c>
      <c r="AA14" s="17">
        <v>2.6018774676252202E-2</v>
      </c>
      <c r="AB14" s="17">
        <v>6.1320931176202702E-3</v>
      </c>
      <c r="AC14" s="17">
        <v>4.07779836729424E-2</v>
      </c>
      <c r="AD14" s="17">
        <v>0</v>
      </c>
      <c r="AE14" s="17"/>
      <c r="AF14" s="17">
        <v>1.0082743171094999E-2</v>
      </c>
      <c r="AG14" s="17">
        <v>9.68754114835731E-3</v>
      </c>
      <c r="AH14" s="17">
        <v>1.20498216719862E-2</v>
      </c>
      <c r="AI14" s="17">
        <v>1.9303204666527098E-2</v>
      </c>
      <c r="AJ14" s="17">
        <v>2.5902231366309699E-2</v>
      </c>
      <c r="AK14" s="17"/>
      <c r="AL14" s="17">
        <v>5.8140244465885197E-3</v>
      </c>
      <c r="AM14" s="17">
        <v>2.6714556983325199E-3</v>
      </c>
      <c r="AN14" s="17">
        <v>1.17674169078013E-2</v>
      </c>
      <c r="AO14" s="17">
        <v>1.7548157579998599E-2</v>
      </c>
      <c r="AP14" s="17">
        <v>2.5704747982102399E-2</v>
      </c>
      <c r="AQ14" s="17">
        <v>6.1555422067716803E-2</v>
      </c>
      <c r="AR14" s="17"/>
      <c r="AS14" s="17">
        <v>2.69784211836992E-3</v>
      </c>
      <c r="AT14" s="17">
        <v>1.7659607548229098E-2</v>
      </c>
      <c r="AU14" s="17">
        <v>2.58759374584396E-2</v>
      </c>
      <c r="AV14" s="17">
        <v>4.9429659797573501E-2</v>
      </c>
      <c r="AW14" s="17">
        <v>0</v>
      </c>
      <c r="AX14" s="17"/>
      <c r="AY14" s="17">
        <v>5.4643168273103603E-3</v>
      </c>
      <c r="AZ14" s="17">
        <v>1.6045284438431999E-2</v>
      </c>
      <c r="BA14" s="17">
        <v>3.9543855651879303E-2</v>
      </c>
      <c r="BB14" s="17">
        <v>1.8021711038034401E-2</v>
      </c>
      <c r="BC14" s="17">
        <v>1.29637227263404E-2</v>
      </c>
      <c r="BD14" s="17"/>
      <c r="BE14" s="17">
        <v>5.3350353610005702E-2</v>
      </c>
      <c r="BF14" s="17">
        <v>1.28992311167502E-2</v>
      </c>
      <c r="BG14" s="17">
        <v>1.4086952740639799E-2</v>
      </c>
      <c r="BH14" s="17">
        <v>2.44841993728361E-2</v>
      </c>
      <c r="BI14" s="17"/>
      <c r="BJ14" s="17">
        <v>2.6322279114434102E-2</v>
      </c>
      <c r="BK14" s="17">
        <v>2.6314151838103001E-2</v>
      </c>
      <c r="BL14" s="17">
        <v>1.19665761901882E-2</v>
      </c>
      <c r="BM14" s="17">
        <v>1.9825167899693099E-2</v>
      </c>
      <c r="BN14" s="17"/>
      <c r="BO14" s="17">
        <v>2.3621876319502001E-2</v>
      </c>
      <c r="BP14" s="17">
        <v>2.5220906206364201E-2</v>
      </c>
      <c r="BQ14" s="17">
        <v>1.7527155244872E-2</v>
      </c>
      <c r="BR14" s="17"/>
      <c r="BS14" s="17">
        <v>1.66436149668986E-2</v>
      </c>
      <c r="BT14" s="17">
        <v>2.39763674385307E-2</v>
      </c>
      <c r="BU14" s="17"/>
      <c r="BV14" s="17">
        <v>1.61742077418328E-2</v>
      </c>
      <c r="BW14" s="17">
        <v>2.1149809632267001E-2</v>
      </c>
      <c r="BX14" s="17">
        <v>1.2071910106640099E-2</v>
      </c>
      <c r="BY14" s="17"/>
      <c r="BZ14" s="17">
        <v>0</v>
      </c>
      <c r="CA14" s="17">
        <v>0</v>
      </c>
    </row>
    <row r="15" spans="2:79" x14ac:dyDescent="0.3">
      <c r="B15" s="18" t="s">
        <v>213</v>
      </c>
      <c r="C15" s="21">
        <v>0.61985340178234505</v>
      </c>
      <c r="D15" s="21">
        <v>0.59759924023285604</v>
      </c>
      <c r="E15" s="21">
        <v>0.64430592989090496</v>
      </c>
      <c r="F15" s="21"/>
      <c r="G15" s="21">
        <v>0.51464384986478695</v>
      </c>
      <c r="H15" s="21">
        <v>0.612662403728784</v>
      </c>
      <c r="I15" s="21">
        <v>0.588969508304648</v>
      </c>
      <c r="J15" s="21">
        <v>0.57643323796665003</v>
      </c>
      <c r="K15" s="21">
        <v>0.64312809623061995</v>
      </c>
      <c r="L15" s="21">
        <v>0.74079167285031899</v>
      </c>
      <c r="M15" s="21"/>
      <c r="N15" s="21">
        <v>0.67014293823780002</v>
      </c>
      <c r="O15" s="21">
        <v>0.60016379436260603</v>
      </c>
      <c r="P15" s="21">
        <v>0.59172697052760304</v>
      </c>
      <c r="Q15" s="21">
        <v>0.60939851469957296</v>
      </c>
      <c r="R15" s="21"/>
      <c r="S15" s="21">
        <v>0.62865724567520698</v>
      </c>
      <c r="T15" s="21">
        <v>0.63158374701941</v>
      </c>
      <c r="U15" s="21">
        <v>0.63335897805132901</v>
      </c>
      <c r="V15" s="21">
        <v>0.61252781510477805</v>
      </c>
      <c r="W15" s="21">
        <v>0.65830429526309597</v>
      </c>
      <c r="X15" s="21">
        <v>0.60708406523080405</v>
      </c>
      <c r="Y15" s="21">
        <v>0.58714575282544901</v>
      </c>
      <c r="Z15" s="21">
        <v>0.69490441887236798</v>
      </c>
      <c r="AA15" s="21">
        <v>0.62883862913634003</v>
      </c>
      <c r="AB15" s="21">
        <v>0.61484003455598601</v>
      </c>
      <c r="AC15" s="21">
        <v>0.550605032388227</v>
      </c>
      <c r="AD15" s="21">
        <v>0.54791755368783801</v>
      </c>
      <c r="AE15" s="21"/>
      <c r="AF15" s="21">
        <v>0.63319053276995096</v>
      </c>
      <c r="AG15" s="21">
        <v>0.65270499067861698</v>
      </c>
      <c r="AH15" s="21">
        <v>0.75705626092662703</v>
      </c>
      <c r="AI15" s="21">
        <v>0.49326941321991802</v>
      </c>
      <c r="AJ15" s="21">
        <v>0.65154891392066805</v>
      </c>
      <c r="AK15" s="21"/>
      <c r="AL15" s="21">
        <v>0.66754120317689802</v>
      </c>
      <c r="AM15" s="21">
        <v>0.65078576986013903</v>
      </c>
      <c r="AN15" s="21">
        <v>0.69003619561586405</v>
      </c>
      <c r="AO15" s="21">
        <v>0.53879192588136804</v>
      </c>
      <c r="AP15" s="21">
        <v>0.63793156341657198</v>
      </c>
      <c r="AQ15" s="21">
        <v>0.60094070013092105</v>
      </c>
      <c r="AR15" s="21"/>
      <c r="AS15" s="21">
        <v>0.70948129351030398</v>
      </c>
      <c r="AT15" s="21">
        <v>0.61648623136381897</v>
      </c>
      <c r="AU15" s="21">
        <v>0.58203531808362097</v>
      </c>
      <c r="AV15" s="21">
        <v>0.57012591318309402</v>
      </c>
      <c r="AW15" s="21">
        <v>0.67256284271198397</v>
      </c>
      <c r="AX15" s="21"/>
      <c r="AY15" s="21">
        <v>0.70891830059931504</v>
      </c>
      <c r="AZ15" s="21">
        <v>0.63144829626975796</v>
      </c>
      <c r="BA15" s="21">
        <v>0.55563122015910005</v>
      </c>
      <c r="BB15" s="21">
        <v>0.57844452984457595</v>
      </c>
      <c r="BC15" s="21">
        <v>0.41368691886154102</v>
      </c>
      <c r="BD15" s="21"/>
      <c r="BE15" s="21">
        <v>0.49900901142877102</v>
      </c>
      <c r="BF15" s="21">
        <v>0.575448343852482</v>
      </c>
      <c r="BG15" s="21">
        <v>0.61789846208327004</v>
      </c>
      <c r="BH15" s="21">
        <v>0.67228057161389598</v>
      </c>
      <c r="BI15" s="21"/>
      <c r="BJ15" s="21">
        <v>0.47670843645604999</v>
      </c>
      <c r="BK15" s="21">
        <v>0.61768138049820098</v>
      </c>
      <c r="BL15" s="21">
        <v>0.62808482744314298</v>
      </c>
      <c r="BM15" s="21">
        <v>0.65123942957390801</v>
      </c>
      <c r="BN15" s="21"/>
      <c r="BO15" s="21">
        <v>0.57239937026054</v>
      </c>
      <c r="BP15" s="21">
        <v>0.52075060747802704</v>
      </c>
      <c r="BQ15" s="21">
        <v>0.651030933668033</v>
      </c>
      <c r="BR15" s="21"/>
      <c r="BS15" s="21">
        <v>0.66925926171863304</v>
      </c>
      <c r="BT15" s="21">
        <v>0.55589155271139001</v>
      </c>
      <c r="BU15" s="21"/>
      <c r="BV15" s="21">
        <v>0.65488039865994996</v>
      </c>
      <c r="BW15" s="21">
        <v>0.63161131307746099</v>
      </c>
      <c r="BX15" s="21">
        <v>0.60043262854628199</v>
      </c>
      <c r="BY15" s="21"/>
      <c r="BZ15" s="21">
        <v>0.69149373293691296</v>
      </c>
      <c r="CA15" s="21">
        <v>0.60982226104743198</v>
      </c>
    </row>
    <row r="16" spans="2:79" x14ac:dyDescent="0.3">
      <c r="B16" s="18" t="s">
        <v>214</v>
      </c>
      <c r="C16" s="21">
        <v>0.125266012806967</v>
      </c>
      <c r="D16" s="21">
        <v>0.14749116534456799</v>
      </c>
      <c r="E16" s="21">
        <v>0.100697943054859</v>
      </c>
      <c r="F16" s="21"/>
      <c r="G16" s="21">
        <v>0.20883189282141601</v>
      </c>
      <c r="H16" s="21">
        <v>0.119680401392771</v>
      </c>
      <c r="I16" s="21">
        <v>0.13708446641772701</v>
      </c>
      <c r="J16" s="21">
        <v>0.13700581127460501</v>
      </c>
      <c r="K16" s="21">
        <v>0.10477680160302801</v>
      </c>
      <c r="L16" s="21">
        <v>6.8574857536648201E-2</v>
      </c>
      <c r="M16" s="21"/>
      <c r="N16" s="21">
        <v>9.5403012011359506E-2</v>
      </c>
      <c r="O16" s="21">
        <v>0.124679718809693</v>
      </c>
      <c r="P16" s="21">
        <v>0.14330559660196099</v>
      </c>
      <c r="Q16" s="21">
        <v>0.14475828593993301</v>
      </c>
      <c r="R16" s="21"/>
      <c r="S16" s="21">
        <v>9.8057270211094005E-2</v>
      </c>
      <c r="T16" s="21">
        <v>0.100754520690284</v>
      </c>
      <c r="U16" s="21">
        <v>0.13239381763828301</v>
      </c>
      <c r="V16" s="21">
        <v>0.12866242102515199</v>
      </c>
      <c r="W16" s="21">
        <v>0.11875215652386401</v>
      </c>
      <c r="X16" s="21">
        <v>0.124814086202454</v>
      </c>
      <c r="Y16" s="21">
        <v>0.121685552074388</v>
      </c>
      <c r="Z16" s="21">
        <v>0.13270826128348401</v>
      </c>
      <c r="AA16" s="21">
        <v>0.11238457686997</v>
      </c>
      <c r="AB16" s="21">
        <v>0.188723694544119</v>
      </c>
      <c r="AC16" s="21">
        <v>0.16058324230550999</v>
      </c>
      <c r="AD16" s="21">
        <v>0.142849854371774</v>
      </c>
      <c r="AE16" s="21"/>
      <c r="AF16" s="21">
        <v>0.110595264827952</v>
      </c>
      <c r="AG16" s="21">
        <v>0.12168842367153999</v>
      </c>
      <c r="AH16" s="21">
        <v>5.2693348834078203E-2</v>
      </c>
      <c r="AI16" s="21">
        <v>0.21282870336033299</v>
      </c>
      <c r="AJ16" s="21">
        <v>8.1293600193516793E-2</v>
      </c>
      <c r="AK16" s="21"/>
      <c r="AL16" s="21">
        <v>9.4281302828844699E-2</v>
      </c>
      <c r="AM16" s="21">
        <v>0.105605446951981</v>
      </c>
      <c r="AN16" s="21">
        <v>7.9768625370017804E-2</v>
      </c>
      <c r="AO16" s="21">
        <v>0.19343391541809399</v>
      </c>
      <c r="AP16" s="21">
        <v>0.108102176543091</v>
      </c>
      <c r="AQ16" s="21">
        <v>0.117400523883898</v>
      </c>
      <c r="AR16" s="21"/>
      <c r="AS16" s="21">
        <v>0.108631433650488</v>
      </c>
      <c r="AT16" s="21">
        <v>0.119566960111719</v>
      </c>
      <c r="AU16" s="21">
        <v>0.13287363855359099</v>
      </c>
      <c r="AV16" s="21">
        <v>0.13121495016082099</v>
      </c>
      <c r="AW16" s="21">
        <v>0.26276452305111903</v>
      </c>
      <c r="AX16" s="21"/>
      <c r="AY16" s="21">
        <v>8.8140176636840803E-2</v>
      </c>
      <c r="AZ16" s="21">
        <v>0.11290497924875099</v>
      </c>
      <c r="BA16" s="21">
        <v>0.12940630950613</v>
      </c>
      <c r="BB16" s="21">
        <v>0.16999402333517999</v>
      </c>
      <c r="BC16" s="21">
        <v>0.358032855332793</v>
      </c>
      <c r="BD16" s="21"/>
      <c r="BE16" s="21">
        <v>0.20051750474746599</v>
      </c>
      <c r="BF16" s="21">
        <v>0.12505873586254501</v>
      </c>
      <c r="BG16" s="21">
        <v>0.12960202509857</v>
      </c>
      <c r="BH16" s="21">
        <v>0.111188924219687</v>
      </c>
      <c r="BI16" s="21"/>
      <c r="BJ16" s="21">
        <v>0.174311803793228</v>
      </c>
      <c r="BK16" s="21">
        <v>0.12906223929323801</v>
      </c>
      <c r="BL16" s="21">
        <v>0.113337593703548</v>
      </c>
      <c r="BM16" s="21">
        <v>0.119869594201436</v>
      </c>
      <c r="BN16" s="21"/>
      <c r="BO16" s="21">
        <v>0.172654786978024</v>
      </c>
      <c r="BP16" s="21">
        <v>0.16801167840727599</v>
      </c>
      <c r="BQ16" s="21">
        <v>0.10797633962442001</v>
      </c>
      <c r="BR16" s="21"/>
      <c r="BS16" s="21">
        <v>9.2171225674936602E-2</v>
      </c>
      <c r="BT16" s="21">
        <v>0.166767551527811</v>
      </c>
      <c r="BU16" s="21"/>
      <c r="BV16" s="21">
        <v>0.11360583858501699</v>
      </c>
      <c r="BW16" s="21">
        <v>0.112876036237789</v>
      </c>
      <c r="BX16" s="21">
        <v>0.150499944981204</v>
      </c>
      <c r="BY16" s="21"/>
      <c r="BZ16" s="21">
        <v>0.12021698543265801</v>
      </c>
      <c r="CA16" s="21">
        <v>0.10931015414115999</v>
      </c>
    </row>
    <row r="17" spans="2:79" x14ac:dyDescent="0.3">
      <c r="B17" s="18" t="s">
        <v>191</v>
      </c>
      <c r="C17" s="22">
        <v>0.49458738897537802</v>
      </c>
      <c r="D17" s="22">
        <v>0.45010807488828802</v>
      </c>
      <c r="E17" s="22">
        <v>0.54360798683604605</v>
      </c>
      <c r="F17" s="22"/>
      <c r="G17" s="22">
        <v>0.305811957043371</v>
      </c>
      <c r="H17" s="22">
        <v>0.49298200233601203</v>
      </c>
      <c r="I17" s="22">
        <v>0.45188504188692102</v>
      </c>
      <c r="J17" s="22">
        <v>0.43942742669204599</v>
      </c>
      <c r="K17" s="22">
        <v>0.53835129462759201</v>
      </c>
      <c r="L17" s="22">
        <v>0.67221681531367095</v>
      </c>
      <c r="M17" s="22"/>
      <c r="N17" s="22">
        <v>0.57473992622644099</v>
      </c>
      <c r="O17" s="22">
        <v>0.475484075552913</v>
      </c>
      <c r="P17" s="22">
        <v>0.44842137392564202</v>
      </c>
      <c r="Q17" s="22">
        <v>0.46464022875963901</v>
      </c>
      <c r="R17" s="22"/>
      <c r="S17" s="22">
        <v>0.53059997546411297</v>
      </c>
      <c r="T17" s="22">
        <v>0.53082922632912599</v>
      </c>
      <c r="U17" s="22">
        <v>0.50096516041304595</v>
      </c>
      <c r="V17" s="22">
        <v>0.48386539407962598</v>
      </c>
      <c r="W17" s="22">
        <v>0.53955213873923102</v>
      </c>
      <c r="X17" s="22">
        <v>0.48226997902835</v>
      </c>
      <c r="Y17" s="22">
        <v>0.46546020075106098</v>
      </c>
      <c r="Z17" s="22">
        <v>0.56219615758888497</v>
      </c>
      <c r="AA17" s="22">
        <v>0.51645405226637098</v>
      </c>
      <c r="AB17" s="22">
        <v>0.42611634001186799</v>
      </c>
      <c r="AC17" s="22">
        <v>0.39002179008271698</v>
      </c>
      <c r="AD17" s="22">
        <v>0.40506769931606401</v>
      </c>
      <c r="AE17" s="22"/>
      <c r="AF17" s="22">
        <v>0.52259526794199895</v>
      </c>
      <c r="AG17" s="22">
        <v>0.531016567007078</v>
      </c>
      <c r="AH17" s="22">
        <v>0.70436291209254898</v>
      </c>
      <c r="AI17" s="22">
        <v>0.28044070985958502</v>
      </c>
      <c r="AJ17" s="22">
        <v>0.57025531372715099</v>
      </c>
      <c r="AK17" s="22"/>
      <c r="AL17" s="22">
        <v>0.57325990034805396</v>
      </c>
      <c r="AM17" s="22">
        <v>0.54518032290815799</v>
      </c>
      <c r="AN17" s="22">
        <v>0.61026757024584599</v>
      </c>
      <c r="AO17" s="22">
        <v>0.34535801046327402</v>
      </c>
      <c r="AP17" s="22">
        <v>0.52982938687348202</v>
      </c>
      <c r="AQ17" s="22">
        <v>0.483540176247023</v>
      </c>
      <c r="AR17" s="22"/>
      <c r="AS17" s="22">
        <v>0.60084985985981598</v>
      </c>
      <c r="AT17" s="22">
        <v>0.4969192712521</v>
      </c>
      <c r="AU17" s="22">
        <v>0.44916167953003</v>
      </c>
      <c r="AV17" s="22">
        <v>0.438910963022273</v>
      </c>
      <c r="AW17" s="22">
        <v>0.409798319660865</v>
      </c>
      <c r="AX17" s="22"/>
      <c r="AY17" s="22">
        <v>0.620778123962474</v>
      </c>
      <c r="AZ17" s="22">
        <v>0.51854331702100698</v>
      </c>
      <c r="BA17" s="22">
        <v>0.42622491065297002</v>
      </c>
      <c r="BB17" s="22">
        <v>0.40845050650939602</v>
      </c>
      <c r="BC17" s="22">
        <v>5.5654063528748403E-2</v>
      </c>
      <c r="BD17" s="22"/>
      <c r="BE17" s="22">
        <v>0.29849150668130597</v>
      </c>
      <c r="BF17" s="22">
        <v>0.45038960798993799</v>
      </c>
      <c r="BG17" s="22">
        <v>0.48829643698469999</v>
      </c>
      <c r="BH17" s="22">
        <v>0.56109164739421002</v>
      </c>
      <c r="BI17" s="22"/>
      <c r="BJ17" s="22">
        <v>0.30239663266282202</v>
      </c>
      <c r="BK17" s="22">
        <v>0.48861914120496303</v>
      </c>
      <c r="BL17" s="22">
        <v>0.51474723373959397</v>
      </c>
      <c r="BM17" s="22">
        <v>0.53136983537247195</v>
      </c>
      <c r="BN17" s="22"/>
      <c r="BO17" s="22">
        <v>0.399744583282516</v>
      </c>
      <c r="BP17" s="22">
        <v>0.352738929070751</v>
      </c>
      <c r="BQ17" s="22">
        <v>0.543054594043613</v>
      </c>
      <c r="BR17" s="22"/>
      <c r="BS17" s="22">
        <v>0.57708803604369596</v>
      </c>
      <c r="BT17" s="22">
        <v>0.38912400118357898</v>
      </c>
      <c r="BU17" s="22"/>
      <c r="BV17" s="22">
        <v>0.54127456007493402</v>
      </c>
      <c r="BW17" s="22">
        <v>0.51873527683967302</v>
      </c>
      <c r="BX17" s="22">
        <v>0.44993268356507798</v>
      </c>
      <c r="BY17" s="22"/>
      <c r="BZ17" s="22">
        <v>0.57127674750425494</v>
      </c>
      <c r="CA17" s="22">
        <v>0.50051210690627101</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0.26954044844726899</v>
      </c>
      <c r="D9" s="17">
        <v>0.25345999880709702</v>
      </c>
      <c r="E9" s="17">
        <v>0.28761806774100201</v>
      </c>
      <c r="F9" s="17"/>
      <c r="G9" s="17">
        <v>0.23692838675571901</v>
      </c>
      <c r="H9" s="17">
        <v>0.28283637695367703</v>
      </c>
      <c r="I9" s="17">
        <v>0.237507581532379</v>
      </c>
      <c r="J9" s="17">
        <v>0.236092026358592</v>
      </c>
      <c r="K9" s="17">
        <v>0.26927719511676401</v>
      </c>
      <c r="L9" s="17">
        <v>0.33387505085873298</v>
      </c>
      <c r="M9" s="17"/>
      <c r="N9" s="17">
        <v>0.32978518123922801</v>
      </c>
      <c r="O9" s="17">
        <v>0.25219004621198798</v>
      </c>
      <c r="P9" s="17">
        <v>0.229219521765954</v>
      </c>
      <c r="Q9" s="17">
        <v>0.259358816428997</v>
      </c>
      <c r="R9" s="17"/>
      <c r="S9" s="17">
        <v>0.30422795775044398</v>
      </c>
      <c r="T9" s="17">
        <v>0.27753817914387702</v>
      </c>
      <c r="U9" s="17">
        <v>0.250022532480905</v>
      </c>
      <c r="V9" s="17">
        <v>0.30552952362430202</v>
      </c>
      <c r="W9" s="17">
        <v>0.28605127608935499</v>
      </c>
      <c r="X9" s="17">
        <v>0.27946486188557201</v>
      </c>
      <c r="Y9" s="17">
        <v>0.24178675725641399</v>
      </c>
      <c r="Z9" s="17">
        <v>0.26376307302997698</v>
      </c>
      <c r="AA9" s="17">
        <v>0.268700614464423</v>
      </c>
      <c r="AB9" s="17">
        <v>0.22843328231646301</v>
      </c>
      <c r="AC9" s="17">
        <v>0.18748470653230201</v>
      </c>
      <c r="AD9" s="17">
        <v>0.294786727664546</v>
      </c>
      <c r="AE9" s="17"/>
      <c r="AF9" s="17">
        <v>0.23742566225310299</v>
      </c>
      <c r="AG9" s="17">
        <v>0.314992744307376</v>
      </c>
      <c r="AH9" s="17">
        <v>0.33071413804695998</v>
      </c>
      <c r="AI9" s="17">
        <v>0.16954634529542201</v>
      </c>
      <c r="AJ9" s="17">
        <v>0.33947508836749002</v>
      </c>
      <c r="AK9" s="17"/>
      <c r="AL9" s="17">
        <v>0.34322231146814097</v>
      </c>
      <c r="AM9" s="17">
        <v>0.26354488837685103</v>
      </c>
      <c r="AN9" s="17">
        <v>0.32038355971053001</v>
      </c>
      <c r="AO9" s="17">
        <v>0.185192892560963</v>
      </c>
      <c r="AP9" s="17">
        <v>0.32993736090043102</v>
      </c>
      <c r="AQ9" s="17">
        <v>0.200000776919531</v>
      </c>
      <c r="AR9" s="17"/>
      <c r="AS9" s="17">
        <v>0.37731850521795901</v>
      </c>
      <c r="AT9" s="17">
        <v>0.262445835144686</v>
      </c>
      <c r="AU9" s="17">
        <v>0.22032192018849001</v>
      </c>
      <c r="AV9" s="17">
        <v>0.23718378224898101</v>
      </c>
      <c r="AW9" s="17">
        <v>0.292533156972616</v>
      </c>
      <c r="AX9" s="17"/>
      <c r="AY9" s="17">
        <v>0.35817185817747799</v>
      </c>
      <c r="AZ9" s="17">
        <v>0.267991039933002</v>
      </c>
      <c r="BA9" s="17">
        <v>0.227134185008912</v>
      </c>
      <c r="BB9" s="17">
        <v>0.19752945385413301</v>
      </c>
      <c r="BC9" s="17">
        <v>0.18498547786765801</v>
      </c>
      <c r="BD9" s="17"/>
      <c r="BE9" s="17">
        <v>0.20744768860052301</v>
      </c>
      <c r="BF9" s="17">
        <v>0.21450748905723699</v>
      </c>
      <c r="BG9" s="17">
        <v>0.26348974381975598</v>
      </c>
      <c r="BH9" s="17">
        <v>0.32600838006849697</v>
      </c>
      <c r="BI9" s="17"/>
      <c r="BJ9" s="17">
        <v>0.13039418147429399</v>
      </c>
      <c r="BK9" s="17">
        <v>0.28502096964839402</v>
      </c>
      <c r="BL9" s="17">
        <v>0.28613161248197899</v>
      </c>
      <c r="BM9" s="17">
        <v>0.29199307169973698</v>
      </c>
      <c r="BN9" s="17"/>
      <c r="BO9" s="17">
        <v>0.22771914670555601</v>
      </c>
      <c r="BP9" s="17">
        <v>0.20133726980849501</v>
      </c>
      <c r="BQ9" s="17">
        <v>0.29246470487722798</v>
      </c>
      <c r="BR9" s="17"/>
      <c r="BS9" s="17">
        <v>0.30022494840271902</v>
      </c>
      <c r="BT9" s="17">
        <v>0.23026258908248101</v>
      </c>
      <c r="BU9" s="17"/>
      <c r="BV9" s="17">
        <v>0.287854589945649</v>
      </c>
      <c r="BW9" s="17">
        <v>0.27197064561760997</v>
      </c>
      <c r="BX9" s="17">
        <v>0.26071755678952502</v>
      </c>
      <c r="BY9" s="17"/>
      <c r="BZ9" s="17">
        <v>0.29072408908431502</v>
      </c>
      <c r="CA9" s="17">
        <v>0.32752674768625101</v>
      </c>
    </row>
    <row r="10" spans="2:79" x14ac:dyDescent="0.3">
      <c r="B10" s="18" t="s">
        <v>300</v>
      </c>
      <c r="C10" s="17">
        <v>0.32035275621749398</v>
      </c>
      <c r="D10" s="17">
        <v>0.32626519361235101</v>
      </c>
      <c r="E10" s="17">
        <v>0.31478017379304002</v>
      </c>
      <c r="F10" s="17"/>
      <c r="G10" s="17">
        <v>0.35872703092970198</v>
      </c>
      <c r="H10" s="17">
        <v>0.334921017010338</v>
      </c>
      <c r="I10" s="17">
        <v>0.30865886918963098</v>
      </c>
      <c r="J10" s="17">
        <v>0.320750582988512</v>
      </c>
      <c r="K10" s="17">
        <v>0.29708987534479397</v>
      </c>
      <c r="L10" s="17">
        <v>0.307581277210972</v>
      </c>
      <c r="M10" s="17"/>
      <c r="N10" s="17">
        <v>0.34584650864226102</v>
      </c>
      <c r="O10" s="17">
        <v>0.30631244963541798</v>
      </c>
      <c r="P10" s="17">
        <v>0.33062664991481</v>
      </c>
      <c r="Q10" s="17">
        <v>0.30099992436708001</v>
      </c>
      <c r="R10" s="17"/>
      <c r="S10" s="17">
        <v>0.31717330497555801</v>
      </c>
      <c r="T10" s="17">
        <v>0.33012899842403698</v>
      </c>
      <c r="U10" s="17">
        <v>0.37396254547846902</v>
      </c>
      <c r="V10" s="17">
        <v>0.27683755948115901</v>
      </c>
      <c r="W10" s="17">
        <v>0.30196001600358102</v>
      </c>
      <c r="X10" s="17">
        <v>0.34727138598770202</v>
      </c>
      <c r="Y10" s="17">
        <v>0.34670759023599101</v>
      </c>
      <c r="Z10" s="17">
        <v>0.33626089979361901</v>
      </c>
      <c r="AA10" s="17">
        <v>0.31163069835558199</v>
      </c>
      <c r="AB10" s="17">
        <v>0.29509978352010102</v>
      </c>
      <c r="AC10" s="17">
        <v>0.28502895310604998</v>
      </c>
      <c r="AD10" s="17">
        <v>0.31797841907433499</v>
      </c>
      <c r="AE10" s="17"/>
      <c r="AF10" s="17">
        <v>0.33939872971506202</v>
      </c>
      <c r="AG10" s="17">
        <v>0.350796678893945</v>
      </c>
      <c r="AH10" s="17">
        <v>0.362115755297023</v>
      </c>
      <c r="AI10" s="17">
        <v>0.25887114942075101</v>
      </c>
      <c r="AJ10" s="17">
        <v>0.30571742812027403</v>
      </c>
      <c r="AK10" s="17"/>
      <c r="AL10" s="17">
        <v>0.37365079941114498</v>
      </c>
      <c r="AM10" s="17">
        <v>0.35162090635096499</v>
      </c>
      <c r="AN10" s="17">
        <v>0.31307713536398402</v>
      </c>
      <c r="AO10" s="17">
        <v>0.26728802384182099</v>
      </c>
      <c r="AP10" s="17">
        <v>0.316169384491505</v>
      </c>
      <c r="AQ10" s="17">
        <v>0.32315145522390298</v>
      </c>
      <c r="AR10" s="17"/>
      <c r="AS10" s="17">
        <v>0.33800900011958901</v>
      </c>
      <c r="AT10" s="17">
        <v>0.33979618344383999</v>
      </c>
      <c r="AU10" s="17">
        <v>0.30071970578613799</v>
      </c>
      <c r="AV10" s="17">
        <v>0.25675037472602902</v>
      </c>
      <c r="AW10" s="17">
        <v>0.25757124671507797</v>
      </c>
      <c r="AX10" s="17"/>
      <c r="AY10" s="17">
        <v>0.31413838293977903</v>
      </c>
      <c r="AZ10" s="17">
        <v>0.345226325093269</v>
      </c>
      <c r="BA10" s="17">
        <v>0.29950922456579998</v>
      </c>
      <c r="BB10" s="17">
        <v>0.33546633380478802</v>
      </c>
      <c r="BC10" s="17">
        <v>0.16162597158804701</v>
      </c>
      <c r="BD10" s="17"/>
      <c r="BE10" s="17">
        <v>0.240884351676208</v>
      </c>
      <c r="BF10" s="17">
        <v>0.35842363630711099</v>
      </c>
      <c r="BG10" s="17">
        <v>0.33677138540998802</v>
      </c>
      <c r="BH10" s="17">
        <v>0.28601258122239498</v>
      </c>
      <c r="BI10" s="17"/>
      <c r="BJ10" s="17">
        <v>0.32218876050015999</v>
      </c>
      <c r="BK10" s="17">
        <v>0.36925920487555203</v>
      </c>
      <c r="BL10" s="17">
        <v>0.30089412858543302</v>
      </c>
      <c r="BM10" s="17">
        <v>0.32403206945455498</v>
      </c>
      <c r="BN10" s="17"/>
      <c r="BO10" s="17">
        <v>0.33606643221545301</v>
      </c>
      <c r="BP10" s="17">
        <v>0.32760942906507601</v>
      </c>
      <c r="BQ10" s="17">
        <v>0.316080371345417</v>
      </c>
      <c r="BR10" s="17"/>
      <c r="BS10" s="17">
        <v>0.31952953358497499</v>
      </c>
      <c r="BT10" s="17">
        <v>0.32250179702506698</v>
      </c>
      <c r="BU10" s="17"/>
      <c r="BV10" s="17">
        <v>0.38781019732602401</v>
      </c>
      <c r="BW10" s="17">
        <v>0.29488782761404903</v>
      </c>
      <c r="BX10" s="17">
        <v>0.31647446308211202</v>
      </c>
      <c r="BY10" s="17"/>
      <c r="BZ10" s="17">
        <v>0.31477005850621298</v>
      </c>
      <c r="CA10" s="17">
        <v>0.32762558662518398</v>
      </c>
    </row>
    <row r="11" spans="2:79" x14ac:dyDescent="0.3">
      <c r="B11" s="18" t="s">
        <v>210</v>
      </c>
      <c r="C11" s="17">
        <v>0.192501440006553</v>
      </c>
      <c r="D11" s="17">
        <v>0.19135585734706401</v>
      </c>
      <c r="E11" s="17">
        <v>0.19431355177196</v>
      </c>
      <c r="F11" s="17"/>
      <c r="G11" s="17">
        <v>0.18007489752472799</v>
      </c>
      <c r="H11" s="17">
        <v>0.20002130762892401</v>
      </c>
      <c r="I11" s="17">
        <v>0.212546063870797</v>
      </c>
      <c r="J11" s="17">
        <v>0.19458207286568699</v>
      </c>
      <c r="K11" s="17">
        <v>0.164030313159028</v>
      </c>
      <c r="L11" s="17">
        <v>0.19569572214986899</v>
      </c>
      <c r="M11" s="17"/>
      <c r="N11" s="17">
        <v>0.15732042900110499</v>
      </c>
      <c r="O11" s="17">
        <v>0.23440145961756301</v>
      </c>
      <c r="P11" s="17">
        <v>0.21120807687384899</v>
      </c>
      <c r="Q11" s="17">
        <v>0.168076806821125</v>
      </c>
      <c r="R11" s="17"/>
      <c r="S11" s="17">
        <v>0.210642276689714</v>
      </c>
      <c r="T11" s="17">
        <v>0.176419242248708</v>
      </c>
      <c r="U11" s="17">
        <v>0.15819319312090199</v>
      </c>
      <c r="V11" s="17">
        <v>0.18132500246705399</v>
      </c>
      <c r="W11" s="17">
        <v>0.230141826982213</v>
      </c>
      <c r="X11" s="17">
        <v>0.172630084222122</v>
      </c>
      <c r="Y11" s="17">
        <v>0.16592366035195499</v>
      </c>
      <c r="Z11" s="17">
        <v>0.24613851297685599</v>
      </c>
      <c r="AA11" s="17">
        <v>0.17340648165075101</v>
      </c>
      <c r="AB11" s="17">
        <v>0.19873091293741599</v>
      </c>
      <c r="AC11" s="17">
        <v>0.264046231592863</v>
      </c>
      <c r="AD11" s="17">
        <v>0.20569172513046699</v>
      </c>
      <c r="AE11" s="17"/>
      <c r="AF11" s="17">
        <v>0.216893284429762</v>
      </c>
      <c r="AG11" s="17">
        <v>0.16101048505256901</v>
      </c>
      <c r="AH11" s="17">
        <v>0.17259408407250701</v>
      </c>
      <c r="AI11" s="17">
        <v>0.23017276148796101</v>
      </c>
      <c r="AJ11" s="17">
        <v>0.16658609946992201</v>
      </c>
      <c r="AK11" s="17"/>
      <c r="AL11" s="17">
        <v>0.14051478065560799</v>
      </c>
      <c r="AM11" s="17">
        <v>0.19938483283299999</v>
      </c>
      <c r="AN11" s="17">
        <v>0.192856324927481</v>
      </c>
      <c r="AO11" s="17">
        <v>0.21904035687617401</v>
      </c>
      <c r="AP11" s="17">
        <v>0.152792756379104</v>
      </c>
      <c r="AQ11" s="17">
        <v>0.22749851658984899</v>
      </c>
      <c r="AR11" s="17"/>
      <c r="AS11" s="17">
        <v>0.12576716105630101</v>
      </c>
      <c r="AT11" s="17">
        <v>0.20245474469996599</v>
      </c>
      <c r="AU11" s="17">
        <v>0.22279608599754799</v>
      </c>
      <c r="AV11" s="17">
        <v>0.19502579023543901</v>
      </c>
      <c r="AW11" s="17">
        <v>0.117318997324661</v>
      </c>
      <c r="AX11" s="17"/>
      <c r="AY11" s="17">
        <v>0.155815666293764</v>
      </c>
      <c r="AZ11" s="17">
        <v>0.19563670248857801</v>
      </c>
      <c r="BA11" s="17">
        <v>0.23843429106525901</v>
      </c>
      <c r="BB11" s="17">
        <v>0.19137341046269299</v>
      </c>
      <c r="BC11" s="17">
        <v>0.15289200079182899</v>
      </c>
      <c r="BD11" s="17"/>
      <c r="BE11" s="17">
        <v>0.19713914875760599</v>
      </c>
      <c r="BF11" s="17">
        <v>0.22122260539512301</v>
      </c>
      <c r="BG11" s="17">
        <v>0.17683159299041001</v>
      </c>
      <c r="BH11" s="17">
        <v>0.193886060530331</v>
      </c>
      <c r="BI11" s="17"/>
      <c r="BJ11" s="17">
        <v>0.20700307015182901</v>
      </c>
      <c r="BK11" s="17">
        <v>0.13993298311424299</v>
      </c>
      <c r="BL11" s="17">
        <v>0.20263405630222101</v>
      </c>
      <c r="BM11" s="17">
        <v>0.19135360366898199</v>
      </c>
      <c r="BN11" s="17"/>
      <c r="BO11" s="17">
        <v>0.170429338408849</v>
      </c>
      <c r="BP11" s="17">
        <v>0.22062896790707501</v>
      </c>
      <c r="BQ11" s="17">
        <v>0.19090551914798201</v>
      </c>
      <c r="BR11" s="17"/>
      <c r="BS11" s="17">
        <v>0.19423386145237601</v>
      </c>
      <c r="BT11" s="17">
        <v>0.19162363622525799</v>
      </c>
      <c r="BU11" s="17"/>
      <c r="BV11" s="17">
        <v>0.14096677534060101</v>
      </c>
      <c r="BW11" s="17">
        <v>0.22337880000136101</v>
      </c>
      <c r="BX11" s="17">
        <v>0.18479520095502799</v>
      </c>
      <c r="BY11" s="17"/>
      <c r="BZ11" s="17">
        <v>0.23041377567298399</v>
      </c>
      <c r="CA11" s="17">
        <v>0.20384609639901</v>
      </c>
    </row>
    <row r="12" spans="2:79" x14ac:dyDescent="0.3">
      <c r="B12" s="18" t="s">
        <v>301</v>
      </c>
      <c r="C12" s="17">
        <v>0.10074301180612</v>
      </c>
      <c r="D12" s="17">
        <v>0.10040697588498999</v>
      </c>
      <c r="E12" s="17">
        <v>9.8939392295762402E-2</v>
      </c>
      <c r="F12" s="17"/>
      <c r="G12" s="17">
        <v>0.117576448253412</v>
      </c>
      <c r="H12" s="17">
        <v>8.0775665974023303E-2</v>
      </c>
      <c r="I12" s="17">
        <v>0.100695165120227</v>
      </c>
      <c r="J12" s="17">
        <v>0.12455651562120899</v>
      </c>
      <c r="K12" s="17">
        <v>0.116149069726215</v>
      </c>
      <c r="L12" s="17">
        <v>7.6167403535298106E-2</v>
      </c>
      <c r="M12" s="17"/>
      <c r="N12" s="17">
        <v>9.1560951443378197E-2</v>
      </c>
      <c r="O12" s="17">
        <v>9.7633229806115301E-2</v>
      </c>
      <c r="P12" s="17">
        <v>0.102836799908294</v>
      </c>
      <c r="Q12" s="17">
        <v>0.111793130716397</v>
      </c>
      <c r="R12" s="17"/>
      <c r="S12" s="17">
        <v>8.9905404187066496E-2</v>
      </c>
      <c r="T12" s="17">
        <v>0.112618541527736</v>
      </c>
      <c r="U12" s="17">
        <v>9.5850388091850897E-2</v>
      </c>
      <c r="V12" s="17">
        <v>9.81593115427353E-2</v>
      </c>
      <c r="W12" s="17">
        <v>7.37904081924773E-2</v>
      </c>
      <c r="X12" s="17">
        <v>8.5267435973855193E-2</v>
      </c>
      <c r="Y12" s="17">
        <v>0.119497723017472</v>
      </c>
      <c r="Z12" s="17">
        <v>9.8503105764220097E-2</v>
      </c>
      <c r="AA12" s="17">
        <v>0.115667187809843</v>
      </c>
      <c r="AB12" s="17">
        <v>0.125397378694522</v>
      </c>
      <c r="AC12" s="17">
        <v>9.74077906124622E-2</v>
      </c>
      <c r="AD12" s="17">
        <v>5.9713753862345599E-2</v>
      </c>
      <c r="AE12" s="17"/>
      <c r="AF12" s="17">
        <v>8.8979127823344398E-2</v>
      </c>
      <c r="AG12" s="17">
        <v>9.7639541749326902E-2</v>
      </c>
      <c r="AH12" s="17">
        <v>5.3852773880899901E-2</v>
      </c>
      <c r="AI12" s="17">
        <v>0.14204881192920901</v>
      </c>
      <c r="AJ12" s="17">
        <v>7.9098916375058795E-2</v>
      </c>
      <c r="AK12" s="17"/>
      <c r="AL12" s="17">
        <v>8.4177566096249407E-2</v>
      </c>
      <c r="AM12" s="17">
        <v>8.3225468471959996E-2</v>
      </c>
      <c r="AN12" s="17">
        <v>7.5029856055533695E-2</v>
      </c>
      <c r="AO12" s="17">
        <v>0.15916006544042999</v>
      </c>
      <c r="AP12" s="17">
        <v>6.6137267884071399E-2</v>
      </c>
      <c r="AQ12" s="17">
        <v>0.103715712921049</v>
      </c>
      <c r="AR12" s="17"/>
      <c r="AS12" s="17">
        <v>9.2795288642245802E-2</v>
      </c>
      <c r="AT12" s="17">
        <v>0.102845896044514</v>
      </c>
      <c r="AU12" s="17">
        <v>0.107214665822469</v>
      </c>
      <c r="AV12" s="17">
        <v>9.6364614368264698E-2</v>
      </c>
      <c r="AW12" s="17">
        <v>7.7271900319857895E-2</v>
      </c>
      <c r="AX12" s="17"/>
      <c r="AY12" s="17">
        <v>7.6664181390449504E-2</v>
      </c>
      <c r="AZ12" s="17">
        <v>0.113364625642253</v>
      </c>
      <c r="BA12" s="17">
        <v>8.5863457985916505E-2</v>
      </c>
      <c r="BB12" s="17">
        <v>0.12910838571886901</v>
      </c>
      <c r="BC12" s="17">
        <v>0.125140905120565</v>
      </c>
      <c r="BD12" s="17"/>
      <c r="BE12" s="17">
        <v>0.17297777296179001</v>
      </c>
      <c r="BF12" s="17">
        <v>0.11422827862278601</v>
      </c>
      <c r="BG12" s="17">
        <v>0.10822516214106501</v>
      </c>
      <c r="BH12" s="17">
        <v>7.1190840710660105E-2</v>
      </c>
      <c r="BI12" s="17"/>
      <c r="BJ12" s="17">
        <v>0.13567941395776101</v>
      </c>
      <c r="BK12" s="17">
        <v>0.11215717978777801</v>
      </c>
      <c r="BL12" s="17">
        <v>9.8986911421903995E-2</v>
      </c>
      <c r="BM12" s="17">
        <v>9.3234253653706703E-2</v>
      </c>
      <c r="BN12" s="17"/>
      <c r="BO12" s="17">
        <v>0.13676189108452799</v>
      </c>
      <c r="BP12" s="17">
        <v>0.12402282112942099</v>
      </c>
      <c r="BQ12" s="17">
        <v>8.9847687426690401E-2</v>
      </c>
      <c r="BR12" s="17"/>
      <c r="BS12" s="17">
        <v>8.6023951424463105E-2</v>
      </c>
      <c r="BT12" s="17">
        <v>0.119062508102095</v>
      </c>
      <c r="BU12" s="17"/>
      <c r="BV12" s="17">
        <v>7.6087104125670699E-2</v>
      </c>
      <c r="BW12" s="17">
        <v>9.1873476859561307E-2</v>
      </c>
      <c r="BX12" s="17">
        <v>0.119981343050983</v>
      </c>
      <c r="BY12" s="17"/>
      <c r="BZ12" s="17">
        <v>9.8920728033874694E-2</v>
      </c>
      <c r="CA12" s="17">
        <v>8.4777533601456803E-2</v>
      </c>
    </row>
    <row r="13" spans="2:79" x14ac:dyDescent="0.3">
      <c r="B13" s="18" t="s">
        <v>212</v>
      </c>
      <c r="C13" s="17">
        <v>9.4167564492504699E-2</v>
      </c>
      <c r="D13" s="17">
        <v>0.10737976814425999</v>
      </c>
      <c r="E13" s="17">
        <v>7.99284605135967E-2</v>
      </c>
      <c r="F13" s="17"/>
      <c r="G13" s="17">
        <v>7.0304391689511497E-2</v>
      </c>
      <c r="H13" s="17">
        <v>8.3094143974095799E-2</v>
      </c>
      <c r="I13" s="17">
        <v>0.10975067053050599</v>
      </c>
      <c r="J13" s="17">
        <v>0.10011766105219801</v>
      </c>
      <c r="K13" s="17">
        <v>0.13999665302036199</v>
      </c>
      <c r="L13" s="17">
        <v>7.1020043647559497E-2</v>
      </c>
      <c r="M13" s="17"/>
      <c r="N13" s="17">
        <v>7.0622102628946096E-2</v>
      </c>
      <c r="O13" s="17">
        <v>9.2902699994457202E-2</v>
      </c>
      <c r="P13" s="17">
        <v>0.102717880612074</v>
      </c>
      <c r="Q13" s="17">
        <v>0.113442834273508</v>
      </c>
      <c r="R13" s="17"/>
      <c r="S13" s="17">
        <v>6.6927913966528904E-2</v>
      </c>
      <c r="T13" s="17">
        <v>8.5232687945550903E-2</v>
      </c>
      <c r="U13" s="17">
        <v>8.5092183081096201E-2</v>
      </c>
      <c r="V13" s="17">
        <v>0.115506061250901</v>
      </c>
      <c r="W13" s="17">
        <v>8.5093491419917802E-2</v>
      </c>
      <c r="X13" s="17">
        <v>7.6298115108166198E-2</v>
      </c>
      <c r="Y13" s="17">
        <v>0.100201359298489</v>
      </c>
      <c r="Z13" s="17">
        <v>5.5334408435328102E-2</v>
      </c>
      <c r="AA13" s="17">
        <v>0.104817048212347</v>
      </c>
      <c r="AB13" s="17">
        <v>0.14658427231134299</v>
      </c>
      <c r="AC13" s="17">
        <v>0.115198152603863</v>
      </c>
      <c r="AD13" s="17">
        <v>9.8640617035092304E-2</v>
      </c>
      <c r="AE13" s="17"/>
      <c r="AF13" s="17">
        <v>0.10704393901787</v>
      </c>
      <c r="AG13" s="17">
        <v>5.7430261038032497E-2</v>
      </c>
      <c r="AH13" s="17">
        <v>5.07889856715538E-2</v>
      </c>
      <c r="AI13" s="17">
        <v>0.19083853299096601</v>
      </c>
      <c r="AJ13" s="17">
        <v>8.3016034430593397E-2</v>
      </c>
      <c r="AK13" s="17"/>
      <c r="AL13" s="17">
        <v>4.4204071888356199E-2</v>
      </c>
      <c r="AM13" s="17">
        <v>9.9353006352371404E-2</v>
      </c>
      <c r="AN13" s="17">
        <v>7.6898799960660902E-2</v>
      </c>
      <c r="AO13" s="17">
        <v>0.16030817983187001</v>
      </c>
      <c r="AP13" s="17">
        <v>0.114921591535751</v>
      </c>
      <c r="AQ13" s="17">
        <v>6.4933904581319493E-2</v>
      </c>
      <c r="AR13" s="17"/>
      <c r="AS13" s="17">
        <v>5.5367131928333202E-2</v>
      </c>
      <c r="AT13" s="17">
        <v>7.3760373206466098E-2</v>
      </c>
      <c r="AU13" s="17">
        <v>0.117771966072153</v>
      </c>
      <c r="AV13" s="17">
        <v>0.166838193655126</v>
      </c>
      <c r="AW13" s="17">
        <v>0.25530469866778699</v>
      </c>
      <c r="AX13" s="17"/>
      <c r="AY13" s="17">
        <v>8.6404810438440699E-2</v>
      </c>
      <c r="AZ13" s="17">
        <v>5.8125687878332902E-2</v>
      </c>
      <c r="BA13" s="17">
        <v>0.10736070832405301</v>
      </c>
      <c r="BB13" s="17">
        <v>0.12660418179618499</v>
      </c>
      <c r="BC13" s="17">
        <v>0.348263675259947</v>
      </c>
      <c r="BD13" s="17"/>
      <c r="BE13" s="17">
        <v>0.16936710160009799</v>
      </c>
      <c r="BF13" s="17">
        <v>7.7949639028914205E-2</v>
      </c>
      <c r="BG13" s="17">
        <v>9.8869383550087994E-2</v>
      </c>
      <c r="BH13" s="17">
        <v>8.6923747509015895E-2</v>
      </c>
      <c r="BI13" s="17"/>
      <c r="BJ13" s="17">
        <v>0.18327665538947299</v>
      </c>
      <c r="BK13" s="17">
        <v>6.4511990656785395E-2</v>
      </c>
      <c r="BL13" s="17">
        <v>9.0554495374035399E-2</v>
      </c>
      <c r="BM13" s="17">
        <v>7.8134323241027107E-2</v>
      </c>
      <c r="BN13" s="17"/>
      <c r="BO13" s="17">
        <v>0.10351561597690399</v>
      </c>
      <c r="BP13" s="17">
        <v>9.7095903100157296E-2</v>
      </c>
      <c r="BQ13" s="17">
        <v>9.1176566638899295E-2</v>
      </c>
      <c r="BR13" s="17"/>
      <c r="BS13" s="17">
        <v>8.1674447089393004E-2</v>
      </c>
      <c r="BT13" s="17">
        <v>0.10813564719815801</v>
      </c>
      <c r="BU13" s="17"/>
      <c r="BV13" s="17">
        <v>8.8181808188736902E-2</v>
      </c>
      <c r="BW13" s="17">
        <v>8.7287735381465906E-2</v>
      </c>
      <c r="BX13" s="17">
        <v>0.112481383957293</v>
      </c>
      <c r="BY13" s="17"/>
      <c r="BZ13" s="17">
        <v>5.7886091162287302E-2</v>
      </c>
      <c r="CA13" s="17">
        <v>5.6224035688098903E-2</v>
      </c>
    </row>
    <row r="14" spans="2:79" x14ac:dyDescent="0.3">
      <c r="B14" s="18" t="s">
        <v>149</v>
      </c>
      <c r="C14" s="17">
        <v>2.2694779030059401E-2</v>
      </c>
      <c r="D14" s="17">
        <v>2.11322062042382E-2</v>
      </c>
      <c r="E14" s="17">
        <v>2.4420353884638799E-2</v>
      </c>
      <c r="F14" s="17"/>
      <c r="G14" s="17">
        <v>3.63888448469274E-2</v>
      </c>
      <c r="H14" s="17">
        <v>1.83514884589418E-2</v>
      </c>
      <c r="I14" s="17">
        <v>3.08416497564592E-2</v>
      </c>
      <c r="J14" s="17">
        <v>2.3901141113801299E-2</v>
      </c>
      <c r="K14" s="17">
        <v>1.3456893632836E-2</v>
      </c>
      <c r="L14" s="17">
        <v>1.5660502597567301E-2</v>
      </c>
      <c r="M14" s="17"/>
      <c r="N14" s="17">
        <v>4.86482704508138E-3</v>
      </c>
      <c r="O14" s="17">
        <v>1.6560114734457999E-2</v>
      </c>
      <c r="P14" s="17">
        <v>2.3391070925019301E-2</v>
      </c>
      <c r="Q14" s="17">
        <v>4.63284873928929E-2</v>
      </c>
      <c r="R14" s="17"/>
      <c r="S14" s="17">
        <v>1.11231424306895E-2</v>
      </c>
      <c r="T14" s="17">
        <v>1.8062350710091199E-2</v>
      </c>
      <c r="U14" s="17">
        <v>3.6879157746776803E-2</v>
      </c>
      <c r="V14" s="17">
        <v>2.2642541633848601E-2</v>
      </c>
      <c r="W14" s="17">
        <v>2.2962981312456301E-2</v>
      </c>
      <c r="X14" s="17">
        <v>3.9068116822583002E-2</v>
      </c>
      <c r="Y14" s="17">
        <v>2.58829098396791E-2</v>
      </c>
      <c r="Z14" s="17">
        <v>0</v>
      </c>
      <c r="AA14" s="17">
        <v>2.5777969507053501E-2</v>
      </c>
      <c r="AB14" s="17">
        <v>5.7543702201561103E-3</v>
      </c>
      <c r="AC14" s="17">
        <v>5.0834165552460203E-2</v>
      </c>
      <c r="AD14" s="17">
        <v>2.3188757233214001E-2</v>
      </c>
      <c r="AE14" s="17"/>
      <c r="AF14" s="17">
        <v>1.02592567608589E-2</v>
      </c>
      <c r="AG14" s="17">
        <v>1.8130288958751201E-2</v>
      </c>
      <c r="AH14" s="17">
        <v>2.99342630310564E-2</v>
      </c>
      <c r="AI14" s="17">
        <v>8.5223988756911503E-3</v>
      </c>
      <c r="AJ14" s="17">
        <v>2.6106433236662199E-2</v>
      </c>
      <c r="AK14" s="17"/>
      <c r="AL14" s="17">
        <v>1.42304704805006E-2</v>
      </c>
      <c r="AM14" s="17">
        <v>2.8708976148524401E-3</v>
      </c>
      <c r="AN14" s="17">
        <v>2.175432398181E-2</v>
      </c>
      <c r="AO14" s="17">
        <v>9.0104814487419992E-3</v>
      </c>
      <c r="AP14" s="17">
        <v>2.0041638809138E-2</v>
      </c>
      <c r="AQ14" s="17">
        <v>8.0699633764348994E-2</v>
      </c>
      <c r="AR14" s="17"/>
      <c r="AS14" s="17">
        <v>1.0742913035572E-2</v>
      </c>
      <c r="AT14" s="17">
        <v>1.8696967460527601E-2</v>
      </c>
      <c r="AU14" s="17">
        <v>3.1175656133202102E-2</v>
      </c>
      <c r="AV14" s="17">
        <v>4.7837244766160698E-2</v>
      </c>
      <c r="AW14" s="17">
        <v>0</v>
      </c>
      <c r="AX14" s="17"/>
      <c r="AY14" s="17">
        <v>8.8051007600882195E-3</v>
      </c>
      <c r="AZ14" s="17">
        <v>1.9655618964563699E-2</v>
      </c>
      <c r="BA14" s="17">
        <v>4.1698133050059698E-2</v>
      </c>
      <c r="BB14" s="17">
        <v>1.9918234363331101E-2</v>
      </c>
      <c r="BC14" s="17">
        <v>2.70919693719547E-2</v>
      </c>
      <c r="BD14" s="17"/>
      <c r="BE14" s="17">
        <v>1.2183936403775301E-2</v>
      </c>
      <c r="BF14" s="17">
        <v>1.36683515888287E-2</v>
      </c>
      <c r="BG14" s="17">
        <v>1.58127320886935E-2</v>
      </c>
      <c r="BH14" s="17">
        <v>3.5978389959101402E-2</v>
      </c>
      <c r="BI14" s="17"/>
      <c r="BJ14" s="17">
        <v>2.1457918526482302E-2</v>
      </c>
      <c r="BK14" s="17">
        <v>2.9117671917246499E-2</v>
      </c>
      <c r="BL14" s="17">
        <v>2.0798795834427199E-2</v>
      </c>
      <c r="BM14" s="17">
        <v>2.1252678281992E-2</v>
      </c>
      <c r="BN14" s="17"/>
      <c r="BO14" s="17">
        <v>2.5507575608709799E-2</v>
      </c>
      <c r="BP14" s="17">
        <v>2.9305608989774998E-2</v>
      </c>
      <c r="BQ14" s="17">
        <v>1.95251505637834E-2</v>
      </c>
      <c r="BR14" s="17"/>
      <c r="BS14" s="17">
        <v>1.83132580460738E-2</v>
      </c>
      <c r="BT14" s="17">
        <v>2.8413822366941701E-2</v>
      </c>
      <c r="BU14" s="17"/>
      <c r="BV14" s="17">
        <v>1.90995250733185E-2</v>
      </c>
      <c r="BW14" s="17">
        <v>3.0601514525952798E-2</v>
      </c>
      <c r="BX14" s="17">
        <v>5.5500521650602803E-3</v>
      </c>
      <c r="BY14" s="17"/>
      <c r="BZ14" s="17">
        <v>7.2852575403255402E-3</v>
      </c>
      <c r="CA14" s="17">
        <v>0</v>
      </c>
    </row>
    <row r="15" spans="2:79" x14ac:dyDescent="0.3">
      <c r="B15" s="18" t="s">
        <v>213</v>
      </c>
      <c r="C15" s="21">
        <v>0.58989320466476303</v>
      </c>
      <c r="D15" s="21">
        <v>0.57972519241944798</v>
      </c>
      <c r="E15" s="21">
        <v>0.60239824153404198</v>
      </c>
      <c r="F15" s="21"/>
      <c r="G15" s="21">
        <v>0.59565541768542096</v>
      </c>
      <c r="H15" s="21">
        <v>0.61775739396401397</v>
      </c>
      <c r="I15" s="21">
        <v>0.54616645072201098</v>
      </c>
      <c r="J15" s="21">
        <v>0.55684260934710395</v>
      </c>
      <c r="K15" s="21">
        <v>0.56636707046155799</v>
      </c>
      <c r="L15" s="21">
        <v>0.64145632806970598</v>
      </c>
      <c r="M15" s="21"/>
      <c r="N15" s="21">
        <v>0.67563168988148903</v>
      </c>
      <c r="O15" s="21">
        <v>0.55850249584740697</v>
      </c>
      <c r="P15" s="21">
        <v>0.559846171680764</v>
      </c>
      <c r="Q15" s="21">
        <v>0.56035874079607695</v>
      </c>
      <c r="R15" s="21"/>
      <c r="S15" s="21">
        <v>0.62140126272600105</v>
      </c>
      <c r="T15" s="21">
        <v>0.607667177567913</v>
      </c>
      <c r="U15" s="21">
        <v>0.62398507795937397</v>
      </c>
      <c r="V15" s="21">
        <v>0.58236708310546104</v>
      </c>
      <c r="W15" s="21">
        <v>0.58801129209293501</v>
      </c>
      <c r="X15" s="21">
        <v>0.62673624787327398</v>
      </c>
      <c r="Y15" s="21">
        <v>0.58849434749240503</v>
      </c>
      <c r="Z15" s="21">
        <v>0.60002397282359599</v>
      </c>
      <c r="AA15" s="21">
        <v>0.58033131282000505</v>
      </c>
      <c r="AB15" s="21">
        <v>0.52353306583656301</v>
      </c>
      <c r="AC15" s="21">
        <v>0.47251365963835101</v>
      </c>
      <c r="AD15" s="21">
        <v>0.61276514673888105</v>
      </c>
      <c r="AE15" s="21"/>
      <c r="AF15" s="21">
        <v>0.57682439196816504</v>
      </c>
      <c r="AG15" s="21">
        <v>0.66578942320131995</v>
      </c>
      <c r="AH15" s="21">
        <v>0.69282989334398304</v>
      </c>
      <c r="AI15" s="21">
        <v>0.42841749471617402</v>
      </c>
      <c r="AJ15" s="21">
        <v>0.64519251648776399</v>
      </c>
      <c r="AK15" s="21"/>
      <c r="AL15" s="21">
        <v>0.71687311087928596</v>
      </c>
      <c r="AM15" s="21">
        <v>0.61516579472781596</v>
      </c>
      <c r="AN15" s="21">
        <v>0.63346069507451397</v>
      </c>
      <c r="AO15" s="21">
        <v>0.45248091640278398</v>
      </c>
      <c r="AP15" s="21">
        <v>0.64610674539193502</v>
      </c>
      <c r="AQ15" s="21">
        <v>0.52315223214343298</v>
      </c>
      <c r="AR15" s="21"/>
      <c r="AS15" s="21">
        <v>0.71532750533754796</v>
      </c>
      <c r="AT15" s="21">
        <v>0.602242018588526</v>
      </c>
      <c r="AU15" s="21">
        <v>0.521041625974628</v>
      </c>
      <c r="AV15" s="21">
        <v>0.49393415697500997</v>
      </c>
      <c r="AW15" s="21">
        <v>0.55010440368769398</v>
      </c>
      <c r="AX15" s="21"/>
      <c r="AY15" s="21">
        <v>0.67231024111725701</v>
      </c>
      <c r="AZ15" s="21">
        <v>0.613217365026271</v>
      </c>
      <c r="BA15" s="21">
        <v>0.52664340957471201</v>
      </c>
      <c r="BB15" s="21">
        <v>0.53299578765892197</v>
      </c>
      <c r="BC15" s="21">
        <v>0.34661144945570499</v>
      </c>
      <c r="BD15" s="21"/>
      <c r="BE15" s="21">
        <v>0.44833204027673101</v>
      </c>
      <c r="BF15" s="21">
        <v>0.57293112536434798</v>
      </c>
      <c r="BG15" s="21">
        <v>0.60026112922974395</v>
      </c>
      <c r="BH15" s="21">
        <v>0.61202096129089101</v>
      </c>
      <c r="BI15" s="21"/>
      <c r="BJ15" s="21">
        <v>0.45258294197445398</v>
      </c>
      <c r="BK15" s="21">
        <v>0.65428017452394704</v>
      </c>
      <c r="BL15" s="21">
        <v>0.58702574106741201</v>
      </c>
      <c r="BM15" s="21">
        <v>0.61602514115429197</v>
      </c>
      <c r="BN15" s="21"/>
      <c r="BO15" s="21">
        <v>0.563785578921008</v>
      </c>
      <c r="BP15" s="21">
        <v>0.52894669887357104</v>
      </c>
      <c r="BQ15" s="21">
        <v>0.60854507622264498</v>
      </c>
      <c r="BR15" s="21"/>
      <c r="BS15" s="21">
        <v>0.61975448198769401</v>
      </c>
      <c r="BT15" s="21">
        <v>0.55276438610754797</v>
      </c>
      <c r="BU15" s="21"/>
      <c r="BV15" s="21">
        <v>0.67566478727167301</v>
      </c>
      <c r="BW15" s="21">
        <v>0.56685847323165905</v>
      </c>
      <c r="BX15" s="21">
        <v>0.57719201987163604</v>
      </c>
      <c r="BY15" s="21"/>
      <c r="BZ15" s="21">
        <v>0.605494147590529</v>
      </c>
      <c r="CA15" s="21">
        <v>0.65515233431143505</v>
      </c>
    </row>
    <row r="16" spans="2:79" x14ac:dyDescent="0.3">
      <c r="B16" s="18" t="s">
        <v>214</v>
      </c>
      <c r="C16" s="21">
        <v>0.19491057629862399</v>
      </c>
      <c r="D16" s="21">
        <v>0.20778674402924999</v>
      </c>
      <c r="E16" s="21">
        <v>0.17886785280935899</v>
      </c>
      <c r="F16" s="21"/>
      <c r="G16" s="21">
        <v>0.18788083994292401</v>
      </c>
      <c r="H16" s="21">
        <v>0.16386980994811901</v>
      </c>
      <c r="I16" s="21">
        <v>0.21044583565073299</v>
      </c>
      <c r="J16" s="21">
        <v>0.224674176673407</v>
      </c>
      <c r="K16" s="21">
        <v>0.25614572274657699</v>
      </c>
      <c r="L16" s="21">
        <v>0.14718744718285801</v>
      </c>
      <c r="M16" s="21"/>
      <c r="N16" s="21">
        <v>0.162183054072324</v>
      </c>
      <c r="O16" s="21">
        <v>0.19053592980057199</v>
      </c>
      <c r="P16" s="21">
        <v>0.20555468052036799</v>
      </c>
      <c r="Q16" s="21">
        <v>0.225235964989905</v>
      </c>
      <c r="R16" s="21"/>
      <c r="S16" s="21">
        <v>0.156833318153595</v>
      </c>
      <c r="T16" s="21">
        <v>0.19785122947328701</v>
      </c>
      <c r="U16" s="21">
        <v>0.18094257117294699</v>
      </c>
      <c r="V16" s="21">
        <v>0.21366537279363601</v>
      </c>
      <c r="W16" s="21">
        <v>0.15888389961239499</v>
      </c>
      <c r="X16" s="21">
        <v>0.161565551082021</v>
      </c>
      <c r="Y16" s="21">
        <v>0.21969908231596</v>
      </c>
      <c r="Z16" s="21">
        <v>0.153837514199548</v>
      </c>
      <c r="AA16" s="21">
        <v>0.22048423602219</v>
      </c>
      <c r="AB16" s="21">
        <v>0.27198165100586502</v>
      </c>
      <c r="AC16" s="21">
        <v>0.212605943216326</v>
      </c>
      <c r="AD16" s="21">
        <v>0.15835437089743801</v>
      </c>
      <c r="AE16" s="21"/>
      <c r="AF16" s="21">
        <v>0.19602306684121401</v>
      </c>
      <c r="AG16" s="21">
        <v>0.15506980278735899</v>
      </c>
      <c r="AH16" s="21">
        <v>0.104641759552454</v>
      </c>
      <c r="AI16" s="21">
        <v>0.33288734492017502</v>
      </c>
      <c r="AJ16" s="21">
        <v>0.162114950805652</v>
      </c>
      <c r="AK16" s="21"/>
      <c r="AL16" s="21">
        <v>0.128381637984606</v>
      </c>
      <c r="AM16" s="21">
        <v>0.18257847482433101</v>
      </c>
      <c r="AN16" s="21">
        <v>0.15192865601619501</v>
      </c>
      <c r="AO16" s="21">
        <v>0.3194682452723</v>
      </c>
      <c r="AP16" s="21">
        <v>0.181058859419822</v>
      </c>
      <c r="AQ16" s="21">
        <v>0.16864961750236801</v>
      </c>
      <c r="AR16" s="21"/>
      <c r="AS16" s="21">
        <v>0.14816242057057899</v>
      </c>
      <c r="AT16" s="21">
        <v>0.17660626925098</v>
      </c>
      <c r="AU16" s="21">
        <v>0.22498663189462201</v>
      </c>
      <c r="AV16" s="21">
        <v>0.26320280802339102</v>
      </c>
      <c r="AW16" s="21">
        <v>0.33257659898764502</v>
      </c>
      <c r="AX16" s="21"/>
      <c r="AY16" s="21">
        <v>0.16306899182889001</v>
      </c>
      <c r="AZ16" s="21">
        <v>0.171490313520586</v>
      </c>
      <c r="BA16" s="21">
        <v>0.19322416630997</v>
      </c>
      <c r="BB16" s="21">
        <v>0.255712567515054</v>
      </c>
      <c r="BC16" s="21">
        <v>0.47340458038051098</v>
      </c>
      <c r="BD16" s="21"/>
      <c r="BE16" s="21">
        <v>0.342344874561888</v>
      </c>
      <c r="BF16" s="21">
        <v>0.192177917651701</v>
      </c>
      <c r="BG16" s="21">
        <v>0.20709454569115299</v>
      </c>
      <c r="BH16" s="21">
        <v>0.158114588219676</v>
      </c>
      <c r="BI16" s="21"/>
      <c r="BJ16" s="21">
        <v>0.31895606934723397</v>
      </c>
      <c r="BK16" s="21">
        <v>0.17666917044456401</v>
      </c>
      <c r="BL16" s="21">
        <v>0.189541406795939</v>
      </c>
      <c r="BM16" s="21">
        <v>0.171368576894734</v>
      </c>
      <c r="BN16" s="21"/>
      <c r="BO16" s="21">
        <v>0.240277507061433</v>
      </c>
      <c r="BP16" s="21">
        <v>0.22111872422957901</v>
      </c>
      <c r="BQ16" s="21">
        <v>0.18102425406559</v>
      </c>
      <c r="BR16" s="21"/>
      <c r="BS16" s="21">
        <v>0.16769839851385601</v>
      </c>
      <c r="BT16" s="21">
        <v>0.227198155300253</v>
      </c>
      <c r="BU16" s="21"/>
      <c r="BV16" s="21">
        <v>0.16426891231440799</v>
      </c>
      <c r="BW16" s="21">
        <v>0.17916121224102699</v>
      </c>
      <c r="BX16" s="21">
        <v>0.232462727008276</v>
      </c>
      <c r="BY16" s="21"/>
      <c r="BZ16" s="21">
        <v>0.15680681919616199</v>
      </c>
      <c r="CA16" s="21">
        <v>0.14100156928955601</v>
      </c>
    </row>
    <row r="17" spans="2:79" x14ac:dyDescent="0.3">
      <c r="B17" s="18" t="s">
        <v>191</v>
      </c>
      <c r="C17" s="22">
        <v>0.39498262836613901</v>
      </c>
      <c r="D17" s="22">
        <v>0.37193844839019802</v>
      </c>
      <c r="E17" s="22">
        <v>0.42353038872468302</v>
      </c>
      <c r="F17" s="22"/>
      <c r="G17" s="22">
        <v>0.40777457774249798</v>
      </c>
      <c r="H17" s="22">
        <v>0.45388758401589502</v>
      </c>
      <c r="I17" s="22">
        <v>0.33572061507127698</v>
      </c>
      <c r="J17" s="22">
        <v>0.332168432673697</v>
      </c>
      <c r="K17" s="22">
        <v>0.310221347714981</v>
      </c>
      <c r="L17" s="22">
        <v>0.49426888088684801</v>
      </c>
      <c r="M17" s="22"/>
      <c r="N17" s="22">
        <v>0.513448635809165</v>
      </c>
      <c r="O17" s="22">
        <v>0.36796656604683398</v>
      </c>
      <c r="P17" s="22">
        <v>0.35429149116039599</v>
      </c>
      <c r="Q17" s="22">
        <v>0.335122775806171</v>
      </c>
      <c r="R17" s="22"/>
      <c r="S17" s="22">
        <v>0.46456794457240602</v>
      </c>
      <c r="T17" s="22">
        <v>0.40981594809462601</v>
      </c>
      <c r="U17" s="22">
        <v>0.44304250678642698</v>
      </c>
      <c r="V17" s="22">
        <v>0.36870171031182503</v>
      </c>
      <c r="W17" s="22">
        <v>0.42912739248053999</v>
      </c>
      <c r="X17" s="22">
        <v>0.465170696791252</v>
      </c>
      <c r="Y17" s="22">
        <v>0.36879526517644501</v>
      </c>
      <c r="Z17" s="22">
        <v>0.44618645862404799</v>
      </c>
      <c r="AA17" s="22">
        <v>0.35984707679781502</v>
      </c>
      <c r="AB17" s="22">
        <v>0.25155141483069898</v>
      </c>
      <c r="AC17" s="22">
        <v>0.25990771642202598</v>
      </c>
      <c r="AD17" s="22">
        <v>0.45441077584144302</v>
      </c>
      <c r="AE17" s="22"/>
      <c r="AF17" s="22">
        <v>0.38080132512694997</v>
      </c>
      <c r="AG17" s="22">
        <v>0.51071962041396102</v>
      </c>
      <c r="AH17" s="22">
        <v>0.58818813379152901</v>
      </c>
      <c r="AI17" s="22">
        <v>9.55301497959989E-2</v>
      </c>
      <c r="AJ17" s="22">
        <v>0.48307756568211202</v>
      </c>
      <c r="AK17" s="22"/>
      <c r="AL17" s="22">
        <v>0.58849147289468096</v>
      </c>
      <c r="AM17" s="22">
        <v>0.43258731990348498</v>
      </c>
      <c r="AN17" s="22">
        <v>0.48153203905831898</v>
      </c>
      <c r="AO17" s="22">
        <v>0.13301267113048401</v>
      </c>
      <c r="AP17" s="22">
        <v>0.465047885972113</v>
      </c>
      <c r="AQ17" s="22">
        <v>0.35450261464106497</v>
      </c>
      <c r="AR17" s="22"/>
      <c r="AS17" s="22">
        <v>0.56716508476696903</v>
      </c>
      <c r="AT17" s="22">
        <v>0.425635749337546</v>
      </c>
      <c r="AU17" s="22">
        <v>0.29605499408000602</v>
      </c>
      <c r="AV17" s="22">
        <v>0.23073134895162001</v>
      </c>
      <c r="AW17" s="22">
        <v>0.21752780470005001</v>
      </c>
      <c r="AX17" s="22"/>
      <c r="AY17" s="22">
        <v>0.509241249288367</v>
      </c>
      <c r="AZ17" s="22">
        <v>0.44172705150568498</v>
      </c>
      <c r="BA17" s="22">
        <v>0.33341924326474298</v>
      </c>
      <c r="BB17" s="22">
        <v>0.27728322014386703</v>
      </c>
      <c r="BC17" s="22">
        <v>-0.12679313092480601</v>
      </c>
      <c r="BD17" s="22"/>
      <c r="BE17" s="22">
        <v>0.105987165714843</v>
      </c>
      <c r="BF17" s="22">
        <v>0.38075320771264698</v>
      </c>
      <c r="BG17" s="22">
        <v>0.39316658353859102</v>
      </c>
      <c r="BH17" s="22">
        <v>0.45390637307121501</v>
      </c>
      <c r="BI17" s="22"/>
      <c r="BJ17" s="22">
        <v>0.13362687262722001</v>
      </c>
      <c r="BK17" s="22">
        <v>0.47761100407938301</v>
      </c>
      <c r="BL17" s="22">
        <v>0.39748433427147301</v>
      </c>
      <c r="BM17" s="22">
        <v>0.44465656425955802</v>
      </c>
      <c r="BN17" s="22"/>
      <c r="BO17" s="22">
        <v>0.32350807185957597</v>
      </c>
      <c r="BP17" s="22">
        <v>0.30782797464399297</v>
      </c>
      <c r="BQ17" s="22">
        <v>0.427520822157056</v>
      </c>
      <c r="BR17" s="22"/>
      <c r="BS17" s="22">
        <v>0.45205608347383802</v>
      </c>
      <c r="BT17" s="22">
        <v>0.32556623080729502</v>
      </c>
      <c r="BU17" s="22"/>
      <c r="BV17" s="22">
        <v>0.51139587495726602</v>
      </c>
      <c r="BW17" s="22">
        <v>0.38769726099063201</v>
      </c>
      <c r="BX17" s="22">
        <v>0.34472929286336101</v>
      </c>
      <c r="BY17" s="22"/>
      <c r="BZ17" s="22">
        <v>0.44868732839436698</v>
      </c>
      <c r="CA17" s="22">
        <v>0.51415076502187895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0.22225491778176901</v>
      </c>
      <c r="D9" s="17">
        <v>0.197519648970755</v>
      </c>
      <c r="E9" s="17">
        <v>0.248353397706082</v>
      </c>
      <c r="F9" s="17"/>
      <c r="G9" s="17">
        <v>0.20472477983211601</v>
      </c>
      <c r="H9" s="17">
        <v>0.25521410926578397</v>
      </c>
      <c r="I9" s="17">
        <v>0.23407269572971401</v>
      </c>
      <c r="J9" s="17">
        <v>0.18688008716090801</v>
      </c>
      <c r="K9" s="17">
        <v>0.23433787897168601</v>
      </c>
      <c r="L9" s="17">
        <v>0.21819585702658401</v>
      </c>
      <c r="M9" s="17"/>
      <c r="N9" s="17">
        <v>0.25444738705652298</v>
      </c>
      <c r="O9" s="17">
        <v>0.19127597515001199</v>
      </c>
      <c r="P9" s="17">
        <v>0.22611687449127699</v>
      </c>
      <c r="Q9" s="17">
        <v>0.21847872148563399</v>
      </c>
      <c r="R9" s="17"/>
      <c r="S9" s="17">
        <v>0.25738530933891102</v>
      </c>
      <c r="T9" s="17">
        <v>0.20809770106471701</v>
      </c>
      <c r="U9" s="17">
        <v>0.19397474302878701</v>
      </c>
      <c r="V9" s="17">
        <v>0.268675720228298</v>
      </c>
      <c r="W9" s="17">
        <v>0.181435980160706</v>
      </c>
      <c r="X9" s="17">
        <v>0.220208926793761</v>
      </c>
      <c r="Y9" s="17">
        <v>0.19095323265741701</v>
      </c>
      <c r="Z9" s="17">
        <v>0.26503164086495801</v>
      </c>
      <c r="AA9" s="17">
        <v>0.23429140875549501</v>
      </c>
      <c r="AB9" s="17">
        <v>0.219758771998953</v>
      </c>
      <c r="AC9" s="17">
        <v>0.191248733989065</v>
      </c>
      <c r="AD9" s="17">
        <v>0.19962317039761701</v>
      </c>
      <c r="AE9" s="17"/>
      <c r="AF9" s="17">
        <v>0.20716068646505201</v>
      </c>
      <c r="AG9" s="17">
        <v>0.26041257334002799</v>
      </c>
      <c r="AH9" s="17">
        <v>0.223436551498056</v>
      </c>
      <c r="AI9" s="17">
        <v>0.115525386009729</v>
      </c>
      <c r="AJ9" s="17">
        <v>0.28388374789689103</v>
      </c>
      <c r="AK9" s="17"/>
      <c r="AL9" s="17">
        <v>0.27788297824505798</v>
      </c>
      <c r="AM9" s="17">
        <v>0.23072087407872599</v>
      </c>
      <c r="AN9" s="17">
        <v>0.29680822686018699</v>
      </c>
      <c r="AO9" s="17">
        <v>0.128120191086707</v>
      </c>
      <c r="AP9" s="17">
        <v>0.28067524467622401</v>
      </c>
      <c r="AQ9" s="17">
        <v>0.147091849547412</v>
      </c>
      <c r="AR9" s="17"/>
      <c r="AS9" s="17">
        <v>0.30282641518636599</v>
      </c>
      <c r="AT9" s="17">
        <v>0.20062879741347101</v>
      </c>
      <c r="AU9" s="17">
        <v>0.18966845617207201</v>
      </c>
      <c r="AV9" s="17">
        <v>0.23469375112105201</v>
      </c>
      <c r="AW9" s="17">
        <v>0.39618612680043402</v>
      </c>
      <c r="AX9" s="17"/>
      <c r="AY9" s="17">
        <v>0.28341229613940599</v>
      </c>
      <c r="AZ9" s="17">
        <v>0.19417319495276</v>
      </c>
      <c r="BA9" s="17">
        <v>0.214751047193978</v>
      </c>
      <c r="BB9" s="17">
        <v>0.20942695315413701</v>
      </c>
      <c r="BC9" s="17">
        <v>0.191021331223132</v>
      </c>
      <c r="BD9" s="17"/>
      <c r="BE9" s="17">
        <v>9.9814105063594505E-2</v>
      </c>
      <c r="BF9" s="17">
        <v>0.14514489644970299</v>
      </c>
      <c r="BG9" s="17">
        <v>0.177885790161706</v>
      </c>
      <c r="BH9" s="17">
        <v>0.363978359968327</v>
      </c>
      <c r="BI9" s="17"/>
      <c r="BJ9" s="17">
        <v>0.15080309008245399</v>
      </c>
      <c r="BK9" s="17">
        <v>0.21852585604465599</v>
      </c>
      <c r="BL9" s="17">
        <v>0.19280574093459499</v>
      </c>
      <c r="BM9" s="17">
        <v>0.25371893386681499</v>
      </c>
      <c r="BN9" s="17"/>
      <c r="BO9" s="17">
        <v>0.19758953412063901</v>
      </c>
      <c r="BP9" s="17">
        <v>0.19261438930823599</v>
      </c>
      <c r="BQ9" s="17">
        <v>0.233987874444366</v>
      </c>
      <c r="BR9" s="17"/>
      <c r="BS9" s="17">
        <v>0.23856468300852299</v>
      </c>
      <c r="BT9" s="17">
        <v>0.201992516757453</v>
      </c>
      <c r="BU9" s="17"/>
      <c r="BV9" s="17">
        <v>0.236068938285493</v>
      </c>
      <c r="BW9" s="17">
        <v>0.22954255078465799</v>
      </c>
      <c r="BX9" s="17">
        <v>0.19923385501376101</v>
      </c>
      <c r="BY9" s="17"/>
      <c r="BZ9" s="17">
        <v>0.219537641920593</v>
      </c>
      <c r="CA9" s="17">
        <v>0.26239613110225501</v>
      </c>
    </row>
    <row r="10" spans="2:79" x14ac:dyDescent="0.3">
      <c r="B10" s="18" t="s">
        <v>300</v>
      </c>
      <c r="C10" s="17">
        <v>0.234407339776673</v>
      </c>
      <c r="D10" s="17">
        <v>0.233557509921961</v>
      </c>
      <c r="E10" s="17">
        <v>0.23636848717987799</v>
      </c>
      <c r="F10" s="17"/>
      <c r="G10" s="17">
        <v>0.27319750604350901</v>
      </c>
      <c r="H10" s="17">
        <v>0.22401440085333299</v>
      </c>
      <c r="I10" s="17">
        <v>0.26905969827762599</v>
      </c>
      <c r="J10" s="17">
        <v>0.23719751518670601</v>
      </c>
      <c r="K10" s="17">
        <v>0.19629324134375201</v>
      </c>
      <c r="L10" s="17">
        <v>0.21200529844285201</v>
      </c>
      <c r="M10" s="17"/>
      <c r="N10" s="17">
        <v>0.266682214504606</v>
      </c>
      <c r="O10" s="17">
        <v>0.23936942739594699</v>
      </c>
      <c r="P10" s="17">
        <v>0.219925231452161</v>
      </c>
      <c r="Q10" s="17">
        <v>0.205715141044686</v>
      </c>
      <c r="R10" s="17"/>
      <c r="S10" s="17">
        <v>0.248037470836075</v>
      </c>
      <c r="T10" s="17">
        <v>0.23578813453796599</v>
      </c>
      <c r="U10" s="17">
        <v>0.24039924043452399</v>
      </c>
      <c r="V10" s="17">
        <v>0.22333315011677701</v>
      </c>
      <c r="W10" s="17">
        <v>0.22279076093995201</v>
      </c>
      <c r="X10" s="17">
        <v>0.229015349320455</v>
      </c>
      <c r="Y10" s="17">
        <v>0.267868984824715</v>
      </c>
      <c r="Z10" s="17">
        <v>0.21696127607746099</v>
      </c>
      <c r="AA10" s="17">
        <v>0.22142638894493</v>
      </c>
      <c r="AB10" s="17">
        <v>0.23125070018456501</v>
      </c>
      <c r="AC10" s="17">
        <v>0.208856729621299</v>
      </c>
      <c r="AD10" s="17">
        <v>0.259278651137684</v>
      </c>
      <c r="AE10" s="17"/>
      <c r="AF10" s="17">
        <v>0.21244375981119701</v>
      </c>
      <c r="AG10" s="17">
        <v>0.26965585837544198</v>
      </c>
      <c r="AH10" s="17">
        <v>0.296414601917593</v>
      </c>
      <c r="AI10" s="17">
        <v>0.17862964336286299</v>
      </c>
      <c r="AJ10" s="17">
        <v>0.26858374762792098</v>
      </c>
      <c r="AK10" s="17"/>
      <c r="AL10" s="17">
        <v>0.29104694682236498</v>
      </c>
      <c r="AM10" s="17">
        <v>0.23717210296833199</v>
      </c>
      <c r="AN10" s="17">
        <v>0.25461783433329099</v>
      </c>
      <c r="AO10" s="17">
        <v>0.17494843865929</v>
      </c>
      <c r="AP10" s="17">
        <v>0.229307163382066</v>
      </c>
      <c r="AQ10" s="17">
        <v>0.21767642960130901</v>
      </c>
      <c r="AR10" s="17"/>
      <c r="AS10" s="17">
        <v>0.26132247723492702</v>
      </c>
      <c r="AT10" s="17">
        <v>0.25479511569444802</v>
      </c>
      <c r="AU10" s="17">
        <v>0.19777640270898</v>
      </c>
      <c r="AV10" s="17">
        <v>0.182736787386959</v>
      </c>
      <c r="AW10" s="17">
        <v>0.219196352720371</v>
      </c>
      <c r="AX10" s="17"/>
      <c r="AY10" s="17">
        <v>0.232793506194094</v>
      </c>
      <c r="AZ10" s="17">
        <v>0.266203594715055</v>
      </c>
      <c r="BA10" s="17">
        <v>0.22107516620701101</v>
      </c>
      <c r="BB10" s="17">
        <v>0.19867930031012701</v>
      </c>
      <c r="BC10" s="17">
        <v>0.113228249245984</v>
      </c>
      <c r="BD10" s="17"/>
      <c r="BE10" s="17">
        <v>0.15092199788375399</v>
      </c>
      <c r="BF10" s="17">
        <v>0.22457823702419999</v>
      </c>
      <c r="BG10" s="17">
        <v>0.23397548064197499</v>
      </c>
      <c r="BH10" s="17">
        <v>0.257445052134324</v>
      </c>
      <c r="BI10" s="17"/>
      <c r="BJ10" s="17">
        <v>0.22393192475932</v>
      </c>
      <c r="BK10" s="17">
        <v>0.23630278086687601</v>
      </c>
      <c r="BL10" s="17">
        <v>0.23520731992835101</v>
      </c>
      <c r="BM10" s="17">
        <v>0.23858516691700901</v>
      </c>
      <c r="BN10" s="17"/>
      <c r="BO10" s="17">
        <v>0.207450676089108</v>
      </c>
      <c r="BP10" s="17">
        <v>0.25780619955049899</v>
      </c>
      <c r="BQ10" s="17">
        <v>0.23638725311728201</v>
      </c>
      <c r="BR10" s="17"/>
      <c r="BS10" s="17">
        <v>0.251884812945114</v>
      </c>
      <c r="BT10" s="17">
        <v>0.211641284872396</v>
      </c>
      <c r="BU10" s="17"/>
      <c r="BV10" s="17">
        <v>0.26439905842128503</v>
      </c>
      <c r="BW10" s="17">
        <v>0.22885396148682499</v>
      </c>
      <c r="BX10" s="17">
        <v>0.22590459769738699</v>
      </c>
      <c r="BY10" s="17"/>
      <c r="BZ10" s="17">
        <v>0.312123284077713</v>
      </c>
      <c r="CA10" s="17">
        <v>0.30338753349231101</v>
      </c>
    </row>
    <row r="11" spans="2:79" x14ac:dyDescent="0.3">
      <c r="B11" s="18" t="s">
        <v>210</v>
      </c>
      <c r="C11" s="17">
        <v>0.21507924667487999</v>
      </c>
      <c r="D11" s="17">
        <v>0.191996725992194</v>
      </c>
      <c r="E11" s="17">
        <v>0.23761615320658699</v>
      </c>
      <c r="F11" s="17"/>
      <c r="G11" s="17">
        <v>0.24903296033264699</v>
      </c>
      <c r="H11" s="17">
        <v>0.28754466123144901</v>
      </c>
      <c r="I11" s="17">
        <v>0.16363382963807499</v>
      </c>
      <c r="J11" s="17">
        <v>0.18256548087518901</v>
      </c>
      <c r="K11" s="17">
        <v>0.19023962800784999</v>
      </c>
      <c r="L11" s="17">
        <v>0.218200986734259</v>
      </c>
      <c r="M11" s="17"/>
      <c r="N11" s="17">
        <v>0.20298326142996001</v>
      </c>
      <c r="O11" s="17">
        <v>0.235705669439738</v>
      </c>
      <c r="P11" s="17">
        <v>0.202304848196487</v>
      </c>
      <c r="Q11" s="17">
        <v>0.214302356671809</v>
      </c>
      <c r="R11" s="17"/>
      <c r="S11" s="17">
        <v>0.24284564448295901</v>
      </c>
      <c r="T11" s="17">
        <v>0.22629724605037799</v>
      </c>
      <c r="U11" s="17">
        <v>0.23532643032509601</v>
      </c>
      <c r="V11" s="17">
        <v>0.20860546892644899</v>
      </c>
      <c r="W11" s="17">
        <v>0.27625347746544798</v>
      </c>
      <c r="X11" s="17">
        <v>0.239627991013207</v>
      </c>
      <c r="Y11" s="17">
        <v>0.15570747662981399</v>
      </c>
      <c r="Z11" s="17">
        <v>0.23220810824246799</v>
      </c>
      <c r="AA11" s="17">
        <v>0.20078929493113701</v>
      </c>
      <c r="AB11" s="17">
        <v>0.16093912733283899</v>
      </c>
      <c r="AC11" s="17">
        <v>0.216967170379714</v>
      </c>
      <c r="AD11" s="17">
        <v>0.13290255322998301</v>
      </c>
      <c r="AE11" s="17"/>
      <c r="AF11" s="17">
        <v>0.25042168050373897</v>
      </c>
      <c r="AG11" s="17">
        <v>0.198224051408115</v>
      </c>
      <c r="AH11" s="17">
        <v>0.221419184525037</v>
      </c>
      <c r="AI11" s="17">
        <v>0.24030790630010301</v>
      </c>
      <c r="AJ11" s="17">
        <v>0.19211802035418399</v>
      </c>
      <c r="AK11" s="17"/>
      <c r="AL11" s="17">
        <v>0.20454285018391799</v>
      </c>
      <c r="AM11" s="17">
        <v>0.25952704779464503</v>
      </c>
      <c r="AN11" s="17">
        <v>0.18422739787437201</v>
      </c>
      <c r="AO11" s="17">
        <v>0.22051885221320799</v>
      </c>
      <c r="AP11" s="17">
        <v>0.20640339660812199</v>
      </c>
      <c r="AQ11" s="17">
        <v>0.22261735666364699</v>
      </c>
      <c r="AR11" s="17"/>
      <c r="AS11" s="17">
        <v>0.18934265258014599</v>
      </c>
      <c r="AT11" s="17">
        <v>0.215090348151521</v>
      </c>
      <c r="AU11" s="17">
        <v>0.26564442611797701</v>
      </c>
      <c r="AV11" s="17">
        <v>0.16161204022487499</v>
      </c>
      <c r="AW11" s="17">
        <v>9.8094715335947893E-2</v>
      </c>
      <c r="AX11" s="17"/>
      <c r="AY11" s="17">
        <v>0.19156194005676999</v>
      </c>
      <c r="AZ11" s="17">
        <v>0.23651124010327401</v>
      </c>
      <c r="BA11" s="17">
        <v>0.206283994079073</v>
      </c>
      <c r="BB11" s="17">
        <v>0.22603434980272799</v>
      </c>
      <c r="BC11" s="17">
        <v>0.15799201830038201</v>
      </c>
      <c r="BD11" s="17"/>
      <c r="BE11" s="17">
        <v>0.26510657522481601</v>
      </c>
      <c r="BF11" s="17">
        <v>0.191676955473919</v>
      </c>
      <c r="BG11" s="17">
        <v>0.24136931812145601</v>
      </c>
      <c r="BH11" s="17">
        <v>0.17574809401081901</v>
      </c>
      <c r="BI11" s="17"/>
      <c r="BJ11" s="17">
        <v>0.14447864783990599</v>
      </c>
      <c r="BK11" s="17">
        <v>0.260378288636681</v>
      </c>
      <c r="BL11" s="17">
        <v>0.23060965436063299</v>
      </c>
      <c r="BM11" s="17">
        <v>0.21556948232853601</v>
      </c>
      <c r="BN11" s="17"/>
      <c r="BO11" s="17">
        <v>0.203273384449489</v>
      </c>
      <c r="BP11" s="17">
        <v>0.22124483171471801</v>
      </c>
      <c r="BQ11" s="17">
        <v>0.21436476682182901</v>
      </c>
      <c r="BR11" s="17"/>
      <c r="BS11" s="17">
        <v>0.20911329337965801</v>
      </c>
      <c r="BT11" s="17">
        <v>0.224131083306294</v>
      </c>
      <c r="BU11" s="17"/>
      <c r="BV11" s="17">
        <v>0.203488407503607</v>
      </c>
      <c r="BW11" s="17">
        <v>0.22148924895255701</v>
      </c>
      <c r="BX11" s="17">
        <v>0.21374639089802899</v>
      </c>
      <c r="BY11" s="17"/>
      <c r="BZ11" s="17">
        <v>0.196237737660238</v>
      </c>
      <c r="CA11" s="17">
        <v>0.18689582297695001</v>
      </c>
    </row>
    <row r="12" spans="2:79" x14ac:dyDescent="0.3">
      <c r="B12" s="18" t="s">
        <v>301</v>
      </c>
      <c r="C12" s="17">
        <v>0.149296943287585</v>
      </c>
      <c r="D12" s="17">
        <v>0.16153617991452701</v>
      </c>
      <c r="E12" s="17">
        <v>0.13777732673891599</v>
      </c>
      <c r="F12" s="17"/>
      <c r="G12" s="17">
        <v>0.148846323458769</v>
      </c>
      <c r="H12" s="17">
        <v>0.114180189304819</v>
      </c>
      <c r="I12" s="17">
        <v>0.15097647977463199</v>
      </c>
      <c r="J12" s="17">
        <v>0.18311871742522001</v>
      </c>
      <c r="K12" s="17">
        <v>0.11214821137394899</v>
      </c>
      <c r="L12" s="17">
        <v>0.174143207739205</v>
      </c>
      <c r="M12" s="17"/>
      <c r="N12" s="17">
        <v>0.136042907264463</v>
      </c>
      <c r="O12" s="17">
        <v>0.17258234369091999</v>
      </c>
      <c r="P12" s="17">
        <v>0.14607565012714199</v>
      </c>
      <c r="Q12" s="17">
        <v>0.14337131325862601</v>
      </c>
      <c r="R12" s="17"/>
      <c r="S12" s="17">
        <v>0.13684912336470301</v>
      </c>
      <c r="T12" s="17">
        <v>0.14855475656984499</v>
      </c>
      <c r="U12" s="17">
        <v>0.161106499379915</v>
      </c>
      <c r="V12" s="17">
        <v>0.15347575772899499</v>
      </c>
      <c r="W12" s="17">
        <v>0.12135728386460801</v>
      </c>
      <c r="X12" s="17">
        <v>0.129811160548887</v>
      </c>
      <c r="Y12" s="17">
        <v>0.210029248679032</v>
      </c>
      <c r="Z12" s="17">
        <v>0.133679569578601</v>
      </c>
      <c r="AA12" s="17">
        <v>0.15384025266690701</v>
      </c>
      <c r="AB12" s="17">
        <v>0.14588325541144401</v>
      </c>
      <c r="AC12" s="17">
        <v>0.12024328542771499</v>
      </c>
      <c r="AD12" s="17">
        <v>0.19128137210318399</v>
      </c>
      <c r="AE12" s="17"/>
      <c r="AF12" s="17">
        <v>0.13560163086729099</v>
      </c>
      <c r="AG12" s="17">
        <v>0.147634850060996</v>
      </c>
      <c r="AH12" s="17">
        <v>0.13840923100722799</v>
      </c>
      <c r="AI12" s="17">
        <v>0.14816048311990401</v>
      </c>
      <c r="AJ12" s="17">
        <v>0.15817097318783499</v>
      </c>
      <c r="AK12" s="17"/>
      <c r="AL12" s="17">
        <v>0.12986515546206301</v>
      </c>
      <c r="AM12" s="17">
        <v>0.14128227733384299</v>
      </c>
      <c r="AN12" s="17">
        <v>0.15142827514617499</v>
      </c>
      <c r="AO12" s="17">
        <v>0.17244649510003399</v>
      </c>
      <c r="AP12" s="17">
        <v>0.14436835752839799</v>
      </c>
      <c r="AQ12" s="17">
        <v>0.17034363281745901</v>
      </c>
      <c r="AR12" s="17"/>
      <c r="AS12" s="17">
        <v>0.121847325055568</v>
      </c>
      <c r="AT12" s="17">
        <v>0.15898599122676399</v>
      </c>
      <c r="AU12" s="17">
        <v>0.14101408251651201</v>
      </c>
      <c r="AV12" s="17">
        <v>0.18938703466373</v>
      </c>
      <c r="AW12" s="17">
        <v>2.9121532601392899E-2</v>
      </c>
      <c r="AX12" s="17"/>
      <c r="AY12" s="17">
        <v>0.121553668627345</v>
      </c>
      <c r="AZ12" s="17">
        <v>0.15290931994395099</v>
      </c>
      <c r="BA12" s="17">
        <v>0.15858481724024501</v>
      </c>
      <c r="BB12" s="17">
        <v>0.176979479098333</v>
      </c>
      <c r="BC12" s="17">
        <v>0.165586194717213</v>
      </c>
      <c r="BD12" s="17"/>
      <c r="BE12" s="17">
        <v>0.109065928773174</v>
      </c>
      <c r="BF12" s="17">
        <v>0.204396977341015</v>
      </c>
      <c r="BG12" s="17">
        <v>0.168332899187498</v>
      </c>
      <c r="BH12" s="17">
        <v>8.7579834208440996E-2</v>
      </c>
      <c r="BI12" s="17"/>
      <c r="BJ12" s="17">
        <v>0.15653889669960599</v>
      </c>
      <c r="BK12" s="17">
        <v>0.151921854714133</v>
      </c>
      <c r="BL12" s="17">
        <v>0.16585929777679001</v>
      </c>
      <c r="BM12" s="17">
        <v>0.140884023510955</v>
      </c>
      <c r="BN12" s="17"/>
      <c r="BO12" s="17">
        <v>0.18004977495748001</v>
      </c>
      <c r="BP12" s="17">
        <v>0.138781488758392</v>
      </c>
      <c r="BQ12" s="17">
        <v>0.146297889922825</v>
      </c>
      <c r="BR12" s="17"/>
      <c r="BS12" s="17">
        <v>0.14011331569597599</v>
      </c>
      <c r="BT12" s="17">
        <v>0.160603559963515</v>
      </c>
      <c r="BU12" s="17"/>
      <c r="BV12" s="17">
        <v>0.16666114270349699</v>
      </c>
      <c r="BW12" s="17">
        <v>0.13834011784796399</v>
      </c>
      <c r="BX12" s="17">
        <v>0.155814435137136</v>
      </c>
      <c r="BY12" s="17"/>
      <c r="BZ12" s="17">
        <v>0.13464601906259299</v>
      </c>
      <c r="CA12" s="17">
        <v>0.11086538558443899</v>
      </c>
    </row>
    <row r="13" spans="2:79" x14ac:dyDescent="0.3">
      <c r="B13" s="18" t="s">
        <v>212</v>
      </c>
      <c r="C13" s="17">
        <v>0.150319576083671</v>
      </c>
      <c r="D13" s="17">
        <v>0.19276548150237299</v>
      </c>
      <c r="E13" s="17">
        <v>0.105119392471206</v>
      </c>
      <c r="F13" s="17"/>
      <c r="G13" s="17">
        <v>9.2463316857624697E-2</v>
      </c>
      <c r="H13" s="17">
        <v>8.2929209451097094E-2</v>
      </c>
      <c r="I13" s="17">
        <v>0.15761394513938701</v>
      </c>
      <c r="J13" s="17">
        <v>0.18941381638127999</v>
      </c>
      <c r="K13" s="17">
        <v>0.24718219924720999</v>
      </c>
      <c r="L13" s="17">
        <v>0.14145817573776401</v>
      </c>
      <c r="M13" s="17"/>
      <c r="N13" s="17">
        <v>0.120489497827365</v>
      </c>
      <c r="O13" s="17">
        <v>0.13463177527419101</v>
      </c>
      <c r="P13" s="17">
        <v>0.17688811324523099</v>
      </c>
      <c r="Q13" s="17">
        <v>0.17847745226184</v>
      </c>
      <c r="R13" s="17"/>
      <c r="S13" s="17">
        <v>0.10085065895190699</v>
      </c>
      <c r="T13" s="17">
        <v>0.152286789204988</v>
      </c>
      <c r="U13" s="17">
        <v>0.144459854260621</v>
      </c>
      <c r="V13" s="17">
        <v>0.11431066524761101</v>
      </c>
      <c r="W13" s="17">
        <v>0.18372205072657</v>
      </c>
      <c r="X13" s="17">
        <v>0.14305558698493001</v>
      </c>
      <c r="Y13" s="17">
        <v>0.139730699768574</v>
      </c>
      <c r="Z13" s="17">
        <v>0.12733280624728999</v>
      </c>
      <c r="AA13" s="17">
        <v>0.151110739258941</v>
      </c>
      <c r="AB13" s="17">
        <v>0.21574023593629099</v>
      </c>
      <c r="AC13" s="17">
        <v>0.213444710907635</v>
      </c>
      <c r="AD13" s="17">
        <v>0.193725495898317</v>
      </c>
      <c r="AE13" s="17"/>
      <c r="AF13" s="17">
        <v>0.16902321085623401</v>
      </c>
      <c r="AG13" s="17">
        <v>0.10830510910260201</v>
      </c>
      <c r="AH13" s="17">
        <v>7.2839892527549993E-2</v>
      </c>
      <c r="AI13" s="17">
        <v>0.30960421215941702</v>
      </c>
      <c r="AJ13" s="17">
        <v>7.98458641865359E-2</v>
      </c>
      <c r="AK13" s="17"/>
      <c r="AL13" s="17">
        <v>8.6441715118228096E-2</v>
      </c>
      <c r="AM13" s="17">
        <v>0.11974616565846501</v>
      </c>
      <c r="AN13" s="17">
        <v>8.4925670713923193E-2</v>
      </c>
      <c r="AO13" s="17">
        <v>0.29081153033301799</v>
      </c>
      <c r="AP13" s="17">
        <v>0.109847913964032</v>
      </c>
      <c r="AQ13" s="17">
        <v>0.14441876523706601</v>
      </c>
      <c r="AR13" s="17"/>
      <c r="AS13" s="17">
        <v>0.10606747173747701</v>
      </c>
      <c r="AT13" s="17">
        <v>0.14171832650164401</v>
      </c>
      <c r="AU13" s="17">
        <v>0.173425448955071</v>
      </c>
      <c r="AV13" s="17">
        <v>0.18896600783370399</v>
      </c>
      <c r="AW13" s="17">
        <v>0.25740127254185302</v>
      </c>
      <c r="AX13" s="17"/>
      <c r="AY13" s="17">
        <v>0.14880064117967201</v>
      </c>
      <c r="AZ13" s="17">
        <v>0.13127580356315</v>
      </c>
      <c r="BA13" s="17">
        <v>0.15383438123262599</v>
      </c>
      <c r="BB13" s="17">
        <v>0.16673920255254601</v>
      </c>
      <c r="BC13" s="17">
        <v>0.30242566943986698</v>
      </c>
      <c r="BD13" s="17"/>
      <c r="BE13" s="17">
        <v>0.357514106348924</v>
      </c>
      <c r="BF13" s="17">
        <v>0.22565173019401699</v>
      </c>
      <c r="BG13" s="17">
        <v>0.155753929906781</v>
      </c>
      <c r="BH13" s="17">
        <v>6.7811117160165094E-2</v>
      </c>
      <c r="BI13" s="17"/>
      <c r="BJ13" s="17">
        <v>0.29700740211683702</v>
      </c>
      <c r="BK13" s="17">
        <v>0.119382475466636</v>
      </c>
      <c r="BL13" s="17">
        <v>0.15349116597099299</v>
      </c>
      <c r="BM13" s="17">
        <v>0.11877971881650801</v>
      </c>
      <c r="BN13" s="17"/>
      <c r="BO13" s="17">
        <v>0.19457095256981999</v>
      </c>
      <c r="BP13" s="17">
        <v>0.16159222928501901</v>
      </c>
      <c r="BQ13" s="17">
        <v>0.13915207894804599</v>
      </c>
      <c r="BR13" s="17"/>
      <c r="BS13" s="17">
        <v>0.13509465683834701</v>
      </c>
      <c r="BT13" s="17">
        <v>0.16845975864076501</v>
      </c>
      <c r="BU13" s="17"/>
      <c r="BV13" s="17">
        <v>0.110553307069903</v>
      </c>
      <c r="BW13" s="17">
        <v>0.14241281604175199</v>
      </c>
      <c r="BX13" s="17">
        <v>0.19319518767364299</v>
      </c>
      <c r="BY13" s="17"/>
      <c r="BZ13" s="17">
        <v>0.114534837031008</v>
      </c>
      <c r="CA13" s="17">
        <v>0.12820766479504001</v>
      </c>
    </row>
    <row r="14" spans="2:79" x14ac:dyDescent="0.3">
      <c r="B14" s="18" t="s">
        <v>149</v>
      </c>
      <c r="C14" s="17">
        <v>2.86419763954219E-2</v>
      </c>
      <c r="D14" s="17">
        <v>2.2624453698190501E-2</v>
      </c>
      <c r="E14" s="17">
        <v>3.4765242697330397E-2</v>
      </c>
      <c r="F14" s="17"/>
      <c r="G14" s="17">
        <v>3.1735113475332997E-2</v>
      </c>
      <c r="H14" s="17">
        <v>3.61174298935176E-2</v>
      </c>
      <c r="I14" s="17">
        <v>2.4643351440566199E-2</v>
      </c>
      <c r="J14" s="17">
        <v>2.08243829706969E-2</v>
      </c>
      <c r="K14" s="17">
        <v>1.9798841055552598E-2</v>
      </c>
      <c r="L14" s="17">
        <v>3.5996474319335503E-2</v>
      </c>
      <c r="M14" s="17"/>
      <c r="N14" s="17">
        <v>1.9354731917083399E-2</v>
      </c>
      <c r="O14" s="17">
        <v>2.6434809049191599E-2</v>
      </c>
      <c r="P14" s="17">
        <v>2.8689282487702202E-2</v>
      </c>
      <c r="Q14" s="17">
        <v>3.9655015277403997E-2</v>
      </c>
      <c r="R14" s="17"/>
      <c r="S14" s="17">
        <v>1.4031793025444401E-2</v>
      </c>
      <c r="T14" s="17">
        <v>2.8975372572105501E-2</v>
      </c>
      <c r="U14" s="17">
        <v>2.47332325710574E-2</v>
      </c>
      <c r="V14" s="17">
        <v>3.15992377518707E-2</v>
      </c>
      <c r="W14" s="17">
        <v>1.44404468427168E-2</v>
      </c>
      <c r="X14" s="17">
        <v>3.8280985338760398E-2</v>
      </c>
      <c r="Y14" s="17">
        <v>3.5710357440449397E-2</v>
      </c>
      <c r="Z14" s="17">
        <v>2.4786598989221701E-2</v>
      </c>
      <c r="AA14" s="17">
        <v>3.8541915442590301E-2</v>
      </c>
      <c r="AB14" s="17">
        <v>2.6427909135908499E-2</v>
      </c>
      <c r="AC14" s="17">
        <v>4.9239369674572903E-2</v>
      </c>
      <c r="AD14" s="17">
        <v>2.3188757233214001E-2</v>
      </c>
      <c r="AE14" s="17"/>
      <c r="AF14" s="17">
        <v>2.53490314964862E-2</v>
      </c>
      <c r="AG14" s="17">
        <v>1.57675577128162E-2</v>
      </c>
      <c r="AH14" s="17">
        <v>4.7480538524535702E-2</v>
      </c>
      <c r="AI14" s="17">
        <v>7.7723690479842896E-3</v>
      </c>
      <c r="AJ14" s="17">
        <v>1.7397646746634E-2</v>
      </c>
      <c r="AK14" s="17"/>
      <c r="AL14" s="17">
        <v>1.0220354168367699E-2</v>
      </c>
      <c r="AM14" s="17">
        <v>1.1551532165989401E-2</v>
      </c>
      <c r="AN14" s="17">
        <v>2.7992595072051301E-2</v>
      </c>
      <c r="AO14" s="17">
        <v>1.31544926077426E-2</v>
      </c>
      <c r="AP14" s="17">
        <v>2.9397923841158E-2</v>
      </c>
      <c r="AQ14" s="17">
        <v>9.7851966133107093E-2</v>
      </c>
      <c r="AR14" s="17"/>
      <c r="AS14" s="17">
        <v>1.8593658205515201E-2</v>
      </c>
      <c r="AT14" s="17">
        <v>2.8781421012153301E-2</v>
      </c>
      <c r="AU14" s="17">
        <v>3.2471183529388201E-2</v>
      </c>
      <c r="AV14" s="17">
        <v>4.2604378769678597E-2</v>
      </c>
      <c r="AW14" s="17">
        <v>0</v>
      </c>
      <c r="AX14" s="17"/>
      <c r="AY14" s="17">
        <v>2.18779478027126E-2</v>
      </c>
      <c r="AZ14" s="17">
        <v>1.8926846721809502E-2</v>
      </c>
      <c r="BA14" s="17">
        <v>4.5470594047065903E-2</v>
      </c>
      <c r="BB14" s="17">
        <v>2.2140715082128299E-2</v>
      </c>
      <c r="BC14" s="17">
        <v>6.9746537073422502E-2</v>
      </c>
      <c r="BD14" s="17"/>
      <c r="BE14" s="17">
        <v>1.7577286705737199E-2</v>
      </c>
      <c r="BF14" s="17">
        <v>8.5512035171457501E-3</v>
      </c>
      <c r="BG14" s="17">
        <v>2.2682581980584302E-2</v>
      </c>
      <c r="BH14" s="17">
        <v>4.7437542517923398E-2</v>
      </c>
      <c r="BI14" s="17"/>
      <c r="BJ14" s="17">
        <v>2.72400385018783E-2</v>
      </c>
      <c r="BK14" s="17">
        <v>1.3488744271019201E-2</v>
      </c>
      <c r="BL14" s="17">
        <v>2.2026821028638101E-2</v>
      </c>
      <c r="BM14" s="17">
        <v>3.2462674560176798E-2</v>
      </c>
      <c r="BN14" s="17"/>
      <c r="BO14" s="17">
        <v>1.70656778134642E-2</v>
      </c>
      <c r="BP14" s="17">
        <v>2.7960861383135398E-2</v>
      </c>
      <c r="BQ14" s="17">
        <v>2.9810136745652999E-2</v>
      </c>
      <c r="BR14" s="17"/>
      <c r="BS14" s="17">
        <v>2.5229238132380299E-2</v>
      </c>
      <c r="BT14" s="17">
        <v>3.3171796459577602E-2</v>
      </c>
      <c r="BU14" s="17"/>
      <c r="BV14" s="17">
        <v>1.8829146016214299E-2</v>
      </c>
      <c r="BW14" s="17">
        <v>3.9361304886243301E-2</v>
      </c>
      <c r="BX14" s="17">
        <v>1.2105533580043499E-2</v>
      </c>
      <c r="BY14" s="17"/>
      <c r="BZ14" s="17">
        <v>2.2920480247854601E-2</v>
      </c>
      <c r="CA14" s="17">
        <v>8.2474620490043497E-3</v>
      </c>
    </row>
    <row r="15" spans="2:79" x14ac:dyDescent="0.3">
      <c r="B15" s="18" t="s">
        <v>213</v>
      </c>
      <c r="C15" s="21">
        <v>0.45666225755844198</v>
      </c>
      <c r="D15" s="21">
        <v>0.43107715889271597</v>
      </c>
      <c r="E15" s="21">
        <v>0.48472188488596102</v>
      </c>
      <c r="F15" s="21"/>
      <c r="G15" s="21">
        <v>0.47792228587562602</v>
      </c>
      <c r="H15" s="21">
        <v>0.47922851011911699</v>
      </c>
      <c r="I15" s="21">
        <v>0.503132394007341</v>
      </c>
      <c r="J15" s="21">
        <v>0.42407760234761399</v>
      </c>
      <c r="K15" s="21">
        <v>0.43063112031543799</v>
      </c>
      <c r="L15" s="21">
        <v>0.43020115546943599</v>
      </c>
      <c r="M15" s="21"/>
      <c r="N15" s="21">
        <v>0.52112960156112897</v>
      </c>
      <c r="O15" s="21">
        <v>0.43064540254596001</v>
      </c>
      <c r="P15" s="21">
        <v>0.44604210594343802</v>
      </c>
      <c r="Q15" s="21">
        <v>0.42419386253031999</v>
      </c>
      <c r="R15" s="21"/>
      <c r="S15" s="21">
        <v>0.50542278017498599</v>
      </c>
      <c r="T15" s="21">
        <v>0.44388583560268302</v>
      </c>
      <c r="U15" s="21">
        <v>0.43437398346331102</v>
      </c>
      <c r="V15" s="21">
        <v>0.49200887034507501</v>
      </c>
      <c r="W15" s="21">
        <v>0.40422674110065698</v>
      </c>
      <c r="X15" s="21">
        <v>0.449224276114216</v>
      </c>
      <c r="Y15" s="21">
        <v>0.45882221748213198</v>
      </c>
      <c r="Z15" s="21">
        <v>0.48199291694241903</v>
      </c>
      <c r="AA15" s="21">
        <v>0.45571779770042498</v>
      </c>
      <c r="AB15" s="21">
        <v>0.451009472183518</v>
      </c>
      <c r="AC15" s="21">
        <v>0.40010546361036398</v>
      </c>
      <c r="AD15" s="21">
        <v>0.45890182153530101</v>
      </c>
      <c r="AE15" s="21"/>
      <c r="AF15" s="21">
        <v>0.41960444627624899</v>
      </c>
      <c r="AG15" s="21">
        <v>0.53006843171547102</v>
      </c>
      <c r="AH15" s="21">
        <v>0.51985115341564903</v>
      </c>
      <c r="AI15" s="21">
        <v>0.29415502937259203</v>
      </c>
      <c r="AJ15" s="21">
        <v>0.552467495524811</v>
      </c>
      <c r="AK15" s="21"/>
      <c r="AL15" s="21">
        <v>0.56892992506742301</v>
      </c>
      <c r="AM15" s="21">
        <v>0.46789297704705801</v>
      </c>
      <c r="AN15" s="21">
        <v>0.55142606119347803</v>
      </c>
      <c r="AO15" s="21">
        <v>0.30306862974599702</v>
      </c>
      <c r="AP15" s="21">
        <v>0.50998240805828998</v>
      </c>
      <c r="AQ15" s="21">
        <v>0.36476827914872101</v>
      </c>
      <c r="AR15" s="21"/>
      <c r="AS15" s="21">
        <v>0.56414889242129396</v>
      </c>
      <c r="AT15" s="21">
        <v>0.45542391310791802</v>
      </c>
      <c r="AU15" s="21">
        <v>0.38744485888105201</v>
      </c>
      <c r="AV15" s="21">
        <v>0.41743053850801198</v>
      </c>
      <c r="AW15" s="21">
        <v>0.61538247952080605</v>
      </c>
      <c r="AX15" s="21"/>
      <c r="AY15" s="21">
        <v>0.5162058023335</v>
      </c>
      <c r="AZ15" s="21">
        <v>0.46037678966781498</v>
      </c>
      <c r="BA15" s="21">
        <v>0.43582621340098898</v>
      </c>
      <c r="BB15" s="21">
        <v>0.40810625346426499</v>
      </c>
      <c r="BC15" s="21">
        <v>0.30424958046911599</v>
      </c>
      <c r="BD15" s="21"/>
      <c r="BE15" s="21">
        <v>0.25073610294734899</v>
      </c>
      <c r="BF15" s="21">
        <v>0.36972313347390301</v>
      </c>
      <c r="BG15" s="21">
        <v>0.41186127080368101</v>
      </c>
      <c r="BH15" s="21">
        <v>0.62142341210265195</v>
      </c>
      <c r="BI15" s="21"/>
      <c r="BJ15" s="21">
        <v>0.37473501484177302</v>
      </c>
      <c r="BK15" s="21">
        <v>0.45482863691153103</v>
      </c>
      <c r="BL15" s="21">
        <v>0.42801306086294599</v>
      </c>
      <c r="BM15" s="21">
        <v>0.49230410078382397</v>
      </c>
      <c r="BN15" s="21"/>
      <c r="BO15" s="21">
        <v>0.40504021020974701</v>
      </c>
      <c r="BP15" s="21">
        <v>0.45042058885873498</v>
      </c>
      <c r="BQ15" s="21">
        <v>0.47037512756164801</v>
      </c>
      <c r="BR15" s="21"/>
      <c r="BS15" s="21">
        <v>0.49044949595363702</v>
      </c>
      <c r="BT15" s="21">
        <v>0.41363380162984897</v>
      </c>
      <c r="BU15" s="21"/>
      <c r="BV15" s="21">
        <v>0.50046799670677899</v>
      </c>
      <c r="BW15" s="21">
        <v>0.45839651227148298</v>
      </c>
      <c r="BX15" s="21">
        <v>0.42513845271114797</v>
      </c>
      <c r="BY15" s="21"/>
      <c r="BZ15" s="21">
        <v>0.53166092599830606</v>
      </c>
      <c r="CA15" s="21">
        <v>0.56578366459456697</v>
      </c>
    </row>
    <row r="16" spans="2:79" x14ac:dyDescent="0.3">
      <c r="B16" s="18" t="s">
        <v>214</v>
      </c>
      <c r="C16" s="21">
        <v>0.299616519371256</v>
      </c>
      <c r="D16" s="21">
        <v>0.35430166141689901</v>
      </c>
      <c r="E16" s="21">
        <v>0.24289671921012199</v>
      </c>
      <c r="F16" s="21"/>
      <c r="G16" s="21">
        <v>0.24130964031639399</v>
      </c>
      <c r="H16" s="21">
        <v>0.19710939875591599</v>
      </c>
      <c r="I16" s="21">
        <v>0.308590424914019</v>
      </c>
      <c r="J16" s="21">
        <v>0.37253253380649998</v>
      </c>
      <c r="K16" s="21">
        <v>0.35933041062116</v>
      </c>
      <c r="L16" s="21">
        <v>0.31560138347696898</v>
      </c>
      <c r="M16" s="21"/>
      <c r="N16" s="21">
        <v>0.25653240509182801</v>
      </c>
      <c r="O16" s="21">
        <v>0.30721411896511103</v>
      </c>
      <c r="P16" s="21">
        <v>0.32296376337237298</v>
      </c>
      <c r="Q16" s="21">
        <v>0.32184876552046698</v>
      </c>
      <c r="R16" s="21"/>
      <c r="S16" s="21">
        <v>0.23769978231661101</v>
      </c>
      <c r="T16" s="21">
        <v>0.30084154577483402</v>
      </c>
      <c r="U16" s="21">
        <v>0.30556635364053703</v>
      </c>
      <c r="V16" s="21">
        <v>0.26778642297660599</v>
      </c>
      <c r="W16" s="21">
        <v>0.30507933459117698</v>
      </c>
      <c r="X16" s="21">
        <v>0.27286674753381701</v>
      </c>
      <c r="Y16" s="21">
        <v>0.349759948447606</v>
      </c>
      <c r="Z16" s="21">
        <v>0.26101237582589099</v>
      </c>
      <c r="AA16" s="21">
        <v>0.30495099192584801</v>
      </c>
      <c r="AB16" s="21">
        <v>0.36162349134773403</v>
      </c>
      <c r="AC16" s="21">
        <v>0.33368799633534901</v>
      </c>
      <c r="AD16" s="21">
        <v>0.38500686800150102</v>
      </c>
      <c r="AE16" s="21"/>
      <c r="AF16" s="21">
        <v>0.304624841723525</v>
      </c>
      <c r="AG16" s="21">
        <v>0.25593995916359802</v>
      </c>
      <c r="AH16" s="21">
        <v>0.21124912353477801</v>
      </c>
      <c r="AI16" s="21">
        <v>0.45776469527932101</v>
      </c>
      <c r="AJ16" s="21">
        <v>0.23801683737437099</v>
      </c>
      <c r="AK16" s="21"/>
      <c r="AL16" s="21">
        <v>0.21630687058029099</v>
      </c>
      <c r="AM16" s="21">
        <v>0.26102844299230799</v>
      </c>
      <c r="AN16" s="21">
        <v>0.236353945860098</v>
      </c>
      <c r="AO16" s="21">
        <v>0.463258025433052</v>
      </c>
      <c r="AP16" s="21">
        <v>0.25421627149243098</v>
      </c>
      <c r="AQ16" s="21">
        <v>0.31476239805452499</v>
      </c>
      <c r="AR16" s="21"/>
      <c r="AS16" s="21">
        <v>0.22791479679304499</v>
      </c>
      <c r="AT16" s="21">
        <v>0.300704317728408</v>
      </c>
      <c r="AU16" s="21">
        <v>0.31443953147158199</v>
      </c>
      <c r="AV16" s="21">
        <v>0.37835304249743501</v>
      </c>
      <c r="AW16" s="21">
        <v>0.28652280514324602</v>
      </c>
      <c r="AX16" s="21"/>
      <c r="AY16" s="21">
        <v>0.27035430980701802</v>
      </c>
      <c r="AZ16" s="21">
        <v>0.28418512350710101</v>
      </c>
      <c r="BA16" s="21">
        <v>0.31241919847287197</v>
      </c>
      <c r="BB16" s="21">
        <v>0.34371868165087899</v>
      </c>
      <c r="BC16" s="21">
        <v>0.46801186415708002</v>
      </c>
      <c r="BD16" s="21"/>
      <c r="BE16" s="21">
        <v>0.466580035122098</v>
      </c>
      <c r="BF16" s="21">
        <v>0.43004870753503199</v>
      </c>
      <c r="BG16" s="21">
        <v>0.32408682909427899</v>
      </c>
      <c r="BH16" s="21">
        <v>0.15539095136860601</v>
      </c>
      <c r="BI16" s="21"/>
      <c r="BJ16" s="21">
        <v>0.45354629881644198</v>
      </c>
      <c r="BK16" s="21">
        <v>0.27130433018076899</v>
      </c>
      <c r="BL16" s="21">
        <v>0.31935046374778298</v>
      </c>
      <c r="BM16" s="21">
        <v>0.25966374232746298</v>
      </c>
      <c r="BN16" s="21"/>
      <c r="BO16" s="21">
        <v>0.37462072752730002</v>
      </c>
      <c r="BP16" s="21">
        <v>0.30037371804341101</v>
      </c>
      <c r="BQ16" s="21">
        <v>0.28544996887086999</v>
      </c>
      <c r="BR16" s="21"/>
      <c r="BS16" s="21">
        <v>0.275207972534324</v>
      </c>
      <c r="BT16" s="21">
        <v>0.32906331860427901</v>
      </c>
      <c r="BU16" s="21"/>
      <c r="BV16" s="21">
        <v>0.27721444977339998</v>
      </c>
      <c r="BW16" s="21">
        <v>0.280752933889717</v>
      </c>
      <c r="BX16" s="21">
        <v>0.34900962281078002</v>
      </c>
      <c r="BY16" s="21"/>
      <c r="BZ16" s="21">
        <v>0.24918085609360199</v>
      </c>
      <c r="CA16" s="21">
        <v>0.23907305037947901</v>
      </c>
    </row>
    <row r="17" spans="2:79" x14ac:dyDescent="0.3">
      <c r="B17" s="18" t="s">
        <v>191</v>
      </c>
      <c r="C17" s="22">
        <v>0.15704573818718601</v>
      </c>
      <c r="D17" s="22">
        <v>7.6775497475816704E-2</v>
      </c>
      <c r="E17" s="22">
        <v>0.24182516567583801</v>
      </c>
      <c r="F17" s="22"/>
      <c r="G17" s="22">
        <v>0.23661264555923101</v>
      </c>
      <c r="H17" s="22">
        <v>0.282119111363202</v>
      </c>
      <c r="I17" s="22">
        <v>0.194541969093322</v>
      </c>
      <c r="J17" s="22">
        <v>5.1545068541113799E-2</v>
      </c>
      <c r="K17" s="22">
        <v>7.1300709694278305E-2</v>
      </c>
      <c r="L17" s="22">
        <v>0.114599771992467</v>
      </c>
      <c r="M17" s="22"/>
      <c r="N17" s="22">
        <v>0.26459719646930002</v>
      </c>
      <c r="O17" s="22">
        <v>0.123431283580849</v>
      </c>
      <c r="P17" s="22">
        <v>0.12307834257106499</v>
      </c>
      <c r="Q17" s="22">
        <v>0.102345097009854</v>
      </c>
      <c r="R17" s="22"/>
      <c r="S17" s="22">
        <v>0.267722997858376</v>
      </c>
      <c r="T17" s="22">
        <v>0.14304428982785</v>
      </c>
      <c r="U17" s="22">
        <v>0.12880762982277399</v>
      </c>
      <c r="V17" s="22">
        <v>0.224222447368469</v>
      </c>
      <c r="W17" s="22">
        <v>9.9147406509480104E-2</v>
      </c>
      <c r="X17" s="22">
        <v>0.17635752858039899</v>
      </c>
      <c r="Y17" s="22">
        <v>0.109062269034526</v>
      </c>
      <c r="Z17" s="22">
        <v>0.22098054111652801</v>
      </c>
      <c r="AA17" s="22">
        <v>0.15076680577457699</v>
      </c>
      <c r="AB17" s="22">
        <v>8.9385980835783599E-2</v>
      </c>
      <c r="AC17" s="22">
        <v>6.6417467275014699E-2</v>
      </c>
      <c r="AD17" s="22">
        <v>7.3894953533799795E-2</v>
      </c>
      <c r="AE17" s="22"/>
      <c r="AF17" s="22">
        <v>0.114979604552724</v>
      </c>
      <c r="AG17" s="22">
        <v>0.274128472551872</v>
      </c>
      <c r="AH17" s="22">
        <v>0.30860202988087099</v>
      </c>
      <c r="AI17" s="22">
        <v>-0.16360966590672901</v>
      </c>
      <c r="AJ17" s="22">
        <v>0.31445065815043999</v>
      </c>
      <c r="AK17" s="22"/>
      <c r="AL17" s="22">
        <v>0.35262305448713099</v>
      </c>
      <c r="AM17" s="22">
        <v>0.20686453405475</v>
      </c>
      <c r="AN17" s="22">
        <v>0.31507211533337998</v>
      </c>
      <c r="AO17" s="22">
        <v>-0.16018939568705501</v>
      </c>
      <c r="AP17" s="22">
        <v>0.255766136565859</v>
      </c>
      <c r="AQ17" s="22">
        <v>5.0005881094196201E-2</v>
      </c>
      <c r="AR17" s="22"/>
      <c r="AS17" s="22">
        <v>0.33623409562824902</v>
      </c>
      <c r="AT17" s="22">
        <v>0.15471959537950999</v>
      </c>
      <c r="AU17" s="22">
        <v>7.3005327409469994E-2</v>
      </c>
      <c r="AV17" s="22">
        <v>3.9077496010577403E-2</v>
      </c>
      <c r="AW17" s="22">
        <v>0.32885967437755897</v>
      </c>
      <c r="AX17" s="22"/>
      <c r="AY17" s="22">
        <v>0.245851492526482</v>
      </c>
      <c r="AZ17" s="22">
        <v>0.17619166616071399</v>
      </c>
      <c r="BA17" s="22">
        <v>0.12340701492811799</v>
      </c>
      <c r="BB17" s="22">
        <v>6.4387571813385697E-2</v>
      </c>
      <c r="BC17" s="22">
        <v>-0.163762283687964</v>
      </c>
      <c r="BD17" s="22"/>
      <c r="BE17" s="22">
        <v>-0.21584393217474901</v>
      </c>
      <c r="BF17" s="22">
        <v>-6.0325574061129802E-2</v>
      </c>
      <c r="BG17" s="22">
        <v>8.7774441709401393E-2</v>
      </c>
      <c r="BH17" s="22">
        <v>0.46603246073404597</v>
      </c>
      <c r="BI17" s="22"/>
      <c r="BJ17" s="22">
        <v>-7.8811283974668994E-2</v>
      </c>
      <c r="BK17" s="22">
        <v>0.183524306730763</v>
      </c>
      <c r="BL17" s="22">
        <v>0.108662597115163</v>
      </c>
      <c r="BM17" s="22">
        <v>0.232640358456361</v>
      </c>
      <c r="BN17" s="22"/>
      <c r="BO17" s="22">
        <v>3.0419482682447499E-2</v>
      </c>
      <c r="BP17" s="22">
        <v>0.150046870815324</v>
      </c>
      <c r="BQ17" s="22">
        <v>0.184925158690777</v>
      </c>
      <c r="BR17" s="22"/>
      <c r="BS17" s="22">
        <v>0.21524152341931399</v>
      </c>
      <c r="BT17" s="22">
        <v>8.4570483025569701E-2</v>
      </c>
      <c r="BU17" s="22"/>
      <c r="BV17" s="22">
        <v>0.22325354693337901</v>
      </c>
      <c r="BW17" s="22">
        <v>0.177643578381767</v>
      </c>
      <c r="BX17" s="22">
        <v>7.6128829900367997E-2</v>
      </c>
      <c r="BY17" s="22"/>
      <c r="BZ17" s="22">
        <v>0.28248006990470398</v>
      </c>
      <c r="CA17" s="22">
        <v>0.32671061421508801</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0.38829982124198198</v>
      </c>
      <c r="D9" s="17">
        <v>0.340225801714229</v>
      </c>
      <c r="E9" s="17">
        <v>0.435875139323184</v>
      </c>
      <c r="F9" s="17"/>
      <c r="G9" s="17">
        <v>0.39419708436372403</v>
      </c>
      <c r="H9" s="17">
        <v>0.38294905536162499</v>
      </c>
      <c r="I9" s="17">
        <v>0.42657113938214197</v>
      </c>
      <c r="J9" s="17">
        <v>0.34814841305798</v>
      </c>
      <c r="K9" s="17">
        <v>0.398808142477519</v>
      </c>
      <c r="L9" s="17">
        <v>0.38325844233152001</v>
      </c>
      <c r="M9" s="17"/>
      <c r="N9" s="17">
        <v>0.41896873757139502</v>
      </c>
      <c r="O9" s="17">
        <v>0.37547346381923302</v>
      </c>
      <c r="P9" s="17">
        <v>0.36098646255008798</v>
      </c>
      <c r="Q9" s="17">
        <v>0.39438925626532401</v>
      </c>
      <c r="R9" s="17"/>
      <c r="S9" s="17">
        <v>0.420369057317932</v>
      </c>
      <c r="T9" s="17">
        <v>0.431004731160604</v>
      </c>
      <c r="U9" s="17">
        <v>0.36089011584288</v>
      </c>
      <c r="V9" s="17">
        <v>0.39186715686285201</v>
      </c>
      <c r="W9" s="17">
        <v>0.347835981987896</v>
      </c>
      <c r="X9" s="17">
        <v>0.38220205895480103</v>
      </c>
      <c r="Y9" s="17">
        <v>0.33051068586949101</v>
      </c>
      <c r="Z9" s="17">
        <v>0.368381577000222</v>
      </c>
      <c r="AA9" s="17">
        <v>0.43789628759771598</v>
      </c>
      <c r="AB9" s="17">
        <v>0.36616951793885399</v>
      </c>
      <c r="AC9" s="17">
        <v>0.36190377826126002</v>
      </c>
      <c r="AD9" s="17">
        <v>0.338783860476839</v>
      </c>
      <c r="AE9" s="17"/>
      <c r="AF9" s="17">
        <v>0.32797805855100798</v>
      </c>
      <c r="AG9" s="17">
        <v>0.455450827973858</v>
      </c>
      <c r="AH9" s="17">
        <v>0.439476622145206</v>
      </c>
      <c r="AI9" s="17">
        <v>0.28291224293355799</v>
      </c>
      <c r="AJ9" s="17">
        <v>0.41356400265534599</v>
      </c>
      <c r="AK9" s="17"/>
      <c r="AL9" s="17">
        <v>0.47223074215511801</v>
      </c>
      <c r="AM9" s="17">
        <v>0.37251028017099902</v>
      </c>
      <c r="AN9" s="17">
        <v>0.46824674224006402</v>
      </c>
      <c r="AO9" s="17">
        <v>0.28052831453669502</v>
      </c>
      <c r="AP9" s="17">
        <v>0.47385129597096998</v>
      </c>
      <c r="AQ9" s="17">
        <v>0.33511217205157001</v>
      </c>
      <c r="AR9" s="17"/>
      <c r="AS9" s="17">
        <v>0.54800762989444496</v>
      </c>
      <c r="AT9" s="17">
        <v>0.34947915142445102</v>
      </c>
      <c r="AU9" s="17">
        <v>0.339863667481756</v>
      </c>
      <c r="AV9" s="17">
        <v>0.365644917719948</v>
      </c>
      <c r="AW9" s="17">
        <v>0.66119644382078302</v>
      </c>
      <c r="AX9" s="17"/>
      <c r="AY9" s="17">
        <v>0.44947637554268999</v>
      </c>
      <c r="AZ9" s="17">
        <v>0.35107539130145898</v>
      </c>
      <c r="BA9" s="17">
        <v>0.38611679149113098</v>
      </c>
      <c r="BB9" s="17">
        <v>0.39484238203453897</v>
      </c>
      <c r="BC9" s="17">
        <v>0.361320044324485</v>
      </c>
      <c r="BD9" s="17"/>
      <c r="BE9" s="17">
        <v>0.22118139547669</v>
      </c>
      <c r="BF9" s="17">
        <v>0.32709561239896501</v>
      </c>
      <c r="BG9" s="17">
        <v>0.36865298887540499</v>
      </c>
      <c r="BH9" s="17">
        <v>0.48912816604681603</v>
      </c>
      <c r="BI9" s="17"/>
      <c r="BJ9" s="17">
        <v>0.31189213549744299</v>
      </c>
      <c r="BK9" s="17">
        <v>0.395647528093031</v>
      </c>
      <c r="BL9" s="17">
        <v>0.36833837482104198</v>
      </c>
      <c r="BM9" s="17">
        <v>0.416560980525993</v>
      </c>
      <c r="BN9" s="17"/>
      <c r="BO9" s="17">
        <v>0.41577002552526499</v>
      </c>
      <c r="BP9" s="17">
        <v>0.34417751322012802</v>
      </c>
      <c r="BQ9" s="17">
        <v>0.39303083246068599</v>
      </c>
      <c r="BR9" s="17"/>
      <c r="BS9" s="17">
        <v>0.39504356893364201</v>
      </c>
      <c r="BT9" s="17">
        <v>0.38023495399082102</v>
      </c>
      <c r="BU9" s="17"/>
      <c r="BV9" s="17">
        <v>0.45298017784364902</v>
      </c>
      <c r="BW9" s="17">
        <v>0.39508619773313097</v>
      </c>
      <c r="BX9" s="17">
        <v>0.34289214517149202</v>
      </c>
      <c r="BY9" s="17"/>
      <c r="BZ9" s="17">
        <v>0.50323264877808804</v>
      </c>
      <c r="CA9" s="17">
        <v>0.40619887091943901</v>
      </c>
    </row>
    <row r="10" spans="2:79" x14ac:dyDescent="0.3">
      <c r="B10" s="18" t="s">
        <v>300</v>
      </c>
      <c r="C10" s="17">
        <v>0.38873850570057</v>
      </c>
      <c r="D10" s="17">
        <v>0.40081458092383898</v>
      </c>
      <c r="E10" s="17">
        <v>0.37641431203685699</v>
      </c>
      <c r="F10" s="17"/>
      <c r="G10" s="17">
        <v>0.34921057195648297</v>
      </c>
      <c r="H10" s="17">
        <v>0.42315594771093001</v>
      </c>
      <c r="I10" s="17">
        <v>0.37210248880264601</v>
      </c>
      <c r="J10" s="17">
        <v>0.417090711564231</v>
      </c>
      <c r="K10" s="17">
        <v>0.34654182258543997</v>
      </c>
      <c r="L10" s="17">
        <v>0.405711711051503</v>
      </c>
      <c r="M10" s="17"/>
      <c r="N10" s="17">
        <v>0.385616371623975</v>
      </c>
      <c r="O10" s="17">
        <v>0.38566824256645799</v>
      </c>
      <c r="P10" s="17">
        <v>0.40345105179718099</v>
      </c>
      <c r="Q10" s="17">
        <v>0.37606051284601899</v>
      </c>
      <c r="R10" s="17"/>
      <c r="S10" s="17">
        <v>0.35106442667183502</v>
      </c>
      <c r="T10" s="17">
        <v>0.34615817502600599</v>
      </c>
      <c r="U10" s="17">
        <v>0.42512340624956801</v>
      </c>
      <c r="V10" s="17">
        <v>0.39372085582152899</v>
      </c>
      <c r="W10" s="17">
        <v>0.38233367188829898</v>
      </c>
      <c r="X10" s="17">
        <v>0.37572346140684998</v>
      </c>
      <c r="Y10" s="17">
        <v>0.41778037490212899</v>
      </c>
      <c r="Z10" s="17">
        <v>0.42951510020157202</v>
      </c>
      <c r="AA10" s="17">
        <v>0.35977954899342601</v>
      </c>
      <c r="AB10" s="17">
        <v>0.441453883193065</v>
      </c>
      <c r="AC10" s="17">
        <v>0.48217819272921097</v>
      </c>
      <c r="AD10" s="17">
        <v>0.350079555749996</v>
      </c>
      <c r="AE10" s="17"/>
      <c r="AF10" s="17">
        <v>0.43912933738496801</v>
      </c>
      <c r="AG10" s="17">
        <v>0.37778996850629798</v>
      </c>
      <c r="AH10" s="17">
        <v>0.37975150258347701</v>
      </c>
      <c r="AI10" s="17">
        <v>0.41882046045764398</v>
      </c>
      <c r="AJ10" s="17">
        <v>0.340316589482206</v>
      </c>
      <c r="AK10" s="17"/>
      <c r="AL10" s="17">
        <v>0.39088119056002602</v>
      </c>
      <c r="AM10" s="17">
        <v>0.41340720744154502</v>
      </c>
      <c r="AN10" s="17">
        <v>0.33280868301785899</v>
      </c>
      <c r="AO10" s="17">
        <v>0.42943587846737702</v>
      </c>
      <c r="AP10" s="17">
        <v>0.337069630786137</v>
      </c>
      <c r="AQ10" s="17">
        <v>0.38881112605955298</v>
      </c>
      <c r="AR10" s="17"/>
      <c r="AS10" s="17">
        <v>0.29621598280408101</v>
      </c>
      <c r="AT10" s="17">
        <v>0.434449763379817</v>
      </c>
      <c r="AU10" s="17">
        <v>0.37975710642328803</v>
      </c>
      <c r="AV10" s="17">
        <v>0.40529612577054902</v>
      </c>
      <c r="AW10" s="17">
        <v>0.106278141123384</v>
      </c>
      <c r="AX10" s="17"/>
      <c r="AY10" s="17">
        <v>0.35529915265388401</v>
      </c>
      <c r="AZ10" s="17">
        <v>0.442503829347561</v>
      </c>
      <c r="BA10" s="17">
        <v>0.35902460514859202</v>
      </c>
      <c r="BB10" s="17">
        <v>0.37669199643707402</v>
      </c>
      <c r="BC10" s="17">
        <v>0.28137399984046502</v>
      </c>
      <c r="BD10" s="17"/>
      <c r="BE10" s="17">
        <v>0.42546730441033997</v>
      </c>
      <c r="BF10" s="17">
        <v>0.38718084173339601</v>
      </c>
      <c r="BG10" s="17">
        <v>0.421692877753924</v>
      </c>
      <c r="BH10" s="17">
        <v>0.33449854101322701</v>
      </c>
      <c r="BI10" s="17"/>
      <c r="BJ10" s="17">
        <v>0.37995199177201899</v>
      </c>
      <c r="BK10" s="17">
        <v>0.41251597523695999</v>
      </c>
      <c r="BL10" s="17">
        <v>0.39997186869575702</v>
      </c>
      <c r="BM10" s="17">
        <v>0.38433412805089101</v>
      </c>
      <c r="BN10" s="17"/>
      <c r="BO10" s="17">
        <v>0.369170292756486</v>
      </c>
      <c r="BP10" s="17">
        <v>0.41840652267031597</v>
      </c>
      <c r="BQ10" s="17">
        <v>0.38721917796317701</v>
      </c>
      <c r="BR10" s="17"/>
      <c r="BS10" s="17">
        <v>0.39327679773596702</v>
      </c>
      <c r="BT10" s="17">
        <v>0.38338760116833998</v>
      </c>
      <c r="BU10" s="17"/>
      <c r="BV10" s="17">
        <v>0.37118179113401001</v>
      </c>
      <c r="BW10" s="17">
        <v>0.388147305694375</v>
      </c>
      <c r="BX10" s="17">
        <v>0.42264323716647201</v>
      </c>
      <c r="BY10" s="17"/>
      <c r="BZ10" s="17">
        <v>0.32773834965971399</v>
      </c>
      <c r="CA10" s="17">
        <v>0.41949920077521302</v>
      </c>
    </row>
    <row r="11" spans="2:79" x14ac:dyDescent="0.3">
      <c r="B11" s="18" t="s">
        <v>210</v>
      </c>
      <c r="C11" s="17">
        <v>0.14481993557291001</v>
      </c>
      <c r="D11" s="17">
        <v>0.16704928989717199</v>
      </c>
      <c r="E11" s="17">
        <v>0.122302947365879</v>
      </c>
      <c r="F11" s="17"/>
      <c r="G11" s="17">
        <v>0.15631628740839901</v>
      </c>
      <c r="H11" s="17">
        <v>0.121572912753119</v>
      </c>
      <c r="I11" s="17">
        <v>0.13335639192174001</v>
      </c>
      <c r="J11" s="17">
        <v>0.146028185203433</v>
      </c>
      <c r="K11" s="17">
        <v>0.16222324450664399</v>
      </c>
      <c r="L11" s="17">
        <v>0.15280198475017501</v>
      </c>
      <c r="M11" s="17"/>
      <c r="N11" s="17">
        <v>0.13552195369452399</v>
      </c>
      <c r="O11" s="17">
        <v>0.17361336728827501</v>
      </c>
      <c r="P11" s="17">
        <v>0.14481734731732299</v>
      </c>
      <c r="Q11" s="17">
        <v>0.12781526339396199</v>
      </c>
      <c r="R11" s="17"/>
      <c r="S11" s="17">
        <v>0.166291837048192</v>
      </c>
      <c r="T11" s="17">
        <v>0.17197306952889299</v>
      </c>
      <c r="U11" s="17">
        <v>0.13797146926862899</v>
      </c>
      <c r="V11" s="17">
        <v>0.14546046902337501</v>
      </c>
      <c r="W11" s="17">
        <v>0.17307199815000801</v>
      </c>
      <c r="X11" s="17">
        <v>0.12705654227357899</v>
      </c>
      <c r="Y11" s="17">
        <v>0.14842975387149501</v>
      </c>
      <c r="Z11" s="17">
        <v>0.16223324192190799</v>
      </c>
      <c r="AA11" s="17">
        <v>0.139518137466452</v>
      </c>
      <c r="AB11" s="17">
        <v>8.7952962589134806E-2</v>
      </c>
      <c r="AC11" s="17">
        <v>0.13184419826205701</v>
      </c>
      <c r="AD11" s="17">
        <v>0.10981708742407</v>
      </c>
      <c r="AE11" s="17"/>
      <c r="AF11" s="17">
        <v>0.152260395043642</v>
      </c>
      <c r="AG11" s="17">
        <v>0.12186620624655201</v>
      </c>
      <c r="AH11" s="17">
        <v>0.13329096404202201</v>
      </c>
      <c r="AI11" s="17">
        <v>0.181006492710308</v>
      </c>
      <c r="AJ11" s="17">
        <v>0.19640752583332699</v>
      </c>
      <c r="AK11" s="17"/>
      <c r="AL11" s="17">
        <v>0.104658751831068</v>
      </c>
      <c r="AM11" s="17">
        <v>0.139217121653717</v>
      </c>
      <c r="AN11" s="17">
        <v>0.13324815124331099</v>
      </c>
      <c r="AO11" s="17">
        <v>0.177828462569911</v>
      </c>
      <c r="AP11" s="17">
        <v>0.137147127179989</v>
      </c>
      <c r="AQ11" s="17">
        <v>0.15542949035905501</v>
      </c>
      <c r="AR11" s="17"/>
      <c r="AS11" s="17">
        <v>0.10688564389607599</v>
      </c>
      <c r="AT11" s="17">
        <v>0.14464293227259301</v>
      </c>
      <c r="AU11" s="17">
        <v>0.18228560255509299</v>
      </c>
      <c r="AV11" s="17">
        <v>0.13131156202254499</v>
      </c>
      <c r="AW11" s="17">
        <v>9.6905585957757903E-2</v>
      </c>
      <c r="AX11" s="17"/>
      <c r="AY11" s="17">
        <v>0.13077812362712901</v>
      </c>
      <c r="AZ11" s="17">
        <v>0.142808504270374</v>
      </c>
      <c r="BA11" s="17">
        <v>0.15393137349948699</v>
      </c>
      <c r="BB11" s="17">
        <v>0.149840916124336</v>
      </c>
      <c r="BC11" s="17">
        <v>0.18959712806718099</v>
      </c>
      <c r="BD11" s="17"/>
      <c r="BE11" s="17">
        <v>0.23523665826097301</v>
      </c>
      <c r="BF11" s="17">
        <v>0.19827323292239199</v>
      </c>
      <c r="BG11" s="17">
        <v>0.14018386326105201</v>
      </c>
      <c r="BH11" s="17">
        <v>0.100388449287575</v>
      </c>
      <c r="BI11" s="17"/>
      <c r="BJ11" s="17">
        <v>0.18535815288614799</v>
      </c>
      <c r="BK11" s="17">
        <v>0.15002142821956699</v>
      </c>
      <c r="BL11" s="17">
        <v>0.149363783591139</v>
      </c>
      <c r="BM11" s="17">
        <v>0.13028187424423601</v>
      </c>
      <c r="BN11" s="17"/>
      <c r="BO11" s="17">
        <v>0.12924315512326401</v>
      </c>
      <c r="BP11" s="17">
        <v>0.15042213123876799</v>
      </c>
      <c r="BQ11" s="17">
        <v>0.14574291554048799</v>
      </c>
      <c r="BR11" s="17"/>
      <c r="BS11" s="17">
        <v>0.142519913851376</v>
      </c>
      <c r="BT11" s="17">
        <v>0.147673674330108</v>
      </c>
      <c r="BU11" s="17"/>
      <c r="BV11" s="17">
        <v>0.125346065578951</v>
      </c>
      <c r="BW11" s="17">
        <v>0.13562425678988599</v>
      </c>
      <c r="BX11" s="17">
        <v>0.14790528818686099</v>
      </c>
      <c r="BY11" s="17"/>
      <c r="BZ11" s="17">
        <v>0.123660274804073</v>
      </c>
      <c r="CA11" s="17">
        <v>0.123436185140552</v>
      </c>
    </row>
    <row r="12" spans="2:79" x14ac:dyDescent="0.3">
      <c r="B12" s="18" t="s">
        <v>301</v>
      </c>
      <c r="C12" s="17">
        <v>3.6728199262746598E-2</v>
      </c>
      <c r="D12" s="17">
        <v>4.7909832531431502E-2</v>
      </c>
      <c r="E12" s="17">
        <v>2.6149178416039202E-2</v>
      </c>
      <c r="F12" s="17"/>
      <c r="G12" s="17">
        <v>5.4045858244194903E-2</v>
      </c>
      <c r="H12" s="17">
        <v>3.5211435566081098E-2</v>
      </c>
      <c r="I12" s="17">
        <v>2.3899553724758299E-2</v>
      </c>
      <c r="J12" s="17">
        <v>4.6379711231802602E-2</v>
      </c>
      <c r="K12" s="17">
        <v>3.8616859511485198E-2</v>
      </c>
      <c r="L12" s="17">
        <v>2.7721681532410499E-2</v>
      </c>
      <c r="M12" s="17"/>
      <c r="N12" s="17">
        <v>2.74227568870196E-2</v>
      </c>
      <c r="O12" s="17">
        <v>3.2364759064847697E-2</v>
      </c>
      <c r="P12" s="17">
        <v>4.6307472662658201E-2</v>
      </c>
      <c r="Q12" s="17">
        <v>4.3620858227679603E-2</v>
      </c>
      <c r="R12" s="17"/>
      <c r="S12" s="17">
        <v>3.39816129638537E-2</v>
      </c>
      <c r="T12" s="17">
        <v>1.4409175113310101E-2</v>
      </c>
      <c r="U12" s="17">
        <v>3.2975957792626402E-2</v>
      </c>
      <c r="V12" s="17">
        <v>3.5479158226113597E-2</v>
      </c>
      <c r="W12" s="17">
        <v>5.9806605601009498E-2</v>
      </c>
      <c r="X12" s="17">
        <v>4.8852591162827398E-2</v>
      </c>
      <c r="Y12" s="17">
        <v>3.53403223097545E-2</v>
      </c>
      <c r="Z12" s="17">
        <v>2.5007433948035201E-2</v>
      </c>
      <c r="AA12" s="17">
        <v>2.77317146578526E-2</v>
      </c>
      <c r="AB12" s="17">
        <v>5.6676176674884303E-2</v>
      </c>
      <c r="AC12" s="17">
        <v>0</v>
      </c>
      <c r="AD12" s="17">
        <v>0.123834669205362</v>
      </c>
      <c r="AE12" s="17"/>
      <c r="AF12" s="17">
        <v>3.4165678048827398E-2</v>
      </c>
      <c r="AG12" s="17">
        <v>2.3826812467783499E-2</v>
      </c>
      <c r="AH12" s="17">
        <v>2.8597899111324099E-2</v>
      </c>
      <c r="AI12" s="17">
        <v>6.0131587771910598E-2</v>
      </c>
      <c r="AJ12" s="17">
        <v>2.1910469713399501E-2</v>
      </c>
      <c r="AK12" s="17"/>
      <c r="AL12" s="17">
        <v>1.8209409482060599E-2</v>
      </c>
      <c r="AM12" s="17">
        <v>3.8404452607868303E-2</v>
      </c>
      <c r="AN12" s="17">
        <v>4.3172946384783403E-2</v>
      </c>
      <c r="AO12" s="17">
        <v>5.9777815665980602E-2</v>
      </c>
      <c r="AP12" s="17">
        <v>3.8679464373720503E-2</v>
      </c>
      <c r="AQ12" s="17">
        <v>2.2255772272604099E-2</v>
      </c>
      <c r="AR12" s="17"/>
      <c r="AS12" s="17">
        <v>2.5140697402731199E-2</v>
      </c>
      <c r="AT12" s="17">
        <v>3.12141811442052E-2</v>
      </c>
      <c r="AU12" s="17">
        <v>4.4678889992303301E-2</v>
      </c>
      <c r="AV12" s="17">
        <v>6.0314560386181597E-2</v>
      </c>
      <c r="AW12" s="17">
        <v>3.2591180758167602E-2</v>
      </c>
      <c r="AX12" s="17"/>
      <c r="AY12" s="17">
        <v>2.8493249930370699E-2</v>
      </c>
      <c r="AZ12" s="17">
        <v>3.4470412479863002E-2</v>
      </c>
      <c r="BA12" s="17">
        <v>4.1274175648982898E-2</v>
      </c>
      <c r="BB12" s="17">
        <v>4.3366843023587502E-2</v>
      </c>
      <c r="BC12" s="17">
        <v>7.5080136753753607E-2</v>
      </c>
      <c r="BD12" s="17"/>
      <c r="BE12" s="17">
        <v>5.0706033655847499E-2</v>
      </c>
      <c r="BF12" s="17">
        <v>5.6804905787872902E-2</v>
      </c>
      <c r="BG12" s="17">
        <v>3.1404948963623003E-2</v>
      </c>
      <c r="BH12" s="17">
        <v>3.2101619548835503E-2</v>
      </c>
      <c r="BI12" s="17"/>
      <c r="BJ12" s="17">
        <v>5.6376275253361002E-2</v>
      </c>
      <c r="BK12" s="17">
        <v>2.0358732830847701E-2</v>
      </c>
      <c r="BL12" s="17">
        <v>4.6200548473152199E-2</v>
      </c>
      <c r="BM12" s="17">
        <v>3.02992413398105E-2</v>
      </c>
      <c r="BN12" s="17"/>
      <c r="BO12" s="17">
        <v>4.5564902391119003E-2</v>
      </c>
      <c r="BP12" s="17">
        <v>5.0830416790796903E-2</v>
      </c>
      <c r="BQ12" s="17">
        <v>3.2550025083313297E-2</v>
      </c>
      <c r="BR12" s="17"/>
      <c r="BS12" s="17">
        <v>3.4457516273581901E-2</v>
      </c>
      <c r="BT12" s="17">
        <v>3.84844944919834E-2</v>
      </c>
      <c r="BU12" s="17"/>
      <c r="BV12" s="17">
        <v>2.5967969654325601E-2</v>
      </c>
      <c r="BW12" s="17">
        <v>3.4309744532544997E-2</v>
      </c>
      <c r="BX12" s="17">
        <v>5.1358109428409203E-2</v>
      </c>
      <c r="BY12" s="17"/>
      <c r="BZ12" s="17">
        <v>3.5383990308740003E-2</v>
      </c>
      <c r="CA12" s="17">
        <v>3.4202559832486101E-2</v>
      </c>
    </row>
    <row r="13" spans="2:79" x14ac:dyDescent="0.3">
      <c r="B13" s="18" t="s">
        <v>212</v>
      </c>
      <c r="C13" s="17">
        <v>2.4877595911938201E-2</v>
      </c>
      <c r="D13" s="17">
        <v>2.94176675650373E-2</v>
      </c>
      <c r="E13" s="17">
        <v>2.0670728959190299E-2</v>
      </c>
      <c r="F13" s="17"/>
      <c r="G13" s="17">
        <v>2.17497711895311E-2</v>
      </c>
      <c r="H13" s="17">
        <v>1.26235460382413E-2</v>
      </c>
      <c r="I13" s="17">
        <v>2.9276496415006702E-2</v>
      </c>
      <c r="J13" s="17">
        <v>2.63594165822E-2</v>
      </c>
      <c r="K13" s="17">
        <v>4.36327133928293E-2</v>
      </c>
      <c r="L13" s="17">
        <v>1.9648973080383499E-2</v>
      </c>
      <c r="M13" s="17"/>
      <c r="N13" s="17">
        <v>2.7222660116580599E-2</v>
      </c>
      <c r="O13" s="17">
        <v>1.7315903229647898E-2</v>
      </c>
      <c r="P13" s="17">
        <v>2.849304966575E-2</v>
      </c>
      <c r="Q13" s="17">
        <v>2.7525039575390799E-2</v>
      </c>
      <c r="R13" s="17"/>
      <c r="S13" s="17">
        <v>2.10384020085965E-2</v>
      </c>
      <c r="T13" s="17">
        <v>1.40480436766637E-2</v>
      </c>
      <c r="U13" s="17">
        <v>3.6795348195352601E-2</v>
      </c>
      <c r="V13" s="17">
        <v>2.2831504643691901E-2</v>
      </c>
      <c r="W13" s="17">
        <v>2.9527190995955199E-2</v>
      </c>
      <c r="X13" s="17">
        <v>2.79512770585904E-2</v>
      </c>
      <c r="Y13" s="17">
        <v>2.94731992116718E-2</v>
      </c>
      <c r="Z13" s="17">
        <v>1.4862646928262399E-2</v>
      </c>
      <c r="AA13" s="17">
        <v>8.6899256739922E-3</v>
      </c>
      <c r="AB13" s="17">
        <v>4.7747459604061702E-2</v>
      </c>
      <c r="AC13" s="17">
        <v>0</v>
      </c>
      <c r="AD13" s="17">
        <v>7.7484827143733004E-2</v>
      </c>
      <c r="AE13" s="17"/>
      <c r="AF13" s="17">
        <v>3.6212918948873102E-2</v>
      </c>
      <c r="AG13" s="17">
        <v>1.3731047324723199E-2</v>
      </c>
      <c r="AH13" s="17">
        <v>0</v>
      </c>
      <c r="AI13" s="17">
        <v>4.4982233344002399E-2</v>
      </c>
      <c r="AJ13" s="17">
        <v>1.04037655690878E-2</v>
      </c>
      <c r="AK13" s="17"/>
      <c r="AL13" s="17">
        <v>1.0033935588472501E-2</v>
      </c>
      <c r="AM13" s="17">
        <v>3.09249627771352E-2</v>
      </c>
      <c r="AN13" s="17">
        <v>1.16788779772664E-2</v>
      </c>
      <c r="AO13" s="17">
        <v>4.3330404472794203E-2</v>
      </c>
      <c r="AP13" s="17">
        <v>0</v>
      </c>
      <c r="AQ13" s="17">
        <v>3.4721703221186798E-2</v>
      </c>
      <c r="AR13" s="17"/>
      <c r="AS13" s="17">
        <v>1.4274266282265699E-2</v>
      </c>
      <c r="AT13" s="17">
        <v>2.6348170602419601E-2</v>
      </c>
      <c r="AU13" s="17">
        <v>2.49209731956818E-2</v>
      </c>
      <c r="AV13" s="17">
        <v>1.94759819033541E-2</v>
      </c>
      <c r="AW13" s="17">
        <v>0.10302864833990701</v>
      </c>
      <c r="AX13" s="17"/>
      <c r="AY13" s="17">
        <v>2.78019947796098E-2</v>
      </c>
      <c r="AZ13" s="17">
        <v>1.6873987728614401E-2</v>
      </c>
      <c r="BA13" s="17">
        <v>2.7828385685804601E-2</v>
      </c>
      <c r="BB13" s="17">
        <v>2.0321755161481301E-2</v>
      </c>
      <c r="BC13" s="17">
        <v>8.0101777562402096E-2</v>
      </c>
      <c r="BD13" s="17"/>
      <c r="BE13" s="17">
        <v>4.3548937168738498E-2</v>
      </c>
      <c r="BF13" s="17">
        <v>2.4898500886503101E-2</v>
      </c>
      <c r="BG13" s="17">
        <v>2.6328912032373902E-2</v>
      </c>
      <c r="BH13" s="17">
        <v>1.88888878170651E-2</v>
      </c>
      <c r="BI13" s="17"/>
      <c r="BJ13" s="17">
        <v>4.4920087620161399E-2</v>
      </c>
      <c r="BK13" s="17">
        <v>7.7557933556702003E-3</v>
      </c>
      <c r="BL13" s="17">
        <v>2.44618923481838E-2</v>
      </c>
      <c r="BM13" s="17">
        <v>2.2219368351771799E-2</v>
      </c>
      <c r="BN13" s="17"/>
      <c r="BO13" s="17">
        <v>2.2263231528813699E-2</v>
      </c>
      <c r="BP13" s="17">
        <v>2.2087153864198399E-2</v>
      </c>
      <c r="BQ13" s="17">
        <v>2.6135133578291302E-2</v>
      </c>
      <c r="BR13" s="17"/>
      <c r="BS13" s="17">
        <v>2.2483947451161099E-2</v>
      </c>
      <c r="BT13" s="17">
        <v>2.8087631575765E-2</v>
      </c>
      <c r="BU13" s="17"/>
      <c r="BV13" s="17">
        <v>1.15009546623458E-2</v>
      </c>
      <c r="BW13" s="17">
        <v>2.5851806448137501E-2</v>
      </c>
      <c r="BX13" s="17">
        <v>3.0439050957344199E-2</v>
      </c>
      <c r="BY13" s="17"/>
      <c r="BZ13" s="17">
        <v>9.9847364493848793E-3</v>
      </c>
      <c r="CA13" s="17">
        <v>1.6663183332309501E-2</v>
      </c>
    </row>
    <row r="14" spans="2:79" x14ac:dyDescent="0.3">
      <c r="B14" s="18" t="s">
        <v>149</v>
      </c>
      <c r="C14" s="17">
        <v>1.6535942309853401E-2</v>
      </c>
      <c r="D14" s="17">
        <v>1.45828273682913E-2</v>
      </c>
      <c r="E14" s="17">
        <v>1.8587693898850101E-2</v>
      </c>
      <c r="F14" s="17"/>
      <c r="G14" s="17">
        <v>2.4480426837668399E-2</v>
      </c>
      <c r="H14" s="17">
        <v>2.4487102570003898E-2</v>
      </c>
      <c r="I14" s="17">
        <v>1.4793929753707099E-2</v>
      </c>
      <c r="J14" s="17">
        <v>1.5993562360354201E-2</v>
      </c>
      <c r="K14" s="17">
        <v>1.0177217526082701E-2</v>
      </c>
      <c r="L14" s="17">
        <v>1.08572072540084E-2</v>
      </c>
      <c r="M14" s="17"/>
      <c r="N14" s="17">
        <v>5.2475201065064004E-3</v>
      </c>
      <c r="O14" s="17">
        <v>1.55642640315387E-2</v>
      </c>
      <c r="P14" s="17">
        <v>1.59446160070001E-2</v>
      </c>
      <c r="Q14" s="17">
        <v>3.0589069691623599E-2</v>
      </c>
      <c r="R14" s="17"/>
      <c r="S14" s="17">
        <v>7.25466398959136E-3</v>
      </c>
      <c r="T14" s="17">
        <v>2.2406805494522199E-2</v>
      </c>
      <c r="U14" s="17">
        <v>6.2437026509440004E-3</v>
      </c>
      <c r="V14" s="17">
        <v>1.06408554224396E-2</v>
      </c>
      <c r="W14" s="17">
        <v>7.4245513768336499E-3</v>
      </c>
      <c r="X14" s="17">
        <v>3.8214069143351799E-2</v>
      </c>
      <c r="Y14" s="17">
        <v>3.8465663835458901E-2</v>
      </c>
      <c r="Z14" s="17">
        <v>0</v>
      </c>
      <c r="AA14" s="17">
        <v>2.6384385610561199E-2</v>
      </c>
      <c r="AB14" s="17">
        <v>0</v>
      </c>
      <c r="AC14" s="17">
        <v>2.40738307474717E-2</v>
      </c>
      <c r="AD14" s="17">
        <v>0</v>
      </c>
      <c r="AE14" s="17"/>
      <c r="AF14" s="17">
        <v>1.02536120226815E-2</v>
      </c>
      <c r="AG14" s="17">
        <v>7.3351374807850596E-3</v>
      </c>
      <c r="AH14" s="17">
        <v>1.8883012117972001E-2</v>
      </c>
      <c r="AI14" s="17">
        <v>1.21469827825766E-2</v>
      </c>
      <c r="AJ14" s="17">
        <v>1.7397646746634E-2</v>
      </c>
      <c r="AK14" s="17"/>
      <c r="AL14" s="17">
        <v>3.9859703832543798E-3</v>
      </c>
      <c r="AM14" s="17">
        <v>5.5359753487354401E-3</v>
      </c>
      <c r="AN14" s="17">
        <v>1.08445991367166E-2</v>
      </c>
      <c r="AO14" s="17">
        <v>9.0991242872425302E-3</v>
      </c>
      <c r="AP14" s="17">
        <v>1.3252481689183301E-2</v>
      </c>
      <c r="AQ14" s="17">
        <v>6.3669736036031405E-2</v>
      </c>
      <c r="AR14" s="17"/>
      <c r="AS14" s="17">
        <v>9.4757797204010601E-3</v>
      </c>
      <c r="AT14" s="17">
        <v>1.3865801176513599E-2</v>
      </c>
      <c r="AU14" s="17">
        <v>2.8493760351878099E-2</v>
      </c>
      <c r="AV14" s="17">
        <v>1.7956852197423399E-2</v>
      </c>
      <c r="AW14" s="17">
        <v>0</v>
      </c>
      <c r="AX14" s="17"/>
      <c r="AY14" s="17">
        <v>8.1511034663163204E-3</v>
      </c>
      <c r="AZ14" s="17">
        <v>1.22678748721286E-2</v>
      </c>
      <c r="BA14" s="17">
        <v>3.1824668526002201E-2</v>
      </c>
      <c r="BB14" s="17">
        <v>1.4936107218981899E-2</v>
      </c>
      <c r="BC14" s="17">
        <v>1.2526913451712999E-2</v>
      </c>
      <c r="BD14" s="17"/>
      <c r="BE14" s="17">
        <v>2.38596710274111E-2</v>
      </c>
      <c r="BF14" s="17">
        <v>5.7469062708713596E-3</v>
      </c>
      <c r="BG14" s="17">
        <v>1.17364091136219E-2</v>
      </c>
      <c r="BH14" s="17">
        <v>2.4994336286480401E-2</v>
      </c>
      <c r="BI14" s="17"/>
      <c r="BJ14" s="17">
        <v>2.1501356970867899E-2</v>
      </c>
      <c r="BK14" s="17">
        <v>1.37005422639245E-2</v>
      </c>
      <c r="BL14" s="17">
        <v>1.1663532070725201E-2</v>
      </c>
      <c r="BM14" s="17">
        <v>1.63044074872985E-2</v>
      </c>
      <c r="BN14" s="17"/>
      <c r="BO14" s="17">
        <v>1.7988392675052499E-2</v>
      </c>
      <c r="BP14" s="17">
        <v>1.4076262215792199E-2</v>
      </c>
      <c r="BQ14" s="17">
        <v>1.53219153740447E-2</v>
      </c>
      <c r="BR14" s="17"/>
      <c r="BS14" s="17">
        <v>1.2218255754273301E-2</v>
      </c>
      <c r="BT14" s="17">
        <v>2.2131644442982198E-2</v>
      </c>
      <c r="BU14" s="17"/>
      <c r="BV14" s="17">
        <v>1.3023041126717899E-2</v>
      </c>
      <c r="BW14" s="17">
        <v>2.0980688801925901E-2</v>
      </c>
      <c r="BX14" s="17">
        <v>4.7621690894214599E-3</v>
      </c>
      <c r="BY14" s="17"/>
      <c r="BZ14" s="17">
        <v>0</v>
      </c>
      <c r="CA14" s="17">
        <v>0</v>
      </c>
    </row>
    <row r="15" spans="2:79" x14ac:dyDescent="0.3">
      <c r="B15" s="18" t="s">
        <v>213</v>
      </c>
      <c r="C15" s="21">
        <v>0.77703832694255204</v>
      </c>
      <c r="D15" s="21">
        <v>0.74104038263806804</v>
      </c>
      <c r="E15" s="21">
        <v>0.81228945136004105</v>
      </c>
      <c r="F15" s="21"/>
      <c r="G15" s="21">
        <v>0.743407656320207</v>
      </c>
      <c r="H15" s="21">
        <v>0.80610500307255495</v>
      </c>
      <c r="I15" s="21">
        <v>0.79867362818478804</v>
      </c>
      <c r="J15" s="21">
        <v>0.76523912462221</v>
      </c>
      <c r="K15" s="21">
        <v>0.74534996506295903</v>
      </c>
      <c r="L15" s="21">
        <v>0.78897015338302301</v>
      </c>
      <c r="M15" s="21"/>
      <c r="N15" s="21">
        <v>0.80458510919536896</v>
      </c>
      <c r="O15" s="21">
        <v>0.76114170638569101</v>
      </c>
      <c r="P15" s="21">
        <v>0.76443751434726903</v>
      </c>
      <c r="Q15" s="21">
        <v>0.770449769111344</v>
      </c>
      <c r="R15" s="21"/>
      <c r="S15" s="21">
        <v>0.77143348398976597</v>
      </c>
      <c r="T15" s="21">
        <v>0.77716290618660999</v>
      </c>
      <c r="U15" s="21">
        <v>0.78601352209244801</v>
      </c>
      <c r="V15" s="21">
        <v>0.78558801268438005</v>
      </c>
      <c r="W15" s="21">
        <v>0.73016965387619404</v>
      </c>
      <c r="X15" s="21">
        <v>0.75792552036165195</v>
      </c>
      <c r="Y15" s="21">
        <v>0.74829106077162</v>
      </c>
      <c r="Z15" s="21">
        <v>0.79789667720179502</v>
      </c>
      <c r="AA15" s="21">
        <v>0.79767583659114205</v>
      </c>
      <c r="AB15" s="21">
        <v>0.80762340113191899</v>
      </c>
      <c r="AC15" s="21">
        <v>0.844081970990471</v>
      </c>
      <c r="AD15" s="21">
        <v>0.688863416226835</v>
      </c>
      <c r="AE15" s="21"/>
      <c r="AF15" s="21">
        <v>0.76710739593597599</v>
      </c>
      <c r="AG15" s="21">
        <v>0.83324079648015603</v>
      </c>
      <c r="AH15" s="21">
        <v>0.81922812472868201</v>
      </c>
      <c r="AI15" s="21">
        <v>0.70173270339120197</v>
      </c>
      <c r="AJ15" s="21">
        <v>0.75388059213755099</v>
      </c>
      <c r="AK15" s="21"/>
      <c r="AL15" s="21">
        <v>0.86311193271514397</v>
      </c>
      <c r="AM15" s="21">
        <v>0.78591748761254399</v>
      </c>
      <c r="AN15" s="21">
        <v>0.80105542525792195</v>
      </c>
      <c r="AO15" s="21">
        <v>0.70996419300407199</v>
      </c>
      <c r="AP15" s="21">
        <v>0.81092092675710703</v>
      </c>
      <c r="AQ15" s="21">
        <v>0.72392329811112199</v>
      </c>
      <c r="AR15" s="21"/>
      <c r="AS15" s="21">
        <v>0.84422361269852597</v>
      </c>
      <c r="AT15" s="21">
        <v>0.78392891480426896</v>
      </c>
      <c r="AU15" s="21">
        <v>0.71962077390504398</v>
      </c>
      <c r="AV15" s="21">
        <v>0.77094104349049597</v>
      </c>
      <c r="AW15" s="21">
        <v>0.76747458494416698</v>
      </c>
      <c r="AX15" s="21"/>
      <c r="AY15" s="21">
        <v>0.80477552819657405</v>
      </c>
      <c r="AZ15" s="21">
        <v>0.79357922064901998</v>
      </c>
      <c r="BA15" s="21">
        <v>0.74514139663972301</v>
      </c>
      <c r="BB15" s="21">
        <v>0.77153437847161299</v>
      </c>
      <c r="BC15" s="21">
        <v>0.64269404416495002</v>
      </c>
      <c r="BD15" s="21"/>
      <c r="BE15" s="21">
        <v>0.64664869988703</v>
      </c>
      <c r="BF15" s="21">
        <v>0.71427645413235996</v>
      </c>
      <c r="BG15" s="21">
        <v>0.79034586662932904</v>
      </c>
      <c r="BH15" s="21">
        <v>0.82362670706004404</v>
      </c>
      <c r="BI15" s="21"/>
      <c r="BJ15" s="21">
        <v>0.69184412726946198</v>
      </c>
      <c r="BK15" s="21">
        <v>0.80816350332999098</v>
      </c>
      <c r="BL15" s="21">
        <v>0.7683102435168</v>
      </c>
      <c r="BM15" s="21">
        <v>0.80089510857688295</v>
      </c>
      <c r="BN15" s="21"/>
      <c r="BO15" s="21">
        <v>0.78494031828175104</v>
      </c>
      <c r="BP15" s="21">
        <v>0.76258403589044399</v>
      </c>
      <c r="BQ15" s="21">
        <v>0.78025001042386299</v>
      </c>
      <c r="BR15" s="21"/>
      <c r="BS15" s="21">
        <v>0.78832036666960803</v>
      </c>
      <c r="BT15" s="21">
        <v>0.763622555159161</v>
      </c>
      <c r="BU15" s="21"/>
      <c r="BV15" s="21">
        <v>0.82416196897766003</v>
      </c>
      <c r="BW15" s="21">
        <v>0.78323350342750597</v>
      </c>
      <c r="BX15" s="21">
        <v>0.76553538233796403</v>
      </c>
      <c r="BY15" s="21"/>
      <c r="BZ15" s="21">
        <v>0.83097099843780198</v>
      </c>
      <c r="CA15" s="21">
        <v>0.82569807169465304</v>
      </c>
    </row>
    <row r="16" spans="2:79" x14ac:dyDescent="0.3">
      <c r="B16" s="18" t="s">
        <v>214</v>
      </c>
      <c r="C16" s="21">
        <v>6.1605795174684903E-2</v>
      </c>
      <c r="D16" s="21">
        <v>7.7327500096468799E-2</v>
      </c>
      <c r="E16" s="21">
        <v>4.6819907375229501E-2</v>
      </c>
      <c r="F16" s="21"/>
      <c r="G16" s="21">
        <v>7.5795629433725906E-2</v>
      </c>
      <c r="H16" s="21">
        <v>4.7834981604322403E-2</v>
      </c>
      <c r="I16" s="21">
        <v>5.3176050139765001E-2</v>
      </c>
      <c r="J16" s="21">
        <v>7.2739127814002602E-2</v>
      </c>
      <c r="K16" s="21">
        <v>8.2249572904314602E-2</v>
      </c>
      <c r="L16" s="21">
        <v>4.7370654612793897E-2</v>
      </c>
      <c r="M16" s="21"/>
      <c r="N16" s="21">
        <v>5.4645417003600198E-2</v>
      </c>
      <c r="O16" s="21">
        <v>4.9680662294495602E-2</v>
      </c>
      <c r="P16" s="21">
        <v>7.4800522328408101E-2</v>
      </c>
      <c r="Q16" s="21">
        <v>7.1145897803070401E-2</v>
      </c>
      <c r="R16" s="21"/>
      <c r="S16" s="21">
        <v>5.50200149724503E-2</v>
      </c>
      <c r="T16" s="21">
        <v>2.8457218789973801E-2</v>
      </c>
      <c r="U16" s="21">
        <v>6.9771305987979093E-2</v>
      </c>
      <c r="V16" s="21">
        <v>5.8310662869805498E-2</v>
      </c>
      <c r="W16" s="21">
        <v>8.9333796596964596E-2</v>
      </c>
      <c r="X16" s="21">
        <v>7.6803868221417798E-2</v>
      </c>
      <c r="Y16" s="21">
        <v>6.4813521521426304E-2</v>
      </c>
      <c r="Z16" s="21">
        <v>3.9870080876297599E-2</v>
      </c>
      <c r="AA16" s="21">
        <v>3.64216403318448E-2</v>
      </c>
      <c r="AB16" s="21">
        <v>0.10442363627894601</v>
      </c>
      <c r="AC16" s="21">
        <v>0</v>
      </c>
      <c r="AD16" s="21">
        <v>0.20131949634909499</v>
      </c>
      <c r="AE16" s="21"/>
      <c r="AF16" s="21">
        <v>7.0378596997700493E-2</v>
      </c>
      <c r="AG16" s="21">
        <v>3.7557859792506802E-2</v>
      </c>
      <c r="AH16" s="21">
        <v>2.8597899111324099E-2</v>
      </c>
      <c r="AI16" s="21">
        <v>0.105113821115913</v>
      </c>
      <c r="AJ16" s="21">
        <v>3.2314235282487301E-2</v>
      </c>
      <c r="AK16" s="21"/>
      <c r="AL16" s="21">
        <v>2.82433450705331E-2</v>
      </c>
      <c r="AM16" s="21">
        <v>6.9329415385003396E-2</v>
      </c>
      <c r="AN16" s="21">
        <v>5.48518243620498E-2</v>
      </c>
      <c r="AO16" s="21">
        <v>0.10310822013877501</v>
      </c>
      <c r="AP16" s="21">
        <v>3.8679464373720503E-2</v>
      </c>
      <c r="AQ16" s="21">
        <v>5.6977475493790897E-2</v>
      </c>
      <c r="AR16" s="21"/>
      <c r="AS16" s="21">
        <v>3.9414963684996897E-2</v>
      </c>
      <c r="AT16" s="21">
        <v>5.7562351746624697E-2</v>
      </c>
      <c r="AU16" s="21">
        <v>6.9599863187985098E-2</v>
      </c>
      <c r="AV16" s="21">
        <v>7.9790542289535707E-2</v>
      </c>
      <c r="AW16" s="21">
        <v>0.13561982909807499</v>
      </c>
      <c r="AX16" s="21"/>
      <c r="AY16" s="21">
        <v>5.6295244709980499E-2</v>
      </c>
      <c r="AZ16" s="21">
        <v>5.13444002084774E-2</v>
      </c>
      <c r="BA16" s="21">
        <v>6.9102561334787496E-2</v>
      </c>
      <c r="BB16" s="21">
        <v>6.3688598185068696E-2</v>
      </c>
      <c r="BC16" s="21">
        <v>0.15518191431615599</v>
      </c>
      <c r="BD16" s="21"/>
      <c r="BE16" s="21">
        <v>9.4254970824586004E-2</v>
      </c>
      <c r="BF16" s="21">
        <v>8.1703406674376103E-2</v>
      </c>
      <c r="BG16" s="21">
        <v>5.7733860995996901E-2</v>
      </c>
      <c r="BH16" s="21">
        <v>5.0990507365900599E-2</v>
      </c>
      <c r="BI16" s="21"/>
      <c r="BJ16" s="21">
        <v>0.10129636287352201</v>
      </c>
      <c r="BK16" s="21">
        <v>2.8114526186517899E-2</v>
      </c>
      <c r="BL16" s="21">
        <v>7.0662440821335895E-2</v>
      </c>
      <c r="BM16" s="21">
        <v>5.2518609691582299E-2</v>
      </c>
      <c r="BN16" s="21"/>
      <c r="BO16" s="21">
        <v>6.7828133919932698E-2</v>
      </c>
      <c r="BP16" s="21">
        <v>7.2917570654995406E-2</v>
      </c>
      <c r="BQ16" s="21">
        <v>5.8685158661604502E-2</v>
      </c>
      <c r="BR16" s="21"/>
      <c r="BS16" s="21">
        <v>5.6941463724742902E-2</v>
      </c>
      <c r="BT16" s="21">
        <v>6.6572126067748399E-2</v>
      </c>
      <c r="BU16" s="21"/>
      <c r="BV16" s="21">
        <v>3.7468924316671398E-2</v>
      </c>
      <c r="BW16" s="21">
        <v>6.0161550980682502E-2</v>
      </c>
      <c r="BX16" s="21">
        <v>8.1797160385753506E-2</v>
      </c>
      <c r="BY16" s="21"/>
      <c r="BZ16" s="21">
        <v>4.5368726758124901E-2</v>
      </c>
      <c r="CA16" s="21">
        <v>5.0865743164795599E-2</v>
      </c>
    </row>
    <row r="17" spans="2:79" x14ac:dyDescent="0.3">
      <c r="B17" s="18" t="s">
        <v>191</v>
      </c>
      <c r="C17" s="22">
        <v>0.71543253176786703</v>
      </c>
      <c r="D17" s="22">
        <v>0.66371288254159899</v>
      </c>
      <c r="E17" s="22">
        <v>0.76546954398481204</v>
      </c>
      <c r="F17" s="22"/>
      <c r="G17" s="22">
        <v>0.66761202688648102</v>
      </c>
      <c r="H17" s="22">
        <v>0.75827002146823197</v>
      </c>
      <c r="I17" s="22">
        <v>0.74549757804502303</v>
      </c>
      <c r="J17" s="22">
        <v>0.69249999680820795</v>
      </c>
      <c r="K17" s="22">
        <v>0.66310039215864403</v>
      </c>
      <c r="L17" s="22">
        <v>0.74159949877022902</v>
      </c>
      <c r="M17" s="22"/>
      <c r="N17" s="22">
        <v>0.74993969219176904</v>
      </c>
      <c r="O17" s="22">
        <v>0.71146104409119604</v>
      </c>
      <c r="P17" s="22">
        <v>0.68963699201885997</v>
      </c>
      <c r="Q17" s="22">
        <v>0.69930387130827298</v>
      </c>
      <c r="R17" s="22"/>
      <c r="S17" s="22">
        <v>0.71641346901731595</v>
      </c>
      <c r="T17" s="22">
        <v>0.74870568739663701</v>
      </c>
      <c r="U17" s="22">
        <v>0.71624221610446903</v>
      </c>
      <c r="V17" s="22">
        <v>0.72727734981457504</v>
      </c>
      <c r="W17" s="22">
        <v>0.64083585727922998</v>
      </c>
      <c r="X17" s="22">
        <v>0.68112165214023401</v>
      </c>
      <c r="Y17" s="22">
        <v>0.68347753925019405</v>
      </c>
      <c r="Z17" s="22">
        <v>0.75802659632549696</v>
      </c>
      <c r="AA17" s="22">
        <v>0.76125419625929702</v>
      </c>
      <c r="AB17" s="22">
        <v>0.70319976485297297</v>
      </c>
      <c r="AC17" s="22">
        <v>0.844081970990471</v>
      </c>
      <c r="AD17" s="22">
        <v>0.48754391987773998</v>
      </c>
      <c r="AE17" s="22"/>
      <c r="AF17" s="22">
        <v>0.69672879893827599</v>
      </c>
      <c r="AG17" s="22">
        <v>0.795682936687649</v>
      </c>
      <c r="AH17" s="22">
        <v>0.79063022561735796</v>
      </c>
      <c r="AI17" s="22">
        <v>0.59661888227528903</v>
      </c>
      <c r="AJ17" s="22">
        <v>0.72156635685506398</v>
      </c>
      <c r="AK17" s="22"/>
      <c r="AL17" s="22">
        <v>0.83486858764461103</v>
      </c>
      <c r="AM17" s="22">
        <v>0.71658807222754095</v>
      </c>
      <c r="AN17" s="22">
        <v>0.74620360089587301</v>
      </c>
      <c r="AO17" s="22">
        <v>0.60685597286529702</v>
      </c>
      <c r="AP17" s="22">
        <v>0.77224146238338698</v>
      </c>
      <c r="AQ17" s="22">
        <v>0.66694582261733104</v>
      </c>
      <c r="AR17" s="22"/>
      <c r="AS17" s="22">
        <v>0.804808649013529</v>
      </c>
      <c r="AT17" s="22">
        <v>0.72636656305764402</v>
      </c>
      <c r="AU17" s="22">
        <v>0.65002091071705903</v>
      </c>
      <c r="AV17" s="22">
        <v>0.691150501200961</v>
      </c>
      <c r="AW17" s="22">
        <v>0.63185475584609196</v>
      </c>
      <c r="AX17" s="22"/>
      <c r="AY17" s="22">
        <v>0.74848028348659301</v>
      </c>
      <c r="AZ17" s="22">
        <v>0.74223482044054301</v>
      </c>
      <c r="BA17" s="22">
        <v>0.67603883530493503</v>
      </c>
      <c r="BB17" s="22">
        <v>0.70784578028654399</v>
      </c>
      <c r="BC17" s="22">
        <v>0.487512129848794</v>
      </c>
      <c r="BD17" s="22"/>
      <c r="BE17" s="22">
        <v>0.55239372906244399</v>
      </c>
      <c r="BF17" s="22">
        <v>0.63257304745798404</v>
      </c>
      <c r="BG17" s="22">
        <v>0.73261200563333195</v>
      </c>
      <c r="BH17" s="22">
        <v>0.77263619969414299</v>
      </c>
      <c r="BI17" s="22"/>
      <c r="BJ17" s="22">
        <v>0.59054776439593903</v>
      </c>
      <c r="BK17" s="22">
        <v>0.78004897714347299</v>
      </c>
      <c r="BL17" s="22">
        <v>0.697647802695464</v>
      </c>
      <c r="BM17" s="22">
        <v>0.748376498885301</v>
      </c>
      <c r="BN17" s="22"/>
      <c r="BO17" s="22">
        <v>0.71711218436181801</v>
      </c>
      <c r="BP17" s="22">
        <v>0.68966646523544906</v>
      </c>
      <c r="BQ17" s="22">
        <v>0.72156485176225804</v>
      </c>
      <c r="BR17" s="22"/>
      <c r="BS17" s="22">
        <v>0.73137890294486496</v>
      </c>
      <c r="BT17" s="22">
        <v>0.69705042909141302</v>
      </c>
      <c r="BU17" s="22"/>
      <c r="BV17" s="22">
        <v>0.78669304466098799</v>
      </c>
      <c r="BW17" s="22">
        <v>0.72307195244682398</v>
      </c>
      <c r="BX17" s="22">
        <v>0.68373822195221001</v>
      </c>
      <c r="BY17" s="22"/>
      <c r="BZ17" s="22">
        <v>0.785602271679677</v>
      </c>
      <c r="CA17" s="22">
        <v>0.77483232852985695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0.34491020329041</v>
      </c>
      <c r="D9" s="17">
        <v>0.31318659351008099</v>
      </c>
      <c r="E9" s="17">
        <v>0.37891397631401202</v>
      </c>
      <c r="F9" s="17"/>
      <c r="G9" s="17">
        <v>0.29074015764820399</v>
      </c>
      <c r="H9" s="17">
        <v>0.33726266769702801</v>
      </c>
      <c r="I9" s="17">
        <v>0.38129888783011301</v>
      </c>
      <c r="J9" s="17">
        <v>0.31617154190734897</v>
      </c>
      <c r="K9" s="17">
        <v>0.36862373188439401</v>
      </c>
      <c r="L9" s="17">
        <v>0.365262655005822</v>
      </c>
      <c r="M9" s="17"/>
      <c r="N9" s="17">
        <v>0.39237134229450099</v>
      </c>
      <c r="O9" s="17">
        <v>0.31972328623558099</v>
      </c>
      <c r="P9" s="17">
        <v>0.33206919436155102</v>
      </c>
      <c r="Q9" s="17">
        <v>0.33415132020000998</v>
      </c>
      <c r="R9" s="17"/>
      <c r="S9" s="17">
        <v>0.38452309517882499</v>
      </c>
      <c r="T9" s="17">
        <v>0.35984578637286502</v>
      </c>
      <c r="U9" s="17">
        <v>0.33453192736656501</v>
      </c>
      <c r="V9" s="17">
        <v>0.38373366936798398</v>
      </c>
      <c r="W9" s="17">
        <v>0.30711578098360598</v>
      </c>
      <c r="X9" s="17">
        <v>0.32669748237961199</v>
      </c>
      <c r="Y9" s="17">
        <v>0.26801134522436998</v>
      </c>
      <c r="Z9" s="17">
        <v>0.35630111539748499</v>
      </c>
      <c r="AA9" s="17">
        <v>0.33638659891283701</v>
      </c>
      <c r="AB9" s="17">
        <v>0.357058534140688</v>
      </c>
      <c r="AC9" s="17">
        <v>0.33086578334055999</v>
      </c>
      <c r="AD9" s="17">
        <v>0.35848724688380301</v>
      </c>
      <c r="AE9" s="17"/>
      <c r="AF9" s="17">
        <v>0.31436724238229502</v>
      </c>
      <c r="AG9" s="17">
        <v>0.38693412300360203</v>
      </c>
      <c r="AH9" s="17">
        <v>0.321965314842937</v>
      </c>
      <c r="AI9" s="17">
        <v>0.26547504829893298</v>
      </c>
      <c r="AJ9" s="17">
        <v>0.38060764165598798</v>
      </c>
      <c r="AK9" s="17"/>
      <c r="AL9" s="17">
        <v>0.42234460907895199</v>
      </c>
      <c r="AM9" s="17">
        <v>0.34091024459561903</v>
      </c>
      <c r="AN9" s="17">
        <v>0.36402810305447197</v>
      </c>
      <c r="AO9" s="17">
        <v>0.26907048524527299</v>
      </c>
      <c r="AP9" s="17">
        <v>0.36526140812345098</v>
      </c>
      <c r="AQ9" s="17">
        <v>0.27447142597765301</v>
      </c>
      <c r="AR9" s="17"/>
      <c r="AS9" s="17">
        <v>0.497014701286496</v>
      </c>
      <c r="AT9" s="17">
        <v>0.30791286198784901</v>
      </c>
      <c r="AU9" s="17">
        <v>0.29648233032710197</v>
      </c>
      <c r="AV9" s="17">
        <v>0.35386198171507999</v>
      </c>
      <c r="AW9" s="17">
        <v>0.48022872337483802</v>
      </c>
      <c r="AX9" s="17"/>
      <c r="AY9" s="17">
        <v>0.46227609350304799</v>
      </c>
      <c r="AZ9" s="17">
        <v>0.29284715520294302</v>
      </c>
      <c r="BA9" s="17">
        <v>0.32310690328219399</v>
      </c>
      <c r="BB9" s="17">
        <v>0.34456910205598901</v>
      </c>
      <c r="BC9" s="17">
        <v>0.205682347372008</v>
      </c>
      <c r="BD9" s="17"/>
      <c r="BE9" s="17">
        <v>0.184413750421627</v>
      </c>
      <c r="BF9" s="17">
        <v>0.25241225484246799</v>
      </c>
      <c r="BG9" s="17">
        <v>0.327562051307422</v>
      </c>
      <c r="BH9" s="17">
        <v>0.45940499237261301</v>
      </c>
      <c r="BI9" s="17"/>
      <c r="BJ9" s="17">
        <v>0.29048644423561898</v>
      </c>
      <c r="BK9" s="17">
        <v>0.30682889019632498</v>
      </c>
      <c r="BL9" s="17">
        <v>0.32067223452636301</v>
      </c>
      <c r="BM9" s="17">
        <v>0.37589746462843698</v>
      </c>
      <c r="BN9" s="17"/>
      <c r="BO9" s="17">
        <v>0.28450990526427899</v>
      </c>
      <c r="BP9" s="17">
        <v>0.330500184985278</v>
      </c>
      <c r="BQ9" s="17">
        <v>0.36191510644255298</v>
      </c>
      <c r="BR9" s="17"/>
      <c r="BS9" s="17">
        <v>0.37587711309581301</v>
      </c>
      <c r="BT9" s="17">
        <v>0.30579130938768101</v>
      </c>
      <c r="BU9" s="17"/>
      <c r="BV9" s="17">
        <v>0.38995877461875</v>
      </c>
      <c r="BW9" s="17">
        <v>0.343321255063746</v>
      </c>
      <c r="BX9" s="17">
        <v>0.31736423263874702</v>
      </c>
      <c r="BY9" s="17"/>
      <c r="BZ9" s="17">
        <v>0.37940996608021399</v>
      </c>
      <c r="CA9" s="17">
        <v>0.38140947566290601</v>
      </c>
    </row>
    <row r="10" spans="2:79" x14ac:dyDescent="0.3">
      <c r="B10" s="18" t="s">
        <v>300</v>
      </c>
      <c r="C10" s="17">
        <v>0.34397224101801899</v>
      </c>
      <c r="D10" s="17">
        <v>0.33226277577096203</v>
      </c>
      <c r="E10" s="17">
        <v>0.35448291275093402</v>
      </c>
      <c r="F10" s="17"/>
      <c r="G10" s="17">
        <v>0.37626301754723002</v>
      </c>
      <c r="H10" s="17">
        <v>0.34158989161124098</v>
      </c>
      <c r="I10" s="17">
        <v>0.33170740320836101</v>
      </c>
      <c r="J10" s="17">
        <v>0.33465784470190402</v>
      </c>
      <c r="K10" s="17">
        <v>0.31193785149723902</v>
      </c>
      <c r="L10" s="17">
        <v>0.363288371002982</v>
      </c>
      <c r="M10" s="17"/>
      <c r="N10" s="17">
        <v>0.33150663222126697</v>
      </c>
      <c r="O10" s="17">
        <v>0.36485142797206799</v>
      </c>
      <c r="P10" s="17">
        <v>0.32022114878487001</v>
      </c>
      <c r="Q10" s="17">
        <v>0.35529182043511898</v>
      </c>
      <c r="R10" s="17"/>
      <c r="S10" s="17">
        <v>0.28200141335721401</v>
      </c>
      <c r="T10" s="17">
        <v>0.34756393042959299</v>
      </c>
      <c r="U10" s="17">
        <v>0.382548721391475</v>
      </c>
      <c r="V10" s="17">
        <v>0.33557105006741</v>
      </c>
      <c r="W10" s="17">
        <v>0.35701807090605697</v>
      </c>
      <c r="X10" s="17">
        <v>0.37204298507274097</v>
      </c>
      <c r="Y10" s="17">
        <v>0.41788558049010899</v>
      </c>
      <c r="Z10" s="17">
        <v>0.33708411891069601</v>
      </c>
      <c r="AA10" s="17">
        <v>0.37145184183594798</v>
      </c>
      <c r="AB10" s="17">
        <v>0.31062496839913101</v>
      </c>
      <c r="AC10" s="17">
        <v>0.29942385964492502</v>
      </c>
      <c r="AD10" s="17">
        <v>0.31024965903721602</v>
      </c>
      <c r="AE10" s="17"/>
      <c r="AF10" s="17">
        <v>0.35934057572956202</v>
      </c>
      <c r="AG10" s="17">
        <v>0.35315978538947002</v>
      </c>
      <c r="AH10" s="17">
        <v>0.43456205800897202</v>
      </c>
      <c r="AI10" s="17">
        <v>0.255724634019941</v>
      </c>
      <c r="AJ10" s="17">
        <v>0.31827323457954798</v>
      </c>
      <c r="AK10" s="17"/>
      <c r="AL10" s="17">
        <v>0.35349331732917</v>
      </c>
      <c r="AM10" s="17">
        <v>0.35094911824546599</v>
      </c>
      <c r="AN10" s="17">
        <v>0.37656059372741502</v>
      </c>
      <c r="AO10" s="17">
        <v>0.302230420418032</v>
      </c>
      <c r="AP10" s="17">
        <v>0.35397614698398</v>
      </c>
      <c r="AQ10" s="17">
        <v>0.39261517011749297</v>
      </c>
      <c r="AR10" s="17"/>
      <c r="AS10" s="17">
        <v>0.252387111592211</v>
      </c>
      <c r="AT10" s="17">
        <v>0.39029506577284201</v>
      </c>
      <c r="AU10" s="17">
        <v>0.35260182286369701</v>
      </c>
      <c r="AV10" s="17">
        <v>0.28200768562805301</v>
      </c>
      <c r="AW10" s="17">
        <v>0.21644506693505899</v>
      </c>
      <c r="AX10" s="17"/>
      <c r="AY10" s="17">
        <v>0.29194663513298502</v>
      </c>
      <c r="AZ10" s="17">
        <v>0.38059555744416501</v>
      </c>
      <c r="BA10" s="17">
        <v>0.34683724148696199</v>
      </c>
      <c r="BB10" s="17">
        <v>0.33871674284611902</v>
      </c>
      <c r="BC10" s="17">
        <v>0.36596609280251002</v>
      </c>
      <c r="BD10" s="17"/>
      <c r="BE10" s="17">
        <v>0.235783192710777</v>
      </c>
      <c r="BF10" s="17">
        <v>0.34748400435070198</v>
      </c>
      <c r="BG10" s="17">
        <v>0.352365061877423</v>
      </c>
      <c r="BH10" s="17">
        <v>0.34360124724428198</v>
      </c>
      <c r="BI10" s="17"/>
      <c r="BJ10" s="17">
        <v>0.28380992613365602</v>
      </c>
      <c r="BK10" s="17">
        <v>0.32964075206555798</v>
      </c>
      <c r="BL10" s="17">
        <v>0.36509741275264002</v>
      </c>
      <c r="BM10" s="17">
        <v>0.350843645504823</v>
      </c>
      <c r="BN10" s="17"/>
      <c r="BO10" s="17">
        <v>0.35920250864507203</v>
      </c>
      <c r="BP10" s="17">
        <v>0.31698573665794</v>
      </c>
      <c r="BQ10" s="17">
        <v>0.34808102556681297</v>
      </c>
      <c r="BR10" s="17"/>
      <c r="BS10" s="17">
        <v>0.34000930651083899</v>
      </c>
      <c r="BT10" s="17">
        <v>0.34910792503523602</v>
      </c>
      <c r="BU10" s="17"/>
      <c r="BV10" s="17">
        <v>0.36753304849873297</v>
      </c>
      <c r="BW10" s="17">
        <v>0.34992845879696399</v>
      </c>
      <c r="BX10" s="17">
        <v>0.32825950365242001</v>
      </c>
      <c r="BY10" s="17"/>
      <c r="BZ10" s="17">
        <v>0.37020563245885202</v>
      </c>
      <c r="CA10" s="17">
        <v>0.37140097757953799</v>
      </c>
    </row>
    <row r="11" spans="2:79" x14ac:dyDescent="0.3">
      <c r="B11" s="18" t="s">
        <v>210</v>
      </c>
      <c r="C11" s="17">
        <v>0.18281053797826199</v>
      </c>
      <c r="D11" s="17">
        <v>0.20077140964576401</v>
      </c>
      <c r="E11" s="17">
        <v>0.164122490168539</v>
      </c>
      <c r="F11" s="17"/>
      <c r="G11" s="17">
        <v>0.19671569701466199</v>
      </c>
      <c r="H11" s="17">
        <v>0.20923093341034499</v>
      </c>
      <c r="I11" s="17">
        <v>0.17384676977475999</v>
      </c>
      <c r="J11" s="17">
        <v>0.17005660940777301</v>
      </c>
      <c r="K11" s="17">
        <v>0.173716772664994</v>
      </c>
      <c r="L11" s="17">
        <v>0.17572946539637299</v>
      </c>
      <c r="M11" s="17"/>
      <c r="N11" s="17">
        <v>0.17826736641597199</v>
      </c>
      <c r="O11" s="17">
        <v>0.19646019535582299</v>
      </c>
      <c r="P11" s="17">
        <v>0.179642466841889</v>
      </c>
      <c r="Q11" s="17">
        <v>0.17391235057676499</v>
      </c>
      <c r="R11" s="17"/>
      <c r="S11" s="17">
        <v>0.22077683619770999</v>
      </c>
      <c r="T11" s="17">
        <v>0.17537423893315099</v>
      </c>
      <c r="U11" s="17">
        <v>0.188609309003791</v>
      </c>
      <c r="V11" s="17">
        <v>0.16376822177534101</v>
      </c>
      <c r="W11" s="17">
        <v>0.190356635001592</v>
      </c>
      <c r="X11" s="17">
        <v>0.19178658130430701</v>
      </c>
      <c r="Y11" s="17">
        <v>0.17626313564892099</v>
      </c>
      <c r="Z11" s="17">
        <v>0.19334087652311699</v>
      </c>
      <c r="AA11" s="17">
        <v>0.16098411614415301</v>
      </c>
      <c r="AB11" s="17">
        <v>0.142717200337939</v>
      </c>
      <c r="AC11" s="17">
        <v>0.20100303726310101</v>
      </c>
      <c r="AD11" s="17">
        <v>0.20868540872011401</v>
      </c>
      <c r="AE11" s="17"/>
      <c r="AF11" s="17">
        <v>0.19324092311660801</v>
      </c>
      <c r="AG11" s="17">
        <v>0.16018218300109499</v>
      </c>
      <c r="AH11" s="17">
        <v>0.17675525296014899</v>
      </c>
      <c r="AI11" s="17">
        <v>0.23200519804539399</v>
      </c>
      <c r="AJ11" s="17">
        <v>0.20100130797184301</v>
      </c>
      <c r="AK11" s="17"/>
      <c r="AL11" s="17">
        <v>0.147582765805751</v>
      </c>
      <c r="AM11" s="17">
        <v>0.18234903151008799</v>
      </c>
      <c r="AN11" s="17">
        <v>0.18056253556680299</v>
      </c>
      <c r="AO11" s="17">
        <v>0.201749823829735</v>
      </c>
      <c r="AP11" s="17">
        <v>0.17914218495284701</v>
      </c>
      <c r="AQ11" s="17">
        <v>0.213473327499033</v>
      </c>
      <c r="AR11" s="17"/>
      <c r="AS11" s="17">
        <v>0.16347244334869199</v>
      </c>
      <c r="AT11" s="17">
        <v>0.18736446450552099</v>
      </c>
      <c r="AU11" s="17">
        <v>0.207514471138429</v>
      </c>
      <c r="AV11" s="17">
        <v>0.163496061013922</v>
      </c>
      <c r="AW11" s="17">
        <v>2.50024996786865E-2</v>
      </c>
      <c r="AX11" s="17"/>
      <c r="AY11" s="17">
        <v>0.15853206094227901</v>
      </c>
      <c r="AZ11" s="17">
        <v>0.21704555723195301</v>
      </c>
      <c r="BA11" s="17">
        <v>0.19421948901564501</v>
      </c>
      <c r="BB11" s="17">
        <v>0.12890018192953201</v>
      </c>
      <c r="BC11" s="17">
        <v>9.5705615517517301E-2</v>
      </c>
      <c r="BD11" s="17"/>
      <c r="BE11" s="17">
        <v>0.32707572100415</v>
      </c>
      <c r="BF11" s="17">
        <v>0.247125273973547</v>
      </c>
      <c r="BG11" s="17">
        <v>0.18954504943457401</v>
      </c>
      <c r="BH11" s="17">
        <v>0.109962354807878</v>
      </c>
      <c r="BI11" s="17"/>
      <c r="BJ11" s="17">
        <v>0.21786261002534099</v>
      </c>
      <c r="BK11" s="17">
        <v>0.21502625939079201</v>
      </c>
      <c r="BL11" s="17">
        <v>0.17953512133969399</v>
      </c>
      <c r="BM11" s="17">
        <v>0.171030410452537</v>
      </c>
      <c r="BN11" s="17"/>
      <c r="BO11" s="17">
        <v>0.180762368955698</v>
      </c>
      <c r="BP11" s="17">
        <v>0.19566156384892799</v>
      </c>
      <c r="BQ11" s="17">
        <v>0.177741101017521</v>
      </c>
      <c r="BR11" s="17"/>
      <c r="BS11" s="17">
        <v>0.168644199280574</v>
      </c>
      <c r="BT11" s="17">
        <v>0.202052802773899</v>
      </c>
      <c r="BU11" s="17"/>
      <c r="BV11" s="17">
        <v>0.15994362316018401</v>
      </c>
      <c r="BW11" s="17">
        <v>0.18602088850471499</v>
      </c>
      <c r="BX11" s="17">
        <v>0.19012281285761501</v>
      </c>
      <c r="BY11" s="17"/>
      <c r="BZ11" s="17">
        <v>0.143824635167006</v>
      </c>
      <c r="CA11" s="17">
        <v>0.13449681845314401</v>
      </c>
    </row>
    <row r="12" spans="2:79" x14ac:dyDescent="0.3">
      <c r="B12" s="18" t="s">
        <v>301</v>
      </c>
      <c r="C12" s="17">
        <v>7.4325688512773297E-2</v>
      </c>
      <c r="D12" s="17">
        <v>9.5085748713586299E-2</v>
      </c>
      <c r="E12" s="17">
        <v>5.3826739107345402E-2</v>
      </c>
      <c r="F12" s="17"/>
      <c r="G12" s="17">
        <v>8.8807769756526697E-2</v>
      </c>
      <c r="H12" s="17">
        <v>5.49554329348792E-2</v>
      </c>
      <c r="I12" s="17">
        <v>7.0236570890196803E-2</v>
      </c>
      <c r="J12" s="17">
        <v>0.108604654512254</v>
      </c>
      <c r="K12" s="17">
        <v>7.2497815719346506E-2</v>
      </c>
      <c r="L12" s="17">
        <v>5.7112196016270697E-2</v>
      </c>
      <c r="M12" s="17"/>
      <c r="N12" s="17">
        <v>6.6232914952874603E-2</v>
      </c>
      <c r="O12" s="17">
        <v>7.4442762045774796E-2</v>
      </c>
      <c r="P12" s="17">
        <v>9.6664614974695404E-2</v>
      </c>
      <c r="Q12" s="17">
        <v>6.4772385966906404E-2</v>
      </c>
      <c r="R12" s="17"/>
      <c r="S12" s="17">
        <v>8.1692008031893901E-2</v>
      </c>
      <c r="T12" s="17">
        <v>6.26771885107512E-2</v>
      </c>
      <c r="U12" s="17">
        <v>3.6771983859112803E-2</v>
      </c>
      <c r="V12" s="17">
        <v>6.0505112115397802E-2</v>
      </c>
      <c r="W12" s="17">
        <v>0.110659007284392</v>
      </c>
      <c r="X12" s="17">
        <v>4.5491229175372301E-2</v>
      </c>
      <c r="Y12" s="17">
        <v>7.4394746881221094E-2</v>
      </c>
      <c r="Z12" s="17">
        <v>9.84112422404394E-2</v>
      </c>
      <c r="AA12" s="17">
        <v>7.9216411390651997E-2</v>
      </c>
      <c r="AB12" s="17">
        <v>0.116974797973663</v>
      </c>
      <c r="AC12" s="17">
        <v>6.8854429850319407E-2</v>
      </c>
      <c r="AD12" s="17">
        <v>6.4803888617858602E-2</v>
      </c>
      <c r="AE12" s="17"/>
      <c r="AF12" s="17">
        <v>8.1958597925160595E-2</v>
      </c>
      <c r="AG12" s="17">
        <v>6.7837483910596699E-2</v>
      </c>
      <c r="AH12" s="17">
        <v>3.8148010716254503E-2</v>
      </c>
      <c r="AI12" s="17">
        <v>0.14384898652279099</v>
      </c>
      <c r="AJ12" s="17">
        <v>6.3577315738995804E-2</v>
      </c>
      <c r="AK12" s="17"/>
      <c r="AL12" s="17">
        <v>5.0250407857961497E-2</v>
      </c>
      <c r="AM12" s="17">
        <v>7.8982537110961704E-2</v>
      </c>
      <c r="AN12" s="17">
        <v>6.8545982611227199E-2</v>
      </c>
      <c r="AO12" s="17">
        <v>0.138136166116158</v>
      </c>
      <c r="AP12" s="17">
        <v>7.3429668379111399E-2</v>
      </c>
      <c r="AQ12" s="17">
        <v>4.1897691935098798E-2</v>
      </c>
      <c r="AR12" s="17"/>
      <c r="AS12" s="17">
        <v>5.6820812513438998E-2</v>
      </c>
      <c r="AT12" s="17">
        <v>7.5185611975223304E-2</v>
      </c>
      <c r="AU12" s="17">
        <v>6.8683118913607802E-2</v>
      </c>
      <c r="AV12" s="17">
        <v>0.105279082483241</v>
      </c>
      <c r="AW12" s="17">
        <v>0.113682080866813</v>
      </c>
      <c r="AX12" s="17"/>
      <c r="AY12" s="17">
        <v>5.4819958756713999E-2</v>
      </c>
      <c r="AZ12" s="17">
        <v>7.1970973254012402E-2</v>
      </c>
      <c r="BA12" s="17">
        <v>7.1430319683242996E-2</v>
      </c>
      <c r="BB12" s="17">
        <v>0.106598171741496</v>
      </c>
      <c r="BC12" s="17">
        <v>0.15275644691332399</v>
      </c>
      <c r="BD12" s="17"/>
      <c r="BE12" s="17">
        <v>0.145724617665631</v>
      </c>
      <c r="BF12" s="17">
        <v>0.12905872979320901</v>
      </c>
      <c r="BG12" s="17">
        <v>7.3919572694645094E-2</v>
      </c>
      <c r="BH12" s="17">
        <v>3.1788174777204803E-2</v>
      </c>
      <c r="BI12" s="17"/>
      <c r="BJ12" s="17">
        <v>0.12606697929233501</v>
      </c>
      <c r="BK12" s="17">
        <v>9.3344189232112296E-2</v>
      </c>
      <c r="BL12" s="17">
        <v>7.6209075102386503E-2</v>
      </c>
      <c r="BM12" s="17">
        <v>5.9185920578173998E-2</v>
      </c>
      <c r="BN12" s="17"/>
      <c r="BO12" s="17">
        <v>0.100308501709735</v>
      </c>
      <c r="BP12" s="17">
        <v>0.100663603657603</v>
      </c>
      <c r="BQ12" s="17">
        <v>6.4658247612203706E-2</v>
      </c>
      <c r="BR12" s="17"/>
      <c r="BS12" s="17">
        <v>6.7671333126869099E-2</v>
      </c>
      <c r="BT12" s="17">
        <v>8.2224051100071804E-2</v>
      </c>
      <c r="BU12" s="17"/>
      <c r="BV12" s="17">
        <v>5.1087102990658398E-2</v>
      </c>
      <c r="BW12" s="17">
        <v>6.6787091734108295E-2</v>
      </c>
      <c r="BX12" s="17">
        <v>0.11187266211739499</v>
      </c>
      <c r="BY12" s="17"/>
      <c r="BZ12" s="17">
        <v>7.6752271837976602E-2</v>
      </c>
      <c r="CA12" s="17">
        <v>6.4151428614170294E-2</v>
      </c>
    </row>
    <row r="13" spans="2:79" x14ac:dyDescent="0.3">
      <c r="B13" s="18" t="s">
        <v>212</v>
      </c>
      <c r="C13" s="17">
        <v>3.4893463451053298E-2</v>
      </c>
      <c r="D13" s="17">
        <v>4.2758239317634401E-2</v>
      </c>
      <c r="E13" s="17">
        <v>2.7533033059257101E-2</v>
      </c>
      <c r="F13" s="17"/>
      <c r="G13" s="17">
        <v>3.2688679674511098E-2</v>
      </c>
      <c r="H13" s="17">
        <v>2.8460323576541699E-2</v>
      </c>
      <c r="I13" s="17">
        <v>2.81587753616112E-2</v>
      </c>
      <c r="J13" s="17">
        <v>4.33377985110317E-2</v>
      </c>
      <c r="K13" s="17">
        <v>5.0440196742332202E-2</v>
      </c>
      <c r="L13" s="17">
        <v>2.9833500239902999E-2</v>
      </c>
      <c r="M13" s="17"/>
      <c r="N13" s="17">
        <v>2.4503208689857899E-2</v>
      </c>
      <c r="O13" s="17">
        <v>2.8168556469484799E-2</v>
      </c>
      <c r="P13" s="17">
        <v>4.41398525000977E-2</v>
      </c>
      <c r="Q13" s="17">
        <v>4.5669888759837497E-2</v>
      </c>
      <c r="R13" s="17"/>
      <c r="S13" s="17">
        <v>2.35128680378386E-2</v>
      </c>
      <c r="T13" s="17">
        <v>1.47485255635076E-2</v>
      </c>
      <c r="U13" s="17">
        <v>4.5581531952929799E-2</v>
      </c>
      <c r="V13" s="17">
        <v>5.1192014888237401E-2</v>
      </c>
      <c r="W13" s="17">
        <v>2.7425954447519999E-2</v>
      </c>
      <c r="X13" s="17">
        <v>3.0378418996384E-2</v>
      </c>
      <c r="Y13" s="17">
        <v>4.2849489522134999E-2</v>
      </c>
      <c r="Z13" s="17">
        <v>1.4862646928262399E-2</v>
      </c>
      <c r="AA13" s="17">
        <v>2.5767262060202901E-2</v>
      </c>
      <c r="AB13" s="17">
        <v>7.2624499148578797E-2</v>
      </c>
      <c r="AC13" s="17">
        <v>3.2820571726583501E-2</v>
      </c>
      <c r="AD13" s="17">
        <v>5.77737967410085E-2</v>
      </c>
      <c r="AE13" s="17"/>
      <c r="AF13" s="17">
        <v>4.1001545646165802E-2</v>
      </c>
      <c r="AG13" s="17">
        <v>2.28144737768992E-2</v>
      </c>
      <c r="AH13" s="17">
        <v>1.12769965431884E-2</v>
      </c>
      <c r="AI13" s="17">
        <v>8.1897125006769794E-2</v>
      </c>
      <c r="AJ13" s="17">
        <v>1.04037655690878E-2</v>
      </c>
      <c r="AK13" s="17"/>
      <c r="AL13" s="17">
        <v>1.85008954181703E-2</v>
      </c>
      <c r="AM13" s="17">
        <v>4.4128153321239198E-2</v>
      </c>
      <c r="AN13" s="17">
        <v>5.4680807382388903E-3</v>
      </c>
      <c r="AO13" s="17">
        <v>7.1937122594077793E-2</v>
      </c>
      <c r="AP13" s="17">
        <v>8.2811980537926197E-3</v>
      </c>
      <c r="AQ13" s="17">
        <v>2.3155126967889999E-2</v>
      </c>
      <c r="AR13" s="17"/>
      <c r="AS13" s="17">
        <v>2.65472421352877E-2</v>
      </c>
      <c r="AT13" s="17">
        <v>2.53337251248308E-2</v>
      </c>
      <c r="AU13" s="17">
        <v>4.1789135492575999E-2</v>
      </c>
      <c r="AV13" s="17">
        <v>5.75518814497777E-2</v>
      </c>
      <c r="AW13" s="17">
        <v>0.141695709326849</v>
      </c>
      <c r="AX13" s="17"/>
      <c r="AY13" s="17">
        <v>2.6191619711771301E-2</v>
      </c>
      <c r="AZ13" s="17">
        <v>2.1109164740783101E-2</v>
      </c>
      <c r="BA13" s="17">
        <v>3.3606883175448903E-2</v>
      </c>
      <c r="BB13" s="17">
        <v>6.5631941729501597E-2</v>
      </c>
      <c r="BC13" s="17">
        <v>0.14967104928875499</v>
      </c>
      <c r="BD13" s="17"/>
      <c r="BE13" s="17">
        <v>9.11329440509238E-2</v>
      </c>
      <c r="BF13" s="17">
        <v>1.8885061643011701E-2</v>
      </c>
      <c r="BG13" s="17">
        <v>3.8859770829833801E-2</v>
      </c>
      <c r="BH13" s="17">
        <v>3.1630612365847598E-2</v>
      </c>
      <c r="BI13" s="17"/>
      <c r="BJ13" s="17">
        <v>5.9734748529666697E-2</v>
      </c>
      <c r="BK13" s="17">
        <v>3.5335145429978801E-2</v>
      </c>
      <c r="BL13" s="17">
        <v>4.3032202166285199E-2</v>
      </c>
      <c r="BM13" s="17">
        <v>2.4780483519367201E-2</v>
      </c>
      <c r="BN13" s="17"/>
      <c r="BO13" s="17">
        <v>4.9905272373475001E-2</v>
      </c>
      <c r="BP13" s="17">
        <v>4.2497257845626302E-2</v>
      </c>
      <c r="BQ13" s="17">
        <v>3.0111316135535499E-2</v>
      </c>
      <c r="BR13" s="17"/>
      <c r="BS13" s="17">
        <v>2.8380011924887399E-2</v>
      </c>
      <c r="BT13" s="17">
        <v>4.2024191916879401E-2</v>
      </c>
      <c r="BU13" s="17"/>
      <c r="BV13" s="17">
        <v>2.2604417766927801E-2</v>
      </c>
      <c r="BW13" s="17">
        <v>3.00453282927865E-2</v>
      </c>
      <c r="BX13" s="17">
        <v>4.5827735862877798E-2</v>
      </c>
      <c r="BY13" s="17"/>
      <c r="BZ13" s="17">
        <v>2.9807494455952599E-2</v>
      </c>
      <c r="CA13" s="17">
        <v>3.97061515983149E-2</v>
      </c>
    </row>
    <row r="14" spans="2:79" x14ac:dyDescent="0.3">
      <c r="B14" s="18" t="s">
        <v>149</v>
      </c>
      <c r="C14" s="17">
        <v>1.90878657494837E-2</v>
      </c>
      <c r="D14" s="17">
        <v>1.5935233041973199E-2</v>
      </c>
      <c r="E14" s="17">
        <v>2.1120848599912801E-2</v>
      </c>
      <c r="F14" s="17"/>
      <c r="G14" s="17">
        <v>1.47846783588669E-2</v>
      </c>
      <c r="H14" s="17">
        <v>2.85007507699644E-2</v>
      </c>
      <c r="I14" s="17">
        <v>1.47515929349579E-2</v>
      </c>
      <c r="J14" s="17">
        <v>2.7171550959688401E-2</v>
      </c>
      <c r="K14" s="17">
        <v>2.2783631491694101E-2</v>
      </c>
      <c r="L14" s="17">
        <v>8.7738123386488596E-3</v>
      </c>
      <c r="M14" s="17"/>
      <c r="N14" s="17">
        <v>7.1185354255273899E-3</v>
      </c>
      <c r="O14" s="17">
        <v>1.6353771921267999E-2</v>
      </c>
      <c r="P14" s="17">
        <v>2.7262722536897401E-2</v>
      </c>
      <c r="Q14" s="17">
        <v>2.6202234061361698E-2</v>
      </c>
      <c r="R14" s="17"/>
      <c r="S14" s="17">
        <v>7.4937791965187604E-3</v>
      </c>
      <c r="T14" s="17">
        <v>3.9790330190132901E-2</v>
      </c>
      <c r="U14" s="17">
        <v>1.1956526426126299E-2</v>
      </c>
      <c r="V14" s="17">
        <v>5.2299317856300898E-3</v>
      </c>
      <c r="W14" s="17">
        <v>7.4245513768336499E-3</v>
      </c>
      <c r="X14" s="17">
        <v>3.36033030715834E-2</v>
      </c>
      <c r="Y14" s="17">
        <v>2.05957022332432E-2</v>
      </c>
      <c r="Z14" s="17">
        <v>0</v>
      </c>
      <c r="AA14" s="17">
        <v>2.6193769656206699E-2</v>
      </c>
      <c r="AB14" s="17">
        <v>0</v>
      </c>
      <c r="AC14" s="17">
        <v>6.7032318174510899E-2</v>
      </c>
      <c r="AD14" s="17">
        <v>0</v>
      </c>
      <c r="AE14" s="17"/>
      <c r="AF14" s="17">
        <v>1.00911152002084E-2</v>
      </c>
      <c r="AG14" s="17">
        <v>9.0719509183370302E-3</v>
      </c>
      <c r="AH14" s="17">
        <v>1.7292366928498799E-2</v>
      </c>
      <c r="AI14" s="17">
        <v>2.1049008106171201E-2</v>
      </c>
      <c r="AJ14" s="17">
        <v>2.6136734484536302E-2</v>
      </c>
      <c r="AK14" s="17"/>
      <c r="AL14" s="17">
        <v>7.8280045099953302E-3</v>
      </c>
      <c r="AM14" s="17">
        <v>2.6809152166265798E-3</v>
      </c>
      <c r="AN14" s="17">
        <v>4.83470430184428E-3</v>
      </c>
      <c r="AO14" s="17">
        <v>1.68759817967244E-2</v>
      </c>
      <c r="AP14" s="17">
        <v>1.99093935068188E-2</v>
      </c>
      <c r="AQ14" s="17">
        <v>5.4387257502832201E-2</v>
      </c>
      <c r="AR14" s="17"/>
      <c r="AS14" s="17">
        <v>3.7576891238743902E-3</v>
      </c>
      <c r="AT14" s="17">
        <v>1.3908270633733601E-2</v>
      </c>
      <c r="AU14" s="17">
        <v>3.2929121264588503E-2</v>
      </c>
      <c r="AV14" s="17">
        <v>3.7803307709924697E-2</v>
      </c>
      <c r="AW14" s="17">
        <v>2.2945919817754599E-2</v>
      </c>
      <c r="AX14" s="17"/>
      <c r="AY14" s="17">
        <v>6.2336319532023399E-3</v>
      </c>
      <c r="AZ14" s="17">
        <v>1.6431592126143899E-2</v>
      </c>
      <c r="BA14" s="17">
        <v>3.07991633565062E-2</v>
      </c>
      <c r="BB14" s="17">
        <v>1.5583859697362701E-2</v>
      </c>
      <c r="BC14" s="17">
        <v>3.02184481058855E-2</v>
      </c>
      <c r="BD14" s="17"/>
      <c r="BE14" s="17">
        <v>1.58697741468911E-2</v>
      </c>
      <c r="BF14" s="17">
        <v>5.0346753970627201E-3</v>
      </c>
      <c r="BG14" s="17">
        <v>1.7748493856101999E-2</v>
      </c>
      <c r="BH14" s="17">
        <v>2.36126184321751E-2</v>
      </c>
      <c r="BI14" s="17"/>
      <c r="BJ14" s="17">
        <v>2.2039291783383E-2</v>
      </c>
      <c r="BK14" s="17">
        <v>1.9824763685233102E-2</v>
      </c>
      <c r="BL14" s="17">
        <v>1.5453954112630499E-2</v>
      </c>
      <c r="BM14" s="17">
        <v>1.8262075316660999E-2</v>
      </c>
      <c r="BN14" s="17"/>
      <c r="BO14" s="17">
        <v>2.5311443051740899E-2</v>
      </c>
      <c r="BP14" s="17">
        <v>1.36916530046244E-2</v>
      </c>
      <c r="BQ14" s="17">
        <v>1.7493203225373899E-2</v>
      </c>
      <c r="BR14" s="17"/>
      <c r="BS14" s="17">
        <v>1.9418036061016899E-2</v>
      </c>
      <c r="BT14" s="17">
        <v>1.8799719786233099E-2</v>
      </c>
      <c r="BU14" s="17"/>
      <c r="BV14" s="17">
        <v>8.8730329647458694E-3</v>
      </c>
      <c r="BW14" s="17">
        <v>2.3896977607680701E-2</v>
      </c>
      <c r="BX14" s="17">
        <v>6.5530528709455997E-3</v>
      </c>
      <c r="BY14" s="17"/>
      <c r="BZ14" s="17">
        <v>0</v>
      </c>
      <c r="CA14" s="17">
        <v>8.8351480919263495E-3</v>
      </c>
    </row>
    <row r="15" spans="2:79" x14ac:dyDescent="0.3">
      <c r="B15" s="18" t="s">
        <v>213</v>
      </c>
      <c r="C15" s="21">
        <v>0.68888244430842804</v>
      </c>
      <c r="D15" s="21">
        <v>0.64544936928104302</v>
      </c>
      <c r="E15" s="21">
        <v>0.73339688906494505</v>
      </c>
      <c r="F15" s="21"/>
      <c r="G15" s="21">
        <v>0.66700317519543395</v>
      </c>
      <c r="H15" s="21">
        <v>0.67885255930826904</v>
      </c>
      <c r="I15" s="21">
        <v>0.71300629103847402</v>
      </c>
      <c r="J15" s="21">
        <v>0.65082938660925305</v>
      </c>
      <c r="K15" s="21">
        <v>0.68056158338163297</v>
      </c>
      <c r="L15" s="21">
        <v>0.72855102600880395</v>
      </c>
      <c r="M15" s="21"/>
      <c r="N15" s="21">
        <v>0.72387797451576796</v>
      </c>
      <c r="O15" s="21">
        <v>0.68457471420765004</v>
      </c>
      <c r="P15" s="21">
        <v>0.65229034314642098</v>
      </c>
      <c r="Q15" s="21">
        <v>0.68944314063513001</v>
      </c>
      <c r="R15" s="21"/>
      <c r="S15" s="21">
        <v>0.66652450853603895</v>
      </c>
      <c r="T15" s="21">
        <v>0.70740971680245701</v>
      </c>
      <c r="U15" s="21">
        <v>0.71708064875804001</v>
      </c>
      <c r="V15" s="21">
        <v>0.71930471943539398</v>
      </c>
      <c r="W15" s="21">
        <v>0.66413385188966301</v>
      </c>
      <c r="X15" s="21">
        <v>0.69874046745235396</v>
      </c>
      <c r="Y15" s="21">
        <v>0.68589692571447902</v>
      </c>
      <c r="Z15" s="21">
        <v>0.693385234308181</v>
      </c>
      <c r="AA15" s="21">
        <v>0.70783844074878599</v>
      </c>
      <c r="AB15" s="21">
        <v>0.66768350253981901</v>
      </c>
      <c r="AC15" s="21">
        <v>0.63028964298548495</v>
      </c>
      <c r="AD15" s="21">
        <v>0.66873690592101898</v>
      </c>
      <c r="AE15" s="21"/>
      <c r="AF15" s="21">
        <v>0.67370781811185698</v>
      </c>
      <c r="AG15" s="21">
        <v>0.74009390839307199</v>
      </c>
      <c r="AH15" s="21">
        <v>0.75652737285190896</v>
      </c>
      <c r="AI15" s="21">
        <v>0.52119968231887404</v>
      </c>
      <c r="AJ15" s="21">
        <v>0.69888087623553696</v>
      </c>
      <c r="AK15" s="21"/>
      <c r="AL15" s="21">
        <v>0.77583792640812199</v>
      </c>
      <c r="AM15" s="21">
        <v>0.69185936284108496</v>
      </c>
      <c r="AN15" s="21">
        <v>0.74058869678188699</v>
      </c>
      <c r="AO15" s="21">
        <v>0.57130090566330605</v>
      </c>
      <c r="AP15" s="21">
        <v>0.71923755510743004</v>
      </c>
      <c r="AQ15" s="21">
        <v>0.66708659609514598</v>
      </c>
      <c r="AR15" s="21"/>
      <c r="AS15" s="21">
        <v>0.749401812878707</v>
      </c>
      <c r="AT15" s="21">
        <v>0.69820792776069096</v>
      </c>
      <c r="AU15" s="21">
        <v>0.64908415319079904</v>
      </c>
      <c r="AV15" s="21">
        <v>0.63586966734313399</v>
      </c>
      <c r="AW15" s="21">
        <v>0.69667379030989696</v>
      </c>
      <c r="AX15" s="21"/>
      <c r="AY15" s="21">
        <v>0.75422272863603301</v>
      </c>
      <c r="AZ15" s="21">
        <v>0.67344271264710798</v>
      </c>
      <c r="BA15" s="21">
        <v>0.66994414476915698</v>
      </c>
      <c r="BB15" s="21">
        <v>0.68328584490210797</v>
      </c>
      <c r="BC15" s="21">
        <v>0.57164844017451799</v>
      </c>
      <c r="BD15" s="21"/>
      <c r="BE15" s="21">
        <v>0.42019694313240402</v>
      </c>
      <c r="BF15" s="21">
        <v>0.59989625919317002</v>
      </c>
      <c r="BG15" s="21">
        <v>0.679927113184845</v>
      </c>
      <c r="BH15" s="21">
        <v>0.80300623961689399</v>
      </c>
      <c r="BI15" s="21"/>
      <c r="BJ15" s="21">
        <v>0.57429637036927506</v>
      </c>
      <c r="BK15" s="21">
        <v>0.63646964226188396</v>
      </c>
      <c r="BL15" s="21">
        <v>0.68576964727900402</v>
      </c>
      <c r="BM15" s="21">
        <v>0.72674111013326104</v>
      </c>
      <c r="BN15" s="21"/>
      <c r="BO15" s="21">
        <v>0.64371241390935097</v>
      </c>
      <c r="BP15" s="21">
        <v>0.64748592164321805</v>
      </c>
      <c r="BQ15" s="21">
        <v>0.70999613200936595</v>
      </c>
      <c r="BR15" s="21"/>
      <c r="BS15" s="21">
        <v>0.715886419606652</v>
      </c>
      <c r="BT15" s="21">
        <v>0.65489923442291698</v>
      </c>
      <c r="BU15" s="21"/>
      <c r="BV15" s="21">
        <v>0.75749182311748398</v>
      </c>
      <c r="BW15" s="21">
        <v>0.69324971386070999</v>
      </c>
      <c r="BX15" s="21">
        <v>0.64562373629116698</v>
      </c>
      <c r="BY15" s="21"/>
      <c r="BZ15" s="21">
        <v>0.74961559853906501</v>
      </c>
      <c r="CA15" s="21">
        <v>0.752810453242444</v>
      </c>
    </row>
    <row r="16" spans="2:79" x14ac:dyDescent="0.3">
      <c r="B16" s="18" t="s">
        <v>214</v>
      </c>
      <c r="C16" s="21">
        <v>0.109219151963827</v>
      </c>
      <c r="D16" s="21">
        <v>0.137843988031221</v>
      </c>
      <c r="E16" s="21">
        <v>8.1359772166602506E-2</v>
      </c>
      <c r="F16" s="21"/>
      <c r="G16" s="21">
        <v>0.121496449431038</v>
      </c>
      <c r="H16" s="21">
        <v>8.3415756511420899E-2</v>
      </c>
      <c r="I16" s="21">
        <v>9.8395346251808E-2</v>
      </c>
      <c r="J16" s="21">
        <v>0.15194245302328599</v>
      </c>
      <c r="K16" s="21">
        <v>0.122938012461679</v>
      </c>
      <c r="L16" s="21">
        <v>8.6945696256173696E-2</v>
      </c>
      <c r="M16" s="21"/>
      <c r="N16" s="21">
        <v>9.0736123642732494E-2</v>
      </c>
      <c r="O16" s="21">
        <v>0.10261131851525999</v>
      </c>
      <c r="P16" s="21">
        <v>0.140804467474793</v>
      </c>
      <c r="Q16" s="21">
        <v>0.11044227472674401</v>
      </c>
      <c r="R16" s="21"/>
      <c r="S16" s="21">
        <v>0.105204876069733</v>
      </c>
      <c r="T16" s="21">
        <v>7.74257140742588E-2</v>
      </c>
      <c r="U16" s="21">
        <v>8.2353515812042602E-2</v>
      </c>
      <c r="V16" s="21">
        <v>0.111697127003635</v>
      </c>
      <c r="W16" s="21">
        <v>0.13808496173191201</v>
      </c>
      <c r="X16" s="21">
        <v>7.5869648171756301E-2</v>
      </c>
      <c r="Y16" s="21">
        <v>0.117244236403356</v>
      </c>
      <c r="Z16" s="21">
        <v>0.113273889168702</v>
      </c>
      <c r="AA16" s="21">
        <v>0.10498367345085501</v>
      </c>
      <c r="AB16" s="21">
        <v>0.18959929712224199</v>
      </c>
      <c r="AC16" s="21">
        <v>0.101675001576903</v>
      </c>
      <c r="AD16" s="21">
        <v>0.122577685358867</v>
      </c>
      <c r="AE16" s="21"/>
      <c r="AF16" s="21">
        <v>0.12296014357132599</v>
      </c>
      <c r="AG16" s="21">
        <v>9.0651957687495899E-2</v>
      </c>
      <c r="AH16" s="21">
        <v>4.9425007259442801E-2</v>
      </c>
      <c r="AI16" s="21">
        <v>0.22574611152956101</v>
      </c>
      <c r="AJ16" s="21">
        <v>7.3981081308083604E-2</v>
      </c>
      <c r="AK16" s="21"/>
      <c r="AL16" s="21">
        <v>6.8751303276131798E-2</v>
      </c>
      <c r="AM16" s="21">
        <v>0.12311069043220101</v>
      </c>
      <c r="AN16" s="21">
        <v>7.40140633494661E-2</v>
      </c>
      <c r="AO16" s="21">
        <v>0.21007328871023501</v>
      </c>
      <c r="AP16" s="21">
        <v>8.1710866432903997E-2</v>
      </c>
      <c r="AQ16" s="21">
        <v>6.5052818902988793E-2</v>
      </c>
      <c r="AR16" s="21"/>
      <c r="AS16" s="21">
        <v>8.3368054648726694E-2</v>
      </c>
      <c r="AT16" s="21">
        <v>0.10051933710005399</v>
      </c>
      <c r="AU16" s="21">
        <v>0.110472254406184</v>
      </c>
      <c r="AV16" s="21">
        <v>0.16283096393301899</v>
      </c>
      <c r="AW16" s="21">
        <v>0.25537779019366202</v>
      </c>
      <c r="AX16" s="21"/>
      <c r="AY16" s="21">
        <v>8.1011578468485307E-2</v>
      </c>
      <c r="AZ16" s="21">
        <v>9.3080137994795503E-2</v>
      </c>
      <c r="BA16" s="21">
        <v>0.105037202858692</v>
      </c>
      <c r="BB16" s="21">
        <v>0.17223011347099701</v>
      </c>
      <c r="BC16" s="21">
        <v>0.30242749620207898</v>
      </c>
      <c r="BD16" s="21"/>
      <c r="BE16" s="21">
        <v>0.236857561716555</v>
      </c>
      <c r="BF16" s="21">
        <v>0.14794379143622</v>
      </c>
      <c r="BG16" s="21">
        <v>0.11277934352447901</v>
      </c>
      <c r="BH16" s="21">
        <v>6.3418787143052394E-2</v>
      </c>
      <c r="BI16" s="21"/>
      <c r="BJ16" s="21">
        <v>0.18580172782200099</v>
      </c>
      <c r="BK16" s="21">
        <v>0.128679334662091</v>
      </c>
      <c r="BL16" s="21">
        <v>0.11924127726867199</v>
      </c>
      <c r="BM16" s="21">
        <v>8.3966404097541206E-2</v>
      </c>
      <c r="BN16" s="21"/>
      <c r="BO16" s="21">
        <v>0.15021377408320999</v>
      </c>
      <c r="BP16" s="21">
        <v>0.14316086150323001</v>
      </c>
      <c r="BQ16" s="21">
        <v>9.4769563747739205E-2</v>
      </c>
      <c r="BR16" s="21"/>
      <c r="BS16" s="21">
        <v>9.6051345051756498E-2</v>
      </c>
      <c r="BT16" s="21">
        <v>0.124248243016951</v>
      </c>
      <c r="BU16" s="21"/>
      <c r="BV16" s="21">
        <v>7.3691520757586199E-2</v>
      </c>
      <c r="BW16" s="21">
        <v>9.6832420026894794E-2</v>
      </c>
      <c r="BX16" s="21">
        <v>0.15770039798027299</v>
      </c>
      <c r="BY16" s="21"/>
      <c r="BZ16" s="21">
        <v>0.10655976629392901</v>
      </c>
      <c r="CA16" s="21">
        <v>0.10385758021248501</v>
      </c>
    </row>
    <row r="17" spans="2:79" x14ac:dyDescent="0.3">
      <c r="B17" s="18" t="s">
        <v>191</v>
      </c>
      <c r="C17" s="22">
        <v>0.57966329234460101</v>
      </c>
      <c r="D17" s="22">
        <v>0.50760538124982202</v>
      </c>
      <c r="E17" s="22">
        <v>0.65203711689834298</v>
      </c>
      <c r="F17" s="22"/>
      <c r="G17" s="22">
        <v>0.54550672576439596</v>
      </c>
      <c r="H17" s="22">
        <v>0.59543680279684796</v>
      </c>
      <c r="I17" s="22">
        <v>0.614610944786666</v>
      </c>
      <c r="J17" s="22">
        <v>0.49888693358596697</v>
      </c>
      <c r="K17" s="22">
        <v>0.55762357091995396</v>
      </c>
      <c r="L17" s="22">
        <v>0.64160532975262996</v>
      </c>
      <c r="M17" s="22"/>
      <c r="N17" s="22">
        <v>0.63314185087303498</v>
      </c>
      <c r="O17" s="22">
        <v>0.58196339569238997</v>
      </c>
      <c r="P17" s="22">
        <v>0.51148587567162795</v>
      </c>
      <c r="Q17" s="22">
        <v>0.57900086590838595</v>
      </c>
      <c r="R17" s="22"/>
      <c r="S17" s="22">
        <v>0.56131963246630601</v>
      </c>
      <c r="T17" s="22">
        <v>0.62998400272819899</v>
      </c>
      <c r="U17" s="22">
        <v>0.63472713294599803</v>
      </c>
      <c r="V17" s="22">
        <v>0.60760759243175899</v>
      </c>
      <c r="W17" s="22">
        <v>0.52604889015775202</v>
      </c>
      <c r="X17" s="22">
        <v>0.62287081928059695</v>
      </c>
      <c r="Y17" s="22">
        <v>0.56865268931112301</v>
      </c>
      <c r="Z17" s="22">
        <v>0.58011134513948004</v>
      </c>
      <c r="AA17" s="22">
        <v>0.60285476729793097</v>
      </c>
      <c r="AB17" s="22">
        <v>0.47808420541757701</v>
      </c>
      <c r="AC17" s="22">
        <v>0.52861464140858205</v>
      </c>
      <c r="AD17" s="22">
        <v>0.54615922056215105</v>
      </c>
      <c r="AE17" s="22"/>
      <c r="AF17" s="22">
        <v>0.55074767454053097</v>
      </c>
      <c r="AG17" s="22">
        <v>0.64944195070557598</v>
      </c>
      <c r="AH17" s="22">
        <v>0.70710236559246598</v>
      </c>
      <c r="AI17" s="22">
        <v>0.295453570789313</v>
      </c>
      <c r="AJ17" s="22">
        <v>0.62489979492745296</v>
      </c>
      <c r="AK17" s="22"/>
      <c r="AL17" s="22">
        <v>0.70708662313199</v>
      </c>
      <c r="AM17" s="22">
        <v>0.56874867240888405</v>
      </c>
      <c r="AN17" s="22">
        <v>0.66657463343242096</v>
      </c>
      <c r="AO17" s="22">
        <v>0.36122761695306999</v>
      </c>
      <c r="AP17" s="22">
        <v>0.637526688674526</v>
      </c>
      <c r="AQ17" s="22">
        <v>0.602033777192157</v>
      </c>
      <c r="AR17" s="22"/>
      <c r="AS17" s="22">
        <v>0.66603375822998101</v>
      </c>
      <c r="AT17" s="22">
        <v>0.59768859066063695</v>
      </c>
      <c r="AU17" s="22">
        <v>0.53861189878461502</v>
      </c>
      <c r="AV17" s="22">
        <v>0.473038703410115</v>
      </c>
      <c r="AW17" s="22">
        <v>0.44129600011623499</v>
      </c>
      <c r="AX17" s="22"/>
      <c r="AY17" s="22">
        <v>0.67321115016754796</v>
      </c>
      <c r="AZ17" s="22">
        <v>0.580362574652313</v>
      </c>
      <c r="BA17" s="22">
        <v>0.56490694191046498</v>
      </c>
      <c r="BB17" s="22">
        <v>0.51105573143111105</v>
      </c>
      <c r="BC17" s="22">
        <v>0.26922094397243901</v>
      </c>
      <c r="BD17" s="22"/>
      <c r="BE17" s="22">
        <v>0.18333938141584899</v>
      </c>
      <c r="BF17" s="22">
        <v>0.45195246775695003</v>
      </c>
      <c r="BG17" s="22">
        <v>0.56714776966036595</v>
      </c>
      <c r="BH17" s="22">
        <v>0.73958745247384206</v>
      </c>
      <c r="BI17" s="22"/>
      <c r="BJ17" s="22">
        <v>0.38849464254727301</v>
      </c>
      <c r="BK17" s="22">
        <v>0.50779030759979304</v>
      </c>
      <c r="BL17" s="22">
        <v>0.56652837001033196</v>
      </c>
      <c r="BM17" s="22">
        <v>0.64277470603571996</v>
      </c>
      <c r="BN17" s="22"/>
      <c r="BO17" s="22">
        <v>0.49349863982614001</v>
      </c>
      <c r="BP17" s="22">
        <v>0.50432506013998801</v>
      </c>
      <c r="BQ17" s="22">
        <v>0.61522656826162703</v>
      </c>
      <c r="BR17" s="22"/>
      <c r="BS17" s="22">
        <v>0.61983507455489595</v>
      </c>
      <c r="BT17" s="22">
        <v>0.53065099140596494</v>
      </c>
      <c r="BU17" s="22"/>
      <c r="BV17" s="22">
        <v>0.68380030235989797</v>
      </c>
      <c r="BW17" s="22">
        <v>0.59641729383381503</v>
      </c>
      <c r="BX17" s="22">
        <v>0.48792333831089502</v>
      </c>
      <c r="BY17" s="22"/>
      <c r="BZ17" s="22">
        <v>0.64305583224513596</v>
      </c>
      <c r="CA17" s="22">
        <v>0.64895287302995897</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0.46998739996365702</v>
      </c>
      <c r="D9" s="17">
        <v>0.43194423424656098</v>
      </c>
      <c r="E9" s="17">
        <v>0.50752051171770696</v>
      </c>
      <c r="F9" s="17"/>
      <c r="G9" s="17">
        <v>0.40523096872922898</v>
      </c>
      <c r="H9" s="17">
        <v>0.45342921927070401</v>
      </c>
      <c r="I9" s="17">
        <v>0.45692775149526299</v>
      </c>
      <c r="J9" s="17">
        <v>0.42883085328396398</v>
      </c>
      <c r="K9" s="17">
        <v>0.52417028197028803</v>
      </c>
      <c r="L9" s="17">
        <v>0.534601355687507</v>
      </c>
      <c r="M9" s="17"/>
      <c r="N9" s="17">
        <v>0.52335976529663897</v>
      </c>
      <c r="O9" s="17">
        <v>0.45976036243188001</v>
      </c>
      <c r="P9" s="17">
        <v>0.43820076507479999</v>
      </c>
      <c r="Q9" s="17">
        <v>0.45068701165325797</v>
      </c>
      <c r="R9" s="17"/>
      <c r="S9" s="17">
        <v>0.44734496735031698</v>
      </c>
      <c r="T9" s="17">
        <v>0.51563461214487205</v>
      </c>
      <c r="U9" s="17">
        <v>0.44769164132885397</v>
      </c>
      <c r="V9" s="17">
        <v>0.49886024737964102</v>
      </c>
      <c r="W9" s="17">
        <v>0.41067541683770398</v>
      </c>
      <c r="X9" s="17">
        <v>0.450592647238856</v>
      </c>
      <c r="Y9" s="17">
        <v>0.41754760017549197</v>
      </c>
      <c r="Z9" s="17">
        <v>0.489450922984139</v>
      </c>
      <c r="AA9" s="17">
        <v>0.51203837237694305</v>
      </c>
      <c r="AB9" s="17">
        <v>0.50552848718774002</v>
      </c>
      <c r="AC9" s="17">
        <v>0.39178654442828298</v>
      </c>
      <c r="AD9" s="17">
        <v>0.53238252894210103</v>
      </c>
      <c r="AE9" s="17"/>
      <c r="AF9" s="17">
        <v>0.49425251356348199</v>
      </c>
      <c r="AG9" s="17">
        <v>0.48058326710062499</v>
      </c>
      <c r="AH9" s="17">
        <v>0.48900623948758898</v>
      </c>
      <c r="AI9" s="17">
        <v>0.34369794486656702</v>
      </c>
      <c r="AJ9" s="17">
        <v>0.51801593917501298</v>
      </c>
      <c r="AK9" s="17"/>
      <c r="AL9" s="17">
        <v>0.48998365395506599</v>
      </c>
      <c r="AM9" s="17">
        <v>0.517463272490155</v>
      </c>
      <c r="AN9" s="17">
        <v>0.51658599173398201</v>
      </c>
      <c r="AO9" s="17">
        <v>0.38733942837743901</v>
      </c>
      <c r="AP9" s="17">
        <v>0.52466516256290097</v>
      </c>
      <c r="AQ9" s="17">
        <v>0.41368961498622098</v>
      </c>
      <c r="AR9" s="17"/>
      <c r="AS9" s="17">
        <v>0.60214733568612699</v>
      </c>
      <c r="AT9" s="17">
        <v>0.45129155862729597</v>
      </c>
      <c r="AU9" s="17">
        <v>0.41364518288112501</v>
      </c>
      <c r="AV9" s="17">
        <v>0.47033573165723602</v>
      </c>
      <c r="AW9" s="17">
        <v>0.45421934477568499</v>
      </c>
      <c r="AX9" s="17"/>
      <c r="AY9" s="17">
        <v>0.55850369711370895</v>
      </c>
      <c r="AZ9" s="17">
        <v>0.456271064413382</v>
      </c>
      <c r="BA9" s="17">
        <v>0.42563261273165898</v>
      </c>
      <c r="BB9" s="17">
        <v>0.436473297577188</v>
      </c>
      <c r="BC9" s="17">
        <v>0.35243724540210702</v>
      </c>
      <c r="BD9" s="17"/>
      <c r="BE9" s="17">
        <v>0.26322348248098398</v>
      </c>
      <c r="BF9" s="17">
        <v>0.385969161906489</v>
      </c>
      <c r="BG9" s="17">
        <v>0.48126028416774502</v>
      </c>
      <c r="BH9" s="17">
        <v>0.53610155776329604</v>
      </c>
      <c r="BI9" s="17"/>
      <c r="BJ9" s="17">
        <v>0.20999025788526399</v>
      </c>
      <c r="BK9" s="17">
        <v>0.36169523759058703</v>
      </c>
      <c r="BL9" s="17">
        <v>0.449314122140687</v>
      </c>
      <c r="BM9" s="17">
        <v>0.55555571622717603</v>
      </c>
      <c r="BN9" s="17"/>
      <c r="BO9" s="17">
        <v>0.32384625525454702</v>
      </c>
      <c r="BP9" s="17">
        <v>0.33690118344741399</v>
      </c>
      <c r="BQ9" s="17">
        <v>0.52790778140097305</v>
      </c>
      <c r="BR9" s="17"/>
      <c r="BS9" s="17">
        <v>0.50339497380644704</v>
      </c>
      <c r="BT9" s="17">
        <v>0.42862846741652699</v>
      </c>
      <c r="BU9" s="17"/>
      <c r="BV9" s="17">
        <v>0.48996441602364899</v>
      </c>
      <c r="BW9" s="17">
        <v>0.479698504334089</v>
      </c>
      <c r="BX9" s="17">
        <v>0.45112382561915898</v>
      </c>
      <c r="BY9" s="17"/>
      <c r="BZ9" s="17">
        <v>0.55473186838434096</v>
      </c>
      <c r="CA9" s="17">
        <v>0.470501937624906</v>
      </c>
    </row>
    <row r="10" spans="2:79" x14ac:dyDescent="0.3">
      <c r="B10" s="18" t="s">
        <v>300</v>
      </c>
      <c r="C10" s="17">
        <v>0.24673383053150799</v>
      </c>
      <c r="D10" s="17">
        <v>0.24188145025692201</v>
      </c>
      <c r="E10" s="17">
        <v>0.252679581300633</v>
      </c>
      <c r="F10" s="17"/>
      <c r="G10" s="17">
        <v>0.255099547840408</v>
      </c>
      <c r="H10" s="17">
        <v>0.272490046997445</v>
      </c>
      <c r="I10" s="17">
        <v>0.29551942495924299</v>
      </c>
      <c r="J10" s="17">
        <v>0.22406258363699399</v>
      </c>
      <c r="K10" s="17">
        <v>0.200689895885277</v>
      </c>
      <c r="L10" s="17">
        <v>0.22969736429731399</v>
      </c>
      <c r="M10" s="17"/>
      <c r="N10" s="17">
        <v>0.25729175434509899</v>
      </c>
      <c r="O10" s="17">
        <v>0.240678234930358</v>
      </c>
      <c r="P10" s="17">
        <v>0.258917188554809</v>
      </c>
      <c r="Q10" s="17">
        <v>0.231725558159048</v>
      </c>
      <c r="R10" s="17"/>
      <c r="S10" s="17">
        <v>0.24625998092984799</v>
      </c>
      <c r="T10" s="17">
        <v>0.19686789962779</v>
      </c>
      <c r="U10" s="17">
        <v>0.26784745849591701</v>
      </c>
      <c r="V10" s="17">
        <v>0.25786161369153099</v>
      </c>
      <c r="W10" s="17">
        <v>0.27374853169164098</v>
      </c>
      <c r="X10" s="17">
        <v>0.24348685294071001</v>
      </c>
      <c r="Y10" s="17">
        <v>0.29847078004782202</v>
      </c>
      <c r="Z10" s="17">
        <v>0.27561064881616099</v>
      </c>
      <c r="AA10" s="17">
        <v>0.25115487430213701</v>
      </c>
      <c r="AB10" s="17">
        <v>0.21066049569371101</v>
      </c>
      <c r="AC10" s="17">
        <v>0.28192560636838399</v>
      </c>
      <c r="AD10" s="17">
        <v>0.17790968438185401</v>
      </c>
      <c r="AE10" s="17"/>
      <c r="AF10" s="17">
        <v>0.24437490473383</v>
      </c>
      <c r="AG10" s="17">
        <v>0.28592126538493501</v>
      </c>
      <c r="AH10" s="17">
        <v>0.25932666321174003</v>
      </c>
      <c r="AI10" s="17">
        <v>0.199223449039483</v>
      </c>
      <c r="AJ10" s="17">
        <v>0.22280287520714401</v>
      </c>
      <c r="AK10" s="17"/>
      <c r="AL10" s="17">
        <v>0.29580017415991999</v>
      </c>
      <c r="AM10" s="17">
        <v>0.24068835689080101</v>
      </c>
      <c r="AN10" s="17">
        <v>0.224396793078286</v>
      </c>
      <c r="AO10" s="17">
        <v>0.21649834993613201</v>
      </c>
      <c r="AP10" s="17">
        <v>0.19541893606396299</v>
      </c>
      <c r="AQ10" s="17">
        <v>0.29087655219815001</v>
      </c>
      <c r="AR10" s="17"/>
      <c r="AS10" s="17">
        <v>0.17941466936433401</v>
      </c>
      <c r="AT10" s="17">
        <v>0.28759256596848298</v>
      </c>
      <c r="AU10" s="17">
        <v>0.236589182737759</v>
      </c>
      <c r="AV10" s="17">
        <v>0.200632119995625</v>
      </c>
      <c r="AW10" s="17">
        <v>0.19664510831208901</v>
      </c>
      <c r="AX10" s="17"/>
      <c r="AY10" s="17">
        <v>0.20816724493615399</v>
      </c>
      <c r="AZ10" s="17">
        <v>0.28958645506724801</v>
      </c>
      <c r="BA10" s="17">
        <v>0.23790119495989101</v>
      </c>
      <c r="BB10" s="17">
        <v>0.23441645582735299</v>
      </c>
      <c r="BC10" s="17">
        <v>0.18297200637844599</v>
      </c>
      <c r="BD10" s="17"/>
      <c r="BE10" s="17">
        <v>0.236123347166558</v>
      </c>
      <c r="BF10" s="17">
        <v>0.27200815908256698</v>
      </c>
      <c r="BG10" s="17">
        <v>0.25025989479362598</v>
      </c>
      <c r="BH10" s="17">
        <v>0.22370134172099099</v>
      </c>
      <c r="BI10" s="17"/>
      <c r="BJ10" s="17">
        <v>0.22643280239140101</v>
      </c>
      <c r="BK10" s="17">
        <v>0.32382702940561198</v>
      </c>
      <c r="BL10" s="17">
        <v>0.25896792423356602</v>
      </c>
      <c r="BM10" s="17">
        <v>0.23363659756817901</v>
      </c>
      <c r="BN10" s="17"/>
      <c r="BO10" s="17">
        <v>0.26567307889054798</v>
      </c>
      <c r="BP10" s="17">
        <v>0.26951543327780297</v>
      </c>
      <c r="BQ10" s="17">
        <v>0.236795519022617</v>
      </c>
      <c r="BR10" s="17"/>
      <c r="BS10" s="17">
        <v>0.25181464945031001</v>
      </c>
      <c r="BT10" s="17">
        <v>0.23865795372124399</v>
      </c>
      <c r="BU10" s="17"/>
      <c r="BV10" s="17">
        <v>0.247698691580618</v>
      </c>
      <c r="BW10" s="17">
        <v>0.25698311696516402</v>
      </c>
      <c r="BX10" s="17">
        <v>0.22744540920517201</v>
      </c>
      <c r="BY10" s="17"/>
      <c r="BZ10" s="17">
        <v>0.26200237807114701</v>
      </c>
      <c r="CA10" s="17">
        <v>0.30989707699094099</v>
      </c>
    </row>
    <row r="11" spans="2:79" x14ac:dyDescent="0.3">
      <c r="B11" s="18" t="s">
        <v>210</v>
      </c>
      <c r="C11" s="17">
        <v>0.13565481210168001</v>
      </c>
      <c r="D11" s="17">
        <v>0.141208877970777</v>
      </c>
      <c r="E11" s="17">
        <v>0.13053091921984999</v>
      </c>
      <c r="F11" s="17"/>
      <c r="G11" s="17">
        <v>0.15982621232445701</v>
      </c>
      <c r="H11" s="17">
        <v>0.14490483140558399</v>
      </c>
      <c r="I11" s="17">
        <v>0.12740156782501999</v>
      </c>
      <c r="J11" s="17">
        <v>0.14243042843685899</v>
      </c>
      <c r="K11" s="17">
        <v>0.110374180682699</v>
      </c>
      <c r="L11" s="17">
        <v>0.13006060188857799</v>
      </c>
      <c r="M11" s="17"/>
      <c r="N11" s="17">
        <v>0.115892659365914</v>
      </c>
      <c r="O11" s="17">
        <v>0.17248427185572399</v>
      </c>
      <c r="P11" s="17">
        <v>0.128323125088465</v>
      </c>
      <c r="Q11" s="17">
        <v>0.123471836054397</v>
      </c>
      <c r="R11" s="17"/>
      <c r="S11" s="17">
        <v>0.18657524240439799</v>
      </c>
      <c r="T11" s="17">
        <v>0.15430220855885801</v>
      </c>
      <c r="U11" s="17">
        <v>0.13895847191442501</v>
      </c>
      <c r="V11" s="17">
        <v>9.5411000231796703E-2</v>
      </c>
      <c r="W11" s="17">
        <v>0.14900595676818601</v>
      </c>
      <c r="X11" s="17">
        <v>0.13564705601332999</v>
      </c>
      <c r="Y11" s="17">
        <v>0.13032085183928699</v>
      </c>
      <c r="Z11" s="17">
        <v>0.139357320276143</v>
      </c>
      <c r="AA11" s="17">
        <v>0.10066748359939</v>
      </c>
      <c r="AB11" s="17">
        <v>0.118008242925758</v>
      </c>
      <c r="AC11" s="17">
        <v>0.11132297004698199</v>
      </c>
      <c r="AD11" s="17">
        <v>0.12971099643963499</v>
      </c>
      <c r="AE11" s="17"/>
      <c r="AF11" s="17">
        <v>0.12383198567791399</v>
      </c>
      <c r="AG11" s="17">
        <v>0.123839193021388</v>
      </c>
      <c r="AH11" s="17">
        <v>0.16782171161061199</v>
      </c>
      <c r="AI11" s="17">
        <v>0.17526223182846201</v>
      </c>
      <c r="AJ11" s="17">
        <v>0.12518895707361</v>
      </c>
      <c r="AK11" s="17"/>
      <c r="AL11" s="17">
        <v>0.114622728813994</v>
      </c>
      <c r="AM11" s="17">
        <v>0.10454201010587</v>
      </c>
      <c r="AN11" s="17">
        <v>0.15605169621691101</v>
      </c>
      <c r="AO11" s="17">
        <v>0.166614053324568</v>
      </c>
      <c r="AP11" s="17">
        <v>0.13446209812797499</v>
      </c>
      <c r="AQ11" s="17">
        <v>0.16125544111029699</v>
      </c>
      <c r="AR11" s="17"/>
      <c r="AS11" s="17">
        <v>0.101377781302699</v>
      </c>
      <c r="AT11" s="17">
        <v>0.12706807620896099</v>
      </c>
      <c r="AU11" s="17">
        <v>0.17170437595871599</v>
      </c>
      <c r="AV11" s="17">
        <v>0.14767266994886599</v>
      </c>
      <c r="AW11" s="17">
        <v>0.121040262575625</v>
      </c>
      <c r="AX11" s="17"/>
      <c r="AY11" s="17">
        <v>0.122276414420284</v>
      </c>
      <c r="AZ11" s="17">
        <v>0.13105038162427801</v>
      </c>
      <c r="BA11" s="17">
        <v>0.16881804835317299</v>
      </c>
      <c r="BB11" s="17">
        <v>0.124122929391876</v>
      </c>
      <c r="BC11" s="17">
        <v>0.104682538058744</v>
      </c>
      <c r="BD11" s="17"/>
      <c r="BE11" s="17">
        <v>0.22246961401597801</v>
      </c>
      <c r="BF11" s="17">
        <v>0.170102457821771</v>
      </c>
      <c r="BG11" s="17">
        <v>0.12859693789731499</v>
      </c>
      <c r="BH11" s="17">
        <v>0.112130449248154</v>
      </c>
      <c r="BI11" s="17"/>
      <c r="BJ11" s="17">
        <v>0.19521755293588999</v>
      </c>
      <c r="BK11" s="17">
        <v>0.19172930788025699</v>
      </c>
      <c r="BL11" s="17">
        <v>0.14478088551500401</v>
      </c>
      <c r="BM11" s="17">
        <v>0.10867533882906399</v>
      </c>
      <c r="BN11" s="17"/>
      <c r="BO11" s="17">
        <v>0.179311047701952</v>
      </c>
      <c r="BP11" s="17">
        <v>0.166262787670656</v>
      </c>
      <c r="BQ11" s="17">
        <v>0.119119079174382</v>
      </c>
      <c r="BR11" s="17"/>
      <c r="BS11" s="17">
        <v>0.12296044196728401</v>
      </c>
      <c r="BT11" s="17">
        <v>0.15270431878138299</v>
      </c>
      <c r="BU11" s="17"/>
      <c r="BV11" s="17">
        <v>0.121569550802306</v>
      </c>
      <c r="BW11" s="17">
        <v>0.137098634145566</v>
      </c>
      <c r="BX11" s="17">
        <v>0.14143201011256701</v>
      </c>
      <c r="BY11" s="17"/>
      <c r="BZ11" s="17">
        <v>9.3159452803642406E-2</v>
      </c>
      <c r="CA11" s="17">
        <v>0.12907834919490699</v>
      </c>
    </row>
    <row r="12" spans="2:79" x14ac:dyDescent="0.3">
      <c r="B12" s="18" t="s">
        <v>301</v>
      </c>
      <c r="C12" s="17">
        <v>6.2806982336815295E-2</v>
      </c>
      <c r="D12" s="17">
        <v>7.7414080820002104E-2</v>
      </c>
      <c r="E12" s="17">
        <v>4.9118827561004302E-2</v>
      </c>
      <c r="F12" s="17"/>
      <c r="G12" s="17">
        <v>7.2940103573484599E-2</v>
      </c>
      <c r="H12" s="17">
        <v>6.3724760932524896E-2</v>
      </c>
      <c r="I12" s="17">
        <v>3.7185589746641899E-2</v>
      </c>
      <c r="J12" s="17">
        <v>0.105979367605647</v>
      </c>
      <c r="K12" s="17">
        <v>6.7765469314083795E-2</v>
      </c>
      <c r="L12" s="17">
        <v>3.7700683258612401E-2</v>
      </c>
      <c r="M12" s="17"/>
      <c r="N12" s="17">
        <v>4.5014205593692E-2</v>
      </c>
      <c r="O12" s="17">
        <v>5.20163891598708E-2</v>
      </c>
      <c r="P12" s="17">
        <v>7.7406397633587795E-2</v>
      </c>
      <c r="Q12" s="17">
        <v>8.1654052308987299E-2</v>
      </c>
      <c r="R12" s="17"/>
      <c r="S12" s="17">
        <v>5.42160332673065E-2</v>
      </c>
      <c r="T12" s="17">
        <v>4.5664946036836698E-2</v>
      </c>
      <c r="U12" s="17">
        <v>6.2430574796031098E-2</v>
      </c>
      <c r="V12" s="17">
        <v>5.1734167408076702E-2</v>
      </c>
      <c r="W12" s="17">
        <v>7.9851527448492901E-2</v>
      </c>
      <c r="X12" s="17">
        <v>5.4741270759800002E-2</v>
      </c>
      <c r="Y12" s="17">
        <v>6.87902336984169E-2</v>
      </c>
      <c r="Z12" s="17">
        <v>7.1424033888423596E-2</v>
      </c>
      <c r="AA12" s="17">
        <v>7.9529075914119299E-2</v>
      </c>
      <c r="AB12" s="17">
        <v>5.6745698861077401E-2</v>
      </c>
      <c r="AC12" s="17">
        <v>8.6109354176784197E-2</v>
      </c>
      <c r="AD12" s="17">
        <v>8.6213265851145499E-2</v>
      </c>
      <c r="AE12" s="17"/>
      <c r="AF12" s="17">
        <v>5.8933538491937699E-2</v>
      </c>
      <c r="AG12" s="17">
        <v>5.3987866270018101E-2</v>
      </c>
      <c r="AH12" s="17">
        <v>2.2151204950610799E-2</v>
      </c>
      <c r="AI12" s="17">
        <v>0.10630587290104</v>
      </c>
      <c r="AJ12" s="17">
        <v>5.5814730684896501E-2</v>
      </c>
      <c r="AK12" s="17"/>
      <c r="AL12" s="17">
        <v>4.4712611521936799E-2</v>
      </c>
      <c r="AM12" s="17">
        <v>5.1979608144151201E-2</v>
      </c>
      <c r="AN12" s="17">
        <v>7.4039672629809705E-2</v>
      </c>
      <c r="AO12" s="17">
        <v>9.5380364965410205E-2</v>
      </c>
      <c r="AP12" s="17">
        <v>6.6732400938059794E-2</v>
      </c>
      <c r="AQ12" s="17">
        <v>3.9552787550475803E-2</v>
      </c>
      <c r="AR12" s="17"/>
      <c r="AS12" s="17">
        <v>6.1421985285740999E-2</v>
      </c>
      <c r="AT12" s="17">
        <v>5.26709139270337E-2</v>
      </c>
      <c r="AU12" s="17">
        <v>7.8411225457848899E-2</v>
      </c>
      <c r="AV12" s="17">
        <v>8.6376016766531893E-2</v>
      </c>
      <c r="AW12" s="17">
        <v>3.2591180758167602E-2</v>
      </c>
      <c r="AX12" s="17"/>
      <c r="AY12" s="17">
        <v>5.31677953989068E-2</v>
      </c>
      <c r="AZ12" s="17">
        <v>4.6510482850383297E-2</v>
      </c>
      <c r="BA12" s="17">
        <v>6.5994423371966093E-2</v>
      </c>
      <c r="BB12" s="17">
        <v>0.123517764429558</v>
      </c>
      <c r="BC12" s="17">
        <v>8.4867399366492402E-2</v>
      </c>
      <c r="BD12" s="17"/>
      <c r="BE12" s="17">
        <v>9.4242679445718402E-2</v>
      </c>
      <c r="BF12" s="17">
        <v>9.4792032583637803E-2</v>
      </c>
      <c r="BG12" s="17">
        <v>5.5577802059913597E-2</v>
      </c>
      <c r="BH12" s="17">
        <v>5.2267380220424597E-2</v>
      </c>
      <c r="BI12" s="17"/>
      <c r="BJ12" s="17">
        <v>0.15776391881212601</v>
      </c>
      <c r="BK12" s="17">
        <v>2.0284216022433001E-2</v>
      </c>
      <c r="BL12" s="17">
        <v>5.9607301447637102E-2</v>
      </c>
      <c r="BM12" s="17">
        <v>4.9269973934574898E-2</v>
      </c>
      <c r="BN12" s="17"/>
      <c r="BO12" s="17">
        <v>8.6619395242383102E-2</v>
      </c>
      <c r="BP12" s="17">
        <v>9.6531159044407594E-2</v>
      </c>
      <c r="BQ12" s="17">
        <v>5.1490593610719101E-2</v>
      </c>
      <c r="BR12" s="17"/>
      <c r="BS12" s="17">
        <v>4.5134319069740199E-2</v>
      </c>
      <c r="BT12" s="17">
        <v>8.5677191189301005E-2</v>
      </c>
      <c r="BU12" s="17"/>
      <c r="BV12" s="17">
        <v>6.3798993971400195E-2</v>
      </c>
      <c r="BW12" s="17">
        <v>5.0765885724427903E-2</v>
      </c>
      <c r="BX12" s="17">
        <v>8.2740635438371596E-2</v>
      </c>
      <c r="BY12" s="17"/>
      <c r="BZ12" s="17">
        <v>4.87237287168059E-2</v>
      </c>
      <c r="CA12" s="17">
        <v>3.8135336203103498E-2</v>
      </c>
    </row>
    <row r="13" spans="2:79" x14ac:dyDescent="0.3">
      <c r="B13" s="18" t="s">
        <v>212</v>
      </c>
      <c r="C13" s="17">
        <v>6.5503063427206701E-2</v>
      </c>
      <c r="D13" s="17">
        <v>8.9646878020147203E-2</v>
      </c>
      <c r="E13" s="17">
        <v>3.9290064233858703E-2</v>
      </c>
      <c r="F13" s="17"/>
      <c r="G13" s="17">
        <v>8.3803979542743795E-2</v>
      </c>
      <c r="H13" s="17">
        <v>5.1484865163674898E-2</v>
      </c>
      <c r="I13" s="17">
        <v>5.89125693055274E-2</v>
      </c>
      <c r="J13" s="17">
        <v>7.2524184246606199E-2</v>
      </c>
      <c r="K13" s="17">
        <v>7.6625856245728097E-2</v>
      </c>
      <c r="L13" s="17">
        <v>5.6931154852797601E-2</v>
      </c>
      <c r="M13" s="17"/>
      <c r="N13" s="17">
        <v>5.1331245871084598E-2</v>
      </c>
      <c r="O13" s="17">
        <v>5.6522858944089503E-2</v>
      </c>
      <c r="P13" s="17">
        <v>7.2634667392860702E-2</v>
      </c>
      <c r="Q13" s="17">
        <v>8.3353927614790005E-2</v>
      </c>
      <c r="R13" s="17"/>
      <c r="S13" s="17">
        <v>5.26664852876964E-2</v>
      </c>
      <c r="T13" s="17">
        <v>6.6114916240634397E-2</v>
      </c>
      <c r="U13" s="17">
        <v>7.0824706507011406E-2</v>
      </c>
      <c r="V13" s="17">
        <v>8.0632446533295807E-2</v>
      </c>
      <c r="W13" s="17">
        <v>7.9294015877141799E-2</v>
      </c>
      <c r="X13" s="17">
        <v>8.3036726784726705E-2</v>
      </c>
      <c r="Y13" s="17">
        <v>5.2749443398252001E-2</v>
      </c>
      <c r="Z13" s="17">
        <v>2.4157074035133601E-2</v>
      </c>
      <c r="AA13" s="17">
        <v>3.8360314381125298E-2</v>
      </c>
      <c r="AB13" s="17">
        <v>8.9867990668159703E-2</v>
      </c>
      <c r="AC13" s="17">
        <v>7.72500255428724E-2</v>
      </c>
      <c r="AD13" s="17">
        <v>7.3783524385263796E-2</v>
      </c>
      <c r="AE13" s="17"/>
      <c r="AF13" s="17">
        <v>6.29824659373657E-2</v>
      </c>
      <c r="AG13" s="17">
        <v>4.57876579128332E-2</v>
      </c>
      <c r="AH13" s="17">
        <v>4.3394821407020903E-2</v>
      </c>
      <c r="AI13" s="17">
        <v>0.15447798006727201</v>
      </c>
      <c r="AJ13" s="17">
        <v>5.2965759448902597E-2</v>
      </c>
      <c r="AK13" s="17"/>
      <c r="AL13" s="17">
        <v>4.3146759506386002E-2</v>
      </c>
      <c r="AM13" s="17">
        <v>7.1001470936780095E-2</v>
      </c>
      <c r="AN13" s="17">
        <v>2.4091142039167401E-2</v>
      </c>
      <c r="AO13" s="17">
        <v>0.12768909013725499</v>
      </c>
      <c r="AP13" s="17">
        <v>5.9516615217065298E-2</v>
      </c>
      <c r="AQ13" s="17">
        <v>4.4741408837865898E-2</v>
      </c>
      <c r="AR13" s="17"/>
      <c r="AS13" s="17">
        <v>4.9400126220150102E-2</v>
      </c>
      <c r="AT13" s="17">
        <v>6.1743693464677597E-2</v>
      </c>
      <c r="AU13" s="17">
        <v>7.2932203078340405E-2</v>
      </c>
      <c r="AV13" s="17">
        <v>7.67184367419428E-2</v>
      </c>
      <c r="AW13" s="17">
        <v>0.15266241076107301</v>
      </c>
      <c r="AX13" s="17"/>
      <c r="AY13" s="17">
        <v>4.6159383729050402E-2</v>
      </c>
      <c r="AZ13" s="17">
        <v>5.7088136851533598E-2</v>
      </c>
      <c r="BA13" s="17">
        <v>7.4346725182426701E-2</v>
      </c>
      <c r="BB13" s="17">
        <v>6.0759295281154702E-2</v>
      </c>
      <c r="BC13" s="17">
        <v>0.25326527130646398</v>
      </c>
      <c r="BD13" s="17"/>
      <c r="BE13" s="17">
        <v>0.16051911091274901</v>
      </c>
      <c r="BF13" s="17">
        <v>6.5979258074445199E-2</v>
      </c>
      <c r="BG13" s="17">
        <v>6.6979111300422403E-2</v>
      </c>
      <c r="BH13" s="17">
        <v>5.0073430721466798E-2</v>
      </c>
      <c r="BI13" s="17"/>
      <c r="BJ13" s="17">
        <v>0.18668962010751</v>
      </c>
      <c r="BK13" s="17">
        <v>9.5253054990056193E-2</v>
      </c>
      <c r="BL13" s="17">
        <v>6.9256131299958903E-2</v>
      </c>
      <c r="BM13" s="17">
        <v>3.2164930430716498E-2</v>
      </c>
      <c r="BN13" s="17"/>
      <c r="BO13" s="17">
        <v>0.123313883288461</v>
      </c>
      <c r="BP13" s="17">
        <v>0.112449151196192</v>
      </c>
      <c r="BQ13" s="17">
        <v>4.5420650708962999E-2</v>
      </c>
      <c r="BR13" s="17"/>
      <c r="BS13" s="17">
        <v>5.6841475982316397E-2</v>
      </c>
      <c r="BT13" s="17">
        <v>7.5571460818701294E-2</v>
      </c>
      <c r="BU13" s="17"/>
      <c r="BV13" s="17">
        <v>6.3163717083976403E-2</v>
      </c>
      <c r="BW13" s="17">
        <v>5.0775257407993199E-2</v>
      </c>
      <c r="BX13" s="17">
        <v>9.0389440168935298E-2</v>
      </c>
      <c r="BY13" s="17"/>
      <c r="BZ13" s="17">
        <v>4.1382572024063702E-2</v>
      </c>
      <c r="CA13" s="17">
        <v>5.2387299986141903E-2</v>
      </c>
    </row>
    <row r="14" spans="2:79" x14ac:dyDescent="0.3">
      <c r="B14" s="18" t="s">
        <v>149</v>
      </c>
      <c r="C14" s="17">
        <v>1.93139116391336E-2</v>
      </c>
      <c r="D14" s="17">
        <v>1.7904478685590499E-2</v>
      </c>
      <c r="E14" s="17">
        <v>2.0860095966946601E-2</v>
      </c>
      <c r="F14" s="17"/>
      <c r="G14" s="17">
        <v>2.3099187989677701E-2</v>
      </c>
      <c r="H14" s="17">
        <v>1.3966276230067401E-2</v>
      </c>
      <c r="I14" s="17">
        <v>2.4053096668305698E-2</v>
      </c>
      <c r="J14" s="17">
        <v>2.6172582789929701E-2</v>
      </c>
      <c r="K14" s="17">
        <v>2.0374315901923502E-2</v>
      </c>
      <c r="L14" s="17">
        <v>1.10088400151913E-2</v>
      </c>
      <c r="M14" s="17"/>
      <c r="N14" s="17">
        <v>7.11036952757098E-3</v>
      </c>
      <c r="O14" s="17">
        <v>1.8537882678077301E-2</v>
      </c>
      <c r="P14" s="17">
        <v>2.4517856255477501E-2</v>
      </c>
      <c r="Q14" s="17">
        <v>2.9107614209519898E-2</v>
      </c>
      <c r="R14" s="17"/>
      <c r="S14" s="17">
        <v>1.29372907604338E-2</v>
      </c>
      <c r="T14" s="17">
        <v>2.14154173910093E-2</v>
      </c>
      <c r="U14" s="17">
        <v>1.22471469577611E-2</v>
      </c>
      <c r="V14" s="17">
        <v>1.5500524755659001E-2</v>
      </c>
      <c r="W14" s="17">
        <v>7.4245513768336499E-3</v>
      </c>
      <c r="X14" s="17">
        <v>3.2495446262576999E-2</v>
      </c>
      <c r="Y14" s="17">
        <v>3.2121090840729498E-2</v>
      </c>
      <c r="Z14" s="17">
        <v>0</v>
      </c>
      <c r="AA14" s="17">
        <v>1.8249879426285601E-2</v>
      </c>
      <c r="AB14" s="17">
        <v>1.9189084663553999E-2</v>
      </c>
      <c r="AC14" s="17">
        <v>5.1605499436693597E-2</v>
      </c>
      <c r="AD14" s="17">
        <v>0</v>
      </c>
      <c r="AE14" s="17"/>
      <c r="AF14" s="17">
        <v>1.5624591595470401E-2</v>
      </c>
      <c r="AG14" s="17">
        <v>9.8807503102010304E-3</v>
      </c>
      <c r="AH14" s="17">
        <v>1.8299359332427202E-2</v>
      </c>
      <c r="AI14" s="17">
        <v>2.1032521297174901E-2</v>
      </c>
      <c r="AJ14" s="17">
        <v>2.52117384104334E-2</v>
      </c>
      <c r="AK14" s="17"/>
      <c r="AL14" s="17">
        <v>1.17340720426969E-2</v>
      </c>
      <c r="AM14" s="17">
        <v>1.43252814322427E-2</v>
      </c>
      <c r="AN14" s="17">
        <v>4.83470430184428E-3</v>
      </c>
      <c r="AO14" s="17">
        <v>6.4787132591951901E-3</v>
      </c>
      <c r="AP14" s="17">
        <v>1.9204787090035001E-2</v>
      </c>
      <c r="AQ14" s="17">
        <v>4.98841953169913E-2</v>
      </c>
      <c r="AR14" s="17"/>
      <c r="AS14" s="17">
        <v>6.2381021409490403E-3</v>
      </c>
      <c r="AT14" s="17">
        <v>1.9633191803548701E-2</v>
      </c>
      <c r="AU14" s="17">
        <v>2.6717829886210302E-2</v>
      </c>
      <c r="AV14" s="17">
        <v>1.8265024889798E-2</v>
      </c>
      <c r="AW14" s="17">
        <v>4.2841692817359202E-2</v>
      </c>
      <c r="AX14" s="17"/>
      <c r="AY14" s="17">
        <v>1.1725464401895499E-2</v>
      </c>
      <c r="AZ14" s="17">
        <v>1.9493479193175001E-2</v>
      </c>
      <c r="BA14" s="17">
        <v>2.7306995400884299E-2</v>
      </c>
      <c r="BB14" s="17">
        <v>2.0710257492869599E-2</v>
      </c>
      <c r="BC14" s="17">
        <v>2.1775539487746801E-2</v>
      </c>
      <c r="BD14" s="17"/>
      <c r="BE14" s="17">
        <v>2.3421765978012501E-2</v>
      </c>
      <c r="BF14" s="17">
        <v>1.114893053109E-2</v>
      </c>
      <c r="BG14" s="17">
        <v>1.73259697809773E-2</v>
      </c>
      <c r="BH14" s="17">
        <v>2.57258403256675E-2</v>
      </c>
      <c r="BI14" s="17"/>
      <c r="BJ14" s="17">
        <v>2.3905847867808999E-2</v>
      </c>
      <c r="BK14" s="17">
        <v>7.2111541110546299E-3</v>
      </c>
      <c r="BL14" s="17">
        <v>1.8073635363146701E-2</v>
      </c>
      <c r="BM14" s="17">
        <v>2.0697443010289099E-2</v>
      </c>
      <c r="BN14" s="17"/>
      <c r="BO14" s="17">
        <v>2.12363396221085E-2</v>
      </c>
      <c r="BP14" s="17">
        <v>1.83402853635279E-2</v>
      </c>
      <c r="BQ14" s="17">
        <v>1.9266376082345799E-2</v>
      </c>
      <c r="BR14" s="17"/>
      <c r="BS14" s="17">
        <v>1.9854139723902001E-2</v>
      </c>
      <c r="BT14" s="17">
        <v>1.8760608072844399E-2</v>
      </c>
      <c r="BU14" s="17"/>
      <c r="BV14" s="17">
        <v>1.38046305380502E-2</v>
      </c>
      <c r="BW14" s="17">
        <v>2.46786014227603E-2</v>
      </c>
      <c r="BX14" s="17">
        <v>6.8686794557948896E-3</v>
      </c>
      <c r="BY14" s="17"/>
      <c r="BZ14" s="17">
        <v>0</v>
      </c>
      <c r="CA14" s="17">
        <v>0</v>
      </c>
    </row>
    <row r="15" spans="2:79" x14ac:dyDescent="0.3">
      <c r="B15" s="18" t="s">
        <v>213</v>
      </c>
      <c r="C15" s="21">
        <v>0.71672123049516501</v>
      </c>
      <c r="D15" s="21">
        <v>0.67382568450348301</v>
      </c>
      <c r="E15" s="21">
        <v>0.76020009301834002</v>
      </c>
      <c r="F15" s="21"/>
      <c r="G15" s="21">
        <v>0.66033051656963704</v>
      </c>
      <c r="H15" s="21">
        <v>0.72591926626814895</v>
      </c>
      <c r="I15" s="21">
        <v>0.75244717645450498</v>
      </c>
      <c r="J15" s="21">
        <v>0.65289343692095803</v>
      </c>
      <c r="K15" s="21">
        <v>0.724860177855565</v>
      </c>
      <c r="L15" s="21">
        <v>0.76429871998482102</v>
      </c>
      <c r="M15" s="21"/>
      <c r="N15" s="21">
        <v>0.78065151964173796</v>
      </c>
      <c r="O15" s="21">
        <v>0.70043859736223901</v>
      </c>
      <c r="P15" s="21">
        <v>0.69711795362960904</v>
      </c>
      <c r="Q15" s="21">
        <v>0.68241256981230602</v>
      </c>
      <c r="R15" s="21"/>
      <c r="S15" s="21">
        <v>0.69360494828016495</v>
      </c>
      <c r="T15" s="21">
        <v>0.71250251177266199</v>
      </c>
      <c r="U15" s="21">
        <v>0.71553909982477104</v>
      </c>
      <c r="V15" s="21">
        <v>0.75672186107117201</v>
      </c>
      <c r="W15" s="21">
        <v>0.68442394852934596</v>
      </c>
      <c r="X15" s="21">
        <v>0.69407950017956599</v>
      </c>
      <c r="Y15" s="21">
        <v>0.71601838022331399</v>
      </c>
      <c r="Z15" s="21">
        <v>0.76506157180029999</v>
      </c>
      <c r="AA15" s="21">
        <v>0.76319324667907995</v>
      </c>
      <c r="AB15" s="21">
        <v>0.71618898288145105</v>
      </c>
      <c r="AC15" s="21">
        <v>0.67371215079666702</v>
      </c>
      <c r="AD15" s="21">
        <v>0.71029221332395598</v>
      </c>
      <c r="AE15" s="21"/>
      <c r="AF15" s="21">
        <v>0.73862741829731204</v>
      </c>
      <c r="AG15" s="21">
        <v>0.76650453248556005</v>
      </c>
      <c r="AH15" s="21">
        <v>0.74833290269932895</v>
      </c>
      <c r="AI15" s="21">
        <v>0.54292139390604999</v>
      </c>
      <c r="AJ15" s="21">
        <v>0.74081881438215702</v>
      </c>
      <c r="AK15" s="21"/>
      <c r="AL15" s="21">
        <v>0.78578382811498704</v>
      </c>
      <c r="AM15" s="21">
        <v>0.75815162938095604</v>
      </c>
      <c r="AN15" s="21">
        <v>0.74098278481226798</v>
      </c>
      <c r="AO15" s="21">
        <v>0.60383777831357199</v>
      </c>
      <c r="AP15" s="21">
        <v>0.72008409862686396</v>
      </c>
      <c r="AQ15" s="21">
        <v>0.70456616718437004</v>
      </c>
      <c r="AR15" s="21"/>
      <c r="AS15" s="21">
        <v>0.78156200505046103</v>
      </c>
      <c r="AT15" s="21">
        <v>0.73888412459578001</v>
      </c>
      <c r="AU15" s="21">
        <v>0.65023436561888504</v>
      </c>
      <c r="AV15" s="21">
        <v>0.67096785165286099</v>
      </c>
      <c r="AW15" s="21">
        <v>0.65086445308777496</v>
      </c>
      <c r="AX15" s="21"/>
      <c r="AY15" s="21">
        <v>0.76667094204986297</v>
      </c>
      <c r="AZ15" s="21">
        <v>0.74585751948062995</v>
      </c>
      <c r="BA15" s="21">
        <v>0.66353380769155001</v>
      </c>
      <c r="BB15" s="21">
        <v>0.67088975340454104</v>
      </c>
      <c r="BC15" s="21">
        <v>0.53540925178055299</v>
      </c>
      <c r="BD15" s="21"/>
      <c r="BE15" s="21">
        <v>0.49934682964754201</v>
      </c>
      <c r="BF15" s="21">
        <v>0.65797732098905604</v>
      </c>
      <c r="BG15" s="21">
        <v>0.731520178961372</v>
      </c>
      <c r="BH15" s="21">
        <v>0.75980289948428703</v>
      </c>
      <c r="BI15" s="21"/>
      <c r="BJ15" s="21">
        <v>0.436423060276664</v>
      </c>
      <c r="BK15" s="21">
        <v>0.6855222669962</v>
      </c>
      <c r="BL15" s="21">
        <v>0.70828204637425296</v>
      </c>
      <c r="BM15" s="21">
        <v>0.78919231379535504</v>
      </c>
      <c r="BN15" s="21"/>
      <c r="BO15" s="21">
        <v>0.58951933414509505</v>
      </c>
      <c r="BP15" s="21">
        <v>0.60641661672521696</v>
      </c>
      <c r="BQ15" s="21">
        <v>0.76470330042359003</v>
      </c>
      <c r="BR15" s="21"/>
      <c r="BS15" s="21">
        <v>0.755209623256757</v>
      </c>
      <c r="BT15" s="21">
        <v>0.66728642113777104</v>
      </c>
      <c r="BU15" s="21"/>
      <c r="BV15" s="21">
        <v>0.73766310760426701</v>
      </c>
      <c r="BW15" s="21">
        <v>0.73668162129925296</v>
      </c>
      <c r="BX15" s="21">
        <v>0.67856923482433096</v>
      </c>
      <c r="BY15" s="21"/>
      <c r="BZ15" s="21">
        <v>0.81673424645548798</v>
      </c>
      <c r="CA15" s="21">
        <v>0.78039901461584704</v>
      </c>
    </row>
    <row r="16" spans="2:79" x14ac:dyDescent="0.3">
      <c r="B16" s="18" t="s">
        <v>214</v>
      </c>
      <c r="C16" s="21">
        <v>0.128310045764022</v>
      </c>
      <c r="D16" s="21">
        <v>0.16706095884014899</v>
      </c>
      <c r="E16" s="21">
        <v>8.8408891794862998E-2</v>
      </c>
      <c r="F16" s="21"/>
      <c r="G16" s="21">
        <v>0.15674408311622801</v>
      </c>
      <c r="H16" s="21">
        <v>0.1152096260962</v>
      </c>
      <c r="I16" s="21">
        <v>9.6098159052169299E-2</v>
      </c>
      <c r="J16" s="21">
        <v>0.178503551852253</v>
      </c>
      <c r="K16" s="21">
        <v>0.14439132555981199</v>
      </c>
      <c r="L16" s="21">
        <v>9.4631838111410002E-2</v>
      </c>
      <c r="M16" s="21"/>
      <c r="N16" s="21">
        <v>9.6345451464776605E-2</v>
      </c>
      <c r="O16" s="21">
        <v>0.10853924810396</v>
      </c>
      <c r="P16" s="21">
        <v>0.15004106502644901</v>
      </c>
      <c r="Q16" s="21">
        <v>0.165007979923777</v>
      </c>
      <c r="R16" s="21"/>
      <c r="S16" s="21">
        <v>0.106882518555003</v>
      </c>
      <c r="T16" s="21">
        <v>0.111779862277471</v>
      </c>
      <c r="U16" s="21">
        <v>0.13325528130304301</v>
      </c>
      <c r="V16" s="21">
        <v>0.132366613941373</v>
      </c>
      <c r="W16" s="21">
        <v>0.15914554332563499</v>
      </c>
      <c r="X16" s="21">
        <v>0.13777799754452699</v>
      </c>
      <c r="Y16" s="21">
        <v>0.121539677096669</v>
      </c>
      <c r="Z16" s="21">
        <v>9.5581107923557104E-2</v>
      </c>
      <c r="AA16" s="21">
        <v>0.11788939029524501</v>
      </c>
      <c r="AB16" s="21">
        <v>0.14661368952923701</v>
      </c>
      <c r="AC16" s="21">
        <v>0.163359379719657</v>
      </c>
      <c r="AD16" s="21">
        <v>0.159996790236409</v>
      </c>
      <c r="AE16" s="21"/>
      <c r="AF16" s="21">
        <v>0.121916004429303</v>
      </c>
      <c r="AG16" s="21">
        <v>9.9775524182851294E-2</v>
      </c>
      <c r="AH16" s="21">
        <v>6.5546026357631695E-2</v>
      </c>
      <c r="AI16" s="21">
        <v>0.26078385296831302</v>
      </c>
      <c r="AJ16" s="21">
        <v>0.10878049013379899</v>
      </c>
      <c r="AK16" s="21"/>
      <c r="AL16" s="21">
        <v>8.7859371028322794E-2</v>
      </c>
      <c r="AM16" s="21">
        <v>0.12298107908093101</v>
      </c>
      <c r="AN16" s="21">
        <v>9.8130814668977107E-2</v>
      </c>
      <c r="AO16" s="21">
        <v>0.22306945510266499</v>
      </c>
      <c r="AP16" s="21">
        <v>0.12624901615512499</v>
      </c>
      <c r="AQ16" s="21">
        <v>8.4294196388341694E-2</v>
      </c>
      <c r="AR16" s="21"/>
      <c r="AS16" s="21">
        <v>0.110822111505891</v>
      </c>
      <c r="AT16" s="21">
        <v>0.114414607391711</v>
      </c>
      <c r="AU16" s="21">
        <v>0.15134342853618901</v>
      </c>
      <c r="AV16" s="21">
        <v>0.16309445350847501</v>
      </c>
      <c r="AW16" s="21">
        <v>0.18525359151924101</v>
      </c>
      <c r="AX16" s="21"/>
      <c r="AY16" s="21">
        <v>9.9327179127957105E-2</v>
      </c>
      <c r="AZ16" s="21">
        <v>0.103598619701917</v>
      </c>
      <c r="BA16" s="21">
        <v>0.140341148554393</v>
      </c>
      <c r="BB16" s="21">
        <v>0.18427705971071301</v>
      </c>
      <c r="BC16" s="21">
        <v>0.33813267067295699</v>
      </c>
      <c r="BD16" s="21"/>
      <c r="BE16" s="21">
        <v>0.25476179035846702</v>
      </c>
      <c r="BF16" s="21">
        <v>0.16077129065808299</v>
      </c>
      <c r="BG16" s="21">
        <v>0.122556913360336</v>
      </c>
      <c r="BH16" s="21">
        <v>0.102340810941891</v>
      </c>
      <c r="BI16" s="21"/>
      <c r="BJ16" s="21">
        <v>0.34445353891963598</v>
      </c>
      <c r="BK16" s="21">
        <v>0.11553727101248901</v>
      </c>
      <c r="BL16" s="21">
        <v>0.12886343274759601</v>
      </c>
      <c r="BM16" s="21">
        <v>8.1434904365291397E-2</v>
      </c>
      <c r="BN16" s="21"/>
      <c r="BO16" s="21">
        <v>0.20993327853084401</v>
      </c>
      <c r="BP16" s="21">
        <v>0.20898031024059999</v>
      </c>
      <c r="BQ16" s="21">
        <v>9.6911244319681997E-2</v>
      </c>
      <c r="BR16" s="21"/>
      <c r="BS16" s="21">
        <v>0.10197579505205701</v>
      </c>
      <c r="BT16" s="21">
        <v>0.16124865200800201</v>
      </c>
      <c r="BU16" s="21"/>
      <c r="BV16" s="21">
        <v>0.12696271105537699</v>
      </c>
      <c r="BW16" s="21">
        <v>0.10154114313242101</v>
      </c>
      <c r="BX16" s="21">
        <v>0.173130075607307</v>
      </c>
      <c r="BY16" s="21"/>
      <c r="BZ16" s="21">
        <v>9.0106300740869602E-2</v>
      </c>
      <c r="CA16" s="21">
        <v>9.0522636189245401E-2</v>
      </c>
    </row>
    <row r="17" spans="2:79" x14ac:dyDescent="0.3">
      <c r="B17" s="18" t="s">
        <v>191</v>
      </c>
      <c r="C17" s="22">
        <v>0.58841118473114296</v>
      </c>
      <c r="D17" s="22">
        <v>0.50676472566333397</v>
      </c>
      <c r="E17" s="22">
        <v>0.67179120122347702</v>
      </c>
      <c r="F17" s="22"/>
      <c r="G17" s="22">
        <v>0.50358643345340903</v>
      </c>
      <c r="H17" s="22">
        <v>0.61070964017194995</v>
      </c>
      <c r="I17" s="22">
        <v>0.65634901740233598</v>
      </c>
      <c r="J17" s="22">
        <v>0.474389885068705</v>
      </c>
      <c r="K17" s="22">
        <v>0.58046885229575296</v>
      </c>
      <c r="L17" s="22">
        <v>0.66966688187341095</v>
      </c>
      <c r="M17" s="22"/>
      <c r="N17" s="22">
        <v>0.68430606817696105</v>
      </c>
      <c r="O17" s="22">
        <v>0.59189934925827803</v>
      </c>
      <c r="P17" s="22">
        <v>0.54707688860315995</v>
      </c>
      <c r="Q17" s="22">
        <v>0.517404589888529</v>
      </c>
      <c r="R17" s="22"/>
      <c r="S17" s="22">
        <v>0.58672242972516198</v>
      </c>
      <c r="T17" s="22">
        <v>0.60072264949519105</v>
      </c>
      <c r="U17" s="22">
        <v>0.58228381852172895</v>
      </c>
      <c r="V17" s="22">
        <v>0.62435524712979895</v>
      </c>
      <c r="W17" s="22">
        <v>0.52527840520371105</v>
      </c>
      <c r="X17" s="22">
        <v>0.55630150263503897</v>
      </c>
      <c r="Y17" s="22">
        <v>0.59447870312664497</v>
      </c>
      <c r="Z17" s="22">
        <v>0.66948046387674298</v>
      </c>
      <c r="AA17" s="22">
        <v>0.64530385638383503</v>
      </c>
      <c r="AB17" s="22">
        <v>0.56957529335221402</v>
      </c>
      <c r="AC17" s="22">
        <v>0.51035277107701105</v>
      </c>
      <c r="AD17" s="22">
        <v>0.55029542308754598</v>
      </c>
      <c r="AE17" s="22"/>
      <c r="AF17" s="22">
        <v>0.61671141386800798</v>
      </c>
      <c r="AG17" s="22">
        <v>0.66672900830270898</v>
      </c>
      <c r="AH17" s="22">
        <v>0.68278687634169699</v>
      </c>
      <c r="AI17" s="22">
        <v>0.28213754093773802</v>
      </c>
      <c r="AJ17" s="22">
        <v>0.63203832424835804</v>
      </c>
      <c r="AK17" s="22"/>
      <c r="AL17" s="22">
        <v>0.69792445708666395</v>
      </c>
      <c r="AM17" s="22">
        <v>0.63517055030002401</v>
      </c>
      <c r="AN17" s="22">
        <v>0.64285197014329098</v>
      </c>
      <c r="AO17" s="22">
        <v>0.38076832321090598</v>
      </c>
      <c r="AP17" s="22">
        <v>0.593835082471739</v>
      </c>
      <c r="AQ17" s="22">
        <v>0.62027197079602903</v>
      </c>
      <c r="AR17" s="22"/>
      <c r="AS17" s="22">
        <v>0.67073989354456898</v>
      </c>
      <c r="AT17" s="22">
        <v>0.62446951720406796</v>
      </c>
      <c r="AU17" s="22">
        <v>0.498890937082695</v>
      </c>
      <c r="AV17" s="22">
        <v>0.50787339814438603</v>
      </c>
      <c r="AW17" s="22">
        <v>0.46561086156853398</v>
      </c>
      <c r="AX17" s="22"/>
      <c r="AY17" s="22">
        <v>0.667343762921906</v>
      </c>
      <c r="AZ17" s="22">
        <v>0.64225889977871298</v>
      </c>
      <c r="BA17" s="22">
        <v>0.52319265913715696</v>
      </c>
      <c r="BB17" s="22">
        <v>0.48661269369382798</v>
      </c>
      <c r="BC17" s="22">
        <v>0.19727658110759599</v>
      </c>
      <c r="BD17" s="22"/>
      <c r="BE17" s="22">
        <v>0.24458503928907499</v>
      </c>
      <c r="BF17" s="22">
        <v>0.49720603033097299</v>
      </c>
      <c r="BG17" s="22">
        <v>0.60896326560103597</v>
      </c>
      <c r="BH17" s="22">
        <v>0.65746208854239596</v>
      </c>
      <c r="BI17" s="22"/>
      <c r="BJ17" s="22">
        <v>9.1969521357028003E-2</v>
      </c>
      <c r="BK17" s="22">
        <v>0.56998499598371</v>
      </c>
      <c r="BL17" s="22">
        <v>0.57941861362665703</v>
      </c>
      <c r="BM17" s="22">
        <v>0.70775740943006404</v>
      </c>
      <c r="BN17" s="22"/>
      <c r="BO17" s="22">
        <v>0.37958605561425102</v>
      </c>
      <c r="BP17" s="22">
        <v>0.39743630648461697</v>
      </c>
      <c r="BQ17" s="22">
        <v>0.66779205610390802</v>
      </c>
      <c r="BR17" s="22"/>
      <c r="BS17" s="22">
        <v>0.65323382820470099</v>
      </c>
      <c r="BT17" s="22">
        <v>0.50603776912976794</v>
      </c>
      <c r="BU17" s="22"/>
      <c r="BV17" s="22">
        <v>0.61070039654888997</v>
      </c>
      <c r="BW17" s="22">
        <v>0.63514047816683195</v>
      </c>
      <c r="BX17" s="22">
        <v>0.50543915921702398</v>
      </c>
      <c r="BY17" s="22"/>
      <c r="BZ17" s="22">
        <v>0.72662794571461797</v>
      </c>
      <c r="CA17" s="22">
        <v>0.68987637842660199</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0.41213849479618297</v>
      </c>
      <c r="D9" s="17">
        <v>0.36598098549568198</v>
      </c>
      <c r="E9" s="17">
        <v>0.45795213510100502</v>
      </c>
      <c r="F9" s="17"/>
      <c r="G9" s="17">
        <v>0.29513376050115397</v>
      </c>
      <c r="H9" s="17">
        <v>0.38088534739494301</v>
      </c>
      <c r="I9" s="17">
        <v>0.419458036441888</v>
      </c>
      <c r="J9" s="17">
        <v>0.40229900669073898</v>
      </c>
      <c r="K9" s="17">
        <v>0.41776049102399698</v>
      </c>
      <c r="L9" s="17">
        <v>0.51399005477690995</v>
      </c>
      <c r="M9" s="17"/>
      <c r="N9" s="17">
        <v>0.49224948896697701</v>
      </c>
      <c r="O9" s="17">
        <v>0.42902120883375999</v>
      </c>
      <c r="P9" s="17">
        <v>0.34242184796725</v>
      </c>
      <c r="Q9" s="17">
        <v>0.36620980329519598</v>
      </c>
      <c r="R9" s="17"/>
      <c r="S9" s="17">
        <v>0.42062451382980898</v>
      </c>
      <c r="T9" s="17">
        <v>0.44549232985215897</v>
      </c>
      <c r="U9" s="17">
        <v>0.37583718187508902</v>
      </c>
      <c r="V9" s="17">
        <v>0.42133426355034698</v>
      </c>
      <c r="W9" s="17">
        <v>0.39738622485856301</v>
      </c>
      <c r="X9" s="17">
        <v>0.386325902254813</v>
      </c>
      <c r="Y9" s="17">
        <v>0.38167357327524198</v>
      </c>
      <c r="Z9" s="17">
        <v>0.49852028837004603</v>
      </c>
      <c r="AA9" s="17">
        <v>0.413314559147613</v>
      </c>
      <c r="AB9" s="17">
        <v>0.41302697540783201</v>
      </c>
      <c r="AC9" s="17">
        <v>0.40259632386738498</v>
      </c>
      <c r="AD9" s="17">
        <v>0.38515573638623402</v>
      </c>
      <c r="AE9" s="17"/>
      <c r="AF9" s="17">
        <v>0.44160691243311301</v>
      </c>
      <c r="AG9" s="17">
        <v>0.43850810955073</v>
      </c>
      <c r="AH9" s="17">
        <v>0.47357625576685197</v>
      </c>
      <c r="AI9" s="17">
        <v>0.30077182426056598</v>
      </c>
      <c r="AJ9" s="17">
        <v>0.42155092718171699</v>
      </c>
      <c r="AK9" s="17"/>
      <c r="AL9" s="17">
        <v>0.452550652595268</v>
      </c>
      <c r="AM9" s="17">
        <v>0.459219536772282</v>
      </c>
      <c r="AN9" s="17">
        <v>0.477564850051723</v>
      </c>
      <c r="AO9" s="17">
        <v>0.31797621794222802</v>
      </c>
      <c r="AP9" s="17">
        <v>0.44577806522028002</v>
      </c>
      <c r="AQ9" s="17">
        <v>0.33651017546305301</v>
      </c>
      <c r="AR9" s="17"/>
      <c r="AS9" s="17">
        <v>0.52843412982139804</v>
      </c>
      <c r="AT9" s="17">
        <v>0.39099728735077499</v>
      </c>
      <c r="AU9" s="17">
        <v>0.38070249278567397</v>
      </c>
      <c r="AV9" s="17">
        <v>0.39909581078627498</v>
      </c>
      <c r="AW9" s="17">
        <v>0.39598369112401699</v>
      </c>
      <c r="AX9" s="17"/>
      <c r="AY9" s="17">
        <v>0.51377423737668204</v>
      </c>
      <c r="AZ9" s="17">
        <v>0.398346925598834</v>
      </c>
      <c r="BA9" s="17">
        <v>0.35942734163538498</v>
      </c>
      <c r="BB9" s="17">
        <v>0.38181219172777903</v>
      </c>
      <c r="BC9" s="17">
        <v>0.271153535929825</v>
      </c>
      <c r="BD9" s="17"/>
      <c r="BE9" s="17">
        <v>0.23001865667871099</v>
      </c>
      <c r="BF9" s="17">
        <v>0.31989734889303001</v>
      </c>
      <c r="BG9" s="17">
        <v>0.41029064622517503</v>
      </c>
      <c r="BH9" s="17">
        <v>0.50212245796576005</v>
      </c>
      <c r="BI9" s="17"/>
      <c r="BJ9" s="17">
        <v>0.12425169267297</v>
      </c>
      <c r="BK9" s="17">
        <v>0.27279717237405898</v>
      </c>
      <c r="BL9" s="17">
        <v>0.36123469626716298</v>
      </c>
      <c r="BM9" s="17">
        <v>0.52292219429454601</v>
      </c>
      <c r="BN9" s="17"/>
      <c r="BO9" s="17">
        <v>0.19152243978731501</v>
      </c>
      <c r="BP9" s="17">
        <v>0.23293835805393201</v>
      </c>
      <c r="BQ9" s="17">
        <v>0.49340098226761803</v>
      </c>
      <c r="BR9" s="17"/>
      <c r="BS9" s="17">
        <v>0.45996961364905797</v>
      </c>
      <c r="BT9" s="17">
        <v>0.35315738693015303</v>
      </c>
      <c r="BU9" s="17"/>
      <c r="BV9" s="17">
        <v>0.41463713400449498</v>
      </c>
      <c r="BW9" s="17">
        <v>0.42876442438141299</v>
      </c>
      <c r="BX9" s="17">
        <v>0.39523250786396102</v>
      </c>
      <c r="BY9" s="17"/>
      <c r="BZ9" s="17">
        <v>0.51751436700829301</v>
      </c>
      <c r="CA9" s="17">
        <v>0.37673626243267</v>
      </c>
    </row>
    <row r="10" spans="2:79" x14ac:dyDescent="0.3">
      <c r="B10" s="18" t="s">
        <v>300</v>
      </c>
      <c r="C10" s="17">
        <v>0.24241032854374001</v>
      </c>
      <c r="D10" s="17">
        <v>0.25262737521162099</v>
      </c>
      <c r="E10" s="17">
        <v>0.23274001397157201</v>
      </c>
      <c r="F10" s="17"/>
      <c r="G10" s="17">
        <v>0.31558926299657197</v>
      </c>
      <c r="H10" s="17">
        <v>0.30180308138827799</v>
      </c>
      <c r="I10" s="17">
        <v>0.26599601029164799</v>
      </c>
      <c r="J10" s="17">
        <v>0.19558257909417001</v>
      </c>
      <c r="K10" s="17">
        <v>0.196048825254696</v>
      </c>
      <c r="L10" s="17">
        <v>0.19504352967653099</v>
      </c>
      <c r="M10" s="17"/>
      <c r="N10" s="17">
        <v>0.24212706947847301</v>
      </c>
      <c r="O10" s="17">
        <v>0.239878392034061</v>
      </c>
      <c r="P10" s="17">
        <v>0.25181193088689902</v>
      </c>
      <c r="Q10" s="17">
        <v>0.23747758003927</v>
      </c>
      <c r="R10" s="17"/>
      <c r="S10" s="17">
        <v>0.26076485111444803</v>
      </c>
      <c r="T10" s="17">
        <v>0.21581946714293401</v>
      </c>
      <c r="U10" s="17">
        <v>0.28639094400256698</v>
      </c>
      <c r="V10" s="17">
        <v>0.215973044821237</v>
      </c>
      <c r="W10" s="17">
        <v>0.16365915295095801</v>
      </c>
      <c r="X10" s="17">
        <v>0.25173325847794797</v>
      </c>
      <c r="Y10" s="17">
        <v>0.254358011735002</v>
      </c>
      <c r="Z10" s="17">
        <v>0.29352200694436698</v>
      </c>
      <c r="AA10" s="17">
        <v>0.26040491410600602</v>
      </c>
      <c r="AB10" s="17">
        <v>0.26236532815666802</v>
      </c>
      <c r="AC10" s="17">
        <v>0.195795833624959</v>
      </c>
      <c r="AD10" s="17">
        <v>0.24257019672640201</v>
      </c>
      <c r="AE10" s="17"/>
      <c r="AF10" s="17">
        <v>0.23818534427125901</v>
      </c>
      <c r="AG10" s="17">
        <v>0.26235386006439498</v>
      </c>
      <c r="AH10" s="17">
        <v>0.248154778817123</v>
      </c>
      <c r="AI10" s="17">
        <v>0.180815359355015</v>
      </c>
      <c r="AJ10" s="17">
        <v>0.25040044055502297</v>
      </c>
      <c r="AK10" s="17"/>
      <c r="AL10" s="17">
        <v>0.28628646548268799</v>
      </c>
      <c r="AM10" s="17">
        <v>0.23480052387728501</v>
      </c>
      <c r="AN10" s="17">
        <v>0.23878230616985699</v>
      </c>
      <c r="AO10" s="17">
        <v>0.207179352362452</v>
      </c>
      <c r="AP10" s="17">
        <v>0.231911310684286</v>
      </c>
      <c r="AQ10" s="17">
        <v>0.27541342221054099</v>
      </c>
      <c r="AR10" s="17"/>
      <c r="AS10" s="17">
        <v>0.22238239015656699</v>
      </c>
      <c r="AT10" s="17">
        <v>0.26881887419675099</v>
      </c>
      <c r="AU10" s="17">
        <v>0.217781268363789</v>
      </c>
      <c r="AV10" s="17">
        <v>0.20806596982686701</v>
      </c>
      <c r="AW10" s="17">
        <v>0.24922439163189999</v>
      </c>
      <c r="AX10" s="17"/>
      <c r="AY10" s="17">
        <v>0.19311058214343901</v>
      </c>
      <c r="AZ10" s="17">
        <v>0.27164804626978301</v>
      </c>
      <c r="BA10" s="17">
        <v>0.26068062251587998</v>
      </c>
      <c r="BB10" s="17">
        <v>0.24494882025770101</v>
      </c>
      <c r="BC10" s="17">
        <v>0.186724568284899</v>
      </c>
      <c r="BD10" s="17"/>
      <c r="BE10" s="17">
        <v>0.23687246230696701</v>
      </c>
      <c r="BF10" s="17">
        <v>0.25082570359680501</v>
      </c>
      <c r="BG10" s="17">
        <v>0.24053264988441</v>
      </c>
      <c r="BH10" s="17">
        <v>0.243392444887301</v>
      </c>
      <c r="BI10" s="17"/>
      <c r="BJ10" s="17">
        <v>0.17925793573891499</v>
      </c>
      <c r="BK10" s="17">
        <v>0.27257479429589698</v>
      </c>
      <c r="BL10" s="17">
        <v>0.234555163957331</v>
      </c>
      <c r="BM10" s="17">
        <v>0.25714352890346198</v>
      </c>
      <c r="BN10" s="17"/>
      <c r="BO10" s="17">
        <v>0.25294246154661998</v>
      </c>
      <c r="BP10" s="17">
        <v>0.253877479744816</v>
      </c>
      <c r="BQ10" s="17">
        <v>0.238407018558048</v>
      </c>
      <c r="BR10" s="17"/>
      <c r="BS10" s="17">
        <v>0.22535432356472701</v>
      </c>
      <c r="BT10" s="17">
        <v>0.26354629191614198</v>
      </c>
      <c r="BU10" s="17"/>
      <c r="BV10" s="17">
        <v>0.28314690388284203</v>
      </c>
      <c r="BW10" s="17">
        <v>0.23269570501756601</v>
      </c>
      <c r="BX10" s="17">
        <v>0.22913798632722801</v>
      </c>
      <c r="BY10" s="17"/>
      <c r="BZ10" s="17">
        <v>0.194515316071977</v>
      </c>
      <c r="CA10" s="17">
        <v>0.32639268895561402</v>
      </c>
    </row>
    <row r="11" spans="2:79" x14ac:dyDescent="0.3">
      <c r="B11" s="18" t="s">
        <v>210</v>
      </c>
      <c r="C11" s="17">
        <v>0.13241490504676801</v>
      </c>
      <c r="D11" s="17">
        <v>0.13674617554392501</v>
      </c>
      <c r="E11" s="17">
        <v>0.129367024163626</v>
      </c>
      <c r="F11" s="17"/>
      <c r="G11" s="17">
        <v>0.184467006503065</v>
      </c>
      <c r="H11" s="17">
        <v>0.149569286400631</v>
      </c>
      <c r="I11" s="17">
        <v>0.115092744686509</v>
      </c>
      <c r="J11" s="17">
        <v>0.12223625226471101</v>
      </c>
      <c r="K11" s="17">
        <v>0.117096509040835</v>
      </c>
      <c r="L11" s="17">
        <v>0.116277582443414</v>
      </c>
      <c r="M11" s="17"/>
      <c r="N11" s="17">
        <v>0.12893182375741499</v>
      </c>
      <c r="O11" s="17">
        <v>0.12943366953334701</v>
      </c>
      <c r="P11" s="17">
        <v>0.137813509154467</v>
      </c>
      <c r="Q11" s="17">
        <v>0.13495987309424301</v>
      </c>
      <c r="R11" s="17"/>
      <c r="S11" s="17">
        <v>0.14398378138597401</v>
      </c>
      <c r="T11" s="17">
        <v>0.11059817102271099</v>
      </c>
      <c r="U11" s="17">
        <v>0.123325696881165</v>
      </c>
      <c r="V11" s="17">
        <v>0.152451526859151</v>
      </c>
      <c r="W11" s="17">
        <v>0.17714272515035201</v>
      </c>
      <c r="X11" s="17">
        <v>0.162255946011646</v>
      </c>
      <c r="Y11" s="17">
        <v>0.14094886502430301</v>
      </c>
      <c r="Z11" s="17">
        <v>7.73736188544554E-2</v>
      </c>
      <c r="AA11" s="17">
        <v>0.13050892880565701</v>
      </c>
      <c r="AB11" s="17">
        <v>8.6294005722462E-2</v>
      </c>
      <c r="AC11" s="17">
        <v>0.13294217788233501</v>
      </c>
      <c r="AD11" s="17">
        <v>0.13770444816771099</v>
      </c>
      <c r="AE11" s="17"/>
      <c r="AF11" s="17">
        <v>0.113721505583865</v>
      </c>
      <c r="AG11" s="17">
        <v>0.128342227514332</v>
      </c>
      <c r="AH11" s="17">
        <v>0.145581770602773</v>
      </c>
      <c r="AI11" s="17">
        <v>0.14305903000584799</v>
      </c>
      <c r="AJ11" s="17">
        <v>0.13049529100999599</v>
      </c>
      <c r="AK11" s="17"/>
      <c r="AL11" s="17">
        <v>0.12174421627333799</v>
      </c>
      <c r="AM11" s="17">
        <v>0.13935431599067999</v>
      </c>
      <c r="AN11" s="17">
        <v>0.16192828419591701</v>
      </c>
      <c r="AO11" s="17">
        <v>0.122244003131792</v>
      </c>
      <c r="AP11" s="17">
        <v>0.109804256428931</v>
      </c>
      <c r="AQ11" s="17">
        <v>0.128533877167124</v>
      </c>
      <c r="AR11" s="17"/>
      <c r="AS11" s="17">
        <v>9.4426496678511607E-2</v>
      </c>
      <c r="AT11" s="17">
        <v>0.14152130267604099</v>
      </c>
      <c r="AU11" s="17">
        <v>0.15478139908674399</v>
      </c>
      <c r="AV11" s="17">
        <v>0.104920789096881</v>
      </c>
      <c r="AW11" s="17">
        <v>4.85650831628026E-2</v>
      </c>
      <c r="AX11" s="17"/>
      <c r="AY11" s="17">
        <v>9.5647355069967605E-2</v>
      </c>
      <c r="AZ11" s="17">
        <v>0.153228861844387</v>
      </c>
      <c r="BA11" s="17">
        <v>0.154487945681649</v>
      </c>
      <c r="BB11" s="17">
        <v>0.116749385345455</v>
      </c>
      <c r="BC11" s="17">
        <v>6.9342804722639498E-2</v>
      </c>
      <c r="BD11" s="17"/>
      <c r="BE11" s="17">
        <v>9.0360685238510194E-2</v>
      </c>
      <c r="BF11" s="17">
        <v>0.17012588272798099</v>
      </c>
      <c r="BG11" s="17">
        <v>0.143129193777605</v>
      </c>
      <c r="BH11" s="17">
        <v>9.6099164192778599E-2</v>
      </c>
      <c r="BI11" s="17"/>
      <c r="BJ11" s="17">
        <v>0.15300310828643099</v>
      </c>
      <c r="BK11" s="17">
        <v>0.187339251106896</v>
      </c>
      <c r="BL11" s="17">
        <v>0.165299084867183</v>
      </c>
      <c r="BM11" s="17">
        <v>0.10282250099231501</v>
      </c>
      <c r="BN11" s="17"/>
      <c r="BO11" s="17">
        <v>0.15442941728252499</v>
      </c>
      <c r="BP11" s="17">
        <v>0.19272169786482199</v>
      </c>
      <c r="BQ11" s="17">
        <v>0.11466759054430301</v>
      </c>
      <c r="BR11" s="17"/>
      <c r="BS11" s="17">
        <v>0.125131696940256</v>
      </c>
      <c r="BT11" s="17">
        <v>0.141510600687902</v>
      </c>
      <c r="BU11" s="17"/>
      <c r="BV11" s="17">
        <v>0.115748085299462</v>
      </c>
      <c r="BW11" s="17">
        <v>0.146085564732405</v>
      </c>
      <c r="BX11" s="17">
        <v>0.125337760479277</v>
      </c>
      <c r="BY11" s="17"/>
      <c r="BZ11" s="17">
        <v>0.112278801968136</v>
      </c>
      <c r="CA11" s="17">
        <v>8.4066343915377997E-2</v>
      </c>
    </row>
    <row r="12" spans="2:79" x14ac:dyDescent="0.3">
      <c r="B12" s="18" t="s">
        <v>301</v>
      </c>
      <c r="C12" s="17">
        <v>9.8762399489060404E-2</v>
      </c>
      <c r="D12" s="17">
        <v>0.101296140360464</v>
      </c>
      <c r="E12" s="17">
        <v>9.6296222075259896E-2</v>
      </c>
      <c r="F12" s="17"/>
      <c r="G12" s="17">
        <v>9.5523790198175806E-2</v>
      </c>
      <c r="H12" s="17">
        <v>7.7276042474305001E-2</v>
      </c>
      <c r="I12" s="17">
        <v>8.1169556400752699E-2</v>
      </c>
      <c r="J12" s="17">
        <v>0.123363590160042</v>
      </c>
      <c r="K12" s="17">
        <v>0.14322243742737001</v>
      </c>
      <c r="L12" s="17">
        <v>8.3040099293898495E-2</v>
      </c>
      <c r="M12" s="17"/>
      <c r="N12" s="17">
        <v>6.7533027705053095E-2</v>
      </c>
      <c r="O12" s="17">
        <v>9.6614545101449997E-2</v>
      </c>
      <c r="P12" s="17">
        <v>0.133192334268593</v>
      </c>
      <c r="Q12" s="17">
        <v>0.10450645920459101</v>
      </c>
      <c r="R12" s="17"/>
      <c r="S12" s="17">
        <v>8.3560234921200405E-2</v>
      </c>
      <c r="T12" s="17">
        <v>0.104115878226271</v>
      </c>
      <c r="U12" s="17">
        <v>0.10770025845567401</v>
      </c>
      <c r="V12" s="17">
        <v>8.8123925656486607E-2</v>
      </c>
      <c r="W12" s="17">
        <v>0.14420981165984201</v>
      </c>
      <c r="X12" s="17">
        <v>8.7318609249839002E-2</v>
      </c>
      <c r="Y12" s="17">
        <v>0.12161184028710099</v>
      </c>
      <c r="Z12" s="17">
        <v>7.7053469724484402E-2</v>
      </c>
      <c r="AA12" s="17">
        <v>8.4354649439599E-2</v>
      </c>
      <c r="AB12" s="17">
        <v>9.7570279347693301E-2</v>
      </c>
      <c r="AC12" s="17">
        <v>0.105560936408874</v>
      </c>
      <c r="AD12" s="17">
        <v>9.5347464314978703E-2</v>
      </c>
      <c r="AE12" s="17"/>
      <c r="AF12" s="17">
        <v>0.11531927061986599</v>
      </c>
      <c r="AG12" s="17">
        <v>9.3844787457975601E-2</v>
      </c>
      <c r="AH12" s="17">
        <v>5.4867680290777897E-2</v>
      </c>
      <c r="AI12" s="17">
        <v>0.119283735316562</v>
      </c>
      <c r="AJ12" s="17">
        <v>0.104606438614643</v>
      </c>
      <c r="AK12" s="17"/>
      <c r="AL12" s="17">
        <v>8.3910832271434796E-2</v>
      </c>
      <c r="AM12" s="17">
        <v>7.91391124501966E-2</v>
      </c>
      <c r="AN12" s="17">
        <v>5.8531593998659301E-2</v>
      </c>
      <c r="AO12" s="17">
        <v>0.15440956862539401</v>
      </c>
      <c r="AP12" s="17">
        <v>0.12895041537725399</v>
      </c>
      <c r="AQ12" s="17">
        <v>0.102341535929625</v>
      </c>
      <c r="AR12" s="17"/>
      <c r="AS12" s="17">
        <v>7.1311813253669296E-2</v>
      </c>
      <c r="AT12" s="17">
        <v>9.64449355306288E-2</v>
      </c>
      <c r="AU12" s="17">
        <v>0.11716641938969199</v>
      </c>
      <c r="AV12" s="17">
        <v>0.10875648381073801</v>
      </c>
      <c r="AW12" s="17">
        <v>0.133830604529492</v>
      </c>
      <c r="AX12" s="17"/>
      <c r="AY12" s="17">
        <v>9.9563257020238605E-2</v>
      </c>
      <c r="AZ12" s="17">
        <v>7.70793646287352E-2</v>
      </c>
      <c r="BA12" s="17">
        <v>0.112471949513634</v>
      </c>
      <c r="BB12" s="17">
        <v>0.116986214339591</v>
      </c>
      <c r="BC12" s="17">
        <v>0.18670992770088601</v>
      </c>
      <c r="BD12" s="17"/>
      <c r="BE12" s="17">
        <v>0.179934454604078</v>
      </c>
      <c r="BF12" s="17">
        <v>0.135821250924482</v>
      </c>
      <c r="BG12" s="17">
        <v>9.4878401503938004E-2</v>
      </c>
      <c r="BH12" s="17">
        <v>7.0526605998319503E-2</v>
      </c>
      <c r="BI12" s="17"/>
      <c r="BJ12" s="17">
        <v>0.174310528138337</v>
      </c>
      <c r="BK12" s="17">
        <v>0.10387639287881301</v>
      </c>
      <c r="BL12" s="17">
        <v>0.13955604098393601</v>
      </c>
      <c r="BM12" s="17">
        <v>6.2384142634159298E-2</v>
      </c>
      <c r="BN12" s="17"/>
      <c r="BO12" s="17">
        <v>0.185350577336511</v>
      </c>
      <c r="BP12" s="17">
        <v>0.16655962383130701</v>
      </c>
      <c r="BQ12" s="17">
        <v>6.9168885055707299E-2</v>
      </c>
      <c r="BR12" s="17"/>
      <c r="BS12" s="17">
        <v>9.2368360614931297E-2</v>
      </c>
      <c r="BT12" s="17">
        <v>0.107559063887551</v>
      </c>
      <c r="BU12" s="17"/>
      <c r="BV12" s="17">
        <v>9.0233533294230298E-2</v>
      </c>
      <c r="BW12" s="17">
        <v>9.7427226519797905E-2</v>
      </c>
      <c r="BX12" s="17">
        <v>0.115533672198492</v>
      </c>
      <c r="BY12" s="17"/>
      <c r="BZ12" s="17">
        <v>0.137595718266113</v>
      </c>
      <c r="CA12" s="17">
        <v>0.11941410066727</v>
      </c>
    </row>
    <row r="13" spans="2:79" x14ac:dyDescent="0.3">
      <c r="B13" s="18" t="s">
        <v>212</v>
      </c>
      <c r="C13" s="17">
        <v>9.9087425878914906E-2</v>
      </c>
      <c r="D13" s="17">
        <v>0.13017890724870099</v>
      </c>
      <c r="E13" s="17">
        <v>6.63570351885477E-2</v>
      </c>
      <c r="F13" s="17"/>
      <c r="G13" s="17">
        <v>8.7646289747799602E-2</v>
      </c>
      <c r="H13" s="17">
        <v>6.74908607879834E-2</v>
      </c>
      <c r="I13" s="17">
        <v>0.100575892261674</v>
      </c>
      <c r="J13" s="17">
        <v>0.13945690720701001</v>
      </c>
      <c r="K13" s="17">
        <v>0.119412387414359</v>
      </c>
      <c r="L13" s="17">
        <v>8.4862683845836798E-2</v>
      </c>
      <c r="M13" s="17"/>
      <c r="N13" s="17">
        <v>6.4075723026411902E-2</v>
      </c>
      <c r="O13" s="17">
        <v>8.7627527600261504E-2</v>
      </c>
      <c r="P13" s="17">
        <v>0.124145835427387</v>
      </c>
      <c r="Q13" s="17">
        <v>0.12874870728434101</v>
      </c>
      <c r="R13" s="17"/>
      <c r="S13" s="17">
        <v>8.0458186999487896E-2</v>
      </c>
      <c r="T13" s="17">
        <v>0.109865357860298</v>
      </c>
      <c r="U13" s="17">
        <v>0.100373852712036</v>
      </c>
      <c r="V13" s="17">
        <v>0.116887307327149</v>
      </c>
      <c r="W13" s="17">
        <v>9.5902944511377999E-2</v>
      </c>
      <c r="X13" s="17">
        <v>8.4183855913322503E-2</v>
      </c>
      <c r="Y13" s="17">
        <v>8.0544122268462803E-2</v>
      </c>
      <c r="Z13" s="17">
        <v>5.3530616106646799E-2</v>
      </c>
      <c r="AA13" s="17">
        <v>8.9394685005210306E-2</v>
      </c>
      <c r="AB13" s="17">
        <v>0.14074341136534499</v>
      </c>
      <c r="AC13" s="17">
        <v>0.108626798871927</v>
      </c>
      <c r="AD13" s="17">
        <v>0.139222154404674</v>
      </c>
      <c r="AE13" s="17"/>
      <c r="AF13" s="17">
        <v>8.6192621153882903E-2</v>
      </c>
      <c r="AG13" s="17">
        <v>7.2247426345771804E-2</v>
      </c>
      <c r="AH13" s="17">
        <v>5.4576861779746702E-2</v>
      </c>
      <c r="AI13" s="17">
        <v>0.24771376228349401</v>
      </c>
      <c r="AJ13" s="17">
        <v>8.3881762701372403E-2</v>
      </c>
      <c r="AK13" s="17"/>
      <c r="AL13" s="17">
        <v>5.3535843057423101E-2</v>
      </c>
      <c r="AM13" s="17">
        <v>8.45866799149676E-2</v>
      </c>
      <c r="AN13" s="17">
        <v>5.83582612819986E-2</v>
      </c>
      <c r="AO13" s="17">
        <v>0.193537864262773</v>
      </c>
      <c r="AP13" s="17">
        <v>7.6650673501960503E-2</v>
      </c>
      <c r="AQ13" s="17">
        <v>9.5628412231435395E-2</v>
      </c>
      <c r="AR13" s="17"/>
      <c r="AS13" s="17">
        <v>7.9687480965979801E-2</v>
      </c>
      <c r="AT13" s="17">
        <v>9.0021082644862596E-2</v>
      </c>
      <c r="AU13" s="17">
        <v>0.100863244296142</v>
      </c>
      <c r="AV13" s="17">
        <v>0.157612817537993</v>
      </c>
      <c r="AW13" s="17">
        <v>0.17239622955178899</v>
      </c>
      <c r="AX13" s="17"/>
      <c r="AY13" s="17">
        <v>9.1670936436471104E-2</v>
      </c>
      <c r="AZ13" s="17">
        <v>8.3926189807251098E-2</v>
      </c>
      <c r="BA13" s="17">
        <v>8.7669329222602593E-2</v>
      </c>
      <c r="BB13" s="17">
        <v>0.13143117562808801</v>
      </c>
      <c r="BC13" s="17">
        <v>0.28606916336174998</v>
      </c>
      <c r="BD13" s="17"/>
      <c r="BE13" s="17">
        <v>0.26281374117173401</v>
      </c>
      <c r="BF13" s="17">
        <v>0.113528509336506</v>
      </c>
      <c r="BG13" s="17">
        <v>0.102289456487902</v>
      </c>
      <c r="BH13" s="17">
        <v>6.38770810512298E-2</v>
      </c>
      <c r="BI13" s="17"/>
      <c r="BJ13" s="17">
        <v>0.36031750170806998</v>
      </c>
      <c r="BK13" s="17">
        <v>0.15620123523328</v>
      </c>
      <c r="BL13" s="17">
        <v>8.4678924791546803E-2</v>
      </c>
      <c r="BM13" s="17">
        <v>3.8655438186040503E-2</v>
      </c>
      <c r="BN13" s="17"/>
      <c r="BO13" s="17">
        <v>0.200780674856641</v>
      </c>
      <c r="BP13" s="17">
        <v>0.14670027605327701</v>
      </c>
      <c r="BQ13" s="17">
        <v>6.9004505886716E-2</v>
      </c>
      <c r="BR13" s="17"/>
      <c r="BS13" s="17">
        <v>8.5281477535040603E-2</v>
      </c>
      <c r="BT13" s="17">
        <v>0.114756189643151</v>
      </c>
      <c r="BU13" s="17"/>
      <c r="BV13" s="17">
        <v>9.1698286199100504E-2</v>
      </c>
      <c r="BW13" s="17">
        <v>7.8302831475774201E-2</v>
      </c>
      <c r="BX13" s="17">
        <v>0.13145176409661899</v>
      </c>
      <c r="BY13" s="17"/>
      <c r="BZ13" s="17">
        <v>3.8095796685481E-2</v>
      </c>
      <c r="CA13" s="17">
        <v>8.5121275450259201E-2</v>
      </c>
    </row>
    <row r="14" spans="2:79" x14ac:dyDescent="0.3">
      <c r="B14" s="18" t="s">
        <v>149</v>
      </c>
      <c r="C14" s="17">
        <v>1.5186446245334301E-2</v>
      </c>
      <c r="D14" s="17">
        <v>1.31704161396063E-2</v>
      </c>
      <c r="E14" s="17">
        <v>1.7287569499989799E-2</v>
      </c>
      <c r="F14" s="17"/>
      <c r="G14" s="17">
        <v>2.1639890053233E-2</v>
      </c>
      <c r="H14" s="17">
        <v>2.29753815538595E-2</v>
      </c>
      <c r="I14" s="17">
        <v>1.7707759917528501E-2</v>
      </c>
      <c r="J14" s="17">
        <v>1.7061664583327401E-2</v>
      </c>
      <c r="K14" s="17">
        <v>6.4593498387425698E-3</v>
      </c>
      <c r="L14" s="17">
        <v>6.78604996341013E-3</v>
      </c>
      <c r="M14" s="17"/>
      <c r="N14" s="17">
        <v>5.08286706566893E-3</v>
      </c>
      <c r="O14" s="17">
        <v>1.74246568971211E-2</v>
      </c>
      <c r="P14" s="17">
        <v>1.0614542295405E-2</v>
      </c>
      <c r="Q14" s="17">
        <v>2.8097577082359299E-2</v>
      </c>
      <c r="R14" s="17"/>
      <c r="S14" s="17">
        <v>1.06084317490818E-2</v>
      </c>
      <c r="T14" s="17">
        <v>1.41087958956273E-2</v>
      </c>
      <c r="U14" s="17">
        <v>6.3720660734696601E-3</v>
      </c>
      <c r="V14" s="17">
        <v>5.2299317856300898E-3</v>
      </c>
      <c r="W14" s="17">
        <v>2.16991408689064E-2</v>
      </c>
      <c r="X14" s="17">
        <v>2.8182428092431499E-2</v>
      </c>
      <c r="Y14" s="17">
        <v>2.0863587409889101E-2</v>
      </c>
      <c r="Z14" s="17">
        <v>0</v>
      </c>
      <c r="AA14" s="17">
        <v>2.2022263495914199E-2</v>
      </c>
      <c r="AB14" s="17">
        <v>0</v>
      </c>
      <c r="AC14" s="17">
        <v>5.4477929344520802E-2</v>
      </c>
      <c r="AD14" s="17">
        <v>0</v>
      </c>
      <c r="AE14" s="17"/>
      <c r="AF14" s="17">
        <v>4.97434593801556E-3</v>
      </c>
      <c r="AG14" s="17">
        <v>4.7035890667958399E-3</v>
      </c>
      <c r="AH14" s="17">
        <v>2.32426527427275E-2</v>
      </c>
      <c r="AI14" s="17">
        <v>8.3562887785154794E-3</v>
      </c>
      <c r="AJ14" s="17">
        <v>9.0651399372484696E-3</v>
      </c>
      <c r="AK14" s="17"/>
      <c r="AL14" s="17">
        <v>1.9719903198475801E-3</v>
      </c>
      <c r="AM14" s="17">
        <v>2.89983099458867E-3</v>
      </c>
      <c r="AN14" s="17">
        <v>4.83470430184428E-3</v>
      </c>
      <c r="AO14" s="17">
        <v>4.6529936753604102E-3</v>
      </c>
      <c r="AP14" s="17">
        <v>6.9052787872884202E-3</v>
      </c>
      <c r="AQ14" s="17">
        <v>6.15725769982206E-2</v>
      </c>
      <c r="AR14" s="17"/>
      <c r="AS14" s="17">
        <v>3.7576891238743902E-3</v>
      </c>
      <c r="AT14" s="17">
        <v>1.21965176009418E-2</v>
      </c>
      <c r="AU14" s="17">
        <v>2.8705176077958399E-2</v>
      </c>
      <c r="AV14" s="17">
        <v>2.1548128941247399E-2</v>
      </c>
      <c r="AW14" s="17">
        <v>0</v>
      </c>
      <c r="AX14" s="17"/>
      <c r="AY14" s="17">
        <v>6.2336319532023399E-3</v>
      </c>
      <c r="AZ14" s="17">
        <v>1.5770611851010301E-2</v>
      </c>
      <c r="BA14" s="17">
        <v>2.5262811430848801E-2</v>
      </c>
      <c r="BB14" s="17">
        <v>8.07221270138587E-3</v>
      </c>
      <c r="BC14" s="17">
        <v>0</v>
      </c>
      <c r="BD14" s="17"/>
      <c r="BE14" s="17">
        <v>0</v>
      </c>
      <c r="BF14" s="17">
        <v>9.8013045211958905E-3</v>
      </c>
      <c r="BG14" s="17">
        <v>8.8796521209700396E-3</v>
      </c>
      <c r="BH14" s="17">
        <v>2.3982245904610799E-2</v>
      </c>
      <c r="BI14" s="17"/>
      <c r="BJ14" s="17">
        <v>8.8592334552765693E-3</v>
      </c>
      <c r="BK14" s="17">
        <v>7.2111541110546299E-3</v>
      </c>
      <c r="BL14" s="17">
        <v>1.46760891328401E-2</v>
      </c>
      <c r="BM14" s="17">
        <v>1.6072194989477599E-2</v>
      </c>
      <c r="BN14" s="17"/>
      <c r="BO14" s="17">
        <v>1.49744291903872E-2</v>
      </c>
      <c r="BP14" s="17">
        <v>7.2025644518473597E-3</v>
      </c>
      <c r="BQ14" s="17">
        <v>1.53510176876075E-2</v>
      </c>
      <c r="BR14" s="17"/>
      <c r="BS14" s="17">
        <v>1.18945276959869E-2</v>
      </c>
      <c r="BT14" s="17">
        <v>1.94704669351006E-2</v>
      </c>
      <c r="BU14" s="17"/>
      <c r="BV14" s="17">
        <v>4.5360573198696399E-3</v>
      </c>
      <c r="BW14" s="17">
        <v>1.6724247873042601E-2</v>
      </c>
      <c r="BX14" s="17">
        <v>3.30630903442367E-3</v>
      </c>
      <c r="BY14" s="17"/>
      <c r="BZ14" s="17">
        <v>0</v>
      </c>
      <c r="CA14" s="17">
        <v>8.2693285788088804E-3</v>
      </c>
    </row>
    <row r="15" spans="2:79" x14ac:dyDescent="0.3">
      <c r="B15" s="18" t="s">
        <v>213</v>
      </c>
      <c r="C15" s="21">
        <v>0.65454882333992304</v>
      </c>
      <c r="D15" s="21">
        <v>0.61860836070730396</v>
      </c>
      <c r="E15" s="21">
        <v>0.69069214907257703</v>
      </c>
      <c r="F15" s="21"/>
      <c r="G15" s="21">
        <v>0.610723023497727</v>
      </c>
      <c r="H15" s="21">
        <v>0.682688428783221</v>
      </c>
      <c r="I15" s="21">
        <v>0.68545404673353605</v>
      </c>
      <c r="J15" s="21">
        <v>0.59788158578491002</v>
      </c>
      <c r="K15" s="21">
        <v>0.61380931627869295</v>
      </c>
      <c r="L15" s="21">
        <v>0.709033584453441</v>
      </c>
      <c r="M15" s="21"/>
      <c r="N15" s="21">
        <v>0.73437655844545002</v>
      </c>
      <c r="O15" s="21">
        <v>0.66889960086782096</v>
      </c>
      <c r="P15" s="21">
        <v>0.59423377885414796</v>
      </c>
      <c r="Q15" s="21">
        <v>0.60368738333446603</v>
      </c>
      <c r="R15" s="21"/>
      <c r="S15" s="21">
        <v>0.68138936494425595</v>
      </c>
      <c r="T15" s="21">
        <v>0.66131179699509302</v>
      </c>
      <c r="U15" s="21">
        <v>0.662228125877656</v>
      </c>
      <c r="V15" s="21">
        <v>0.637307308371583</v>
      </c>
      <c r="W15" s="21">
        <v>0.56104537780952102</v>
      </c>
      <c r="X15" s="21">
        <v>0.63805916073276103</v>
      </c>
      <c r="Y15" s="21">
        <v>0.63603158501024404</v>
      </c>
      <c r="Z15" s="21">
        <v>0.79204229531441295</v>
      </c>
      <c r="AA15" s="21">
        <v>0.67371947325361903</v>
      </c>
      <c r="AB15" s="21">
        <v>0.67539230356449997</v>
      </c>
      <c r="AC15" s="21">
        <v>0.59839215749234398</v>
      </c>
      <c r="AD15" s="21">
        <v>0.62772593311263603</v>
      </c>
      <c r="AE15" s="21"/>
      <c r="AF15" s="21">
        <v>0.67979225670437105</v>
      </c>
      <c r="AG15" s="21">
        <v>0.70086196961512404</v>
      </c>
      <c r="AH15" s="21">
        <v>0.72173103458397503</v>
      </c>
      <c r="AI15" s="21">
        <v>0.481587183615581</v>
      </c>
      <c r="AJ15" s="21">
        <v>0.67195136773674002</v>
      </c>
      <c r="AK15" s="21"/>
      <c r="AL15" s="21">
        <v>0.73883711807795605</v>
      </c>
      <c r="AM15" s="21">
        <v>0.69402006064956701</v>
      </c>
      <c r="AN15" s="21">
        <v>0.71634715622158096</v>
      </c>
      <c r="AO15" s="21">
        <v>0.52515557030467996</v>
      </c>
      <c r="AP15" s="21">
        <v>0.67768937590456602</v>
      </c>
      <c r="AQ15" s="21">
        <v>0.61192359767359406</v>
      </c>
      <c r="AR15" s="21"/>
      <c r="AS15" s="21">
        <v>0.75081651997796495</v>
      </c>
      <c r="AT15" s="21">
        <v>0.65981616154752598</v>
      </c>
      <c r="AU15" s="21">
        <v>0.598483761149463</v>
      </c>
      <c r="AV15" s="21">
        <v>0.60716178061314097</v>
      </c>
      <c r="AW15" s="21">
        <v>0.64520808275591701</v>
      </c>
      <c r="AX15" s="21"/>
      <c r="AY15" s="21">
        <v>0.70688481952011994</v>
      </c>
      <c r="AZ15" s="21">
        <v>0.66999497186861701</v>
      </c>
      <c r="BA15" s="21">
        <v>0.62010796415126501</v>
      </c>
      <c r="BB15" s="21">
        <v>0.62676101198547995</v>
      </c>
      <c r="BC15" s="21">
        <v>0.45787810421472402</v>
      </c>
      <c r="BD15" s="21"/>
      <c r="BE15" s="21">
        <v>0.46689111898567798</v>
      </c>
      <c r="BF15" s="21">
        <v>0.57072305248983601</v>
      </c>
      <c r="BG15" s="21">
        <v>0.650823296109585</v>
      </c>
      <c r="BH15" s="21">
        <v>0.74551490285306099</v>
      </c>
      <c r="BI15" s="21"/>
      <c r="BJ15" s="21">
        <v>0.303509628411885</v>
      </c>
      <c r="BK15" s="21">
        <v>0.54537196666995702</v>
      </c>
      <c r="BL15" s="21">
        <v>0.59578986022449398</v>
      </c>
      <c r="BM15" s="21">
        <v>0.78006572319800804</v>
      </c>
      <c r="BN15" s="21"/>
      <c r="BO15" s="21">
        <v>0.44446490133393601</v>
      </c>
      <c r="BP15" s="21">
        <v>0.48681583779874699</v>
      </c>
      <c r="BQ15" s="21">
        <v>0.73180800082566599</v>
      </c>
      <c r="BR15" s="21"/>
      <c r="BS15" s="21">
        <v>0.68532393721378504</v>
      </c>
      <c r="BT15" s="21">
        <v>0.61670367884629496</v>
      </c>
      <c r="BU15" s="21"/>
      <c r="BV15" s="21">
        <v>0.69778403788733701</v>
      </c>
      <c r="BW15" s="21">
        <v>0.66146012939898002</v>
      </c>
      <c r="BX15" s="21">
        <v>0.62437049419118895</v>
      </c>
      <c r="BY15" s="21"/>
      <c r="BZ15" s="21">
        <v>0.71202968308027004</v>
      </c>
      <c r="CA15" s="21">
        <v>0.70312895138828402</v>
      </c>
    </row>
    <row r="16" spans="2:79" x14ac:dyDescent="0.3">
      <c r="B16" s="18" t="s">
        <v>214</v>
      </c>
      <c r="C16" s="21">
        <v>0.19784982536797499</v>
      </c>
      <c r="D16" s="21">
        <v>0.23147504760916501</v>
      </c>
      <c r="E16" s="21">
        <v>0.162653257263808</v>
      </c>
      <c r="F16" s="21"/>
      <c r="G16" s="21">
        <v>0.18317007994597501</v>
      </c>
      <c r="H16" s="21">
        <v>0.144766903262288</v>
      </c>
      <c r="I16" s="21">
        <v>0.18174544866242601</v>
      </c>
      <c r="J16" s="21">
        <v>0.26282049736705199</v>
      </c>
      <c r="K16" s="21">
        <v>0.26263482484172901</v>
      </c>
      <c r="L16" s="21">
        <v>0.167902783139735</v>
      </c>
      <c r="M16" s="21"/>
      <c r="N16" s="21">
        <v>0.131608750731465</v>
      </c>
      <c r="O16" s="21">
        <v>0.184242072701711</v>
      </c>
      <c r="P16" s="21">
        <v>0.25733816969598</v>
      </c>
      <c r="Q16" s="21">
        <v>0.23325516648893199</v>
      </c>
      <c r="R16" s="21"/>
      <c r="S16" s="21">
        <v>0.164018421920688</v>
      </c>
      <c r="T16" s="21">
        <v>0.21398123608656899</v>
      </c>
      <c r="U16" s="21">
        <v>0.20807411116770999</v>
      </c>
      <c r="V16" s="21">
        <v>0.20501123298363599</v>
      </c>
      <c r="W16" s="21">
        <v>0.24011275617121999</v>
      </c>
      <c r="X16" s="21">
        <v>0.171502465163162</v>
      </c>
      <c r="Y16" s="21">
        <v>0.20215596255556401</v>
      </c>
      <c r="Z16" s="21">
        <v>0.13058408583113101</v>
      </c>
      <c r="AA16" s="21">
        <v>0.173749334444809</v>
      </c>
      <c r="AB16" s="21">
        <v>0.23831369071303801</v>
      </c>
      <c r="AC16" s="21">
        <v>0.21418773528080101</v>
      </c>
      <c r="AD16" s="21">
        <v>0.23456961871965301</v>
      </c>
      <c r="AE16" s="21"/>
      <c r="AF16" s="21">
        <v>0.20151189177374901</v>
      </c>
      <c r="AG16" s="21">
        <v>0.166092213803747</v>
      </c>
      <c r="AH16" s="21">
        <v>0.10944454207052499</v>
      </c>
      <c r="AI16" s="21">
        <v>0.36699749760005601</v>
      </c>
      <c r="AJ16" s="21">
        <v>0.18848820131601501</v>
      </c>
      <c r="AK16" s="21"/>
      <c r="AL16" s="21">
        <v>0.13744667532885799</v>
      </c>
      <c r="AM16" s="21">
        <v>0.16372579236516399</v>
      </c>
      <c r="AN16" s="21">
        <v>0.116889855280658</v>
      </c>
      <c r="AO16" s="21">
        <v>0.34794743288816699</v>
      </c>
      <c r="AP16" s="21">
        <v>0.20560108887921499</v>
      </c>
      <c r="AQ16" s="21">
        <v>0.197969948161061</v>
      </c>
      <c r="AR16" s="21"/>
      <c r="AS16" s="21">
        <v>0.150999294219649</v>
      </c>
      <c r="AT16" s="21">
        <v>0.18646601817549099</v>
      </c>
      <c r="AU16" s="21">
        <v>0.21802966368583401</v>
      </c>
      <c r="AV16" s="21">
        <v>0.26636930134873099</v>
      </c>
      <c r="AW16" s="21">
        <v>0.30622683408127999</v>
      </c>
      <c r="AX16" s="21"/>
      <c r="AY16" s="21">
        <v>0.19123419345671</v>
      </c>
      <c r="AZ16" s="21">
        <v>0.16100555443598599</v>
      </c>
      <c r="BA16" s="21">
        <v>0.20014127873623699</v>
      </c>
      <c r="BB16" s="21">
        <v>0.24841738996767901</v>
      </c>
      <c r="BC16" s="21">
        <v>0.47277909106263599</v>
      </c>
      <c r="BD16" s="21"/>
      <c r="BE16" s="21">
        <v>0.44274819577581198</v>
      </c>
      <c r="BF16" s="21">
        <v>0.24934976026098801</v>
      </c>
      <c r="BG16" s="21">
        <v>0.19716785799184</v>
      </c>
      <c r="BH16" s="21">
        <v>0.134403687049549</v>
      </c>
      <c r="BI16" s="21"/>
      <c r="BJ16" s="21">
        <v>0.534628029846407</v>
      </c>
      <c r="BK16" s="21">
        <v>0.26007762811209301</v>
      </c>
      <c r="BL16" s="21">
        <v>0.22423496577548299</v>
      </c>
      <c r="BM16" s="21">
        <v>0.1010395808202</v>
      </c>
      <c r="BN16" s="21"/>
      <c r="BO16" s="21">
        <v>0.38613125219315197</v>
      </c>
      <c r="BP16" s="21">
        <v>0.31325989988458303</v>
      </c>
      <c r="BQ16" s="21">
        <v>0.13817339094242301</v>
      </c>
      <c r="BR16" s="21"/>
      <c r="BS16" s="21">
        <v>0.17764983814997201</v>
      </c>
      <c r="BT16" s="21">
        <v>0.222315253530702</v>
      </c>
      <c r="BU16" s="21"/>
      <c r="BV16" s="21">
        <v>0.18193181949333101</v>
      </c>
      <c r="BW16" s="21">
        <v>0.17573005799557201</v>
      </c>
      <c r="BX16" s="21">
        <v>0.24698543629511099</v>
      </c>
      <c r="BY16" s="21"/>
      <c r="BZ16" s="21">
        <v>0.17569151495159399</v>
      </c>
      <c r="CA16" s="21">
        <v>0.20453537611752901</v>
      </c>
    </row>
    <row r="17" spans="2:79" x14ac:dyDescent="0.3">
      <c r="B17" s="18" t="s">
        <v>191</v>
      </c>
      <c r="C17" s="22">
        <v>0.45669899797194802</v>
      </c>
      <c r="D17" s="22">
        <v>0.38713331309813898</v>
      </c>
      <c r="E17" s="22">
        <v>0.52803889180876895</v>
      </c>
      <c r="F17" s="22"/>
      <c r="G17" s="22">
        <v>0.427552943551751</v>
      </c>
      <c r="H17" s="22">
        <v>0.53792152552093198</v>
      </c>
      <c r="I17" s="22">
        <v>0.50370859807111001</v>
      </c>
      <c r="J17" s="22">
        <v>0.33506108841785698</v>
      </c>
      <c r="K17" s="22">
        <v>0.351174491436964</v>
      </c>
      <c r="L17" s="22">
        <v>0.54113080131370594</v>
      </c>
      <c r="M17" s="22"/>
      <c r="N17" s="22">
        <v>0.60276780771398597</v>
      </c>
      <c r="O17" s="22">
        <v>0.48465752816611002</v>
      </c>
      <c r="P17" s="22">
        <v>0.33689560915816802</v>
      </c>
      <c r="Q17" s="22">
        <v>0.37043221684553401</v>
      </c>
      <c r="R17" s="22"/>
      <c r="S17" s="22">
        <v>0.51737094302356801</v>
      </c>
      <c r="T17" s="22">
        <v>0.44733056090852402</v>
      </c>
      <c r="U17" s="22">
        <v>0.45415401470994599</v>
      </c>
      <c r="V17" s="22">
        <v>0.43229607538794701</v>
      </c>
      <c r="W17" s="22">
        <v>0.320932621638301</v>
      </c>
      <c r="X17" s="22">
        <v>0.466556695569599</v>
      </c>
      <c r="Y17" s="22">
        <v>0.43387562245467998</v>
      </c>
      <c r="Z17" s="22">
        <v>0.66145820948328204</v>
      </c>
      <c r="AA17" s="22">
        <v>0.49997013880881003</v>
      </c>
      <c r="AB17" s="22">
        <v>0.43707861285146099</v>
      </c>
      <c r="AC17" s="22">
        <v>0.384204422211543</v>
      </c>
      <c r="AD17" s="22">
        <v>0.39315631439298399</v>
      </c>
      <c r="AE17" s="22"/>
      <c r="AF17" s="22">
        <v>0.47828036493062198</v>
      </c>
      <c r="AG17" s="22">
        <v>0.53476975581137698</v>
      </c>
      <c r="AH17" s="22">
        <v>0.61228649251345002</v>
      </c>
      <c r="AI17" s="22">
        <v>0.11458968601552499</v>
      </c>
      <c r="AJ17" s="22">
        <v>0.48346316642072401</v>
      </c>
      <c r="AK17" s="22"/>
      <c r="AL17" s="22">
        <v>0.60139044274909903</v>
      </c>
      <c r="AM17" s="22">
        <v>0.53029426828440296</v>
      </c>
      <c r="AN17" s="22">
        <v>0.59945730094092298</v>
      </c>
      <c r="AO17" s="22">
        <v>0.17720813741651301</v>
      </c>
      <c r="AP17" s="22">
        <v>0.47208828702535099</v>
      </c>
      <c r="AQ17" s="22">
        <v>0.41395364951253399</v>
      </c>
      <c r="AR17" s="22"/>
      <c r="AS17" s="22">
        <v>0.59981722575831597</v>
      </c>
      <c r="AT17" s="22">
        <v>0.47335014337203501</v>
      </c>
      <c r="AU17" s="22">
        <v>0.38045409746362902</v>
      </c>
      <c r="AV17" s="22">
        <v>0.34079247926441097</v>
      </c>
      <c r="AW17" s="22">
        <v>0.33898124867463703</v>
      </c>
      <c r="AX17" s="22"/>
      <c r="AY17" s="22">
        <v>0.51565062606341106</v>
      </c>
      <c r="AZ17" s="22">
        <v>0.50898941743263004</v>
      </c>
      <c r="BA17" s="22">
        <v>0.41996668541502802</v>
      </c>
      <c r="BB17" s="22">
        <v>0.37834362201780097</v>
      </c>
      <c r="BC17" s="22">
        <v>-1.49009868479122E-2</v>
      </c>
      <c r="BD17" s="22"/>
      <c r="BE17" s="22">
        <v>2.4142923209865601E-2</v>
      </c>
      <c r="BF17" s="22">
        <v>0.32137329222884797</v>
      </c>
      <c r="BG17" s="22">
        <v>0.453655438117745</v>
      </c>
      <c r="BH17" s="22">
        <v>0.61111121580351202</v>
      </c>
      <c r="BI17" s="22"/>
      <c r="BJ17" s="22">
        <v>-0.231118401434522</v>
      </c>
      <c r="BK17" s="22">
        <v>0.28529433855786401</v>
      </c>
      <c r="BL17" s="22">
        <v>0.37155489444901002</v>
      </c>
      <c r="BM17" s="22">
        <v>0.67902614237780801</v>
      </c>
      <c r="BN17" s="22"/>
      <c r="BO17" s="22">
        <v>5.8333649140783303E-2</v>
      </c>
      <c r="BP17" s="22">
        <v>0.17355593791416399</v>
      </c>
      <c r="BQ17" s="22">
        <v>0.59363460988324201</v>
      </c>
      <c r="BR17" s="22"/>
      <c r="BS17" s="22">
        <v>0.507674099063814</v>
      </c>
      <c r="BT17" s="22">
        <v>0.39438842531559198</v>
      </c>
      <c r="BU17" s="22"/>
      <c r="BV17" s="22">
        <v>0.51585221839400597</v>
      </c>
      <c r="BW17" s="22">
        <v>0.48573007140340801</v>
      </c>
      <c r="BX17" s="22">
        <v>0.37738505789607701</v>
      </c>
      <c r="BY17" s="22"/>
      <c r="BZ17" s="22">
        <v>0.53633816812867596</v>
      </c>
      <c r="CA17" s="22">
        <v>0.49859357527075499</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208</v>
      </c>
      <c r="C9" s="17">
        <v>0.40119959439634501</v>
      </c>
      <c r="D9" s="17">
        <v>0.36179927056629302</v>
      </c>
      <c r="E9" s="17">
        <v>0.44231799663344001</v>
      </c>
      <c r="F9" s="17"/>
      <c r="G9" s="17">
        <v>0.30042839297395801</v>
      </c>
      <c r="H9" s="17">
        <v>0.33877519905850401</v>
      </c>
      <c r="I9" s="17">
        <v>0.38692040452343501</v>
      </c>
      <c r="J9" s="17">
        <v>0.40632842677052999</v>
      </c>
      <c r="K9" s="17">
        <v>0.457211389577384</v>
      </c>
      <c r="L9" s="17">
        <v>0.48935318591909699</v>
      </c>
      <c r="M9" s="17"/>
      <c r="N9" s="17">
        <v>0.4645937936624</v>
      </c>
      <c r="O9" s="17">
        <v>0.41754871091035001</v>
      </c>
      <c r="P9" s="17">
        <v>0.354688482916234</v>
      </c>
      <c r="Q9" s="17">
        <v>0.352745202251875</v>
      </c>
      <c r="R9" s="17"/>
      <c r="S9" s="17">
        <v>0.39968637642988403</v>
      </c>
      <c r="T9" s="17">
        <v>0.43929969830887899</v>
      </c>
      <c r="U9" s="17">
        <v>0.38521219308181398</v>
      </c>
      <c r="V9" s="17">
        <v>0.44645479166148999</v>
      </c>
      <c r="W9" s="17">
        <v>0.37305479196720498</v>
      </c>
      <c r="X9" s="17">
        <v>0.38743268775400302</v>
      </c>
      <c r="Y9" s="17">
        <v>0.35472066312957801</v>
      </c>
      <c r="Z9" s="17">
        <v>0.45533326482825998</v>
      </c>
      <c r="AA9" s="17">
        <v>0.40845819986221499</v>
      </c>
      <c r="AB9" s="17">
        <v>0.398183271841759</v>
      </c>
      <c r="AC9" s="17">
        <v>0.34264320931148101</v>
      </c>
      <c r="AD9" s="17">
        <v>0.39009063087042001</v>
      </c>
      <c r="AE9" s="17"/>
      <c r="AF9" s="17">
        <v>0.38371358906201303</v>
      </c>
      <c r="AG9" s="17">
        <v>0.43554013489709498</v>
      </c>
      <c r="AH9" s="17">
        <v>0.44041347788659402</v>
      </c>
      <c r="AI9" s="17">
        <v>0.275053366922696</v>
      </c>
      <c r="AJ9" s="17">
        <v>0.428962934494796</v>
      </c>
      <c r="AK9" s="17"/>
      <c r="AL9" s="17">
        <v>0.43639719907390301</v>
      </c>
      <c r="AM9" s="17">
        <v>0.39123887363848903</v>
      </c>
      <c r="AN9" s="17">
        <v>0.47728521941760199</v>
      </c>
      <c r="AO9" s="17">
        <v>0.32837758320067201</v>
      </c>
      <c r="AP9" s="17">
        <v>0.469980200798364</v>
      </c>
      <c r="AQ9" s="17">
        <v>0.34709862041218897</v>
      </c>
      <c r="AR9" s="17"/>
      <c r="AS9" s="17">
        <v>0.50840453103983496</v>
      </c>
      <c r="AT9" s="17">
        <v>0.38730086211224901</v>
      </c>
      <c r="AU9" s="17">
        <v>0.34648884310148098</v>
      </c>
      <c r="AV9" s="17">
        <v>0.42664594342065099</v>
      </c>
      <c r="AW9" s="17">
        <v>0.35588678602810198</v>
      </c>
      <c r="AX9" s="17"/>
      <c r="AY9" s="17">
        <v>0.50475955847706899</v>
      </c>
      <c r="AZ9" s="17">
        <v>0.36657062408643198</v>
      </c>
      <c r="BA9" s="17">
        <v>0.37483093562106001</v>
      </c>
      <c r="BB9" s="17">
        <v>0.38013673953856703</v>
      </c>
      <c r="BC9" s="17">
        <v>0.280691489115732</v>
      </c>
      <c r="BD9" s="17"/>
      <c r="BE9" s="17">
        <v>0.22866780730015199</v>
      </c>
      <c r="BF9" s="17">
        <v>0.34818695851961501</v>
      </c>
      <c r="BG9" s="17">
        <v>0.41027916196226899</v>
      </c>
      <c r="BH9" s="17">
        <v>0.44748962100626899</v>
      </c>
      <c r="BI9" s="17"/>
      <c r="BJ9" s="17">
        <v>0.18476681433997499</v>
      </c>
      <c r="BK9" s="17">
        <v>0.310488583249525</v>
      </c>
      <c r="BL9" s="17">
        <v>0.403555671724251</v>
      </c>
      <c r="BM9" s="17">
        <v>0.463544538751757</v>
      </c>
      <c r="BN9" s="17"/>
      <c r="BO9" s="17">
        <v>0.29111697344709803</v>
      </c>
      <c r="BP9" s="17">
        <v>0.28874074626631602</v>
      </c>
      <c r="BQ9" s="17">
        <v>0.44737078433163202</v>
      </c>
      <c r="BR9" s="17"/>
      <c r="BS9" s="17">
        <v>0.431268810343512</v>
      </c>
      <c r="BT9" s="17">
        <v>0.363634587095372</v>
      </c>
      <c r="BU9" s="17"/>
      <c r="BV9" s="17">
        <v>0.463397346397734</v>
      </c>
      <c r="BW9" s="17">
        <v>0.40498779966839499</v>
      </c>
      <c r="BX9" s="17">
        <v>0.35325659994769898</v>
      </c>
      <c r="BY9" s="17"/>
      <c r="BZ9" s="17">
        <v>0.42924850855685998</v>
      </c>
      <c r="CA9" s="17">
        <v>0.36444213058980002</v>
      </c>
    </row>
    <row r="10" spans="2:79" x14ac:dyDescent="0.3">
      <c r="B10" s="18" t="s">
        <v>300</v>
      </c>
      <c r="C10" s="17">
        <v>0.28048665891228403</v>
      </c>
      <c r="D10" s="17">
        <v>0.29208451571526101</v>
      </c>
      <c r="E10" s="17">
        <v>0.26694333953185301</v>
      </c>
      <c r="F10" s="17"/>
      <c r="G10" s="17">
        <v>0.31325634314055401</v>
      </c>
      <c r="H10" s="17">
        <v>0.314890293875566</v>
      </c>
      <c r="I10" s="17">
        <v>0.29194413832823801</v>
      </c>
      <c r="J10" s="17">
        <v>0.26691338232519102</v>
      </c>
      <c r="K10" s="17">
        <v>0.23410122285441501</v>
      </c>
      <c r="L10" s="17">
        <v>0.26327946016327403</v>
      </c>
      <c r="M10" s="17"/>
      <c r="N10" s="17">
        <v>0.28994105531422298</v>
      </c>
      <c r="O10" s="17">
        <v>0.28799630472784998</v>
      </c>
      <c r="P10" s="17">
        <v>0.27267107498752802</v>
      </c>
      <c r="Q10" s="17">
        <v>0.27095129246156902</v>
      </c>
      <c r="R10" s="17"/>
      <c r="S10" s="17">
        <v>0.22031524471805</v>
      </c>
      <c r="T10" s="17">
        <v>0.29601465572882302</v>
      </c>
      <c r="U10" s="17">
        <v>0.29834730730935</v>
      </c>
      <c r="V10" s="17">
        <v>0.24971554991872599</v>
      </c>
      <c r="W10" s="17">
        <v>0.29823675520854998</v>
      </c>
      <c r="X10" s="17">
        <v>0.31247476255007001</v>
      </c>
      <c r="Y10" s="17">
        <v>0.29226813406962099</v>
      </c>
      <c r="Z10" s="17">
        <v>0.24838478142237699</v>
      </c>
      <c r="AA10" s="17">
        <v>0.30672695976358899</v>
      </c>
      <c r="AB10" s="17">
        <v>0.29941289474323302</v>
      </c>
      <c r="AC10" s="17">
        <v>0.28161603833870003</v>
      </c>
      <c r="AD10" s="17">
        <v>0.25694421025101899</v>
      </c>
      <c r="AE10" s="17"/>
      <c r="AF10" s="17">
        <v>0.31062078242400598</v>
      </c>
      <c r="AG10" s="17">
        <v>0.302590570786965</v>
      </c>
      <c r="AH10" s="17">
        <v>0.31973022247475302</v>
      </c>
      <c r="AI10" s="17">
        <v>0.21410898710899001</v>
      </c>
      <c r="AJ10" s="17">
        <v>0.30717155821966002</v>
      </c>
      <c r="AK10" s="17"/>
      <c r="AL10" s="17">
        <v>0.301691970938194</v>
      </c>
      <c r="AM10" s="17">
        <v>0.32248987197500101</v>
      </c>
      <c r="AN10" s="17">
        <v>0.31943966212574898</v>
      </c>
      <c r="AO10" s="17">
        <v>0.231319366830534</v>
      </c>
      <c r="AP10" s="17">
        <v>0.31372616305466799</v>
      </c>
      <c r="AQ10" s="17">
        <v>0.28280485878199701</v>
      </c>
      <c r="AR10" s="17"/>
      <c r="AS10" s="17">
        <v>0.25188118575391</v>
      </c>
      <c r="AT10" s="17">
        <v>0.31206259641412698</v>
      </c>
      <c r="AU10" s="17">
        <v>0.27246718561347699</v>
      </c>
      <c r="AV10" s="17">
        <v>0.207619318164735</v>
      </c>
      <c r="AW10" s="17">
        <v>0.21792583835739801</v>
      </c>
      <c r="AX10" s="17"/>
      <c r="AY10" s="17">
        <v>0.23503076464428699</v>
      </c>
      <c r="AZ10" s="17">
        <v>0.32719635874556402</v>
      </c>
      <c r="BA10" s="17">
        <v>0.25176164195152201</v>
      </c>
      <c r="BB10" s="17">
        <v>0.29059750278401703</v>
      </c>
      <c r="BC10" s="17">
        <v>0.26801447717198501</v>
      </c>
      <c r="BD10" s="17"/>
      <c r="BE10" s="17">
        <v>0.29477347344974703</v>
      </c>
      <c r="BF10" s="17">
        <v>0.27232531194980603</v>
      </c>
      <c r="BG10" s="17">
        <v>0.294777676293419</v>
      </c>
      <c r="BH10" s="17">
        <v>0.26482614742171801</v>
      </c>
      <c r="BI10" s="17"/>
      <c r="BJ10" s="17">
        <v>0.221894313195934</v>
      </c>
      <c r="BK10" s="17">
        <v>0.31299292419461799</v>
      </c>
      <c r="BL10" s="17">
        <v>0.26792102050308703</v>
      </c>
      <c r="BM10" s="17">
        <v>0.29835716003191798</v>
      </c>
      <c r="BN10" s="17"/>
      <c r="BO10" s="17">
        <v>0.26781580924255</v>
      </c>
      <c r="BP10" s="17">
        <v>0.29730095817516</v>
      </c>
      <c r="BQ10" s="17">
        <v>0.280562068334753</v>
      </c>
      <c r="BR10" s="17"/>
      <c r="BS10" s="17">
        <v>0.28269765225620003</v>
      </c>
      <c r="BT10" s="17">
        <v>0.27742082459808898</v>
      </c>
      <c r="BU10" s="17"/>
      <c r="BV10" s="17">
        <v>0.30602365630008399</v>
      </c>
      <c r="BW10" s="17">
        <v>0.28603718842863501</v>
      </c>
      <c r="BX10" s="17">
        <v>0.27355262475502401</v>
      </c>
      <c r="BY10" s="17"/>
      <c r="BZ10" s="17">
        <v>0.34918473110308101</v>
      </c>
      <c r="CA10" s="17">
        <v>0.30103993007694302</v>
      </c>
    </row>
    <row r="11" spans="2:79" x14ac:dyDescent="0.3">
      <c r="B11" s="18" t="s">
        <v>210</v>
      </c>
      <c r="C11" s="17">
        <v>0.18304382623101401</v>
      </c>
      <c r="D11" s="17">
        <v>0.18772070327962601</v>
      </c>
      <c r="E11" s="17">
        <v>0.18010865909227999</v>
      </c>
      <c r="F11" s="17"/>
      <c r="G11" s="17">
        <v>0.219595486115024</v>
      </c>
      <c r="H11" s="17">
        <v>0.22743680131802499</v>
      </c>
      <c r="I11" s="17">
        <v>0.189900997079954</v>
      </c>
      <c r="J11" s="17">
        <v>0.18043429202729599</v>
      </c>
      <c r="K11" s="17">
        <v>0.14288081822444099</v>
      </c>
      <c r="L11" s="17">
        <v>0.145842839447063</v>
      </c>
      <c r="M11" s="17"/>
      <c r="N11" s="17">
        <v>0.150801564159709</v>
      </c>
      <c r="O11" s="17">
        <v>0.19684186461273001</v>
      </c>
      <c r="P11" s="17">
        <v>0.18906009394409901</v>
      </c>
      <c r="Q11" s="17">
        <v>0.20003822092673701</v>
      </c>
      <c r="R11" s="17"/>
      <c r="S11" s="17">
        <v>0.232218326626455</v>
      </c>
      <c r="T11" s="17">
        <v>0.132960177663661</v>
      </c>
      <c r="U11" s="17">
        <v>0.19737241596052699</v>
      </c>
      <c r="V11" s="17">
        <v>0.16306089554301301</v>
      </c>
      <c r="W11" s="17">
        <v>0.18075012589785</v>
      </c>
      <c r="X11" s="17">
        <v>0.17712082859596201</v>
      </c>
      <c r="Y11" s="17">
        <v>0.18796516270164701</v>
      </c>
      <c r="Z11" s="17">
        <v>0.18771969104559999</v>
      </c>
      <c r="AA11" s="17">
        <v>0.17405433350666999</v>
      </c>
      <c r="AB11" s="17">
        <v>0.164898148267142</v>
      </c>
      <c r="AC11" s="17">
        <v>0.27150100221573797</v>
      </c>
      <c r="AD11" s="17">
        <v>0.13521853466367501</v>
      </c>
      <c r="AE11" s="17"/>
      <c r="AF11" s="17">
        <v>0.18577290936459701</v>
      </c>
      <c r="AG11" s="17">
        <v>0.16699839757929499</v>
      </c>
      <c r="AH11" s="17">
        <v>0.16586983446645701</v>
      </c>
      <c r="AI11" s="17">
        <v>0.22731244015197499</v>
      </c>
      <c r="AJ11" s="17">
        <v>0.17516618889670599</v>
      </c>
      <c r="AK11" s="17"/>
      <c r="AL11" s="17">
        <v>0.17715669816358101</v>
      </c>
      <c r="AM11" s="17">
        <v>0.16848097049840799</v>
      </c>
      <c r="AN11" s="17">
        <v>0.11228535160962699</v>
      </c>
      <c r="AO11" s="17">
        <v>0.227266329240566</v>
      </c>
      <c r="AP11" s="17">
        <v>0.124283169579743</v>
      </c>
      <c r="AQ11" s="17">
        <v>0.23154473073363099</v>
      </c>
      <c r="AR11" s="17"/>
      <c r="AS11" s="17">
        <v>0.152409352366843</v>
      </c>
      <c r="AT11" s="17">
        <v>0.175603962271001</v>
      </c>
      <c r="AU11" s="17">
        <v>0.21005131500869301</v>
      </c>
      <c r="AV11" s="17">
        <v>0.195891788640431</v>
      </c>
      <c r="AW11" s="17">
        <v>0.21162779589000599</v>
      </c>
      <c r="AX11" s="17"/>
      <c r="AY11" s="17">
        <v>0.150480418228401</v>
      </c>
      <c r="AZ11" s="17">
        <v>0.17766353898443801</v>
      </c>
      <c r="BA11" s="17">
        <v>0.231385273355358</v>
      </c>
      <c r="BB11" s="17">
        <v>0.16688750586840101</v>
      </c>
      <c r="BC11" s="17">
        <v>0.20279741676522001</v>
      </c>
      <c r="BD11" s="17"/>
      <c r="BE11" s="17">
        <v>0.25537201253564901</v>
      </c>
      <c r="BF11" s="17">
        <v>0.21620888001417099</v>
      </c>
      <c r="BG11" s="17">
        <v>0.16950935698722799</v>
      </c>
      <c r="BH11" s="17">
        <v>0.16898483142172399</v>
      </c>
      <c r="BI11" s="17"/>
      <c r="BJ11" s="17">
        <v>0.235887424996089</v>
      </c>
      <c r="BK11" s="17">
        <v>0.20935727714511801</v>
      </c>
      <c r="BL11" s="17">
        <v>0.210165565724692</v>
      </c>
      <c r="BM11" s="17">
        <v>0.152365208166829</v>
      </c>
      <c r="BN11" s="17"/>
      <c r="BO11" s="17">
        <v>0.207364877382231</v>
      </c>
      <c r="BP11" s="17">
        <v>0.23412886365607599</v>
      </c>
      <c r="BQ11" s="17">
        <v>0.16693034873522</v>
      </c>
      <c r="BR11" s="17"/>
      <c r="BS11" s="17">
        <v>0.16505800059466699</v>
      </c>
      <c r="BT11" s="17">
        <v>0.20597525712216899</v>
      </c>
      <c r="BU11" s="17"/>
      <c r="BV11" s="17">
        <v>0.14228022554585801</v>
      </c>
      <c r="BW11" s="17">
        <v>0.18644067243958901</v>
      </c>
      <c r="BX11" s="17">
        <v>0.19695085261030501</v>
      </c>
      <c r="BY11" s="17"/>
      <c r="BZ11" s="17">
        <v>0.14052391314148699</v>
      </c>
      <c r="CA11" s="17">
        <v>0.20127090952242399</v>
      </c>
    </row>
    <row r="12" spans="2:79" x14ac:dyDescent="0.3">
      <c r="B12" s="18" t="s">
        <v>301</v>
      </c>
      <c r="C12" s="17">
        <v>6.9331634058316702E-2</v>
      </c>
      <c r="D12" s="17">
        <v>7.9772947008464296E-2</v>
      </c>
      <c r="E12" s="17">
        <v>5.8552967884036203E-2</v>
      </c>
      <c r="F12" s="17"/>
      <c r="G12" s="17">
        <v>9.8081577633742603E-2</v>
      </c>
      <c r="H12" s="17">
        <v>6.3411865689021296E-2</v>
      </c>
      <c r="I12" s="17">
        <v>5.9409152745074897E-2</v>
      </c>
      <c r="J12" s="17">
        <v>6.7939358819166198E-2</v>
      </c>
      <c r="K12" s="17">
        <v>8.2454876030114699E-2</v>
      </c>
      <c r="L12" s="17">
        <v>5.5401053297110397E-2</v>
      </c>
      <c r="M12" s="17"/>
      <c r="N12" s="17">
        <v>5.3170701268721698E-2</v>
      </c>
      <c r="O12" s="17">
        <v>5.0325715110149799E-2</v>
      </c>
      <c r="P12" s="17">
        <v>0.106439286821019</v>
      </c>
      <c r="Q12" s="17">
        <v>7.3068724262018603E-2</v>
      </c>
      <c r="R12" s="17"/>
      <c r="S12" s="17">
        <v>7.5295881494319705E-2</v>
      </c>
      <c r="T12" s="17">
        <v>7.5579892752499003E-2</v>
      </c>
      <c r="U12" s="17">
        <v>6.3901789165731998E-2</v>
      </c>
      <c r="V12" s="17">
        <v>8.8484767387884994E-2</v>
      </c>
      <c r="W12" s="17">
        <v>5.9379340625524898E-2</v>
      </c>
      <c r="X12" s="17">
        <v>3.8678848115282202E-2</v>
      </c>
      <c r="Y12" s="17">
        <v>8.1616162620025898E-2</v>
      </c>
      <c r="Z12" s="17">
        <v>9.3055516569879704E-2</v>
      </c>
      <c r="AA12" s="17">
        <v>5.9339773591860302E-2</v>
      </c>
      <c r="AB12" s="17">
        <v>6.6224906872836498E-2</v>
      </c>
      <c r="AC12" s="17">
        <v>3.9638845648171203E-2</v>
      </c>
      <c r="AD12" s="17">
        <v>0.118435216027794</v>
      </c>
      <c r="AE12" s="17"/>
      <c r="AF12" s="17">
        <v>6.6638312796939395E-2</v>
      </c>
      <c r="AG12" s="17">
        <v>5.48967524495034E-2</v>
      </c>
      <c r="AH12" s="17">
        <v>2.1410318672585301E-2</v>
      </c>
      <c r="AI12" s="17">
        <v>0.143736988387069</v>
      </c>
      <c r="AJ12" s="17">
        <v>3.0508824986608701E-2</v>
      </c>
      <c r="AK12" s="17"/>
      <c r="AL12" s="17">
        <v>4.8111990638217098E-2</v>
      </c>
      <c r="AM12" s="17">
        <v>6.4251598688278996E-2</v>
      </c>
      <c r="AN12" s="17">
        <v>4.9413050829139001E-2</v>
      </c>
      <c r="AO12" s="17">
        <v>0.12426490196628399</v>
      </c>
      <c r="AP12" s="17">
        <v>6.2211379535330402E-2</v>
      </c>
      <c r="AQ12" s="17">
        <v>2.7522410241148199E-2</v>
      </c>
      <c r="AR12" s="17"/>
      <c r="AS12" s="17">
        <v>3.6274223400139798E-2</v>
      </c>
      <c r="AT12" s="17">
        <v>7.6021582461630696E-2</v>
      </c>
      <c r="AU12" s="17">
        <v>8.0232136393275602E-2</v>
      </c>
      <c r="AV12" s="17">
        <v>7.65845105294468E-2</v>
      </c>
      <c r="AW12" s="17">
        <v>3.2591180758167602E-2</v>
      </c>
      <c r="AX12" s="17"/>
      <c r="AY12" s="17">
        <v>5.6402497016397997E-2</v>
      </c>
      <c r="AZ12" s="17">
        <v>7.5302499609915197E-2</v>
      </c>
      <c r="BA12" s="17">
        <v>6.36093170977335E-2</v>
      </c>
      <c r="BB12" s="17">
        <v>7.9174928855302099E-2</v>
      </c>
      <c r="BC12" s="17">
        <v>0.107150724490888</v>
      </c>
      <c r="BD12" s="17"/>
      <c r="BE12" s="17">
        <v>0.15115236264312501</v>
      </c>
      <c r="BF12" s="17">
        <v>0.10646996761296899</v>
      </c>
      <c r="BG12" s="17">
        <v>6.23320904989084E-2</v>
      </c>
      <c r="BH12" s="17">
        <v>4.7019219948699002E-2</v>
      </c>
      <c r="BI12" s="17"/>
      <c r="BJ12" s="17">
        <v>0.18554693556683699</v>
      </c>
      <c r="BK12" s="17">
        <v>7.9904206066565703E-2</v>
      </c>
      <c r="BL12" s="17">
        <v>7.5427615947115695E-2</v>
      </c>
      <c r="BM12" s="17">
        <v>3.8458733143475698E-2</v>
      </c>
      <c r="BN12" s="17"/>
      <c r="BO12" s="17">
        <v>0.13233857933604501</v>
      </c>
      <c r="BP12" s="17">
        <v>0.112482544616504</v>
      </c>
      <c r="BQ12" s="17">
        <v>4.81864997456199E-2</v>
      </c>
      <c r="BR12" s="17"/>
      <c r="BS12" s="17">
        <v>6.2647384552395005E-2</v>
      </c>
      <c r="BT12" s="17">
        <v>7.69157003852914E-2</v>
      </c>
      <c r="BU12" s="17"/>
      <c r="BV12" s="17">
        <v>3.7384013259312003E-2</v>
      </c>
      <c r="BW12" s="17">
        <v>6.5545263607924995E-2</v>
      </c>
      <c r="BX12" s="17">
        <v>9.8025365286343299E-2</v>
      </c>
      <c r="BY12" s="17"/>
      <c r="BZ12" s="17">
        <v>5.3169937875047403E-2</v>
      </c>
      <c r="CA12" s="17">
        <v>9.0269523139526506E-2</v>
      </c>
    </row>
    <row r="13" spans="2:79" x14ac:dyDescent="0.3">
      <c r="B13" s="18" t="s">
        <v>212</v>
      </c>
      <c r="C13" s="17">
        <v>4.2139192403522201E-2</v>
      </c>
      <c r="D13" s="17">
        <v>5.5403793475001101E-2</v>
      </c>
      <c r="E13" s="17">
        <v>2.8412750164241201E-2</v>
      </c>
      <c r="F13" s="17"/>
      <c r="G13" s="17">
        <v>3.8479715037837599E-2</v>
      </c>
      <c r="H13" s="17">
        <v>2.9943085410594698E-2</v>
      </c>
      <c r="I13" s="17">
        <v>4.4851283616395697E-2</v>
      </c>
      <c r="J13" s="17">
        <v>5.1456876247849601E-2</v>
      </c>
      <c r="K13" s="17">
        <v>6.0898416218061101E-2</v>
      </c>
      <c r="L13" s="17">
        <v>3.2214536858838003E-2</v>
      </c>
      <c r="M13" s="17"/>
      <c r="N13" s="17">
        <v>2.79015014367563E-2</v>
      </c>
      <c r="O13" s="17">
        <v>2.97632473883029E-2</v>
      </c>
      <c r="P13" s="17">
        <v>4.5961014731257903E-2</v>
      </c>
      <c r="Q13" s="17">
        <v>6.7866461663120603E-2</v>
      </c>
      <c r="R13" s="17"/>
      <c r="S13" s="17">
        <v>4.7460371628169802E-2</v>
      </c>
      <c r="T13" s="17">
        <v>2.3232790727054399E-2</v>
      </c>
      <c r="U13" s="17">
        <v>3.6696739263251198E-2</v>
      </c>
      <c r="V13" s="17">
        <v>3.4420896208172701E-2</v>
      </c>
      <c r="W13" s="17">
        <v>6.7755309846408193E-2</v>
      </c>
      <c r="X13" s="17">
        <v>4.5224756162099797E-2</v>
      </c>
      <c r="Y13" s="17">
        <v>5.2148482986194698E-2</v>
      </c>
      <c r="Z13" s="17">
        <v>1.5506746133883E-2</v>
      </c>
      <c r="AA13" s="17">
        <v>2.94582205189024E-2</v>
      </c>
      <c r="AB13" s="17">
        <v>5.92261893045413E-2</v>
      </c>
      <c r="AC13" s="17">
        <v>3.9483885470296097E-2</v>
      </c>
      <c r="AD13" s="17">
        <v>7.6122650953878698E-2</v>
      </c>
      <c r="AE13" s="17"/>
      <c r="AF13" s="17">
        <v>4.2874280007145403E-2</v>
      </c>
      <c r="AG13" s="17">
        <v>2.6227136763878601E-2</v>
      </c>
      <c r="AH13" s="17">
        <v>2.8401970784007999E-2</v>
      </c>
      <c r="AI13" s="17">
        <v>0.11451752390331001</v>
      </c>
      <c r="AJ13" s="17">
        <v>4.0799669420713003E-2</v>
      </c>
      <c r="AK13" s="17"/>
      <c r="AL13" s="17">
        <v>2.4145285690903202E-2</v>
      </c>
      <c r="AM13" s="17">
        <v>5.0531217581483601E-2</v>
      </c>
      <c r="AN13" s="17">
        <v>2.49339195699524E-2</v>
      </c>
      <c r="AO13" s="17">
        <v>7.4784755712236098E-2</v>
      </c>
      <c r="AP13" s="17">
        <v>1.65518025151285E-2</v>
      </c>
      <c r="AQ13" s="17">
        <v>4.2675059649039601E-2</v>
      </c>
      <c r="AR13" s="17"/>
      <c r="AS13" s="17">
        <v>3.5857362685810301E-2</v>
      </c>
      <c r="AT13" s="17">
        <v>2.70766186185603E-2</v>
      </c>
      <c r="AU13" s="17">
        <v>6.1954135368365602E-2</v>
      </c>
      <c r="AV13" s="17">
        <v>5.1994907189748897E-2</v>
      </c>
      <c r="AW13" s="17">
        <v>0.18196839896632699</v>
      </c>
      <c r="AX13" s="17"/>
      <c r="AY13" s="17">
        <v>4.3301781130509698E-2</v>
      </c>
      <c r="AZ13" s="17">
        <v>3.2669768695533702E-2</v>
      </c>
      <c r="BA13" s="17">
        <v>3.3813688855874602E-2</v>
      </c>
      <c r="BB13" s="17">
        <v>5.6831030165372901E-2</v>
      </c>
      <c r="BC13" s="17">
        <v>0.14134589245617499</v>
      </c>
      <c r="BD13" s="17"/>
      <c r="BE13" s="17">
        <v>5.8358609447691001E-2</v>
      </c>
      <c r="BF13" s="17">
        <v>4.0079845990430803E-2</v>
      </c>
      <c r="BG13" s="17">
        <v>4.4470365480043302E-2</v>
      </c>
      <c r="BH13" s="17">
        <v>3.8389784377760403E-2</v>
      </c>
      <c r="BI13" s="17"/>
      <c r="BJ13" s="17">
        <v>0.15456541931616999</v>
      </c>
      <c r="BK13" s="17">
        <v>6.1066805492119201E-2</v>
      </c>
      <c r="BL13" s="17">
        <v>2.85726868497681E-2</v>
      </c>
      <c r="BM13" s="17">
        <v>2.0336780556559901E-2</v>
      </c>
      <c r="BN13" s="17"/>
      <c r="BO13" s="17">
        <v>7.7248678214469194E-2</v>
      </c>
      <c r="BP13" s="17">
        <v>4.69616280144909E-2</v>
      </c>
      <c r="BQ13" s="17">
        <v>3.3896288204541901E-2</v>
      </c>
      <c r="BR13" s="17"/>
      <c r="BS13" s="17">
        <v>3.7385949892448998E-2</v>
      </c>
      <c r="BT13" s="17">
        <v>4.8463728256388998E-2</v>
      </c>
      <c r="BU13" s="17"/>
      <c r="BV13" s="17">
        <v>2.51008814392366E-2</v>
      </c>
      <c r="BW13" s="17">
        <v>3.4925552197583899E-2</v>
      </c>
      <c r="BX13" s="17">
        <v>6.7657237775608198E-2</v>
      </c>
      <c r="BY13" s="17"/>
      <c r="BZ13" s="17">
        <v>2.05876517831994E-2</v>
      </c>
      <c r="CA13" s="17">
        <v>4.2977506671306898E-2</v>
      </c>
    </row>
    <row r="14" spans="2:79" x14ac:dyDescent="0.3">
      <c r="B14" s="18" t="s">
        <v>149</v>
      </c>
      <c r="C14" s="17">
        <v>2.37990939985184E-2</v>
      </c>
      <c r="D14" s="17">
        <v>2.3218769955354501E-2</v>
      </c>
      <c r="E14" s="17">
        <v>2.3664286694150501E-2</v>
      </c>
      <c r="F14" s="17"/>
      <c r="G14" s="17">
        <v>3.0158485098883799E-2</v>
      </c>
      <c r="H14" s="17">
        <v>2.5542754648288198E-2</v>
      </c>
      <c r="I14" s="17">
        <v>2.69740237069023E-2</v>
      </c>
      <c r="J14" s="17">
        <v>2.69276638099675E-2</v>
      </c>
      <c r="K14" s="17">
        <v>2.24532770955852E-2</v>
      </c>
      <c r="L14" s="17">
        <v>1.3908924314617901E-2</v>
      </c>
      <c r="M14" s="17"/>
      <c r="N14" s="17">
        <v>1.3591384158189499E-2</v>
      </c>
      <c r="O14" s="17">
        <v>1.7524157250617001E-2</v>
      </c>
      <c r="P14" s="17">
        <v>3.11800465998615E-2</v>
      </c>
      <c r="Q14" s="17">
        <v>3.5330098434679401E-2</v>
      </c>
      <c r="R14" s="17"/>
      <c r="S14" s="17">
        <v>2.5023799103121001E-2</v>
      </c>
      <c r="T14" s="17">
        <v>3.2912784819083801E-2</v>
      </c>
      <c r="U14" s="17">
        <v>1.8469555219326798E-2</v>
      </c>
      <c r="V14" s="17">
        <v>1.78630992807139E-2</v>
      </c>
      <c r="W14" s="17">
        <v>2.08236764544617E-2</v>
      </c>
      <c r="X14" s="17">
        <v>3.9068116822583002E-2</v>
      </c>
      <c r="Y14" s="17">
        <v>3.1281394492933899E-2</v>
      </c>
      <c r="Z14" s="17">
        <v>0</v>
      </c>
      <c r="AA14" s="17">
        <v>2.19625127567631E-2</v>
      </c>
      <c r="AB14" s="17">
        <v>1.2054588970488099E-2</v>
      </c>
      <c r="AC14" s="17">
        <v>2.51170190156133E-2</v>
      </c>
      <c r="AD14" s="17">
        <v>2.3188757233214001E-2</v>
      </c>
      <c r="AE14" s="17"/>
      <c r="AF14" s="17">
        <v>1.0380126345298699E-2</v>
      </c>
      <c r="AG14" s="17">
        <v>1.3747007523262101E-2</v>
      </c>
      <c r="AH14" s="17">
        <v>2.4174175715602101E-2</v>
      </c>
      <c r="AI14" s="17">
        <v>2.5270693525960699E-2</v>
      </c>
      <c r="AJ14" s="17">
        <v>1.7390823981515601E-2</v>
      </c>
      <c r="AK14" s="17"/>
      <c r="AL14" s="17">
        <v>1.2496855495201501E-2</v>
      </c>
      <c r="AM14" s="17">
        <v>3.0074676183398201E-3</v>
      </c>
      <c r="AN14" s="17">
        <v>1.66427964479305E-2</v>
      </c>
      <c r="AO14" s="17">
        <v>1.39870630497075E-2</v>
      </c>
      <c r="AP14" s="17">
        <v>1.32472845167658E-2</v>
      </c>
      <c r="AQ14" s="17">
        <v>6.8354320181995706E-2</v>
      </c>
      <c r="AR14" s="17"/>
      <c r="AS14" s="17">
        <v>1.5173344753461699E-2</v>
      </c>
      <c r="AT14" s="17">
        <v>2.19343781224321E-2</v>
      </c>
      <c r="AU14" s="17">
        <v>2.8806384514706799E-2</v>
      </c>
      <c r="AV14" s="17">
        <v>4.1263532054986903E-2</v>
      </c>
      <c r="AW14" s="17">
        <v>0</v>
      </c>
      <c r="AX14" s="17"/>
      <c r="AY14" s="17">
        <v>1.00249805033353E-2</v>
      </c>
      <c r="AZ14" s="17">
        <v>2.0597209878117199E-2</v>
      </c>
      <c r="BA14" s="17">
        <v>4.4599143118451402E-2</v>
      </c>
      <c r="BB14" s="17">
        <v>2.6372292788340398E-2</v>
      </c>
      <c r="BC14" s="17">
        <v>0</v>
      </c>
      <c r="BD14" s="17"/>
      <c r="BE14" s="17">
        <v>1.16757346236357E-2</v>
      </c>
      <c r="BF14" s="17">
        <v>1.6729035913007902E-2</v>
      </c>
      <c r="BG14" s="17">
        <v>1.8631348778133001E-2</v>
      </c>
      <c r="BH14" s="17">
        <v>3.3290395823829498E-2</v>
      </c>
      <c r="BI14" s="17"/>
      <c r="BJ14" s="17">
        <v>1.7339092584995299E-2</v>
      </c>
      <c r="BK14" s="17">
        <v>2.6190203852053999E-2</v>
      </c>
      <c r="BL14" s="17">
        <v>1.43574392510859E-2</v>
      </c>
      <c r="BM14" s="17">
        <v>2.6937579349460099E-2</v>
      </c>
      <c r="BN14" s="17"/>
      <c r="BO14" s="17">
        <v>2.41150823776063E-2</v>
      </c>
      <c r="BP14" s="17">
        <v>2.0385259271452801E-2</v>
      </c>
      <c r="BQ14" s="17">
        <v>2.3054010648232998E-2</v>
      </c>
      <c r="BR14" s="17"/>
      <c r="BS14" s="17">
        <v>2.09422023607767E-2</v>
      </c>
      <c r="BT14" s="17">
        <v>2.7589902542689702E-2</v>
      </c>
      <c r="BU14" s="17"/>
      <c r="BV14" s="17">
        <v>2.58138770577757E-2</v>
      </c>
      <c r="BW14" s="17">
        <v>2.2063523657872001E-2</v>
      </c>
      <c r="BX14" s="17">
        <v>1.0557319625020101E-2</v>
      </c>
      <c r="BY14" s="17"/>
      <c r="BZ14" s="17">
        <v>7.2852575403255402E-3</v>
      </c>
      <c r="CA14" s="17">
        <v>0</v>
      </c>
    </row>
    <row r="15" spans="2:79" x14ac:dyDescent="0.3">
      <c r="B15" s="18" t="s">
        <v>213</v>
      </c>
      <c r="C15" s="21">
        <v>0.68168625330862898</v>
      </c>
      <c r="D15" s="21">
        <v>0.65388378628155497</v>
      </c>
      <c r="E15" s="21">
        <v>0.70926133616529197</v>
      </c>
      <c r="F15" s="21"/>
      <c r="G15" s="21">
        <v>0.61368473611451202</v>
      </c>
      <c r="H15" s="21">
        <v>0.65366549293406995</v>
      </c>
      <c r="I15" s="21">
        <v>0.67886454285167397</v>
      </c>
      <c r="J15" s="21">
        <v>0.67324180909572096</v>
      </c>
      <c r="K15" s="21">
        <v>0.69131261243179898</v>
      </c>
      <c r="L15" s="21">
        <v>0.75263264608237002</v>
      </c>
      <c r="M15" s="21"/>
      <c r="N15" s="21">
        <v>0.75453484897662304</v>
      </c>
      <c r="O15" s="21">
        <v>0.70554501563820005</v>
      </c>
      <c r="P15" s="21">
        <v>0.62735955790376297</v>
      </c>
      <c r="Q15" s="21">
        <v>0.62369649471344402</v>
      </c>
      <c r="R15" s="21"/>
      <c r="S15" s="21">
        <v>0.620001621147935</v>
      </c>
      <c r="T15" s="21">
        <v>0.73531435403770196</v>
      </c>
      <c r="U15" s="21">
        <v>0.68355950039116298</v>
      </c>
      <c r="V15" s="21">
        <v>0.69617034158021496</v>
      </c>
      <c r="W15" s="21">
        <v>0.67129154717575501</v>
      </c>
      <c r="X15" s="21">
        <v>0.69990745030407298</v>
      </c>
      <c r="Y15" s="21">
        <v>0.646988797199199</v>
      </c>
      <c r="Z15" s="21">
        <v>0.70371804625063705</v>
      </c>
      <c r="AA15" s="21">
        <v>0.71518515962580398</v>
      </c>
      <c r="AB15" s="21">
        <v>0.69759616658499202</v>
      </c>
      <c r="AC15" s="21">
        <v>0.62425924765018204</v>
      </c>
      <c r="AD15" s="21">
        <v>0.64703484112143905</v>
      </c>
      <c r="AE15" s="21"/>
      <c r="AF15" s="21">
        <v>0.69433437148601895</v>
      </c>
      <c r="AG15" s="21">
        <v>0.73813070568406003</v>
      </c>
      <c r="AH15" s="21">
        <v>0.76014370036134704</v>
      </c>
      <c r="AI15" s="21">
        <v>0.48916235403168601</v>
      </c>
      <c r="AJ15" s="21">
        <v>0.73613449271445697</v>
      </c>
      <c r="AK15" s="21"/>
      <c r="AL15" s="21">
        <v>0.73808917001209695</v>
      </c>
      <c r="AM15" s="21">
        <v>0.71372874561348998</v>
      </c>
      <c r="AN15" s="21">
        <v>0.79672488154335097</v>
      </c>
      <c r="AO15" s="21">
        <v>0.55969695003120601</v>
      </c>
      <c r="AP15" s="21">
        <v>0.78370636385303205</v>
      </c>
      <c r="AQ15" s="21">
        <v>0.62990347919418499</v>
      </c>
      <c r="AR15" s="21"/>
      <c r="AS15" s="21">
        <v>0.76028571679374501</v>
      </c>
      <c r="AT15" s="21">
        <v>0.69936345852637605</v>
      </c>
      <c r="AU15" s="21">
        <v>0.61895602871495903</v>
      </c>
      <c r="AV15" s="21">
        <v>0.63426526158538599</v>
      </c>
      <c r="AW15" s="21">
        <v>0.57381262438549996</v>
      </c>
      <c r="AX15" s="21"/>
      <c r="AY15" s="21">
        <v>0.73979032312135595</v>
      </c>
      <c r="AZ15" s="21">
        <v>0.693766982831996</v>
      </c>
      <c r="BA15" s="21">
        <v>0.62659257757258302</v>
      </c>
      <c r="BB15" s="21">
        <v>0.67073424232258405</v>
      </c>
      <c r="BC15" s="21">
        <v>0.54870596628771695</v>
      </c>
      <c r="BD15" s="21"/>
      <c r="BE15" s="21">
        <v>0.52344128074989904</v>
      </c>
      <c r="BF15" s="21">
        <v>0.62051227046942103</v>
      </c>
      <c r="BG15" s="21">
        <v>0.70505683825568799</v>
      </c>
      <c r="BH15" s="21">
        <v>0.71231576842798705</v>
      </c>
      <c r="BI15" s="21"/>
      <c r="BJ15" s="21">
        <v>0.406661127535908</v>
      </c>
      <c r="BK15" s="21">
        <v>0.62348150744414299</v>
      </c>
      <c r="BL15" s="21">
        <v>0.67147669222733797</v>
      </c>
      <c r="BM15" s="21">
        <v>0.76190169878367497</v>
      </c>
      <c r="BN15" s="21"/>
      <c r="BO15" s="21">
        <v>0.55893278268964797</v>
      </c>
      <c r="BP15" s="21">
        <v>0.58604170444147596</v>
      </c>
      <c r="BQ15" s="21">
        <v>0.72793285266638497</v>
      </c>
      <c r="BR15" s="21"/>
      <c r="BS15" s="21">
        <v>0.71396646259971197</v>
      </c>
      <c r="BT15" s="21">
        <v>0.64105541169346103</v>
      </c>
      <c r="BU15" s="21"/>
      <c r="BV15" s="21">
        <v>0.76942100269781799</v>
      </c>
      <c r="BW15" s="21">
        <v>0.69102498809702995</v>
      </c>
      <c r="BX15" s="21">
        <v>0.62680922470272304</v>
      </c>
      <c r="BY15" s="21"/>
      <c r="BZ15" s="21">
        <v>0.77843323965994005</v>
      </c>
      <c r="CA15" s="21">
        <v>0.66548206066674198</v>
      </c>
    </row>
    <row r="16" spans="2:79" x14ac:dyDescent="0.3">
      <c r="B16" s="18" t="s">
        <v>214</v>
      </c>
      <c r="C16" s="21">
        <v>0.11147082646183901</v>
      </c>
      <c r="D16" s="21">
        <v>0.13517674048346501</v>
      </c>
      <c r="E16" s="21">
        <v>8.6965718048277393E-2</v>
      </c>
      <c r="F16" s="21"/>
      <c r="G16" s="21">
        <v>0.13656129267157999</v>
      </c>
      <c r="H16" s="21">
        <v>9.3354951099616001E-2</v>
      </c>
      <c r="I16" s="21">
        <v>0.104260436361471</v>
      </c>
      <c r="J16" s="21">
        <v>0.11939623506701599</v>
      </c>
      <c r="K16" s="21">
        <v>0.143353292248176</v>
      </c>
      <c r="L16" s="21">
        <v>8.76155901559484E-2</v>
      </c>
      <c r="M16" s="21"/>
      <c r="N16" s="21">
        <v>8.1072202705477894E-2</v>
      </c>
      <c r="O16" s="21">
        <v>8.0088962498452695E-2</v>
      </c>
      <c r="P16" s="21">
        <v>0.15240030155227699</v>
      </c>
      <c r="Q16" s="21">
        <v>0.14093518592513901</v>
      </c>
      <c r="R16" s="21"/>
      <c r="S16" s="21">
        <v>0.122756253122489</v>
      </c>
      <c r="T16" s="21">
        <v>9.8812683479553395E-2</v>
      </c>
      <c r="U16" s="21">
        <v>0.10059852842898299</v>
      </c>
      <c r="V16" s="21">
        <v>0.12290566359605801</v>
      </c>
      <c r="W16" s="21">
        <v>0.12713465047193301</v>
      </c>
      <c r="X16" s="21">
        <v>8.3903604277381999E-2</v>
      </c>
      <c r="Y16" s="21">
        <v>0.13376464560622101</v>
      </c>
      <c r="Z16" s="21">
        <v>0.108562262703763</v>
      </c>
      <c r="AA16" s="21">
        <v>8.8797994110762696E-2</v>
      </c>
      <c r="AB16" s="21">
        <v>0.12545109617737801</v>
      </c>
      <c r="AC16" s="21">
        <v>7.9122731118467293E-2</v>
      </c>
      <c r="AD16" s="21">
        <v>0.19455786698167199</v>
      </c>
      <c r="AE16" s="21"/>
      <c r="AF16" s="21">
        <v>0.109512592804085</v>
      </c>
      <c r="AG16" s="21">
        <v>8.1123889213381997E-2</v>
      </c>
      <c r="AH16" s="21">
        <v>4.9812289456593301E-2</v>
      </c>
      <c r="AI16" s="21">
        <v>0.25825451229037799</v>
      </c>
      <c r="AJ16" s="21">
        <v>7.1308494407321704E-2</v>
      </c>
      <c r="AK16" s="21"/>
      <c r="AL16" s="21">
        <v>7.2257276329120296E-2</v>
      </c>
      <c r="AM16" s="21">
        <v>0.114782816269763</v>
      </c>
      <c r="AN16" s="21">
        <v>7.4346970399091397E-2</v>
      </c>
      <c r="AO16" s="21">
        <v>0.19904965767852001</v>
      </c>
      <c r="AP16" s="21">
        <v>7.8763182050458902E-2</v>
      </c>
      <c r="AQ16" s="21">
        <v>7.0197469890187797E-2</v>
      </c>
      <c r="AR16" s="21"/>
      <c r="AS16" s="21">
        <v>7.2131586085950106E-2</v>
      </c>
      <c r="AT16" s="21">
        <v>0.10309820108019099</v>
      </c>
      <c r="AU16" s="21">
        <v>0.142186271761641</v>
      </c>
      <c r="AV16" s="21">
        <v>0.12857941771919601</v>
      </c>
      <c r="AW16" s="21">
        <v>0.21455957972449399</v>
      </c>
      <c r="AX16" s="21"/>
      <c r="AY16" s="21">
        <v>9.9704278146907604E-2</v>
      </c>
      <c r="AZ16" s="21">
        <v>0.107972268305449</v>
      </c>
      <c r="BA16" s="21">
        <v>9.7423005953608102E-2</v>
      </c>
      <c r="BB16" s="21">
        <v>0.136005959020675</v>
      </c>
      <c r="BC16" s="21">
        <v>0.24849661694706299</v>
      </c>
      <c r="BD16" s="21"/>
      <c r="BE16" s="21">
        <v>0.20951097209081601</v>
      </c>
      <c r="BF16" s="21">
        <v>0.1465498136034</v>
      </c>
      <c r="BG16" s="21">
        <v>0.10680245597895199</v>
      </c>
      <c r="BH16" s="21">
        <v>8.5409004326459301E-2</v>
      </c>
      <c r="BI16" s="21"/>
      <c r="BJ16" s="21">
        <v>0.34011235488300701</v>
      </c>
      <c r="BK16" s="21">
        <v>0.14097101155868499</v>
      </c>
      <c r="BL16" s="21">
        <v>0.10400030279688401</v>
      </c>
      <c r="BM16" s="21">
        <v>5.87955137000356E-2</v>
      </c>
      <c r="BN16" s="21"/>
      <c r="BO16" s="21">
        <v>0.20958725755051399</v>
      </c>
      <c r="BP16" s="21">
        <v>0.159444172630995</v>
      </c>
      <c r="BQ16" s="21">
        <v>8.2082787950161801E-2</v>
      </c>
      <c r="BR16" s="21"/>
      <c r="BS16" s="21">
        <v>0.100033334444844</v>
      </c>
      <c r="BT16" s="21">
        <v>0.12537942864168</v>
      </c>
      <c r="BU16" s="21"/>
      <c r="BV16" s="21">
        <v>6.24848946985486E-2</v>
      </c>
      <c r="BW16" s="21">
        <v>0.100470815805509</v>
      </c>
      <c r="BX16" s="21">
        <v>0.16568260306195101</v>
      </c>
      <c r="BY16" s="21"/>
      <c r="BZ16" s="21">
        <v>7.3757589658246803E-2</v>
      </c>
      <c r="CA16" s="21">
        <v>0.133247029810833</v>
      </c>
    </row>
    <row r="17" spans="2:79" x14ac:dyDescent="0.3">
      <c r="B17" s="18" t="s">
        <v>191</v>
      </c>
      <c r="C17" s="22">
        <v>0.57021542684679005</v>
      </c>
      <c r="D17" s="22">
        <v>0.51870704579808902</v>
      </c>
      <c r="E17" s="22">
        <v>0.62229561811701495</v>
      </c>
      <c r="F17" s="22"/>
      <c r="G17" s="22">
        <v>0.477123443442932</v>
      </c>
      <c r="H17" s="22">
        <v>0.56031054183445395</v>
      </c>
      <c r="I17" s="22">
        <v>0.57460410649020299</v>
      </c>
      <c r="J17" s="22">
        <v>0.55384557402870505</v>
      </c>
      <c r="K17" s="22">
        <v>0.54795932018362303</v>
      </c>
      <c r="L17" s="22">
        <v>0.66501705592642202</v>
      </c>
      <c r="M17" s="22"/>
      <c r="N17" s="22">
        <v>0.67346264627114505</v>
      </c>
      <c r="O17" s="22">
        <v>0.62545605313974695</v>
      </c>
      <c r="P17" s="22">
        <v>0.474959256351486</v>
      </c>
      <c r="Q17" s="22">
        <v>0.48276130878830498</v>
      </c>
      <c r="R17" s="22"/>
      <c r="S17" s="22">
        <v>0.497245368025445</v>
      </c>
      <c r="T17" s="22">
        <v>0.63650167055814799</v>
      </c>
      <c r="U17" s="22">
        <v>0.58296097196218</v>
      </c>
      <c r="V17" s="22">
        <v>0.57326467798415803</v>
      </c>
      <c r="W17" s="22">
        <v>0.54415689670382195</v>
      </c>
      <c r="X17" s="22">
        <v>0.616003846026691</v>
      </c>
      <c r="Y17" s="22">
        <v>0.51322415159297796</v>
      </c>
      <c r="Z17" s="22">
        <v>0.59515578354687404</v>
      </c>
      <c r="AA17" s="22">
        <v>0.62638716551504203</v>
      </c>
      <c r="AB17" s="22">
        <v>0.57214507040761498</v>
      </c>
      <c r="AC17" s="22">
        <v>0.54513651653171402</v>
      </c>
      <c r="AD17" s="22">
        <v>0.45247697413976701</v>
      </c>
      <c r="AE17" s="22"/>
      <c r="AF17" s="22">
        <v>0.58482177868193397</v>
      </c>
      <c r="AG17" s="22">
        <v>0.65700681647067805</v>
      </c>
      <c r="AH17" s="22">
        <v>0.71033141090475405</v>
      </c>
      <c r="AI17" s="22">
        <v>0.23090784174130799</v>
      </c>
      <c r="AJ17" s="22">
        <v>0.66482599830713496</v>
      </c>
      <c r="AK17" s="22"/>
      <c r="AL17" s="22">
        <v>0.66583189368297702</v>
      </c>
      <c r="AM17" s="22">
        <v>0.59894592934372703</v>
      </c>
      <c r="AN17" s="22">
        <v>0.72237791114425898</v>
      </c>
      <c r="AO17" s="22">
        <v>0.360647292352686</v>
      </c>
      <c r="AP17" s="22">
        <v>0.70494318180257298</v>
      </c>
      <c r="AQ17" s="22">
        <v>0.55970600930399705</v>
      </c>
      <c r="AR17" s="22"/>
      <c r="AS17" s="22">
        <v>0.68815413070779496</v>
      </c>
      <c r="AT17" s="22">
        <v>0.59626525744618497</v>
      </c>
      <c r="AU17" s="22">
        <v>0.47676975695331802</v>
      </c>
      <c r="AV17" s="22">
        <v>0.50568584386618998</v>
      </c>
      <c r="AW17" s="22">
        <v>0.35925304466100599</v>
      </c>
      <c r="AX17" s="22"/>
      <c r="AY17" s="22">
        <v>0.64008604497444799</v>
      </c>
      <c r="AZ17" s="22">
        <v>0.58579471452654697</v>
      </c>
      <c r="BA17" s="22">
        <v>0.52916957161897504</v>
      </c>
      <c r="BB17" s="22">
        <v>0.53472828330190902</v>
      </c>
      <c r="BC17" s="22">
        <v>0.30020934934065302</v>
      </c>
      <c r="BD17" s="22"/>
      <c r="BE17" s="22">
        <v>0.313930308659083</v>
      </c>
      <c r="BF17" s="22">
        <v>0.47396245686602201</v>
      </c>
      <c r="BG17" s="22">
        <v>0.598254382276736</v>
      </c>
      <c r="BH17" s="22">
        <v>0.62690676410152801</v>
      </c>
      <c r="BI17" s="22"/>
      <c r="BJ17" s="22">
        <v>6.6548772652901295E-2</v>
      </c>
      <c r="BK17" s="22">
        <v>0.48251049588545902</v>
      </c>
      <c r="BL17" s="22">
        <v>0.56747638943045497</v>
      </c>
      <c r="BM17" s="22">
        <v>0.70310618508363998</v>
      </c>
      <c r="BN17" s="22"/>
      <c r="BO17" s="22">
        <v>0.34934552513913403</v>
      </c>
      <c r="BP17" s="22">
        <v>0.42659753181048099</v>
      </c>
      <c r="BQ17" s="22">
        <v>0.64585006471622397</v>
      </c>
      <c r="BR17" s="22"/>
      <c r="BS17" s="22">
        <v>0.613933128154868</v>
      </c>
      <c r="BT17" s="22">
        <v>0.51567598305178097</v>
      </c>
      <c r="BU17" s="22"/>
      <c r="BV17" s="22">
        <v>0.70693610799926898</v>
      </c>
      <c r="BW17" s="22">
        <v>0.59055417229152096</v>
      </c>
      <c r="BX17" s="22">
        <v>0.46112662164077201</v>
      </c>
      <c r="BY17" s="22"/>
      <c r="BZ17" s="22">
        <v>0.70467565000169397</v>
      </c>
      <c r="CA17" s="22">
        <v>0.53223503085590895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328</v>
      </c>
      <c r="E2" s="26"/>
      <c r="F2" s="26"/>
      <c r="G2" s="26"/>
      <c r="H2" s="26"/>
      <c r="I2" s="26"/>
      <c r="J2" s="26"/>
      <c r="K2" s="26"/>
      <c r="L2" s="26"/>
    </row>
    <row r="6" spans="2:12" ht="49.95" customHeight="1" x14ac:dyDescent="0.3">
      <c r="B6" s="20" t="s">
        <v>15</v>
      </c>
      <c r="C6" s="20" t="s">
        <v>312</v>
      </c>
      <c r="D6" s="20" t="s">
        <v>313</v>
      </c>
      <c r="E6" s="20" t="s">
        <v>314</v>
      </c>
      <c r="F6" s="20" t="s">
        <v>315</v>
      </c>
      <c r="G6" s="20" t="s">
        <v>316</v>
      </c>
      <c r="H6" s="20" t="s">
        <v>317</v>
      </c>
      <c r="I6" s="20" t="s">
        <v>318</v>
      </c>
      <c r="J6" s="20" t="s">
        <v>319</v>
      </c>
      <c r="K6" s="20" t="s">
        <v>320</v>
      </c>
    </row>
    <row r="7" spans="2:12" x14ac:dyDescent="0.3">
      <c r="B7" s="18" t="s">
        <v>321</v>
      </c>
      <c r="C7" s="17">
        <v>4.7185233847126501E-2</v>
      </c>
      <c r="D7" s="17">
        <v>0.11249929696062801</v>
      </c>
      <c r="E7" s="17">
        <v>7.0286027634014994E-2</v>
      </c>
      <c r="F7" s="17">
        <v>6.1558140553283597E-2</v>
      </c>
      <c r="G7" s="17">
        <v>0.120090578507206</v>
      </c>
      <c r="H7" s="17">
        <v>3.8214845133277199E-2</v>
      </c>
      <c r="I7" s="17">
        <v>5.1546089953780502E-2</v>
      </c>
      <c r="J7" s="17">
        <v>6.8573978397447499E-2</v>
      </c>
      <c r="K7" s="17">
        <v>9.9906795201483406E-2</v>
      </c>
    </row>
    <row r="8" spans="2:12" x14ac:dyDescent="0.3">
      <c r="B8" s="18" t="s">
        <v>322</v>
      </c>
      <c r="C8" s="17">
        <v>9.0720908752338694E-2</v>
      </c>
      <c r="D8" s="17">
        <v>0.21893096554986399</v>
      </c>
      <c r="E8" s="17">
        <v>0.115949823014807</v>
      </c>
      <c r="F8" s="17">
        <v>0.12714186815172099</v>
      </c>
      <c r="G8" s="17">
        <v>0.19635826929886099</v>
      </c>
      <c r="H8" s="17">
        <v>6.1045375859701302E-2</v>
      </c>
      <c r="I8" s="17">
        <v>0.1114210144513</v>
      </c>
      <c r="J8" s="17">
        <v>0.15842142001743201</v>
      </c>
      <c r="K8" s="17">
        <v>0.19579864598928501</v>
      </c>
    </row>
    <row r="9" spans="2:12" x14ac:dyDescent="0.3">
      <c r="B9" s="18" t="s">
        <v>323</v>
      </c>
      <c r="C9" s="17">
        <v>0.18039289435071101</v>
      </c>
      <c r="D9" s="17">
        <v>0.29830751952266299</v>
      </c>
      <c r="E9" s="17">
        <v>0.13982324769135501</v>
      </c>
      <c r="F9" s="17">
        <v>0.32310459992386498</v>
      </c>
      <c r="G9" s="17">
        <v>0.22992110484752701</v>
      </c>
      <c r="H9" s="17">
        <v>0.15201262101907301</v>
      </c>
      <c r="I9" s="17">
        <v>0.24272552125637001</v>
      </c>
      <c r="J9" s="17">
        <v>0.29033919746534598</v>
      </c>
      <c r="K9" s="17">
        <v>0.28589654507078199</v>
      </c>
    </row>
    <row r="10" spans="2:12" x14ac:dyDescent="0.3">
      <c r="B10" s="18" t="s">
        <v>324</v>
      </c>
      <c r="C10" s="17">
        <v>0.177770659624953</v>
      </c>
      <c r="D10" s="17">
        <v>0.17196381662188201</v>
      </c>
      <c r="E10" s="17">
        <v>0.171071755204251</v>
      </c>
      <c r="F10" s="17">
        <v>0.171792543414858</v>
      </c>
      <c r="G10" s="17">
        <v>0.15764639597140401</v>
      </c>
      <c r="H10" s="17">
        <v>0.23734037902542801</v>
      </c>
      <c r="I10" s="17">
        <v>0.224204684028391</v>
      </c>
      <c r="J10" s="17">
        <v>0.210847809383618</v>
      </c>
      <c r="K10" s="17">
        <v>0.195137565554622</v>
      </c>
    </row>
    <row r="11" spans="2:12" x14ac:dyDescent="0.3">
      <c r="B11" s="18" t="s">
        <v>325</v>
      </c>
      <c r="C11" s="17">
        <v>0.208603218541278</v>
      </c>
      <c r="D11" s="17">
        <v>9.8778781819682901E-2</v>
      </c>
      <c r="E11" s="17">
        <v>0.23537521425309099</v>
      </c>
      <c r="F11" s="17">
        <v>0.18816090404730801</v>
      </c>
      <c r="G11" s="17">
        <v>0.15591311860246601</v>
      </c>
      <c r="H11" s="17">
        <v>0.27866181250094801</v>
      </c>
      <c r="I11" s="17">
        <v>0.20768403347957801</v>
      </c>
      <c r="J11" s="17">
        <v>0.157452921589877</v>
      </c>
      <c r="K11" s="17">
        <v>0.12503986406190301</v>
      </c>
    </row>
    <row r="12" spans="2:12" x14ac:dyDescent="0.3">
      <c r="B12" s="18" t="s">
        <v>326</v>
      </c>
      <c r="C12" s="17">
        <v>0.19151847719565299</v>
      </c>
      <c r="D12" s="17">
        <v>7.5491953907006096E-2</v>
      </c>
      <c r="E12" s="17">
        <v>0.189085371932628</v>
      </c>
      <c r="F12" s="17">
        <v>9.9608384907318701E-2</v>
      </c>
      <c r="G12" s="17">
        <v>0.111533299488282</v>
      </c>
      <c r="H12" s="17">
        <v>0.171045439871991</v>
      </c>
      <c r="I12" s="17">
        <v>0.126036037003737</v>
      </c>
      <c r="J12" s="17">
        <v>8.9343899221286396E-2</v>
      </c>
      <c r="K12" s="17">
        <v>7.5779343669243396E-2</v>
      </c>
    </row>
    <row r="13" spans="2:12" x14ac:dyDescent="0.3">
      <c r="B13" s="18" t="s">
        <v>327</v>
      </c>
      <c r="C13" s="17">
        <v>0.10380860768793899</v>
      </c>
      <c r="D13" s="17">
        <v>2.4027665618274199E-2</v>
      </c>
      <c r="E13" s="17">
        <v>7.8408560269852101E-2</v>
      </c>
      <c r="F13" s="17">
        <v>2.8633559001645499E-2</v>
      </c>
      <c r="G13" s="17">
        <v>2.8537233284254601E-2</v>
      </c>
      <c r="H13" s="17">
        <v>6.1679526589581798E-2</v>
      </c>
      <c r="I13" s="17">
        <v>3.6382619826843897E-2</v>
      </c>
      <c r="J13" s="17">
        <v>2.5020773924992499E-2</v>
      </c>
      <c r="K13" s="17">
        <v>2.2441240452681002E-2</v>
      </c>
    </row>
    <row r="14" spans="2:12" x14ac:dyDescent="0.3">
      <c r="B14" s="16" t="s">
        <v>329</v>
      </c>
      <c r="C14" s="16"/>
      <c r="D14" s="16"/>
      <c r="E14" s="16"/>
      <c r="F14" s="16"/>
      <c r="G14" s="16"/>
      <c r="H14" s="16"/>
      <c r="I14" s="16"/>
      <c r="J14" s="16"/>
      <c r="K14" s="16"/>
    </row>
    <row r="15" spans="2:12" x14ac:dyDescent="0.3">
      <c r="B15" t="s">
        <v>108</v>
      </c>
    </row>
    <row r="16" spans="2:12" x14ac:dyDescent="0.3">
      <c r="B16" t="s">
        <v>109</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677</v>
      </c>
      <c r="D7" s="10">
        <v>325</v>
      </c>
      <c r="E7" s="10">
        <v>349</v>
      </c>
      <c r="F7" s="10"/>
      <c r="G7" s="10">
        <v>109</v>
      </c>
      <c r="H7" s="10">
        <v>102</v>
      </c>
      <c r="I7" s="10">
        <v>120</v>
      </c>
      <c r="J7" s="10">
        <v>95</v>
      </c>
      <c r="K7" s="10">
        <v>87</v>
      </c>
      <c r="L7" s="10">
        <v>164</v>
      </c>
      <c r="M7" s="10"/>
      <c r="N7" s="10">
        <v>207</v>
      </c>
      <c r="O7" s="10">
        <v>172</v>
      </c>
      <c r="P7" s="10">
        <v>134</v>
      </c>
      <c r="Q7" s="10">
        <v>158</v>
      </c>
      <c r="R7" s="10"/>
      <c r="S7" s="10">
        <v>91</v>
      </c>
      <c r="T7" s="10">
        <v>98</v>
      </c>
      <c r="U7" s="10">
        <v>48</v>
      </c>
      <c r="V7" s="10">
        <v>53</v>
      </c>
      <c r="W7" s="10">
        <v>50</v>
      </c>
      <c r="X7" s="10">
        <v>60</v>
      </c>
      <c r="Y7" s="10">
        <v>58</v>
      </c>
      <c r="Z7" s="10">
        <v>25</v>
      </c>
      <c r="AA7" s="10">
        <v>85</v>
      </c>
      <c r="AB7" s="10">
        <v>56</v>
      </c>
      <c r="AC7" s="10">
        <v>35</v>
      </c>
      <c r="AD7" s="10">
        <v>18</v>
      </c>
      <c r="AE7" s="10"/>
      <c r="AF7" s="10">
        <v>115</v>
      </c>
      <c r="AG7" s="10">
        <v>256</v>
      </c>
      <c r="AH7" s="10">
        <v>62</v>
      </c>
      <c r="AI7" s="10">
        <v>86</v>
      </c>
      <c r="AJ7" s="10">
        <v>36</v>
      </c>
      <c r="AK7" s="10"/>
      <c r="AL7" s="10">
        <v>192</v>
      </c>
      <c r="AM7" s="10">
        <v>111</v>
      </c>
      <c r="AN7" s="10">
        <v>71</v>
      </c>
      <c r="AO7" s="10">
        <v>125</v>
      </c>
      <c r="AP7" s="10">
        <v>43</v>
      </c>
      <c r="AQ7" s="10">
        <v>68</v>
      </c>
      <c r="AR7" s="10"/>
      <c r="AS7" s="10">
        <v>120</v>
      </c>
      <c r="AT7" s="10">
        <v>347</v>
      </c>
      <c r="AU7" s="10">
        <v>128</v>
      </c>
      <c r="AV7" s="10">
        <v>67</v>
      </c>
      <c r="AW7" s="10">
        <v>15</v>
      </c>
      <c r="AX7" s="10"/>
      <c r="AY7" s="10">
        <v>174</v>
      </c>
      <c r="AZ7" s="10">
        <v>259</v>
      </c>
      <c r="BA7" s="10">
        <v>140</v>
      </c>
      <c r="BB7" s="10">
        <v>77</v>
      </c>
      <c r="BC7" s="10">
        <v>23</v>
      </c>
      <c r="BD7" s="10"/>
      <c r="BE7" s="10">
        <v>28</v>
      </c>
      <c r="BF7" s="10">
        <v>143</v>
      </c>
      <c r="BG7" s="10">
        <v>306</v>
      </c>
      <c r="BH7" s="10">
        <v>196</v>
      </c>
      <c r="BI7" s="10"/>
      <c r="BJ7" s="10">
        <v>90</v>
      </c>
      <c r="BK7" s="10">
        <v>50</v>
      </c>
      <c r="BL7" s="10">
        <v>183</v>
      </c>
      <c r="BM7" s="10">
        <v>352</v>
      </c>
      <c r="BN7" s="10"/>
      <c r="BO7" s="10">
        <v>110</v>
      </c>
      <c r="BP7" s="10">
        <v>95</v>
      </c>
      <c r="BQ7" s="10">
        <v>469</v>
      </c>
      <c r="BR7" s="10"/>
      <c r="BS7" s="10">
        <v>390</v>
      </c>
      <c r="BT7" s="10">
        <v>284</v>
      </c>
      <c r="BU7" s="10"/>
      <c r="BV7" s="10">
        <v>186</v>
      </c>
      <c r="BW7" s="10">
        <v>241</v>
      </c>
      <c r="BX7" s="10">
        <v>211</v>
      </c>
      <c r="BY7" s="10"/>
      <c r="BZ7" s="10">
        <v>46</v>
      </c>
      <c r="CA7" s="10">
        <v>42</v>
      </c>
    </row>
    <row r="8" spans="2:79" ht="30" customHeight="1" x14ac:dyDescent="0.3">
      <c r="B8" s="11" t="s">
        <v>20</v>
      </c>
      <c r="C8" s="11">
        <v>675</v>
      </c>
      <c r="D8" s="11">
        <v>330</v>
      </c>
      <c r="E8" s="11">
        <v>341</v>
      </c>
      <c r="F8" s="11"/>
      <c r="G8" s="11">
        <v>103</v>
      </c>
      <c r="H8" s="11">
        <v>109</v>
      </c>
      <c r="I8" s="11">
        <v>119</v>
      </c>
      <c r="J8" s="11">
        <v>109</v>
      </c>
      <c r="K8" s="11">
        <v>80</v>
      </c>
      <c r="L8" s="11">
        <v>154</v>
      </c>
      <c r="M8" s="11"/>
      <c r="N8" s="11">
        <v>191</v>
      </c>
      <c r="O8" s="11">
        <v>174</v>
      </c>
      <c r="P8" s="11">
        <v>141</v>
      </c>
      <c r="Q8" s="11">
        <v>163</v>
      </c>
      <c r="R8" s="11"/>
      <c r="S8" s="11">
        <v>85</v>
      </c>
      <c r="T8" s="11">
        <v>91</v>
      </c>
      <c r="U8" s="11">
        <v>47</v>
      </c>
      <c r="V8" s="11">
        <v>53</v>
      </c>
      <c r="W8" s="11">
        <v>50</v>
      </c>
      <c r="X8" s="11">
        <v>58</v>
      </c>
      <c r="Y8" s="11">
        <v>53</v>
      </c>
      <c r="Z8" s="11">
        <v>27</v>
      </c>
      <c r="AA8" s="11">
        <v>82</v>
      </c>
      <c r="AB8" s="11">
        <v>62</v>
      </c>
      <c r="AC8" s="11">
        <v>46</v>
      </c>
      <c r="AD8" s="11">
        <v>22</v>
      </c>
      <c r="AE8" s="11"/>
      <c r="AF8" s="11">
        <v>111</v>
      </c>
      <c r="AG8" s="11">
        <v>252</v>
      </c>
      <c r="AH8" s="11">
        <v>61</v>
      </c>
      <c r="AI8" s="11">
        <v>88</v>
      </c>
      <c r="AJ8" s="11">
        <v>36</v>
      </c>
      <c r="AK8" s="11"/>
      <c r="AL8" s="11">
        <v>187</v>
      </c>
      <c r="AM8" s="11">
        <v>107</v>
      </c>
      <c r="AN8" s="11">
        <v>70</v>
      </c>
      <c r="AO8" s="11">
        <v>127</v>
      </c>
      <c r="AP8" s="11">
        <v>42</v>
      </c>
      <c r="AQ8" s="11">
        <v>68</v>
      </c>
      <c r="AR8" s="11"/>
      <c r="AS8" s="11">
        <v>117</v>
      </c>
      <c r="AT8" s="11">
        <v>347</v>
      </c>
      <c r="AU8" s="11">
        <v>128</v>
      </c>
      <c r="AV8" s="11">
        <v>67</v>
      </c>
      <c r="AW8" s="11">
        <v>16</v>
      </c>
      <c r="AX8" s="11"/>
      <c r="AY8" s="11">
        <v>170</v>
      </c>
      <c r="AZ8" s="11">
        <v>257</v>
      </c>
      <c r="BA8" s="11">
        <v>142</v>
      </c>
      <c r="BB8" s="11">
        <v>78</v>
      </c>
      <c r="BC8" s="11">
        <v>24</v>
      </c>
      <c r="BD8" s="11"/>
      <c r="BE8" s="11">
        <v>27</v>
      </c>
      <c r="BF8" s="11">
        <v>142</v>
      </c>
      <c r="BG8" s="11">
        <v>307</v>
      </c>
      <c r="BH8" s="11">
        <v>195</v>
      </c>
      <c r="BI8" s="11"/>
      <c r="BJ8" s="11">
        <v>91</v>
      </c>
      <c r="BK8" s="11">
        <v>48</v>
      </c>
      <c r="BL8" s="11">
        <v>183</v>
      </c>
      <c r="BM8" s="11">
        <v>351</v>
      </c>
      <c r="BN8" s="11"/>
      <c r="BO8" s="11">
        <v>112</v>
      </c>
      <c r="BP8" s="11">
        <v>93</v>
      </c>
      <c r="BQ8" s="11">
        <v>466</v>
      </c>
      <c r="BR8" s="11"/>
      <c r="BS8" s="11">
        <v>386</v>
      </c>
      <c r="BT8" s="11">
        <v>286</v>
      </c>
      <c r="BU8" s="11"/>
      <c r="BV8" s="11">
        <v>185</v>
      </c>
      <c r="BW8" s="11">
        <v>243</v>
      </c>
      <c r="BX8" s="11">
        <v>208</v>
      </c>
      <c r="BY8" s="11"/>
      <c r="BZ8" s="11">
        <v>46</v>
      </c>
      <c r="CA8" s="11">
        <v>41</v>
      </c>
    </row>
    <row r="9" spans="2:79" x14ac:dyDescent="0.3">
      <c r="B9" s="18" t="s">
        <v>321</v>
      </c>
      <c r="C9" s="17">
        <v>4.7185233847126501E-2</v>
      </c>
      <c r="D9" s="17">
        <v>5.40813346100322E-2</v>
      </c>
      <c r="E9" s="17">
        <v>4.0972551685494803E-2</v>
      </c>
      <c r="F9" s="17"/>
      <c r="G9" s="17">
        <v>2.9635525325329998E-2</v>
      </c>
      <c r="H9" s="17">
        <v>0.115911729701646</v>
      </c>
      <c r="I9" s="17">
        <v>2.9002785723798E-2</v>
      </c>
      <c r="J9" s="17">
        <v>3.4481384991587302E-2</v>
      </c>
      <c r="K9" s="17">
        <v>7.9269335838686603E-2</v>
      </c>
      <c r="L9" s="17">
        <v>1.68530234406577E-2</v>
      </c>
      <c r="M9" s="17"/>
      <c r="N9" s="17">
        <v>6.2896366785370805E-2</v>
      </c>
      <c r="O9" s="17">
        <v>1.34953701860117E-2</v>
      </c>
      <c r="P9" s="17">
        <v>4.3331888983493598E-2</v>
      </c>
      <c r="Q9" s="17">
        <v>6.2790710261329902E-2</v>
      </c>
      <c r="R9" s="17"/>
      <c r="S9" s="17">
        <v>8.1912177231769995E-2</v>
      </c>
      <c r="T9" s="17">
        <v>3.2058163333051698E-2</v>
      </c>
      <c r="U9" s="17">
        <v>2.5288682929228899E-2</v>
      </c>
      <c r="V9" s="17">
        <v>5.0702330634947203E-2</v>
      </c>
      <c r="W9" s="17">
        <v>1.8307810412973E-2</v>
      </c>
      <c r="X9" s="17">
        <v>0</v>
      </c>
      <c r="Y9" s="17">
        <v>4.5893914295692201E-2</v>
      </c>
      <c r="Z9" s="17">
        <v>0.13096089287113899</v>
      </c>
      <c r="AA9" s="17">
        <v>4.6920572595664199E-2</v>
      </c>
      <c r="AB9" s="17">
        <v>5.5397699832361501E-2</v>
      </c>
      <c r="AC9" s="17">
        <v>3.1127161120854799E-2</v>
      </c>
      <c r="AD9" s="17">
        <v>0.11988353878426999</v>
      </c>
      <c r="AE9" s="17"/>
      <c r="AF9" s="17">
        <v>7.5521593421802299E-2</v>
      </c>
      <c r="AG9" s="17">
        <v>5.14564583328962E-2</v>
      </c>
      <c r="AH9" s="17">
        <v>0</v>
      </c>
      <c r="AI9" s="17">
        <v>3.4781393903209001E-2</v>
      </c>
      <c r="AJ9" s="17">
        <v>4.6133152902295499E-2</v>
      </c>
      <c r="AK9" s="17"/>
      <c r="AL9" s="17">
        <v>6.4849763193020299E-2</v>
      </c>
      <c r="AM9" s="17">
        <v>4.7841312348135802E-2</v>
      </c>
      <c r="AN9" s="17">
        <v>0</v>
      </c>
      <c r="AO9" s="17">
        <v>6.6658263433475695E-2</v>
      </c>
      <c r="AP9" s="17">
        <v>6.1593281104677801E-2</v>
      </c>
      <c r="AQ9" s="17">
        <v>0</v>
      </c>
      <c r="AR9" s="17"/>
      <c r="AS9" s="17">
        <v>6.3215506174081101E-2</v>
      </c>
      <c r="AT9" s="17">
        <v>5.3104022950007698E-2</v>
      </c>
      <c r="AU9" s="17">
        <v>1.5293526298730001E-2</v>
      </c>
      <c r="AV9" s="17">
        <v>2.8859765409308399E-2</v>
      </c>
      <c r="AW9" s="17">
        <v>0.13545936136537501</v>
      </c>
      <c r="AX9" s="17"/>
      <c r="AY9" s="17">
        <v>6.7060415750816296E-2</v>
      </c>
      <c r="AZ9" s="17">
        <v>4.3826367479103401E-2</v>
      </c>
      <c r="BA9" s="17">
        <v>2.2289322987055198E-2</v>
      </c>
      <c r="BB9" s="17">
        <v>6.2166808017608502E-2</v>
      </c>
      <c r="BC9" s="17">
        <v>4.8527868975750503E-2</v>
      </c>
      <c r="BD9" s="17"/>
      <c r="BE9" s="17">
        <v>3.9790643751313297E-2</v>
      </c>
      <c r="BF9" s="17">
        <v>2.3635699067632E-2</v>
      </c>
      <c r="BG9" s="17">
        <v>5.4685198319281897E-2</v>
      </c>
      <c r="BH9" s="17">
        <v>5.4431422142483601E-2</v>
      </c>
      <c r="BI9" s="17"/>
      <c r="BJ9" s="17">
        <v>2.29844906161569E-2</v>
      </c>
      <c r="BK9" s="17">
        <v>3.7573478001263302E-2</v>
      </c>
      <c r="BL9" s="17">
        <v>2.71345814320842E-2</v>
      </c>
      <c r="BM9" s="17">
        <v>6.5505607651622E-2</v>
      </c>
      <c r="BN9" s="17"/>
      <c r="BO9" s="17">
        <v>1.6950529279307701E-2</v>
      </c>
      <c r="BP9" s="17">
        <v>4.2689715186203799E-2</v>
      </c>
      <c r="BQ9" s="17">
        <v>5.5667152363968103E-2</v>
      </c>
      <c r="BR9" s="17"/>
      <c r="BS9" s="17">
        <v>5.2172431185831501E-2</v>
      </c>
      <c r="BT9" s="17">
        <v>4.0940246047439302E-2</v>
      </c>
      <c r="BU9" s="17"/>
      <c r="BV9" s="17">
        <v>1.87295504566093E-2</v>
      </c>
      <c r="BW9" s="17">
        <v>5.4388929800321201E-2</v>
      </c>
      <c r="BX9" s="17">
        <v>6.3124099546710902E-2</v>
      </c>
      <c r="BY9" s="17"/>
      <c r="BZ9" s="17">
        <v>4.1740586841273901E-2</v>
      </c>
      <c r="CA9" s="17">
        <v>6.6502156463211795E-2</v>
      </c>
    </row>
    <row r="10" spans="2:79" x14ac:dyDescent="0.3">
      <c r="B10" s="18" t="s">
        <v>322</v>
      </c>
      <c r="C10" s="17">
        <v>9.0720908752338694E-2</v>
      </c>
      <c r="D10" s="17">
        <v>9.3447429315242997E-2</v>
      </c>
      <c r="E10" s="17">
        <v>8.8959132604975996E-2</v>
      </c>
      <c r="F10" s="17"/>
      <c r="G10" s="17">
        <v>0.15535909933273101</v>
      </c>
      <c r="H10" s="17">
        <v>5.0686689967487999E-2</v>
      </c>
      <c r="I10" s="17">
        <v>0.17386029760242599</v>
      </c>
      <c r="J10" s="17">
        <v>6.6566490058508607E-2</v>
      </c>
      <c r="K10" s="17">
        <v>1.28172063375312E-2</v>
      </c>
      <c r="L10" s="17">
        <v>6.8971043350267797E-2</v>
      </c>
      <c r="M10" s="17"/>
      <c r="N10" s="17">
        <v>8.4737370547141894E-2</v>
      </c>
      <c r="O10" s="17">
        <v>9.5172509634230906E-2</v>
      </c>
      <c r="P10" s="17">
        <v>9.3149831020953297E-2</v>
      </c>
      <c r="Q10" s="17">
        <v>8.8779431154886596E-2</v>
      </c>
      <c r="R10" s="17"/>
      <c r="S10" s="17">
        <v>9.0311589410460302E-2</v>
      </c>
      <c r="T10" s="17">
        <v>8.2246478527890493E-2</v>
      </c>
      <c r="U10" s="17">
        <v>1.7574267617409E-2</v>
      </c>
      <c r="V10" s="17">
        <v>7.3291803732170105E-2</v>
      </c>
      <c r="W10" s="17">
        <v>0.18101774276000601</v>
      </c>
      <c r="X10" s="17">
        <v>8.3767841816017805E-2</v>
      </c>
      <c r="Y10" s="17">
        <v>6.8601673552575806E-2</v>
      </c>
      <c r="Z10" s="17">
        <v>8.3703412355745299E-2</v>
      </c>
      <c r="AA10" s="17">
        <v>9.4567578087548898E-2</v>
      </c>
      <c r="AB10" s="17">
        <v>0.11427120403079701</v>
      </c>
      <c r="AC10" s="17">
        <v>0.147142595972307</v>
      </c>
      <c r="AD10" s="17">
        <v>0</v>
      </c>
      <c r="AE10" s="17"/>
      <c r="AF10" s="17">
        <v>3.4528038231778101E-2</v>
      </c>
      <c r="AG10" s="17">
        <v>0.108834233252273</v>
      </c>
      <c r="AH10" s="17">
        <v>6.1022298350414998E-2</v>
      </c>
      <c r="AI10" s="17">
        <v>0.110024342855323</v>
      </c>
      <c r="AJ10" s="17">
        <v>8.9050419067508796E-2</v>
      </c>
      <c r="AK10" s="17"/>
      <c r="AL10" s="17">
        <v>0.11202914623077501</v>
      </c>
      <c r="AM10" s="17">
        <v>6.0145294865617697E-2</v>
      </c>
      <c r="AN10" s="17">
        <v>4.4859083692951301E-2</v>
      </c>
      <c r="AO10" s="17">
        <v>9.0965677976680398E-2</v>
      </c>
      <c r="AP10" s="17">
        <v>0.12122008551206601</v>
      </c>
      <c r="AQ10" s="17">
        <v>4.92220314799049E-2</v>
      </c>
      <c r="AR10" s="17"/>
      <c r="AS10" s="17">
        <v>0.116149041613007</v>
      </c>
      <c r="AT10" s="17">
        <v>9.5358579979942307E-2</v>
      </c>
      <c r="AU10" s="17">
        <v>6.9024042389401505E-2</v>
      </c>
      <c r="AV10" s="17">
        <v>8.5161440540417702E-2</v>
      </c>
      <c r="AW10" s="17">
        <v>0</v>
      </c>
      <c r="AX10" s="17"/>
      <c r="AY10" s="17">
        <v>6.6613046833918901E-2</v>
      </c>
      <c r="AZ10" s="17">
        <v>0.120443535929734</v>
      </c>
      <c r="BA10" s="17">
        <v>7.3928586496584306E-2</v>
      </c>
      <c r="BB10" s="17">
        <v>0.108162447261181</v>
      </c>
      <c r="BC10" s="17">
        <v>0</v>
      </c>
      <c r="BD10" s="17"/>
      <c r="BE10" s="17">
        <v>0</v>
      </c>
      <c r="BF10" s="17">
        <v>8.7860134041125901E-2</v>
      </c>
      <c r="BG10" s="17">
        <v>8.2764830056816799E-2</v>
      </c>
      <c r="BH10" s="17">
        <v>0.119604803585043</v>
      </c>
      <c r="BI10" s="17"/>
      <c r="BJ10" s="17">
        <v>9.7000648009355706E-2</v>
      </c>
      <c r="BK10" s="17">
        <v>8.9823599038744095E-2</v>
      </c>
      <c r="BL10" s="17">
        <v>0.10073367545344</v>
      </c>
      <c r="BM10" s="17">
        <v>8.4470657217120507E-2</v>
      </c>
      <c r="BN10" s="17"/>
      <c r="BO10" s="17">
        <v>0.11792941483659999</v>
      </c>
      <c r="BP10" s="17">
        <v>0.11059181889742201</v>
      </c>
      <c r="BQ10" s="17">
        <v>8.0727312337020796E-2</v>
      </c>
      <c r="BR10" s="17"/>
      <c r="BS10" s="17">
        <v>9.8561223669440395E-2</v>
      </c>
      <c r="BT10" s="17">
        <v>8.1072741523796898E-2</v>
      </c>
      <c r="BU10" s="17"/>
      <c r="BV10" s="17">
        <v>9.3399875244941893E-2</v>
      </c>
      <c r="BW10" s="17">
        <v>8.9926489072559998E-2</v>
      </c>
      <c r="BX10" s="17">
        <v>9.1097580401177894E-2</v>
      </c>
      <c r="BY10" s="17"/>
      <c r="BZ10" s="17">
        <v>0.106053807520779</v>
      </c>
      <c r="CA10" s="17">
        <v>0.13613571686859799</v>
      </c>
    </row>
    <row r="11" spans="2:79" x14ac:dyDescent="0.3">
      <c r="B11" s="18" t="s">
        <v>323</v>
      </c>
      <c r="C11" s="17">
        <v>0.18039289435071101</v>
      </c>
      <c r="D11" s="17">
        <v>0.13473704799936501</v>
      </c>
      <c r="E11" s="17">
        <v>0.22368447861478599</v>
      </c>
      <c r="F11" s="17"/>
      <c r="G11" s="17">
        <v>0.24707294870707899</v>
      </c>
      <c r="H11" s="17">
        <v>0.25305062153484897</v>
      </c>
      <c r="I11" s="17">
        <v>0.23157496800788799</v>
      </c>
      <c r="J11" s="17">
        <v>0.19694145576569499</v>
      </c>
      <c r="K11" s="17">
        <v>5.1261855598977599E-2</v>
      </c>
      <c r="L11" s="17">
        <v>0.10018219377997201</v>
      </c>
      <c r="M11" s="17"/>
      <c r="N11" s="17">
        <v>0.16191626470148199</v>
      </c>
      <c r="O11" s="17">
        <v>0.187043192590548</v>
      </c>
      <c r="P11" s="17">
        <v>0.16445235974112499</v>
      </c>
      <c r="Q11" s="17">
        <v>0.215646740084666</v>
      </c>
      <c r="R11" s="17"/>
      <c r="S11" s="17">
        <v>0.176809229613271</v>
      </c>
      <c r="T11" s="17">
        <v>0.121842467837977</v>
      </c>
      <c r="U11" s="17">
        <v>0.18283421955081</v>
      </c>
      <c r="V11" s="17">
        <v>0.195422952968723</v>
      </c>
      <c r="W11" s="17">
        <v>0.268001616316911</v>
      </c>
      <c r="X11" s="17">
        <v>0.26803460092356102</v>
      </c>
      <c r="Y11" s="17">
        <v>0.139762067557687</v>
      </c>
      <c r="Z11" s="17">
        <v>0.12911435622524101</v>
      </c>
      <c r="AA11" s="17">
        <v>0.18178524720599401</v>
      </c>
      <c r="AB11" s="17">
        <v>0.13639409611317399</v>
      </c>
      <c r="AC11" s="17">
        <v>0.13511386389174601</v>
      </c>
      <c r="AD11" s="17">
        <v>0.339376049186907</v>
      </c>
      <c r="AE11" s="17"/>
      <c r="AF11" s="17">
        <v>0.10970221011643901</v>
      </c>
      <c r="AG11" s="17">
        <v>0.21150998935232601</v>
      </c>
      <c r="AH11" s="17">
        <v>0.15810313375174301</v>
      </c>
      <c r="AI11" s="17">
        <v>0.13923567676922899</v>
      </c>
      <c r="AJ11" s="17">
        <v>0.20228442024910601</v>
      </c>
      <c r="AK11" s="17"/>
      <c r="AL11" s="17">
        <v>0.20294695610446101</v>
      </c>
      <c r="AM11" s="17">
        <v>0.14136490134882501</v>
      </c>
      <c r="AN11" s="17">
        <v>0.20530092371660499</v>
      </c>
      <c r="AO11" s="17">
        <v>0.126102538236882</v>
      </c>
      <c r="AP11" s="17">
        <v>0.24351883156387799</v>
      </c>
      <c r="AQ11" s="17">
        <v>0.17077688001074601</v>
      </c>
      <c r="AR11" s="17"/>
      <c r="AS11" s="17">
        <v>0.10038843122138801</v>
      </c>
      <c r="AT11" s="17">
        <v>0.199746724524313</v>
      </c>
      <c r="AU11" s="17">
        <v>0.17440398233141499</v>
      </c>
      <c r="AV11" s="17">
        <v>0.19339160646384099</v>
      </c>
      <c r="AW11" s="17">
        <v>0.34006252848763202</v>
      </c>
      <c r="AX11" s="17"/>
      <c r="AY11" s="17">
        <v>0.12319867747115799</v>
      </c>
      <c r="AZ11" s="17">
        <v>0.16760269169184899</v>
      </c>
      <c r="BA11" s="17">
        <v>0.23339989277973699</v>
      </c>
      <c r="BB11" s="17">
        <v>0.19978240447205001</v>
      </c>
      <c r="BC11" s="17">
        <v>0.21398758900269699</v>
      </c>
      <c r="BD11" s="17"/>
      <c r="BE11" s="17">
        <v>0.22911922843938601</v>
      </c>
      <c r="BF11" s="17">
        <v>0.19904340850445901</v>
      </c>
      <c r="BG11" s="17">
        <v>0.15798699643127201</v>
      </c>
      <c r="BH11" s="17">
        <v>0.198835884705235</v>
      </c>
      <c r="BI11" s="17"/>
      <c r="BJ11" s="17">
        <v>0.224464384769687</v>
      </c>
      <c r="BK11" s="17">
        <v>0.22548711002542701</v>
      </c>
      <c r="BL11" s="17">
        <v>0.16649495056279201</v>
      </c>
      <c r="BM11" s="17">
        <v>0.168579483419179</v>
      </c>
      <c r="BN11" s="17"/>
      <c r="BO11" s="17">
        <v>0.21500752008407101</v>
      </c>
      <c r="BP11" s="17">
        <v>0.25833186553278797</v>
      </c>
      <c r="BQ11" s="17">
        <v>0.15542110103557899</v>
      </c>
      <c r="BR11" s="17"/>
      <c r="BS11" s="17">
        <v>0.184545054764154</v>
      </c>
      <c r="BT11" s="17">
        <v>0.17663951395723601</v>
      </c>
      <c r="BU11" s="17"/>
      <c r="BV11" s="17">
        <v>0.222913955013296</v>
      </c>
      <c r="BW11" s="17">
        <v>0.19515501257089499</v>
      </c>
      <c r="BX11" s="17">
        <v>0.14049994066692001</v>
      </c>
      <c r="BY11" s="17"/>
      <c r="BZ11" s="17">
        <v>0.192540299382124</v>
      </c>
      <c r="CA11" s="17">
        <v>0.26629659527504401</v>
      </c>
    </row>
    <row r="12" spans="2:79" x14ac:dyDescent="0.3">
      <c r="B12" s="18" t="s">
        <v>324</v>
      </c>
      <c r="C12" s="17">
        <v>0.177770659624953</v>
      </c>
      <c r="D12" s="17">
        <v>0.178221205433654</v>
      </c>
      <c r="E12" s="17">
        <v>0.17904834684447199</v>
      </c>
      <c r="F12" s="17"/>
      <c r="G12" s="17">
        <v>0.17873633755931301</v>
      </c>
      <c r="H12" s="17">
        <v>0.187009744623612</v>
      </c>
      <c r="I12" s="17">
        <v>0.18405817210150399</v>
      </c>
      <c r="J12" s="17">
        <v>0.207797231876929</v>
      </c>
      <c r="K12" s="17">
        <v>0.12466514619081299</v>
      </c>
      <c r="L12" s="17">
        <v>0.17203179087881901</v>
      </c>
      <c r="M12" s="17"/>
      <c r="N12" s="17">
        <v>0.13140318412466401</v>
      </c>
      <c r="O12" s="17">
        <v>0.21045181475744201</v>
      </c>
      <c r="P12" s="17">
        <v>0.174060035144703</v>
      </c>
      <c r="Q12" s="17">
        <v>0.18766618359770099</v>
      </c>
      <c r="R12" s="17"/>
      <c r="S12" s="17">
        <v>0.21665004966386101</v>
      </c>
      <c r="T12" s="17">
        <v>0.187753879047283</v>
      </c>
      <c r="U12" s="17">
        <v>0.25726725269974399</v>
      </c>
      <c r="V12" s="17">
        <v>9.3499009757060006E-2</v>
      </c>
      <c r="W12" s="17">
        <v>0.10624703461551201</v>
      </c>
      <c r="X12" s="17">
        <v>0.16905547405386701</v>
      </c>
      <c r="Y12" s="17">
        <v>0.18014286047546699</v>
      </c>
      <c r="Z12" s="17">
        <v>0.129083215973503</v>
      </c>
      <c r="AA12" s="17">
        <v>0.16300189515389699</v>
      </c>
      <c r="AB12" s="17">
        <v>0.19951619088483899</v>
      </c>
      <c r="AC12" s="17">
        <v>0.223293719556931</v>
      </c>
      <c r="AD12" s="17">
        <v>0.156049066004917</v>
      </c>
      <c r="AE12" s="17"/>
      <c r="AF12" s="17">
        <v>0.186091411791067</v>
      </c>
      <c r="AG12" s="17">
        <v>0.154751327938392</v>
      </c>
      <c r="AH12" s="17">
        <v>0.22007569023853801</v>
      </c>
      <c r="AI12" s="17">
        <v>0.208757069088117</v>
      </c>
      <c r="AJ12" s="17">
        <v>0.136498210571425</v>
      </c>
      <c r="AK12" s="17"/>
      <c r="AL12" s="17">
        <v>0.13257632090105401</v>
      </c>
      <c r="AM12" s="17">
        <v>0.19302124062744899</v>
      </c>
      <c r="AN12" s="17">
        <v>0.17634412648443501</v>
      </c>
      <c r="AO12" s="17">
        <v>0.210477316433717</v>
      </c>
      <c r="AP12" s="17">
        <v>0.17509167792206401</v>
      </c>
      <c r="AQ12" s="17">
        <v>0.25459916742338001</v>
      </c>
      <c r="AR12" s="17"/>
      <c r="AS12" s="17">
        <v>0.13399103842031501</v>
      </c>
      <c r="AT12" s="17">
        <v>0.166432475747501</v>
      </c>
      <c r="AU12" s="17">
        <v>0.22926711221534299</v>
      </c>
      <c r="AV12" s="17">
        <v>0.19748743148497799</v>
      </c>
      <c r="AW12" s="17">
        <v>0.249566151219174</v>
      </c>
      <c r="AX12" s="17"/>
      <c r="AY12" s="17">
        <v>0.12368720589451</v>
      </c>
      <c r="AZ12" s="17">
        <v>0.18109981654567101</v>
      </c>
      <c r="BA12" s="17">
        <v>0.231790620174121</v>
      </c>
      <c r="BB12" s="17">
        <v>0.19982289998290401</v>
      </c>
      <c r="BC12" s="17">
        <v>0.16249863625112701</v>
      </c>
      <c r="BD12" s="17"/>
      <c r="BE12" s="17">
        <v>0.177005643123927</v>
      </c>
      <c r="BF12" s="17">
        <v>0.15910551631891701</v>
      </c>
      <c r="BG12" s="17">
        <v>0.17235523923125401</v>
      </c>
      <c r="BH12" s="17">
        <v>0.19361769021396699</v>
      </c>
      <c r="BI12" s="17"/>
      <c r="BJ12" s="17">
        <v>0.21600438765850499</v>
      </c>
      <c r="BK12" s="17">
        <v>0.13804665298342</v>
      </c>
      <c r="BL12" s="17">
        <v>0.18429399599396201</v>
      </c>
      <c r="BM12" s="17">
        <v>0.16789427653201699</v>
      </c>
      <c r="BN12" s="17"/>
      <c r="BO12" s="17">
        <v>0.233227377300703</v>
      </c>
      <c r="BP12" s="17">
        <v>0.12823557538375399</v>
      </c>
      <c r="BQ12" s="17">
        <v>0.171406791437237</v>
      </c>
      <c r="BR12" s="17"/>
      <c r="BS12" s="17">
        <v>0.139129516546138</v>
      </c>
      <c r="BT12" s="17">
        <v>0.228137561490796</v>
      </c>
      <c r="BU12" s="17"/>
      <c r="BV12" s="17">
        <v>0.14163972116412099</v>
      </c>
      <c r="BW12" s="17">
        <v>0.20717836424959901</v>
      </c>
      <c r="BX12" s="17">
        <v>0.17670316445649401</v>
      </c>
      <c r="BY12" s="17"/>
      <c r="BZ12" s="17">
        <v>0.13152746679494201</v>
      </c>
      <c r="CA12" s="17">
        <v>0.15579142238359001</v>
      </c>
    </row>
    <row r="13" spans="2:79" x14ac:dyDescent="0.3">
      <c r="B13" s="18" t="s">
        <v>325</v>
      </c>
      <c r="C13" s="17">
        <v>0.208603218541278</v>
      </c>
      <c r="D13" s="17">
        <v>0.23141011057942301</v>
      </c>
      <c r="E13" s="17">
        <v>0.18856301258046501</v>
      </c>
      <c r="F13" s="17"/>
      <c r="G13" s="17">
        <v>0.16057507599447801</v>
      </c>
      <c r="H13" s="17">
        <v>0.21667820100433099</v>
      </c>
      <c r="I13" s="17">
        <v>0.170834178915101</v>
      </c>
      <c r="J13" s="17">
        <v>0.26068041898028299</v>
      </c>
      <c r="K13" s="17">
        <v>0.28726137262589801</v>
      </c>
      <c r="L13" s="17">
        <v>0.186610513294962</v>
      </c>
      <c r="M13" s="17"/>
      <c r="N13" s="17">
        <v>0.215882946176815</v>
      </c>
      <c r="O13" s="17">
        <v>0.214250491732979</v>
      </c>
      <c r="P13" s="17">
        <v>0.249812993099118</v>
      </c>
      <c r="Q13" s="17">
        <v>0.166526642650589</v>
      </c>
      <c r="R13" s="17"/>
      <c r="S13" s="17">
        <v>0.16832067197008899</v>
      </c>
      <c r="T13" s="17">
        <v>0.215161894114303</v>
      </c>
      <c r="U13" s="17">
        <v>0.12647293473239599</v>
      </c>
      <c r="V13" s="17">
        <v>0.27094481418805699</v>
      </c>
      <c r="W13" s="17">
        <v>0.227800887370989</v>
      </c>
      <c r="X13" s="17">
        <v>0.19705540128601101</v>
      </c>
      <c r="Y13" s="17">
        <v>0.158653613025</v>
      </c>
      <c r="Z13" s="17">
        <v>0.266350996404214</v>
      </c>
      <c r="AA13" s="17">
        <v>0.22019088668780001</v>
      </c>
      <c r="AB13" s="17">
        <v>0.22403516053272701</v>
      </c>
      <c r="AC13" s="17">
        <v>0.30418047662331499</v>
      </c>
      <c r="AD13" s="17">
        <v>0.115094644367345</v>
      </c>
      <c r="AE13" s="17"/>
      <c r="AF13" s="17">
        <v>0.21257485332798901</v>
      </c>
      <c r="AG13" s="17">
        <v>0.20984203802135601</v>
      </c>
      <c r="AH13" s="17">
        <v>0.16241982397308299</v>
      </c>
      <c r="AI13" s="17">
        <v>0.19838498995897</v>
      </c>
      <c r="AJ13" s="17">
        <v>0.28063047626639398</v>
      </c>
      <c r="AK13" s="17"/>
      <c r="AL13" s="17">
        <v>0.21946265212164101</v>
      </c>
      <c r="AM13" s="17">
        <v>0.23327949259353301</v>
      </c>
      <c r="AN13" s="17">
        <v>0.17697411791081999</v>
      </c>
      <c r="AO13" s="17">
        <v>0.20453033634384901</v>
      </c>
      <c r="AP13" s="17">
        <v>9.7653559581240695E-2</v>
      </c>
      <c r="AQ13" s="17">
        <v>0.2474949034859</v>
      </c>
      <c r="AR13" s="17"/>
      <c r="AS13" s="17">
        <v>0.17485535385666601</v>
      </c>
      <c r="AT13" s="17">
        <v>0.222961801030579</v>
      </c>
      <c r="AU13" s="17">
        <v>0.236388363506112</v>
      </c>
      <c r="AV13" s="17">
        <v>0.188563546089203</v>
      </c>
      <c r="AW13" s="17">
        <v>0</v>
      </c>
      <c r="AX13" s="17"/>
      <c r="AY13" s="17">
        <v>0.17883180201132901</v>
      </c>
      <c r="AZ13" s="17">
        <v>0.23864071896961001</v>
      </c>
      <c r="BA13" s="17">
        <v>0.19946686870903699</v>
      </c>
      <c r="BB13" s="17">
        <v>0.214607457010555</v>
      </c>
      <c r="BC13" s="17">
        <v>0.16584478875423</v>
      </c>
      <c r="BD13" s="17"/>
      <c r="BE13" s="17">
        <v>0.180452051787763</v>
      </c>
      <c r="BF13" s="17">
        <v>0.262088027506166</v>
      </c>
      <c r="BG13" s="17">
        <v>0.20049078873170501</v>
      </c>
      <c r="BH13" s="17">
        <v>0.18560143959162001</v>
      </c>
      <c r="BI13" s="17"/>
      <c r="BJ13" s="17">
        <v>0.22922861271249401</v>
      </c>
      <c r="BK13" s="17">
        <v>0.11816345689446101</v>
      </c>
      <c r="BL13" s="17">
        <v>0.23134590083103801</v>
      </c>
      <c r="BM13" s="17">
        <v>0.20484386317892</v>
      </c>
      <c r="BN13" s="17"/>
      <c r="BO13" s="17">
        <v>0.19893003633946099</v>
      </c>
      <c r="BP13" s="17">
        <v>0.25716726949484697</v>
      </c>
      <c r="BQ13" s="17">
        <v>0.20247165560234801</v>
      </c>
      <c r="BR13" s="17"/>
      <c r="BS13" s="17">
        <v>0.21655683811881299</v>
      </c>
      <c r="BT13" s="17">
        <v>0.196626436308761</v>
      </c>
      <c r="BU13" s="17"/>
      <c r="BV13" s="17">
        <v>0.22346895099347999</v>
      </c>
      <c r="BW13" s="17">
        <v>0.202439893636852</v>
      </c>
      <c r="BX13" s="17">
        <v>0.191603153057297</v>
      </c>
      <c r="BY13" s="17"/>
      <c r="BZ13" s="17">
        <v>0.32161415233184198</v>
      </c>
      <c r="CA13" s="17">
        <v>0.18300293311912499</v>
      </c>
    </row>
    <row r="14" spans="2:79" x14ac:dyDescent="0.3">
      <c r="B14" s="18" t="s">
        <v>326</v>
      </c>
      <c r="C14" s="17">
        <v>0.19151847719565299</v>
      </c>
      <c r="D14" s="17">
        <v>0.19096374539711</v>
      </c>
      <c r="E14" s="17">
        <v>0.18685189877064701</v>
      </c>
      <c r="F14" s="17"/>
      <c r="G14" s="17">
        <v>0.1898472724196</v>
      </c>
      <c r="H14" s="17">
        <v>0.17666301316807301</v>
      </c>
      <c r="I14" s="17">
        <v>0.14621329434965799</v>
      </c>
      <c r="J14" s="17">
        <v>0.16509598422157001</v>
      </c>
      <c r="K14" s="17">
        <v>0.27494606704313601</v>
      </c>
      <c r="L14" s="17">
        <v>0.2135288573552</v>
      </c>
      <c r="M14" s="17"/>
      <c r="N14" s="17">
        <v>0.215469747259349</v>
      </c>
      <c r="O14" s="17">
        <v>0.151881029964478</v>
      </c>
      <c r="P14" s="17">
        <v>0.20273336245717499</v>
      </c>
      <c r="Q14" s="17">
        <v>0.20330970704889401</v>
      </c>
      <c r="R14" s="17"/>
      <c r="S14" s="17">
        <v>0.15580006378519201</v>
      </c>
      <c r="T14" s="17">
        <v>0.27112178976026802</v>
      </c>
      <c r="U14" s="17">
        <v>0.21769981949928399</v>
      </c>
      <c r="V14" s="17">
        <v>0.24363255237534701</v>
      </c>
      <c r="W14" s="17">
        <v>9.52427193973098E-2</v>
      </c>
      <c r="X14" s="17">
        <v>0.1741074054423</v>
      </c>
      <c r="Y14" s="17">
        <v>0.27425178273673601</v>
      </c>
      <c r="Z14" s="17">
        <v>0.111757433419059</v>
      </c>
      <c r="AA14" s="17">
        <v>0.191355663001233</v>
      </c>
      <c r="AB14" s="17">
        <v>0.16852273974193899</v>
      </c>
      <c r="AC14" s="17">
        <v>0.133169644257011</v>
      </c>
      <c r="AD14" s="17">
        <v>0.16758038420125601</v>
      </c>
      <c r="AE14" s="17"/>
      <c r="AF14" s="17">
        <v>0.24817245704251301</v>
      </c>
      <c r="AG14" s="17">
        <v>0.175804328924591</v>
      </c>
      <c r="AH14" s="17">
        <v>0.180881981097929</v>
      </c>
      <c r="AI14" s="17">
        <v>0.19351952438377801</v>
      </c>
      <c r="AJ14" s="17">
        <v>0.22065511240206001</v>
      </c>
      <c r="AK14" s="17"/>
      <c r="AL14" s="17">
        <v>0.192011531243793</v>
      </c>
      <c r="AM14" s="17">
        <v>0.212468492412695</v>
      </c>
      <c r="AN14" s="17">
        <v>0.23993532433811501</v>
      </c>
      <c r="AO14" s="17">
        <v>0.199323086449849</v>
      </c>
      <c r="AP14" s="17">
        <v>0.20667343681460901</v>
      </c>
      <c r="AQ14" s="17">
        <v>0.165986284421305</v>
      </c>
      <c r="AR14" s="17"/>
      <c r="AS14" s="17">
        <v>0.232071779506141</v>
      </c>
      <c r="AT14" s="17">
        <v>0.181429068160916</v>
      </c>
      <c r="AU14" s="17">
        <v>0.18191566095262601</v>
      </c>
      <c r="AV14" s="17">
        <v>0.189274131617966</v>
      </c>
      <c r="AW14" s="17">
        <v>0.20146009119754499</v>
      </c>
      <c r="AX14" s="17"/>
      <c r="AY14" s="17">
        <v>0.27124179705333601</v>
      </c>
      <c r="AZ14" s="17">
        <v>0.17477614697078001</v>
      </c>
      <c r="BA14" s="17">
        <v>0.13722381591135699</v>
      </c>
      <c r="BB14" s="17">
        <v>0.16869982939599901</v>
      </c>
      <c r="BC14" s="17">
        <v>0.23251269599945501</v>
      </c>
      <c r="BD14" s="17"/>
      <c r="BE14" s="17">
        <v>0.373632432897612</v>
      </c>
      <c r="BF14" s="17">
        <v>0.18202493301431999</v>
      </c>
      <c r="BG14" s="17">
        <v>0.199468567511529</v>
      </c>
      <c r="BH14" s="17">
        <v>0.159623712723863</v>
      </c>
      <c r="BI14" s="17"/>
      <c r="BJ14" s="17">
        <v>0.17839132182172801</v>
      </c>
      <c r="BK14" s="17">
        <v>0.33614394490555999</v>
      </c>
      <c r="BL14" s="17">
        <v>0.18665233595775499</v>
      </c>
      <c r="BM14" s="17">
        <v>0.178740795621468</v>
      </c>
      <c r="BN14" s="17"/>
      <c r="BO14" s="17">
        <v>0.173230250453867</v>
      </c>
      <c r="BP14" s="17">
        <v>0.15189583990455099</v>
      </c>
      <c r="BQ14" s="17">
        <v>0.20504231138020099</v>
      </c>
      <c r="BR14" s="17"/>
      <c r="BS14" s="17">
        <v>0.19653433552080601</v>
      </c>
      <c r="BT14" s="17">
        <v>0.186713840306763</v>
      </c>
      <c r="BU14" s="17"/>
      <c r="BV14" s="17">
        <v>0.212120195926709</v>
      </c>
      <c r="BW14" s="17">
        <v>0.15404475788126101</v>
      </c>
      <c r="BX14" s="17">
        <v>0.20040719774670401</v>
      </c>
      <c r="BY14" s="17"/>
      <c r="BZ14" s="17">
        <v>0.14966289082295101</v>
      </c>
      <c r="CA14" s="17">
        <v>0.169246217671224</v>
      </c>
    </row>
    <row r="15" spans="2:79" x14ac:dyDescent="0.3">
      <c r="B15" s="18" t="s">
        <v>327</v>
      </c>
      <c r="C15" s="19">
        <v>0.10380860768793899</v>
      </c>
      <c r="D15" s="19">
        <v>0.117139126665173</v>
      </c>
      <c r="E15" s="19">
        <v>9.1920578899159097E-2</v>
      </c>
      <c r="F15" s="19"/>
      <c r="G15" s="19">
        <v>3.8773740661468999E-2</v>
      </c>
      <c r="H15" s="19">
        <v>0</v>
      </c>
      <c r="I15" s="19">
        <v>6.4456303299624998E-2</v>
      </c>
      <c r="J15" s="19">
        <v>6.84370341054268E-2</v>
      </c>
      <c r="K15" s="19">
        <v>0.16977901636495801</v>
      </c>
      <c r="L15" s="19">
        <v>0.24182257790012099</v>
      </c>
      <c r="M15" s="19"/>
      <c r="N15" s="19">
        <v>0.127694120405177</v>
      </c>
      <c r="O15" s="19">
        <v>0.12770559113431099</v>
      </c>
      <c r="P15" s="19">
        <v>7.2459529553432503E-2</v>
      </c>
      <c r="Q15" s="19">
        <v>7.5280585201932704E-2</v>
      </c>
      <c r="R15" s="19"/>
      <c r="S15" s="19">
        <v>0.110196218325358</v>
      </c>
      <c r="T15" s="19">
        <v>8.9815327379227095E-2</v>
      </c>
      <c r="U15" s="19">
        <v>0.17286282297112801</v>
      </c>
      <c r="V15" s="19">
        <v>7.2506536343695804E-2</v>
      </c>
      <c r="W15" s="19">
        <v>0.1033821891263</v>
      </c>
      <c r="X15" s="19">
        <v>0.107979276478243</v>
      </c>
      <c r="Y15" s="19">
        <v>0.13269408835684199</v>
      </c>
      <c r="Z15" s="19">
        <v>0.14902969275109901</v>
      </c>
      <c r="AA15" s="19">
        <v>0.102178157267863</v>
      </c>
      <c r="AB15" s="19">
        <v>0.10186290886416299</v>
      </c>
      <c r="AC15" s="19">
        <v>2.5972538577834201E-2</v>
      </c>
      <c r="AD15" s="19">
        <v>0.102016317455305</v>
      </c>
      <c r="AE15" s="19"/>
      <c r="AF15" s="19">
        <v>0.13340943606841099</v>
      </c>
      <c r="AG15" s="19">
        <v>8.7801624178164797E-2</v>
      </c>
      <c r="AH15" s="19">
        <v>0.21749707258829201</v>
      </c>
      <c r="AI15" s="19">
        <v>0.115297003041374</v>
      </c>
      <c r="AJ15" s="19">
        <v>2.4748208541210799E-2</v>
      </c>
      <c r="AK15" s="19"/>
      <c r="AL15" s="19">
        <v>7.6123630205256199E-2</v>
      </c>
      <c r="AM15" s="19">
        <v>0.11187926580374501</v>
      </c>
      <c r="AN15" s="19">
        <v>0.156586423857073</v>
      </c>
      <c r="AO15" s="19">
        <v>0.101942781125547</v>
      </c>
      <c r="AP15" s="19">
        <v>9.42491275014644E-2</v>
      </c>
      <c r="AQ15" s="19">
        <v>0.111920733178765</v>
      </c>
      <c r="AR15" s="19"/>
      <c r="AS15" s="19">
        <v>0.179328849208402</v>
      </c>
      <c r="AT15" s="19">
        <v>8.0967327606740996E-2</v>
      </c>
      <c r="AU15" s="19">
        <v>9.3707312306372803E-2</v>
      </c>
      <c r="AV15" s="19">
        <v>0.117262078394286</v>
      </c>
      <c r="AW15" s="19">
        <v>7.3451867730274997E-2</v>
      </c>
      <c r="AX15" s="19"/>
      <c r="AY15" s="19">
        <v>0.16936705498493301</v>
      </c>
      <c r="AZ15" s="19">
        <v>7.3610722413253199E-2</v>
      </c>
      <c r="BA15" s="19">
        <v>0.10190089294210899</v>
      </c>
      <c r="BB15" s="19">
        <v>4.6758153859702299E-2</v>
      </c>
      <c r="BC15" s="19">
        <v>0.17662842101674001</v>
      </c>
      <c r="BD15" s="19"/>
      <c r="BE15" s="19">
        <v>0</v>
      </c>
      <c r="BF15" s="19">
        <v>8.6242281547379201E-2</v>
      </c>
      <c r="BG15" s="19">
        <v>0.13224837971814199</v>
      </c>
      <c r="BH15" s="19">
        <v>8.8285047037787806E-2</v>
      </c>
      <c r="BI15" s="19"/>
      <c r="BJ15" s="19">
        <v>3.1926154412073499E-2</v>
      </c>
      <c r="BK15" s="19">
        <v>5.47617581511246E-2</v>
      </c>
      <c r="BL15" s="19">
        <v>0.10334455976892799</v>
      </c>
      <c r="BM15" s="19">
        <v>0.12996531637967401</v>
      </c>
      <c r="BN15" s="19"/>
      <c r="BO15" s="19">
        <v>4.4724871705989898E-2</v>
      </c>
      <c r="BP15" s="19">
        <v>5.10879156004342E-2</v>
      </c>
      <c r="BQ15" s="19">
        <v>0.12926367584364701</v>
      </c>
      <c r="BR15" s="19"/>
      <c r="BS15" s="19">
        <v>0.112500600194816</v>
      </c>
      <c r="BT15" s="19">
        <v>8.9869660365207701E-2</v>
      </c>
      <c r="BU15" s="19"/>
      <c r="BV15" s="19">
        <v>8.7727751200842294E-2</v>
      </c>
      <c r="BW15" s="19">
        <v>9.6866552788511806E-2</v>
      </c>
      <c r="BX15" s="19">
        <v>0.13656486412469701</v>
      </c>
      <c r="BY15" s="19"/>
      <c r="BZ15" s="19">
        <v>5.6860796306088403E-2</v>
      </c>
      <c r="CA15" s="19">
        <v>2.3024958219208001E-2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677</v>
      </c>
      <c r="D7" s="10">
        <v>325</v>
      </c>
      <c r="E7" s="10">
        <v>349</v>
      </c>
      <c r="F7" s="10"/>
      <c r="G7" s="10">
        <v>109</v>
      </c>
      <c r="H7" s="10">
        <v>102</v>
      </c>
      <c r="I7" s="10">
        <v>120</v>
      </c>
      <c r="J7" s="10">
        <v>95</v>
      </c>
      <c r="K7" s="10">
        <v>87</v>
      </c>
      <c r="L7" s="10">
        <v>164</v>
      </c>
      <c r="M7" s="10"/>
      <c r="N7" s="10">
        <v>207</v>
      </c>
      <c r="O7" s="10">
        <v>172</v>
      </c>
      <c r="P7" s="10">
        <v>134</v>
      </c>
      <c r="Q7" s="10">
        <v>158</v>
      </c>
      <c r="R7" s="10"/>
      <c r="S7" s="10">
        <v>91</v>
      </c>
      <c r="T7" s="10">
        <v>98</v>
      </c>
      <c r="U7" s="10">
        <v>48</v>
      </c>
      <c r="V7" s="10">
        <v>53</v>
      </c>
      <c r="W7" s="10">
        <v>50</v>
      </c>
      <c r="X7" s="10">
        <v>60</v>
      </c>
      <c r="Y7" s="10">
        <v>58</v>
      </c>
      <c r="Z7" s="10">
        <v>25</v>
      </c>
      <c r="AA7" s="10">
        <v>85</v>
      </c>
      <c r="AB7" s="10">
        <v>56</v>
      </c>
      <c r="AC7" s="10">
        <v>35</v>
      </c>
      <c r="AD7" s="10">
        <v>18</v>
      </c>
      <c r="AE7" s="10"/>
      <c r="AF7" s="10">
        <v>115</v>
      </c>
      <c r="AG7" s="10">
        <v>256</v>
      </c>
      <c r="AH7" s="10">
        <v>62</v>
      </c>
      <c r="AI7" s="10">
        <v>86</v>
      </c>
      <c r="AJ7" s="10">
        <v>36</v>
      </c>
      <c r="AK7" s="10"/>
      <c r="AL7" s="10">
        <v>192</v>
      </c>
      <c r="AM7" s="10">
        <v>111</v>
      </c>
      <c r="AN7" s="10">
        <v>71</v>
      </c>
      <c r="AO7" s="10">
        <v>125</v>
      </c>
      <c r="AP7" s="10">
        <v>43</v>
      </c>
      <c r="AQ7" s="10">
        <v>68</v>
      </c>
      <c r="AR7" s="10"/>
      <c r="AS7" s="10">
        <v>120</v>
      </c>
      <c r="AT7" s="10">
        <v>347</v>
      </c>
      <c r="AU7" s="10">
        <v>128</v>
      </c>
      <c r="AV7" s="10">
        <v>67</v>
      </c>
      <c r="AW7" s="10">
        <v>15</v>
      </c>
      <c r="AX7" s="10"/>
      <c r="AY7" s="10">
        <v>174</v>
      </c>
      <c r="AZ7" s="10">
        <v>259</v>
      </c>
      <c r="BA7" s="10">
        <v>140</v>
      </c>
      <c r="BB7" s="10">
        <v>77</v>
      </c>
      <c r="BC7" s="10">
        <v>23</v>
      </c>
      <c r="BD7" s="10"/>
      <c r="BE7" s="10">
        <v>28</v>
      </c>
      <c r="BF7" s="10">
        <v>143</v>
      </c>
      <c r="BG7" s="10">
        <v>306</v>
      </c>
      <c r="BH7" s="10">
        <v>196</v>
      </c>
      <c r="BI7" s="10"/>
      <c r="BJ7" s="10">
        <v>90</v>
      </c>
      <c r="BK7" s="10">
        <v>50</v>
      </c>
      <c r="BL7" s="10">
        <v>183</v>
      </c>
      <c r="BM7" s="10">
        <v>352</v>
      </c>
      <c r="BN7" s="10"/>
      <c r="BO7" s="10">
        <v>110</v>
      </c>
      <c r="BP7" s="10">
        <v>95</v>
      </c>
      <c r="BQ7" s="10">
        <v>469</v>
      </c>
      <c r="BR7" s="10"/>
      <c r="BS7" s="10">
        <v>390</v>
      </c>
      <c r="BT7" s="10">
        <v>284</v>
      </c>
      <c r="BU7" s="10"/>
      <c r="BV7" s="10">
        <v>186</v>
      </c>
      <c r="BW7" s="10">
        <v>241</v>
      </c>
      <c r="BX7" s="10">
        <v>211</v>
      </c>
      <c r="BY7" s="10"/>
      <c r="BZ7" s="10">
        <v>46</v>
      </c>
      <c r="CA7" s="10">
        <v>42</v>
      </c>
    </row>
    <row r="8" spans="2:79" ht="30" customHeight="1" x14ac:dyDescent="0.3">
      <c r="B8" s="11" t="s">
        <v>20</v>
      </c>
      <c r="C8" s="11">
        <v>675</v>
      </c>
      <c r="D8" s="11">
        <v>330</v>
      </c>
      <c r="E8" s="11">
        <v>341</v>
      </c>
      <c r="F8" s="11"/>
      <c r="G8" s="11">
        <v>103</v>
      </c>
      <c r="H8" s="11">
        <v>109</v>
      </c>
      <c r="I8" s="11">
        <v>119</v>
      </c>
      <c r="J8" s="11">
        <v>109</v>
      </c>
      <c r="K8" s="11">
        <v>80</v>
      </c>
      <c r="L8" s="11">
        <v>154</v>
      </c>
      <c r="M8" s="11"/>
      <c r="N8" s="11">
        <v>191</v>
      </c>
      <c r="O8" s="11">
        <v>174</v>
      </c>
      <c r="P8" s="11">
        <v>141</v>
      </c>
      <c r="Q8" s="11">
        <v>163</v>
      </c>
      <c r="R8" s="11"/>
      <c r="S8" s="11">
        <v>85</v>
      </c>
      <c r="T8" s="11">
        <v>91</v>
      </c>
      <c r="U8" s="11">
        <v>47</v>
      </c>
      <c r="V8" s="11">
        <v>53</v>
      </c>
      <c r="W8" s="11">
        <v>50</v>
      </c>
      <c r="X8" s="11">
        <v>58</v>
      </c>
      <c r="Y8" s="11">
        <v>53</v>
      </c>
      <c r="Z8" s="11">
        <v>27</v>
      </c>
      <c r="AA8" s="11">
        <v>82</v>
      </c>
      <c r="AB8" s="11">
        <v>62</v>
      </c>
      <c r="AC8" s="11">
        <v>46</v>
      </c>
      <c r="AD8" s="11">
        <v>22</v>
      </c>
      <c r="AE8" s="11"/>
      <c r="AF8" s="11">
        <v>111</v>
      </c>
      <c r="AG8" s="11">
        <v>252</v>
      </c>
      <c r="AH8" s="11">
        <v>61</v>
      </c>
      <c r="AI8" s="11">
        <v>88</v>
      </c>
      <c r="AJ8" s="11">
        <v>36</v>
      </c>
      <c r="AK8" s="11"/>
      <c r="AL8" s="11">
        <v>187</v>
      </c>
      <c r="AM8" s="11">
        <v>107</v>
      </c>
      <c r="AN8" s="11">
        <v>70</v>
      </c>
      <c r="AO8" s="11">
        <v>127</v>
      </c>
      <c r="AP8" s="11">
        <v>42</v>
      </c>
      <c r="AQ8" s="11">
        <v>68</v>
      </c>
      <c r="AR8" s="11"/>
      <c r="AS8" s="11">
        <v>117</v>
      </c>
      <c r="AT8" s="11">
        <v>347</v>
      </c>
      <c r="AU8" s="11">
        <v>128</v>
      </c>
      <c r="AV8" s="11">
        <v>67</v>
      </c>
      <c r="AW8" s="11">
        <v>16</v>
      </c>
      <c r="AX8" s="11"/>
      <c r="AY8" s="11">
        <v>170</v>
      </c>
      <c r="AZ8" s="11">
        <v>257</v>
      </c>
      <c r="BA8" s="11">
        <v>142</v>
      </c>
      <c r="BB8" s="11">
        <v>78</v>
      </c>
      <c r="BC8" s="11">
        <v>24</v>
      </c>
      <c r="BD8" s="11"/>
      <c r="BE8" s="11">
        <v>27</v>
      </c>
      <c r="BF8" s="11">
        <v>142</v>
      </c>
      <c r="BG8" s="11">
        <v>307</v>
      </c>
      <c r="BH8" s="11">
        <v>195</v>
      </c>
      <c r="BI8" s="11"/>
      <c r="BJ8" s="11">
        <v>91</v>
      </c>
      <c r="BK8" s="11">
        <v>48</v>
      </c>
      <c r="BL8" s="11">
        <v>183</v>
      </c>
      <c r="BM8" s="11">
        <v>351</v>
      </c>
      <c r="BN8" s="11"/>
      <c r="BO8" s="11">
        <v>112</v>
      </c>
      <c r="BP8" s="11">
        <v>93</v>
      </c>
      <c r="BQ8" s="11">
        <v>466</v>
      </c>
      <c r="BR8" s="11"/>
      <c r="BS8" s="11">
        <v>386</v>
      </c>
      <c r="BT8" s="11">
        <v>286</v>
      </c>
      <c r="BU8" s="11"/>
      <c r="BV8" s="11">
        <v>185</v>
      </c>
      <c r="BW8" s="11">
        <v>243</v>
      </c>
      <c r="BX8" s="11">
        <v>208</v>
      </c>
      <c r="BY8" s="11"/>
      <c r="BZ8" s="11">
        <v>46</v>
      </c>
      <c r="CA8" s="11">
        <v>41</v>
      </c>
    </row>
    <row r="9" spans="2:79" x14ac:dyDescent="0.3">
      <c r="B9" s="18" t="s">
        <v>321</v>
      </c>
      <c r="C9" s="17">
        <v>0.11249929696062801</v>
      </c>
      <c r="D9" s="17">
        <v>0.119241411774468</v>
      </c>
      <c r="E9" s="17">
        <v>0.10706496974868</v>
      </c>
      <c r="F9" s="17"/>
      <c r="G9" s="17">
        <v>0.15908017597653401</v>
      </c>
      <c r="H9" s="17">
        <v>0.17484168981620299</v>
      </c>
      <c r="I9" s="17">
        <v>0.13701786972560301</v>
      </c>
      <c r="J9" s="17">
        <v>7.3964226085324103E-2</v>
      </c>
      <c r="K9" s="17">
        <v>0.123371723671444</v>
      </c>
      <c r="L9" s="17">
        <v>4.0021165616881599E-2</v>
      </c>
      <c r="M9" s="17"/>
      <c r="N9" s="17">
        <v>0.14822898091359399</v>
      </c>
      <c r="O9" s="17">
        <v>6.4452405328406306E-2</v>
      </c>
      <c r="P9" s="17">
        <v>8.5305641139222801E-2</v>
      </c>
      <c r="Q9" s="17">
        <v>0.14328867446145499</v>
      </c>
      <c r="R9" s="17"/>
      <c r="S9" s="17">
        <v>0.15281597830700799</v>
      </c>
      <c r="T9" s="17">
        <v>9.2274824575978007E-2</v>
      </c>
      <c r="U9" s="17">
        <v>7.7176514791985104E-2</v>
      </c>
      <c r="V9" s="17">
        <v>9.6493813581909602E-2</v>
      </c>
      <c r="W9" s="17">
        <v>9.1107180675824295E-2</v>
      </c>
      <c r="X9" s="17">
        <v>6.2528668615235705E-2</v>
      </c>
      <c r="Y9" s="17">
        <v>6.6319252841008397E-2</v>
      </c>
      <c r="Z9" s="17">
        <v>0.171972939988813</v>
      </c>
      <c r="AA9" s="17">
        <v>0.121590242765797</v>
      </c>
      <c r="AB9" s="17">
        <v>0.235305905665631</v>
      </c>
      <c r="AC9" s="17">
        <v>5.70185490459892E-2</v>
      </c>
      <c r="AD9" s="17">
        <v>0.109077669152556</v>
      </c>
      <c r="AE9" s="17"/>
      <c r="AF9" s="17">
        <v>0.13054838626005699</v>
      </c>
      <c r="AG9" s="17">
        <v>0.114133554857376</v>
      </c>
      <c r="AH9" s="17">
        <v>4.47884848289462E-2</v>
      </c>
      <c r="AI9" s="17">
        <v>7.8558561561158896E-2</v>
      </c>
      <c r="AJ9" s="17">
        <v>0.11934341805248699</v>
      </c>
      <c r="AK9" s="17"/>
      <c r="AL9" s="17">
        <v>0.154041733096758</v>
      </c>
      <c r="AM9" s="17">
        <v>0.14838890277574601</v>
      </c>
      <c r="AN9" s="17">
        <v>5.6736992783668998E-2</v>
      </c>
      <c r="AO9" s="17">
        <v>8.5079479665298802E-2</v>
      </c>
      <c r="AP9" s="17">
        <v>1.6343228564978701E-2</v>
      </c>
      <c r="AQ9" s="17">
        <v>4.7457206656342399E-2</v>
      </c>
      <c r="AR9" s="17"/>
      <c r="AS9" s="17">
        <v>0.18832872807064699</v>
      </c>
      <c r="AT9" s="17">
        <v>0.11738141338116199</v>
      </c>
      <c r="AU9" s="17">
        <v>4.7033625459476799E-2</v>
      </c>
      <c r="AV9" s="17">
        <v>7.2893596579970701E-2</v>
      </c>
      <c r="AW9" s="17">
        <v>0.14412080755119999</v>
      </c>
      <c r="AX9" s="17"/>
      <c r="AY9" s="17">
        <v>0.178194238799778</v>
      </c>
      <c r="AZ9" s="17">
        <v>0.101163081957763</v>
      </c>
      <c r="BA9" s="17">
        <v>6.8385988007770196E-2</v>
      </c>
      <c r="BB9" s="17">
        <v>8.54496672164098E-2</v>
      </c>
      <c r="BC9" s="17">
        <v>0.135677020193604</v>
      </c>
      <c r="BD9" s="17"/>
      <c r="BE9" s="17">
        <v>9.7282827680091305E-2</v>
      </c>
      <c r="BF9" s="17">
        <v>7.10033515857246E-2</v>
      </c>
      <c r="BG9" s="17">
        <v>0.13356516349518299</v>
      </c>
      <c r="BH9" s="17">
        <v>0.11382057159395299</v>
      </c>
      <c r="BI9" s="17"/>
      <c r="BJ9" s="17">
        <v>7.9587616881231005E-2</v>
      </c>
      <c r="BK9" s="17">
        <v>0.20260592555986101</v>
      </c>
      <c r="BL9" s="17">
        <v>0.108936730560901</v>
      </c>
      <c r="BM9" s="17">
        <v>0.11119866897259401</v>
      </c>
      <c r="BN9" s="17"/>
      <c r="BO9" s="17">
        <v>0.15489244719339301</v>
      </c>
      <c r="BP9" s="17">
        <v>0.120441176128792</v>
      </c>
      <c r="BQ9" s="17">
        <v>0.101367738335191</v>
      </c>
      <c r="BR9" s="17"/>
      <c r="BS9" s="17">
        <v>0.117922016038372</v>
      </c>
      <c r="BT9" s="17">
        <v>0.106336012066889</v>
      </c>
      <c r="BU9" s="17"/>
      <c r="BV9" s="17">
        <v>7.0104513942952806E-2</v>
      </c>
      <c r="BW9" s="17">
        <v>0.119034330245239</v>
      </c>
      <c r="BX9" s="17">
        <v>0.14524234836233199</v>
      </c>
      <c r="BY9" s="17"/>
      <c r="BZ9" s="17">
        <v>8.2344032276662205E-2</v>
      </c>
      <c r="CA9" s="17">
        <v>0.14475221669994601</v>
      </c>
    </row>
    <row r="10" spans="2:79" x14ac:dyDescent="0.3">
      <c r="B10" s="18" t="s">
        <v>322</v>
      </c>
      <c r="C10" s="17">
        <v>0.21893096554986399</v>
      </c>
      <c r="D10" s="17">
        <v>0.21004692859415799</v>
      </c>
      <c r="E10" s="17">
        <v>0.22963040545178501</v>
      </c>
      <c r="F10" s="17"/>
      <c r="G10" s="17">
        <v>0.21415802310573201</v>
      </c>
      <c r="H10" s="17">
        <v>0.30037647365436598</v>
      </c>
      <c r="I10" s="17">
        <v>0.26081237989427097</v>
      </c>
      <c r="J10" s="17">
        <v>0.210776105824202</v>
      </c>
      <c r="K10" s="17">
        <v>9.9162297764801996E-2</v>
      </c>
      <c r="L10" s="17">
        <v>0.200211463548256</v>
      </c>
      <c r="M10" s="17"/>
      <c r="N10" s="17">
        <v>0.24532894136736799</v>
      </c>
      <c r="O10" s="17">
        <v>0.23019564036111501</v>
      </c>
      <c r="P10" s="17">
        <v>0.22222099187104299</v>
      </c>
      <c r="Q10" s="17">
        <v>0.17596813444946399</v>
      </c>
      <c r="R10" s="17"/>
      <c r="S10" s="17">
        <v>0.213387716320485</v>
      </c>
      <c r="T10" s="17">
        <v>0.15922625857867601</v>
      </c>
      <c r="U10" s="17">
        <v>0.12510554524804701</v>
      </c>
      <c r="V10" s="17">
        <v>0.18293303309051001</v>
      </c>
      <c r="W10" s="17">
        <v>0.38021323649944699</v>
      </c>
      <c r="X10" s="17">
        <v>0.21212392335788499</v>
      </c>
      <c r="Y10" s="17">
        <v>0.27813294881330602</v>
      </c>
      <c r="Z10" s="17">
        <v>0.18322443032753399</v>
      </c>
      <c r="AA10" s="17">
        <v>0.253410459562871</v>
      </c>
      <c r="AB10" s="17">
        <v>0.17726172218088501</v>
      </c>
      <c r="AC10" s="17">
        <v>0.26505794408537198</v>
      </c>
      <c r="AD10" s="17">
        <v>0.218196346973804</v>
      </c>
      <c r="AE10" s="17"/>
      <c r="AF10" s="17">
        <v>0.18696010363221599</v>
      </c>
      <c r="AG10" s="17">
        <v>0.25403084593279601</v>
      </c>
      <c r="AH10" s="17">
        <v>0.19054552310780401</v>
      </c>
      <c r="AI10" s="17">
        <v>0.21378857971842199</v>
      </c>
      <c r="AJ10" s="17">
        <v>0.29951748621090601</v>
      </c>
      <c r="AK10" s="17"/>
      <c r="AL10" s="17">
        <v>0.25894499653676201</v>
      </c>
      <c r="AM10" s="17">
        <v>0.21181711957136701</v>
      </c>
      <c r="AN10" s="17">
        <v>0.19023696268514301</v>
      </c>
      <c r="AO10" s="17">
        <v>0.182703588909398</v>
      </c>
      <c r="AP10" s="17">
        <v>0.46250013993621503</v>
      </c>
      <c r="AQ10" s="17">
        <v>0.13808130754581399</v>
      </c>
      <c r="AR10" s="17"/>
      <c r="AS10" s="17">
        <v>0.29392794859448501</v>
      </c>
      <c r="AT10" s="17">
        <v>0.22361663278232499</v>
      </c>
      <c r="AU10" s="17">
        <v>0.15988432604418601</v>
      </c>
      <c r="AV10" s="17">
        <v>0.15707599991127599</v>
      </c>
      <c r="AW10" s="17">
        <v>0.30331942104147602</v>
      </c>
      <c r="AX10" s="17"/>
      <c r="AY10" s="17">
        <v>0.22874676678408301</v>
      </c>
      <c r="AZ10" s="17">
        <v>0.20004527129970301</v>
      </c>
      <c r="BA10" s="17">
        <v>0.23840460521016801</v>
      </c>
      <c r="BB10" s="17">
        <v>0.234274572278867</v>
      </c>
      <c r="BC10" s="17">
        <v>0.13812199025688399</v>
      </c>
      <c r="BD10" s="17"/>
      <c r="BE10" s="17">
        <v>0.150624725984179</v>
      </c>
      <c r="BF10" s="17">
        <v>0.20327400917500699</v>
      </c>
      <c r="BG10" s="17">
        <v>0.23731274704403901</v>
      </c>
      <c r="BH10" s="17">
        <v>0.21515560624743099</v>
      </c>
      <c r="BI10" s="17"/>
      <c r="BJ10" s="17">
        <v>0.20082457049173799</v>
      </c>
      <c r="BK10" s="17">
        <v>0.3230890871662</v>
      </c>
      <c r="BL10" s="17">
        <v>0.21198061119484199</v>
      </c>
      <c r="BM10" s="17">
        <v>0.211766851456827</v>
      </c>
      <c r="BN10" s="17"/>
      <c r="BO10" s="17">
        <v>0.252543709317673</v>
      </c>
      <c r="BP10" s="17">
        <v>0.193532796432624</v>
      </c>
      <c r="BQ10" s="17">
        <v>0.21725123511126301</v>
      </c>
      <c r="BR10" s="17"/>
      <c r="BS10" s="17">
        <v>0.23140927771709099</v>
      </c>
      <c r="BT10" s="17">
        <v>0.20095549859409401</v>
      </c>
      <c r="BU10" s="17"/>
      <c r="BV10" s="17">
        <v>0.305076672701309</v>
      </c>
      <c r="BW10" s="17">
        <v>0.20469875679261099</v>
      </c>
      <c r="BX10" s="17">
        <v>0.18671205031977101</v>
      </c>
      <c r="BY10" s="17"/>
      <c r="BZ10" s="17">
        <v>0.190792048060901</v>
      </c>
      <c r="CA10" s="17">
        <v>0.18190386989235199</v>
      </c>
    </row>
    <row r="11" spans="2:79" x14ac:dyDescent="0.3">
      <c r="B11" s="18" t="s">
        <v>323</v>
      </c>
      <c r="C11" s="17">
        <v>0.29830751952266299</v>
      </c>
      <c r="D11" s="17">
        <v>0.26373347046321799</v>
      </c>
      <c r="E11" s="17">
        <v>0.33202118185428497</v>
      </c>
      <c r="F11" s="17"/>
      <c r="G11" s="17">
        <v>0.29124824531406701</v>
      </c>
      <c r="H11" s="17">
        <v>0.29039384426605802</v>
      </c>
      <c r="I11" s="17">
        <v>0.31747703144836598</v>
      </c>
      <c r="J11" s="17">
        <v>0.324311847547473</v>
      </c>
      <c r="K11" s="17">
        <v>0.28606738195735798</v>
      </c>
      <c r="L11" s="17">
        <v>0.28177283591001201</v>
      </c>
      <c r="M11" s="17"/>
      <c r="N11" s="17">
        <v>0.28757792678687599</v>
      </c>
      <c r="O11" s="17">
        <v>0.30994997792856599</v>
      </c>
      <c r="P11" s="17">
        <v>0.31689593549654399</v>
      </c>
      <c r="Q11" s="17">
        <v>0.2740264012118</v>
      </c>
      <c r="R11" s="17"/>
      <c r="S11" s="17">
        <v>0.29489634120716002</v>
      </c>
      <c r="T11" s="17">
        <v>0.34882358704594402</v>
      </c>
      <c r="U11" s="17">
        <v>0.29345825147258597</v>
      </c>
      <c r="V11" s="17">
        <v>0.35529284680426898</v>
      </c>
      <c r="W11" s="17">
        <v>0.15956064907917</v>
      </c>
      <c r="X11" s="17">
        <v>0.25948526637818098</v>
      </c>
      <c r="Y11" s="17">
        <v>0.30920315796069597</v>
      </c>
      <c r="Z11" s="17">
        <v>0.37998870462613799</v>
      </c>
      <c r="AA11" s="17">
        <v>0.34146535843895598</v>
      </c>
      <c r="AB11" s="17">
        <v>0.25459204744395397</v>
      </c>
      <c r="AC11" s="17">
        <v>0.25382270251615902</v>
      </c>
      <c r="AD11" s="17">
        <v>0.32875134469024497</v>
      </c>
      <c r="AE11" s="17"/>
      <c r="AF11" s="17">
        <v>0.29953215957423801</v>
      </c>
      <c r="AG11" s="17">
        <v>0.32196937799179398</v>
      </c>
      <c r="AH11" s="17">
        <v>0.32735088847370902</v>
      </c>
      <c r="AI11" s="17">
        <v>0.23929980663772699</v>
      </c>
      <c r="AJ11" s="17">
        <v>0.14040789781795801</v>
      </c>
      <c r="AK11" s="17"/>
      <c r="AL11" s="17">
        <v>0.32654291995989698</v>
      </c>
      <c r="AM11" s="17">
        <v>0.28489476132943198</v>
      </c>
      <c r="AN11" s="17">
        <v>0.312335248461584</v>
      </c>
      <c r="AO11" s="17">
        <v>0.23572425521860299</v>
      </c>
      <c r="AP11" s="17">
        <v>0.24297648879379399</v>
      </c>
      <c r="AQ11" s="17">
        <v>0.37311558153573798</v>
      </c>
      <c r="AR11" s="17"/>
      <c r="AS11" s="17">
        <v>0.21559419263077101</v>
      </c>
      <c r="AT11" s="17">
        <v>0.30855248770926302</v>
      </c>
      <c r="AU11" s="17">
        <v>0.33512855437531203</v>
      </c>
      <c r="AV11" s="17">
        <v>0.33667017499758101</v>
      </c>
      <c r="AW11" s="17">
        <v>0.22225771701754399</v>
      </c>
      <c r="AX11" s="17"/>
      <c r="AY11" s="17">
        <v>0.20196795879007001</v>
      </c>
      <c r="AZ11" s="17">
        <v>0.31843367631214797</v>
      </c>
      <c r="BA11" s="17">
        <v>0.35931079318833697</v>
      </c>
      <c r="BB11" s="17">
        <v>0.30095403864026699</v>
      </c>
      <c r="BC11" s="17">
        <v>0.36628971506476199</v>
      </c>
      <c r="BD11" s="17"/>
      <c r="BE11" s="17">
        <v>0.271874317740537</v>
      </c>
      <c r="BF11" s="17">
        <v>0.28515203239239401</v>
      </c>
      <c r="BG11" s="17">
        <v>0.293050075363601</v>
      </c>
      <c r="BH11" s="17">
        <v>0.31579562737509598</v>
      </c>
      <c r="BI11" s="17"/>
      <c r="BJ11" s="17">
        <v>0.36839315783943299</v>
      </c>
      <c r="BK11" s="17">
        <v>0.207066130035299</v>
      </c>
      <c r="BL11" s="17">
        <v>0.29087037086221901</v>
      </c>
      <c r="BM11" s="17">
        <v>0.29806454707427898</v>
      </c>
      <c r="BN11" s="17"/>
      <c r="BO11" s="17">
        <v>0.334360222321269</v>
      </c>
      <c r="BP11" s="17">
        <v>0.38844739810575202</v>
      </c>
      <c r="BQ11" s="17">
        <v>0.26945959870227298</v>
      </c>
      <c r="BR11" s="17"/>
      <c r="BS11" s="17">
        <v>0.29587963018886998</v>
      </c>
      <c r="BT11" s="17">
        <v>0.30463995295273799</v>
      </c>
      <c r="BU11" s="17"/>
      <c r="BV11" s="17">
        <v>0.32745862238194001</v>
      </c>
      <c r="BW11" s="17">
        <v>0.282304853516328</v>
      </c>
      <c r="BX11" s="17">
        <v>0.26556511852376802</v>
      </c>
      <c r="BY11" s="17"/>
      <c r="BZ11" s="17">
        <v>0.404713829544948</v>
      </c>
      <c r="CA11" s="17">
        <v>0.22326501972774199</v>
      </c>
    </row>
    <row r="12" spans="2:79" x14ac:dyDescent="0.3">
      <c r="B12" s="18" t="s">
        <v>324</v>
      </c>
      <c r="C12" s="17">
        <v>0.17196381662188201</v>
      </c>
      <c r="D12" s="17">
        <v>0.180889862567055</v>
      </c>
      <c r="E12" s="17">
        <v>0.164991072792007</v>
      </c>
      <c r="F12" s="17"/>
      <c r="G12" s="17">
        <v>0.13751536057691299</v>
      </c>
      <c r="H12" s="17">
        <v>0.13018318619932401</v>
      </c>
      <c r="I12" s="17">
        <v>0.16076997438703799</v>
      </c>
      <c r="J12" s="17">
        <v>0.14061779741277999</v>
      </c>
      <c r="K12" s="17">
        <v>0.18631262249186001</v>
      </c>
      <c r="L12" s="17">
        <v>0.24790540953752199</v>
      </c>
      <c r="M12" s="17"/>
      <c r="N12" s="17">
        <v>0.15071425892832699</v>
      </c>
      <c r="O12" s="17">
        <v>0.199279578755229</v>
      </c>
      <c r="P12" s="17">
        <v>0.15418019852864701</v>
      </c>
      <c r="Q12" s="17">
        <v>0.18974178736795899</v>
      </c>
      <c r="R12" s="17"/>
      <c r="S12" s="17">
        <v>0.102898048400744</v>
      </c>
      <c r="T12" s="17">
        <v>0.19167324220440099</v>
      </c>
      <c r="U12" s="17">
        <v>0.33295129483066699</v>
      </c>
      <c r="V12" s="17">
        <v>0.163357806127611</v>
      </c>
      <c r="W12" s="17">
        <v>0.139663537012405</v>
      </c>
      <c r="X12" s="17">
        <v>0.19862232190939799</v>
      </c>
      <c r="Y12" s="17">
        <v>0.19417936170733599</v>
      </c>
      <c r="Z12" s="17">
        <v>7.6070192951390198E-2</v>
      </c>
      <c r="AA12" s="17">
        <v>0.111877555330937</v>
      </c>
      <c r="AB12" s="17">
        <v>0.203976261074863</v>
      </c>
      <c r="AC12" s="17">
        <v>0.22483773573705701</v>
      </c>
      <c r="AD12" s="17">
        <v>0.118039225703853</v>
      </c>
      <c r="AE12" s="17"/>
      <c r="AF12" s="17">
        <v>0.15271962570345099</v>
      </c>
      <c r="AG12" s="17">
        <v>0.10985639334851301</v>
      </c>
      <c r="AH12" s="17">
        <v>0.29815254821605103</v>
      </c>
      <c r="AI12" s="17">
        <v>0.25499449236875499</v>
      </c>
      <c r="AJ12" s="17">
        <v>0.18924082261794101</v>
      </c>
      <c r="AK12" s="17"/>
      <c r="AL12" s="17">
        <v>0.108427908849741</v>
      </c>
      <c r="AM12" s="17">
        <v>0.116831186914355</v>
      </c>
      <c r="AN12" s="17">
        <v>0.197585421204478</v>
      </c>
      <c r="AO12" s="17">
        <v>0.26100483419994303</v>
      </c>
      <c r="AP12" s="17">
        <v>0.119720286395315</v>
      </c>
      <c r="AQ12" s="17">
        <v>0.27129294346001498</v>
      </c>
      <c r="AR12" s="17"/>
      <c r="AS12" s="17">
        <v>0.137712560861462</v>
      </c>
      <c r="AT12" s="17">
        <v>0.163983988939301</v>
      </c>
      <c r="AU12" s="17">
        <v>0.22425650992926</v>
      </c>
      <c r="AV12" s="17">
        <v>0.181606522976268</v>
      </c>
      <c r="AW12" s="17">
        <v>0.13502460450836201</v>
      </c>
      <c r="AX12" s="17"/>
      <c r="AY12" s="17">
        <v>0.19776392589785</v>
      </c>
      <c r="AZ12" s="17">
        <v>0.172711264587427</v>
      </c>
      <c r="BA12" s="17">
        <v>0.154673032133401</v>
      </c>
      <c r="BB12" s="17">
        <v>0.18076580883730101</v>
      </c>
      <c r="BC12" s="17">
        <v>8.1966492266164703E-2</v>
      </c>
      <c r="BD12" s="17"/>
      <c r="BE12" s="17">
        <v>0.14523544576096101</v>
      </c>
      <c r="BF12" s="17">
        <v>0.18362645151917101</v>
      </c>
      <c r="BG12" s="17">
        <v>0.16279629771342399</v>
      </c>
      <c r="BH12" s="17">
        <v>0.17518913684128901</v>
      </c>
      <c r="BI12" s="17"/>
      <c r="BJ12" s="17">
        <v>0.115918910981469</v>
      </c>
      <c r="BK12" s="17">
        <v>0.10684799455281099</v>
      </c>
      <c r="BL12" s="17">
        <v>0.18075027858498</v>
      </c>
      <c r="BM12" s="17">
        <v>0.18881342762039699</v>
      </c>
      <c r="BN12" s="17"/>
      <c r="BO12" s="17">
        <v>0.110583015136657</v>
      </c>
      <c r="BP12" s="17">
        <v>6.6100803791413906E-2</v>
      </c>
      <c r="BQ12" s="17">
        <v>0.20684230644950499</v>
      </c>
      <c r="BR12" s="17"/>
      <c r="BS12" s="17">
        <v>0.155496698167362</v>
      </c>
      <c r="BT12" s="17">
        <v>0.19235499795428501</v>
      </c>
      <c r="BU12" s="17"/>
      <c r="BV12" s="17">
        <v>0.15485451309845</v>
      </c>
      <c r="BW12" s="17">
        <v>0.177791145126316</v>
      </c>
      <c r="BX12" s="17">
        <v>0.169035315977452</v>
      </c>
      <c r="BY12" s="17"/>
      <c r="BZ12" s="17">
        <v>0.12711098440930901</v>
      </c>
      <c r="CA12" s="17">
        <v>0.155849961748418</v>
      </c>
    </row>
    <row r="13" spans="2:79" x14ac:dyDescent="0.3">
      <c r="B13" s="18" t="s">
        <v>325</v>
      </c>
      <c r="C13" s="17">
        <v>9.8778781819682901E-2</v>
      </c>
      <c r="D13" s="17">
        <v>0.11239460094800099</v>
      </c>
      <c r="E13" s="17">
        <v>8.6566437192294399E-2</v>
      </c>
      <c r="F13" s="17"/>
      <c r="G13" s="17">
        <v>0.13090802405629201</v>
      </c>
      <c r="H13" s="17">
        <v>7.4567376712830702E-2</v>
      </c>
      <c r="I13" s="17">
        <v>4.0161902868604403E-2</v>
      </c>
      <c r="J13" s="17">
        <v>0.123479760464123</v>
      </c>
      <c r="K13" s="17">
        <v>0.16926771516986999</v>
      </c>
      <c r="L13" s="17">
        <v>8.5535744815809098E-2</v>
      </c>
      <c r="M13" s="17"/>
      <c r="N13" s="17">
        <v>6.6232147328174604E-2</v>
      </c>
      <c r="O13" s="17">
        <v>0.116412354268205</v>
      </c>
      <c r="P13" s="17">
        <v>0.11514274592405201</v>
      </c>
      <c r="Q13" s="17">
        <v>0.10117264285276401</v>
      </c>
      <c r="R13" s="17"/>
      <c r="S13" s="17">
        <v>0.108197275512845</v>
      </c>
      <c r="T13" s="17">
        <v>0.120102250095193</v>
      </c>
      <c r="U13" s="17">
        <v>9.5293400275550902E-2</v>
      </c>
      <c r="V13" s="17">
        <v>0.166309885808057</v>
      </c>
      <c r="W13" s="17">
        <v>0.15041033291594999</v>
      </c>
      <c r="X13" s="17">
        <v>0.118811284732784</v>
      </c>
      <c r="Y13" s="17">
        <v>8.0468453445614097E-2</v>
      </c>
      <c r="Z13" s="17">
        <v>3.6646009389096998E-2</v>
      </c>
      <c r="AA13" s="17">
        <v>5.51991275154462E-2</v>
      </c>
      <c r="AB13" s="17">
        <v>3.5275889147545397E-2</v>
      </c>
      <c r="AC13" s="17">
        <v>0.119349539160922</v>
      </c>
      <c r="AD13" s="17">
        <v>6.6334742866357696E-2</v>
      </c>
      <c r="AE13" s="17"/>
      <c r="AF13" s="17">
        <v>0.106916708638414</v>
      </c>
      <c r="AG13" s="17">
        <v>9.2287253247094497E-2</v>
      </c>
      <c r="AH13" s="17">
        <v>7.6633979171470107E-2</v>
      </c>
      <c r="AI13" s="17">
        <v>0.117265578780278</v>
      </c>
      <c r="AJ13" s="17">
        <v>0.13711610812160699</v>
      </c>
      <c r="AK13" s="17"/>
      <c r="AL13" s="17">
        <v>6.9678252150333006E-2</v>
      </c>
      <c r="AM13" s="17">
        <v>0.14139622321787601</v>
      </c>
      <c r="AN13" s="17">
        <v>0.11684018033392</v>
      </c>
      <c r="AO13" s="17">
        <v>0.126187832358029</v>
      </c>
      <c r="AP13" s="17">
        <v>6.5542309011326905E-2</v>
      </c>
      <c r="AQ13" s="17">
        <v>6.8425029799520504E-2</v>
      </c>
      <c r="AR13" s="17"/>
      <c r="AS13" s="17">
        <v>8.12713153580749E-2</v>
      </c>
      <c r="AT13" s="17">
        <v>0.102824535482059</v>
      </c>
      <c r="AU13" s="17">
        <v>0.100818721777219</v>
      </c>
      <c r="AV13" s="17">
        <v>0.11349769118026599</v>
      </c>
      <c r="AW13" s="17">
        <v>6.0048974231275601E-2</v>
      </c>
      <c r="AX13" s="17"/>
      <c r="AY13" s="17">
        <v>9.2383752953902498E-2</v>
      </c>
      <c r="AZ13" s="17">
        <v>0.111058496501757</v>
      </c>
      <c r="BA13" s="17">
        <v>8.2387467528215394E-2</v>
      </c>
      <c r="BB13" s="17">
        <v>0.137179367334231</v>
      </c>
      <c r="BC13" s="17">
        <v>0</v>
      </c>
      <c r="BD13" s="17"/>
      <c r="BE13" s="17">
        <v>0.14860590131767801</v>
      </c>
      <c r="BF13" s="17">
        <v>0.123607200549357</v>
      </c>
      <c r="BG13" s="17">
        <v>8.3421846604080793E-2</v>
      </c>
      <c r="BH13" s="17">
        <v>9.9927841016253099E-2</v>
      </c>
      <c r="BI13" s="17"/>
      <c r="BJ13" s="17">
        <v>0.107653116514734</v>
      </c>
      <c r="BK13" s="17">
        <v>6.05098198630818E-2</v>
      </c>
      <c r="BL13" s="17">
        <v>0.111242405145301</v>
      </c>
      <c r="BM13" s="17">
        <v>9.5722855168801801E-2</v>
      </c>
      <c r="BN13" s="17"/>
      <c r="BO13" s="17">
        <v>4.5860244525723702E-2</v>
      </c>
      <c r="BP13" s="17">
        <v>0.13149489656514099</v>
      </c>
      <c r="BQ13" s="17">
        <v>0.105585830597203</v>
      </c>
      <c r="BR13" s="17"/>
      <c r="BS13" s="17">
        <v>0.10067424877431599</v>
      </c>
      <c r="BT13" s="17">
        <v>9.3957865216898001E-2</v>
      </c>
      <c r="BU13" s="17"/>
      <c r="BV13" s="17">
        <v>5.63308031127722E-2</v>
      </c>
      <c r="BW13" s="17">
        <v>0.124436772721079</v>
      </c>
      <c r="BX13" s="17">
        <v>0.110127327981908</v>
      </c>
      <c r="BY13" s="17"/>
      <c r="BZ13" s="17">
        <v>0.115589186689004</v>
      </c>
      <c r="CA13" s="17">
        <v>0.20165439147252301</v>
      </c>
    </row>
    <row r="14" spans="2:79" x14ac:dyDescent="0.3">
      <c r="B14" s="18" t="s">
        <v>326</v>
      </c>
      <c r="C14" s="17">
        <v>7.5491953907006096E-2</v>
      </c>
      <c r="D14" s="17">
        <v>8.8402998030205904E-2</v>
      </c>
      <c r="E14" s="17">
        <v>5.6687877772975501E-2</v>
      </c>
      <c r="F14" s="17"/>
      <c r="G14" s="17">
        <v>5.7191680631168897E-2</v>
      </c>
      <c r="H14" s="17">
        <v>2.9637429351217499E-2</v>
      </c>
      <c r="I14" s="17">
        <v>5.7561461985167497E-2</v>
      </c>
      <c r="J14" s="17">
        <v>8.4775966408624406E-2</v>
      </c>
      <c r="K14" s="17">
        <v>0.113330897003015</v>
      </c>
      <c r="L14" s="17">
        <v>0.107755018474556</v>
      </c>
      <c r="M14" s="17"/>
      <c r="N14" s="17">
        <v>8.20776991656684E-2</v>
      </c>
      <c r="O14" s="17">
        <v>4.4810769486880397E-2</v>
      </c>
      <c r="P14" s="17">
        <v>7.4766369867912602E-2</v>
      </c>
      <c r="Q14" s="17">
        <v>0.103948453342926</v>
      </c>
      <c r="R14" s="17"/>
      <c r="S14" s="17">
        <v>0.114553514670735</v>
      </c>
      <c r="T14" s="17">
        <v>6.5812521491260503E-2</v>
      </c>
      <c r="U14" s="17">
        <v>3.5108440064230202E-2</v>
      </c>
      <c r="V14" s="17">
        <v>1.7119644355246599E-2</v>
      </c>
      <c r="W14" s="17">
        <v>1.8307810412973E-2</v>
      </c>
      <c r="X14" s="17">
        <v>0.14842853500651601</v>
      </c>
      <c r="Y14" s="17">
        <v>3.4809793153645997E-2</v>
      </c>
      <c r="Z14" s="17">
        <v>7.4824249585252703E-2</v>
      </c>
      <c r="AA14" s="17">
        <v>9.4453106981538998E-2</v>
      </c>
      <c r="AB14" s="17">
        <v>7.2641031800973505E-2</v>
      </c>
      <c r="AC14" s="17">
        <v>7.9913529454500906E-2</v>
      </c>
      <c r="AD14" s="17">
        <v>0.159600670613183</v>
      </c>
      <c r="AE14" s="17"/>
      <c r="AF14" s="17">
        <v>7.1378152560660296E-2</v>
      </c>
      <c r="AG14" s="17">
        <v>8.3110114624314904E-2</v>
      </c>
      <c r="AH14" s="17">
        <v>4.0949357370279098E-2</v>
      </c>
      <c r="AI14" s="17">
        <v>7.2283607448588305E-2</v>
      </c>
      <c r="AJ14" s="17">
        <v>0.1143742671791</v>
      </c>
      <c r="AK14" s="17"/>
      <c r="AL14" s="17">
        <v>6.1900901783879698E-2</v>
      </c>
      <c r="AM14" s="17">
        <v>6.0128753617087402E-2</v>
      </c>
      <c r="AN14" s="17">
        <v>7.8173444474248205E-2</v>
      </c>
      <c r="AO14" s="17">
        <v>8.5939663401174204E-2</v>
      </c>
      <c r="AP14" s="17">
        <v>6.8577516753376103E-2</v>
      </c>
      <c r="AQ14" s="17">
        <v>8.5604549777834701E-2</v>
      </c>
      <c r="AR14" s="17"/>
      <c r="AS14" s="17">
        <v>3.9712368963505898E-2</v>
      </c>
      <c r="AT14" s="17">
        <v>6.3165332728788395E-2</v>
      </c>
      <c r="AU14" s="17">
        <v>0.12449574897618899</v>
      </c>
      <c r="AV14" s="17">
        <v>9.3998639672584899E-2</v>
      </c>
      <c r="AW14" s="17">
        <v>0.13522847565014301</v>
      </c>
      <c r="AX14" s="17"/>
      <c r="AY14" s="17">
        <v>4.77246678500075E-2</v>
      </c>
      <c r="AZ14" s="17">
        <v>8.5512087638081602E-2</v>
      </c>
      <c r="BA14" s="17">
        <v>8.1543927808402999E-2</v>
      </c>
      <c r="BB14" s="17">
        <v>6.1376545692923598E-2</v>
      </c>
      <c r="BC14" s="17">
        <v>0.187962396345871</v>
      </c>
      <c r="BD14" s="17"/>
      <c r="BE14" s="17">
        <v>0.18637678151655401</v>
      </c>
      <c r="BF14" s="17">
        <v>0.10517036648039201</v>
      </c>
      <c r="BG14" s="17">
        <v>6.56506706867057E-2</v>
      </c>
      <c r="BH14" s="17">
        <v>5.5567235167334E-2</v>
      </c>
      <c r="BI14" s="17"/>
      <c r="BJ14" s="17">
        <v>9.5696472879321606E-2</v>
      </c>
      <c r="BK14" s="17">
        <v>7.7450957381969596E-2</v>
      </c>
      <c r="BL14" s="17">
        <v>6.7623168375080298E-2</v>
      </c>
      <c r="BM14" s="17">
        <v>7.4495253202529393E-2</v>
      </c>
      <c r="BN14" s="17"/>
      <c r="BO14" s="17">
        <v>8.2723858383101395E-2</v>
      </c>
      <c r="BP14" s="17">
        <v>7.9224340401060703E-2</v>
      </c>
      <c r="BQ14" s="17">
        <v>7.3459716154428797E-2</v>
      </c>
      <c r="BR14" s="17"/>
      <c r="BS14" s="17">
        <v>7.6078236461069801E-2</v>
      </c>
      <c r="BT14" s="17">
        <v>7.5474552375584994E-2</v>
      </c>
      <c r="BU14" s="17"/>
      <c r="BV14" s="17">
        <v>7.4691477679698803E-2</v>
      </c>
      <c r="BW14" s="17">
        <v>6.6235485378741396E-2</v>
      </c>
      <c r="BX14" s="17">
        <v>8.5342435456027904E-2</v>
      </c>
      <c r="BY14" s="17"/>
      <c r="BZ14" s="17">
        <v>7.9449919019176293E-2</v>
      </c>
      <c r="CA14" s="17">
        <v>9.2574540459019306E-2</v>
      </c>
    </row>
    <row r="15" spans="2:79" x14ac:dyDescent="0.3">
      <c r="B15" s="18" t="s">
        <v>327</v>
      </c>
      <c r="C15" s="19">
        <v>2.4027665618274199E-2</v>
      </c>
      <c r="D15" s="19">
        <v>2.5290727622894599E-2</v>
      </c>
      <c r="E15" s="19">
        <v>2.3038055187972799E-2</v>
      </c>
      <c r="F15" s="19"/>
      <c r="G15" s="19">
        <v>9.8984903392929299E-3</v>
      </c>
      <c r="H15" s="19">
        <v>0</v>
      </c>
      <c r="I15" s="19">
        <v>2.6199379690949501E-2</v>
      </c>
      <c r="J15" s="19">
        <v>4.2074296257473401E-2</v>
      </c>
      <c r="K15" s="19">
        <v>2.2487361941651199E-2</v>
      </c>
      <c r="L15" s="19">
        <v>3.6798362096963397E-2</v>
      </c>
      <c r="M15" s="19"/>
      <c r="N15" s="19">
        <v>1.9840045509992001E-2</v>
      </c>
      <c r="O15" s="19">
        <v>3.4899273871599003E-2</v>
      </c>
      <c r="P15" s="19">
        <v>3.1488117172579398E-2</v>
      </c>
      <c r="Q15" s="19">
        <v>1.1853906313632799E-2</v>
      </c>
      <c r="R15" s="19"/>
      <c r="S15" s="19">
        <v>1.32511255810225E-2</v>
      </c>
      <c r="T15" s="19">
        <v>2.2087316008548401E-2</v>
      </c>
      <c r="U15" s="19">
        <v>4.0906553316934303E-2</v>
      </c>
      <c r="V15" s="19">
        <v>1.8492970232397501E-2</v>
      </c>
      <c r="W15" s="19">
        <v>6.0737253404230598E-2</v>
      </c>
      <c r="X15" s="19">
        <v>0</v>
      </c>
      <c r="Y15" s="19">
        <v>3.6887032078393001E-2</v>
      </c>
      <c r="Z15" s="19">
        <v>7.7273473131774906E-2</v>
      </c>
      <c r="AA15" s="19">
        <v>2.2004149404454099E-2</v>
      </c>
      <c r="AB15" s="19">
        <v>2.0947142686148699E-2</v>
      </c>
      <c r="AC15" s="19">
        <v>0</v>
      </c>
      <c r="AD15" s="19">
        <v>0</v>
      </c>
      <c r="AE15" s="19"/>
      <c r="AF15" s="19">
        <v>5.1944863630963498E-2</v>
      </c>
      <c r="AG15" s="19">
        <v>2.46124599981104E-2</v>
      </c>
      <c r="AH15" s="19">
        <v>2.1579218831740601E-2</v>
      </c>
      <c r="AI15" s="19">
        <v>2.3809373485070898E-2</v>
      </c>
      <c r="AJ15" s="19">
        <v>0</v>
      </c>
      <c r="AK15" s="19"/>
      <c r="AL15" s="19">
        <v>2.04632876226294E-2</v>
      </c>
      <c r="AM15" s="19">
        <v>3.65430525741368E-2</v>
      </c>
      <c r="AN15" s="19">
        <v>4.8091750056957497E-2</v>
      </c>
      <c r="AO15" s="19">
        <v>2.3360346247554099E-2</v>
      </c>
      <c r="AP15" s="19">
        <v>2.43400305449946E-2</v>
      </c>
      <c r="AQ15" s="19">
        <v>1.60233812247359E-2</v>
      </c>
      <c r="AR15" s="19"/>
      <c r="AS15" s="19">
        <v>4.34528855210548E-2</v>
      </c>
      <c r="AT15" s="19">
        <v>2.04756089771021E-2</v>
      </c>
      <c r="AU15" s="19">
        <v>8.3825134383556706E-3</v>
      </c>
      <c r="AV15" s="19">
        <v>4.42573746820537E-2</v>
      </c>
      <c r="AW15" s="19">
        <v>0</v>
      </c>
      <c r="AX15" s="19"/>
      <c r="AY15" s="19">
        <v>5.3218688924308803E-2</v>
      </c>
      <c r="AZ15" s="19">
        <v>1.1076121703120299E-2</v>
      </c>
      <c r="BA15" s="19">
        <v>1.5294186123705899E-2</v>
      </c>
      <c r="BB15" s="19">
        <v>0</v>
      </c>
      <c r="BC15" s="19">
        <v>8.9982385872715606E-2</v>
      </c>
      <c r="BD15" s="19"/>
      <c r="BE15" s="19">
        <v>0</v>
      </c>
      <c r="BF15" s="19">
        <v>2.8166588297953501E-2</v>
      </c>
      <c r="BG15" s="19">
        <v>2.42031990929659E-2</v>
      </c>
      <c r="BH15" s="19">
        <v>2.45439817586443E-2</v>
      </c>
      <c r="BI15" s="19"/>
      <c r="BJ15" s="19">
        <v>3.1926154412073499E-2</v>
      </c>
      <c r="BK15" s="19">
        <v>2.2430085440777001E-2</v>
      </c>
      <c r="BL15" s="19">
        <v>2.85964352766763E-2</v>
      </c>
      <c r="BM15" s="19">
        <v>1.9938396504571899E-2</v>
      </c>
      <c r="BN15" s="19"/>
      <c r="BO15" s="19">
        <v>1.90365031221836E-2</v>
      </c>
      <c r="BP15" s="19">
        <v>2.0758588575215699E-2</v>
      </c>
      <c r="BQ15" s="19">
        <v>2.60335746501358E-2</v>
      </c>
      <c r="BR15" s="19"/>
      <c r="BS15" s="19">
        <v>2.2539892652918399E-2</v>
      </c>
      <c r="BT15" s="19">
        <v>2.62811208395115E-2</v>
      </c>
      <c r="BU15" s="19"/>
      <c r="BV15" s="19">
        <v>1.14833970828767E-2</v>
      </c>
      <c r="BW15" s="19">
        <v>2.54986562196849E-2</v>
      </c>
      <c r="BX15" s="19">
        <v>3.7975403378742202E-2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677</v>
      </c>
      <c r="D7" s="10">
        <v>325</v>
      </c>
      <c r="E7" s="10">
        <v>349</v>
      </c>
      <c r="F7" s="10"/>
      <c r="G7" s="10">
        <v>109</v>
      </c>
      <c r="H7" s="10">
        <v>102</v>
      </c>
      <c r="I7" s="10">
        <v>120</v>
      </c>
      <c r="J7" s="10">
        <v>95</v>
      </c>
      <c r="K7" s="10">
        <v>87</v>
      </c>
      <c r="L7" s="10">
        <v>164</v>
      </c>
      <c r="M7" s="10"/>
      <c r="N7" s="10">
        <v>207</v>
      </c>
      <c r="O7" s="10">
        <v>172</v>
      </c>
      <c r="P7" s="10">
        <v>134</v>
      </c>
      <c r="Q7" s="10">
        <v>158</v>
      </c>
      <c r="R7" s="10"/>
      <c r="S7" s="10">
        <v>91</v>
      </c>
      <c r="T7" s="10">
        <v>98</v>
      </c>
      <c r="U7" s="10">
        <v>48</v>
      </c>
      <c r="V7" s="10">
        <v>53</v>
      </c>
      <c r="W7" s="10">
        <v>50</v>
      </c>
      <c r="X7" s="10">
        <v>60</v>
      </c>
      <c r="Y7" s="10">
        <v>58</v>
      </c>
      <c r="Z7" s="10">
        <v>25</v>
      </c>
      <c r="AA7" s="10">
        <v>85</v>
      </c>
      <c r="AB7" s="10">
        <v>56</v>
      </c>
      <c r="AC7" s="10">
        <v>35</v>
      </c>
      <c r="AD7" s="10">
        <v>18</v>
      </c>
      <c r="AE7" s="10"/>
      <c r="AF7" s="10">
        <v>115</v>
      </c>
      <c r="AG7" s="10">
        <v>256</v>
      </c>
      <c r="AH7" s="10">
        <v>62</v>
      </c>
      <c r="AI7" s="10">
        <v>86</v>
      </c>
      <c r="AJ7" s="10">
        <v>36</v>
      </c>
      <c r="AK7" s="10"/>
      <c r="AL7" s="10">
        <v>192</v>
      </c>
      <c r="AM7" s="10">
        <v>111</v>
      </c>
      <c r="AN7" s="10">
        <v>71</v>
      </c>
      <c r="AO7" s="10">
        <v>125</v>
      </c>
      <c r="AP7" s="10">
        <v>43</v>
      </c>
      <c r="AQ7" s="10">
        <v>68</v>
      </c>
      <c r="AR7" s="10"/>
      <c r="AS7" s="10">
        <v>120</v>
      </c>
      <c r="AT7" s="10">
        <v>347</v>
      </c>
      <c r="AU7" s="10">
        <v>128</v>
      </c>
      <c r="AV7" s="10">
        <v>67</v>
      </c>
      <c r="AW7" s="10">
        <v>15</v>
      </c>
      <c r="AX7" s="10"/>
      <c r="AY7" s="10">
        <v>174</v>
      </c>
      <c r="AZ7" s="10">
        <v>259</v>
      </c>
      <c r="BA7" s="10">
        <v>140</v>
      </c>
      <c r="BB7" s="10">
        <v>77</v>
      </c>
      <c r="BC7" s="10">
        <v>23</v>
      </c>
      <c r="BD7" s="10"/>
      <c r="BE7" s="10">
        <v>28</v>
      </c>
      <c r="BF7" s="10">
        <v>143</v>
      </c>
      <c r="BG7" s="10">
        <v>306</v>
      </c>
      <c r="BH7" s="10">
        <v>196</v>
      </c>
      <c r="BI7" s="10"/>
      <c r="BJ7" s="10">
        <v>90</v>
      </c>
      <c r="BK7" s="10">
        <v>50</v>
      </c>
      <c r="BL7" s="10">
        <v>183</v>
      </c>
      <c r="BM7" s="10">
        <v>352</v>
      </c>
      <c r="BN7" s="10"/>
      <c r="BO7" s="10">
        <v>110</v>
      </c>
      <c r="BP7" s="10">
        <v>95</v>
      </c>
      <c r="BQ7" s="10">
        <v>469</v>
      </c>
      <c r="BR7" s="10"/>
      <c r="BS7" s="10">
        <v>390</v>
      </c>
      <c r="BT7" s="10">
        <v>284</v>
      </c>
      <c r="BU7" s="10"/>
      <c r="BV7" s="10">
        <v>186</v>
      </c>
      <c r="BW7" s="10">
        <v>241</v>
      </c>
      <c r="BX7" s="10">
        <v>211</v>
      </c>
      <c r="BY7" s="10"/>
      <c r="BZ7" s="10">
        <v>46</v>
      </c>
      <c r="CA7" s="10">
        <v>42</v>
      </c>
    </row>
    <row r="8" spans="2:79" ht="30" customHeight="1" x14ac:dyDescent="0.3">
      <c r="B8" s="11" t="s">
        <v>20</v>
      </c>
      <c r="C8" s="11">
        <v>675</v>
      </c>
      <c r="D8" s="11">
        <v>330</v>
      </c>
      <c r="E8" s="11">
        <v>341</v>
      </c>
      <c r="F8" s="11"/>
      <c r="G8" s="11">
        <v>103</v>
      </c>
      <c r="H8" s="11">
        <v>109</v>
      </c>
      <c r="I8" s="11">
        <v>119</v>
      </c>
      <c r="J8" s="11">
        <v>109</v>
      </c>
      <c r="K8" s="11">
        <v>80</v>
      </c>
      <c r="L8" s="11">
        <v>154</v>
      </c>
      <c r="M8" s="11"/>
      <c r="N8" s="11">
        <v>191</v>
      </c>
      <c r="O8" s="11">
        <v>174</v>
      </c>
      <c r="P8" s="11">
        <v>141</v>
      </c>
      <c r="Q8" s="11">
        <v>163</v>
      </c>
      <c r="R8" s="11"/>
      <c r="S8" s="11">
        <v>85</v>
      </c>
      <c r="T8" s="11">
        <v>91</v>
      </c>
      <c r="U8" s="11">
        <v>47</v>
      </c>
      <c r="V8" s="11">
        <v>53</v>
      </c>
      <c r="W8" s="11">
        <v>50</v>
      </c>
      <c r="X8" s="11">
        <v>58</v>
      </c>
      <c r="Y8" s="11">
        <v>53</v>
      </c>
      <c r="Z8" s="11">
        <v>27</v>
      </c>
      <c r="AA8" s="11">
        <v>82</v>
      </c>
      <c r="AB8" s="11">
        <v>62</v>
      </c>
      <c r="AC8" s="11">
        <v>46</v>
      </c>
      <c r="AD8" s="11">
        <v>22</v>
      </c>
      <c r="AE8" s="11"/>
      <c r="AF8" s="11">
        <v>111</v>
      </c>
      <c r="AG8" s="11">
        <v>252</v>
      </c>
      <c r="AH8" s="11">
        <v>61</v>
      </c>
      <c r="AI8" s="11">
        <v>88</v>
      </c>
      <c r="AJ8" s="11">
        <v>36</v>
      </c>
      <c r="AK8" s="11"/>
      <c r="AL8" s="11">
        <v>187</v>
      </c>
      <c r="AM8" s="11">
        <v>107</v>
      </c>
      <c r="AN8" s="11">
        <v>70</v>
      </c>
      <c r="AO8" s="11">
        <v>127</v>
      </c>
      <c r="AP8" s="11">
        <v>42</v>
      </c>
      <c r="AQ8" s="11">
        <v>68</v>
      </c>
      <c r="AR8" s="11"/>
      <c r="AS8" s="11">
        <v>117</v>
      </c>
      <c r="AT8" s="11">
        <v>347</v>
      </c>
      <c r="AU8" s="11">
        <v>128</v>
      </c>
      <c r="AV8" s="11">
        <v>67</v>
      </c>
      <c r="AW8" s="11">
        <v>16</v>
      </c>
      <c r="AX8" s="11"/>
      <c r="AY8" s="11">
        <v>170</v>
      </c>
      <c r="AZ8" s="11">
        <v>257</v>
      </c>
      <c r="BA8" s="11">
        <v>142</v>
      </c>
      <c r="BB8" s="11">
        <v>78</v>
      </c>
      <c r="BC8" s="11">
        <v>24</v>
      </c>
      <c r="BD8" s="11"/>
      <c r="BE8" s="11">
        <v>27</v>
      </c>
      <c r="BF8" s="11">
        <v>142</v>
      </c>
      <c r="BG8" s="11">
        <v>307</v>
      </c>
      <c r="BH8" s="11">
        <v>195</v>
      </c>
      <c r="BI8" s="11"/>
      <c r="BJ8" s="11">
        <v>91</v>
      </c>
      <c r="BK8" s="11">
        <v>48</v>
      </c>
      <c r="BL8" s="11">
        <v>183</v>
      </c>
      <c r="BM8" s="11">
        <v>351</v>
      </c>
      <c r="BN8" s="11"/>
      <c r="BO8" s="11">
        <v>112</v>
      </c>
      <c r="BP8" s="11">
        <v>93</v>
      </c>
      <c r="BQ8" s="11">
        <v>466</v>
      </c>
      <c r="BR8" s="11"/>
      <c r="BS8" s="11">
        <v>386</v>
      </c>
      <c r="BT8" s="11">
        <v>286</v>
      </c>
      <c r="BU8" s="11"/>
      <c r="BV8" s="11">
        <v>185</v>
      </c>
      <c r="BW8" s="11">
        <v>243</v>
      </c>
      <c r="BX8" s="11">
        <v>208</v>
      </c>
      <c r="BY8" s="11"/>
      <c r="BZ8" s="11">
        <v>46</v>
      </c>
      <c r="CA8" s="11">
        <v>41</v>
      </c>
    </row>
    <row r="9" spans="2:79" x14ac:dyDescent="0.3">
      <c r="B9" s="18" t="s">
        <v>321</v>
      </c>
      <c r="C9" s="17">
        <v>7.0286027634014994E-2</v>
      </c>
      <c r="D9" s="17">
        <v>7.6363854256811303E-2</v>
      </c>
      <c r="E9" s="17">
        <v>6.5087124665207899E-2</v>
      </c>
      <c r="F9" s="17"/>
      <c r="G9" s="17">
        <v>9.49752080913632E-2</v>
      </c>
      <c r="H9" s="17">
        <v>9.2500673142176304E-2</v>
      </c>
      <c r="I9" s="17">
        <v>9.2252296225038499E-2</v>
      </c>
      <c r="J9" s="17">
        <v>8.5307803800934806E-2</v>
      </c>
      <c r="K9" s="17">
        <v>5.41659605065202E-2</v>
      </c>
      <c r="L9" s="17">
        <v>1.8846176177562301E-2</v>
      </c>
      <c r="M9" s="17"/>
      <c r="N9" s="17">
        <v>9.3430333648426803E-2</v>
      </c>
      <c r="O9" s="17">
        <v>2.3198247256574801E-2</v>
      </c>
      <c r="P9" s="17">
        <v>5.8647851457150103E-2</v>
      </c>
      <c r="Q9" s="17">
        <v>0.106008031711652</v>
      </c>
      <c r="R9" s="17"/>
      <c r="S9" s="17">
        <v>0.11026082506237</v>
      </c>
      <c r="T9" s="17">
        <v>6.3648139000180001E-2</v>
      </c>
      <c r="U9" s="17">
        <v>4.7537773999809199E-2</v>
      </c>
      <c r="V9" s="17">
        <v>7.2327513258694395E-2</v>
      </c>
      <c r="W9" s="17">
        <v>3.7374699122589401E-2</v>
      </c>
      <c r="X9" s="17">
        <v>5.7998645808545801E-2</v>
      </c>
      <c r="Y9" s="17">
        <v>4.8061258123520398E-2</v>
      </c>
      <c r="Z9" s="17">
        <v>0.24594616457035801</v>
      </c>
      <c r="AA9" s="17">
        <v>6.8702261633966297E-2</v>
      </c>
      <c r="AB9" s="17">
        <v>1.7417561163078101E-2</v>
      </c>
      <c r="AC9" s="17">
        <v>5.7927605193788798E-2</v>
      </c>
      <c r="AD9" s="17">
        <v>0.11988353878426999</v>
      </c>
      <c r="AE9" s="17"/>
      <c r="AF9" s="17">
        <v>0.10214731709788299</v>
      </c>
      <c r="AG9" s="17">
        <v>6.8483742637756306E-2</v>
      </c>
      <c r="AH9" s="17">
        <v>0</v>
      </c>
      <c r="AI9" s="17">
        <v>7.3894926142378206E-2</v>
      </c>
      <c r="AJ9" s="17">
        <v>5.9890054076161998E-2</v>
      </c>
      <c r="AK9" s="17"/>
      <c r="AL9" s="17">
        <v>6.6677005551289997E-2</v>
      </c>
      <c r="AM9" s="17">
        <v>8.6756772551293798E-2</v>
      </c>
      <c r="AN9" s="17">
        <v>2.87995495716739E-2</v>
      </c>
      <c r="AO9" s="17">
        <v>7.9350184956457598E-2</v>
      </c>
      <c r="AP9" s="17">
        <v>8.8147018519829007E-2</v>
      </c>
      <c r="AQ9" s="17">
        <v>2.97080728105624E-2</v>
      </c>
      <c r="AR9" s="17"/>
      <c r="AS9" s="17">
        <v>0.12714735272271699</v>
      </c>
      <c r="AT9" s="17">
        <v>5.2912329525106799E-2</v>
      </c>
      <c r="AU9" s="17">
        <v>7.8063616029491995E-2</v>
      </c>
      <c r="AV9" s="17">
        <v>3.11109828867242E-2</v>
      </c>
      <c r="AW9" s="17">
        <v>0.13545936136537501</v>
      </c>
      <c r="AX9" s="17"/>
      <c r="AY9" s="17">
        <v>0.116956502010128</v>
      </c>
      <c r="AZ9" s="17">
        <v>6.5145725827868303E-2</v>
      </c>
      <c r="BA9" s="17">
        <v>2.51028040986036E-2</v>
      </c>
      <c r="BB9" s="17">
        <v>4.0419303347269703E-2</v>
      </c>
      <c r="BC9" s="17">
        <v>0.17113033517524201</v>
      </c>
      <c r="BD9" s="17"/>
      <c r="BE9" s="17">
        <v>0.14756809243994801</v>
      </c>
      <c r="BF9" s="17">
        <v>5.7347855128437202E-2</v>
      </c>
      <c r="BG9" s="17">
        <v>6.7539762151570301E-2</v>
      </c>
      <c r="BH9" s="17">
        <v>7.4666325386572696E-2</v>
      </c>
      <c r="BI9" s="17"/>
      <c r="BJ9" s="17">
        <v>6.63293097448521E-2</v>
      </c>
      <c r="BK9" s="17">
        <v>9.9679657006357794E-2</v>
      </c>
      <c r="BL9" s="17">
        <v>4.4614756402820997E-2</v>
      </c>
      <c r="BM9" s="17">
        <v>8.1083787023238804E-2</v>
      </c>
      <c r="BN9" s="17"/>
      <c r="BO9" s="17">
        <v>5.3748776579830397E-2</v>
      </c>
      <c r="BP9" s="17">
        <v>0.10375248868317399</v>
      </c>
      <c r="BQ9" s="17">
        <v>6.7993510319892494E-2</v>
      </c>
      <c r="BR9" s="17"/>
      <c r="BS9" s="17">
        <v>7.1798112587352095E-2</v>
      </c>
      <c r="BT9" s="17">
        <v>6.8966227888853093E-2</v>
      </c>
      <c r="BU9" s="17"/>
      <c r="BV9" s="17">
        <v>4.2076788826021103E-2</v>
      </c>
      <c r="BW9" s="17">
        <v>8.2075785712102306E-2</v>
      </c>
      <c r="BX9" s="17">
        <v>8.9735781029038203E-2</v>
      </c>
      <c r="BY9" s="17"/>
      <c r="BZ9" s="17">
        <v>2.0262614170383299E-2</v>
      </c>
      <c r="CA9" s="17">
        <v>0.13702438502452099</v>
      </c>
    </row>
    <row r="10" spans="2:79" x14ac:dyDescent="0.3">
      <c r="B10" s="18" t="s">
        <v>322</v>
      </c>
      <c r="C10" s="17">
        <v>0.115949823014807</v>
      </c>
      <c r="D10" s="17">
        <v>0.10176988767433701</v>
      </c>
      <c r="E10" s="17">
        <v>0.130777060593151</v>
      </c>
      <c r="F10" s="17"/>
      <c r="G10" s="17">
        <v>9.7317982409485193E-2</v>
      </c>
      <c r="H10" s="17">
        <v>0.14596238255942801</v>
      </c>
      <c r="I10" s="17">
        <v>0.183186744240284</v>
      </c>
      <c r="J10" s="17">
        <v>5.28440857382933E-2</v>
      </c>
      <c r="K10" s="17">
        <v>9.7430534794164594E-2</v>
      </c>
      <c r="L10" s="17">
        <v>0.10964500745311299</v>
      </c>
      <c r="M10" s="17"/>
      <c r="N10" s="17">
        <v>0.105295815598809</v>
      </c>
      <c r="O10" s="17">
        <v>0.123818694286564</v>
      </c>
      <c r="P10" s="17">
        <v>9.8798645377071698E-2</v>
      </c>
      <c r="Q10" s="17">
        <v>0.13930839864675801</v>
      </c>
      <c r="R10" s="17"/>
      <c r="S10" s="17">
        <v>0.104193687397585</v>
      </c>
      <c r="T10" s="17">
        <v>7.0943915914626302E-2</v>
      </c>
      <c r="U10" s="17">
        <v>5.9083451882966001E-2</v>
      </c>
      <c r="V10" s="17">
        <v>0.110696033992127</v>
      </c>
      <c r="W10" s="17">
        <v>0.17452853660770301</v>
      </c>
      <c r="X10" s="17">
        <v>0.114409723858561</v>
      </c>
      <c r="Y10" s="17">
        <v>0.17239961016628999</v>
      </c>
      <c r="Z10" s="17">
        <v>3.86046806764632E-2</v>
      </c>
      <c r="AA10" s="17">
        <v>0.120869939252834</v>
      </c>
      <c r="AB10" s="17">
        <v>0.14449407092042299</v>
      </c>
      <c r="AC10" s="17">
        <v>0.16680995230888099</v>
      </c>
      <c r="AD10" s="17">
        <v>0.104333487714368</v>
      </c>
      <c r="AE10" s="17"/>
      <c r="AF10" s="17">
        <v>0.15018722163920301</v>
      </c>
      <c r="AG10" s="17">
        <v>0.10315390941137199</v>
      </c>
      <c r="AH10" s="17">
        <v>6.3788863860566397E-2</v>
      </c>
      <c r="AI10" s="17">
        <v>0.14815515065314</v>
      </c>
      <c r="AJ10" s="17">
        <v>9.10897403549151E-2</v>
      </c>
      <c r="AK10" s="17"/>
      <c r="AL10" s="17">
        <v>0.107006066788288</v>
      </c>
      <c r="AM10" s="17">
        <v>0.144593898325419</v>
      </c>
      <c r="AN10" s="17">
        <v>0.140376065908664</v>
      </c>
      <c r="AO10" s="17">
        <v>0.13988524963020699</v>
      </c>
      <c r="AP10" s="17">
        <v>4.6304065394684797E-2</v>
      </c>
      <c r="AQ10" s="17">
        <v>4.6638008881806803E-2</v>
      </c>
      <c r="AR10" s="17"/>
      <c r="AS10" s="17">
        <v>7.6986575156854697E-2</v>
      </c>
      <c r="AT10" s="17">
        <v>0.139041754378467</v>
      </c>
      <c r="AU10" s="17">
        <v>7.7085430700528798E-2</v>
      </c>
      <c r="AV10" s="17">
        <v>0.12944445361767101</v>
      </c>
      <c r="AW10" s="17">
        <v>0.15432793292465299</v>
      </c>
      <c r="AX10" s="17"/>
      <c r="AY10" s="17">
        <v>0.11259840957988899</v>
      </c>
      <c r="AZ10" s="17">
        <v>0.110031144730367</v>
      </c>
      <c r="BA10" s="17">
        <v>0.13437961047236199</v>
      </c>
      <c r="BB10" s="17">
        <v>0.105866419748487</v>
      </c>
      <c r="BC10" s="17">
        <v>0.14567599212597199</v>
      </c>
      <c r="BD10" s="17"/>
      <c r="BE10" s="17">
        <v>6.6512949839408197E-2</v>
      </c>
      <c r="BF10" s="17">
        <v>0.12219027655433801</v>
      </c>
      <c r="BG10" s="17">
        <v>0.11514585334496701</v>
      </c>
      <c r="BH10" s="17">
        <v>0.12179232427408</v>
      </c>
      <c r="BI10" s="17"/>
      <c r="BJ10" s="17">
        <v>0.123724075110828</v>
      </c>
      <c r="BK10" s="17">
        <v>0.22246841861118599</v>
      </c>
      <c r="BL10" s="17">
        <v>0.114531401707003</v>
      </c>
      <c r="BM10" s="17">
        <v>0.100745649944932</v>
      </c>
      <c r="BN10" s="17"/>
      <c r="BO10" s="17">
        <v>0.18658526536028999</v>
      </c>
      <c r="BP10" s="17">
        <v>0.12865315152746601</v>
      </c>
      <c r="BQ10" s="17">
        <v>9.7072468859488698E-2</v>
      </c>
      <c r="BR10" s="17"/>
      <c r="BS10" s="17">
        <v>0.120497344635157</v>
      </c>
      <c r="BT10" s="17">
        <v>0.107618955318632</v>
      </c>
      <c r="BU10" s="17"/>
      <c r="BV10" s="17">
        <v>7.9297176749866402E-2</v>
      </c>
      <c r="BW10" s="17">
        <v>0.12710478410598999</v>
      </c>
      <c r="BX10" s="17">
        <v>0.15302015638574401</v>
      </c>
      <c r="BY10" s="17"/>
      <c r="BZ10" s="17">
        <v>0.10592320115956</v>
      </c>
      <c r="CA10" s="17">
        <v>0.180155221260063</v>
      </c>
    </row>
    <row r="11" spans="2:79" x14ac:dyDescent="0.3">
      <c r="B11" s="18" t="s">
        <v>323</v>
      </c>
      <c r="C11" s="17">
        <v>0.13982324769135501</v>
      </c>
      <c r="D11" s="17">
        <v>0.13911388272255801</v>
      </c>
      <c r="E11" s="17">
        <v>0.14185666061541799</v>
      </c>
      <c r="F11" s="17"/>
      <c r="G11" s="17">
        <v>0.161221832357065</v>
      </c>
      <c r="H11" s="17">
        <v>0.13282857960283201</v>
      </c>
      <c r="I11" s="17">
        <v>0.21921227722074199</v>
      </c>
      <c r="J11" s="17">
        <v>0.13233276243990599</v>
      </c>
      <c r="K11" s="17">
        <v>0.102850004917173</v>
      </c>
      <c r="L11" s="17">
        <v>9.3629711211675196E-2</v>
      </c>
      <c r="M11" s="17"/>
      <c r="N11" s="17">
        <v>0.13115346813491099</v>
      </c>
      <c r="O11" s="17">
        <v>0.16507718564141299</v>
      </c>
      <c r="P11" s="17">
        <v>0.151790378469881</v>
      </c>
      <c r="Q11" s="17">
        <v>0.118156411810821</v>
      </c>
      <c r="R11" s="17"/>
      <c r="S11" s="17">
        <v>0.18618787212635901</v>
      </c>
      <c r="T11" s="17">
        <v>0.141042768354982</v>
      </c>
      <c r="U11" s="17">
        <v>0.17173838590540599</v>
      </c>
      <c r="V11" s="17">
        <v>9.3125982880731595E-2</v>
      </c>
      <c r="W11" s="17">
        <v>0.17108772251760901</v>
      </c>
      <c r="X11" s="17">
        <v>0.119614082426018</v>
      </c>
      <c r="Y11" s="17">
        <v>0.14536191958915501</v>
      </c>
      <c r="Z11" s="17">
        <v>7.6033939728369096E-2</v>
      </c>
      <c r="AA11" s="17">
        <v>0.104254133142511</v>
      </c>
      <c r="AB11" s="17">
        <v>0.18263342338881</v>
      </c>
      <c r="AC11" s="17">
        <v>0.115511066880729</v>
      </c>
      <c r="AD11" s="17">
        <v>0.104792998061063</v>
      </c>
      <c r="AE11" s="17"/>
      <c r="AF11" s="17">
        <v>9.6175707940679006E-2</v>
      </c>
      <c r="AG11" s="17">
        <v>0.14341777343085499</v>
      </c>
      <c r="AH11" s="17">
        <v>0.20535025522618</v>
      </c>
      <c r="AI11" s="17">
        <v>0.131024566156349</v>
      </c>
      <c r="AJ11" s="17">
        <v>0.13550598275113401</v>
      </c>
      <c r="AK11" s="17"/>
      <c r="AL11" s="17">
        <v>0.14689091906007501</v>
      </c>
      <c r="AM11" s="17">
        <v>0.116870701752589</v>
      </c>
      <c r="AN11" s="17">
        <v>0.17329183160699099</v>
      </c>
      <c r="AO11" s="17">
        <v>0.13801470406535299</v>
      </c>
      <c r="AP11" s="17">
        <v>7.0176581402443095E-2</v>
      </c>
      <c r="AQ11" s="17">
        <v>0.159857378400176</v>
      </c>
      <c r="AR11" s="17"/>
      <c r="AS11" s="17">
        <v>0.159977390819075</v>
      </c>
      <c r="AT11" s="17">
        <v>0.13664065487355201</v>
      </c>
      <c r="AU11" s="17">
        <v>0.158517963503394</v>
      </c>
      <c r="AV11" s="17">
        <v>0.118173758784725</v>
      </c>
      <c r="AW11" s="17">
        <v>0</v>
      </c>
      <c r="AX11" s="17"/>
      <c r="AY11" s="17">
        <v>9.9802492858767702E-2</v>
      </c>
      <c r="AZ11" s="17">
        <v>0.144524647387655</v>
      </c>
      <c r="BA11" s="17">
        <v>0.199625996146304</v>
      </c>
      <c r="BB11" s="17">
        <v>0.12627845394182699</v>
      </c>
      <c r="BC11" s="17">
        <v>4.4643034338778698E-2</v>
      </c>
      <c r="BD11" s="17"/>
      <c r="BE11" s="17">
        <v>0.18786768340872301</v>
      </c>
      <c r="BF11" s="17">
        <v>0.17295998358509601</v>
      </c>
      <c r="BG11" s="17">
        <v>0.123646000310505</v>
      </c>
      <c r="BH11" s="17">
        <v>0.13728589968202001</v>
      </c>
      <c r="BI11" s="17"/>
      <c r="BJ11" s="17">
        <v>0.18268588133296099</v>
      </c>
      <c r="BK11" s="17">
        <v>0.24340032349049701</v>
      </c>
      <c r="BL11" s="17">
        <v>0.15561903609451</v>
      </c>
      <c r="BM11" s="17">
        <v>0.10705028702070001</v>
      </c>
      <c r="BN11" s="17"/>
      <c r="BO11" s="17">
        <v>0.20463912922189001</v>
      </c>
      <c r="BP11" s="17">
        <v>0.21898111706915199</v>
      </c>
      <c r="BQ11" s="17">
        <v>0.109170937187582</v>
      </c>
      <c r="BR11" s="17"/>
      <c r="BS11" s="17">
        <v>0.13511574105832899</v>
      </c>
      <c r="BT11" s="17">
        <v>0.147607212072974</v>
      </c>
      <c r="BU11" s="17"/>
      <c r="BV11" s="17">
        <v>9.6922189703361097E-2</v>
      </c>
      <c r="BW11" s="17">
        <v>0.150068988053041</v>
      </c>
      <c r="BX11" s="17">
        <v>0.153369878237337</v>
      </c>
      <c r="BY11" s="17"/>
      <c r="BZ11" s="17">
        <v>0.21010506377687799</v>
      </c>
      <c r="CA11" s="17">
        <v>0.117014293494741</v>
      </c>
    </row>
    <row r="12" spans="2:79" x14ac:dyDescent="0.3">
      <c r="B12" s="18" t="s">
        <v>324</v>
      </c>
      <c r="C12" s="17">
        <v>0.171071755204251</v>
      </c>
      <c r="D12" s="17">
        <v>0.15925778972741</v>
      </c>
      <c r="E12" s="17">
        <v>0.18155376505748999</v>
      </c>
      <c r="F12" s="17"/>
      <c r="G12" s="17">
        <v>0.18172992570143101</v>
      </c>
      <c r="H12" s="17">
        <v>0.17079453524334201</v>
      </c>
      <c r="I12" s="17">
        <v>0.12999139013883201</v>
      </c>
      <c r="J12" s="17">
        <v>0.13637769576929601</v>
      </c>
      <c r="K12" s="17">
        <v>0.19689550054979699</v>
      </c>
      <c r="L12" s="17">
        <v>0.20698664017503801</v>
      </c>
      <c r="M12" s="17"/>
      <c r="N12" s="17">
        <v>0.135181983840756</v>
      </c>
      <c r="O12" s="17">
        <v>0.19787422685317499</v>
      </c>
      <c r="P12" s="17">
        <v>0.188559795012297</v>
      </c>
      <c r="Q12" s="17">
        <v>0.157586069158729</v>
      </c>
      <c r="R12" s="17"/>
      <c r="S12" s="17">
        <v>0.15285144518737101</v>
      </c>
      <c r="T12" s="17">
        <v>0.15915707529728901</v>
      </c>
      <c r="U12" s="17">
        <v>0.26060020603752398</v>
      </c>
      <c r="V12" s="17">
        <v>0.20037849193912399</v>
      </c>
      <c r="W12" s="17">
        <v>0.102607583843383</v>
      </c>
      <c r="X12" s="17">
        <v>0.241368690268877</v>
      </c>
      <c r="Y12" s="17">
        <v>0.14285250380577699</v>
      </c>
      <c r="Z12" s="17">
        <v>8.7232569309211805E-2</v>
      </c>
      <c r="AA12" s="17">
        <v>0.12931669746069399</v>
      </c>
      <c r="AB12" s="17">
        <v>0.24487866561742999</v>
      </c>
      <c r="AC12" s="17">
        <v>0.19902708679136899</v>
      </c>
      <c r="AD12" s="17">
        <v>5.4467157808733298E-2</v>
      </c>
      <c r="AE12" s="17"/>
      <c r="AF12" s="17">
        <v>0.17630608857295099</v>
      </c>
      <c r="AG12" s="17">
        <v>0.13788239557805701</v>
      </c>
      <c r="AH12" s="17">
        <v>0.22800325410054001</v>
      </c>
      <c r="AI12" s="17">
        <v>0.204184563103883</v>
      </c>
      <c r="AJ12" s="17">
        <v>0.20644188424930199</v>
      </c>
      <c r="AK12" s="17"/>
      <c r="AL12" s="17">
        <v>0.137217652380695</v>
      </c>
      <c r="AM12" s="17">
        <v>0.13351455208966201</v>
      </c>
      <c r="AN12" s="17">
        <v>9.2737610988771896E-2</v>
      </c>
      <c r="AO12" s="17">
        <v>0.19807760056090901</v>
      </c>
      <c r="AP12" s="17">
        <v>0.24912895587131001</v>
      </c>
      <c r="AQ12" s="17">
        <v>0.33055744562915401</v>
      </c>
      <c r="AR12" s="17"/>
      <c r="AS12" s="17">
        <v>9.2055061378365804E-2</v>
      </c>
      <c r="AT12" s="17">
        <v>0.16946264684866899</v>
      </c>
      <c r="AU12" s="17">
        <v>0.237002737827439</v>
      </c>
      <c r="AV12" s="17">
        <v>0.21541621529611099</v>
      </c>
      <c r="AW12" s="17">
        <v>6.6751581975915103E-2</v>
      </c>
      <c r="AX12" s="17"/>
      <c r="AY12" s="17">
        <v>0.118158444996045</v>
      </c>
      <c r="AZ12" s="17">
        <v>0.20778117412469799</v>
      </c>
      <c r="BA12" s="17">
        <v>0.197181678939091</v>
      </c>
      <c r="BB12" s="17">
        <v>0.166307610993877</v>
      </c>
      <c r="BC12" s="17">
        <v>0</v>
      </c>
      <c r="BD12" s="17"/>
      <c r="BE12" s="17">
        <v>7.9926895363768499E-2</v>
      </c>
      <c r="BF12" s="17">
        <v>0.128824120107915</v>
      </c>
      <c r="BG12" s="17">
        <v>0.156087482683162</v>
      </c>
      <c r="BH12" s="17">
        <v>0.22654298340350201</v>
      </c>
      <c r="BI12" s="17"/>
      <c r="BJ12" s="17">
        <v>9.9118628335289394E-2</v>
      </c>
      <c r="BK12" s="17">
        <v>8.0140055449510098E-2</v>
      </c>
      <c r="BL12" s="17">
        <v>0.18233107280449001</v>
      </c>
      <c r="BM12" s="17">
        <v>0.19428032861883399</v>
      </c>
      <c r="BN12" s="17"/>
      <c r="BO12" s="17">
        <v>9.4736830170653194E-2</v>
      </c>
      <c r="BP12" s="17">
        <v>0.113371168480111</v>
      </c>
      <c r="BQ12" s="17">
        <v>0.19989513064078401</v>
      </c>
      <c r="BR12" s="17"/>
      <c r="BS12" s="17">
        <v>0.14714778839366699</v>
      </c>
      <c r="BT12" s="17">
        <v>0.19823839919821201</v>
      </c>
      <c r="BU12" s="17"/>
      <c r="BV12" s="17">
        <v>0.15322573297004399</v>
      </c>
      <c r="BW12" s="17">
        <v>0.18112976178163501</v>
      </c>
      <c r="BX12" s="17">
        <v>0.145976875488113</v>
      </c>
      <c r="BY12" s="17"/>
      <c r="BZ12" s="17">
        <v>0.15568629226424099</v>
      </c>
      <c r="CA12" s="17">
        <v>8.3841461403577802E-2</v>
      </c>
    </row>
    <row r="13" spans="2:79" x14ac:dyDescent="0.3">
      <c r="B13" s="18" t="s">
        <v>325</v>
      </c>
      <c r="C13" s="17">
        <v>0.23537521425309099</v>
      </c>
      <c r="D13" s="17">
        <v>0.23447647582930201</v>
      </c>
      <c r="E13" s="17">
        <v>0.23851261896012599</v>
      </c>
      <c r="F13" s="17"/>
      <c r="G13" s="17">
        <v>0.29219008763392801</v>
      </c>
      <c r="H13" s="17">
        <v>0.27099720876056899</v>
      </c>
      <c r="I13" s="17">
        <v>0.17963893995452199</v>
      </c>
      <c r="J13" s="17">
        <v>0.31800587430402699</v>
      </c>
      <c r="K13" s="17">
        <v>0.16601928215060699</v>
      </c>
      <c r="L13" s="17">
        <v>0.19264732831891401</v>
      </c>
      <c r="M13" s="17"/>
      <c r="N13" s="17">
        <v>0.210793899763765</v>
      </c>
      <c r="O13" s="17">
        <v>0.29724835303685998</v>
      </c>
      <c r="P13" s="17">
        <v>0.249874118214026</v>
      </c>
      <c r="Q13" s="17">
        <v>0.194872621618675</v>
      </c>
      <c r="R13" s="17"/>
      <c r="S13" s="17">
        <v>0.22539632310931099</v>
      </c>
      <c r="T13" s="17">
        <v>0.27031513594311302</v>
      </c>
      <c r="U13" s="17">
        <v>0.16839950358431399</v>
      </c>
      <c r="V13" s="17">
        <v>0.25996906120416202</v>
      </c>
      <c r="W13" s="17">
        <v>0.28260055319836802</v>
      </c>
      <c r="X13" s="17">
        <v>0.19705580166773101</v>
      </c>
      <c r="Y13" s="17">
        <v>0.26075121153303998</v>
      </c>
      <c r="Z13" s="17">
        <v>0.28805536274761201</v>
      </c>
      <c r="AA13" s="17">
        <v>0.18285346875858099</v>
      </c>
      <c r="AB13" s="17">
        <v>0.21940420362812299</v>
      </c>
      <c r="AC13" s="17">
        <v>0.24912445227015101</v>
      </c>
      <c r="AD13" s="17">
        <v>0.29460687744802599</v>
      </c>
      <c r="AE13" s="17"/>
      <c r="AF13" s="17">
        <v>0.21035027793757699</v>
      </c>
      <c r="AG13" s="17">
        <v>0.247179127650277</v>
      </c>
      <c r="AH13" s="17">
        <v>0.19187780069284999</v>
      </c>
      <c r="AI13" s="17">
        <v>0.22169327520582799</v>
      </c>
      <c r="AJ13" s="17">
        <v>0.23464824730929301</v>
      </c>
      <c r="AK13" s="17"/>
      <c r="AL13" s="17">
        <v>0.24677481578114299</v>
      </c>
      <c r="AM13" s="17">
        <v>0.27640551310572498</v>
      </c>
      <c r="AN13" s="17">
        <v>0.24415931693465201</v>
      </c>
      <c r="AO13" s="17">
        <v>0.20025103690694901</v>
      </c>
      <c r="AP13" s="17">
        <v>0.21539715827941999</v>
      </c>
      <c r="AQ13" s="17">
        <v>0.21889404739606999</v>
      </c>
      <c r="AR13" s="17"/>
      <c r="AS13" s="17">
        <v>0.25171611368365099</v>
      </c>
      <c r="AT13" s="17">
        <v>0.23972506521788101</v>
      </c>
      <c r="AU13" s="17">
        <v>0.23029628425264001</v>
      </c>
      <c r="AV13" s="17">
        <v>0.18055892265266399</v>
      </c>
      <c r="AW13" s="17">
        <v>0.29237989495476502</v>
      </c>
      <c r="AX13" s="17"/>
      <c r="AY13" s="17">
        <v>0.22721287623866801</v>
      </c>
      <c r="AZ13" s="17">
        <v>0.25718734400951199</v>
      </c>
      <c r="BA13" s="17">
        <v>0.21259625429956</v>
      </c>
      <c r="BB13" s="17">
        <v>0.200295621827417</v>
      </c>
      <c r="BC13" s="17">
        <v>0.266480365237247</v>
      </c>
      <c r="BD13" s="17"/>
      <c r="BE13" s="17">
        <v>0.24063148262599801</v>
      </c>
      <c r="BF13" s="17">
        <v>0.23518686651190801</v>
      </c>
      <c r="BG13" s="17">
        <v>0.26195411034382898</v>
      </c>
      <c r="BH13" s="17">
        <v>0.197666065436363</v>
      </c>
      <c r="BI13" s="17"/>
      <c r="BJ13" s="17">
        <v>0.28688395887909901</v>
      </c>
      <c r="BK13" s="17">
        <v>0.115492001865742</v>
      </c>
      <c r="BL13" s="17">
        <v>0.19253724465251601</v>
      </c>
      <c r="BM13" s="17">
        <v>0.25957669091295699</v>
      </c>
      <c r="BN13" s="17"/>
      <c r="BO13" s="17">
        <v>0.24116302547337801</v>
      </c>
      <c r="BP13" s="17">
        <v>0.160581033657582</v>
      </c>
      <c r="BQ13" s="17">
        <v>0.24831527985214999</v>
      </c>
      <c r="BR13" s="17"/>
      <c r="BS13" s="17">
        <v>0.25944752781508501</v>
      </c>
      <c r="BT13" s="17">
        <v>0.20530985918938199</v>
      </c>
      <c r="BU13" s="17"/>
      <c r="BV13" s="17">
        <v>0.29572467463103203</v>
      </c>
      <c r="BW13" s="17">
        <v>0.237230032730011</v>
      </c>
      <c r="BX13" s="17">
        <v>0.189146064329026</v>
      </c>
      <c r="BY13" s="17"/>
      <c r="BZ13" s="17">
        <v>0.20255513298439501</v>
      </c>
      <c r="CA13" s="17">
        <v>0.28181033382153198</v>
      </c>
    </row>
    <row r="14" spans="2:79" x14ac:dyDescent="0.3">
      <c r="B14" s="18" t="s">
        <v>326</v>
      </c>
      <c r="C14" s="17">
        <v>0.189085371932628</v>
      </c>
      <c r="D14" s="17">
        <v>0.206691015013303</v>
      </c>
      <c r="E14" s="17">
        <v>0.16683713699402</v>
      </c>
      <c r="F14" s="17"/>
      <c r="G14" s="17">
        <v>0.12593839496543</v>
      </c>
      <c r="H14" s="17">
        <v>0.13686609843497499</v>
      </c>
      <c r="I14" s="17">
        <v>0.15415720158332399</v>
      </c>
      <c r="J14" s="17">
        <v>0.206726300312816</v>
      </c>
      <c r="K14" s="17">
        <v>0.28587562287078799</v>
      </c>
      <c r="L14" s="17">
        <v>0.23253788296601799</v>
      </c>
      <c r="M14" s="17"/>
      <c r="N14" s="17">
        <v>0.21920435573779401</v>
      </c>
      <c r="O14" s="17">
        <v>0.12525277482927999</v>
      </c>
      <c r="P14" s="17">
        <v>0.185842584677195</v>
      </c>
      <c r="Q14" s="17">
        <v>0.22564372899803201</v>
      </c>
      <c r="R14" s="17"/>
      <c r="S14" s="17">
        <v>0.16673606020434001</v>
      </c>
      <c r="T14" s="17">
        <v>0.176417406886552</v>
      </c>
      <c r="U14" s="17">
        <v>0.174655235478863</v>
      </c>
      <c r="V14" s="17">
        <v>0.16840185365079299</v>
      </c>
      <c r="W14" s="17">
        <v>0.16877623496989599</v>
      </c>
      <c r="X14" s="17">
        <v>0.191272489785555</v>
      </c>
      <c r="Y14" s="17">
        <v>0.19820789876683001</v>
      </c>
      <c r="Z14" s="17">
        <v>0.227027730621256</v>
      </c>
      <c r="AA14" s="17">
        <v>0.27137412420603901</v>
      </c>
      <c r="AB14" s="17">
        <v>0.14024640014981499</v>
      </c>
      <c r="AC14" s="17">
        <v>0.21159983655508099</v>
      </c>
      <c r="AD14" s="17">
        <v>0.16758038420125601</v>
      </c>
      <c r="AE14" s="17"/>
      <c r="AF14" s="17">
        <v>0.17183296821510599</v>
      </c>
      <c r="AG14" s="17">
        <v>0.226506295769068</v>
      </c>
      <c r="AH14" s="17">
        <v>0.169350834620593</v>
      </c>
      <c r="AI14" s="17">
        <v>0.172198110247231</v>
      </c>
      <c r="AJ14" s="17">
        <v>0.18777668256923799</v>
      </c>
      <c r="AK14" s="17"/>
      <c r="AL14" s="17">
        <v>0.21779442877842101</v>
      </c>
      <c r="AM14" s="17">
        <v>0.15719744005014699</v>
      </c>
      <c r="AN14" s="17">
        <v>0.229393973665206</v>
      </c>
      <c r="AO14" s="17">
        <v>0.178296371000394</v>
      </c>
      <c r="AP14" s="17">
        <v>0.20637479963095101</v>
      </c>
      <c r="AQ14" s="17">
        <v>0.17003151978723799</v>
      </c>
      <c r="AR14" s="17"/>
      <c r="AS14" s="17">
        <v>0.18220358944714399</v>
      </c>
      <c r="AT14" s="17">
        <v>0.19570947718522</v>
      </c>
      <c r="AU14" s="17">
        <v>0.15836049929861001</v>
      </c>
      <c r="AV14" s="17">
        <v>0.20427476405336001</v>
      </c>
      <c r="AW14" s="17">
        <v>0.27986311517001999</v>
      </c>
      <c r="AX14" s="17"/>
      <c r="AY14" s="17">
        <v>0.21185174520098399</v>
      </c>
      <c r="AZ14" s="17">
        <v>0.156716682495816</v>
      </c>
      <c r="BA14" s="17">
        <v>0.163475061783877</v>
      </c>
      <c r="BB14" s="17">
        <v>0.25922079823290001</v>
      </c>
      <c r="BC14" s="17">
        <v>0.32913958320509701</v>
      </c>
      <c r="BD14" s="17"/>
      <c r="BE14" s="17">
        <v>0.24169681713747701</v>
      </c>
      <c r="BF14" s="17">
        <v>0.202257923954137</v>
      </c>
      <c r="BG14" s="17">
        <v>0.194907283791213</v>
      </c>
      <c r="BH14" s="17">
        <v>0.16188673484628299</v>
      </c>
      <c r="BI14" s="17"/>
      <c r="BJ14" s="17">
        <v>0.16900892249656099</v>
      </c>
      <c r="BK14" s="17">
        <v>0.177464685567261</v>
      </c>
      <c r="BL14" s="17">
        <v>0.21433443357572199</v>
      </c>
      <c r="BM14" s="17">
        <v>0.18371070537585901</v>
      </c>
      <c r="BN14" s="17"/>
      <c r="BO14" s="17">
        <v>0.17546595713198801</v>
      </c>
      <c r="BP14" s="17">
        <v>0.210534757822503</v>
      </c>
      <c r="BQ14" s="17">
        <v>0.187420957837547</v>
      </c>
      <c r="BR14" s="17"/>
      <c r="BS14" s="17">
        <v>0.188465924331987</v>
      </c>
      <c r="BT14" s="17">
        <v>0.191858708692002</v>
      </c>
      <c r="BU14" s="17"/>
      <c r="BV14" s="17">
        <v>0.22800480793769701</v>
      </c>
      <c r="BW14" s="17">
        <v>0.16987236064581701</v>
      </c>
      <c r="BX14" s="17">
        <v>0.181808227555047</v>
      </c>
      <c r="BY14" s="17"/>
      <c r="BZ14" s="17">
        <v>0.22692164697234099</v>
      </c>
      <c r="CA14" s="17">
        <v>0.157120188969115</v>
      </c>
    </row>
    <row r="15" spans="2:79" x14ac:dyDescent="0.3">
      <c r="B15" s="18" t="s">
        <v>327</v>
      </c>
      <c r="C15" s="19">
        <v>7.8408560269852101E-2</v>
      </c>
      <c r="D15" s="19">
        <v>8.2327094776279197E-2</v>
      </c>
      <c r="E15" s="19">
        <v>7.5375633114587295E-2</v>
      </c>
      <c r="F15" s="19"/>
      <c r="G15" s="19">
        <v>4.6626568841297698E-2</v>
      </c>
      <c r="H15" s="19">
        <v>5.0050522256678401E-2</v>
      </c>
      <c r="I15" s="19">
        <v>4.1561150637257203E-2</v>
      </c>
      <c r="J15" s="19">
        <v>6.84054776347265E-2</v>
      </c>
      <c r="K15" s="19">
        <v>9.6763094210949793E-2</v>
      </c>
      <c r="L15" s="19">
        <v>0.14570725369767901</v>
      </c>
      <c r="M15" s="19"/>
      <c r="N15" s="19">
        <v>0.10494014327553899</v>
      </c>
      <c r="O15" s="19">
        <v>6.75305180961326E-2</v>
      </c>
      <c r="P15" s="19">
        <v>6.6486626792379794E-2</v>
      </c>
      <c r="Q15" s="19">
        <v>5.8424738055332201E-2</v>
      </c>
      <c r="R15" s="19"/>
      <c r="S15" s="19">
        <v>5.4373786912663397E-2</v>
      </c>
      <c r="T15" s="19">
        <v>0.11847555860325901</v>
      </c>
      <c r="U15" s="19">
        <v>0.117985443111118</v>
      </c>
      <c r="V15" s="19">
        <v>9.5101063074367803E-2</v>
      </c>
      <c r="W15" s="19">
        <v>6.3024669740451594E-2</v>
      </c>
      <c r="X15" s="19">
        <v>7.8280566184712103E-2</v>
      </c>
      <c r="Y15" s="19">
        <v>3.2365598015387902E-2</v>
      </c>
      <c r="Z15" s="19">
        <v>3.7099552346729903E-2</v>
      </c>
      <c r="AA15" s="19">
        <v>0.122629375545373</v>
      </c>
      <c r="AB15" s="19">
        <v>5.0925675132321803E-2</v>
      </c>
      <c r="AC15" s="19">
        <v>0</v>
      </c>
      <c r="AD15" s="19">
        <v>0.15433555598228399</v>
      </c>
      <c r="AE15" s="19"/>
      <c r="AF15" s="19">
        <v>9.3000418596601103E-2</v>
      </c>
      <c r="AG15" s="19">
        <v>7.3376755522614107E-2</v>
      </c>
      <c r="AH15" s="19">
        <v>0.141628991499271</v>
      </c>
      <c r="AI15" s="19">
        <v>4.8849408491189898E-2</v>
      </c>
      <c r="AJ15" s="19">
        <v>8.4647408689956294E-2</v>
      </c>
      <c r="AK15" s="19"/>
      <c r="AL15" s="19">
        <v>7.7639111660087995E-2</v>
      </c>
      <c r="AM15" s="19">
        <v>8.4661122125164398E-2</v>
      </c>
      <c r="AN15" s="19">
        <v>9.1241651324041606E-2</v>
      </c>
      <c r="AO15" s="19">
        <v>6.6124852879730106E-2</v>
      </c>
      <c r="AP15" s="19">
        <v>0.124471420901362</v>
      </c>
      <c r="AQ15" s="19">
        <v>4.43135270949922E-2</v>
      </c>
      <c r="AR15" s="19"/>
      <c r="AS15" s="19">
        <v>0.10991391679219301</v>
      </c>
      <c r="AT15" s="19">
        <v>6.6508071971104102E-2</v>
      </c>
      <c r="AU15" s="19">
        <v>6.0673468387896397E-2</v>
      </c>
      <c r="AV15" s="19">
        <v>0.12102090270874501</v>
      </c>
      <c r="AW15" s="19">
        <v>7.1218113609272798E-2</v>
      </c>
      <c r="AX15" s="19"/>
      <c r="AY15" s="19">
        <v>0.113419529115518</v>
      </c>
      <c r="AZ15" s="19">
        <v>5.8613281424084902E-2</v>
      </c>
      <c r="BA15" s="19">
        <v>6.7638594260202495E-2</v>
      </c>
      <c r="BB15" s="19">
        <v>0.101611791908223</v>
      </c>
      <c r="BC15" s="19">
        <v>4.2930689917663502E-2</v>
      </c>
      <c r="BD15" s="19"/>
      <c r="BE15" s="19">
        <v>3.5796079184678302E-2</v>
      </c>
      <c r="BF15" s="19">
        <v>8.1232974158169893E-2</v>
      </c>
      <c r="BG15" s="19">
        <v>8.0719507374753002E-2</v>
      </c>
      <c r="BH15" s="19">
        <v>8.0159666971178795E-2</v>
      </c>
      <c r="BI15" s="19"/>
      <c r="BJ15" s="19">
        <v>7.2249224100408904E-2</v>
      </c>
      <c r="BK15" s="19">
        <v>6.1354858009445998E-2</v>
      </c>
      <c r="BL15" s="19">
        <v>9.6032054762937205E-2</v>
      </c>
      <c r="BM15" s="19">
        <v>7.3552551103479302E-2</v>
      </c>
      <c r="BN15" s="19"/>
      <c r="BO15" s="19">
        <v>4.3661016061970898E-2</v>
      </c>
      <c r="BP15" s="19">
        <v>6.4126282760012199E-2</v>
      </c>
      <c r="BQ15" s="19">
        <v>9.0131715302555801E-2</v>
      </c>
      <c r="BR15" s="19"/>
      <c r="BS15" s="19">
        <v>7.7527561178421994E-2</v>
      </c>
      <c r="BT15" s="19">
        <v>8.04006376399449E-2</v>
      </c>
      <c r="BU15" s="19"/>
      <c r="BV15" s="19">
        <v>0.104748629181978</v>
      </c>
      <c r="BW15" s="19">
        <v>5.2518286971403302E-2</v>
      </c>
      <c r="BX15" s="19">
        <v>8.6943016975694898E-2</v>
      </c>
      <c r="BY15" s="19"/>
      <c r="BZ15" s="19">
        <v>7.8546048672201704E-2</v>
      </c>
      <c r="CA15" s="19">
        <v>4.3034116026450603E-2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677</v>
      </c>
      <c r="D7" s="10">
        <v>325</v>
      </c>
      <c r="E7" s="10">
        <v>349</v>
      </c>
      <c r="F7" s="10"/>
      <c r="G7" s="10">
        <v>109</v>
      </c>
      <c r="H7" s="10">
        <v>102</v>
      </c>
      <c r="I7" s="10">
        <v>120</v>
      </c>
      <c r="J7" s="10">
        <v>95</v>
      </c>
      <c r="K7" s="10">
        <v>87</v>
      </c>
      <c r="L7" s="10">
        <v>164</v>
      </c>
      <c r="M7" s="10"/>
      <c r="N7" s="10">
        <v>207</v>
      </c>
      <c r="O7" s="10">
        <v>172</v>
      </c>
      <c r="P7" s="10">
        <v>134</v>
      </c>
      <c r="Q7" s="10">
        <v>158</v>
      </c>
      <c r="R7" s="10"/>
      <c r="S7" s="10">
        <v>91</v>
      </c>
      <c r="T7" s="10">
        <v>98</v>
      </c>
      <c r="U7" s="10">
        <v>48</v>
      </c>
      <c r="V7" s="10">
        <v>53</v>
      </c>
      <c r="W7" s="10">
        <v>50</v>
      </c>
      <c r="X7" s="10">
        <v>60</v>
      </c>
      <c r="Y7" s="10">
        <v>58</v>
      </c>
      <c r="Z7" s="10">
        <v>25</v>
      </c>
      <c r="AA7" s="10">
        <v>85</v>
      </c>
      <c r="AB7" s="10">
        <v>56</v>
      </c>
      <c r="AC7" s="10">
        <v>35</v>
      </c>
      <c r="AD7" s="10">
        <v>18</v>
      </c>
      <c r="AE7" s="10"/>
      <c r="AF7" s="10">
        <v>115</v>
      </c>
      <c r="AG7" s="10">
        <v>256</v>
      </c>
      <c r="AH7" s="10">
        <v>62</v>
      </c>
      <c r="AI7" s="10">
        <v>86</v>
      </c>
      <c r="AJ7" s="10">
        <v>36</v>
      </c>
      <c r="AK7" s="10"/>
      <c r="AL7" s="10">
        <v>192</v>
      </c>
      <c r="AM7" s="10">
        <v>111</v>
      </c>
      <c r="AN7" s="10">
        <v>71</v>
      </c>
      <c r="AO7" s="10">
        <v>125</v>
      </c>
      <c r="AP7" s="10">
        <v>43</v>
      </c>
      <c r="AQ7" s="10">
        <v>68</v>
      </c>
      <c r="AR7" s="10"/>
      <c r="AS7" s="10">
        <v>120</v>
      </c>
      <c r="AT7" s="10">
        <v>347</v>
      </c>
      <c r="AU7" s="10">
        <v>128</v>
      </c>
      <c r="AV7" s="10">
        <v>67</v>
      </c>
      <c r="AW7" s="10">
        <v>15</v>
      </c>
      <c r="AX7" s="10"/>
      <c r="AY7" s="10">
        <v>174</v>
      </c>
      <c r="AZ7" s="10">
        <v>259</v>
      </c>
      <c r="BA7" s="10">
        <v>140</v>
      </c>
      <c r="BB7" s="10">
        <v>77</v>
      </c>
      <c r="BC7" s="10">
        <v>23</v>
      </c>
      <c r="BD7" s="10"/>
      <c r="BE7" s="10">
        <v>28</v>
      </c>
      <c r="BF7" s="10">
        <v>143</v>
      </c>
      <c r="BG7" s="10">
        <v>306</v>
      </c>
      <c r="BH7" s="10">
        <v>196</v>
      </c>
      <c r="BI7" s="10"/>
      <c r="BJ7" s="10">
        <v>90</v>
      </c>
      <c r="BK7" s="10">
        <v>50</v>
      </c>
      <c r="BL7" s="10">
        <v>183</v>
      </c>
      <c r="BM7" s="10">
        <v>352</v>
      </c>
      <c r="BN7" s="10"/>
      <c r="BO7" s="10">
        <v>110</v>
      </c>
      <c r="BP7" s="10">
        <v>95</v>
      </c>
      <c r="BQ7" s="10">
        <v>469</v>
      </c>
      <c r="BR7" s="10"/>
      <c r="BS7" s="10">
        <v>390</v>
      </c>
      <c r="BT7" s="10">
        <v>284</v>
      </c>
      <c r="BU7" s="10"/>
      <c r="BV7" s="10">
        <v>186</v>
      </c>
      <c r="BW7" s="10">
        <v>241</v>
      </c>
      <c r="BX7" s="10">
        <v>211</v>
      </c>
      <c r="BY7" s="10"/>
      <c r="BZ7" s="10">
        <v>46</v>
      </c>
      <c r="CA7" s="10">
        <v>42</v>
      </c>
    </row>
    <row r="8" spans="2:79" ht="30" customHeight="1" x14ac:dyDescent="0.3">
      <c r="B8" s="11" t="s">
        <v>20</v>
      </c>
      <c r="C8" s="11">
        <v>675</v>
      </c>
      <c r="D8" s="11">
        <v>330</v>
      </c>
      <c r="E8" s="11">
        <v>341</v>
      </c>
      <c r="F8" s="11"/>
      <c r="G8" s="11">
        <v>103</v>
      </c>
      <c r="H8" s="11">
        <v>109</v>
      </c>
      <c r="I8" s="11">
        <v>119</v>
      </c>
      <c r="J8" s="11">
        <v>109</v>
      </c>
      <c r="K8" s="11">
        <v>80</v>
      </c>
      <c r="L8" s="11">
        <v>154</v>
      </c>
      <c r="M8" s="11"/>
      <c r="N8" s="11">
        <v>191</v>
      </c>
      <c r="O8" s="11">
        <v>174</v>
      </c>
      <c r="P8" s="11">
        <v>141</v>
      </c>
      <c r="Q8" s="11">
        <v>163</v>
      </c>
      <c r="R8" s="11"/>
      <c r="S8" s="11">
        <v>85</v>
      </c>
      <c r="T8" s="11">
        <v>91</v>
      </c>
      <c r="U8" s="11">
        <v>47</v>
      </c>
      <c r="V8" s="11">
        <v>53</v>
      </c>
      <c r="W8" s="11">
        <v>50</v>
      </c>
      <c r="X8" s="11">
        <v>58</v>
      </c>
      <c r="Y8" s="11">
        <v>53</v>
      </c>
      <c r="Z8" s="11">
        <v>27</v>
      </c>
      <c r="AA8" s="11">
        <v>82</v>
      </c>
      <c r="AB8" s="11">
        <v>62</v>
      </c>
      <c r="AC8" s="11">
        <v>46</v>
      </c>
      <c r="AD8" s="11">
        <v>22</v>
      </c>
      <c r="AE8" s="11"/>
      <c r="AF8" s="11">
        <v>111</v>
      </c>
      <c r="AG8" s="11">
        <v>252</v>
      </c>
      <c r="AH8" s="11">
        <v>61</v>
      </c>
      <c r="AI8" s="11">
        <v>88</v>
      </c>
      <c r="AJ8" s="11">
        <v>36</v>
      </c>
      <c r="AK8" s="11"/>
      <c r="AL8" s="11">
        <v>187</v>
      </c>
      <c r="AM8" s="11">
        <v>107</v>
      </c>
      <c r="AN8" s="11">
        <v>70</v>
      </c>
      <c r="AO8" s="11">
        <v>127</v>
      </c>
      <c r="AP8" s="11">
        <v>42</v>
      </c>
      <c r="AQ8" s="11">
        <v>68</v>
      </c>
      <c r="AR8" s="11"/>
      <c r="AS8" s="11">
        <v>117</v>
      </c>
      <c r="AT8" s="11">
        <v>347</v>
      </c>
      <c r="AU8" s="11">
        <v>128</v>
      </c>
      <c r="AV8" s="11">
        <v>67</v>
      </c>
      <c r="AW8" s="11">
        <v>16</v>
      </c>
      <c r="AX8" s="11"/>
      <c r="AY8" s="11">
        <v>170</v>
      </c>
      <c r="AZ8" s="11">
        <v>257</v>
      </c>
      <c r="BA8" s="11">
        <v>142</v>
      </c>
      <c r="BB8" s="11">
        <v>78</v>
      </c>
      <c r="BC8" s="11">
        <v>24</v>
      </c>
      <c r="BD8" s="11"/>
      <c r="BE8" s="11">
        <v>27</v>
      </c>
      <c r="BF8" s="11">
        <v>142</v>
      </c>
      <c r="BG8" s="11">
        <v>307</v>
      </c>
      <c r="BH8" s="11">
        <v>195</v>
      </c>
      <c r="BI8" s="11"/>
      <c r="BJ8" s="11">
        <v>91</v>
      </c>
      <c r="BK8" s="11">
        <v>48</v>
      </c>
      <c r="BL8" s="11">
        <v>183</v>
      </c>
      <c r="BM8" s="11">
        <v>351</v>
      </c>
      <c r="BN8" s="11"/>
      <c r="BO8" s="11">
        <v>112</v>
      </c>
      <c r="BP8" s="11">
        <v>93</v>
      </c>
      <c r="BQ8" s="11">
        <v>466</v>
      </c>
      <c r="BR8" s="11"/>
      <c r="BS8" s="11">
        <v>386</v>
      </c>
      <c r="BT8" s="11">
        <v>286</v>
      </c>
      <c r="BU8" s="11"/>
      <c r="BV8" s="11">
        <v>185</v>
      </c>
      <c r="BW8" s="11">
        <v>243</v>
      </c>
      <c r="BX8" s="11">
        <v>208</v>
      </c>
      <c r="BY8" s="11"/>
      <c r="BZ8" s="11">
        <v>46</v>
      </c>
      <c r="CA8" s="11">
        <v>41</v>
      </c>
    </row>
    <row r="9" spans="2:79" x14ac:dyDescent="0.3">
      <c r="B9" s="18" t="s">
        <v>321</v>
      </c>
      <c r="C9" s="17">
        <v>6.1558140553283597E-2</v>
      </c>
      <c r="D9" s="17">
        <v>5.5097196799397799E-2</v>
      </c>
      <c r="E9" s="17">
        <v>6.4803569597674193E-2</v>
      </c>
      <c r="F9" s="17"/>
      <c r="G9" s="17">
        <v>9.5504492329865298E-2</v>
      </c>
      <c r="H9" s="17">
        <v>0.10551803081169001</v>
      </c>
      <c r="I9" s="17">
        <v>6.1422651148321697E-2</v>
      </c>
      <c r="J9" s="17">
        <v>3.3447409314612403E-2</v>
      </c>
      <c r="K9" s="17">
        <v>7.0261237943622101E-2</v>
      </c>
      <c r="L9" s="17">
        <v>2.3284059661322801E-2</v>
      </c>
      <c r="M9" s="17"/>
      <c r="N9" s="17">
        <v>0.100974876408299</v>
      </c>
      <c r="O9" s="17">
        <v>1.65921394666141E-2</v>
      </c>
      <c r="P9" s="17">
        <v>7.2828206704106294E-2</v>
      </c>
      <c r="Q9" s="17">
        <v>4.9615056849722602E-2</v>
      </c>
      <c r="R9" s="17"/>
      <c r="S9" s="17">
        <v>0.106948624772652</v>
      </c>
      <c r="T9" s="17">
        <v>5.5436521608353197E-2</v>
      </c>
      <c r="U9" s="17">
        <v>1.9463154683086001E-2</v>
      </c>
      <c r="V9" s="17">
        <v>5.7036578291735203E-2</v>
      </c>
      <c r="W9" s="17">
        <v>5.7556002711970498E-2</v>
      </c>
      <c r="X9" s="17">
        <v>3.74605809870944E-2</v>
      </c>
      <c r="Y9" s="17">
        <v>8.2120938014820594E-2</v>
      </c>
      <c r="Z9" s="17">
        <v>0.169989445629979</v>
      </c>
      <c r="AA9" s="17">
        <v>3.3059779020586398E-2</v>
      </c>
      <c r="AB9" s="17">
        <v>5.3049892405675703E-2</v>
      </c>
      <c r="AC9" s="17">
        <v>2.6950234530498898E-2</v>
      </c>
      <c r="AD9" s="17">
        <v>0.10801595372664601</v>
      </c>
      <c r="AE9" s="17"/>
      <c r="AF9" s="17">
        <v>8.8548164846112901E-2</v>
      </c>
      <c r="AG9" s="17">
        <v>8.1025290094724298E-2</v>
      </c>
      <c r="AH9" s="17">
        <v>0</v>
      </c>
      <c r="AI9" s="17">
        <v>3.4936128603582001E-2</v>
      </c>
      <c r="AJ9" s="17">
        <v>6.5655673451100002E-2</v>
      </c>
      <c r="AK9" s="17"/>
      <c r="AL9" s="17">
        <v>9.9944035279292201E-2</v>
      </c>
      <c r="AM9" s="17">
        <v>9.2594202326209393E-2</v>
      </c>
      <c r="AN9" s="17">
        <v>1.4312598835524199E-2</v>
      </c>
      <c r="AO9" s="17">
        <v>4.4284583801070303E-2</v>
      </c>
      <c r="AP9" s="17">
        <v>2.7985268316294099E-2</v>
      </c>
      <c r="AQ9" s="17">
        <v>3.2062704088119003E-2</v>
      </c>
      <c r="AR9" s="17"/>
      <c r="AS9" s="17">
        <v>9.1012544719593094E-2</v>
      </c>
      <c r="AT9" s="17">
        <v>6.5278740192319704E-2</v>
      </c>
      <c r="AU9" s="17">
        <v>2.4164672591975599E-2</v>
      </c>
      <c r="AV9" s="17">
        <v>5.9685488961503101E-2</v>
      </c>
      <c r="AW9" s="17">
        <v>7.3682753445507204E-2</v>
      </c>
      <c r="AX9" s="17"/>
      <c r="AY9" s="17">
        <v>6.62769081977619E-2</v>
      </c>
      <c r="AZ9" s="17">
        <v>6.8369610513086501E-2</v>
      </c>
      <c r="BA9" s="17">
        <v>3.1487562712296101E-2</v>
      </c>
      <c r="BB9" s="17">
        <v>7.4876974366514901E-2</v>
      </c>
      <c r="BC9" s="17">
        <v>9.9998760627939498E-2</v>
      </c>
      <c r="BD9" s="17"/>
      <c r="BE9" s="17">
        <v>0.11613357069512199</v>
      </c>
      <c r="BF9" s="17">
        <v>4.6227067522821998E-2</v>
      </c>
      <c r="BG9" s="17">
        <v>7.45203394385624E-2</v>
      </c>
      <c r="BH9" s="17">
        <v>4.5982884908174503E-2</v>
      </c>
      <c r="BI9" s="17"/>
      <c r="BJ9" s="17">
        <v>4.5567919382875799E-2</v>
      </c>
      <c r="BK9" s="17">
        <v>0.13457379719216001</v>
      </c>
      <c r="BL9" s="17">
        <v>4.3405497861031199E-2</v>
      </c>
      <c r="BM9" s="17">
        <v>6.5547010372051698E-2</v>
      </c>
      <c r="BN9" s="17"/>
      <c r="BO9" s="17">
        <v>5.96521000523106E-2</v>
      </c>
      <c r="BP9" s="17">
        <v>7.5000181768057894E-2</v>
      </c>
      <c r="BQ9" s="17">
        <v>5.9698214824363903E-2</v>
      </c>
      <c r="BR9" s="17"/>
      <c r="BS9" s="17">
        <v>7.2054175393741607E-2</v>
      </c>
      <c r="BT9" s="17">
        <v>4.80281548756663E-2</v>
      </c>
      <c r="BU9" s="17"/>
      <c r="BV9" s="17">
        <v>3.0049340838760499E-2</v>
      </c>
      <c r="BW9" s="17">
        <v>6.7129311768328107E-2</v>
      </c>
      <c r="BX9" s="17">
        <v>8.3652516652660602E-2</v>
      </c>
      <c r="BY9" s="17"/>
      <c r="BZ9" s="17">
        <v>6.1964270451263001E-2</v>
      </c>
      <c r="CA9" s="17">
        <v>0.10854794056749301</v>
      </c>
    </row>
    <row r="10" spans="2:79" x14ac:dyDescent="0.3">
      <c r="B10" s="18" t="s">
        <v>322</v>
      </c>
      <c r="C10" s="17">
        <v>0.12714186815172099</v>
      </c>
      <c r="D10" s="17">
        <v>0.13611282781351999</v>
      </c>
      <c r="E10" s="17">
        <v>0.119693721042507</v>
      </c>
      <c r="F10" s="17"/>
      <c r="G10" s="17">
        <v>0.1262743299256</v>
      </c>
      <c r="H10" s="17">
        <v>0.121513732107064</v>
      </c>
      <c r="I10" s="17">
        <v>0.21838883970204301</v>
      </c>
      <c r="J10" s="17">
        <v>0.13541156773034599</v>
      </c>
      <c r="K10" s="17">
        <v>7.3417931108505294E-2</v>
      </c>
      <c r="L10" s="17">
        <v>8.3286750435866405E-2</v>
      </c>
      <c r="M10" s="17"/>
      <c r="N10" s="17">
        <v>0.16300582361104199</v>
      </c>
      <c r="O10" s="17">
        <v>9.5140561538239396E-2</v>
      </c>
      <c r="P10" s="17">
        <v>0.12275349633886901</v>
      </c>
      <c r="Q10" s="17">
        <v>0.127831532868461</v>
      </c>
      <c r="R10" s="17"/>
      <c r="S10" s="17">
        <v>0.193809935910638</v>
      </c>
      <c r="T10" s="17">
        <v>3.5637426289666402E-2</v>
      </c>
      <c r="U10" s="17">
        <v>0.12071653203711501</v>
      </c>
      <c r="V10" s="17">
        <v>0.149387141224498</v>
      </c>
      <c r="W10" s="17">
        <v>0.163754582342653</v>
      </c>
      <c r="X10" s="17">
        <v>0.10731977904659599</v>
      </c>
      <c r="Y10" s="17">
        <v>6.9340225566403998E-2</v>
      </c>
      <c r="Z10" s="17">
        <v>0.160329360942252</v>
      </c>
      <c r="AA10" s="17">
        <v>0.14842049218730199</v>
      </c>
      <c r="AB10" s="17">
        <v>0.16419437539279</v>
      </c>
      <c r="AC10" s="17">
        <v>0.14749793877810999</v>
      </c>
      <c r="AD10" s="17">
        <v>5.0694453188929803E-2</v>
      </c>
      <c r="AE10" s="17"/>
      <c r="AF10" s="17">
        <v>0.10119593469037901</v>
      </c>
      <c r="AG10" s="17">
        <v>0.133460798317701</v>
      </c>
      <c r="AH10" s="17">
        <v>0.10952773705781201</v>
      </c>
      <c r="AI10" s="17">
        <v>0.185367966217549</v>
      </c>
      <c r="AJ10" s="17">
        <v>0.17377329601637201</v>
      </c>
      <c r="AK10" s="17"/>
      <c r="AL10" s="17">
        <v>0.14040862239536001</v>
      </c>
      <c r="AM10" s="17">
        <v>9.9720794154959005E-2</v>
      </c>
      <c r="AN10" s="17">
        <v>0.16139556532661001</v>
      </c>
      <c r="AO10" s="17">
        <v>0.127261936558174</v>
      </c>
      <c r="AP10" s="17">
        <v>0.116689656733288</v>
      </c>
      <c r="AQ10" s="17">
        <v>9.8549892863735694E-2</v>
      </c>
      <c r="AR10" s="17"/>
      <c r="AS10" s="17">
        <v>0.24060147247653599</v>
      </c>
      <c r="AT10" s="17">
        <v>0.11953214269701901</v>
      </c>
      <c r="AU10" s="17">
        <v>7.4788724041869398E-2</v>
      </c>
      <c r="AV10" s="17">
        <v>6.3384990478379602E-2</v>
      </c>
      <c r="AW10" s="17">
        <v>0.15131411930007099</v>
      </c>
      <c r="AX10" s="17"/>
      <c r="AY10" s="17">
        <v>0.16713406790663099</v>
      </c>
      <c r="AZ10" s="17">
        <v>0.134244387491748</v>
      </c>
      <c r="BA10" s="17">
        <v>8.6369717017311096E-2</v>
      </c>
      <c r="BB10" s="17">
        <v>0.105514443983909</v>
      </c>
      <c r="BC10" s="17">
        <v>9.9656315924804006E-2</v>
      </c>
      <c r="BD10" s="17"/>
      <c r="BE10" s="17">
        <v>0</v>
      </c>
      <c r="BF10" s="17">
        <v>0.13137672725218499</v>
      </c>
      <c r="BG10" s="17">
        <v>0.12744281587331599</v>
      </c>
      <c r="BH10" s="17">
        <v>0.14366807241314</v>
      </c>
      <c r="BI10" s="17"/>
      <c r="BJ10" s="17">
        <v>0.104264632561118</v>
      </c>
      <c r="BK10" s="17">
        <v>0.165111035087984</v>
      </c>
      <c r="BL10" s="17">
        <v>0.16171470098900101</v>
      </c>
      <c r="BM10" s="17">
        <v>0.110518241085206</v>
      </c>
      <c r="BN10" s="17"/>
      <c r="BO10" s="17">
        <v>0.22409554737663601</v>
      </c>
      <c r="BP10" s="17">
        <v>0.12693472725178001</v>
      </c>
      <c r="BQ10" s="17">
        <v>0.104573288305466</v>
      </c>
      <c r="BR10" s="17"/>
      <c r="BS10" s="17">
        <v>0.14719325370134401</v>
      </c>
      <c r="BT10" s="17">
        <v>0.101392277553952</v>
      </c>
      <c r="BU10" s="17"/>
      <c r="BV10" s="17">
        <v>0.114793239880635</v>
      </c>
      <c r="BW10" s="17">
        <v>0.128884018990576</v>
      </c>
      <c r="BX10" s="17">
        <v>0.14108957287562901</v>
      </c>
      <c r="BY10" s="17"/>
      <c r="BZ10" s="17">
        <v>9.8477446851040998E-2</v>
      </c>
      <c r="CA10" s="17">
        <v>8.8350656737284594E-2</v>
      </c>
    </row>
    <row r="11" spans="2:79" x14ac:dyDescent="0.3">
      <c r="B11" s="18" t="s">
        <v>323</v>
      </c>
      <c r="C11" s="17">
        <v>0.32310459992386498</v>
      </c>
      <c r="D11" s="17">
        <v>0.32234617866965198</v>
      </c>
      <c r="E11" s="17">
        <v>0.32695184638473501</v>
      </c>
      <c r="F11" s="17"/>
      <c r="G11" s="17">
        <v>0.368436722228559</v>
      </c>
      <c r="H11" s="17">
        <v>0.35903304048290402</v>
      </c>
      <c r="I11" s="17">
        <v>0.30867296605008199</v>
      </c>
      <c r="J11" s="17">
        <v>0.293007146191544</v>
      </c>
      <c r="K11" s="17">
        <v>0.23029109199370701</v>
      </c>
      <c r="L11" s="17">
        <v>0.34792022106273701</v>
      </c>
      <c r="M11" s="17"/>
      <c r="N11" s="17">
        <v>0.30968931287922102</v>
      </c>
      <c r="O11" s="17">
        <v>0.383168602696141</v>
      </c>
      <c r="P11" s="17">
        <v>0.26662766184883602</v>
      </c>
      <c r="Q11" s="17">
        <v>0.31750400488790897</v>
      </c>
      <c r="R11" s="17"/>
      <c r="S11" s="17">
        <v>0.331140993284327</v>
      </c>
      <c r="T11" s="17">
        <v>0.38836857871105601</v>
      </c>
      <c r="U11" s="17">
        <v>0.31216269770175797</v>
      </c>
      <c r="V11" s="17">
        <v>0.28524648091912602</v>
      </c>
      <c r="W11" s="17">
        <v>0.39616919028653103</v>
      </c>
      <c r="X11" s="17">
        <v>0.28023730347796799</v>
      </c>
      <c r="Y11" s="17">
        <v>0.36164387141015297</v>
      </c>
      <c r="Z11" s="17">
        <v>0.31377017397297402</v>
      </c>
      <c r="AA11" s="17">
        <v>0.33215630005172803</v>
      </c>
      <c r="AB11" s="17">
        <v>0.28006063351822202</v>
      </c>
      <c r="AC11" s="17">
        <v>0.30950248515086298</v>
      </c>
      <c r="AD11" s="17">
        <v>0.11253318014794</v>
      </c>
      <c r="AE11" s="17"/>
      <c r="AF11" s="17">
        <v>0.246082687139416</v>
      </c>
      <c r="AG11" s="17">
        <v>0.38226276750982402</v>
      </c>
      <c r="AH11" s="17">
        <v>0.38485653006077197</v>
      </c>
      <c r="AI11" s="17">
        <v>0.239379046091341</v>
      </c>
      <c r="AJ11" s="17">
        <v>0.36156333382586697</v>
      </c>
      <c r="AK11" s="17"/>
      <c r="AL11" s="17">
        <v>0.42077674303756901</v>
      </c>
      <c r="AM11" s="17">
        <v>0.27885926644940201</v>
      </c>
      <c r="AN11" s="17">
        <v>0.32980262806713101</v>
      </c>
      <c r="AO11" s="17">
        <v>0.22096074217671999</v>
      </c>
      <c r="AP11" s="17">
        <v>0.37567671001473801</v>
      </c>
      <c r="AQ11" s="17">
        <v>0.26135884472044102</v>
      </c>
      <c r="AR11" s="17"/>
      <c r="AS11" s="17">
        <v>0.30773810412932601</v>
      </c>
      <c r="AT11" s="17">
        <v>0.33412199324700298</v>
      </c>
      <c r="AU11" s="17">
        <v>0.34218429406102102</v>
      </c>
      <c r="AV11" s="17">
        <v>0.25793286587074399</v>
      </c>
      <c r="AW11" s="17">
        <v>0.31493397451780603</v>
      </c>
      <c r="AX11" s="17"/>
      <c r="AY11" s="17">
        <v>0.31078979638532001</v>
      </c>
      <c r="AZ11" s="17">
        <v>0.31209753202206703</v>
      </c>
      <c r="BA11" s="17">
        <v>0.40276385849794499</v>
      </c>
      <c r="BB11" s="17">
        <v>0.25452586200525901</v>
      </c>
      <c r="BC11" s="17">
        <v>0.24844901171379399</v>
      </c>
      <c r="BD11" s="17"/>
      <c r="BE11" s="17">
        <v>0.260103135432872</v>
      </c>
      <c r="BF11" s="17">
        <v>0.372979927694646</v>
      </c>
      <c r="BG11" s="17">
        <v>0.32360946983985001</v>
      </c>
      <c r="BH11" s="17">
        <v>0.296663974929814</v>
      </c>
      <c r="BI11" s="17"/>
      <c r="BJ11" s="17">
        <v>0.40200708684812703</v>
      </c>
      <c r="BK11" s="17">
        <v>0.29064876745283102</v>
      </c>
      <c r="BL11" s="17">
        <v>0.31638884247624099</v>
      </c>
      <c r="BM11" s="17">
        <v>0.31229984598625299</v>
      </c>
      <c r="BN11" s="17"/>
      <c r="BO11" s="17">
        <v>0.365616503646021</v>
      </c>
      <c r="BP11" s="17">
        <v>0.35982492323641202</v>
      </c>
      <c r="BQ11" s="17">
        <v>0.30565669566596299</v>
      </c>
      <c r="BR11" s="17"/>
      <c r="BS11" s="17">
        <v>0.30044991465728199</v>
      </c>
      <c r="BT11" s="17">
        <v>0.35698023653108102</v>
      </c>
      <c r="BU11" s="17"/>
      <c r="BV11" s="17">
        <v>0.42823657869526199</v>
      </c>
      <c r="BW11" s="17">
        <v>0.29438514825792</v>
      </c>
      <c r="BX11" s="17">
        <v>0.25686392647298101</v>
      </c>
      <c r="BY11" s="17"/>
      <c r="BZ11" s="17">
        <v>0.45312927635112499</v>
      </c>
      <c r="CA11" s="17">
        <v>0.23083614554373899</v>
      </c>
    </row>
    <row r="12" spans="2:79" x14ac:dyDescent="0.3">
      <c r="B12" s="18" t="s">
        <v>324</v>
      </c>
      <c r="C12" s="17">
        <v>0.171792543414858</v>
      </c>
      <c r="D12" s="17">
        <v>0.14542494114538801</v>
      </c>
      <c r="E12" s="17">
        <v>0.19894151847684299</v>
      </c>
      <c r="F12" s="17"/>
      <c r="G12" s="17">
        <v>0.157408858463636</v>
      </c>
      <c r="H12" s="17">
        <v>0.17734399613728799</v>
      </c>
      <c r="I12" s="17">
        <v>0.19794721016827299</v>
      </c>
      <c r="J12" s="17">
        <v>0.140218580024672</v>
      </c>
      <c r="K12" s="17">
        <v>0.164951496478105</v>
      </c>
      <c r="L12" s="17">
        <v>0.183226117737425</v>
      </c>
      <c r="M12" s="17"/>
      <c r="N12" s="17">
        <v>0.16063681672607699</v>
      </c>
      <c r="O12" s="17">
        <v>0.18649475426484199</v>
      </c>
      <c r="P12" s="17">
        <v>0.17033362350859499</v>
      </c>
      <c r="Q12" s="17">
        <v>0.17707631322568701</v>
      </c>
      <c r="R12" s="17"/>
      <c r="S12" s="17">
        <v>0.154012795499605</v>
      </c>
      <c r="T12" s="17">
        <v>0.220099113240741</v>
      </c>
      <c r="U12" s="17">
        <v>0.246270506570997</v>
      </c>
      <c r="V12" s="17">
        <v>0.18338964300607999</v>
      </c>
      <c r="W12" s="17">
        <v>0.11301870915996801</v>
      </c>
      <c r="X12" s="17">
        <v>0.21443732926662501</v>
      </c>
      <c r="Y12" s="17">
        <v>0.194852214668119</v>
      </c>
      <c r="Z12" s="17">
        <v>4.0173920785045003E-2</v>
      </c>
      <c r="AA12" s="17">
        <v>0.106767473694861</v>
      </c>
      <c r="AB12" s="17">
        <v>0.121156155965104</v>
      </c>
      <c r="AC12" s="17">
        <v>0.23942078309891801</v>
      </c>
      <c r="AD12" s="17">
        <v>0.223028118937658</v>
      </c>
      <c r="AE12" s="17"/>
      <c r="AF12" s="17">
        <v>0.15899435889945099</v>
      </c>
      <c r="AG12" s="17">
        <v>0.14093472286939099</v>
      </c>
      <c r="AH12" s="17">
        <v>0.192633623198494</v>
      </c>
      <c r="AI12" s="17">
        <v>0.19311551174334199</v>
      </c>
      <c r="AJ12" s="17">
        <v>0.17431183957822199</v>
      </c>
      <c r="AK12" s="17"/>
      <c r="AL12" s="17">
        <v>0.13864127623488401</v>
      </c>
      <c r="AM12" s="17">
        <v>0.120007956559244</v>
      </c>
      <c r="AN12" s="17">
        <v>9.4005919761868395E-2</v>
      </c>
      <c r="AO12" s="17">
        <v>0.19886672627635299</v>
      </c>
      <c r="AP12" s="17">
        <v>0.224079699561653</v>
      </c>
      <c r="AQ12" s="17">
        <v>0.33537130051918201</v>
      </c>
      <c r="AR12" s="17"/>
      <c r="AS12" s="17">
        <v>0.10056037412694099</v>
      </c>
      <c r="AT12" s="17">
        <v>0.17005043083012</v>
      </c>
      <c r="AU12" s="17">
        <v>0.22759298731699401</v>
      </c>
      <c r="AV12" s="17">
        <v>0.20873014426257</v>
      </c>
      <c r="AW12" s="17">
        <v>0.126800556207191</v>
      </c>
      <c r="AX12" s="17"/>
      <c r="AY12" s="17">
        <v>0.12418566562845799</v>
      </c>
      <c r="AZ12" s="17">
        <v>0.19709501738187701</v>
      </c>
      <c r="BA12" s="17">
        <v>0.19916720349025399</v>
      </c>
      <c r="BB12" s="17">
        <v>0.16377077432748899</v>
      </c>
      <c r="BC12" s="17">
        <v>9.1819042283250496E-2</v>
      </c>
      <c r="BD12" s="17"/>
      <c r="BE12" s="17">
        <v>0.20336308671546299</v>
      </c>
      <c r="BF12" s="17">
        <v>9.8875166937345299E-2</v>
      </c>
      <c r="BG12" s="17">
        <v>0.17566660333117401</v>
      </c>
      <c r="BH12" s="17">
        <v>0.20739035192705699</v>
      </c>
      <c r="BI12" s="17"/>
      <c r="BJ12" s="17">
        <v>0.15498109850285099</v>
      </c>
      <c r="BK12" s="17">
        <v>9.7295676889488605E-2</v>
      </c>
      <c r="BL12" s="17">
        <v>0.17484823102975999</v>
      </c>
      <c r="BM12" s="17">
        <v>0.18029036627731199</v>
      </c>
      <c r="BN12" s="17"/>
      <c r="BO12" s="17">
        <v>0.14061086992042299</v>
      </c>
      <c r="BP12" s="17">
        <v>0.13024410045239901</v>
      </c>
      <c r="BQ12" s="17">
        <v>0.18439460720721701</v>
      </c>
      <c r="BR12" s="17"/>
      <c r="BS12" s="17">
        <v>0.16589887047476601</v>
      </c>
      <c r="BT12" s="17">
        <v>0.174533024139057</v>
      </c>
      <c r="BU12" s="17"/>
      <c r="BV12" s="17">
        <v>0.17231465591047701</v>
      </c>
      <c r="BW12" s="17">
        <v>0.20489512928695999</v>
      </c>
      <c r="BX12" s="17">
        <v>0.12604630469067199</v>
      </c>
      <c r="BY12" s="17"/>
      <c r="BZ12" s="17">
        <v>0.14692436080541199</v>
      </c>
      <c r="CA12" s="17">
        <v>0.16847662176589301</v>
      </c>
    </row>
    <row r="13" spans="2:79" x14ac:dyDescent="0.3">
      <c r="B13" s="18" t="s">
        <v>325</v>
      </c>
      <c r="C13" s="17">
        <v>0.18816090404730801</v>
      </c>
      <c r="D13" s="17">
        <v>0.19513095749369</v>
      </c>
      <c r="E13" s="17">
        <v>0.18064644124454601</v>
      </c>
      <c r="F13" s="17"/>
      <c r="G13" s="17">
        <v>0.14600075137019</v>
      </c>
      <c r="H13" s="17">
        <v>0.21712634728703301</v>
      </c>
      <c r="I13" s="17">
        <v>0.12072994816122599</v>
      </c>
      <c r="J13" s="17">
        <v>0.26026666033914098</v>
      </c>
      <c r="K13" s="17">
        <v>0.27790878039558498</v>
      </c>
      <c r="L13" s="17">
        <v>0.15046259609696699</v>
      </c>
      <c r="M13" s="17"/>
      <c r="N13" s="17">
        <v>0.14564677515077901</v>
      </c>
      <c r="O13" s="17">
        <v>0.18752673380145099</v>
      </c>
      <c r="P13" s="17">
        <v>0.23736581918347499</v>
      </c>
      <c r="Q13" s="17">
        <v>0.19647796480777699</v>
      </c>
      <c r="R13" s="17"/>
      <c r="S13" s="17">
        <v>0.112855586934337</v>
      </c>
      <c r="T13" s="17">
        <v>0.150379214595982</v>
      </c>
      <c r="U13" s="17">
        <v>0.206256011482362</v>
      </c>
      <c r="V13" s="17">
        <v>0.23655712058265199</v>
      </c>
      <c r="W13" s="17">
        <v>0.18581853010504901</v>
      </c>
      <c r="X13" s="17">
        <v>0.17312913333982599</v>
      </c>
      <c r="Y13" s="17">
        <v>0.171141093426946</v>
      </c>
      <c r="Z13" s="17">
        <v>0.16822441403827601</v>
      </c>
      <c r="AA13" s="17">
        <v>0.22882086461225801</v>
      </c>
      <c r="AB13" s="17">
        <v>0.25730402455379298</v>
      </c>
      <c r="AC13" s="17">
        <v>0.19769272493977399</v>
      </c>
      <c r="AD13" s="17">
        <v>0.22426400728464199</v>
      </c>
      <c r="AE13" s="17"/>
      <c r="AF13" s="17">
        <v>0.25434976408392002</v>
      </c>
      <c r="AG13" s="17">
        <v>0.13651598146076599</v>
      </c>
      <c r="AH13" s="17">
        <v>0.18920545897650001</v>
      </c>
      <c r="AI13" s="17">
        <v>0.225100404772104</v>
      </c>
      <c r="AJ13" s="17">
        <v>0.173125630774184</v>
      </c>
      <c r="AK13" s="17"/>
      <c r="AL13" s="17">
        <v>0.100304727550329</v>
      </c>
      <c r="AM13" s="17">
        <v>0.270473065971642</v>
      </c>
      <c r="AN13" s="17">
        <v>0.28860904985785402</v>
      </c>
      <c r="AO13" s="17">
        <v>0.23783421772496799</v>
      </c>
      <c r="AP13" s="17">
        <v>0.18839428814198</v>
      </c>
      <c r="AQ13" s="17">
        <v>0.15903817279166399</v>
      </c>
      <c r="AR13" s="17"/>
      <c r="AS13" s="17">
        <v>8.2483839965708503E-2</v>
      </c>
      <c r="AT13" s="17">
        <v>0.189645796075045</v>
      </c>
      <c r="AU13" s="17">
        <v>0.23118856124349499</v>
      </c>
      <c r="AV13" s="17">
        <v>0.27657542461881002</v>
      </c>
      <c r="AW13" s="17">
        <v>0.212943003871994</v>
      </c>
      <c r="AX13" s="17"/>
      <c r="AY13" s="17">
        <v>0.123505403432681</v>
      </c>
      <c r="AZ13" s="17">
        <v>0.178591068756497</v>
      </c>
      <c r="BA13" s="17">
        <v>0.18747949441178699</v>
      </c>
      <c r="BB13" s="17">
        <v>0.353307491822829</v>
      </c>
      <c r="BC13" s="17">
        <v>0.205592858113474</v>
      </c>
      <c r="BD13" s="17"/>
      <c r="BE13" s="17">
        <v>0.25488866393035797</v>
      </c>
      <c r="BF13" s="17">
        <v>0.18647536201723799</v>
      </c>
      <c r="BG13" s="17">
        <v>0.18145278773287701</v>
      </c>
      <c r="BH13" s="17">
        <v>0.18950603081713699</v>
      </c>
      <c r="BI13" s="17"/>
      <c r="BJ13" s="17">
        <v>0.13385788379713101</v>
      </c>
      <c r="BK13" s="17">
        <v>0.19570311707570501</v>
      </c>
      <c r="BL13" s="17">
        <v>0.19408438508022</v>
      </c>
      <c r="BM13" s="17">
        <v>0.19914160732236699</v>
      </c>
      <c r="BN13" s="17"/>
      <c r="BO13" s="17">
        <v>0.13139957119514201</v>
      </c>
      <c r="BP13" s="17">
        <v>0.17650031638934599</v>
      </c>
      <c r="BQ13" s="17">
        <v>0.20533768383058801</v>
      </c>
      <c r="BR13" s="17"/>
      <c r="BS13" s="17">
        <v>0.204410241667936</v>
      </c>
      <c r="BT13" s="17">
        <v>0.16816614628947801</v>
      </c>
      <c r="BU13" s="17"/>
      <c r="BV13" s="17">
        <v>0.16970491276374799</v>
      </c>
      <c r="BW13" s="17">
        <v>0.18659294809136201</v>
      </c>
      <c r="BX13" s="17">
        <v>0.20415603325629</v>
      </c>
      <c r="BY13" s="17"/>
      <c r="BZ13" s="17">
        <v>0.15703081888025899</v>
      </c>
      <c r="CA13" s="17">
        <v>0.173893725376012</v>
      </c>
    </row>
    <row r="14" spans="2:79" x14ac:dyDescent="0.3">
      <c r="B14" s="18" t="s">
        <v>326</v>
      </c>
      <c r="C14" s="17">
        <v>9.9608384907318701E-2</v>
      </c>
      <c r="D14" s="17">
        <v>0.12762697960421901</v>
      </c>
      <c r="E14" s="17">
        <v>7.0024682637958802E-2</v>
      </c>
      <c r="F14" s="17"/>
      <c r="G14" s="17">
        <v>9.7151987646725099E-2</v>
      </c>
      <c r="H14" s="17">
        <v>1.9464853174019799E-2</v>
      </c>
      <c r="I14" s="17">
        <v>8.49849014935148E-2</v>
      </c>
      <c r="J14" s="17">
        <v>8.6536413816060906E-2</v>
      </c>
      <c r="K14" s="17">
        <v>0.160682100138825</v>
      </c>
      <c r="L14" s="17">
        <v>0.14666810331357499</v>
      </c>
      <c r="M14" s="17"/>
      <c r="N14" s="17">
        <v>9.5217223162505193E-2</v>
      </c>
      <c r="O14" s="17">
        <v>0.10232873948064</v>
      </c>
      <c r="P14" s="17">
        <v>9.89176161074833E-2</v>
      </c>
      <c r="Q14" s="17">
        <v>0.106280569396364</v>
      </c>
      <c r="R14" s="17"/>
      <c r="S14" s="17">
        <v>6.5671941095539199E-2</v>
      </c>
      <c r="T14" s="17">
        <v>0.127991829545654</v>
      </c>
      <c r="U14" s="17">
        <v>2.8935861278519E-2</v>
      </c>
      <c r="V14" s="17">
        <v>5.1899517551614899E-2</v>
      </c>
      <c r="W14" s="17">
        <v>6.4537011462152599E-2</v>
      </c>
      <c r="X14" s="17">
        <v>0.18741587388188999</v>
      </c>
      <c r="Y14" s="17">
        <v>8.4014624835164906E-2</v>
      </c>
      <c r="Z14" s="17">
        <v>0.110413132284745</v>
      </c>
      <c r="AA14" s="17">
        <v>0.12731659563224701</v>
      </c>
      <c r="AB14" s="17">
        <v>0.106799836821352</v>
      </c>
      <c r="AC14" s="17">
        <v>5.1870065577314897E-2</v>
      </c>
      <c r="AD14" s="17">
        <v>0.23014242244781</v>
      </c>
      <c r="AE14" s="17"/>
      <c r="AF14" s="17">
        <v>8.8143212884719005E-2</v>
      </c>
      <c r="AG14" s="17">
        <v>0.106239689084799</v>
      </c>
      <c r="AH14" s="17">
        <v>0.105815469017429</v>
      </c>
      <c r="AI14" s="17">
        <v>8.6218673392214507E-2</v>
      </c>
      <c r="AJ14" s="17">
        <v>5.1570226354255198E-2</v>
      </c>
      <c r="AK14" s="17"/>
      <c r="AL14" s="17">
        <v>8.5152914327412704E-2</v>
      </c>
      <c r="AM14" s="17">
        <v>0.101801661964406</v>
      </c>
      <c r="AN14" s="17">
        <v>9.8490110700395997E-2</v>
      </c>
      <c r="AO14" s="17">
        <v>0.11235981454805299</v>
      </c>
      <c r="AP14" s="17">
        <v>6.7174377232046903E-2</v>
      </c>
      <c r="AQ14" s="17">
        <v>6.7802077559144705E-2</v>
      </c>
      <c r="AR14" s="17"/>
      <c r="AS14" s="17">
        <v>0.14534623591581999</v>
      </c>
      <c r="AT14" s="17">
        <v>9.1616155779955799E-2</v>
      </c>
      <c r="AU14" s="17">
        <v>9.2695923949884407E-2</v>
      </c>
      <c r="AV14" s="17">
        <v>6.9704667881069798E-2</v>
      </c>
      <c r="AW14" s="17">
        <v>0.12032559265743201</v>
      </c>
      <c r="AX14" s="17"/>
      <c r="AY14" s="17">
        <v>0.15477605165080599</v>
      </c>
      <c r="AZ14" s="17">
        <v>9.4171060508500798E-2</v>
      </c>
      <c r="BA14" s="17">
        <v>6.2945210807304794E-2</v>
      </c>
      <c r="BB14" s="17">
        <v>3.6026524130107901E-2</v>
      </c>
      <c r="BC14" s="17">
        <v>0.20743231538168599</v>
      </c>
      <c r="BD14" s="17"/>
      <c r="BE14" s="17">
        <v>0.165511543226185</v>
      </c>
      <c r="BF14" s="17">
        <v>0.12791138345162301</v>
      </c>
      <c r="BG14" s="17">
        <v>9.4080159125776996E-2</v>
      </c>
      <c r="BH14" s="17">
        <v>8.0602106239652693E-2</v>
      </c>
      <c r="BI14" s="17"/>
      <c r="BJ14" s="17">
        <v>0.12739522449582399</v>
      </c>
      <c r="BK14" s="17">
        <v>0.116667606301831</v>
      </c>
      <c r="BL14" s="17">
        <v>8.2685235322841305E-2</v>
      </c>
      <c r="BM14" s="17">
        <v>9.9439709129829496E-2</v>
      </c>
      <c r="BN14" s="17"/>
      <c r="BO14" s="17">
        <v>7.8625407809467002E-2</v>
      </c>
      <c r="BP14" s="17">
        <v>0.100531359482389</v>
      </c>
      <c r="BQ14" s="17">
        <v>0.105092094256206</v>
      </c>
      <c r="BR14" s="17"/>
      <c r="BS14" s="17">
        <v>8.1469585699754807E-2</v>
      </c>
      <c r="BT14" s="17">
        <v>0.121825318035197</v>
      </c>
      <c r="BU14" s="17"/>
      <c r="BV14" s="17">
        <v>6.7225170897278502E-2</v>
      </c>
      <c r="BW14" s="17">
        <v>8.8566255842400202E-2</v>
      </c>
      <c r="BX14" s="17">
        <v>0.145500753069425</v>
      </c>
      <c r="BY14" s="17"/>
      <c r="BZ14" s="17">
        <v>8.2473826660900307E-2</v>
      </c>
      <c r="CA14" s="17">
        <v>0.20686995179036999</v>
      </c>
    </row>
    <row r="15" spans="2:79" x14ac:dyDescent="0.3">
      <c r="B15" s="18" t="s">
        <v>327</v>
      </c>
      <c r="C15" s="19">
        <v>2.8633559001645499E-2</v>
      </c>
      <c r="D15" s="19">
        <v>1.82609184741334E-2</v>
      </c>
      <c r="E15" s="19">
        <v>3.8938220615735097E-2</v>
      </c>
      <c r="F15" s="19"/>
      <c r="G15" s="19">
        <v>9.2228580354243497E-3</v>
      </c>
      <c r="H15" s="19">
        <v>0</v>
      </c>
      <c r="I15" s="19">
        <v>7.8534832765386493E-3</v>
      </c>
      <c r="J15" s="19">
        <v>5.1112222583623398E-2</v>
      </c>
      <c r="K15" s="19">
        <v>2.2487361941651199E-2</v>
      </c>
      <c r="L15" s="19">
        <v>6.5152151692106405E-2</v>
      </c>
      <c r="M15" s="19"/>
      <c r="N15" s="19">
        <v>2.4829172062077302E-2</v>
      </c>
      <c r="O15" s="19">
        <v>2.87484687520735E-2</v>
      </c>
      <c r="P15" s="19">
        <v>3.1173576308635199E-2</v>
      </c>
      <c r="Q15" s="19">
        <v>2.5214557964078801E-2</v>
      </c>
      <c r="R15" s="19"/>
      <c r="S15" s="19">
        <v>3.5560122502902601E-2</v>
      </c>
      <c r="T15" s="19">
        <v>2.2087316008548401E-2</v>
      </c>
      <c r="U15" s="19">
        <v>6.6195236246163205E-2</v>
      </c>
      <c r="V15" s="19">
        <v>3.6483518424295501E-2</v>
      </c>
      <c r="W15" s="19">
        <v>1.91459739316759E-2</v>
      </c>
      <c r="X15" s="19">
        <v>0</v>
      </c>
      <c r="Y15" s="19">
        <v>3.6887032078393001E-2</v>
      </c>
      <c r="Z15" s="19">
        <v>3.7099552346729903E-2</v>
      </c>
      <c r="AA15" s="19">
        <v>2.3458494801019001E-2</v>
      </c>
      <c r="AB15" s="19">
        <v>1.74350813430642E-2</v>
      </c>
      <c r="AC15" s="19">
        <v>2.70657679245212E-2</v>
      </c>
      <c r="AD15" s="19">
        <v>5.1321864266375201E-2</v>
      </c>
      <c r="AE15" s="19"/>
      <c r="AF15" s="19">
        <v>6.2685877456001293E-2</v>
      </c>
      <c r="AG15" s="19">
        <v>1.9560750662793999E-2</v>
      </c>
      <c r="AH15" s="19">
        <v>1.7961181688993199E-2</v>
      </c>
      <c r="AI15" s="19">
        <v>3.5882269179866998E-2</v>
      </c>
      <c r="AJ15" s="19">
        <v>0</v>
      </c>
      <c r="AK15" s="19"/>
      <c r="AL15" s="19">
        <v>1.4771681175152301E-2</v>
      </c>
      <c r="AM15" s="19">
        <v>3.65430525741368E-2</v>
      </c>
      <c r="AN15" s="19">
        <v>1.33841274506157E-2</v>
      </c>
      <c r="AO15" s="19">
        <v>5.8431978914660301E-2</v>
      </c>
      <c r="AP15" s="19">
        <v>0</v>
      </c>
      <c r="AQ15" s="19">
        <v>4.5817007457712902E-2</v>
      </c>
      <c r="AR15" s="19"/>
      <c r="AS15" s="19">
        <v>3.2257428666075401E-2</v>
      </c>
      <c r="AT15" s="19">
        <v>2.9754741178537599E-2</v>
      </c>
      <c r="AU15" s="19">
        <v>7.3848367947608098E-3</v>
      </c>
      <c r="AV15" s="19">
        <v>6.3986417926924402E-2</v>
      </c>
      <c r="AW15" s="19">
        <v>0</v>
      </c>
      <c r="AX15" s="19"/>
      <c r="AY15" s="19">
        <v>5.33321067983418E-2</v>
      </c>
      <c r="AZ15" s="19">
        <v>1.54313233262236E-2</v>
      </c>
      <c r="BA15" s="19">
        <v>2.9786953063102001E-2</v>
      </c>
      <c r="BB15" s="19">
        <v>1.19779293638915E-2</v>
      </c>
      <c r="BC15" s="19">
        <v>4.7051695955052097E-2</v>
      </c>
      <c r="BD15" s="19"/>
      <c r="BE15" s="19">
        <v>0</v>
      </c>
      <c r="BF15" s="19">
        <v>3.6154365124140699E-2</v>
      </c>
      <c r="BG15" s="19">
        <v>2.32278246584437E-2</v>
      </c>
      <c r="BH15" s="19">
        <v>3.6186578765025602E-2</v>
      </c>
      <c r="BI15" s="19"/>
      <c r="BJ15" s="19">
        <v>3.1926154412073499E-2</v>
      </c>
      <c r="BK15" s="19">
        <v>0</v>
      </c>
      <c r="BL15" s="19">
        <v>2.6873107240906201E-2</v>
      </c>
      <c r="BM15" s="19">
        <v>3.2763219826979502E-2</v>
      </c>
      <c r="BN15" s="19"/>
      <c r="BO15" s="19">
        <v>0</v>
      </c>
      <c r="BP15" s="19">
        <v>3.0964391419615801E-2</v>
      </c>
      <c r="BQ15" s="19">
        <v>3.5247415910195798E-2</v>
      </c>
      <c r="BR15" s="19"/>
      <c r="BS15" s="19">
        <v>2.8523958405176301E-2</v>
      </c>
      <c r="BT15" s="19">
        <v>2.9074842575569099E-2</v>
      </c>
      <c r="BU15" s="19"/>
      <c r="BV15" s="19">
        <v>1.76761010138391E-2</v>
      </c>
      <c r="BW15" s="19">
        <v>2.9547187762452399E-2</v>
      </c>
      <c r="BX15" s="19">
        <v>4.2690892982343902E-2</v>
      </c>
      <c r="BY15" s="19"/>
      <c r="BZ15" s="19">
        <v>0</v>
      </c>
      <c r="CA15" s="19">
        <v>2.3024958219208001E-2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677</v>
      </c>
      <c r="D7" s="10">
        <v>325</v>
      </c>
      <c r="E7" s="10">
        <v>349</v>
      </c>
      <c r="F7" s="10"/>
      <c r="G7" s="10">
        <v>109</v>
      </c>
      <c r="H7" s="10">
        <v>102</v>
      </c>
      <c r="I7" s="10">
        <v>120</v>
      </c>
      <c r="J7" s="10">
        <v>95</v>
      </c>
      <c r="K7" s="10">
        <v>87</v>
      </c>
      <c r="L7" s="10">
        <v>164</v>
      </c>
      <c r="M7" s="10"/>
      <c r="N7" s="10">
        <v>207</v>
      </c>
      <c r="O7" s="10">
        <v>172</v>
      </c>
      <c r="P7" s="10">
        <v>134</v>
      </c>
      <c r="Q7" s="10">
        <v>158</v>
      </c>
      <c r="R7" s="10"/>
      <c r="S7" s="10">
        <v>91</v>
      </c>
      <c r="T7" s="10">
        <v>98</v>
      </c>
      <c r="U7" s="10">
        <v>48</v>
      </c>
      <c r="V7" s="10">
        <v>53</v>
      </c>
      <c r="W7" s="10">
        <v>50</v>
      </c>
      <c r="X7" s="10">
        <v>60</v>
      </c>
      <c r="Y7" s="10">
        <v>58</v>
      </c>
      <c r="Z7" s="10">
        <v>25</v>
      </c>
      <c r="AA7" s="10">
        <v>85</v>
      </c>
      <c r="AB7" s="10">
        <v>56</v>
      </c>
      <c r="AC7" s="10">
        <v>35</v>
      </c>
      <c r="AD7" s="10">
        <v>18</v>
      </c>
      <c r="AE7" s="10"/>
      <c r="AF7" s="10">
        <v>115</v>
      </c>
      <c r="AG7" s="10">
        <v>256</v>
      </c>
      <c r="AH7" s="10">
        <v>62</v>
      </c>
      <c r="AI7" s="10">
        <v>86</v>
      </c>
      <c r="AJ7" s="10">
        <v>36</v>
      </c>
      <c r="AK7" s="10"/>
      <c r="AL7" s="10">
        <v>192</v>
      </c>
      <c r="AM7" s="10">
        <v>111</v>
      </c>
      <c r="AN7" s="10">
        <v>71</v>
      </c>
      <c r="AO7" s="10">
        <v>125</v>
      </c>
      <c r="AP7" s="10">
        <v>43</v>
      </c>
      <c r="AQ7" s="10">
        <v>68</v>
      </c>
      <c r="AR7" s="10"/>
      <c r="AS7" s="10">
        <v>120</v>
      </c>
      <c r="AT7" s="10">
        <v>347</v>
      </c>
      <c r="AU7" s="10">
        <v>128</v>
      </c>
      <c r="AV7" s="10">
        <v>67</v>
      </c>
      <c r="AW7" s="10">
        <v>15</v>
      </c>
      <c r="AX7" s="10"/>
      <c r="AY7" s="10">
        <v>174</v>
      </c>
      <c r="AZ7" s="10">
        <v>259</v>
      </c>
      <c r="BA7" s="10">
        <v>140</v>
      </c>
      <c r="BB7" s="10">
        <v>77</v>
      </c>
      <c r="BC7" s="10">
        <v>23</v>
      </c>
      <c r="BD7" s="10"/>
      <c r="BE7" s="10">
        <v>28</v>
      </c>
      <c r="BF7" s="10">
        <v>143</v>
      </c>
      <c r="BG7" s="10">
        <v>306</v>
      </c>
      <c r="BH7" s="10">
        <v>196</v>
      </c>
      <c r="BI7" s="10"/>
      <c r="BJ7" s="10">
        <v>90</v>
      </c>
      <c r="BK7" s="10">
        <v>50</v>
      </c>
      <c r="BL7" s="10">
        <v>183</v>
      </c>
      <c r="BM7" s="10">
        <v>352</v>
      </c>
      <c r="BN7" s="10"/>
      <c r="BO7" s="10">
        <v>110</v>
      </c>
      <c r="BP7" s="10">
        <v>95</v>
      </c>
      <c r="BQ7" s="10">
        <v>469</v>
      </c>
      <c r="BR7" s="10"/>
      <c r="BS7" s="10">
        <v>390</v>
      </c>
      <c r="BT7" s="10">
        <v>284</v>
      </c>
      <c r="BU7" s="10"/>
      <c r="BV7" s="10">
        <v>186</v>
      </c>
      <c r="BW7" s="10">
        <v>241</v>
      </c>
      <c r="BX7" s="10">
        <v>211</v>
      </c>
      <c r="BY7" s="10"/>
      <c r="BZ7" s="10">
        <v>46</v>
      </c>
      <c r="CA7" s="10">
        <v>42</v>
      </c>
    </row>
    <row r="8" spans="2:79" ht="30" customHeight="1" x14ac:dyDescent="0.3">
      <c r="B8" s="11" t="s">
        <v>20</v>
      </c>
      <c r="C8" s="11">
        <v>675</v>
      </c>
      <c r="D8" s="11">
        <v>330</v>
      </c>
      <c r="E8" s="11">
        <v>341</v>
      </c>
      <c r="F8" s="11"/>
      <c r="G8" s="11">
        <v>103</v>
      </c>
      <c r="H8" s="11">
        <v>109</v>
      </c>
      <c r="I8" s="11">
        <v>119</v>
      </c>
      <c r="J8" s="11">
        <v>109</v>
      </c>
      <c r="K8" s="11">
        <v>80</v>
      </c>
      <c r="L8" s="11">
        <v>154</v>
      </c>
      <c r="M8" s="11"/>
      <c r="N8" s="11">
        <v>191</v>
      </c>
      <c r="O8" s="11">
        <v>174</v>
      </c>
      <c r="P8" s="11">
        <v>141</v>
      </c>
      <c r="Q8" s="11">
        <v>163</v>
      </c>
      <c r="R8" s="11"/>
      <c r="S8" s="11">
        <v>85</v>
      </c>
      <c r="T8" s="11">
        <v>91</v>
      </c>
      <c r="U8" s="11">
        <v>47</v>
      </c>
      <c r="V8" s="11">
        <v>53</v>
      </c>
      <c r="W8" s="11">
        <v>50</v>
      </c>
      <c r="X8" s="11">
        <v>58</v>
      </c>
      <c r="Y8" s="11">
        <v>53</v>
      </c>
      <c r="Z8" s="11">
        <v>27</v>
      </c>
      <c r="AA8" s="11">
        <v>82</v>
      </c>
      <c r="AB8" s="11">
        <v>62</v>
      </c>
      <c r="AC8" s="11">
        <v>46</v>
      </c>
      <c r="AD8" s="11">
        <v>22</v>
      </c>
      <c r="AE8" s="11"/>
      <c r="AF8" s="11">
        <v>111</v>
      </c>
      <c r="AG8" s="11">
        <v>252</v>
      </c>
      <c r="AH8" s="11">
        <v>61</v>
      </c>
      <c r="AI8" s="11">
        <v>88</v>
      </c>
      <c r="AJ8" s="11">
        <v>36</v>
      </c>
      <c r="AK8" s="11"/>
      <c r="AL8" s="11">
        <v>187</v>
      </c>
      <c r="AM8" s="11">
        <v>107</v>
      </c>
      <c r="AN8" s="11">
        <v>70</v>
      </c>
      <c r="AO8" s="11">
        <v>127</v>
      </c>
      <c r="AP8" s="11">
        <v>42</v>
      </c>
      <c r="AQ8" s="11">
        <v>68</v>
      </c>
      <c r="AR8" s="11"/>
      <c r="AS8" s="11">
        <v>117</v>
      </c>
      <c r="AT8" s="11">
        <v>347</v>
      </c>
      <c r="AU8" s="11">
        <v>128</v>
      </c>
      <c r="AV8" s="11">
        <v>67</v>
      </c>
      <c r="AW8" s="11">
        <v>16</v>
      </c>
      <c r="AX8" s="11"/>
      <c r="AY8" s="11">
        <v>170</v>
      </c>
      <c r="AZ8" s="11">
        <v>257</v>
      </c>
      <c r="BA8" s="11">
        <v>142</v>
      </c>
      <c r="BB8" s="11">
        <v>78</v>
      </c>
      <c r="BC8" s="11">
        <v>24</v>
      </c>
      <c r="BD8" s="11"/>
      <c r="BE8" s="11">
        <v>27</v>
      </c>
      <c r="BF8" s="11">
        <v>142</v>
      </c>
      <c r="BG8" s="11">
        <v>307</v>
      </c>
      <c r="BH8" s="11">
        <v>195</v>
      </c>
      <c r="BI8" s="11"/>
      <c r="BJ8" s="11">
        <v>91</v>
      </c>
      <c r="BK8" s="11">
        <v>48</v>
      </c>
      <c r="BL8" s="11">
        <v>183</v>
      </c>
      <c r="BM8" s="11">
        <v>351</v>
      </c>
      <c r="BN8" s="11"/>
      <c r="BO8" s="11">
        <v>112</v>
      </c>
      <c r="BP8" s="11">
        <v>93</v>
      </c>
      <c r="BQ8" s="11">
        <v>466</v>
      </c>
      <c r="BR8" s="11"/>
      <c r="BS8" s="11">
        <v>386</v>
      </c>
      <c r="BT8" s="11">
        <v>286</v>
      </c>
      <c r="BU8" s="11"/>
      <c r="BV8" s="11">
        <v>185</v>
      </c>
      <c r="BW8" s="11">
        <v>243</v>
      </c>
      <c r="BX8" s="11">
        <v>208</v>
      </c>
      <c r="BY8" s="11"/>
      <c r="BZ8" s="11">
        <v>46</v>
      </c>
      <c r="CA8" s="11">
        <v>41</v>
      </c>
    </row>
    <row r="9" spans="2:79" x14ac:dyDescent="0.3">
      <c r="B9" s="18" t="s">
        <v>321</v>
      </c>
      <c r="C9" s="17">
        <v>0.120090578507206</v>
      </c>
      <c r="D9" s="17">
        <v>0.112449082714092</v>
      </c>
      <c r="E9" s="17">
        <v>0.125041530351264</v>
      </c>
      <c r="F9" s="17"/>
      <c r="G9" s="17">
        <v>8.6577499675869599E-2</v>
      </c>
      <c r="H9" s="17">
        <v>0.116426790808573</v>
      </c>
      <c r="I9" s="17">
        <v>0.118054488194603</v>
      </c>
      <c r="J9" s="17">
        <v>0.15197871140580199</v>
      </c>
      <c r="K9" s="17">
        <v>0.123314221447792</v>
      </c>
      <c r="L9" s="17">
        <v>0.122468376107742</v>
      </c>
      <c r="M9" s="17"/>
      <c r="N9" s="17">
        <v>0.102614290227246</v>
      </c>
      <c r="O9" s="17">
        <v>0.111159016293089</v>
      </c>
      <c r="P9" s="17">
        <v>0.13697352376868899</v>
      </c>
      <c r="Q9" s="17">
        <v>0.13346274873040501</v>
      </c>
      <c r="R9" s="17"/>
      <c r="S9" s="17">
        <v>0.111631939665098</v>
      </c>
      <c r="T9" s="17">
        <v>8.7529680617047897E-2</v>
      </c>
      <c r="U9" s="17">
        <v>9.0339229546368596E-2</v>
      </c>
      <c r="V9" s="17">
        <v>0.10622458687691699</v>
      </c>
      <c r="W9" s="17">
        <v>7.5478960327276801E-2</v>
      </c>
      <c r="X9" s="17">
        <v>0.118718363744309</v>
      </c>
      <c r="Y9" s="17">
        <v>0.12975696504881301</v>
      </c>
      <c r="Z9" s="17">
        <v>0.13096089287113899</v>
      </c>
      <c r="AA9" s="17">
        <v>0.16561507491008901</v>
      </c>
      <c r="AB9" s="17">
        <v>0.16973145530547301</v>
      </c>
      <c r="AC9" s="17">
        <v>8.0692039675143504E-2</v>
      </c>
      <c r="AD9" s="17">
        <v>0.228162345131078</v>
      </c>
      <c r="AE9" s="17"/>
      <c r="AF9" s="17">
        <v>0.13641590600060299</v>
      </c>
      <c r="AG9" s="17">
        <v>0.10963274478869101</v>
      </c>
      <c r="AH9" s="17">
        <v>4.76426950941451E-2</v>
      </c>
      <c r="AI9" s="17">
        <v>0.205668916617326</v>
      </c>
      <c r="AJ9" s="17">
        <v>0.110503481448343</v>
      </c>
      <c r="AK9" s="17"/>
      <c r="AL9" s="17">
        <v>9.5518608585568196E-2</v>
      </c>
      <c r="AM9" s="17">
        <v>0.12801053877732099</v>
      </c>
      <c r="AN9" s="17">
        <v>8.1168248869532306E-2</v>
      </c>
      <c r="AO9" s="17">
        <v>0.19464747083093401</v>
      </c>
      <c r="AP9" s="17">
        <v>7.0434081831895701E-2</v>
      </c>
      <c r="AQ9" s="17">
        <v>0.105024478828082</v>
      </c>
      <c r="AR9" s="17"/>
      <c r="AS9" s="17">
        <v>8.3859596941610395E-2</v>
      </c>
      <c r="AT9" s="17">
        <v>0.130361629010049</v>
      </c>
      <c r="AU9" s="17">
        <v>9.7376416473537203E-2</v>
      </c>
      <c r="AV9" s="17">
        <v>0.13363505738435699</v>
      </c>
      <c r="AW9" s="17">
        <v>0.28978729429002797</v>
      </c>
      <c r="AX9" s="17"/>
      <c r="AY9" s="17">
        <v>0.113778517757591</v>
      </c>
      <c r="AZ9" s="17">
        <v>0.125475094036548</v>
      </c>
      <c r="BA9" s="17">
        <v>0.110879532534768</v>
      </c>
      <c r="BB9" s="17">
        <v>9.1785425597211506E-2</v>
      </c>
      <c r="BC9" s="17">
        <v>0.27409626041982899</v>
      </c>
      <c r="BD9" s="17"/>
      <c r="BE9" s="17">
        <v>0.12794140604489601</v>
      </c>
      <c r="BF9" s="17">
        <v>0.113450046292807</v>
      </c>
      <c r="BG9" s="17">
        <v>0.12858262717828001</v>
      </c>
      <c r="BH9" s="17">
        <v>0.11283820940535</v>
      </c>
      <c r="BI9" s="17"/>
      <c r="BJ9" s="17">
        <v>0.19051834954738101</v>
      </c>
      <c r="BK9" s="17">
        <v>8.1478664864211306E-2</v>
      </c>
      <c r="BL9" s="17">
        <v>0.1036946296156</v>
      </c>
      <c r="BM9" s="17">
        <v>0.116292801361196</v>
      </c>
      <c r="BN9" s="17"/>
      <c r="BO9" s="17">
        <v>0.142800215372415</v>
      </c>
      <c r="BP9" s="17">
        <v>0.10723460801264099</v>
      </c>
      <c r="BQ9" s="17">
        <v>0.11792308664054101</v>
      </c>
      <c r="BR9" s="17"/>
      <c r="BS9" s="17">
        <v>0.124647539118594</v>
      </c>
      <c r="BT9" s="17">
        <v>0.11189727935152401</v>
      </c>
      <c r="BU9" s="17"/>
      <c r="BV9" s="17">
        <v>8.2940900960027403E-2</v>
      </c>
      <c r="BW9" s="17">
        <v>0.12644927954144</v>
      </c>
      <c r="BX9" s="17">
        <v>0.14819245877318901</v>
      </c>
      <c r="BY9" s="17"/>
      <c r="BZ9" s="17">
        <v>6.6645117205530902E-2</v>
      </c>
      <c r="CA9" s="17">
        <v>0.18832617739706201</v>
      </c>
    </row>
    <row r="10" spans="2:79" x14ac:dyDescent="0.3">
      <c r="B10" s="18" t="s">
        <v>322</v>
      </c>
      <c r="C10" s="17">
        <v>0.19635826929886099</v>
      </c>
      <c r="D10" s="17">
        <v>0.20089074021210401</v>
      </c>
      <c r="E10" s="17">
        <v>0.19386852237323901</v>
      </c>
      <c r="F10" s="17"/>
      <c r="G10" s="17">
        <v>0.12872468913797999</v>
      </c>
      <c r="H10" s="17">
        <v>0.135555766658364</v>
      </c>
      <c r="I10" s="17">
        <v>0.28120367588284101</v>
      </c>
      <c r="J10" s="17">
        <v>0.17791674554731901</v>
      </c>
      <c r="K10" s="17">
        <v>0.18714830636152899</v>
      </c>
      <c r="L10" s="17">
        <v>0.236938736787356</v>
      </c>
      <c r="M10" s="17"/>
      <c r="N10" s="17">
        <v>0.13922990905745999</v>
      </c>
      <c r="O10" s="17">
        <v>0.23535947803850499</v>
      </c>
      <c r="P10" s="17">
        <v>0.226497602057085</v>
      </c>
      <c r="Q10" s="17">
        <v>0.19077817210399101</v>
      </c>
      <c r="R10" s="17"/>
      <c r="S10" s="17">
        <v>0.159268098667534</v>
      </c>
      <c r="T10" s="17">
        <v>0.215528152288361</v>
      </c>
      <c r="U10" s="17">
        <v>0.13931266359542299</v>
      </c>
      <c r="V10" s="17">
        <v>0.20052809227815299</v>
      </c>
      <c r="W10" s="17">
        <v>0.27847380296197599</v>
      </c>
      <c r="X10" s="17">
        <v>0.19484355201796899</v>
      </c>
      <c r="Y10" s="17">
        <v>0.196442054802106</v>
      </c>
      <c r="Z10" s="17">
        <v>0.23764360847728799</v>
      </c>
      <c r="AA10" s="17">
        <v>0.172808384690222</v>
      </c>
      <c r="AB10" s="17">
        <v>0.17050327742840901</v>
      </c>
      <c r="AC10" s="17">
        <v>0.23447855823913799</v>
      </c>
      <c r="AD10" s="17">
        <v>0.22005554315915801</v>
      </c>
      <c r="AE10" s="17"/>
      <c r="AF10" s="17">
        <v>0.26089598446315898</v>
      </c>
      <c r="AG10" s="17">
        <v>0.15673737047925099</v>
      </c>
      <c r="AH10" s="17">
        <v>0.20666381976575501</v>
      </c>
      <c r="AI10" s="17">
        <v>0.17130463479643401</v>
      </c>
      <c r="AJ10" s="17">
        <v>0.25634740966229402</v>
      </c>
      <c r="AK10" s="17"/>
      <c r="AL10" s="17">
        <v>0.142776030440287</v>
      </c>
      <c r="AM10" s="17">
        <v>0.264955614723487</v>
      </c>
      <c r="AN10" s="17">
        <v>0.17409335992994299</v>
      </c>
      <c r="AO10" s="17">
        <v>0.210821471030887</v>
      </c>
      <c r="AP10" s="17">
        <v>0.19279945229281201</v>
      </c>
      <c r="AQ10" s="17">
        <v>0.177245152522297</v>
      </c>
      <c r="AR10" s="17"/>
      <c r="AS10" s="17">
        <v>0.169131229816052</v>
      </c>
      <c r="AT10" s="17">
        <v>0.19862224664505801</v>
      </c>
      <c r="AU10" s="17">
        <v>0.20116088459518799</v>
      </c>
      <c r="AV10" s="17">
        <v>0.25497737057139402</v>
      </c>
      <c r="AW10" s="17">
        <v>5.9960742257684198E-2</v>
      </c>
      <c r="AX10" s="17"/>
      <c r="AY10" s="17">
        <v>0.22147137692000399</v>
      </c>
      <c r="AZ10" s="17">
        <v>0.18139694976798201</v>
      </c>
      <c r="BA10" s="17">
        <v>0.18238090804415999</v>
      </c>
      <c r="BB10" s="17">
        <v>0.26154364428217602</v>
      </c>
      <c r="BC10" s="17">
        <v>3.9490476507797599E-2</v>
      </c>
      <c r="BD10" s="17"/>
      <c r="BE10" s="17">
        <v>0.139251799324905</v>
      </c>
      <c r="BF10" s="17">
        <v>0.159720568743279</v>
      </c>
      <c r="BG10" s="17">
        <v>0.19636717950698501</v>
      </c>
      <c r="BH10" s="17">
        <v>0.23012543566840299</v>
      </c>
      <c r="BI10" s="17"/>
      <c r="BJ10" s="17">
        <v>0.16351372380582699</v>
      </c>
      <c r="BK10" s="17">
        <v>0.123941146774279</v>
      </c>
      <c r="BL10" s="17">
        <v>0.19351972719015101</v>
      </c>
      <c r="BM10" s="17">
        <v>0.21731146925058101</v>
      </c>
      <c r="BN10" s="17"/>
      <c r="BO10" s="17">
        <v>0.18294233345076399</v>
      </c>
      <c r="BP10" s="17">
        <v>0.18015885045757801</v>
      </c>
      <c r="BQ10" s="17">
        <v>0.204040000969791</v>
      </c>
      <c r="BR10" s="17"/>
      <c r="BS10" s="17">
        <v>0.22283654131542199</v>
      </c>
      <c r="BT10" s="17">
        <v>0.159263365687451</v>
      </c>
      <c r="BU10" s="17"/>
      <c r="BV10" s="17">
        <v>0.116813638757767</v>
      </c>
      <c r="BW10" s="17">
        <v>0.24976254074527299</v>
      </c>
      <c r="BX10" s="17">
        <v>0.20529416544087301</v>
      </c>
      <c r="BY10" s="17"/>
      <c r="BZ10" s="17">
        <v>0.26678336936614899</v>
      </c>
      <c r="CA10" s="17">
        <v>0.25730564565694097</v>
      </c>
    </row>
    <row r="11" spans="2:79" x14ac:dyDescent="0.3">
      <c r="B11" s="18" t="s">
        <v>323</v>
      </c>
      <c r="C11" s="17">
        <v>0.22992110484752701</v>
      </c>
      <c r="D11" s="17">
        <v>0.19633153880520199</v>
      </c>
      <c r="E11" s="17">
        <v>0.26202384277386498</v>
      </c>
      <c r="F11" s="17"/>
      <c r="G11" s="17">
        <v>0.274749527818617</v>
      </c>
      <c r="H11" s="17">
        <v>0.17015804219848801</v>
      </c>
      <c r="I11" s="17">
        <v>0.18768033027205999</v>
      </c>
      <c r="J11" s="17">
        <v>0.20273693706993301</v>
      </c>
      <c r="K11" s="17">
        <v>0.25958844209263199</v>
      </c>
      <c r="L11" s="17">
        <v>0.27848825188223503</v>
      </c>
      <c r="M11" s="17"/>
      <c r="N11" s="17">
        <v>0.22207692552913</v>
      </c>
      <c r="O11" s="17">
        <v>0.22184358381567301</v>
      </c>
      <c r="P11" s="17">
        <v>0.24965588091985499</v>
      </c>
      <c r="Q11" s="17">
        <v>0.23951718000485001</v>
      </c>
      <c r="R11" s="17"/>
      <c r="S11" s="17">
        <v>0.17410944976206799</v>
      </c>
      <c r="T11" s="17">
        <v>0.30350787830923398</v>
      </c>
      <c r="U11" s="17">
        <v>0.31521898568102802</v>
      </c>
      <c r="V11" s="17">
        <v>0.16703764167714399</v>
      </c>
      <c r="W11" s="17">
        <v>0.29244080788001398</v>
      </c>
      <c r="X11" s="17">
        <v>0.22140356821016999</v>
      </c>
      <c r="Y11" s="17">
        <v>0.25518410809988801</v>
      </c>
      <c r="Z11" s="17">
        <v>0.23828217887880401</v>
      </c>
      <c r="AA11" s="17">
        <v>0.22273581939485701</v>
      </c>
      <c r="AB11" s="17">
        <v>0.20935015022137399</v>
      </c>
      <c r="AC11" s="17">
        <v>0.20161922056443601</v>
      </c>
      <c r="AD11" s="17">
        <v>5.5530980473639503E-2</v>
      </c>
      <c r="AE11" s="17"/>
      <c r="AF11" s="17">
        <v>0.221418719278663</v>
      </c>
      <c r="AG11" s="17">
        <v>0.24014270259907</v>
      </c>
      <c r="AH11" s="17">
        <v>0.27981132809939002</v>
      </c>
      <c r="AI11" s="17">
        <v>0.24275826680994</v>
      </c>
      <c r="AJ11" s="17">
        <v>0.148747314361827</v>
      </c>
      <c r="AK11" s="17"/>
      <c r="AL11" s="17">
        <v>0.236961751257173</v>
      </c>
      <c r="AM11" s="17">
        <v>0.24404846411592199</v>
      </c>
      <c r="AN11" s="17">
        <v>0.191180957702411</v>
      </c>
      <c r="AO11" s="17">
        <v>0.202217952618549</v>
      </c>
      <c r="AP11" s="17">
        <v>0.276810254769286</v>
      </c>
      <c r="AQ11" s="17">
        <v>0.26853341092049599</v>
      </c>
      <c r="AR11" s="17"/>
      <c r="AS11" s="17">
        <v>0.116742760216417</v>
      </c>
      <c r="AT11" s="17">
        <v>0.26327066976310798</v>
      </c>
      <c r="AU11" s="17">
        <v>0.27218875294748901</v>
      </c>
      <c r="AV11" s="17">
        <v>0.17728087739680701</v>
      </c>
      <c r="AW11" s="17">
        <v>0.211590092637573</v>
      </c>
      <c r="AX11" s="17"/>
      <c r="AY11" s="17">
        <v>0.19054226188048401</v>
      </c>
      <c r="AZ11" s="17">
        <v>0.24345342798967501</v>
      </c>
      <c r="BA11" s="17">
        <v>0.28855699620300002</v>
      </c>
      <c r="BB11" s="17">
        <v>0.18129560073522</v>
      </c>
      <c r="BC11" s="17">
        <v>0.17140945641396499</v>
      </c>
      <c r="BD11" s="17"/>
      <c r="BE11" s="17">
        <v>0.26260190119032301</v>
      </c>
      <c r="BF11" s="17">
        <v>0.24659766655912599</v>
      </c>
      <c r="BG11" s="17">
        <v>0.21212746634903901</v>
      </c>
      <c r="BH11" s="17">
        <v>0.24574269332287799</v>
      </c>
      <c r="BI11" s="17"/>
      <c r="BJ11" s="17">
        <v>0.188725613326192</v>
      </c>
      <c r="BK11" s="17">
        <v>0.201382103640069</v>
      </c>
      <c r="BL11" s="17">
        <v>0.27671213046204302</v>
      </c>
      <c r="BM11" s="17">
        <v>0.22130653840387099</v>
      </c>
      <c r="BN11" s="17"/>
      <c r="BO11" s="17">
        <v>0.22040930053755001</v>
      </c>
      <c r="BP11" s="17">
        <v>0.24663857308518</v>
      </c>
      <c r="BQ11" s="17">
        <v>0.23026595956920701</v>
      </c>
      <c r="BR11" s="17"/>
      <c r="BS11" s="17">
        <v>0.213508466617226</v>
      </c>
      <c r="BT11" s="17">
        <v>0.25442037209693302</v>
      </c>
      <c r="BU11" s="17"/>
      <c r="BV11" s="17">
        <v>0.28944857286353998</v>
      </c>
      <c r="BW11" s="17">
        <v>0.18314351911732901</v>
      </c>
      <c r="BX11" s="17">
        <v>0.216736483068112</v>
      </c>
      <c r="BY11" s="17"/>
      <c r="BZ11" s="17">
        <v>0.252824814784187</v>
      </c>
      <c r="CA11" s="17">
        <v>0.170726824409934</v>
      </c>
    </row>
    <row r="12" spans="2:79" x14ac:dyDescent="0.3">
      <c r="B12" s="18" t="s">
        <v>324</v>
      </c>
      <c r="C12" s="17">
        <v>0.15764639597140401</v>
      </c>
      <c r="D12" s="17">
        <v>0.15189133516919501</v>
      </c>
      <c r="E12" s="17">
        <v>0.164729971344348</v>
      </c>
      <c r="F12" s="17"/>
      <c r="G12" s="17">
        <v>0.135879921710684</v>
      </c>
      <c r="H12" s="17">
        <v>0.18850366549640701</v>
      </c>
      <c r="I12" s="17">
        <v>0.19592194395588</v>
      </c>
      <c r="J12" s="17">
        <v>0.14862287730489801</v>
      </c>
      <c r="K12" s="17">
        <v>0.14926179101585499</v>
      </c>
      <c r="L12" s="17">
        <v>0.13166609667969401</v>
      </c>
      <c r="M12" s="17"/>
      <c r="N12" s="17">
        <v>0.15011237618729301</v>
      </c>
      <c r="O12" s="17">
        <v>0.13289241167874799</v>
      </c>
      <c r="P12" s="17">
        <v>0.191837843239443</v>
      </c>
      <c r="Q12" s="17">
        <v>0.15634962773417899</v>
      </c>
      <c r="R12" s="17"/>
      <c r="S12" s="17">
        <v>0.132345495904055</v>
      </c>
      <c r="T12" s="17">
        <v>0.12003710402281099</v>
      </c>
      <c r="U12" s="17">
        <v>0.208115504547881</v>
      </c>
      <c r="V12" s="17">
        <v>0.23118695920426399</v>
      </c>
      <c r="W12" s="17">
        <v>0.122525000323812</v>
      </c>
      <c r="X12" s="17">
        <v>0.19523697274934901</v>
      </c>
      <c r="Y12" s="17">
        <v>0.16258309883463001</v>
      </c>
      <c r="Z12" s="17">
        <v>0.19009454678745</v>
      </c>
      <c r="AA12" s="17">
        <v>0.120263418557916</v>
      </c>
      <c r="AB12" s="17">
        <v>0.16107551709812201</v>
      </c>
      <c r="AC12" s="17">
        <v>0.139654658868516</v>
      </c>
      <c r="AD12" s="17">
        <v>0.22395834662918199</v>
      </c>
      <c r="AE12" s="17"/>
      <c r="AF12" s="17">
        <v>0.13554170190472001</v>
      </c>
      <c r="AG12" s="17">
        <v>0.14914735663232301</v>
      </c>
      <c r="AH12" s="17">
        <v>0.18082599029730001</v>
      </c>
      <c r="AI12" s="17">
        <v>0.14096128262406199</v>
      </c>
      <c r="AJ12" s="17">
        <v>0.16399011105644501</v>
      </c>
      <c r="AK12" s="17"/>
      <c r="AL12" s="17">
        <v>0.15755258114854601</v>
      </c>
      <c r="AM12" s="17">
        <v>0.10187448672838401</v>
      </c>
      <c r="AN12" s="17">
        <v>0.16258921763360601</v>
      </c>
      <c r="AO12" s="17">
        <v>0.16616880515798299</v>
      </c>
      <c r="AP12" s="17">
        <v>0.14100827170868999</v>
      </c>
      <c r="AQ12" s="17">
        <v>0.21451245990352699</v>
      </c>
      <c r="AR12" s="17"/>
      <c r="AS12" s="17">
        <v>0.14767991996916</v>
      </c>
      <c r="AT12" s="17">
        <v>0.15898541597320301</v>
      </c>
      <c r="AU12" s="17">
        <v>0.15743953431735799</v>
      </c>
      <c r="AV12" s="17">
        <v>0.16588665763917601</v>
      </c>
      <c r="AW12" s="17">
        <v>0.16869008602479599</v>
      </c>
      <c r="AX12" s="17"/>
      <c r="AY12" s="17">
        <v>0.121075631774981</v>
      </c>
      <c r="AZ12" s="17">
        <v>0.17281476446941799</v>
      </c>
      <c r="BA12" s="17">
        <v>0.17928863981870799</v>
      </c>
      <c r="BB12" s="17">
        <v>0.14788807614931301</v>
      </c>
      <c r="BC12" s="17">
        <v>0.102860406808311</v>
      </c>
      <c r="BD12" s="17"/>
      <c r="BE12" s="17">
        <v>0.122280487401976</v>
      </c>
      <c r="BF12" s="17">
        <v>0.178085124872645</v>
      </c>
      <c r="BG12" s="17">
        <v>0.15313142141999</v>
      </c>
      <c r="BH12" s="17">
        <v>0.147778371578034</v>
      </c>
      <c r="BI12" s="17"/>
      <c r="BJ12" s="17">
        <v>0.186618325902247</v>
      </c>
      <c r="BK12" s="17">
        <v>0.111146530318381</v>
      </c>
      <c r="BL12" s="17">
        <v>0.1643538194827</v>
      </c>
      <c r="BM12" s="17">
        <v>0.15089535741353699</v>
      </c>
      <c r="BN12" s="17"/>
      <c r="BO12" s="17">
        <v>0.157663255066785</v>
      </c>
      <c r="BP12" s="17">
        <v>0.15414178523490199</v>
      </c>
      <c r="BQ12" s="17">
        <v>0.157105091488391</v>
      </c>
      <c r="BR12" s="17"/>
      <c r="BS12" s="17">
        <v>0.13528703350537699</v>
      </c>
      <c r="BT12" s="17">
        <v>0.18584041891956499</v>
      </c>
      <c r="BU12" s="17"/>
      <c r="BV12" s="17">
        <v>0.18461480539950001</v>
      </c>
      <c r="BW12" s="17">
        <v>0.167190089724254</v>
      </c>
      <c r="BX12" s="17">
        <v>0.111756948005597</v>
      </c>
      <c r="BY12" s="17"/>
      <c r="BZ12" s="17">
        <v>0.12139558145438401</v>
      </c>
      <c r="CA12" s="17">
        <v>0.10524354829510001</v>
      </c>
    </row>
    <row r="13" spans="2:79" x14ac:dyDescent="0.3">
      <c r="B13" s="18" t="s">
        <v>325</v>
      </c>
      <c r="C13" s="17">
        <v>0.15591311860246601</v>
      </c>
      <c r="D13" s="17">
        <v>0.17142772832980299</v>
      </c>
      <c r="E13" s="17">
        <v>0.14241558558694301</v>
      </c>
      <c r="F13" s="17"/>
      <c r="G13" s="17">
        <v>0.199382418919787</v>
      </c>
      <c r="H13" s="17">
        <v>0.28488367736688203</v>
      </c>
      <c r="I13" s="17">
        <v>0.11617716343903001</v>
      </c>
      <c r="J13" s="17">
        <v>0.175714180079828</v>
      </c>
      <c r="K13" s="17">
        <v>8.9510835064293595E-2</v>
      </c>
      <c r="L13" s="17">
        <v>8.6864114538700896E-2</v>
      </c>
      <c r="M13" s="17"/>
      <c r="N13" s="17">
        <v>0.20155592210371201</v>
      </c>
      <c r="O13" s="17">
        <v>0.198627327181049</v>
      </c>
      <c r="P13" s="17">
        <v>7.71133614745423E-2</v>
      </c>
      <c r="Q13" s="17">
        <v>0.130918495678363</v>
      </c>
      <c r="R13" s="17"/>
      <c r="S13" s="17">
        <v>0.214542650263984</v>
      </c>
      <c r="T13" s="17">
        <v>0.140514361664003</v>
      </c>
      <c r="U13" s="17">
        <v>8.0291696963692205E-2</v>
      </c>
      <c r="V13" s="17">
        <v>0.171803890838441</v>
      </c>
      <c r="W13" s="17">
        <v>0.12375767442618101</v>
      </c>
      <c r="X13" s="17">
        <v>0.169021018013914</v>
      </c>
      <c r="Y13" s="17">
        <v>0.11782901565922101</v>
      </c>
      <c r="Z13" s="17">
        <v>9.0531832935362003E-2</v>
      </c>
      <c r="AA13" s="17">
        <v>0.171972177688303</v>
      </c>
      <c r="AB13" s="17">
        <v>0.112391827319906</v>
      </c>
      <c r="AC13" s="17">
        <v>0.26580456171792299</v>
      </c>
      <c r="AD13" s="17">
        <v>0.165006287600243</v>
      </c>
      <c r="AE13" s="17"/>
      <c r="AF13" s="17">
        <v>0.143088468138171</v>
      </c>
      <c r="AG13" s="17">
        <v>0.19571408484383199</v>
      </c>
      <c r="AH13" s="17">
        <v>7.4785214983023401E-2</v>
      </c>
      <c r="AI13" s="17">
        <v>0.10924145096457499</v>
      </c>
      <c r="AJ13" s="17">
        <v>0.17766596879240801</v>
      </c>
      <c r="AK13" s="17"/>
      <c r="AL13" s="17">
        <v>0.21873401942604101</v>
      </c>
      <c r="AM13" s="17">
        <v>0.16166818642268199</v>
      </c>
      <c r="AN13" s="17">
        <v>0.25036355530460502</v>
      </c>
      <c r="AO13" s="17">
        <v>9.2633312716643101E-2</v>
      </c>
      <c r="AP13" s="17">
        <v>0.11184067260205401</v>
      </c>
      <c r="AQ13" s="17">
        <v>9.0193746975870501E-2</v>
      </c>
      <c r="AR13" s="17"/>
      <c r="AS13" s="17">
        <v>0.22424386146387401</v>
      </c>
      <c r="AT13" s="17">
        <v>0.14496036572985599</v>
      </c>
      <c r="AU13" s="17">
        <v>0.14450547264397301</v>
      </c>
      <c r="AV13" s="17">
        <v>0.13799086253478399</v>
      </c>
      <c r="AW13" s="17">
        <v>6.0042594542507197E-2</v>
      </c>
      <c r="AX13" s="17"/>
      <c r="AY13" s="17">
        <v>0.14885827160562101</v>
      </c>
      <c r="AZ13" s="17">
        <v>0.15578657254269099</v>
      </c>
      <c r="BA13" s="17">
        <v>0.14496711413216401</v>
      </c>
      <c r="BB13" s="17">
        <v>0.19157185008195601</v>
      </c>
      <c r="BC13" s="17">
        <v>0.18134475294831701</v>
      </c>
      <c r="BD13" s="17"/>
      <c r="BE13" s="17">
        <v>0.21554630224532201</v>
      </c>
      <c r="BF13" s="17">
        <v>0.181131415129756</v>
      </c>
      <c r="BG13" s="17">
        <v>0.16868432893631199</v>
      </c>
      <c r="BH13" s="17">
        <v>0.112385055982893</v>
      </c>
      <c r="BI13" s="17"/>
      <c r="BJ13" s="17">
        <v>0.17412810381173099</v>
      </c>
      <c r="BK13" s="17">
        <v>0.19049199781950099</v>
      </c>
      <c r="BL13" s="17">
        <v>0.137015672429528</v>
      </c>
      <c r="BM13" s="17">
        <v>0.15716928836448901</v>
      </c>
      <c r="BN13" s="17"/>
      <c r="BO13" s="17">
        <v>0.13907417053159599</v>
      </c>
      <c r="BP13" s="17">
        <v>0.174770719188029</v>
      </c>
      <c r="BQ13" s="17">
        <v>0.15504877162477501</v>
      </c>
      <c r="BR13" s="17"/>
      <c r="BS13" s="17">
        <v>0.15553673897171699</v>
      </c>
      <c r="BT13" s="17">
        <v>0.15801859434993601</v>
      </c>
      <c r="BU13" s="17"/>
      <c r="BV13" s="17">
        <v>0.17508810795906901</v>
      </c>
      <c r="BW13" s="17">
        <v>0.13926607594544299</v>
      </c>
      <c r="BX13" s="17">
        <v>0.16842120641869501</v>
      </c>
      <c r="BY13" s="17"/>
      <c r="BZ13" s="17">
        <v>0.126174084727951</v>
      </c>
      <c r="CA13" s="17">
        <v>9.6889166315746303E-2</v>
      </c>
    </row>
    <row r="14" spans="2:79" x14ac:dyDescent="0.3">
      <c r="B14" s="18" t="s">
        <v>326</v>
      </c>
      <c r="C14" s="17">
        <v>0.111533299488282</v>
      </c>
      <c r="D14" s="17">
        <v>0.14366636396114699</v>
      </c>
      <c r="E14" s="17">
        <v>7.8086484720652896E-2</v>
      </c>
      <c r="F14" s="17"/>
      <c r="G14" s="17">
        <v>0.156771296412199</v>
      </c>
      <c r="H14" s="17">
        <v>9.4020501260461103E-2</v>
      </c>
      <c r="I14" s="17">
        <v>6.6719341013055405E-2</v>
      </c>
      <c r="J14" s="17">
        <v>0.13275676136070699</v>
      </c>
      <c r="K14" s="17">
        <v>0.118765248420693</v>
      </c>
      <c r="L14" s="17">
        <v>0.10937867697081601</v>
      </c>
      <c r="M14" s="17"/>
      <c r="N14" s="17">
        <v>0.14651837289335201</v>
      </c>
      <c r="O14" s="17">
        <v>8.2853042057176404E-2</v>
      </c>
      <c r="P14" s="17">
        <v>9.7172717480405693E-2</v>
      </c>
      <c r="Q14" s="17">
        <v>0.11159167308743401</v>
      </c>
      <c r="R14" s="17"/>
      <c r="S14" s="17">
        <v>0.17432185468117301</v>
      </c>
      <c r="T14" s="17">
        <v>9.5019772545004405E-2</v>
      </c>
      <c r="U14" s="17">
        <v>0.12545026916799301</v>
      </c>
      <c r="V14" s="17">
        <v>0.105239152824443</v>
      </c>
      <c r="W14" s="17">
        <v>0.10732375408073901</v>
      </c>
      <c r="X14" s="17">
        <v>8.3615377403621502E-2</v>
      </c>
      <c r="Y14" s="17">
        <v>0.121437133625315</v>
      </c>
      <c r="Z14" s="17">
        <v>3.6646009389096998E-2</v>
      </c>
      <c r="AA14" s="17">
        <v>0.13661153963241501</v>
      </c>
      <c r="AB14" s="17">
        <v>9.1330635130442497E-2</v>
      </c>
      <c r="AC14" s="17">
        <v>7.7750960934842697E-2</v>
      </c>
      <c r="AD14" s="17">
        <v>0.107286497006699</v>
      </c>
      <c r="AE14" s="17"/>
      <c r="AF14" s="17">
        <v>8.0022247185407805E-2</v>
      </c>
      <c r="AG14" s="17">
        <v>0.12949571292581899</v>
      </c>
      <c r="AH14" s="17">
        <v>0.16286203275945099</v>
      </c>
      <c r="AI14" s="17">
        <v>8.3243923078509197E-2</v>
      </c>
      <c r="AJ14" s="17">
        <v>0.14274571467868299</v>
      </c>
      <c r="AK14" s="17"/>
      <c r="AL14" s="17">
        <v>0.11831397048402199</v>
      </c>
      <c r="AM14" s="17">
        <v>8.4299953093564195E-2</v>
      </c>
      <c r="AN14" s="17">
        <v>0.127986379409678</v>
      </c>
      <c r="AO14" s="17">
        <v>9.4123600578877295E-2</v>
      </c>
      <c r="AP14" s="17">
        <v>0.20710726679526301</v>
      </c>
      <c r="AQ14" s="17">
        <v>0.10100947592616601</v>
      </c>
      <c r="AR14" s="17"/>
      <c r="AS14" s="17">
        <v>0.19934994230626199</v>
      </c>
      <c r="AT14" s="17">
        <v>8.3132870985725305E-2</v>
      </c>
      <c r="AU14" s="17">
        <v>0.103222819488736</v>
      </c>
      <c r="AV14" s="17">
        <v>9.8724343273307605E-2</v>
      </c>
      <c r="AW14" s="17">
        <v>0.209929190247412</v>
      </c>
      <c r="AX14" s="17"/>
      <c r="AY14" s="17">
        <v>0.153702026060036</v>
      </c>
      <c r="AZ14" s="17">
        <v>9.6842816764694598E-2</v>
      </c>
      <c r="BA14" s="17">
        <v>7.0628257165463795E-2</v>
      </c>
      <c r="BB14" s="17">
        <v>0.125915403154124</v>
      </c>
      <c r="BC14" s="17">
        <v>0.18374695094672899</v>
      </c>
      <c r="BD14" s="17"/>
      <c r="BE14" s="17">
        <v>0.132378103792578</v>
      </c>
      <c r="BF14" s="17">
        <v>0.107898914860805</v>
      </c>
      <c r="BG14" s="17">
        <v>0.11258161961322199</v>
      </c>
      <c r="BH14" s="17">
        <v>0.10688919172009601</v>
      </c>
      <c r="BI14" s="17"/>
      <c r="BJ14" s="17">
        <v>8.5877410150743794E-2</v>
      </c>
      <c r="BK14" s="17">
        <v>0.25116774101095002</v>
      </c>
      <c r="BL14" s="17">
        <v>9.1961676168581599E-2</v>
      </c>
      <c r="BM14" s="17">
        <v>0.109940835093518</v>
      </c>
      <c r="BN14" s="17"/>
      <c r="BO14" s="17">
        <v>0.13945906506598599</v>
      </c>
      <c r="BP14" s="17">
        <v>9.4836779529863302E-2</v>
      </c>
      <c r="BQ14" s="17">
        <v>0.107023301096592</v>
      </c>
      <c r="BR14" s="17"/>
      <c r="BS14" s="17">
        <v>0.108337733166328</v>
      </c>
      <c r="BT14" s="17">
        <v>0.116987526449602</v>
      </c>
      <c r="BU14" s="17"/>
      <c r="BV14" s="17">
        <v>0.11978357127655199</v>
      </c>
      <c r="BW14" s="17">
        <v>0.114020022977563</v>
      </c>
      <c r="BX14" s="17">
        <v>0.11758583173332</v>
      </c>
      <c r="BY14" s="17"/>
      <c r="BZ14" s="17">
        <v>0.16617703246179899</v>
      </c>
      <c r="CA14" s="17">
        <v>0.18150863792521599</v>
      </c>
    </row>
    <row r="15" spans="2:79" x14ac:dyDescent="0.3">
      <c r="B15" s="18" t="s">
        <v>327</v>
      </c>
      <c r="C15" s="19">
        <v>2.8537233284254601E-2</v>
      </c>
      <c r="D15" s="19">
        <v>2.3343210808456201E-2</v>
      </c>
      <c r="E15" s="19">
        <v>3.3834062849687499E-2</v>
      </c>
      <c r="F15" s="19"/>
      <c r="G15" s="19">
        <v>1.7914646324864E-2</v>
      </c>
      <c r="H15" s="19">
        <v>1.0451556210825001E-2</v>
      </c>
      <c r="I15" s="19">
        <v>3.4243057242530898E-2</v>
      </c>
      <c r="J15" s="19">
        <v>1.02737872315129E-2</v>
      </c>
      <c r="K15" s="19">
        <v>7.2411155597205096E-2</v>
      </c>
      <c r="L15" s="19">
        <v>3.4195747033456202E-2</v>
      </c>
      <c r="M15" s="19"/>
      <c r="N15" s="19">
        <v>3.7892204001806797E-2</v>
      </c>
      <c r="O15" s="19">
        <v>1.7265140935759399E-2</v>
      </c>
      <c r="P15" s="19">
        <v>2.0749071059980001E-2</v>
      </c>
      <c r="Q15" s="19">
        <v>3.7382102660777801E-2</v>
      </c>
      <c r="R15" s="19"/>
      <c r="S15" s="19">
        <v>3.3780511056088598E-2</v>
      </c>
      <c r="T15" s="19">
        <v>3.78630505535393E-2</v>
      </c>
      <c r="U15" s="19">
        <v>4.1271650497614498E-2</v>
      </c>
      <c r="V15" s="19">
        <v>1.79796763006384E-2</v>
      </c>
      <c r="W15" s="19">
        <v>0</v>
      </c>
      <c r="X15" s="19">
        <v>1.7161147860667299E-2</v>
      </c>
      <c r="Y15" s="19">
        <v>1.6767623930027901E-2</v>
      </c>
      <c r="Z15" s="19">
        <v>7.5840930660860506E-2</v>
      </c>
      <c r="AA15" s="19">
        <v>9.9935851261987296E-3</v>
      </c>
      <c r="AB15" s="19">
        <v>8.5617137496273907E-2</v>
      </c>
      <c r="AC15" s="19">
        <v>0</v>
      </c>
      <c r="AD15" s="19">
        <v>0</v>
      </c>
      <c r="AE15" s="19"/>
      <c r="AF15" s="19">
        <v>2.2616973029275199E-2</v>
      </c>
      <c r="AG15" s="19">
        <v>1.9130027731013698E-2</v>
      </c>
      <c r="AH15" s="19">
        <v>4.7408919000935003E-2</v>
      </c>
      <c r="AI15" s="19">
        <v>4.6821525109155097E-2</v>
      </c>
      <c r="AJ15" s="19">
        <v>0</v>
      </c>
      <c r="AK15" s="19"/>
      <c r="AL15" s="19">
        <v>3.0143038658363201E-2</v>
      </c>
      <c r="AM15" s="19">
        <v>1.5142756138639499E-2</v>
      </c>
      <c r="AN15" s="19">
        <v>1.26182811502256E-2</v>
      </c>
      <c r="AO15" s="19">
        <v>3.9387387066125698E-2</v>
      </c>
      <c r="AP15" s="19">
        <v>0</v>
      </c>
      <c r="AQ15" s="19">
        <v>4.3481274923560298E-2</v>
      </c>
      <c r="AR15" s="19"/>
      <c r="AS15" s="19">
        <v>5.8992689286624198E-2</v>
      </c>
      <c r="AT15" s="19">
        <v>2.0666801892999302E-2</v>
      </c>
      <c r="AU15" s="19">
        <v>2.4106119533719699E-2</v>
      </c>
      <c r="AV15" s="19">
        <v>3.1504831200174901E-2</v>
      </c>
      <c r="AW15" s="19">
        <v>0</v>
      </c>
      <c r="AX15" s="19"/>
      <c r="AY15" s="19">
        <v>5.0571914001283497E-2</v>
      </c>
      <c r="AZ15" s="19">
        <v>2.42303744289913E-2</v>
      </c>
      <c r="BA15" s="19">
        <v>2.3298552101735901E-2</v>
      </c>
      <c r="BB15" s="19">
        <v>0</v>
      </c>
      <c r="BC15" s="19">
        <v>4.7051695955052097E-2</v>
      </c>
      <c r="BD15" s="19"/>
      <c r="BE15" s="19">
        <v>0</v>
      </c>
      <c r="BF15" s="19">
        <v>1.31162635415822E-2</v>
      </c>
      <c r="BG15" s="19">
        <v>2.85253569961725E-2</v>
      </c>
      <c r="BH15" s="19">
        <v>4.4241042322344902E-2</v>
      </c>
      <c r="BI15" s="19"/>
      <c r="BJ15" s="19">
        <v>1.0618473455878101E-2</v>
      </c>
      <c r="BK15" s="19">
        <v>4.0391815572608999E-2</v>
      </c>
      <c r="BL15" s="19">
        <v>3.2742344651396103E-2</v>
      </c>
      <c r="BM15" s="19">
        <v>2.7083710112807101E-2</v>
      </c>
      <c r="BN15" s="19"/>
      <c r="BO15" s="19">
        <v>1.76516599749044E-2</v>
      </c>
      <c r="BP15" s="19">
        <v>4.2218684491807303E-2</v>
      </c>
      <c r="BQ15" s="19">
        <v>2.8593788610701699E-2</v>
      </c>
      <c r="BR15" s="19"/>
      <c r="BS15" s="19">
        <v>3.9845947305334903E-2</v>
      </c>
      <c r="BT15" s="19">
        <v>1.3572443144989E-2</v>
      </c>
      <c r="BU15" s="19"/>
      <c r="BV15" s="19">
        <v>3.1310402783544897E-2</v>
      </c>
      <c r="BW15" s="19">
        <v>2.0168471948697399E-2</v>
      </c>
      <c r="BX15" s="19">
        <v>3.20129065602155E-2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677</v>
      </c>
      <c r="D7" s="10">
        <v>325</v>
      </c>
      <c r="E7" s="10">
        <v>349</v>
      </c>
      <c r="F7" s="10"/>
      <c r="G7" s="10">
        <v>109</v>
      </c>
      <c r="H7" s="10">
        <v>102</v>
      </c>
      <c r="I7" s="10">
        <v>120</v>
      </c>
      <c r="J7" s="10">
        <v>95</v>
      </c>
      <c r="K7" s="10">
        <v>87</v>
      </c>
      <c r="L7" s="10">
        <v>164</v>
      </c>
      <c r="M7" s="10"/>
      <c r="N7" s="10">
        <v>207</v>
      </c>
      <c r="O7" s="10">
        <v>172</v>
      </c>
      <c r="P7" s="10">
        <v>134</v>
      </c>
      <c r="Q7" s="10">
        <v>158</v>
      </c>
      <c r="R7" s="10"/>
      <c r="S7" s="10">
        <v>91</v>
      </c>
      <c r="T7" s="10">
        <v>98</v>
      </c>
      <c r="U7" s="10">
        <v>48</v>
      </c>
      <c r="V7" s="10">
        <v>53</v>
      </c>
      <c r="W7" s="10">
        <v>50</v>
      </c>
      <c r="X7" s="10">
        <v>60</v>
      </c>
      <c r="Y7" s="10">
        <v>58</v>
      </c>
      <c r="Z7" s="10">
        <v>25</v>
      </c>
      <c r="AA7" s="10">
        <v>85</v>
      </c>
      <c r="AB7" s="10">
        <v>56</v>
      </c>
      <c r="AC7" s="10">
        <v>35</v>
      </c>
      <c r="AD7" s="10">
        <v>18</v>
      </c>
      <c r="AE7" s="10"/>
      <c r="AF7" s="10">
        <v>115</v>
      </c>
      <c r="AG7" s="10">
        <v>256</v>
      </c>
      <c r="AH7" s="10">
        <v>62</v>
      </c>
      <c r="AI7" s="10">
        <v>86</v>
      </c>
      <c r="AJ7" s="10">
        <v>36</v>
      </c>
      <c r="AK7" s="10"/>
      <c r="AL7" s="10">
        <v>192</v>
      </c>
      <c r="AM7" s="10">
        <v>111</v>
      </c>
      <c r="AN7" s="10">
        <v>71</v>
      </c>
      <c r="AO7" s="10">
        <v>125</v>
      </c>
      <c r="AP7" s="10">
        <v>43</v>
      </c>
      <c r="AQ7" s="10">
        <v>68</v>
      </c>
      <c r="AR7" s="10"/>
      <c r="AS7" s="10">
        <v>120</v>
      </c>
      <c r="AT7" s="10">
        <v>347</v>
      </c>
      <c r="AU7" s="10">
        <v>128</v>
      </c>
      <c r="AV7" s="10">
        <v>67</v>
      </c>
      <c r="AW7" s="10">
        <v>15</v>
      </c>
      <c r="AX7" s="10"/>
      <c r="AY7" s="10">
        <v>174</v>
      </c>
      <c r="AZ7" s="10">
        <v>259</v>
      </c>
      <c r="BA7" s="10">
        <v>140</v>
      </c>
      <c r="BB7" s="10">
        <v>77</v>
      </c>
      <c r="BC7" s="10">
        <v>23</v>
      </c>
      <c r="BD7" s="10"/>
      <c r="BE7" s="10">
        <v>28</v>
      </c>
      <c r="BF7" s="10">
        <v>143</v>
      </c>
      <c r="BG7" s="10">
        <v>306</v>
      </c>
      <c r="BH7" s="10">
        <v>196</v>
      </c>
      <c r="BI7" s="10"/>
      <c r="BJ7" s="10">
        <v>90</v>
      </c>
      <c r="BK7" s="10">
        <v>50</v>
      </c>
      <c r="BL7" s="10">
        <v>183</v>
      </c>
      <c r="BM7" s="10">
        <v>352</v>
      </c>
      <c r="BN7" s="10"/>
      <c r="BO7" s="10">
        <v>110</v>
      </c>
      <c r="BP7" s="10">
        <v>95</v>
      </c>
      <c r="BQ7" s="10">
        <v>469</v>
      </c>
      <c r="BR7" s="10"/>
      <c r="BS7" s="10">
        <v>390</v>
      </c>
      <c r="BT7" s="10">
        <v>284</v>
      </c>
      <c r="BU7" s="10"/>
      <c r="BV7" s="10">
        <v>186</v>
      </c>
      <c r="BW7" s="10">
        <v>241</v>
      </c>
      <c r="BX7" s="10">
        <v>211</v>
      </c>
      <c r="BY7" s="10"/>
      <c r="BZ7" s="10">
        <v>46</v>
      </c>
      <c r="CA7" s="10">
        <v>42</v>
      </c>
    </row>
    <row r="8" spans="2:79" ht="30" customHeight="1" x14ac:dyDescent="0.3">
      <c r="B8" s="11" t="s">
        <v>20</v>
      </c>
      <c r="C8" s="11">
        <v>675</v>
      </c>
      <c r="D8" s="11">
        <v>330</v>
      </c>
      <c r="E8" s="11">
        <v>341</v>
      </c>
      <c r="F8" s="11"/>
      <c r="G8" s="11">
        <v>103</v>
      </c>
      <c r="H8" s="11">
        <v>109</v>
      </c>
      <c r="I8" s="11">
        <v>119</v>
      </c>
      <c r="J8" s="11">
        <v>109</v>
      </c>
      <c r="K8" s="11">
        <v>80</v>
      </c>
      <c r="L8" s="11">
        <v>154</v>
      </c>
      <c r="M8" s="11"/>
      <c r="N8" s="11">
        <v>191</v>
      </c>
      <c r="O8" s="11">
        <v>174</v>
      </c>
      <c r="P8" s="11">
        <v>141</v>
      </c>
      <c r="Q8" s="11">
        <v>163</v>
      </c>
      <c r="R8" s="11"/>
      <c r="S8" s="11">
        <v>85</v>
      </c>
      <c r="T8" s="11">
        <v>91</v>
      </c>
      <c r="U8" s="11">
        <v>47</v>
      </c>
      <c r="V8" s="11">
        <v>53</v>
      </c>
      <c r="W8" s="11">
        <v>50</v>
      </c>
      <c r="X8" s="11">
        <v>58</v>
      </c>
      <c r="Y8" s="11">
        <v>53</v>
      </c>
      <c r="Z8" s="11">
        <v>27</v>
      </c>
      <c r="AA8" s="11">
        <v>82</v>
      </c>
      <c r="AB8" s="11">
        <v>62</v>
      </c>
      <c r="AC8" s="11">
        <v>46</v>
      </c>
      <c r="AD8" s="11">
        <v>22</v>
      </c>
      <c r="AE8" s="11"/>
      <c r="AF8" s="11">
        <v>111</v>
      </c>
      <c r="AG8" s="11">
        <v>252</v>
      </c>
      <c r="AH8" s="11">
        <v>61</v>
      </c>
      <c r="AI8" s="11">
        <v>88</v>
      </c>
      <c r="AJ8" s="11">
        <v>36</v>
      </c>
      <c r="AK8" s="11"/>
      <c r="AL8" s="11">
        <v>187</v>
      </c>
      <c r="AM8" s="11">
        <v>107</v>
      </c>
      <c r="AN8" s="11">
        <v>70</v>
      </c>
      <c r="AO8" s="11">
        <v>127</v>
      </c>
      <c r="AP8" s="11">
        <v>42</v>
      </c>
      <c r="AQ8" s="11">
        <v>68</v>
      </c>
      <c r="AR8" s="11"/>
      <c r="AS8" s="11">
        <v>117</v>
      </c>
      <c r="AT8" s="11">
        <v>347</v>
      </c>
      <c r="AU8" s="11">
        <v>128</v>
      </c>
      <c r="AV8" s="11">
        <v>67</v>
      </c>
      <c r="AW8" s="11">
        <v>16</v>
      </c>
      <c r="AX8" s="11"/>
      <c r="AY8" s="11">
        <v>170</v>
      </c>
      <c r="AZ8" s="11">
        <v>257</v>
      </c>
      <c r="BA8" s="11">
        <v>142</v>
      </c>
      <c r="BB8" s="11">
        <v>78</v>
      </c>
      <c r="BC8" s="11">
        <v>24</v>
      </c>
      <c r="BD8" s="11"/>
      <c r="BE8" s="11">
        <v>27</v>
      </c>
      <c r="BF8" s="11">
        <v>142</v>
      </c>
      <c r="BG8" s="11">
        <v>307</v>
      </c>
      <c r="BH8" s="11">
        <v>195</v>
      </c>
      <c r="BI8" s="11"/>
      <c r="BJ8" s="11">
        <v>91</v>
      </c>
      <c r="BK8" s="11">
        <v>48</v>
      </c>
      <c r="BL8" s="11">
        <v>183</v>
      </c>
      <c r="BM8" s="11">
        <v>351</v>
      </c>
      <c r="BN8" s="11"/>
      <c r="BO8" s="11">
        <v>112</v>
      </c>
      <c r="BP8" s="11">
        <v>93</v>
      </c>
      <c r="BQ8" s="11">
        <v>466</v>
      </c>
      <c r="BR8" s="11"/>
      <c r="BS8" s="11">
        <v>386</v>
      </c>
      <c r="BT8" s="11">
        <v>286</v>
      </c>
      <c r="BU8" s="11"/>
      <c r="BV8" s="11">
        <v>185</v>
      </c>
      <c r="BW8" s="11">
        <v>243</v>
      </c>
      <c r="BX8" s="11">
        <v>208</v>
      </c>
      <c r="BY8" s="11"/>
      <c r="BZ8" s="11">
        <v>46</v>
      </c>
      <c r="CA8" s="11">
        <v>41</v>
      </c>
    </row>
    <row r="9" spans="2:79" x14ac:dyDescent="0.3">
      <c r="B9" s="18" t="s">
        <v>321</v>
      </c>
      <c r="C9" s="17">
        <v>3.8214845133277199E-2</v>
      </c>
      <c r="D9" s="17">
        <v>4.5698074909018199E-2</v>
      </c>
      <c r="E9" s="17">
        <v>3.1348048598051001E-2</v>
      </c>
      <c r="F9" s="17"/>
      <c r="G9" s="17">
        <v>9.5410393897543605E-2</v>
      </c>
      <c r="H9" s="17">
        <v>4.8815474705124297E-2</v>
      </c>
      <c r="I9" s="17">
        <v>3.1437098601243198E-2</v>
      </c>
      <c r="J9" s="17">
        <v>3.13145890414765E-2</v>
      </c>
      <c r="K9" s="17">
        <v>2.1651193509052799E-2</v>
      </c>
      <c r="L9" s="17">
        <v>1.1103897879593601E-2</v>
      </c>
      <c r="M9" s="17"/>
      <c r="N9" s="17">
        <v>2.9784437042227701E-2</v>
      </c>
      <c r="O9" s="17">
        <v>1.19532725537548E-2</v>
      </c>
      <c r="P9" s="17">
        <v>4.976867568249E-2</v>
      </c>
      <c r="Q9" s="17">
        <v>6.1302930159360197E-2</v>
      </c>
      <c r="R9" s="17"/>
      <c r="S9" s="17">
        <v>4.5653880220606902E-2</v>
      </c>
      <c r="T9" s="17">
        <v>3.2334006998447198E-2</v>
      </c>
      <c r="U9" s="17">
        <v>4.4751837612314903E-2</v>
      </c>
      <c r="V9" s="17">
        <v>1.9344918074608398E-2</v>
      </c>
      <c r="W9" s="17">
        <v>3.8268746508137198E-2</v>
      </c>
      <c r="X9" s="17">
        <v>8.2353917929933601E-2</v>
      </c>
      <c r="Y9" s="17">
        <v>4.9551628910980403E-2</v>
      </c>
      <c r="Z9" s="17">
        <v>5.3001644195153901E-2</v>
      </c>
      <c r="AA9" s="17">
        <v>3.4918604019816703E-2</v>
      </c>
      <c r="AB9" s="17">
        <v>1.7499690476623898E-2</v>
      </c>
      <c r="AC9" s="17">
        <v>0</v>
      </c>
      <c r="AD9" s="17">
        <v>5.3548795917912298E-2</v>
      </c>
      <c r="AE9" s="17"/>
      <c r="AF9" s="17">
        <v>3.7017349225801799E-2</v>
      </c>
      <c r="AG9" s="17">
        <v>4.7382012303452001E-2</v>
      </c>
      <c r="AH9" s="17">
        <v>0</v>
      </c>
      <c r="AI9" s="17">
        <v>3.4534212551648798E-2</v>
      </c>
      <c r="AJ9" s="17">
        <v>2.7045230575362102E-2</v>
      </c>
      <c r="AK9" s="17"/>
      <c r="AL9" s="17">
        <v>3.77507641521235E-2</v>
      </c>
      <c r="AM9" s="17">
        <v>2.72334869303099E-2</v>
      </c>
      <c r="AN9" s="17">
        <v>1.48341292165094E-2</v>
      </c>
      <c r="AO9" s="17">
        <v>6.8544011125147505E-2</v>
      </c>
      <c r="AP9" s="17">
        <v>2.3067614385912202E-2</v>
      </c>
      <c r="AQ9" s="17">
        <v>1.48625124527239E-2</v>
      </c>
      <c r="AR9" s="17"/>
      <c r="AS9" s="17">
        <v>5.3094371025187603E-2</v>
      </c>
      <c r="AT9" s="17">
        <v>3.6970650453965498E-2</v>
      </c>
      <c r="AU9" s="17">
        <v>2.9582771527462901E-2</v>
      </c>
      <c r="AV9" s="17">
        <v>1.24081280665326E-2</v>
      </c>
      <c r="AW9" s="17">
        <v>0.13545936136537501</v>
      </c>
      <c r="AX9" s="17"/>
      <c r="AY9" s="17">
        <v>4.7478980278580198E-2</v>
      </c>
      <c r="AZ9" s="17">
        <v>4.61219351325904E-2</v>
      </c>
      <c r="BA9" s="17">
        <v>1.982185194704E-2</v>
      </c>
      <c r="BB9" s="17">
        <v>2.4212925960833E-2</v>
      </c>
      <c r="BC9" s="17">
        <v>4.8527868975750503E-2</v>
      </c>
      <c r="BD9" s="17"/>
      <c r="BE9" s="17">
        <v>0</v>
      </c>
      <c r="BF9" s="17">
        <v>1.30213064547312E-2</v>
      </c>
      <c r="BG9" s="17">
        <v>5.3495517341708702E-2</v>
      </c>
      <c r="BH9" s="17">
        <v>3.8524944719882298E-2</v>
      </c>
      <c r="BI9" s="17"/>
      <c r="BJ9" s="17">
        <v>3.3825153485284601E-2</v>
      </c>
      <c r="BK9" s="17">
        <v>7.9582107011638994E-2</v>
      </c>
      <c r="BL9" s="17">
        <v>2.0911150070623202E-2</v>
      </c>
      <c r="BM9" s="17">
        <v>4.2946869680813203E-2</v>
      </c>
      <c r="BN9" s="17"/>
      <c r="BO9" s="17">
        <v>3.3685093576432797E-2</v>
      </c>
      <c r="BP9" s="17">
        <v>6.20660752842341E-2</v>
      </c>
      <c r="BQ9" s="17">
        <v>3.47583169116292E-2</v>
      </c>
      <c r="BR9" s="17"/>
      <c r="BS9" s="17">
        <v>2.60190764268406E-2</v>
      </c>
      <c r="BT9" s="17">
        <v>5.50604356813649E-2</v>
      </c>
      <c r="BU9" s="17"/>
      <c r="BV9" s="17">
        <v>2.6067488004497201E-2</v>
      </c>
      <c r="BW9" s="17">
        <v>3.6186822926687803E-2</v>
      </c>
      <c r="BX9" s="17">
        <v>4.3756926853512401E-2</v>
      </c>
      <c r="BY9" s="17"/>
      <c r="BZ9" s="17">
        <v>2.1850396074376398E-2</v>
      </c>
      <c r="CA9" s="17">
        <v>0.112245280740166</v>
      </c>
    </row>
    <row r="10" spans="2:79" x14ac:dyDescent="0.3">
      <c r="B10" s="18" t="s">
        <v>322</v>
      </c>
      <c r="C10" s="17">
        <v>6.1045375859701302E-2</v>
      </c>
      <c r="D10" s="17">
        <v>7.5571753518812998E-2</v>
      </c>
      <c r="E10" s="17">
        <v>4.3994446294918402E-2</v>
      </c>
      <c r="F10" s="17"/>
      <c r="G10" s="17">
        <v>4.7375023172655302E-2</v>
      </c>
      <c r="H10" s="17">
        <v>1.84807390877408E-2</v>
      </c>
      <c r="I10" s="17">
        <v>9.8895448815581405E-2</v>
      </c>
      <c r="J10" s="17">
        <v>0.106587842291374</v>
      </c>
      <c r="K10" s="17">
        <v>5.8865010485524699E-2</v>
      </c>
      <c r="L10" s="17">
        <v>3.9931704991528802E-2</v>
      </c>
      <c r="M10" s="17"/>
      <c r="N10" s="17">
        <v>5.5504400261375798E-2</v>
      </c>
      <c r="O10" s="17">
        <v>2.7528021932092101E-2</v>
      </c>
      <c r="P10" s="17">
        <v>8.7721082106946097E-2</v>
      </c>
      <c r="Q10" s="17">
        <v>7.5879132879514394E-2</v>
      </c>
      <c r="R10" s="17"/>
      <c r="S10" s="17">
        <v>6.72643230000885E-2</v>
      </c>
      <c r="T10" s="17">
        <v>3.1653400619631802E-2</v>
      </c>
      <c r="U10" s="17">
        <v>4.2988099999261203E-2</v>
      </c>
      <c r="V10" s="17">
        <v>5.6623061353967802E-2</v>
      </c>
      <c r="W10" s="17">
        <v>8.2586283830860405E-2</v>
      </c>
      <c r="X10" s="17">
        <v>0.107581678328924</v>
      </c>
      <c r="Y10" s="17">
        <v>3.5775977268660698E-2</v>
      </c>
      <c r="Z10" s="17">
        <v>8.1228790808036105E-2</v>
      </c>
      <c r="AA10" s="17">
        <v>3.6061030340446103E-2</v>
      </c>
      <c r="AB10" s="17">
        <v>5.83043001113564E-2</v>
      </c>
      <c r="AC10" s="17">
        <v>8.5335582665864704E-2</v>
      </c>
      <c r="AD10" s="17">
        <v>0.12391909602423599</v>
      </c>
      <c r="AE10" s="17"/>
      <c r="AF10" s="17">
        <v>2.53282319440193E-2</v>
      </c>
      <c r="AG10" s="17">
        <v>4.68119589886083E-2</v>
      </c>
      <c r="AH10" s="17">
        <v>0.102739449672953</v>
      </c>
      <c r="AI10" s="17">
        <v>9.0022448484357101E-2</v>
      </c>
      <c r="AJ10" s="17">
        <v>0.124446577166822</v>
      </c>
      <c r="AK10" s="17"/>
      <c r="AL10" s="17">
        <v>4.21156120700018E-2</v>
      </c>
      <c r="AM10" s="17">
        <v>4.27011145524561E-2</v>
      </c>
      <c r="AN10" s="17">
        <v>0.100594408552169</v>
      </c>
      <c r="AO10" s="17">
        <v>7.0357611960661204E-2</v>
      </c>
      <c r="AP10" s="17">
        <v>5.5252402545203298E-2</v>
      </c>
      <c r="AQ10" s="17">
        <v>6.5281488445977295E-2</v>
      </c>
      <c r="AR10" s="17"/>
      <c r="AS10" s="17">
        <v>5.9453490099192603E-2</v>
      </c>
      <c r="AT10" s="17">
        <v>6.0977414947113902E-2</v>
      </c>
      <c r="AU10" s="17">
        <v>5.70431976887633E-2</v>
      </c>
      <c r="AV10" s="17">
        <v>8.6211287900319303E-2</v>
      </c>
      <c r="AW10" s="17">
        <v>0</v>
      </c>
      <c r="AX10" s="17"/>
      <c r="AY10" s="17">
        <v>8.2295219490276295E-2</v>
      </c>
      <c r="AZ10" s="17">
        <v>4.81527500710223E-2</v>
      </c>
      <c r="BA10" s="17">
        <v>4.2233141258997901E-2</v>
      </c>
      <c r="BB10" s="17">
        <v>9.7366871996154E-2</v>
      </c>
      <c r="BC10" s="17">
        <v>5.1470891652189002E-2</v>
      </c>
      <c r="BD10" s="17"/>
      <c r="BE10" s="17">
        <v>8.8150762293582902E-2</v>
      </c>
      <c r="BF10" s="17">
        <v>6.1721649143723002E-2</v>
      </c>
      <c r="BG10" s="17">
        <v>5.4784710446446998E-2</v>
      </c>
      <c r="BH10" s="17">
        <v>6.7829507536012107E-2</v>
      </c>
      <c r="BI10" s="17"/>
      <c r="BJ10" s="17">
        <v>8.0462164593460103E-2</v>
      </c>
      <c r="BK10" s="17">
        <v>8.1379173195595303E-2</v>
      </c>
      <c r="BL10" s="17">
        <v>6.13503265566024E-2</v>
      </c>
      <c r="BM10" s="17">
        <v>5.3396522157615402E-2</v>
      </c>
      <c r="BN10" s="17"/>
      <c r="BO10" s="17">
        <v>8.4409260297604302E-2</v>
      </c>
      <c r="BP10" s="17">
        <v>2.1439884123310101E-2</v>
      </c>
      <c r="BQ10" s="17">
        <v>6.3723254598367599E-2</v>
      </c>
      <c r="BR10" s="17"/>
      <c r="BS10" s="17">
        <v>6.7821855171167497E-2</v>
      </c>
      <c r="BT10" s="17">
        <v>4.91446770426009E-2</v>
      </c>
      <c r="BU10" s="17"/>
      <c r="BV10" s="17">
        <v>2.7461137922988099E-2</v>
      </c>
      <c r="BW10" s="17">
        <v>9.1774122400304206E-2</v>
      </c>
      <c r="BX10" s="17">
        <v>5.6202217918503501E-2</v>
      </c>
      <c r="BY10" s="17"/>
      <c r="BZ10" s="17">
        <v>2.63873213636437E-2</v>
      </c>
      <c r="CA10" s="17">
        <v>0</v>
      </c>
    </row>
    <row r="11" spans="2:79" x14ac:dyDescent="0.3">
      <c r="B11" s="18" t="s">
        <v>323</v>
      </c>
      <c r="C11" s="17">
        <v>0.15201262101907301</v>
      </c>
      <c r="D11" s="17">
        <v>0.15210181522789301</v>
      </c>
      <c r="E11" s="17">
        <v>0.15080247464690399</v>
      </c>
      <c r="F11" s="17"/>
      <c r="G11" s="17">
        <v>0.221743649360437</v>
      </c>
      <c r="H11" s="17">
        <v>0.20762227437983999</v>
      </c>
      <c r="I11" s="17">
        <v>0.221229786689353</v>
      </c>
      <c r="J11" s="17">
        <v>7.5722881824555194E-2</v>
      </c>
      <c r="K11" s="17">
        <v>6.8374033925906699E-2</v>
      </c>
      <c r="L11" s="17">
        <v>0.109987614150461</v>
      </c>
      <c r="M11" s="17"/>
      <c r="N11" s="17">
        <v>0.10285531998817</v>
      </c>
      <c r="O11" s="17">
        <v>0.19236765727042701</v>
      </c>
      <c r="P11" s="17">
        <v>0.178285020322451</v>
      </c>
      <c r="Q11" s="17">
        <v>0.14985633027648201</v>
      </c>
      <c r="R11" s="17"/>
      <c r="S11" s="17">
        <v>0.124733531983016</v>
      </c>
      <c r="T11" s="17">
        <v>9.2649476242297094E-2</v>
      </c>
      <c r="U11" s="17">
        <v>0.11090750551867699</v>
      </c>
      <c r="V11" s="17">
        <v>0.18432846240176501</v>
      </c>
      <c r="W11" s="17">
        <v>0.137081856124979</v>
      </c>
      <c r="X11" s="17">
        <v>0.14690205966148401</v>
      </c>
      <c r="Y11" s="17">
        <v>0.22536915873855601</v>
      </c>
      <c r="Z11" s="17">
        <v>0.164873087387609</v>
      </c>
      <c r="AA11" s="17">
        <v>0.15635856061265699</v>
      </c>
      <c r="AB11" s="17">
        <v>0.23016275763442801</v>
      </c>
      <c r="AC11" s="17">
        <v>0.139071221641171</v>
      </c>
      <c r="AD11" s="17">
        <v>0.15819633320488999</v>
      </c>
      <c r="AE11" s="17"/>
      <c r="AF11" s="17">
        <v>0.117544063208902</v>
      </c>
      <c r="AG11" s="17">
        <v>0.16194977400887101</v>
      </c>
      <c r="AH11" s="17">
        <v>7.0575644242041796E-2</v>
      </c>
      <c r="AI11" s="17">
        <v>0.218805893167973</v>
      </c>
      <c r="AJ11" s="17">
        <v>0.15769083618375901</v>
      </c>
      <c r="AK11" s="17"/>
      <c r="AL11" s="17">
        <v>0.181639919962752</v>
      </c>
      <c r="AM11" s="17">
        <v>0.14508305371629299</v>
      </c>
      <c r="AN11" s="17">
        <v>0.138706645587519</v>
      </c>
      <c r="AO11" s="17">
        <v>0.157111796211718</v>
      </c>
      <c r="AP11" s="17">
        <v>0.117238191922233</v>
      </c>
      <c r="AQ11" s="17">
        <v>0.12902977108192401</v>
      </c>
      <c r="AR11" s="17"/>
      <c r="AS11" s="17">
        <v>0.15855579608724299</v>
      </c>
      <c r="AT11" s="17">
        <v>0.16540340243715801</v>
      </c>
      <c r="AU11" s="17">
        <v>0.14719930618385599</v>
      </c>
      <c r="AV11" s="17">
        <v>0.101790024355013</v>
      </c>
      <c r="AW11" s="17">
        <v>6.0048974231275601E-2</v>
      </c>
      <c r="AX11" s="17"/>
      <c r="AY11" s="17">
        <v>0.15363022852632399</v>
      </c>
      <c r="AZ11" s="17">
        <v>0.15667583551122999</v>
      </c>
      <c r="BA11" s="17">
        <v>0.137806030614538</v>
      </c>
      <c r="BB11" s="17">
        <v>0.150685521033051</v>
      </c>
      <c r="BC11" s="17">
        <v>0.122402795505517</v>
      </c>
      <c r="BD11" s="17"/>
      <c r="BE11" s="17">
        <v>0.18143895983412101</v>
      </c>
      <c r="BF11" s="17">
        <v>0.15614390011859899</v>
      </c>
      <c r="BG11" s="17">
        <v>0.14287499946784701</v>
      </c>
      <c r="BH11" s="17">
        <v>0.16226706507816499</v>
      </c>
      <c r="BI11" s="17"/>
      <c r="BJ11" s="17">
        <v>0.23025921888522</v>
      </c>
      <c r="BK11" s="17">
        <v>0.26735161182754402</v>
      </c>
      <c r="BL11" s="17">
        <v>0.132068465541618</v>
      </c>
      <c r="BM11" s="17">
        <v>0.127181664721701</v>
      </c>
      <c r="BN11" s="17"/>
      <c r="BO11" s="17">
        <v>0.19003194367869999</v>
      </c>
      <c r="BP11" s="17">
        <v>0.30141405511764602</v>
      </c>
      <c r="BQ11" s="17">
        <v>0.11381411884848899</v>
      </c>
      <c r="BR11" s="17"/>
      <c r="BS11" s="17">
        <v>0.14633376500041401</v>
      </c>
      <c r="BT11" s="17">
        <v>0.16123199473880301</v>
      </c>
      <c r="BU11" s="17"/>
      <c r="BV11" s="17">
        <v>0.13065358164702501</v>
      </c>
      <c r="BW11" s="17">
        <v>0.16566835756200299</v>
      </c>
      <c r="BX11" s="17">
        <v>0.150734343529415</v>
      </c>
      <c r="BY11" s="17"/>
      <c r="BZ11" s="17">
        <v>0.125977581589095</v>
      </c>
      <c r="CA11" s="17">
        <v>0.26289115781558797</v>
      </c>
    </row>
    <row r="12" spans="2:79" x14ac:dyDescent="0.3">
      <c r="B12" s="18" t="s">
        <v>324</v>
      </c>
      <c r="C12" s="17">
        <v>0.23734037902542801</v>
      </c>
      <c r="D12" s="17">
        <v>0.21002085745224999</v>
      </c>
      <c r="E12" s="17">
        <v>0.26604143726989299</v>
      </c>
      <c r="F12" s="17"/>
      <c r="G12" s="17">
        <v>0.16666273957445801</v>
      </c>
      <c r="H12" s="17">
        <v>0.17406735905047299</v>
      </c>
      <c r="I12" s="17">
        <v>0.20355007690598501</v>
      </c>
      <c r="J12" s="17">
        <v>0.32143028757397202</v>
      </c>
      <c r="K12" s="17">
        <v>0.30322218560111802</v>
      </c>
      <c r="L12" s="17">
        <v>0.26175626605989599</v>
      </c>
      <c r="M12" s="17"/>
      <c r="N12" s="17">
        <v>0.19500857903718599</v>
      </c>
      <c r="O12" s="17">
        <v>0.25195763319426601</v>
      </c>
      <c r="P12" s="17">
        <v>0.25073525258144402</v>
      </c>
      <c r="Q12" s="17">
        <v>0.24959390143458099</v>
      </c>
      <c r="R12" s="17"/>
      <c r="S12" s="17">
        <v>0.26743818084563498</v>
      </c>
      <c r="T12" s="17">
        <v>0.30358792167311499</v>
      </c>
      <c r="U12" s="17">
        <v>0.37913008420259797</v>
      </c>
      <c r="V12" s="17">
        <v>0.190872421783817</v>
      </c>
      <c r="W12" s="17">
        <v>0.19298681456370201</v>
      </c>
      <c r="X12" s="17">
        <v>0.21689495990283</v>
      </c>
      <c r="Y12" s="17">
        <v>0.171412783023942</v>
      </c>
      <c r="Z12" s="17">
        <v>0.148820145946055</v>
      </c>
      <c r="AA12" s="17">
        <v>0.231721459432082</v>
      </c>
      <c r="AB12" s="17">
        <v>0.18113905094837901</v>
      </c>
      <c r="AC12" s="17">
        <v>0.27744899716156901</v>
      </c>
      <c r="AD12" s="17">
        <v>0.17118723959590801</v>
      </c>
      <c r="AE12" s="17"/>
      <c r="AF12" s="17">
        <v>0.26519509551963399</v>
      </c>
      <c r="AG12" s="17">
        <v>0.197747684063871</v>
      </c>
      <c r="AH12" s="17">
        <v>0.28787218288153599</v>
      </c>
      <c r="AI12" s="17">
        <v>0.24200657730028499</v>
      </c>
      <c r="AJ12" s="17">
        <v>0.160412692978911</v>
      </c>
      <c r="AK12" s="17"/>
      <c r="AL12" s="17">
        <v>0.18260755383612401</v>
      </c>
      <c r="AM12" s="17">
        <v>0.237204106107201</v>
      </c>
      <c r="AN12" s="17">
        <v>0.24814078822727001</v>
      </c>
      <c r="AO12" s="17">
        <v>0.285537300343707</v>
      </c>
      <c r="AP12" s="17">
        <v>0.121040451725432</v>
      </c>
      <c r="AQ12" s="17">
        <v>0.37083813498679602</v>
      </c>
      <c r="AR12" s="17"/>
      <c r="AS12" s="17">
        <v>0.15841951785083799</v>
      </c>
      <c r="AT12" s="17">
        <v>0.223815432302859</v>
      </c>
      <c r="AU12" s="17">
        <v>0.33931216343945098</v>
      </c>
      <c r="AV12" s="17">
        <v>0.247449327564493</v>
      </c>
      <c r="AW12" s="17">
        <v>0.24735218843165999</v>
      </c>
      <c r="AX12" s="17"/>
      <c r="AY12" s="17">
        <v>0.192472057608819</v>
      </c>
      <c r="AZ12" s="17">
        <v>0.23736948583737799</v>
      </c>
      <c r="BA12" s="17">
        <v>0.33733700726131099</v>
      </c>
      <c r="BB12" s="17">
        <v>0.200977678019089</v>
      </c>
      <c r="BC12" s="17">
        <v>0.11894455835594001</v>
      </c>
      <c r="BD12" s="17"/>
      <c r="BE12" s="17">
        <v>9.7651683241823606E-2</v>
      </c>
      <c r="BF12" s="17">
        <v>0.203024790161661</v>
      </c>
      <c r="BG12" s="17">
        <v>0.24038205348003</v>
      </c>
      <c r="BH12" s="17">
        <v>0.26670099763397598</v>
      </c>
      <c r="BI12" s="17"/>
      <c r="BJ12" s="17">
        <v>0.18773639606637901</v>
      </c>
      <c r="BK12" s="17">
        <v>6.07752390989569E-2</v>
      </c>
      <c r="BL12" s="17">
        <v>0.249913359387024</v>
      </c>
      <c r="BM12" s="17">
        <v>0.26367227358805201</v>
      </c>
      <c r="BN12" s="17"/>
      <c r="BO12" s="17">
        <v>0.192881702728458</v>
      </c>
      <c r="BP12" s="17">
        <v>0.16253647714900499</v>
      </c>
      <c r="BQ12" s="17">
        <v>0.25841033331983598</v>
      </c>
      <c r="BR12" s="17"/>
      <c r="BS12" s="17">
        <v>0.248035270233816</v>
      </c>
      <c r="BT12" s="17">
        <v>0.221755704595166</v>
      </c>
      <c r="BU12" s="17"/>
      <c r="BV12" s="17">
        <v>0.22412043921523001</v>
      </c>
      <c r="BW12" s="17">
        <v>0.27032838868098802</v>
      </c>
      <c r="BX12" s="17">
        <v>0.20383462096971999</v>
      </c>
      <c r="BY12" s="17"/>
      <c r="BZ12" s="17">
        <v>0.22679745581215199</v>
      </c>
      <c r="CA12" s="17">
        <v>0.11038692665946399</v>
      </c>
    </row>
    <row r="13" spans="2:79" x14ac:dyDescent="0.3">
      <c r="B13" s="18" t="s">
        <v>325</v>
      </c>
      <c r="C13" s="17">
        <v>0.27866181250094801</v>
      </c>
      <c r="D13" s="17">
        <v>0.29562580265838501</v>
      </c>
      <c r="E13" s="17">
        <v>0.26494596862359898</v>
      </c>
      <c r="F13" s="17"/>
      <c r="G13" s="17">
        <v>0.28737063877188301</v>
      </c>
      <c r="H13" s="17">
        <v>0.31927589360691999</v>
      </c>
      <c r="I13" s="17">
        <v>0.212217564658299</v>
      </c>
      <c r="J13" s="17">
        <v>0.25036121221104801</v>
      </c>
      <c r="K13" s="17">
        <v>0.301203029564303</v>
      </c>
      <c r="L13" s="17">
        <v>0.30378316044331399</v>
      </c>
      <c r="M13" s="17"/>
      <c r="N13" s="17">
        <v>0.301493546793208</v>
      </c>
      <c r="O13" s="17">
        <v>0.306343886424078</v>
      </c>
      <c r="P13" s="17">
        <v>0.26478719522042599</v>
      </c>
      <c r="Q13" s="17">
        <v>0.24511176400065901</v>
      </c>
      <c r="R13" s="17"/>
      <c r="S13" s="17">
        <v>0.26882828638794898</v>
      </c>
      <c r="T13" s="17">
        <v>0.24994115018355401</v>
      </c>
      <c r="U13" s="17">
        <v>0.25657596005718403</v>
      </c>
      <c r="V13" s="17">
        <v>0.229737931768283</v>
      </c>
      <c r="W13" s="17">
        <v>0.30904571044414197</v>
      </c>
      <c r="X13" s="17">
        <v>0.30303506699634702</v>
      </c>
      <c r="Y13" s="17">
        <v>0.23990665891556701</v>
      </c>
      <c r="Z13" s="17">
        <v>0.319742352994204</v>
      </c>
      <c r="AA13" s="17">
        <v>0.29287308854949001</v>
      </c>
      <c r="AB13" s="17">
        <v>0.27016011263495499</v>
      </c>
      <c r="AC13" s="17">
        <v>0.35161526716663599</v>
      </c>
      <c r="AD13" s="17">
        <v>0.33139488044162102</v>
      </c>
      <c r="AE13" s="17"/>
      <c r="AF13" s="17">
        <v>0.27616441118038898</v>
      </c>
      <c r="AG13" s="17">
        <v>0.312028714258547</v>
      </c>
      <c r="AH13" s="17">
        <v>0.235855007757515</v>
      </c>
      <c r="AI13" s="17">
        <v>0.18226390809881901</v>
      </c>
      <c r="AJ13" s="17">
        <v>0.33649234884625101</v>
      </c>
      <c r="AK13" s="17"/>
      <c r="AL13" s="17">
        <v>0.31556812757698499</v>
      </c>
      <c r="AM13" s="17">
        <v>0.28500301829980401</v>
      </c>
      <c r="AN13" s="17">
        <v>0.213831825313509</v>
      </c>
      <c r="AO13" s="17">
        <v>0.21970993518087301</v>
      </c>
      <c r="AP13" s="17">
        <v>0.28143210737186702</v>
      </c>
      <c r="AQ13" s="17">
        <v>0.26894003461054</v>
      </c>
      <c r="AR13" s="17"/>
      <c r="AS13" s="17">
        <v>0.27044149312822202</v>
      </c>
      <c r="AT13" s="17">
        <v>0.29406204937003</v>
      </c>
      <c r="AU13" s="17">
        <v>0.223639970859146</v>
      </c>
      <c r="AV13" s="17">
        <v>0.31521334686776098</v>
      </c>
      <c r="AW13" s="17">
        <v>0.29269169915481202</v>
      </c>
      <c r="AX13" s="17"/>
      <c r="AY13" s="17">
        <v>0.236051025929187</v>
      </c>
      <c r="AZ13" s="17">
        <v>0.30750567994359201</v>
      </c>
      <c r="BA13" s="17">
        <v>0.264770017103925</v>
      </c>
      <c r="BB13" s="17">
        <v>0.27031607809887098</v>
      </c>
      <c r="BC13" s="17">
        <v>0.34624835567421602</v>
      </c>
      <c r="BD13" s="17"/>
      <c r="BE13" s="17">
        <v>0.26160777882223402</v>
      </c>
      <c r="BF13" s="17">
        <v>0.36030071908373801</v>
      </c>
      <c r="BG13" s="17">
        <v>0.25474977714352098</v>
      </c>
      <c r="BH13" s="17">
        <v>0.25995781572281201</v>
      </c>
      <c r="BI13" s="17"/>
      <c r="BJ13" s="17">
        <v>0.31764480245608701</v>
      </c>
      <c r="BK13" s="17">
        <v>0.193018683247557</v>
      </c>
      <c r="BL13" s="17">
        <v>0.27444506844092698</v>
      </c>
      <c r="BM13" s="17">
        <v>0.28393965422255202</v>
      </c>
      <c r="BN13" s="17"/>
      <c r="BO13" s="17">
        <v>0.27593318880670498</v>
      </c>
      <c r="BP13" s="17">
        <v>0.22619640387348999</v>
      </c>
      <c r="BQ13" s="17">
        <v>0.29153915798094099</v>
      </c>
      <c r="BR13" s="17"/>
      <c r="BS13" s="17">
        <v>0.26232090505268402</v>
      </c>
      <c r="BT13" s="17">
        <v>0.30356376203340901</v>
      </c>
      <c r="BU13" s="17"/>
      <c r="BV13" s="17">
        <v>0.32855751178668202</v>
      </c>
      <c r="BW13" s="17">
        <v>0.25382982074176402</v>
      </c>
      <c r="BX13" s="17">
        <v>0.25461812122612898</v>
      </c>
      <c r="BY13" s="17"/>
      <c r="BZ13" s="17">
        <v>0.35498168758256199</v>
      </c>
      <c r="CA13" s="17">
        <v>0.31927613491505902</v>
      </c>
    </row>
    <row r="14" spans="2:79" x14ac:dyDescent="0.3">
      <c r="B14" s="18" t="s">
        <v>326</v>
      </c>
      <c r="C14" s="17">
        <v>0.171045439871991</v>
      </c>
      <c r="D14" s="17">
        <v>0.171436926150557</v>
      </c>
      <c r="E14" s="17">
        <v>0.16886126332427301</v>
      </c>
      <c r="F14" s="17"/>
      <c r="G14" s="17">
        <v>0.110440648866397</v>
      </c>
      <c r="H14" s="17">
        <v>0.18257489760822801</v>
      </c>
      <c r="I14" s="17">
        <v>0.17041803063941299</v>
      </c>
      <c r="J14" s="17">
        <v>0.173832157490206</v>
      </c>
      <c r="K14" s="17">
        <v>0.19718024955396399</v>
      </c>
      <c r="L14" s="17">
        <v>0.18849324413672</v>
      </c>
      <c r="M14" s="17"/>
      <c r="N14" s="17">
        <v>0.24243317643201201</v>
      </c>
      <c r="O14" s="17">
        <v>0.12861829899421001</v>
      </c>
      <c r="P14" s="17">
        <v>0.138658573627117</v>
      </c>
      <c r="Q14" s="17">
        <v>0.16090240215211199</v>
      </c>
      <c r="R14" s="17"/>
      <c r="S14" s="17">
        <v>0.16273606695790399</v>
      </c>
      <c r="T14" s="17">
        <v>0.24276550735359301</v>
      </c>
      <c r="U14" s="17">
        <v>8.2897110136874105E-2</v>
      </c>
      <c r="V14" s="17">
        <v>0.24727694346868101</v>
      </c>
      <c r="W14" s="17">
        <v>0.15392072989965699</v>
      </c>
      <c r="X14" s="17">
        <v>0.12639929150830101</v>
      </c>
      <c r="Y14" s="17">
        <v>0.24109676106389999</v>
      </c>
      <c r="Z14" s="17">
        <v>0.19359260035481199</v>
      </c>
      <c r="AA14" s="17">
        <v>0.17313363458470499</v>
      </c>
      <c r="AB14" s="17">
        <v>0.122042519193946</v>
      </c>
      <c r="AC14" s="17">
        <v>0.119728487291825</v>
      </c>
      <c r="AD14" s="17">
        <v>0.109996031043377</v>
      </c>
      <c r="AE14" s="17"/>
      <c r="AF14" s="17">
        <v>0.21049291137290599</v>
      </c>
      <c r="AG14" s="17">
        <v>0.194027981938317</v>
      </c>
      <c r="AH14" s="17">
        <v>0.172535433619875</v>
      </c>
      <c r="AI14" s="17">
        <v>0.17447627430381701</v>
      </c>
      <c r="AJ14" s="17">
        <v>7.9309496573958194E-2</v>
      </c>
      <c r="AK14" s="17"/>
      <c r="AL14" s="17">
        <v>0.19919916617743499</v>
      </c>
      <c r="AM14" s="17">
        <v>0.18306440372684499</v>
      </c>
      <c r="AN14" s="17">
        <v>0.21643191647071</v>
      </c>
      <c r="AO14" s="17">
        <v>0.14939262436833201</v>
      </c>
      <c r="AP14" s="17">
        <v>0.20181980665718099</v>
      </c>
      <c r="AQ14" s="17">
        <v>0.104386461940163</v>
      </c>
      <c r="AR14" s="17"/>
      <c r="AS14" s="17">
        <v>0.212753027483364</v>
      </c>
      <c r="AT14" s="17">
        <v>0.169939557314811</v>
      </c>
      <c r="AU14" s="17">
        <v>0.16142444741241099</v>
      </c>
      <c r="AV14" s="17">
        <v>0.11721302943866201</v>
      </c>
      <c r="AW14" s="17">
        <v>0.19322966320760601</v>
      </c>
      <c r="AX14" s="17"/>
      <c r="AY14" s="17">
        <v>0.18929726524436499</v>
      </c>
      <c r="AZ14" s="17">
        <v>0.174125277144484</v>
      </c>
      <c r="BA14" s="17">
        <v>0.12896726383323301</v>
      </c>
      <c r="BB14" s="17">
        <v>0.190485243403581</v>
      </c>
      <c r="BC14" s="17">
        <v>0.22242314396367299</v>
      </c>
      <c r="BD14" s="17"/>
      <c r="BE14" s="17">
        <v>0.33535473662356002</v>
      </c>
      <c r="BF14" s="17">
        <v>0.164294973259484</v>
      </c>
      <c r="BG14" s="17">
        <v>0.19485046227164701</v>
      </c>
      <c r="BH14" s="17">
        <v>0.11919578211791999</v>
      </c>
      <c r="BI14" s="17"/>
      <c r="BJ14" s="17">
        <v>8.7632591923150496E-2</v>
      </c>
      <c r="BK14" s="17">
        <v>0.241160512032427</v>
      </c>
      <c r="BL14" s="17">
        <v>0.19585434037448099</v>
      </c>
      <c r="BM14" s="17">
        <v>0.17107902992930599</v>
      </c>
      <c r="BN14" s="17"/>
      <c r="BO14" s="17">
        <v>0.17178049672251999</v>
      </c>
      <c r="BP14" s="17">
        <v>0.16303619663093399</v>
      </c>
      <c r="BQ14" s="17">
        <v>0.17351734208028599</v>
      </c>
      <c r="BR14" s="17"/>
      <c r="BS14" s="17">
        <v>0.187097690335876</v>
      </c>
      <c r="BT14" s="17">
        <v>0.15114119694969599</v>
      </c>
      <c r="BU14" s="17"/>
      <c r="BV14" s="17">
        <v>0.19176286438443599</v>
      </c>
      <c r="BW14" s="17">
        <v>0.123469517396061</v>
      </c>
      <c r="BX14" s="17">
        <v>0.22273447335687299</v>
      </c>
      <c r="BY14" s="17"/>
      <c r="BZ14" s="17">
        <v>0.19920534873530199</v>
      </c>
      <c r="CA14" s="17">
        <v>0.17170639947435001</v>
      </c>
    </row>
    <row r="15" spans="2:79" x14ac:dyDescent="0.3">
      <c r="B15" s="18" t="s">
        <v>327</v>
      </c>
      <c r="C15" s="19">
        <v>6.1679526589581798E-2</v>
      </c>
      <c r="D15" s="19">
        <v>4.9544770083084402E-2</v>
      </c>
      <c r="E15" s="19">
        <v>7.4006361242361499E-2</v>
      </c>
      <c r="F15" s="19"/>
      <c r="G15" s="19">
        <v>7.0996906356626394E-2</v>
      </c>
      <c r="H15" s="19">
        <v>4.9163361561673398E-2</v>
      </c>
      <c r="I15" s="19">
        <v>6.2251993690126101E-2</v>
      </c>
      <c r="J15" s="19">
        <v>4.0751029567368501E-2</v>
      </c>
      <c r="K15" s="19">
        <v>4.9504297360130602E-2</v>
      </c>
      <c r="L15" s="19">
        <v>8.4944112338487601E-2</v>
      </c>
      <c r="M15" s="19"/>
      <c r="N15" s="19">
        <v>7.2920540445820303E-2</v>
      </c>
      <c r="O15" s="19">
        <v>8.1231229631172297E-2</v>
      </c>
      <c r="P15" s="19">
        <v>3.00442004591269E-2</v>
      </c>
      <c r="Q15" s="19">
        <v>5.7353539097290997E-2</v>
      </c>
      <c r="R15" s="19"/>
      <c r="S15" s="19">
        <v>6.3345730604800796E-2</v>
      </c>
      <c r="T15" s="19">
        <v>4.7068536929362401E-2</v>
      </c>
      <c r="U15" s="19">
        <v>8.2749402473090802E-2</v>
      </c>
      <c r="V15" s="19">
        <v>7.1816261148877195E-2</v>
      </c>
      <c r="W15" s="19">
        <v>8.6109858628523203E-2</v>
      </c>
      <c r="X15" s="19">
        <v>1.6833025672179602E-2</v>
      </c>
      <c r="Y15" s="19">
        <v>3.6887032078393001E-2</v>
      </c>
      <c r="Z15" s="19">
        <v>3.8741378314130603E-2</v>
      </c>
      <c r="AA15" s="19">
        <v>7.4933622460802707E-2</v>
      </c>
      <c r="AB15" s="19">
        <v>0.120691569000312</v>
      </c>
      <c r="AC15" s="19">
        <v>2.6800444072933999E-2</v>
      </c>
      <c r="AD15" s="19">
        <v>5.1757623772054999E-2</v>
      </c>
      <c r="AE15" s="19"/>
      <c r="AF15" s="19">
        <v>6.8257937548348094E-2</v>
      </c>
      <c r="AG15" s="19">
        <v>4.0051874438334398E-2</v>
      </c>
      <c r="AH15" s="19">
        <v>0.13042228182608001</v>
      </c>
      <c r="AI15" s="19">
        <v>5.78906860930999E-2</v>
      </c>
      <c r="AJ15" s="19">
        <v>0.114602817674937</v>
      </c>
      <c r="AK15" s="19"/>
      <c r="AL15" s="19">
        <v>4.1118856224578497E-2</v>
      </c>
      <c r="AM15" s="19">
        <v>7.9710816667091303E-2</v>
      </c>
      <c r="AN15" s="19">
        <v>6.7460286632314001E-2</v>
      </c>
      <c r="AO15" s="19">
        <v>4.9346720809562102E-2</v>
      </c>
      <c r="AP15" s="19">
        <v>0.20014942539217201</v>
      </c>
      <c r="AQ15" s="19">
        <v>4.6661596481876497E-2</v>
      </c>
      <c r="AR15" s="19"/>
      <c r="AS15" s="19">
        <v>8.7282304325952006E-2</v>
      </c>
      <c r="AT15" s="19">
        <v>4.8831493174062802E-2</v>
      </c>
      <c r="AU15" s="19">
        <v>4.1798142888909602E-2</v>
      </c>
      <c r="AV15" s="19">
        <v>0.11971485580721999</v>
      </c>
      <c r="AW15" s="19">
        <v>7.1218113609272798E-2</v>
      </c>
      <c r="AX15" s="19"/>
      <c r="AY15" s="19">
        <v>9.8775222922449196E-2</v>
      </c>
      <c r="AZ15" s="19">
        <v>3.00490363597033E-2</v>
      </c>
      <c r="BA15" s="19">
        <v>6.9064687980956094E-2</v>
      </c>
      <c r="BB15" s="19">
        <v>6.5955681488421194E-2</v>
      </c>
      <c r="BC15" s="19">
        <v>8.9982385872715606E-2</v>
      </c>
      <c r="BD15" s="19"/>
      <c r="BE15" s="19">
        <v>3.5796079184678302E-2</v>
      </c>
      <c r="BF15" s="19">
        <v>4.1492661778064002E-2</v>
      </c>
      <c r="BG15" s="19">
        <v>5.8862479848799297E-2</v>
      </c>
      <c r="BH15" s="19">
        <v>8.5523887191232897E-2</v>
      </c>
      <c r="BI15" s="19"/>
      <c r="BJ15" s="19">
        <v>6.2439672590418001E-2</v>
      </c>
      <c r="BK15" s="19">
        <v>7.6732673586279901E-2</v>
      </c>
      <c r="BL15" s="19">
        <v>6.5457289628724297E-2</v>
      </c>
      <c r="BM15" s="19">
        <v>5.7783985699961501E-2</v>
      </c>
      <c r="BN15" s="19"/>
      <c r="BO15" s="19">
        <v>5.1278314189579198E-2</v>
      </c>
      <c r="BP15" s="19">
        <v>6.3310907821380005E-2</v>
      </c>
      <c r="BQ15" s="19">
        <v>6.4237476260451704E-2</v>
      </c>
      <c r="BR15" s="19"/>
      <c r="BS15" s="19">
        <v>6.2371437779202003E-2</v>
      </c>
      <c r="BT15" s="19">
        <v>5.8102228958960798E-2</v>
      </c>
      <c r="BU15" s="19"/>
      <c r="BV15" s="19">
        <v>7.1376977039141101E-2</v>
      </c>
      <c r="BW15" s="19">
        <v>5.87429702921917E-2</v>
      </c>
      <c r="BX15" s="19">
        <v>6.8119296145847302E-2</v>
      </c>
      <c r="BY15" s="19"/>
      <c r="BZ15" s="19">
        <v>4.4800208842868797E-2</v>
      </c>
      <c r="CA15" s="19">
        <v>2.3494100395372901E-2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677</v>
      </c>
      <c r="D7" s="10">
        <v>325</v>
      </c>
      <c r="E7" s="10">
        <v>349</v>
      </c>
      <c r="F7" s="10"/>
      <c r="G7" s="10">
        <v>109</v>
      </c>
      <c r="H7" s="10">
        <v>102</v>
      </c>
      <c r="I7" s="10">
        <v>120</v>
      </c>
      <c r="J7" s="10">
        <v>95</v>
      </c>
      <c r="K7" s="10">
        <v>87</v>
      </c>
      <c r="L7" s="10">
        <v>164</v>
      </c>
      <c r="M7" s="10"/>
      <c r="N7" s="10">
        <v>207</v>
      </c>
      <c r="O7" s="10">
        <v>172</v>
      </c>
      <c r="P7" s="10">
        <v>134</v>
      </c>
      <c r="Q7" s="10">
        <v>158</v>
      </c>
      <c r="R7" s="10"/>
      <c r="S7" s="10">
        <v>91</v>
      </c>
      <c r="T7" s="10">
        <v>98</v>
      </c>
      <c r="U7" s="10">
        <v>48</v>
      </c>
      <c r="V7" s="10">
        <v>53</v>
      </c>
      <c r="W7" s="10">
        <v>50</v>
      </c>
      <c r="X7" s="10">
        <v>60</v>
      </c>
      <c r="Y7" s="10">
        <v>58</v>
      </c>
      <c r="Z7" s="10">
        <v>25</v>
      </c>
      <c r="AA7" s="10">
        <v>85</v>
      </c>
      <c r="AB7" s="10">
        <v>56</v>
      </c>
      <c r="AC7" s="10">
        <v>35</v>
      </c>
      <c r="AD7" s="10">
        <v>18</v>
      </c>
      <c r="AE7" s="10"/>
      <c r="AF7" s="10">
        <v>115</v>
      </c>
      <c r="AG7" s="10">
        <v>256</v>
      </c>
      <c r="AH7" s="10">
        <v>62</v>
      </c>
      <c r="AI7" s="10">
        <v>86</v>
      </c>
      <c r="AJ7" s="10">
        <v>36</v>
      </c>
      <c r="AK7" s="10"/>
      <c r="AL7" s="10">
        <v>192</v>
      </c>
      <c r="AM7" s="10">
        <v>111</v>
      </c>
      <c r="AN7" s="10">
        <v>71</v>
      </c>
      <c r="AO7" s="10">
        <v>125</v>
      </c>
      <c r="AP7" s="10">
        <v>43</v>
      </c>
      <c r="AQ7" s="10">
        <v>68</v>
      </c>
      <c r="AR7" s="10"/>
      <c r="AS7" s="10">
        <v>120</v>
      </c>
      <c r="AT7" s="10">
        <v>347</v>
      </c>
      <c r="AU7" s="10">
        <v>128</v>
      </c>
      <c r="AV7" s="10">
        <v>67</v>
      </c>
      <c r="AW7" s="10">
        <v>15</v>
      </c>
      <c r="AX7" s="10"/>
      <c r="AY7" s="10">
        <v>174</v>
      </c>
      <c r="AZ7" s="10">
        <v>259</v>
      </c>
      <c r="BA7" s="10">
        <v>140</v>
      </c>
      <c r="BB7" s="10">
        <v>77</v>
      </c>
      <c r="BC7" s="10">
        <v>23</v>
      </c>
      <c r="BD7" s="10"/>
      <c r="BE7" s="10">
        <v>28</v>
      </c>
      <c r="BF7" s="10">
        <v>143</v>
      </c>
      <c r="BG7" s="10">
        <v>306</v>
      </c>
      <c r="BH7" s="10">
        <v>196</v>
      </c>
      <c r="BI7" s="10"/>
      <c r="BJ7" s="10">
        <v>90</v>
      </c>
      <c r="BK7" s="10">
        <v>50</v>
      </c>
      <c r="BL7" s="10">
        <v>183</v>
      </c>
      <c r="BM7" s="10">
        <v>352</v>
      </c>
      <c r="BN7" s="10"/>
      <c r="BO7" s="10">
        <v>110</v>
      </c>
      <c r="BP7" s="10">
        <v>95</v>
      </c>
      <c r="BQ7" s="10">
        <v>469</v>
      </c>
      <c r="BR7" s="10"/>
      <c r="BS7" s="10">
        <v>390</v>
      </c>
      <c r="BT7" s="10">
        <v>284</v>
      </c>
      <c r="BU7" s="10"/>
      <c r="BV7" s="10">
        <v>186</v>
      </c>
      <c r="BW7" s="10">
        <v>241</v>
      </c>
      <c r="BX7" s="10">
        <v>211</v>
      </c>
      <c r="BY7" s="10"/>
      <c r="BZ7" s="10">
        <v>46</v>
      </c>
      <c r="CA7" s="10">
        <v>42</v>
      </c>
    </row>
    <row r="8" spans="2:79" ht="30" customHeight="1" x14ac:dyDescent="0.3">
      <c r="B8" s="11" t="s">
        <v>20</v>
      </c>
      <c r="C8" s="11">
        <v>675</v>
      </c>
      <c r="D8" s="11">
        <v>330</v>
      </c>
      <c r="E8" s="11">
        <v>341</v>
      </c>
      <c r="F8" s="11"/>
      <c r="G8" s="11">
        <v>103</v>
      </c>
      <c r="H8" s="11">
        <v>109</v>
      </c>
      <c r="I8" s="11">
        <v>119</v>
      </c>
      <c r="J8" s="11">
        <v>109</v>
      </c>
      <c r="K8" s="11">
        <v>80</v>
      </c>
      <c r="L8" s="11">
        <v>154</v>
      </c>
      <c r="M8" s="11"/>
      <c r="N8" s="11">
        <v>191</v>
      </c>
      <c r="O8" s="11">
        <v>174</v>
      </c>
      <c r="P8" s="11">
        <v>141</v>
      </c>
      <c r="Q8" s="11">
        <v>163</v>
      </c>
      <c r="R8" s="11"/>
      <c r="S8" s="11">
        <v>85</v>
      </c>
      <c r="T8" s="11">
        <v>91</v>
      </c>
      <c r="U8" s="11">
        <v>47</v>
      </c>
      <c r="V8" s="11">
        <v>53</v>
      </c>
      <c r="W8" s="11">
        <v>50</v>
      </c>
      <c r="X8" s="11">
        <v>58</v>
      </c>
      <c r="Y8" s="11">
        <v>53</v>
      </c>
      <c r="Z8" s="11">
        <v>27</v>
      </c>
      <c r="AA8" s="11">
        <v>82</v>
      </c>
      <c r="AB8" s="11">
        <v>62</v>
      </c>
      <c r="AC8" s="11">
        <v>46</v>
      </c>
      <c r="AD8" s="11">
        <v>22</v>
      </c>
      <c r="AE8" s="11"/>
      <c r="AF8" s="11">
        <v>111</v>
      </c>
      <c r="AG8" s="11">
        <v>252</v>
      </c>
      <c r="AH8" s="11">
        <v>61</v>
      </c>
      <c r="AI8" s="11">
        <v>88</v>
      </c>
      <c r="AJ8" s="11">
        <v>36</v>
      </c>
      <c r="AK8" s="11"/>
      <c r="AL8" s="11">
        <v>187</v>
      </c>
      <c r="AM8" s="11">
        <v>107</v>
      </c>
      <c r="AN8" s="11">
        <v>70</v>
      </c>
      <c r="AO8" s="11">
        <v>127</v>
      </c>
      <c r="AP8" s="11">
        <v>42</v>
      </c>
      <c r="AQ8" s="11">
        <v>68</v>
      </c>
      <c r="AR8" s="11"/>
      <c r="AS8" s="11">
        <v>117</v>
      </c>
      <c r="AT8" s="11">
        <v>347</v>
      </c>
      <c r="AU8" s="11">
        <v>128</v>
      </c>
      <c r="AV8" s="11">
        <v>67</v>
      </c>
      <c r="AW8" s="11">
        <v>16</v>
      </c>
      <c r="AX8" s="11"/>
      <c r="AY8" s="11">
        <v>170</v>
      </c>
      <c r="AZ8" s="11">
        <v>257</v>
      </c>
      <c r="BA8" s="11">
        <v>142</v>
      </c>
      <c r="BB8" s="11">
        <v>78</v>
      </c>
      <c r="BC8" s="11">
        <v>24</v>
      </c>
      <c r="BD8" s="11"/>
      <c r="BE8" s="11">
        <v>27</v>
      </c>
      <c r="BF8" s="11">
        <v>142</v>
      </c>
      <c r="BG8" s="11">
        <v>307</v>
      </c>
      <c r="BH8" s="11">
        <v>195</v>
      </c>
      <c r="BI8" s="11"/>
      <c r="BJ8" s="11">
        <v>91</v>
      </c>
      <c r="BK8" s="11">
        <v>48</v>
      </c>
      <c r="BL8" s="11">
        <v>183</v>
      </c>
      <c r="BM8" s="11">
        <v>351</v>
      </c>
      <c r="BN8" s="11"/>
      <c r="BO8" s="11">
        <v>112</v>
      </c>
      <c r="BP8" s="11">
        <v>93</v>
      </c>
      <c r="BQ8" s="11">
        <v>466</v>
      </c>
      <c r="BR8" s="11"/>
      <c r="BS8" s="11">
        <v>386</v>
      </c>
      <c r="BT8" s="11">
        <v>286</v>
      </c>
      <c r="BU8" s="11"/>
      <c r="BV8" s="11">
        <v>185</v>
      </c>
      <c r="BW8" s="11">
        <v>243</v>
      </c>
      <c r="BX8" s="11">
        <v>208</v>
      </c>
      <c r="BY8" s="11"/>
      <c r="BZ8" s="11">
        <v>46</v>
      </c>
      <c r="CA8" s="11">
        <v>41</v>
      </c>
    </row>
    <row r="9" spans="2:79" x14ac:dyDescent="0.3">
      <c r="B9" s="18" t="s">
        <v>321</v>
      </c>
      <c r="C9" s="17">
        <v>5.1546089953780502E-2</v>
      </c>
      <c r="D9" s="17">
        <v>5.4176285800112897E-2</v>
      </c>
      <c r="E9" s="17">
        <v>4.9499890860582201E-2</v>
      </c>
      <c r="F9" s="17"/>
      <c r="G9" s="17">
        <v>5.8050440346685703E-2</v>
      </c>
      <c r="H9" s="17">
        <v>9.1117515606677094E-2</v>
      </c>
      <c r="I9" s="17">
        <v>7.9610817163943401E-2</v>
      </c>
      <c r="J9" s="17">
        <v>4.2835680531537502E-2</v>
      </c>
      <c r="K9" s="17">
        <v>4.7318566430868299E-2</v>
      </c>
      <c r="L9" s="17">
        <v>5.97411501158989E-3</v>
      </c>
      <c r="M9" s="17"/>
      <c r="N9" s="17">
        <v>7.8246429758641101E-2</v>
      </c>
      <c r="O9" s="17">
        <v>1.19256197822965E-2</v>
      </c>
      <c r="P9" s="17">
        <v>6.0677600479387299E-2</v>
      </c>
      <c r="Q9" s="17">
        <v>5.6519535700686803E-2</v>
      </c>
      <c r="R9" s="17"/>
      <c r="S9" s="17">
        <v>6.9527704533874607E-2</v>
      </c>
      <c r="T9" s="17">
        <v>5.7683817333566798E-2</v>
      </c>
      <c r="U9" s="17">
        <v>3.7260083450431997E-2</v>
      </c>
      <c r="V9" s="17">
        <v>3.7413092352601603E-2</v>
      </c>
      <c r="W9" s="17">
        <v>4.0899545066772902E-2</v>
      </c>
      <c r="X9" s="17">
        <v>1.9902820617266E-2</v>
      </c>
      <c r="Y9" s="17">
        <v>3.4422072316280902E-2</v>
      </c>
      <c r="Z9" s="17">
        <v>9.3548768078512395E-2</v>
      </c>
      <c r="AA9" s="17">
        <v>3.3059779020586398E-2</v>
      </c>
      <c r="AB9" s="17">
        <v>7.2240186539027196E-2</v>
      </c>
      <c r="AC9" s="17">
        <v>3.1127161120854799E-2</v>
      </c>
      <c r="AD9" s="17">
        <v>0.17435069659300301</v>
      </c>
      <c r="AE9" s="17"/>
      <c r="AF9" s="17">
        <v>7.8569746840838506E-2</v>
      </c>
      <c r="AG9" s="17">
        <v>5.1400543061156899E-2</v>
      </c>
      <c r="AH9" s="17">
        <v>4.72788246214432E-2</v>
      </c>
      <c r="AI9" s="17">
        <v>5.3324734315438001E-2</v>
      </c>
      <c r="AJ9" s="17">
        <v>3.2810849950300099E-2</v>
      </c>
      <c r="AK9" s="17"/>
      <c r="AL9" s="17">
        <v>6.9708180900053401E-2</v>
      </c>
      <c r="AM9" s="17">
        <v>8.1431757551911996E-2</v>
      </c>
      <c r="AN9" s="17">
        <v>4.0957743602692498E-2</v>
      </c>
      <c r="AO9" s="17">
        <v>4.3266097506832801E-2</v>
      </c>
      <c r="AP9" s="17">
        <v>2.7985268316294099E-2</v>
      </c>
      <c r="AQ9" s="17">
        <v>0</v>
      </c>
      <c r="AR9" s="17"/>
      <c r="AS9" s="17">
        <v>0.122101033141916</v>
      </c>
      <c r="AT9" s="17">
        <v>4.9855986266369799E-2</v>
      </c>
      <c r="AU9" s="17">
        <v>1.6075071051075199E-2</v>
      </c>
      <c r="AV9" s="17">
        <v>0</v>
      </c>
      <c r="AW9" s="17">
        <v>7.3682753445507204E-2</v>
      </c>
      <c r="AX9" s="17"/>
      <c r="AY9" s="17">
        <v>9.4054558854182402E-2</v>
      </c>
      <c r="AZ9" s="17">
        <v>4.7654783927534999E-2</v>
      </c>
      <c r="BA9" s="17">
        <v>1.4834079954062E-2</v>
      </c>
      <c r="BB9" s="17">
        <v>4.2018852863513999E-2</v>
      </c>
      <c r="BC9" s="17">
        <v>4.8527868975750503E-2</v>
      </c>
      <c r="BD9" s="17"/>
      <c r="BE9" s="17">
        <v>0.11346473257258601</v>
      </c>
      <c r="BF9" s="17">
        <v>4.6333752963731899E-2</v>
      </c>
      <c r="BG9" s="17">
        <v>5.6268898435844802E-2</v>
      </c>
      <c r="BH9" s="17">
        <v>4.0357572456773003E-2</v>
      </c>
      <c r="BI9" s="17"/>
      <c r="BJ9" s="17">
        <v>1.2709027827588299E-2</v>
      </c>
      <c r="BK9" s="17">
        <v>0.10161331425152099</v>
      </c>
      <c r="BL9" s="17">
        <v>3.8913981967670402E-2</v>
      </c>
      <c r="BM9" s="17">
        <v>6.16624495082429E-2</v>
      </c>
      <c r="BN9" s="17"/>
      <c r="BO9" s="17">
        <v>4.8930711244433003E-2</v>
      </c>
      <c r="BP9" s="17">
        <v>4.3467761914910898E-2</v>
      </c>
      <c r="BQ9" s="17">
        <v>5.4111069943209897E-2</v>
      </c>
      <c r="BR9" s="17"/>
      <c r="BS9" s="17">
        <v>5.5703735289794401E-2</v>
      </c>
      <c r="BT9" s="17">
        <v>4.3081264897748002E-2</v>
      </c>
      <c r="BU9" s="17"/>
      <c r="BV9" s="17">
        <v>9.5343536858754595E-3</v>
      </c>
      <c r="BW9" s="17">
        <v>6.12073581779164E-2</v>
      </c>
      <c r="BX9" s="17">
        <v>8.7281474761310707E-2</v>
      </c>
      <c r="BY9" s="17"/>
      <c r="BZ9" s="17">
        <v>5.72669995192846E-2</v>
      </c>
      <c r="CA9" s="17">
        <v>8.3369755549529703E-2</v>
      </c>
    </row>
    <row r="10" spans="2:79" x14ac:dyDescent="0.3">
      <c r="B10" s="18" t="s">
        <v>322</v>
      </c>
      <c r="C10" s="17">
        <v>0.1114210144513</v>
      </c>
      <c r="D10" s="17">
        <v>0.110524771086559</v>
      </c>
      <c r="E10" s="17">
        <v>0.113361378047004</v>
      </c>
      <c r="F10" s="17"/>
      <c r="G10" s="17">
        <v>0.12024378257367099</v>
      </c>
      <c r="H10" s="17">
        <v>0.100508291518774</v>
      </c>
      <c r="I10" s="17">
        <v>0.141259317597908</v>
      </c>
      <c r="J10" s="17">
        <v>0.13010903230696899</v>
      </c>
      <c r="K10" s="17">
        <v>7.3012619843799503E-2</v>
      </c>
      <c r="L10" s="17">
        <v>9.6868027529052603E-2</v>
      </c>
      <c r="M10" s="17"/>
      <c r="N10" s="17">
        <v>9.9304646338030406E-2</v>
      </c>
      <c r="O10" s="17">
        <v>0.109684256986782</v>
      </c>
      <c r="P10" s="17">
        <v>0.111363703780686</v>
      </c>
      <c r="Q10" s="17">
        <v>0.131797590655753</v>
      </c>
      <c r="R10" s="17"/>
      <c r="S10" s="17">
        <v>0.10071237042249501</v>
      </c>
      <c r="T10" s="17">
        <v>8.4355291781900599E-2</v>
      </c>
      <c r="U10" s="17">
        <v>4.5675479496993202E-2</v>
      </c>
      <c r="V10" s="17">
        <v>7.3444084904977197E-2</v>
      </c>
      <c r="W10" s="17">
        <v>0.13021355151592701</v>
      </c>
      <c r="X10" s="17">
        <v>9.9591494239346004E-2</v>
      </c>
      <c r="Y10" s="17">
        <v>8.2971839288848298E-2</v>
      </c>
      <c r="Z10" s="17">
        <v>0.15482221326998499</v>
      </c>
      <c r="AA10" s="17">
        <v>0.128270498873926</v>
      </c>
      <c r="AB10" s="17">
        <v>0.14891124105727199</v>
      </c>
      <c r="AC10" s="17">
        <v>0.17095556801029599</v>
      </c>
      <c r="AD10" s="17">
        <v>0.21118633245438301</v>
      </c>
      <c r="AE10" s="17"/>
      <c r="AF10" s="17">
        <v>6.1485452231390403E-2</v>
      </c>
      <c r="AG10" s="17">
        <v>0.12876662149943299</v>
      </c>
      <c r="AH10" s="17">
        <v>0.115393109988032</v>
      </c>
      <c r="AI10" s="17">
        <v>0.105310330790043</v>
      </c>
      <c r="AJ10" s="17">
        <v>0.159018028971154</v>
      </c>
      <c r="AK10" s="17"/>
      <c r="AL10" s="17">
        <v>0.124366261019298</v>
      </c>
      <c r="AM10" s="17">
        <v>9.6290714942794994E-2</v>
      </c>
      <c r="AN10" s="17">
        <v>0.118530953173916</v>
      </c>
      <c r="AO10" s="17">
        <v>0.103944130173451</v>
      </c>
      <c r="AP10" s="17">
        <v>0.10379951309891799</v>
      </c>
      <c r="AQ10" s="17">
        <v>9.8313083847861193E-2</v>
      </c>
      <c r="AR10" s="17"/>
      <c r="AS10" s="17">
        <v>0.10570719901060401</v>
      </c>
      <c r="AT10" s="17">
        <v>0.10889287436275299</v>
      </c>
      <c r="AU10" s="17">
        <v>5.9112655223019603E-2</v>
      </c>
      <c r="AV10" s="17">
        <v>0.20657186239532199</v>
      </c>
      <c r="AW10" s="17">
        <v>0.232101307432203</v>
      </c>
      <c r="AX10" s="17"/>
      <c r="AY10" s="17">
        <v>0.10404170075074599</v>
      </c>
      <c r="AZ10" s="17">
        <v>8.1050033783475001E-2</v>
      </c>
      <c r="BA10" s="17">
        <v>0.14773183780459001</v>
      </c>
      <c r="BB10" s="17">
        <v>0.17003822124227799</v>
      </c>
      <c r="BC10" s="17">
        <v>0.101226539627724</v>
      </c>
      <c r="BD10" s="17"/>
      <c r="BE10" s="17">
        <v>3.1436021534626102E-2</v>
      </c>
      <c r="BF10" s="17">
        <v>0.10363622418074001</v>
      </c>
      <c r="BG10" s="17">
        <v>0.11100975572102099</v>
      </c>
      <c r="BH10" s="17">
        <v>0.12643035913087</v>
      </c>
      <c r="BI10" s="17"/>
      <c r="BJ10" s="17">
        <v>0.11018297648018401</v>
      </c>
      <c r="BK10" s="17">
        <v>0.17522592010896201</v>
      </c>
      <c r="BL10" s="17">
        <v>0.13997751631700001</v>
      </c>
      <c r="BM10" s="17">
        <v>8.8709813249671296E-2</v>
      </c>
      <c r="BN10" s="17"/>
      <c r="BO10" s="17">
        <v>0.20489213307078799</v>
      </c>
      <c r="BP10" s="17">
        <v>8.0821216222483505E-2</v>
      </c>
      <c r="BQ10" s="17">
        <v>9.5690344456607998E-2</v>
      </c>
      <c r="BR10" s="17"/>
      <c r="BS10" s="17">
        <v>0.11907331687323</v>
      </c>
      <c r="BT10" s="17">
        <v>0.102238624581602</v>
      </c>
      <c r="BU10" s="17"/>
      <c r="BV10" s="17">
        <v>0.118459679929152</v>
      </c>
      <c r="BW10" s="17">
        <v>0.12336095909261099</v>
      </c>
      <c r="BX10" s="17">
        <v>9.9112923902303196E-2</v>
      </c>
      <c r="BY10" s="17"/>
      <c r="BZ10" s="17">
        <v>4.8237717438020099E-2</v>
      </c>
      <c r="CA10" s="17">
        <v>9.2346544605227801E-2</v>
      </c>
    </row>
    <row r="11" spans="2:79" x14ac:dyDescent="0.3">
      <c r="B11" s="18" t="s">
        <v>323</v>
      </c>
      <c r="C11" s="17">
        <v>0.24272552125637001</v>
      </c>
      <c r="D11" s="17">
        <v>0.23233028510303499</v>
      </c>
      <c r="E11" s="17">
        <v>0.255115375410159</v>
      </c>
      <c r="F11" s="17"/>
      <c r="G11" s="17">
        <v>0.35384632637024099</v>
      </c>
      <c r="H11" s="17">
        <v>0.21934582527524399</v>
      </c>
      <c r="I11" s="17">
        <v>0.30082751375053601</v>
      </c>
      <c r="J11" s="17">
        <v>0.22456797799202499</v>
      </c>
      <c r="K11" s="17">
        <v>0.222484154671624</v>
      </c>
      <c r="L11" s="17">
        <v>0.16326173281265499</v>
      </c>
      <c r="M11" s="17"/>
      <c r="N11" s="17">
        <v>0.217729646124554</v>
      </c>
      <c r="O11" s="17">
        <v>0.30037133767979801</v>
      </c>
      <c r="P11" s="17">
        <v>0.25396425318114502</v>
      </c>
      <c r="Q11" s="17">
        <v>0.20333305598728599</v>
      </c>
      <c r="R11" s="17"/>
      <c r="S11" s="17">
        <v>0.236632639621771</v>
      </c>
      <c r="T11" s="17">
        <v>0.28107509046858098</v>
      </c>
      <c r="U11" s="17">
        <v>0.25258897937599101</v>
      </c>
      <c r="V11" s="17">
        <v>0.29624823971812397</v>
      </c>
      <c r="W11" s="17">
        <v>0.33519822673278898</v>
      </c>
      <c r="X11" s="17">
        <v>0.288259292416363</v>
      </c>
      <c r="Y11" s="17">
        <v>0.202207375904328</v>
      </c>
      <c r="Z11" s="17">
        <v>0.231670825436668</v>
      </c>
      <c r="AA11" s="17">
        <v>0.208480542962168</v>
      </c>
      <c r="AB11" s="17">
        <v>0.22862790363750901</v>
      </c>
      <c r="AC11" s="17">
        <v>0.17087784317944499</v>
      </c>
      <c r="AD11" s="17">
        <v>4.9262017587423698E-2</v>
      </c>
      <c r="AE11" s="17"/>
      <c r="AF11" s="17">
        <v>0.22170236838490801</v>
      </c>
      <c r="AG11" s="17">
        <v>0.25524170456693701</v>
      </c>
      <c r="AH11" s="17">
        <v>0.24724544607150201</v>
      </c>
      <c r="AI11" s="17">
        <v>0.14829522263061301</v>
      </c>
      <c r="AJ11" s="17">
        <v>0.237239207040644</v>
      </c>
      <c r="AK11" s="17"/>
      <c r="AL11" s="17">
        <v>0.24722007578657099</v>
      </c>
      <c r="AM11" s="17">
        <v>0.21716967715152699</v>
      </c>
      <c r="AN11" s="17">
        <v>0.26266054570123099</v>
      </c>
      <c r="AO11" s="17">
        <v>0.199803408033882</v>
      </c>
      <c r="AP11" s="17">
        <v>0.26769601993827802</v>
      </c>
      <c r="AQ11" s="17">
        <v>0.29434556948693802</v>
      </c>
      <c r="AR11" s="17"/>
      <c r="AS11" s="17">
        <v>0.211843414381686</v>
      </c>
      <c r="AT11" s="17">
        <v>0.22857667042905799</v>
      </c>
      <c r="AU11" s="17">
        <v>0.31587819904922998</v>
      </c>
      <c r="AV11" s="17">
        <v>0.224781031800943</v>
      </c>
      <c r="AW11" s="17">
        <v>0.26430374646699101</v>
      </c>
      <c r="AX11" s="17"/>
      <c r="AY11" s="17">
        <v>0.19757630229331699</v>
      </c>
      <c r="AZ11" s="17">
        <v>0.23645774105731401</v>
      </c>
      <c r="BA11" s="17">
        <v>0.32080975445869497</v>
      </c>
      <c r="BB11" s="17">
        <v>0.201284389906804</v>
      </c>
      <c r="BC11" s="17">
        <v>0.29936843320772599</v>
      </c>
      <c r="BD11" s="17"/>
      <c r="BE11" s="17">
        <v>0.16884239595504399</v>
      </c>
      <c r="BF11" s="17">
        <v>0.223059338347252</v>
      </c>
      <c r="BG11" s="17">
        <v>0.24089825848996299</v>
      </c>
      <c r="BH11" s="17">
        <v>0.26995647531924399</v>
      </c>
      <c r="BI11" s="17"/>
      <c r="BJ11" s="17">
        <v>0.25204010380633102</v>
      </c>
      <c r="BK11" s="17">
        <v>0.25165385878248903</v>
      </c>
      <c r="BL11" s="17">
        <v>0.21943473135296801</v>
      </c>
      <c r="BM11" s="17">
        <v>0.25255616873886799</v>
      </c>
      <c r="BN11" s="17"/>
      <c r="BO11" s="17">
        <v>0.22556568692458601</v>
      </c>
      <c r="BP11" s="17">
        <v>0.38843494875975698</v>
      </c>
      <c r="BQ11" s="17">
        <v>0.219130047248285</v>
      </c>
      <c r="BR11" s="17"/>
      <c r="BS11" s="17">
        <v>0.23200379817151401</v>
      </c>
      <c r="BT11" s="17">
        <v>0.25967806678431299</v>
      </c>
      <c r="BU11" s="17"/>
      <c r="BV11" s="17">
        <v>0.24322827115972601</v>
      </c>
      <c r="BW11" s="17">
        <v>0.29151658122086399</v>
      </c>
      <c r="BX11" s="17">
        <v>0.176689984384541</v>
      </c>
      <c r="BY11" s="17"/>
      <c r="BZ11" s="17">
        <v>0.27544445440503101</v>
      </c>
      <c r="CA11" s="17">
        <v>0.22498268777153399</v>
      </c>
    </row>
    <row r="12" spans="2:79" x14ac:dyDescent="0.3">
      <c r="B12" s="18" t="s">
        <v>324</v>
      </c>
      <c r="C12" s="17">
        <v>0.224204684028391</v>
      </c>
      <c r="D12" s="17">
        <v>0.22475876123329999</v>
      </c>
      <c r="E12" s="17">
        <v>0.225829788251662</v>
      </c>
      <c r="F12" s="17"/>
      <c r="G12" s="17">
        <v>0.19579188187565399</v>
      </c>
      <c r="H12" s="17">
        <v>0.22461978343677599</v>
      </c>
      <c r="I12" s="17">
        <v>0.15997470259789001</v>
      </c>
      <c r="J12" s="17">
        <v>0.18392087726607001</v>
      </c>
      <c r="K12" s="17">
        <v>0.220913739198562</v>
      </c>
      <c r="L12" s="17">
        <v>0.32272269417673299</v>
      </c>
      <c r="M12" s="17"/>
      <c r="N12" s="17">
        <v>0.182313143985323</v>
      </c>
      <c r="O12" s="17">
        <v>0.26395561193401901</v>
      </c>
      <c r="P12" s="17">
        <v>0.20670988543338301</v>
      </c>
      <c r="Q12" s="17">
        <v>0.23606192672342</v>
      </c>
      <c r="R12" s="17"/>
      <c r="S12" s="17">
        <v>0.30616408216666202</v>
      </c>
      <c r="T12" s="17">
        <v>0.213023103422398</v>
      </c>
      <c r="U12" s="17">
        <v>0.20975290696784701</v>
      </c>
      <c r="V12" s="17">
        <v>0.23848282651438801</v>
      </c>
      <c r="W12" s="17">
        <v>0.21165631275108501</v>
      </c>
      <c r="X12" s="17">
        <v>0.197857774203198</v>
      </c>
      <c r="Y12" s="17">
        <v>0.19856721740591299</v>
      </c>
      <c r="Z12" s="17">
        <v>0.113236446225606</v>
      </c>
      <c r="AA12" s="17">
        <v>0.17211049845057499</v>
      </c>
      <c r="AB12" s="17">
        <v>0.248670996829293</v>
      </c>
      <c r="AC12" s="17">
        <v>0.29459431720158902</v>
      </c>
      <c r="AD12" s="17">
        <v>0.22395834662918199</v>
      </c>
      <c r="AE12" s="17"/>
      <c r="AF12" s="17">
        <v>0.28469815809396898</v>
      </c>
      <c r="AG12" s="17">
        <v>0.19064796991521299</v>
      </c>
      <c r="AH12" s="17">
        <v>0.22682502772999399</v>
      </c>
      <c r="AI12" s="17">
        <v>0.23097921283685599</v>
      </c>
      <c r="AJ12" s="17">
        <v>0.20523235544499699</v>
      </c>
      <c r="AK12" s="17"/>
      <c r="AL12" s="17">
        <v>0.20409697015318201</v>
      </c>
      <c r="AM12" s="17">
        <v>0.249425189267477</v>
      </c>
      <c r="AN12" s="17">
        <v>0.19076440730579</v>
      </c>
      <c r="AO12" s="17">
        <v>0.24493002837611599</v>
      </c>
      <c r="AP12" s="17">
        <v>0.19587838122589199</v>
      </c>
      <c r="AQ12" s="17">
        <v>0.261379225381208</v>
      </c>
      <c r="AR12" s="17"/>
      <c r="AS12" s="17">
        <v>0.143569046284515</v>
      </c>
      <c r="AT12" s="17">
        <v>0.255255011869233</v>
      </c>
      <c r="AU12" s="17">
        <v>0.25993934101566901</v>
      </c>
      <c r="AV12" s="17">
        <v>0.14756828508091399</v>
      </c>
      <c r="AW12" s="17">
        <v>0.17041771971338801</v>
      </c>
      <c r="AX12" s="17"/>
      <c r="AY12" s="17">
        <v>0.18433420553279201</v>
      </c>
      <c r="AZ12" s="17">
        <v>0.28663529778580299</v>
      </c>
      <c r="BA12" s="17">
        <v>0.190322697409541</v>
      </c>
      <c r="BB12" s="17">
        <v>0.22594700195464501</v>
      </c>
      <c r="BC12" s="17">
        <v>2.75886760386597E-2</v>
      </c>
      <c r="BD12" s="17"/>
      <c r="BE12" s="17">
        <v>9.5296076650439196E-2</v>
      </c>
      <c r="BF12" s="17">
        <v>0.19893180921678799</v>
      </c>
      <c r="BG12" s="17">
        <v>0.25163291849122399</v>
      </c>
      <c r="BH12" s="17">
        <v>0.21643295525852499</v>
      </c>
      <c r="BI12" s="17"/>
      <c r="BJ12" s="17">
        <v>0.17904320683255701</v>
      </c>
      <c r="BK12" s="17">
        <v>7.6310412697688706E-2</v>
      </c>
      <c r="BL12" s="17">
        <v>0.27678492830830198</v>
      </c>
      <c r="BM12" s="17">
        <v>0.22450051940563001</v>
      </c>
      <c r="BN12" s="17"/>
      <c r="BO12" s="17">
        <v>0.19198691049970501</v>
      </c>
      <c r="BP12" s="17">
        <v>0.13790695285607801</v>
      </c>
      <c r="BQ12" s="17">
        <v>0.24634868936305401</v>
      </c>
      <c r="BR12" s="17"/>
      <c r="BS12" s="17">
        <v>0.224004578082315</v>
      </c>
      <c r="BT12" s="17">
        <v>0.22318445461897901</v>
      </c>
      <c r="BU12" s="17"/>
      <c r="BV12" s="17">
        <v>0.22945142430929499</v>
      </c>
      <c r="BW12" s="17">
        <v>0.229154640158098</v>
      </c>
      <c r="BX12" s="17">
        <v>0.22071764885984499</v>
      </c>
      <c r="BY12" s="17"/>
      <c r="BZ12" s="17">
        <v>0.17936956546765101</v>
      </c>
      <c r="CA12" s="17">
        <v>0.15177452534942201</v>
      </c>
    </row>
    <row r="13" spans="2:79" x14ac:dyDescent="0.3">
      <c r="B13" s="18" t="s">
        <v>325</v>
      </c>
      <c r="C13" s="17">
        <v>0.20768403347957801</v>
      </c>
      <c r="D13" s="17">
        <v>0.182524309223624</v>
      </c>
      <c r="E13" s="17">
        <v>0.22437342900104901</v>
      </c>
      <c r="F13" s="17"/>
      <c r="G13" s="17">
        <v>0.13555761464668301</v>
      </c>
      <c r="H13" s="17">
        <v>0.26181149580672902</v>
      </c>
      <c r="I13" s="17">
        <v>0.199334622280296</v>
      </c>
      <c r="J13" s="17">
        <v>0.232081035089721</v>
      </c>
      <c r="K13" s="17">
        <v>0.212208542050635</v>
      </c>
      <c r="L13" s="17">
        <v>0.20466914739542899</v>
      </c>
      <c r="M13" s="17"/>
      <c r="N13" s="17">
        <v>0.231345422568555</v>
      </c>
      <c r="O13" s="17">
        <v>0.18600332707676101</v>
      </c>
      <c r="P13" s="17">
        <v>0.20176682180646499</v>
      </c>
      <c r="Q13" s="17">
        <v>0.21610360520529001</v>
      </c>
      <c r="R13" s="17"/>
      <c r="S13" s="17">
        <v>0.17309661110708799</v>
      </c>
      <c r="T13" s="17">
        <v>0.186537220881695</v>
      </c>
      <c r="U13" s="17">
        <v>0.204094044884399</v>
      </c>
      <c r="V13" s="17">
        <v>0.200636171265341</v>
      </c>
      <c r="W13" s="17">
        <v>0.13103344644940901</v>
      </c>
      <c r="X13" s="17">
        <v>0.26862777422030198</v>
      </c>
      <c r="Y13" s="17">
        <v>0.31272187909631599</v>
      </c>
      <c r="Z13" s="17">
        <v>0.29510417903075498</v>
      </c>
      <c r="AA13" s="17">
        <v>0.19848878471456299</v>
      </c>
      <c r="AB13" s="17">
        <v>0.157330334622514</v>
      </c>
      <c r="AC13" s="17">
        <v>0.25968132365042901</v>
      </c>
      <c r="AD13" s="17">
        <v>0.177434927154556</v>
      </c>
      <c r="AE13" s="17"/>
      <c r="AF13" s="17">
        <v>0.192315694833782</v>
      </c>
      <c r="AG13" s="17">
        <v>0.218751712311237</v>
      </c>
      <c r="AH13" s="17">
        <v>0.19175847760439199</v>
      </c>
      <c r="AI13" s="17">
        <v>0.244135544161798</v>
      </c>
      <c r="AJ13" s="17">
        <v>0.26080703267191302</v>
      </c>
      <c r="AK13" s="17"/>
      <c r="AL13" s="17">
        <v>0.20076942317639401</v>
      </c>
      <c r="AM13" s="17">
        <v>0.214478290328246</v>
      </c>
      <c r="AN13" s="17">
        <v>0.24972806882874499</v>
      </c>
      <c r="AO13" s="17">
        <v>0.18862879441198199</v>
      </c>
      <c r="AP13" s="17">
        <v>0.27372428176498997</v>
      </c>
      <c r="AQ13" s="17">
        <v>0.18825534420637299</v>
      </c>
      <c r="AR13" s="17"/>
      <c r="AS13" s="17">
        <v>0.183336793141817</v>
      </c>
      <c r="AT13" s="17">
        <v>0.20368857249588701</v>
      </c>
      <c r="AU13" s="17">
        <v>0.236542522555935</v>
      </c>
      <c r="AV13" s="17">
        <v>0.21946832848758199</v>
      </c>
      <c r="AW13" s="17">
        <v>0.19122145040946401</v>
      </c>
      <c r="AX13" s="17"/>
      <c r="AY13" s="17">
        <v>0.21185214252749501</v>
      </c>
      <c r="AZ13" s="17">
        <v>0.178806454078378</v>
      </c>
      <c r="BA13" s="17">
        <v>0.20277271230525901</v>
      </c>
      <c r="BB13" s="17">
        <v>0.23367251157326599</v>
      </c>
      <c r="BC13" s="17">
        <v>0.38834110600350202</v>
      </c>
      <c r="BD13" s="17"/>
      <c r="BE13" s="17">
        <v>0.53802880112668905</v>
      </c>
      <c r="BF13" s="17">
        <v>0.263132145618164</v>
      </c>
      <c r="BG13" s="17">
        <v>0.17851799949411901</v>
      </c>
      <c r="BH13" s="17">
        <v>0.166718152209471</v>
      </c>
      <c r="BI13" s="17"/>
      <c r="BJ13" s="17">
        <v>0.29216247113731703</v>
      </c>
      <c r="BK13" s="17">
        <v>0.27149206828164302</v>
      </c>
      <c r="BL13" s="17">
        <v>0.18396520750686701</v>
      </c>
      <c r="BM13" s="17">
        <v>0.19054458594822901</v>
      </c>
      <c r="BN13" s="17"/>
      <c r="BO13" s="17">
        <v>0.231014058807225</v>
      </c>
      <c r="BP13" s="17">
        <v>0.224285649090151</v>
      </c>
      <c r="BQ13" s="17">
        <v>0.19999488692727399</v>
      </c>
      <c r="BR13" s="17"/>
      <c r="BS13" s="17">
        <v>0.22456348672250201</v>
      </c>
      <c r="BT13" s="17">
        <v>0.18703920992456999</v>
      </c>
      <c r="BU13" s="17"/>
      <c r="BV13" s="17">
        <v>0.27460465736885598</v>
      </c>
      <c r="BW13" s="17">
        <v>0.15572816685219501</v>
      </c>
      <c r="BX13" s="17">
        <v>0.199049584738239</v>
      </c>
      <c r="BY13" s="17"/>
      <c r="BZ13" s="17">
        <v>0.23980183224084101</v>
      </c>
      <c r="CA13" s="17">
        <v>0.17540727658716801</v>
      </c>
    </row>
    <row r="14" spans="2:79" x14ac:dyDescent="0.3">
      <c r="B14" s="18" t="s">
        <v>326</v>
      </c>
      <c r="C14" s="17">
        <v>0.126036037003737</v>
      </c>
      <c r="D14" s="17">
        <v>0.16581868608366199</v>
      </c>
      <c r="E14" s="17">
        <v>8.8787207201888596E-2</v>
      </c>
      <c r="F14" s="17"/>
      <c r="G14" s="17">
        <v>0.108541568731545</v>
      </c>
      <c r="H14" s="17">
        <v>9.4002859211006595E-2</v>
      </c>
      <c r="I14" s="17">
        <v>9.3874163034661506E-2</v>
      </c>
      <c r="J14" s="17">
        <v>0.124688443447993</v>
      </c>
      <c r="K14" s="17">
        <v>0.177169521992216</v>
      </c>
      <c r="L14" s="17">
        <v>0.15962189469024099</v>
      </c>
      <c r="M14" s="17"/>
      <c r="N14" s="17">
        <v>0.14779161181036499</v>
      </c>
      <c r="O14" s="17">
        <v>8.2094023860275298E-2</v>
      </c>
      <c r="P14" s="17">
        <v>0.13413286686624301</v>
      </c>
      <c r="Q14" s="17">
        <v>0.132363141910049</v>
      </c>
      <c r="R14" s="17"/>
      <c r="S14" s="17">
        <v>8.9565581306594894E-2</v>
      </c>
      <c r="T14" s="17">
        <v>0.13815818182269199</v>
      </c>
      <c r="U14" s="17">
        <v>0.16688230025367201</v>
      </c>
      <c r="V14" s="17">
        <v>0.13528261501217101</v>
      </c>
      <c r="W14" s="17">
        <v>0.11156303852635401</v>
      </c>
      <c r="X14" s="17">
        <v>0.11013761046314299</v>
      </c>
      <c r="Y14" s="17">
        <v>0.132222583909922</v>
      </c>
      <c r="Z14" s="17">
        <v>3.5776637297612102E-2</v>
      </c>
      <c r="AA14" s="17">
        <v>0.20085218808527999</v>
      </c>
      <c r="AB14" s="17">
        <v>0.106712420519116</v>
      </c>
      <c r="AC14" s="17">
        <v>7.2763786837386601E-2</v>
      </c>
      <c r="AD14" s="17">
        <v>0.16380767958145201</v>
      </c>
      <c r="AE14" s="17"/>
      <c r="AF14" s="17">
        <v>0.103173265660244</v>
      </c>
      <c r="AG14" s="17">
        <v>0.12747244083395801</v>
      </c>
      <c r="AH14" s="17">
        <v>0.14025670435420301</v>
      </c>
      <c r="AI14" s="17">
        <v>0.13753504486527399</v>
      </c>
      <c r="AJ14" s="17">
        <v>0.10489252592099101</v>
      </c>
      <c r="AK14" s="17"/>
      <c r="AL14" s="17">
        <v>0.118449607173276</v>
      </c>
      <c r="AM14" s="17">
        <v>0.107041125889172</v>
      </c>
      <c r="AN14" s="17">
        <v>0.11036418122128</v>
      </c>
      <c r="AO14" s="17">
        <v>0.15689322776725001</v>
      </c>
      <c r="AP14" s="17">
        <v>0.106576505110633</v>
      </c>
      <c r="AQ14" s="17">
        <v>0.12731750721853999</v>
      </c>
      <c r="AR14" s="17"/>
      <c r="AS14" s="17">
        <v>0.16612580756228601</v>
      </c>
      <c r="AT14" s="17">
        <v>0.11687147357637299</v>
      </c>
      <c r="AU14" s="17">
        <v>0.112452211105072</v>
      </c>
      <c r="AV14" s="17">
        <v>0.143347825771211</v>
      </c>
      <c r="AW14" s="17">
        <v>6.8273022532446603E-2</v>
      </c>
      <c r="AX14" s="17"/>
      <c r="AY14" s="17">
        <v>0.136596400849191</v>
      </c>
      <c r="AZ14" s="17">
        <v>0.14517428328535101</v>
      </c>
      <c r="BA14" s="17">
        <v>0.101845070939575</v>
      </c>
      <c r="BB14" s="17">
        <v>0.115054405068188</v>
      </c>
      <c r="BC14" s="17">
        <v>4.4964990273922097E-2</v>
      </c>
      <c r="BD14" s="17"/>
      <c r="BE14" s="17">
        <v>5.2931972160616098E-2</v>
      </c>
      <c r="BF14" s="17">
        <v>0.12903485460945899</v>
      </c>
      <c r="BG14" s="17">
        <v>0.12282600354881</v>
      </c>
      <c r="BH14" s="17">
        <v>0.141475999664049</v>
      </c>
      <c r="BI14" s="17"/>
      <c r="BJ14" s="17">
        <v>0.11166059671538001</v>
      </c>
      <c r="BK14" s="17">
        <v>0.101393735378915</v>
      </c>
      <c r="BL14" s="17">
        <v>0.109677913788647</v>
      </c>
      <c r="BM14" s="17">
        <v>0.142353773431628</v>
      </c>
      <c r="BN14" s="17"/>
      <c r="BO14" s="17">
        <v>7.0483619517390503E-2</v>
      </c>
      <c r="BP14" s="17">
        <v>0.104324882581405</v>
      </c>
      <c r="BQ14" s="17">
        <v>0.142755241719141</v>
      </c>
      <c r="BR14" s="17"/>
      <c r="BS14" s="17">
        <v>0.112133913067267</v>
      </c>
      <c r="BT14" s="17">
        <v>0.14608369263716101</v>
      </c>
      <c r="BU14" s="17"/>
      <c r="BV14" s="17">
        <v>9.5123524686178004E-2</v>
      </c>
      <c r="BW14" s="17">
        <v>0.11131940680236201</v>
      </c>
      <c r="BX14" s="17">
        <v>0.161746003106778</v>
      </c>
      <c r="BY14" s="17"/>
      <c r="BZ14" s="17">
        <v>0.176429110636183</v>
      </c>
      <c r="CA14" s="17">
        <v>0.27211921013711898</v>
      </c>
    </row>
    <row r="15" spans="2:79" x14ac:dyDescent="0.3">
      <c r="B15" s="18" t="s">
        <v>327</v>
      </c>
      <c r="C15" s="19">
        <v>3.6382619826843897E-2</v>
      </c>
      <c r="D15" s="19">
        <v>2.9866901469707399E-2</v>
      </c>
      <c r="E15" s="19">
        <v>4.3032931227655599E-2</v>
      </c>
      <c r="F15" s="19"/>
      <c r="G15" s="19">
        <v>2.7968385455519999E-2</v>
      </c>
      <c r="H15" s="19">
        <v>8.5942291447921003E-3</v>
      </c>
      <c r="I15" s="19">
        <v>2.5118863574765601E-2</v>
      </c>
      <c r="J15" s="19">
        <v>6.1796953365683603E-2</v>
      </c>
      <c r="K15" s="19">
        <v>4.6892855812294701E-2</v>
      </c>
      <c r="L15" s="19">
        <v>4.6882388384299402E-2</v>
      </c>
      <c r="M15" s="19"/>
      <c r="N15" s="19">
        <v>4.3269099414531803E-2</v>
      </c>
      <c r="O15" s="19">
        <v>4.5965822680068803E-2</v>
      </c>
      <c r="P15" s="19">
        <v>3.1384868452690097E-2</v>
      </c>
      <c r="Q15" s="19">
        <v>2.3821143817514701E-2</v>
      </c>
      <c r="R15" s="19"/>
      <c r="S15" s="19">
        <v>2.4301010841515199E-2</v>
      </c>
      <c r="T15" s="19">
        <v>3.9167294289166897E-2</v>
      </c>
      <c r="U15" s="19">
        <v>8.3746205570665297E-2</v>
      </c>
      <c r="V15" s="19">
        <v>1.8492970232397501E-2</v>
      </c>
      <c r="W15" s="19">
        <v>3.9435878957661999E-2</v>
      </c>
      <c r="X15" s="19">
        <v>1.56232338403817E-2</v>
      </c>
      <c r="Y15" s="19">
        <v>3.6887032078393001E-2</v>
      </c>
      <c r="Z15" s="19">
        <v>7.5840930660860506E-2</v>
      </c>
      <c r="AA15" s="19">
        <v>5.8737707892901697E-2</v>
      </c>
      <c r="AB15" s="19">
        <v>3.7506916795268803E-2</v>
      </c>
      <c r="AC15" s="19">
        <v>0</v>
      </c>
      <c r="AD15" s="19">
        <v>0</v>
      </c>
      <c r="AE15" s="19"/>
      <c r="AF15" s="19">
        <v>5.8055313954869098E-2</v>
      </c>
      <c r="AG15" s="19">
        <v>2.7719007812064499E-2</v>
      </c>
      <c r="AH15" s="19">
        <v>3.12424096304331E-2</v>
      </c>
      <c r="AI15" s="19">
        <v>8.0419910399978395E-2</v>
      </c>
      <c r="AJ15" s="19">
        <v>0</v>
      </c>
      <c r="AK15" s="19"/>
      <c r="AL15" s="19">
        <v>3.53894817912251E-2</v>
      </c>
      <c r="AM15" s="19">
        <v>3.4163244868871803E-2</v>
      </c>
      <c r="AN15" s="19">
        <v>2.6994100166346399E-2</v>
      </c>
      <c r="AO15" s="19">
        <v>6.2534313730485805E-2</v>
      </c>
      <c r="AP15" s="19">
        <v>2.43400305449946E-2</v>
      </c>
      <c r="AQ15" s="19">
        <v>3.0389269859079401E-2</v>
      </c>
      <c r="AR15" s="19"/>
      <c r="AS15" s="19">
        <v>6.7316706477176302E-2</v>
      </c>
      <c r="AT15" s="19">
        <v>3.6859411000325797E-2</v>
      </c>
      <c r="AU15" s="19">
        <v>0</v>
      </c>
      <c r="AV15" s="19">
        <v>5.8262666464027897E-2</v>
      </c>
      <c r="AW15" s="19">
        <v>0</v>
      </c>
      <c r="AX15" s="19"/>
      <c r="AY15" s="19">
        <v>7.1544689192276995E-2</v>
      </c>
      <c r="AZ15" s="19">
        <v>2.4221406082142901E-2</v>
      </c>
      <c r="BA15" s="19">
        <v>2.1683847128278699E-2</v>
      </c>
      <c r="BB15" s="19">
        <v>1.19846173913044E-2</v>
      </c>
      <c r="BC15" s="19">
        <v>8.9982385872715606E-2</v>
      </c>
      <c r="BD15" s="19"/>
      <c r="BE15" s="19">
        <v>0</v>
      </c>
      <c r="BF15" s="19">
        <v>3.5871875063865397E-2</v>
      </c>
      <c r="BG15" s="19">
        <v>3.8846165819019202E-2</v>
      </c>
      <c r="BH15" s="19">
        <v>3.8628485961067202E-2</v>
      </c>
      <c r="BI15" s="19"/>
      <c r="BJ15" s="19">
        <v>4.2201617200642201E-2</v>
      </c>
      <c r="BK15" s="19">
        <v>2.2310690498780799E-2</v>
      </c>
      <c r="BL15" s="19">
        <v>3.12457207585457E-2</v>
      </c>
      <c r="BM15" s="19">
        <v>3.9672689717730698E-2</v>
      </c>
      <c r="BN15" s="19"/>
      <c r="BO15" s="19">
        <v>2.7126879935872001E-2</v>
      </c>
      <c r="BP15" s="19">
        <v>2.0758588575215699E-2</v>
      </c>
      <c r="BQ15" s="19">
        <v>4.1969720342427498E-2</v>
      </c>
      <c r="BR15" s="19"/>
      <c r="BS15" s="19">
        <v>3.2517171793376799E-2</v>
      </c>
      <c r="BT15" s="19">
        <v>3.8694686555627397E-2</v>
      </c>
      <c r="BU15" s="19"/>
      <c r="BV15" s="19">
        <v>2.9598088860917599E-2</v>
      </c>
      <c r="BW15" s="19">
        <v>2.7712887695954098E-2</v>
      </c>
      <c r="BX15" s="19">
        <v>5.54023802469839E-2</v>
      </c>
      <c r="BY15" s="19"/>
      <c r="BZ15" s="19">
        <v>2.3450320292990101E-2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677</v>
      </c>
      <c r="D7" s="10">
        <v>325</v>
      </c>
      <c r="E7" s="10">
        <v>349</v>
      </c>
      <c r="F7" s="10"/>
      <c r="G7" s="10">
        <v>109</v>
      </c>
      <c r="H7" s="10">
        <v>102</v>
      </c>
      <c r="I7" s="10">
        <v>120</v>
      </c>
      <c r="J7" s="10">
        <v>95</v>
      </c>
      <c r="K7" s="10">
        <v>87</v>
      </c>
      <c r="L7" s="10">
        <v>164</v>
      </c>
      <c r="M7" s="10"/>
      <c r="N7" s="10">
        <v>207</v>
      </c>
      <c r="O7" s="10">
        <v>172</v>
      </c>
      <c r="P7" s="10">
        <v>134</v>
      </c>
      <c r="Q7" s="10">
        <v>158</v>
      </c>
      <c r="R7" s="10"/>
      <c r="S7" s="10">
        <v>91</v>
      </c>
      <c r="T7" s="10">
        <v>98</v>
      </c>
      <c r="U7" s="10">
        <v>48</v>
      </c>
      <c r="V7" s="10">
        <v>53</v>
      </c>
      <c r="W7" s="10">
        <v>50</v>
      </c>
      <c r="X7" s="10">
        <v>60</v>
      </c>
      <c r="Y7" s="10">
        <v>58</v>
      </c>
      <c r="Z7" s="10">
        <v>25</v>
      </c>
      <c r="AA7" s="10">
        <v>85</v>
      </c>
      <c r="AB7" s="10">
        <v>56</v>
      </c>
      <c r="AC7" s="10">
        <v>35</v>
      </c>
      <c r="AD7" s="10">
        <v>18</v>
      </c>
      <c r="AE7" s="10"/>
      <c r="AF7" s="10">
        <v>115</v>
      </c>
      <c r="AG7" s="10">
        <v>256</v>
      </c>
      <c r="AH7" s="10">
        <v>62</v>
      </c>
      <c r="AI7" s="10">
        <v>86</v>
      </c>
      <c r="AJ7" s="10">
        <v>36</v>
      </c>
      <c r="AK7" s="10"/>
      <c r="AL7" s="10">
        <v>192</v>
      </c>
      <c r="AM7" s="10">
        <v>111</v>
      </c>
      <c r="AN7" s="10">
        <v>71</v>
      </c>
      <c r="AO7" s="10">
        <v>125</v>
      </c>
      <c r="AP7" s="10">
        <v>43</v>
      </c>
      <c r="AQ7" s="10">
        <v>68</v>
      </c>
      <c r="AR7" s="10"/>
      <c r="AS7" s="10">
        <v>120</v>
      </c>
      <c r="AT7" s="10">
        <v>347</v>
      </c>
      <c r="AU7" s="10">
        <v>128</v>
      </c>
      <c r="AV7" s="10">
        <v>67</v>
      </c>
      <c r="AW7" s="10">
        <v>15</v>
      </c>
      <c r="AX7" s="10"/>
      <c r="AY7" s="10">
        <v>174</v>
      </c>
      <c r="AZ7" s="10">
        <v>259</v>
      </c>
      <c r="BA7" s="10">
        <v>140</v>
      </c>
      <c r="BB7" s="10">
        <v>77</v>
      </c>
      <c r="BC7" s="10">
        <v>23</v>
      </c>
      <c r="BD7" s="10"/>
      <c r="BE7" s="10">
        <v>28</v>
      </c>
      <c r="BF7" s="10">
        <v>143</v>
      </c>
      <c r="BG7" s="10">
        <v>306</v>
      </c>
      <c r="BH7" s="10">
        <v>196</v>
      </c>
      <c r="BI7" s="10"/>
      <c r="BJ7" s="10">
        <v>90</v>
      </c>
      <c r="BK7" s="10">
        <v>50</v>
      </c>
      <c r="BL7" s="10">
        <v>183</v>
      </c>
      <c r="BM7" s="10">
        <v>352</v>
      </c>
      <c r="BN7" s="10"/>
      <c r="BO7" s="10">
        <v>110</v>
      </c>
      <c r="BP7" s="10">
        <v>95</v>
      </c>
      <c r="BQ7" s="10">
        <v>469</v>
      </c>
      <c r="BR7" s="10"/>
      <c r="BS7" s="10">
        <v>390</v>
      </c>
      <c r="BT7" s="10">
        <v>284</v>
      </c>
      <c r="BU7" s="10"/>
      <c r="BV7" s="10">
        <v>186</v>
      </c>
      <c r="BW7" s="10">
        <v>241</v>
      </c>
      <c r="BX7" s="10">
        <v>211</v>
      </c>
      <c r="BY7" s="10"/>
      <c r="BZ7" s="10">
        <v>46</v>
      </c>
      <c r="CA7" s="10">
        <v>42</v>
      </c>
    </row>
    <row r="8" spans="2:79" ht="30" customHeight="1" x14ac:dyDescent="0.3">
      <c r="B8" s="11" t="s">
        <v>20</v>
      </c>
      <c r="C8" s="11">
        <v>675</v>
      </c>
      <c r="D8" s="11">
        <v>330</v>
      </c>
      <c r="E8" s="11">
        <v>341</v>
      </c>
      <c r="F8" s="11"/>
      <c r="G8" s="11">
        <v>103</v>
      </c>
      <c r="H8" s="11">
        <v>109</v>
      </c>
      <c r="I8" s="11">
        <v>119</v>
      </c>
      <c r="J8" s="11">
        <v>109</v>
      </c>
      <c r="K8" s="11">
        <v>80</v>
      </c>
      <c r="L8" s="11">
        <v>154</v>
      </c>
      <c r="M8" s="11"/>
      <c r="N8" s="11">
        <v>191</v>
      </c>
      <c r="O8" s="11">
        <v>174</v>
      </c>
      <c r="P8" s="11">
        <v>141</v>
      </c>
      <c r="Q8" s="11">
        <v>163</v>
      </c>
      <c r="R8" s="11"/>
      <c r="S8" s="11">
        <v>85</v>
      </c>
      <c r="T8" s="11">
        <v>91</v>
      </c>
      <c r="U8" s="11">
        <v>47</v>
      </c>
      <c r="V8" s="11">
        <v>53</v>
      </c>
      <c r="W8" s="11">
        <v>50</v>
      </c>
      <c r="X8" s="11">
        <v>58</v>
      </c>
      <c r="Y8" s="11">
        <v>53</v>
      </c>
      <c r="Z8" s="11">
        <v>27</v>
      </c>
      <c r="AA8" s="11">
        <v>82</v>
      </c>
      <c r="AB8" s="11">
        <v>62</v>
      </c>
      <c r="AC8" s="11">
        <v>46</v>
      </c>
      <c r="AD8" s="11">
        <v>22</v>
      </c>
      <c r="AE8" s="11"/>
      <c r="AF8" s="11">
        <v>111</v>
      </c>
      <c r="AG8" s="11">
        <v>252</v>
      </c>
      <c r="AH8" s="11">
        <v>61</v>
      </c>
      <c r="AI8" s="11">
        <v>88</v>
      </c>
      <c r="AJ8" s="11">
        <v>36</v>
      </c>
      <c r="AK8" s="11"/>
      <c r="AL8" s="11">
        <v>187</v>
      </c>
      <c r="AM8" s="11">
        <v>107</v>
      </c>
      <c r="AN8" s="11">
        <v>70</v>
      </c>
      <c r="AO8" s="11">
        <v>127</v>
      </c>
      <c r="AP8" s="11">
        <v>42</v>
      </c>
      <c r="AQ8" s="11">
        <v>68</v>
      </c>
      <c r="AR8" s="11"/>
      <c r="AS8" s="11">
        <v>117</v>
      </c>
      <c r="AT8" s="11">
        <v>347</v>
      </c>
      <c r="AU8" s="11">
        <v>128</v>
      </c>
      <c r="AV8" s="11">
        <v>67</v>
      </c>
      <c r="AW8" s="11">
        <v>16</v>
      </c>
      <c r="AX8" s="11"/>
      <c r="AY8" s="11">
        <v>170</v>
      </c>
      <c r="AZ8" s="11">
        <v>257</v>
      </c>
      <c r="BA8" s="11">
        <v>142</v>
      </c>
      <c r="BB8" s="11">
        <v>78</v>
      </c>
      <c r="BC8" s="11">
        <v>24</v>
      </c>
      <c r="BD8" s="11"/>
      <c r="BE8" s="11">
        <v>27</v>
      </c>
      <c r="BF8" s="11">
        <v>142</v>
      </c>
      <c r="BG8" s="11">
        <v>307</v>
      </c>
      <c r="BH8" s="11">
        <v>195</v>
      </c>
      <c r="BI8" s="11"/>
      <c r="BJ8" s="11">
        <v>91</v>
      </c>
      <c r="BK8" s="11">
        <v>48</v>
      </c>
      <c r="BL8" s="11">
        <v>183</v>
      </c>
      <c r="BM8" s="11">
        <v>351</v>
      </c>
      <c r="BN8" s="11"/>
      <c r="BO8" s="11">
        <v>112</v>
      </c>
      <c r="BP8" s="11">
        <v>93</v>
      </c>
      <c r="BQ8" s="11">
        <v>466</v>
      </c>
      <c r="BR8" s="11"/>
      <c r="BS8" s="11">
        <v>386</v>
      </c>
      <c r="BT8" s="11">
        <v>286</v>
      </c>
      <c r="BU8" s="11"/>
      <c r="BV8" s="11">
        <v>185</v>
      </c>
      <c r="BW8" s="11">
        <v>243</v>
      </c>
      <c r="BX8" s="11">
        <v>208</v>
      </c>
      <c r="BY8" s="11"/>
      <c r="BZ8" s="11">
        <v>46</v>
      </c>
      <c r="CA8" s="11">
        <v>41</v>
      </c>
    </row>
    <row r="9" spans="2:79" x14ac:dyDescent="0.3">
      <c r="B9" s="18" t="s">
        <v>321</v>
      </c>
      <c r="C9" s="17">
        <v>6.8573978397447499E-2</v>
      </c>
      <c r="D9" s="17">
        <v>6.4704288818319897E-2</v>
      </c>
      <c r="E9" s="17">
        <v>7.2976248391781198E-2</v>
      </c>
      <c r="F9" s="17"/>
      <c r="G9" s="17">
        <v>9.3257032199132103E-2</v>
      </c>
      <c r="H9" s="17">
        <v>8.5969399028718002E-2</v>
      </c>
      <c r="I9" s="17">
        <v>7.9548708204114499E-2</v>
      </c>
      <c r="J9" s="17">
        <v>5.5441201690282202E-2</v>
      </c>
      <c r="K9" s="17">
        <v>7.0337516819586304E-2</v>
      </c>
      <c r="L9" s="17">
        <v>3.9672914154526701E-2</v>
      </c>
      <c r="M9" s="17"/>
      <c r="N9" s="17">
        <v>9.1234739603944404E-2</v>
      </c>
      <c r="O9" s="17">
        <v>2.3239747563885398E-2</v>
      </c>
      <c r="P9" s="17">
        <v>7.2848334448664204E-2</v>
      </c>
      <c r="Q9" s="17">
        <v>8.9205668552658393E-2</v>
      </c>
      <c r="R9" s="17"/>
      <c r="S9" s="17">
        <v>0.109869323217286</v>
      </c>
      <c r="T9" s="17">
        <v>5.9494278365229303E-2</v>
      </c>
      <c r="U9" s="17">
        <v>2.6048343162395699E-2</v>
      </c>
      <c r="V9" s="17">
        <v>3.6572717096276998E-2</v>
      </c>
      <c r="W9" s="17">
        <v>5.5752902986313899E-2</v>
      </c>
      <c r="X9" s="17">
        <v>7.3359048242384803E-2</v>
      </c>
      <c r="Y9" s="17">
        <v>6.6229411002115102E-2</v>
      </c>
      <c r="Z9" s="17">
        <v>0.18089825375822</v>
      </c>
      <c r="AA9" s="17">
        <v>6.1807191430961902E-2</v>
      </c>
      <c r="AB9" s="17">
        <v>8.9171454690898003E-2</v>
      </c>
      <c r="AC9" s="17">
        <v>2.7548900076263601E-2</v>
      </c>
      <c r="AD9" s="17">
        <v>5.3548795917912298E-2</v>
      </c>
      <c r="AE9" s="17"/>
      <c r="AF9" s="17">
        <v>7.7246167739090099E-2</v>
      </c>
      <c r="AG9" s="17">
        <v>9.2864333940610694E-2</v>
      </c>
      <c r="AH9" s="17">
        <v>4.7278374817427998E-2</v>
      </c>
      <c r="AI9" s="17">
        <v>2.3693027755125998E-2</v>
      </c>
      <c r="AJ9" s="17">
        <v>3.2844823500799897E-2</v>
      </c>
      <c r="AK9" s="17"/>
      <c r="AL9" s="17">
        <v>0.12747727736815201</v>
      </c>
      <c r="AM9" s="17">
        <v>7.1347125710584103E-2</v>
      </c>
      <c r="AN9" s="17">
        <v>5.78478360519337E-2</v>
      </c>
      <c r="AO9" s="17">
        <v>2.9261145045423001E-2</v>
      </c>
      <c r="AP9" s="17">
        <v>0</v>
      </c>
      <c r="AQ9" s="17">
        <v>3.2886194371116E-2</v>
      </c>
      <c r="AR9" s="17"/>
      <c r="AS9" s="17">
        <v>0.108451429131436</v>
      </c>
      <c r="AT9" s="17">
        <v>5.8435796080134099E-2</v>
      </c>
      <c r="AU9" s="17">
        <v>5.7232705299711799E-2</v>
      </c>
      <c r="AV9" s="17">
        <v>5.3804391582376002E-2</v>
      </c>
      <c r="AW9" s="17">
        <v>0.15208577741798199</v>
      </c>
      <c r="AX9" s="17"/>
      <c r="AY9" s="17">
        <v>9.65404954627124E-2</v>
      </c>
      <c r="AZ9" s="17">
        <v>5.4774152126727003E-2</v>
      </c>
      <c r="BA9" s="17">
        <v>6.59049731340767E-2</v>
      </c>
      <c r="BB9" s="17">
        <v>6.7448522942606406E-2</v>
      </c>
      <c r="BC9" s="17">
        <v>4.8527868975750503E-2</v>
      </c>
      <c r="BD9" s="17"/>
      <c r="BE9" s="17">
        <v>0.12417001710105199</v>
      </c>
      <c r="BF9" s="17">
        <v>4.5468197974270499E-2</v>
      </c>
      <c r="BG9" s="17">
        <v>7.7568235222903598E-2</v>
      </c>
      <c r="BH9" s="17">
        <v>6.4860735756793006E-2</v>
      </c>
      <c r="BI9" s="17"/>
      <c r="BJ9" s="17">
        <v>6.8627811185438897E-2</v>
      </c>
      <c r="BK9" s="17">
        <v>0.11537355807913099</v>
      </c>
      <c r="BL9" s="17">
        <v>5.4280851666738197E-2</v>
      </c>
      <c r="BM9" s="17">
        <v>7.0001131549885298E-2</v>
      </c>
      <c r="BN9" s="17"/>
      <c r="BO9" s="17">
        <v>7.9680026707385304E-2</v>
      </c>
      <c r="BP9" s="17">
        <v>8.3445810762154404E-2</v>
      </c>
      <c r="BQ9" s="17">
        <v>6.3331599565835103E-2</v>
      </c>
      <c r="BR9" s="17"/>
      <c r="BS9" s="17">
        <v>7.5470048584401497E-2</v>
      </c>
      <c r="BT9" s="17">
        <v>5.6589080327937899E-2</v>
      </c>
      <c r="BU9" s="17"/>
      <c r="BV9" s="17">
        <v>5.0688773381212499E-2</v>
      </c>
      <c r="BW9" s="17">
        <v>6.2583673876428506E-2</v>
      </c>
      <c r="BX9" s="17">
        <v>8.6241577179489701E-2</v>
      </c>
      <c r="BY9" s="17"/>
      <c r="BZ9" s="17">
        <v>0</v>
      </c>
      <c r="CA9" s="17">
        <v>8.6250311683879602E-2</v>
      </c>
    </row>
    <row r="10" spans="2:79" x14ac:dyDescent="0.3">
      <c r="B10" s="18" t="s">
        <v>322</v>
      </c>
      <c r="C10" s="17">
        <v>0.15842142001743201</v>
      </c>
      <c r="D10" s="17">
        <v>0.15326805704319801</v>
      </c>
      <c r="E10" s="17">
        <v>0.16133616111339599</v>
      </c>
      <c r="F10" s="17"/>
      <c r="G10" s="17">
        <v>0.17048474495285201</v>
      </c>
      <c r="H10" s="17">
        <v>0.189367324018032</v>
      </c>
      <c r="I10" s="17">
        <v>0.209935535196169</v>
      </c>
      <c r="J10" s="17">
        <v>0.18526643651223099</v>
      </c>
      <c r="K10" s="17">
        <v>0.13301793575592399</v>
      </c>
      <c r="L10" s="17">
        <v>8.2931113831608602E-2</v>
      </c>
      <c r="M10" s="17"/>
      <c r="N10" s="17">
        <v>0.18573320696759399</v>
      </c>
      <c r="O10" s="17">
        <v>0.15248404943980701</v>
      </c>
      <c r="P10" s="17">
        <v>0.12524984403511699</v>
      </c>
      <c r="Q10" s="17">
        <v>0.167425256762296</v>
      </c>
      <c r="R10" s="17"/>
      <c r="S10" s="17">
        <v>0.19053525196194501</v>
      </c>
      <c r="T10" s="17">
        <v>0.139453568728621</v>
      </c>
      <c r="U10" s="17">
        <v>7.9370784871302502E-2</v>
      </c>
      <c r="V10" s="17">
        <v>0.13102757163086301</v>
      </c>
      <c r="W10" s="17">
        <v>0.226508284715776</v>
      </c>
      <c r="X10" s="17">
        <v>0.15925815694218801</v>
      </c>
      <c r="Y10" s="17">
        <v>0.153964948260818</v>
      </c>
      <c r="Z10" s="17">
        <v>7.6037791699191795E-2</v>
      </c>
      <c r="AA10" s="17">
        <v>0.191800969767075</v>
      </c>
      <c r="AB10" s="17">
        <v>0.21264405619210699</v>
      </c>
      <c r="AC10" s="17">
        <v>0.14418701500893699</v>
      </c>
      <c r="AD10" s="17">
        <v>5.0694453188929803E-2</v>
      </c>
      <c r="AE10" s="17"/>
      <c r="AF10" s="17">
        <v>0.159042319655958</v>
      </c>
      <c r="AG10" s="17">
        <v>0.19573807915671701</v>
      </c>
      <c r="AH10" s="17">
        <v>0.15082582777567799</v>
      </c>
      <c r="AI10" s="17">
        <v>0.12927409585922001</v>
      </c>
      <c r="AJ10" s="17">
        <v>0.11206148497682</v>
      </c>
      <c r="AK10" s="17"/>
      <c r="AL10" s="17">
        <v>0.206689529435886</v>
      </c>
      <c r="AM10" s="17">
        <v>0.14532080759306901</v>
      </c>
      <c r="AN10" s="17">
        <v>0.13793255847949901</v>
      </c>
      <c r="AO10" s="17">
        <v>0.14253275343475699</v>
      </c>
      <c r="AP10" s="17">
        <v>0.19003240547886899</v>
      </c>
      <c r="AQ10" s="17">
        <v>7.9262501718395204E-2</v>
      </c>
      <c r="AR10" s="17"/>
      <c r="AS10" s="17">
        <v>0.21195232422799001</v>
      </c>
      <c r="AT10" s="17">
        <v>0.158421949336288</v>
      </c>
      <c r="AU10" s="17">
        <v>0.126155315390231</v>
      </c>
      <c r="AV10" s="17">
        <v>0.130427975498427</v>
      </c>
      <c r="AW10" s="17">
        <v>0.143260272371044</v>
      </c>
      <c r="AX10" s="17"/>
      <c r="AY10" s="17">
        <v>0.15620103697126</v>
      </c>
      <c r="AZ10" s="17">
        <v>0.167884000796478</v>
      </c>
      <c r="BA10" s="17">
        <v>0.12521504810189801</v>
      </c>
      <c r="BB10" s="17">
        <v>0.19113839553871001</v>
      </c>
      <c r="BC10" s="17">
        <v>0.145822899441825</v>
      </c>
      <c r="BD10" s="17"/>
      <c r="BE10" s="17">
        <v>0.17209765510548899</v>
      </c>
      <c r="BF10" s="17">
        <v>0.14036224665323899</v>
      </c>
      <c r="BG10" s="17">
        <v>0.15405304273738399</v>
      </c>
      <c r="BH10" s="17">
        <v>0.17958100363909801</v>
      </c>
      <c r="BI10" s="17"/>
      <c r="BJ10" s="17">
        <v>0.16974495905798501</v>
      </c>
      <c r="BK10" s="17">
        <v>0.25217658835572598</v>
      </c>
      <c r="BL10" s="17">
        <v>0.18858259472795399</v>
      </c>
      <c r="BM10" s="17">
        <v>0.12777293067911299</v>
      </c>
      <c r="BN10" s="17"/>
      <c r="BO10" s="17">
        <v>0.25199711263180302</v>
      </c>
      <c r="BP10" s="17">
        <v>0.13113977607455499</v>
      </c>
      <c r="BQ10" s="17">
        <v>0.142286918730615</v>
      </c>
      <c r="BR10" s="17"/>
      <c r="BS10" s="17">
        <v>0.179564730141063</v>
      </c>
      <c r="BT10" s="17">
        <v>0.13151918236423599</v>
      </c>
      <c r="BU10" s="17"/>
      <c r="BV10" s="17">
        <v>0.13979323902600199</v>
      </c>
      <c r="BW10" s="17">
        <v>0.18088661694936001</v>
      </c>
      <c r="BX10" s="17">
        <v>0.153982287079349</v>
      </c>
      <c r="BY10" s="17"/>
      <c r="BZ10" s="17">
        <v>0.17451769340123499</v>
      </c>
      <c r="CA10" s="17">
        <v>0.202316572089728</v>
      </c>
    </row>
    <row r="11" spans="2:79" x14ac:dyDescent="0.3">
      <c r="B11" s="18" t="s">
        <v>323</v>
      </c>
      <c r="C11" s="17">
        <v>0.29033919746534598</v>
      </c>
      <c r="D11" s="17">
        <v>0.28230237709063599</v>
      </c>
      <c r="E11" s="17">
        <v>0.30090772154102802</v>
      </c>
      <c r="F11" s="17"/>
      <c r="G11" s="17">
        <v>0.28950251015485701</v>
      </c>
      <c r="H11" s="17">
        <v>0.29796811576263599</v>
      </c>
      <c r="I11" s="17">
        <v>0.29046840571683102</v>
      </c>
      <c r="J11" s="17">
        <v>0.30120585669425098</v>
      </c>
      <c r="K11" s="17">
        <v>0.25061453793070598</v>
      </c>
      <c r="L11" s="17">
        <v>0.29831872731054399</v>
      </c>
      <c r="M11" s="17"/>
      <c r="N11" s="17">
        <v>0.30881602625492599</v>
      </c>
      <c r="O11" s="17">
        <v>0.29277727459388098</v>
      </c>
      <c r="P11" s="17">
        <v>0.30635938743009</v>
      </c>
      <c r="Q11" s="17">
        <v>0.25663017804737998</v>
      </c>
      <c r="R11" s="17"/>
      <c r="S11" s="17">
        <v>0.27948417419666599</v>
      </c>
      <c r="T11" s="17">
        <v>0.32030901307405801</v>
      </c>
      <c r="U11" s="17">
        <v>0.33228136077551701</v>
      </c>
      <c r="V11" s="17">
        <v>0.20488712020066099</v>
      </c>
      <c r="W11" s="17">
        <v>0.274135809088072</v>
      </c>
      <c r="X11" s="17">
        <v>0.23097544957942201</v>
      </c>
      <c r="Y11" s="17">
        <v>0.30956025526097403</v>
      </c>
      <c r="Z11" s="17">
        <v>0.30746876003910001</v>
      </c>
      <c r="AA11" s="17">
        <v>0.30778793027781098</v>
      </c>
      <c r="AB11" s="17">
        <v>0.34989163585890798</v>
      </c>
      <c r="AC11" s="17">
        <v>0.20691613086504199</v>
      </c>
      <c r="AD11" s="17">
        <v>0.39002845689433102</v>
      </c>
      <c r="AE11" s="17"/>
      <c r="AF11" s="17">
        <v>0.20661132681311301</v>
      </c>
      <c r="AG11" s="17">
        <v>0.29950704221670899</v>
      </c>
      <c r="AH11" s="17">
        <v>0.25931840997883499</v>
      </c>
      <c r="AI11" s="17">
        <v>0.34754832940208302</v>
      </c>
      <c r="AJ11" s="17">
        <v>0.31479940910647197</v>
      </c>
      <c r="AK11" s="17"/>
      <c r="AL11" s="17">
        <v>0.32623412705184002</v>
      </c>
      <c r="AM11" s="17">
        <v>0.24382459962743899</v>
      </c>
      <c r="AN11" s="17">
        <v>0.23475834888502001</v>
      </c>
      <c r="AO11" s="17">
        <v>0.299968008183156</v>
      </c>
      <c r="AP11" s="17">
        <v>0.27465356020177101</v>
      </c>
      <c r="AQ11" s="17">
        <v>0.316436089836719</v>
      </c>
      <c r="AR11" s="17"/>
      <c r="AS11" s="17">
        <v>0.27816543657440401</v>
      </c>
      <c r="AT11" s="17">
        <v>0.295012010198</v>
      </c>
      <c r="AU11" s="17">
        <v>0.30680856045377702</v>
      </c>
      <c r="AV11" s="17">
        <v>0.29248034182877902</v>
      </c>
      <c r="AW11" s="17">
        <v>0.13381671813002199</v>
      </c>
      <c r="AX11" s="17"/>
      <c r="AY11" s="17">
        <v>0.29543293289358702</v>
      </c>
      <c r="AZ11" s="17">
        <v>0.304183516353421</v>
      </c>
      <c r="BA11" s="17">
        <v>0.303657851757904</v>
      </c>
      <c r="BB11" s="17">
        <v>0.19597751724570001</v>
      </c>
      <c r="BC11" s="17">
        <v>0.30289839133753499</v>
      </c>
      <c r="BD11" s="17"/>
      <c r="BE11" s="17">
        <v>0.31290134515780799</v>
      </c>
      <c r="BF11" s="17">
        <v>0.25341754572161002</v>
      </c>
      <c r="BG11" s="17">
        <v>0.280371853804252</v>
      </c>
      <c r="BH11" s="17">
        <v>0.32593347285381102</v>
      </c>
      <c r="BI11" s="17"/>
      <c r="BJ11" s="17">
        <v>0.28957903560152498</v>
      </c>
      <c r="BK11" s="17">
        <v>0.218106311009515</v>
      </c>
      <c r="BL11" s="17">
        <v>0.32495824032931098</v>
      </c>
      <c r="BM11" s="17">
        <v>0.28387931587540299</v>
      </c>
      <c r="BN11" s="17"/>
      <c r="BO11" s="17">
        <v>0.31738876566451601</v>
      </c>
      <c r="BP11" s="17">
        <v>0.24681587405609001</v>
      </c>
      <c r="BQ11" s="17">
        <v>0.29431223676597701</v>
      </c>
      <c r="BR11" s="17"/>
      <c r="BS11" s="17">
        <v>0.30559745019371498</v>
      </c>
      <c r="BT11" s="17">
        <v>0.27272861442090002</v>
      </c>
      <c r="BU11" s="17"/>
      <c r="BV11" s="17">
        <v>0.329982355218429</v>
      </c>
      <c r="BW11" s="17">
        <v>0.29495592916093599</v>
      </c>
      <c r="BX11" s="17">
        <v>0.26918533145791501</v>
      </c>
      <c r="BY11" s="17"/>
      <c r="BZ11" s="17">
        <v>0.32057201707307498</v>
      </c>
      <c r="CA11" s="17">
        <v>0.208489480487899</v>
      </c>
    </row>
    <row r="12" spans="2:79" x14ac:dyDescent="0.3">
      <c r="B12" s="18" t="s">
        <v>324</v>
      </c>
      <c r="C12" s="17">
        <v>0.210847809383618</v>
      </c>
      <c r="D12" s="17">
        <v>0.21473942044953201</v>
      </c>
      <c r="E12" s="17">
        <v>0.209117317761047</v>
      </c>
      <c r="F12" s="17"/>
      <c r="G12" s="17">
        <v>0.21618247584884201</v>
      </c>
      <c r="H12" s="17">
        <v>0.19919891236798501</v>
      </c>
      <c r="I12" s="17">
        <v>0.23222133031532799</v>
      </c>
      <c r="J12" s="17">
        <v>0.18861835734751001</v>
      </c>
      <c r="K12" s="17">
        <v>0.21669800173284101</v>
      </c>
      <c r="L12" s="17">
        <v>0.211698429745831</v>
      </c>
      <c r="M12" s="17"/>
      <c r="N12" s="17">
        <v>0.15951658029666299</v>
      </c>
      <c r="O12" s="17">
        <v>0.30408599704267403</v>
      </c>
      <c r="P12" s="17">
        <v>0.15677209052865601</v>
      </c>
      <c r="Q12" s="17">
        <v>0.207709286232519</v>
      </c>
      <c r="R12" s="17"/>
      <c r="S12" s="17">
        <v>0.195338369254943</v>
      </c>
      <c r="T12" s="17">
        <v>0.189022830950385</v>
      </c>
      <c r="U12" s="17">
        <v>0.23378506001415</v>
      </c>
      <c r="V12" s="17">
        <v>0.33281297052445202</v>
      </c>
      <c r="W12" s="17">
        <v>0.13384094572160499</v>
      </c>
      <c r="X12" s="17">
        <v>0.23978619424295999</v>
      </c>
      <c r="Y12" s="17">
        <v>0.193412630473452</v>
      </c>
      <c r="Z12" s="17">
        <v>0.19288958135402401</v>
      </c>
      <c r="AA12" s="17">
        <v>0.17922447630878299</v>
      </c>
      <c r="AB12" s="17">
        <v>0.22302792268746199</v>
      </c>
      <c r="AC12" s="17">
        <v>0.33780682347213398</v>
      </c>
      <c r="AD12" s="17">
        <v>0</v>
      </c>
      <c r="AE12" s="17"/>
      <c r="AF12" s="17">
        <v>0.26714970160943602</v>
      </c>
      <c r="AG12" s="17">
        <v>0.159684547247086</v>
      </c>
      <c r="AH12" s="17">
        <v>0.25860630661739997</v>
      </c>
      <c r="AI12" s="17">
        <v>0.213654380657604</v>
      </c>
      <c r="AJ12" s="17">
        <v>0.19752075929490101</v>
      </c>
      <c r="AK12" s="17"/>
      <c r="AL12" s="17">
        <v>0.13419106044105</v>
      </c>
      <c r="AM12" s="17">
        <v>0.23115900228796199</v>
      </c>
      <c r="AN12" s="17">
        <v>0.28537852901449701</v>
      </c>
      <c r="AO12" s="17">
        <v>0.249191210362111</v>
      </c>
      <c r="AP12" s="17">
        <v>0.145364684420557</v>
      </c>
      <c r="AQ12" s="17">
        <v>0.303744220164401</v>
      </c>
      <c r="AR12" s="17"/>
      <c r="AS12" s="17">
        <v>0.122982056178538</v>
      </c>
      <c r="AT12" s="17">
        <v>0.21540298546773801</v>
      </c>
      <c r="AU12" s="17">
        <v>0.254786649190401</v>
      </c>
      <c r="AV12" s="17">
        <v>0.27112744128855298</v>
      </c>
      <c r="AW12" s="17">
        <v>0.147627647170293</v>
      </c>
      <c r="AX12" s="17"/>
      <c r="AY12" s="17">
        <v>0.14719572102064901</v>
      </c>
      <c r="AZ12" s="17">
        <v>0.21619375811430599</v>
      </c>
      <c r="BA12" s="17">
        <v>0.26536966649611998</v>
      </c>
      <c r="BB12" s="17">
        <v>0.26520238883450797</v>
      </c>
      <c r="BC12" s="17">
        <v>0.13871166060332599</v>
      </c>
      <c r="BD12" s="17"/>
      <c r="BE12" s="17">
        <v>7.98209598243841E-2</v>
      </c>
      <c r="BF12" s="17">
        <v>0.166746883078671</v>
      </c>
      <c r="BG12" s="17">
        <v>0.23831072047160501</v>
      </c>
      <c r="BH12" s="17">
        <v>0.211770753701433</v>
      </c>
      <c r="BI12" s="17"/>
      <c r="BJ12" s="17">
        <v>0.174533091324161</v>
      </c>
      <c r="BK12" s="17">
        <v>0.113548752252494</v>
      </c>
      <c r="BL12" s="17">
        <v>0.20031469011872599</v>
      </c>
      <c r="BM12" s="17">
        <v>0.237271762722255</v>
      </c>
      <c r="BN12" s="17"/>
      <c r="BO12" s="17">
        <v>0.156125930043578</v>
      </c>
      <c r="BP12" s="17">
        <v>0.20977452568192601</v>
      </c>
      <c r="BQ12" s="17">
        <v>0.219448544701905</v>
      </c>
      <c r="BR12" s="17"/>
      <c r="BS12" s="17">
        <v>0.18041066413256199</v>
      </c>
      <c r="BT12" s="17">
        <v>0.25048518897487199</v>
      </c>
      <c r="BU12" s="17"/>
      <c r="BV12" s="17">
        <v>0.21307893139009801</v>
      </c>
      <c r="BW12" s="17">
        <v>0.225859463263202</v>
      </c>
      <c r="BX12" s="17">
        <v>0.19405025382506899</v>
      </c>
      <c r="BY12" s="17"/>
      <c r="BZ12" s="17">
        <v>0.15850997733689701</v>
      </c>
      <c r="CA12" s="17">
        <v>0.17996424490372101</v>
      </c>
    </row>
    <row r="13" spans="2:79" x14ac:dyDescent="0.3">
      <c r="B13" s="18" t="s">
        <v>325</v>
      </c>
      <c r="C13" s="17">
        <v>0.157452921589877</v>
      </c>
      <c r="D13" s="17">
        <v>0.144473203575714</v>
      </c>
      <c r="E13" s="17">
        <v>0.168930775839469</v>
      </c>
      <c r="F13" s="17"/>
      <c r="G13" s="17">
        <v>0.14126563780995</v>
      </c>
      <c r="H13" s="17">
        <v>0.122226453705494</v>
      </c>
      <c r="I13" s="17">
        <v>0.116454087220578</v>
      </c>
      <c r="J13" s="17">
        <v>0.17842279611883699</v>
      </c>
      <c r="K13" s="17">
        <v>0.15152071080233501</v>
      </c>
      <c r="L13" s="17">
        <v>0.21301860867854999</v>
      </c>
      <c r="M13" s="17"/>
      <c r="N13" s="17">
        <v>0.137606318482696</v>
      </c>
      <c r="O13" s="17">
        <v>0.14421150417628101</v>
      </c>
      <c r="P13" s="17">
        <v>0.22150503613382</v>
      </c>
      <c r="Q13" s="17">
        <v>0.145603090572549</v>
      </c>
      <c r="R13" s="17"/>
      <c r="S13" s="17">
        <v>0.112905273812312</v>
      </c>
      <c r="T13" s="17">
        <v>0.17763204102729899</v>
      </c>
      <c r="U13" s="17">
        <v>0.16625200911514301</v>
      </c>
      <c r="V13" s="17">
        <v>0.188292951817253</v>
      </c>
      <c r="W13" s="17">
        <v>0.16900266345013801</v>
      </c>
      <c r="X13" s="17">
        <v>0.130098548074599</v>
      </c>
      <c r="Y13" s="17">
        <v>0.13887549336683</v>
      </c>
      <c r="Z13" s="17">
        <v>9.1000802737652597E-2</v>
      </c>
      <c r="AA13" s="17">
        <v>0.162824095224294</v>
      </c>
      <c r="AB13" s="17">
        <v>9.0745312890872704E-2</v>
      </c>
      <c r="AC13" s="17">
        <v>0.23176270822061501</v>
      </c>
      <c r="AD13" s="17">
        <v>0.34192061441737398</v>
      </c>
      <c r="AE13" s="17"/>
      <c r="AF13" s="17">
        <v>0.16506967312092299</v>
      </c>
      <c r="AG13" s="17">
        <v>0.15040089604465501</v>
      </c>
      <c r="AH13" s="17">
        <v>0.19283770775620701</v>
      </c>
      <c r="AI13" s="17">
        <v>0.16320795224061099</v>
      </c>
      <c r="AJ13" s="17">
        <v>0.186630876707578</v>
      </c>
      <c r="AK13" s="17"/>
      <c r="AL13" s="17">
        <v>0.109412609171646</v>
      </c>
      <c r="AM13" s="17">
        <v>0.21697115085027399</v>
      </c>
      <c r="AN13" s="17">
        <v>0.176491783685267</v>
      </c>
      <c r="AO13" s="17">
        <v>0.15655011426750201</v>
      </c>
      <c r="AP13" s="17">
        <v>0.23339216810015201</v>
      </c>
      <c r="AQ13" s="17">
        <v>0.15261484384596599</v>
      </c>
      <c r="AR13" s="17"/>
      <c r="AS13" s="17">
        <v>0.11826391406093199</v>
      </c>
      <c r="AT13" s="17">
        <v>0.16309095733322701</v>
      </c>
      <c r="AU13" s="17">
        <v>0.185619480358231</v>
      </c>
      <c r="AV13" s="17">
        <v>0.13881162710085199</v>
      </c>
      <c r="AW13" s="17">
        <v>0.17315661765815399</v>
      </c>
      <c r="AX13" s="17"/>
      <c r="AY13" s="17">
        <v>0.16541945170981401</v>
      </c>
      <c r="AZ13" s="17">
        <v>0.14462209690437999</v>
      </c>
      <c r="BA13" s="17">
        <v>0.16209432245351699</v>
      </c>
      <c r="BB13" s="17">
        <v>0.186334557893123</v>
      </c>
      <c r="BC13" s="17">
        <v>0.101485628660061</v>
      </c>
      <c r="BD13" s="17"/>
      <c r="BE13" s="17">
        <v>9.9346249969655395E-2</v>
      </c>
      <c r="BF13" s="17">
        <v>0.25235812450635198</v>
      </c>
      <c r="BG13" s="17">
        <v>0.148626240450492</v>
      </c>
      <c r="BH13" s="17">
        <v>0.11361622628445101</v>
      </c>
      <c r="BI13" s="17"/>
      <c r="BJ13" s="17">
        <v>0.17303694190121</v>
      </c>
      <c r="BK13" s="17">
        <v>0.14927000120074099</v>
      </c>
      <c r="BL13" s="17">
        <v>0.132989531468895</v>
      </c>
      <c r="BM13" s="17">
        <v>0.16570622362979801</v>
      </c>
      <c r="BN13" s="17"/>
      <c r="BO13" s="17">
        <v>0.108027929603263</v>
      </c>
      <c r="BP13" s="17">
        <v>0.15812061010914299</v>
      </c>
      <c r="BQ13" s="17">
        <v>0.17020098794927699</v>
      </c>
      <c r="BR13" s="17"/>
      <c r="BS13" s="17">
        <v>0.14610711547514199</v>
      </c>
      <c r="BT13" s="17">
        <v>0.17109779546297399</v>
      </c>
      <c r="BU13" s="17"/>
      <c r="BV13" s="17">
        <v>0.16197688923443901</v>
      </c>
      <c r="BW13" s="17">
        <v>0.13287067179626</v>
      </c>
      <c r="BX13" s="17">
        <v>0.166437254999832</v>
      </c>
      <c r="BY13" s="17"/>
      <c r="BZ13" s="17">
        <v>0.20874352330278301</v>
      </c>
      <c r="CA13" s="17">
        <v>0.23888108663437699</v>
      </c>
    </row>
    <row r="14" spans="2:79" x14ac:dyDescent="0.3">
      <c r="B14" s="18" t="s">
        <v>326</v>
      </c>
      <c r="C14" s="17">
        <v>8.9343899221286396E-2</v>
      </c>
      <c r="D14" s="17">
        <v>0.109963957858261</v>
      </c>
      <c r="E14" s="17">
        <v>6.6814484214413397E-2</v>
      </c>
      <c r="F14" s="17"/>
      <c r="G14" s="17">
        <v>7.9676204029940204E-2</v>
      </c>
      <c r="H14" s="17">
        <v>9.4055558156612595E-2</v>
      </c>
      <c r="I14" s="17">
        <v>6.3148625676716197E-2</v>
      </c>
      <c r="J14" s="17">
        <v>5.0474654172485103E-2</v>
      </c>
      <c r="K14" s="17">
        <v>0.14398696733972499</v>
      </c>
      <c r="L14" s="17">
        <v>0.111893628666907</v>
      </c>
      <c r="M14" s="17"/>
      <c r="N14" s="17">
        <v>9.2677758240895899E-2</v>
      </c>
      <c r="O14" s="17">
        <v>5.4199302326408003E-2</v>
      </c>
      <c r="P14" s="17">
        <v>0.10319206215075</v>
      </c>
      <c r="Q14" s="17">
        <v>0.101529644248173</v>
      </c>
      <c r="R14" s="17"/>
      <c r="S14" s="17">
        <v>9.8616481975823803E-2</v>
      </c>
      <c r="T14" s="17">
        <v>8.2400322580459498E-2</v>
      </c>
      <c r="U14" s="17">
        <v>0.12135588874455699</v>
      </c>
      <c r="V14" s="17">
        <v>8.7913698498095993E-2</v>
      </c>
      <c r="W14" s="17">
        <v>9.74167709942136E-2</v>
      </c>
      <c r="X14" s="17">
        <v>0.13373822121739601</v>
      </c>
      <c r="Y14" s="17">
        <v>0.101070229557418</v>
      </c>
      <c r="Z14" s="17">
        <v>0.114605258065082</v>
      </c>
      <c r="AA14" s="17">
        <v>6.0544290109788602E-2</v>
      </c>
      <c r="AB14" s="17">
        <v>3.4519617679752597E-2</v>
      </c>
      <c r="AC14" s="17">
        <v>5.1778422357008497E-2</v>
      </c>
      <c r="AD14" s="17">
        <v>0.16380767958145201</v>
      </c>
      <c r="AE14" s="17"/>
      <c r="AF14" s="17">
        <v>6.1966517408888297E-2</v>
      </c>
      <c r="AG14" s="17">
        <v>8.9727739402153894E-2</v>
      </c>
      <c r="AH14" s="17">
        <v>7.6150484261490098E-2</v>
      </c>
      <c r="AI14" s="17">
        <v>8.8900532938899796E-2</v>
      </c>
      <c r="AJ14" s="17">
        <v>0.15614264641342901</v>
      </c>
      <c r="AK14" s="17"/>
      <c r="AL14" s="17">
        <v>8.1223715356274401E-2</v>
      </c>
      <c r="AM14" s="17">
        <v>5.4834261356535803E-2</v>
      </c>
      <c r="AN14" s="17">
        <v>8.0596843717436598E-2</v>
      </c>
      <c r="AO14" s="17">
        <v>7.3750082250493204E-2</v>
      </c>
      <c r="AP14" s="17">
        <v>0.156557181798651</v>
      </c>
      <c r="AQ14" s="17">
        <v>9.9032768838666893E-2</v>
      </c>
      <c r="AR14" s="17"/>
      <c r="AS14" s="17">
        <v>0.120154178665395</v>
      </c>
      <c r="AT14" s="17">
        <v>8.2910611960074806E-2</v>
      </c>
      <c r="AU14" s="17">
        <v>6.9397289307648394E-2</v>
      </c>
      <c r="AV14" s="17">
        <v>6.9504349517276395E-2</v>
      </c>
      <c r="AW14" s="17">
        <v>0.25005296725250598</v>
      </c>
      <c r="AX14" s="17"/>
      <c r="AY14" s="17">
        <v>8.1625252317273397E-2</v>
      </c>
      <c r="AZ14" s="17">
        <v>0.102009067412413</v>
      </c>
      <c r="BA14" s="17">
        <v>7.0030481531173902E-2</v>
      </c>
      <c r="BB14" s="17">
        <v>6.5500958864741096E-2</v>
      </c>
      <c r="BC14" s="17">
        <v>0.215501855026449</v>
      </c>
      <c r="BD14" s="17"/>
      <c r="BE14" s="17">
        <v>0.211663772841612</v>
      </c>
      <c r="BF14" s="17">
        <v>0.12106429567547</v>
      </c>
      <c r="BG14" s="17">
        <v>7.4426108260897406E-2</v>
      </c>
      <c r="BH14" s="17">
        <v>7.4597714850516195E-2</v>
      </c>
      <c r="BI14" s="17"/>
      <c r="BJ14" s="17">
        <v>7.9144000674537904E-2</v>
      </c>
      <c r="BK14" s="17">
        <v>0.151524789102392</v>
      </c>
      <c r="BL14" s="17">
        <v>7.3011076955226295E-2</v>
      </c>
      <c r="BM14" s="17">
        <v>9.2508393223791702E-2</v>
      </c>
      <c r="BN14" s="17"/>
      <c r="BO14" s="17">
        <v>7.5921983162720696E-2</v>
      </c>
      <c r="BP14" s="17">
        <v>0.13928693427109001</v>
      </c>
      <c r="BQ14" s="17">
        <v>8.3112608461010998E-2</v>
      </c>
      <c r="BR14" s="17"/>
      <c r="BS14" s="17">
        <v>8.5495887930299594E-2</v>
      </c>
      <c r="BT14" s="17">
        <v>9.5450995801968905E-2</v>
      </c>
      <c r="BU14" s="17"/>
      <c r="BV14" s="17">
        <v>9.8538040771184499E-2</v>
      </c>
      <c r="BW14" s="17">
        <v>8.3508609614416293E-2</v>
      </c>
      <c r="BX14" s="17">
        <v>8.7067515154808706E-2</v>
      </c>
      <c r="BY14" s="17"/>
      <c r="BZ14" s="17">
        <v>0.13765678888600999</v>
      </c>
      <c r="CA14" s="17">
        <v>8.4098304200396004E-2</v>
      </c>
    </row>
    <row r="15" spans="2:79" x14ac:dyDescent="0.3">
      <c r="B15" s="18" t="s">
        <v>327</v>
      </c>
      <c r="C15" s="19">
        <v>2.5020773924992499E-2</v>
      </c>
      <c r="D15" s="19">
        <v>3.05486951643388E-2</v>
      </c>
      <c r="E15" s="19">
        <v>1.9917291138864899E-2</v>
      </c>
      <c r="F15" s="19"/>
      <c r="G15" s="19">
        <v>9.6313950044267203E-3</v>
      </c>
      <c r="H15" s="19">
        <v>1.12142369605233E-2</v>
      </c>
      <c r="I15" s="19">
        <v>8.2233076702638106E-3</v>
      </c>
      <c r="J15" s="19">
        <v>4.05706974644034E-2</v>
      </c>
      <c r="K15" s="19">
        <v>3.3824329618882397E-2</v>
      </c>
      <c r="L15" s="19">
        <v>4.2466577612032902E-2</v>
      </c>
      <c r="M15" s="19"/>
      <c r="N15" s="19">
        <v>2.44153701532803E-2</v>
      </c>
      <c r="O15" s="19">
        <v>2.9002124857064E-2</v>
      </c>
      <c r="P15" s="19">
        <v>1.4073245272903901E-2</v>
      </c>
      <c r="Q15" s="19">
        <v>3.1896875584424798E-2</v>
      </c>
      <c r="R15" s="19"/>
      <c r="S15" s="19">
        <v>1.32511255810225E-2</v>
      </c>
      <c r="T15" s="19">
        <v>3.1687945273947402E-2</v>
      </c>
      <c r="U15" s="19">
        <v>4.0906553316934303E-2</v>
      </c>
      <c r="V15" s="19">
        <v>1.8492970232397501E-2</v>
      </c>
      <c r="W15" s="19">
        <v>4.3342623043881701E-2</v>
      </c>
      <c r="X15" s="19">
        <v>3.2784381701048901E-2</v>
      </c>
      <c r="Y15" s="19">
        <v>3.6887032078393001E-2</v>
      </c>
      <c r="Z15" s="19">
        <v>3.7099552346729903E-2</v>
      </c>
      <c r="AA15" s="19">
        <v>3.6011046881286E-2</v>
      </c>
      <c r="AB15" s="19">
        <v>0</v>
      </c>
      <c r="AC15" s="19">
        <v>0</v>
      </c>
      <c r="AD15" s="19">
        <v>0</v>
      </c>
      <c r="AE15" s="19"/>
      <c r="AF15" s="19">
        <v>6.2914293652591199E-2</v>
      </c>
      <c r="AG15" s="19">
        <v>1.2077361992068899E-2</v>
      </c>
      <c r="AH15" s="19">
        <v>1.49828887929618E-2</v>
      </c>
      <c r="AI15" s="19">
        <v>3.3721681146456801E-2</v>
      </c>
      <c r="AJ15" s="19">
        <v>0</v>
      </c>
      <c r="AK15" s="19"/>
      <c r="AL15" s="19">
        <v>1.4771681175152301E-2</v>
      </c>
      <c r="AM15" s="19">
        <v>3.65430525741368E-2</v>
      </c>
      <c r="AN15" s="19">
        <v>2.6994100166346399E-2</v>
      </c>
      <c r="AO15" s="19">
        <v>4.8746686456557102E-2</v>
      </c>
      <c r="AP15" s="19">
        <v>0</v>
      </c>
      <c r="AQ15" s="19">
        <v>1.60233812247359E-2</v>
      </c>
      <c r="AR15" s="19"/>
      <c r="AS15" s="19">
        <v>4.0030661161304999E-2</v>
      </c>
      <c r="AT15" s="19">
        <v>2.6725689624537401E-2</v>
      </c>
      <c r="AU15" s="19">
        <v>0</v>
      </c>
      <c r="AV15" s="19">
        <v>4.38438731837364E-2</v>
      </c>
      <c r="AW15" s="19">
        <v>0</v>
      </c>
      <c r="AX15" s="19"/>
      <c r="AY15" s="19">
        <v>5.7585109624703597E-2</v>
      </c>
      <c r="AZ15" s="19">
        <v>1.0333408292275499E-2</v>
      </c>
      <c r="BA15" s="19">
        <v>7.7276565253118204E-3</v>
      </c>
      <c r="BB15" s="19">
        <v>2.83976586806126E-2</v>
      </c>
      <c r="BC15" s="19">
        <v>4.7051695955052097E-2</v>
      </c>
      <c r="BD15" s="19"/>
      <c r="BE15" s="19">
        <v>0</v>
      </c>
      <c r="BF15" s="19">
        <v>2.0582706390386701E-2</v>
      </c>
      <c r="BG15" s="19">
        <v>2.6643799052466499E-2</v>
      </c>
      <c r="BH15" s="19">
        <v>2.96400929138982E-2</v>
      </c>
      <c r="BI15" s="19"/>
      <c r="BJ15" s="19">
        <v>4.5334160255142801E-2</v>
      </c>
      <c r="BK15" s="19">
        <v>0</v>
      </c>
      <c r="BL15" s="19">
        <v>2.58630147331496E-2</v>
      </c>
      <c r="BM15" s="19">
        <v>2.2860242319754601E-2</v>
      </c>
      <c r="BN15" s="19"/>
      <c r="BO15" s="19">
        <v>1.08582521867339E-2</v>
      </c>
      <c r="BP15" s="19">
        <v>3.14164690450408E-2</v>
      </c>
      <c r="BQ15" s="19">
        <v>2.7307103825379601E-2</v>
      </c>
      <c r="BR15" s="19"/>
      <c r="BS15" s="19">
        <v>2.7354103542815901E-2</v>
      </c>
      <c r="BT15" s="19">
        <v>2.21291426471113E-2</v>
      </c>
      <c r="BU15" s="19"/>
      <c r="BV15" s="19">
        <v>5.9417709786349204E-3</v>
      </c>
      <c r="BW15" s="19">
        <v>1.9335035339397101E-2</v>
      </c>
      <c r="BX15" s="19">
        <v>4.3035780303537899E-2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677</v>
      </c>
      <c r="D7" s="10">
        <v>325</v>
      </c>
      <c r="E7" s="10">
        <v>349</v>
      </c>
      <c r="F7" s="10"/>
      <c r="G7" s="10">
        <v>109</v>
      </c>
      <c r="H7" s="10">
        <v>102</v>
      </c>
      <c r="I7" s="10">
        <v>120</v>
      </c>
      <c r="J7" s="10">
        <v>95</v>
      </c>
      <c r="K7" s="10">
        <v>87</v>
      </c>
      <c r="L7" s="10">
        <v>164</v>
      </c>
      <c r="M7" s="10"/>
      <c r="N7" s="10">
        <v>207</v>
      </c>
      <c r="O7" s="10">
        <v>172</v>
      </c>
      <c r="P7" s="10">
        <v>134</v>
      </c>
      <c r="Q7" s="10">
        <v>158</v>
      </c>
      <c r="R7" s="10"/>
      <c r="S7" s="10">
        <v>91</v>
      </c>
      <c r="T7" s="10">
        <v>98</v>
      </c>
      <c r="U7" s="10">
        <v>48</v>
      </c>
      <c r="V7" s="10">
        <v>53</v>
      </c>
      <c r="W7" s="10">
        <v>50</v>
      </c>
      <c r="X7" s="10">
        <v>60</v>
      </c>
      <c r="Y7" s="10">
        <v>58</v>
      </c>
      <c r="Z7" s="10">
        <v>25</v>
      </c>
      <c r="AA7" s="10">
        <v>85</v>
      </c>
      <c r="AB7" s="10">
        <v>56</v>
      </c>
      <c r="AC7" s="10">
        <v>35</v>
      </c>
      <c r="AD7" s="10">
        <v>18</v>
      </c>
      <c r="AE7" s="10"/>
      <c r="AF7" s="10">
        <v>115</v>
      </c>
      <c r="AG7" s="10">
        <v>256</v>
      </c>
      <c r="AH7" s="10">
        <v>62</v>
      </c>
      <c r="AI7" s="10">
        <v>86</v>
      </c>
      <c r="AJ7" s="10">
        <v>36</v>
      </c>
      <c r="AK7" s="10"/>
      <c r="AL7" s="10">
        <v>192</v>
      </c>
      <c r="AM7" s="10">
        <v>111</v>
      </c>
      <c r="AN7" s="10">
        <v>71</v>
      </c>
      <c r="AO7" s="10">
        <v>125</v>
      </c>
      <c r="AP7" s="10">
        <v>43</v>
      </c>
      <c r="AQ7" s="10">
        <v>68</v>
      </c>
      <c r="AR7" s="10"/>
      <c r="AS7" s="10">
        <v>120</v>
      </c>
      <c r="AT7" s="10">
        <v>347</v>
      </c>
      <c r="AU7" s="10">
        <v>128</v>
      </c>
      <c r="AV7" s="10">
        <v>67</v>
      </c>
      <c r="AW7" s="10">
        <v>15</v>
      </c>
      <c r="AX7" s="10"/>
      <c r="AY7" s="10">
        <v>174</v>
      </c>
      <c r="AZ7" s="10">
        <v>259</v>
      </c>
      <c r="BA7" s="10">
        <v>140</v>
      </c>
      <c r="BB7" s="10">
        <v>77</v>
      </c>
      <c r="BC7" s="10">
        <v>23</v>
      </c>
      <c r="BD7" s="10"/>
      <c r="BE7" s="10">
        <v>28</v>
      </c>
      <c r="BF7" s="10">
        <v>143</v>
      </c>
      <c r="BG7" s="10">
        <v>306</v>
      </c>
      <c r="BH7" s="10">
        <v>196</v>
      </c>
      <c r="BI7" s="10"/>
      <c r="BJ7" s="10">
        <v>90</v>
      </c>
      <c r="BK7" s="10">
        <v>50</v>
      </c>
      <c r="BL7" s="10">
        <v>183</v>
      </c>
      <c r="BM7" s="10">
        <v>352</v>
      </c>
      <c r="BN7" s="10"/>
      <c r="BO7" s="10">
        <v>110</v>
      </c>
      <c r="BP7" s="10">
        <v>95</v>
      </c>
      <c r="BQ7" s="10">
        <v>469</v>
      </c>
      <c r="BR7" s="10"/>
      <c r="BS7" s="10">
        <v>390</v>
      </c>
      <c r="BT7" s="10">
        <v>284</v>
      </c>
      <c r="BU7" s="10"/>
      <c r="BV7" s="10">
        <v>186</v>
      </c>
      <c r="BW7" s="10">
        <v>241</v>
      </c>
      <c r="BX7" s="10">
        <v>211</v>
      </c>
      <c r="BY7" s="10"/>
      <c r="BZ7" s="10">
        <v>46</v>
      </c>
      <c r="CA7" s="10">
        <v>42</v>
      </c>
    </row>
    <row r="8" spans="2:79" ht="30" customHeight="1" x14ac:dyDescent="0.3">
      <c r="B8" s="11" t="s">
        <v>20</v>
      </c>
      <c r="C8" s="11">
        <v>675</v>
      </c>
      <c r="D8" s="11">
        <v>330</v>
      </c>
      <c r="E8" s="11">
        <v>341</v>
      </c>
      <c r="F8" s="11"/>
      <c r="G8" s="11">
        <v>103</v>
      </c>
      <c r="H8" s="11">
        <v>109</v>
      </c>
      <c r="I8" s="11">
        <v>119</v>
      </c>
      <c r="J8" s="11">
        <v>109</v>
      </c>
      <c r="K8" s="11">
        <v>80</v>
      </c>
      <c r="L8" s="11">
        <v>154</v>
      </c>
      <c r="M8" s="11"/>
      <c r="N8" s="11">
        <v>191</v>
      </c>
      <c r="O8" s="11">
        <v>174</v>
      </c>
      <c r="P8" s="11">
        <v>141</v>
      </c>
      <c r="Q8" s="11">
        <v>163</v>
      </c>
      <c r="R8" s="11"/>
      <c r="S8" s="11">
        <v>85</v>
      </c>
      <c r="T8" s="11">
        <v>91</v>
      </c>
      <c r="U8" s="11">
        <v>47</v>
      </c>
      <c r="V8" s="11">
        <v>53</v>
      </c>
      <c r="W8" s="11">
        <v>50</v>
      </c>
      <c r="X8" s="11">
        <v>58</v>
      </c>
      <c r="Y8" s="11">
        <v>53</v>
      </c>
      <c r="Z8" s="11">
        <v>27</v>
      </c>
      <c r="AA8" s="11">
        <v>82</v>
      </c>
      <c r="AB8" s="11">
        <v>62</v>
      </c>
      <c r="AC8" s="11">
        <v>46</v>
      </c>
      <c r="AD8" s="11">
        <v>22</v>
      </c>
      <c r="AE8" s="11"/>
      <c r="AF8" s="11">
        <v>111</v>
      </c>
      <c r="AG8" s="11">
        <v>252</v>
      </c>
      <c r="AH8" s="11">
        <v>61</v>
      </c>
      <c r="AI8" s="11">
        <v>88</v>
      </c>
      <c r="AJ8" s="11">
        <v>36</v>
      </c>
      <c r="AK8" s="11"/>
      <c r="AL8" s="11">
        <v>187</v>
      </c>
      <c r="AM8" s="11">
        <v>107</v>
      </c>
      <c r="AN8" s="11">
        <v>70</v>
      </c>
      <c r="AO8" s="11">
        <v>127</v>
      </c>
      <c r="AP8" s="11">
        <v>42</v>
      </c>
      <c r="AQ8" s="11">
        <v>68</v>
      </c>
      <c r="AR8" s="11"/>
      <c r="AS8" s="11">
        <v>117</v>
      </c>
      <c r="AT8" s="11">
        <v>347</v>
      </c>
      <c r="AU8" s="11">
        <v>128</v>
      </c>
      <c r="AV8" s="11">
        <v>67</v>
      </c>
      <c r="AW8" s="11">
        <v>16</v>
      </c>
      <c r="AX8" s="11"/>
      <c r="AY8" s="11">
        <v>170</v>
      </c>
      <c r="AZ8" s="11">
        <v>257</v>
      </c>
      <c r="BA8" s="11">
        <v>142</v>
      </c>
      <c r="BB8" s="11">
        <v>78</v>
      </c>
      <c r="BC8" s="11">
        <v>24</v>
      </c>
      <c r="BD8" s="11"/>
      <c r="BE8" s="11">
        <v>27</v>
      </c>
      <c r="BF8" s="11">
        <v>142</v>
      </c>
      <c r="BG8" s="11">
        <v>307</v>
      </c>
      <c r="BH8" s="11">
        <v>195</v>
      </c>
      <c r="BI8" s="11"/>
      <c r="BJ8" s="11">
        <v>91</v>
      </c>
      <c r="BK8" s="11">
        <v>48</v>
      </c>
      <c r="BL8" s="11">
        <v>183</v>
      </c>
      <c r="BM8" s="11">
        <v>351</v>
      </c>
      <c r="BN8" s="11"/>
      <c r="BO8" s="11">
        <v>112</v>
      </c>
      <c r="BP8" s="11">
        <v>93</v>
      </c>
      <c r="BQ8" s="11">
        <v>466</v>
      </c>
      <c r="BR8" s="11"/>
      <c r="BS8" s="11">
        <v>386</v>
      </c>
      <c r="BT8" s="11">
        <v>286</v>
      </c>
      <c r="BU8" s="11"/>
      <c r="BV8" s="11">
        <v>185</v>
      </c>
      <c r="BW8" s="11">
        <v>243</v>
      </c>
      <c r="BX8" s="11">
        <v>208</v>
      </c>
      <c r="BY8" s="11"/>
      <c r="BZ8" s="11">
        <v>46</v>
      </c>
      <c r="CA8" s="11">
        <v>41</v>
      </c>
    </row>
    <row r="9" spans="2:79" x14ac:dyDescent="0.3">
      <c r="B9" s="18" t="s">
        <v>321</v>
      </c>
      <c r="C9" s="17">
        <v>9.9906795201483406E-2</v>
      </c>
      <c r="D9" s="17">
        <v>0.11212173044094099</v>
      </c>
      <c r="E9" s="17">
        <v>8.9059754896787802E-2</v>
      </c>
      <c r="F9" s="17"/>
      <c r="G9" s="17">
        <v>0.118780733504971</v>
      </c>
      <c r="H9" s="17">
        <v>0.169396116063076</v>
      </c>
      <c r="I9" s="17">
        <v>0.123179062833354</v>
      </c>
      <c r="J9" s="17">
        <v>5.1523585028053202E-2</v>
      </c>
      <c r="K9" s="17">
        <v>4.7261811072072203E-2</v>
      </c>
      <c r="L9" s="17">
        <v>8.1808563611257504E-2</v>
      </c>
      <c r="M9" s="17"/>
      <c r="N9" s="17">
        <v>0.15926526578848099</v>
      </c>
      <c r="O9" s="17">
        <v>5.5215818555872299E-2</v>
      </c>
      <c r="P9" s="17">
        <v>8.0249309853256498E-2</v>
      </c>
      <c r="Q9" s="17">
        <v>9.2447962366326505E-2</v>
      </c>
      <c r="R9" s="17"/>
      <c r="S9" s="17">
        <v>0.13687056980638901</v>
      </c>
      <c r="T9" s="17">
        <v>7.4213581765189204E-2</v>
      </c>
      <c r="U9" s="17">
        <v>0.118228130604624</v>
      </c>
      <c r="V9" s="17">
        <v>0.106620700859359</v>
      </c>
      <c r="W9" s="17">
        <v>5.2068791807239501E-2</v>
      </c>
      <c r="X9" s="17">
        <v>9.8490334470566099E-2</v>
      </c>
      <c r="Y9" s="17">
        <v>6.4386540266862496E-2</v>
      </c>
      <c r="Z9" s="17">
        <v>0.12944232174661999</v>
      </c>
      <c r="AA9" s="17">
        <v>0.13455450381296299</v>
      </c>
      <c r="AB9" s="17">
        <v>0.11223962259902399</v>
      </c>
      <c r="AC9" s="17">
        <v>2.7548900076263601E-2</v>
      </c>
      <c r="AD9" s="17">
        <v>0.15977212234148599</v>
      </c>
      <c r="AE9" s="17"/>
      <c r="AF9" s="17">
        <v>0.102010076512137</v>
      </c>
      <c r="AG9" s="17">
        <v>0.11531019204363201</v>
      </c>
      <c r="AH9" s="17">
        <v>7.6655799754909895E-2</v>
      </c>
      <c r="AI9" s="17">
        <v>5.4269903457481998E-2</v>
      </c>
      <c r="AJ9" s="17">
        <v>0.11718091706695299</v>
      </c>
      <c r="AK9" s="17"/>
      <c r="AL9" s="17">
        <v>0.15455318865593101</v>
      </c>
      <c r="AM9" s="17">
        <v>0.116465310812862</v>
      </c>
      <c r="AN9" s="17">
        <v>9.8677579551458006E-2</v>
      </c>
      <c r="AO9" s="17">
        <v>5.79929456520566E-2</v>
      </c>
      <c r="AP9" s="17">
        <v>3.9511036797077501E-2</v>
      </c>
      <c r="AQ9" s="17">
        <v>4.6117363577881799E-2</v>
      </c>
      <c r="AR9" s="17"/>
      <c r="AS9" s="17">
        <v>0.21575468178784499</v>
      </c>
      <c r="AT9" s="17">
        <v>9.2550579935791397E-2</v>
      </c>
      <c r="AU9" s="17">
        <v>4.12522410680915E-2</v>
      </c>
      <c r="AV9" s="17">
        <v>5.4602325988958797E-2</v>
      </c>
      <c r="AW9" s="17">
        <v>7.3682753445507204E-2</v>
      </c>
      <c r="AX9" s="17"/>
      <c r="AY9" s="17">
        <v>0.153969784541169</v>
      </c>
      <c r="AZ9" s="17">
        <v>8.9668245505317101E-2</v>
      </c>
      <c r="BA9" s="17">
        <v>7.4191592034869899E-2</v>
      </c>
      <c r="BB9" s="17">
        <v>8.3260118439090994E-2</v>
      </c>
      <c r="BC9" s="17">
        <v>4.8527868975750503E-2</v>
      </c>
      <c r="BD9" s="17"/>
      <c r="BE9" s="17">
        <v>9.4346849847709094E-2</v>
      </c>
      <c r="BF9" s="17">
        <v>9.0436259858930196E-2</v>
      </c>
      <c r="BG9" s="17">
        <v>0.110138674374554</v>
      </c>
      <c r="BH9" s="17">
        <v>9.3434553711675195E-2</v>
      </c>
      <c r="BI9" s="17"/>
      <c r="BJ9" s="17">
        <v>6.00158218338279E-2</v>
      </c>
      <c r="BK9" s="17">
        <v>0.23760916659963</v>
      </c>
      <c r="BL9" s="17">
        <v>0.108463951332119</v>
      </c>
      <c r="BM9" s="17">
        <v>8.7518685231553997E-2</v>
      </c>
      <c r="BN9" s="17"/>
      <c r="BO9" s="17">
        <v>0.132841986202449</v>
      </c>
      <c r="BP9" s="17">
        <v>0.116586206488184</v>
      </c>
      <c r="BQ9" s="17">
        <v>8.9227831747648603E-2</v>
      </c>
      <c r="BR9" s="17"/>
      <c r="BS9" s="17">
        <v>0.10546884822958499</v>
      </c>
      <c r="BT9" s="17">
        <v>9.3426488552235898E-2</v>
      </c>
      <c r="BU9" s="17"/>
      <c r="BV9" s="17">
        <v>8.4901553670752597E-2</v>
      </c>
      <c r="BW9" s="17">
        <v>7.1456032298556404E-2</v>
      </c>
      <c r="BX9" s="17">
        <v>0.15143661811027501</v>
      </c>
      <c r="BY9" s="17"/>
      <c r="BZ9" s="17">
        <v>8.0717319812274799E-2</v>
      </c>
      <c r="CA9" s="17">
        <v>0.168065293101689</v>
      </c>
    </row>
    <row r="10" spans="2:79" x14ac:dyDescent="0.3">
      <c r="B10" s="18" t="s">
        <v>322</v>
      </c>
      <c r="C10" s="17">
        <v>0.19579864598928501</v>
      </c>
      <c r="D10" s="17">
        <v>0.223529089743844</v>
      </c>
      <c r="E10" s="17">
        <v>0.17087473894166799</v>
      </c>
      <c r="F10" s="17"/>
      <c r="G10" s="17">
        <v>0.18961328221713</v>
      </c>
      <c r="H10" s="17">
        <v>0.238841978795518</v>
      </c>
      <c r="I10" s="17">
        <v>0.208033332303737</v>
      </c>
      <c r="J10" s="17">
        <v>0.153680746005664</v>
      </c>
      <c r="K10" s="17">
        <v>0.15100712248402601</v>
      </c>
      <c r="L10" s="17">
        <v>0.21316189348768899</v>
      </c>
      <c r="M10" s="17"/>
      <c r="N10" s="17">
        <v>0.194487915011746</v>
      </c>
      <c r="O10" s="17">
        <v>0.19282336658163701</v>
      </c>
      <c r="P10" s="17">
        <v>0.20130488381315201</v>
      </c>
      <c r="Q10" s="17">
        <v>0.20327016990032001</v>
      </c>
      <c r="R10" s="17"/>
      <c r="S10" s="17">
        <v>0.18871943275185399</v>
      </c>
      <c r="T10" s="17">
        <v>0.132787251620444</v>
      </c>
      <c r="U10" s="17">
        <v>0.10323337505465</v>
      </c>
      <c r="V10" s="17">
        <v>0.10829361159095099</v>
      </c>
      <c r="W10" s="17">
        <v>0.24330116318143499</v>
      </c>
      <c r="X10" s="17">
        <v>0.20046310901860401</v>
      </c>
      <c r="Y10" s="17">
        <v>0.27401910067394603</v>
      </c>
      <c r="Z10" s="17">
        <v>0.37884413954482499</v>
      </c>
      <c r="AA10" s="17">
        <v>0.200183052087097</v>
      </c>
      <c r="AB10" s="17">
        <v>0.18759522618753899</v>
      </c>
      <c r="AC10" s="17">
        <v>0.195344628169978</v>
      </c>
      <c r="AD10" s="17">
        <v>0.37241926335304099</v>
      </c>
      <c r="AE10" s="17"/>
      <c r="AF10" s="17">
        <v>0.12735960404475399</v>
      </c>
      <c r="AG10" s="17">
        <v>0.22637325373474901</v>
      </c>
      <c r="AH10" s="17">
        <v>0.146866757069749</v>
      </c>
      <c r="AI10" s="17">
        <v>0.170929855609915</v>
      </c>
      <c r="AJ10" s="17">
        <v>0.20787019174138899</v>
      </c>
      <c r="AK10" s="17"/>
      <c r="AL10" s="17">
        <v>0.24479925750134601</v>
      </c>
      <c r="AM10" s="17">
        <v>0.16701791522269199</v>
      </c>
      <c r="AN10" s="17">
        <v>0.139196338815537</v>
      </c>
      <c r="AO10" s="17">
        <v>0.16952517211992801</v>
      </c>
      <c r="AP10" s="17">
        <v>0.314427266150625</v>
      </c>
      <c r="AQ10" s="17">
        <v>8.7013629605997497E-2</v>
      </c>
      <c r="AR10" s="17"/>
      <c r="AS10" s="17">
        <v>0.20278430594257901</v>
      </c>
      <c r="AT10" s="17">
        <v>0.207667463446084</v>
      </c>
      <c r="AU10" s="17">
        <v>0.14604400359306999</v>
      </c>
      <c r="AV10" s="17">
        <v>0.21296265076426099</v>
      </c>
      <c r="AW10" s="17">
        <v>0.21447838598031699</v>
      </c>
      <c r="AX10" s="17"/>
      <c r="AY10" s="17">
        <v>0.21537389073906199</v>
      </c>
      <c r="AZ10" s="17">
        <v>0.17369572322458199</v>
      </c>
      <c r="BA10" s="17">
        <v>0.201255247794008</v>
      </c>
      <c r="BB10" s="17">
        <v>0.20536634638061699</v>
      </c>
      <c r="BC10" s="17">
        <v>0.22439183114212499</v>
      </c>
      <c r="BD10" s="17"/>
      <c r="BE10" s="17">
        <v>0.22013246218973501</v>
      </c>
      <c r="BF10" s="17">
        <v>0.182087837992707</v>
      </c>
      <c r="BG10" s="17">
        <v>0.17856306361383001</v>
      </c>
      <c r="BH10" s="17">
        <v>0.23326244777024199</v>
      </c>
      <c r="BI10" s="17"/>
      <c r="BJ10" s="17">
        <v>0.17988874180242501</v>
      </c>
      <c r="BK10" s="17">
        <v>0.205897396657755</v>
      </c>
      <c r="BL10" s="17">
        <v>0.210443573266579</v>
      </c>
      <c r="BM10" s="17">
        <v>0.19195052785760999</v>
      </c>
      <c r="BN10" s="17"/>
      <c r="BO10" s="17">
        <v>0.26302981487761201</v>
      </c>
      <c r="BP10" s="17">
        <v>0.14810396054502101</v>
      </c>
      <c r="BQ10" s="17">
        <v>0.19033940690088799</v>
      </c>
      <c r="BR10" s="17"/>
      <c r="BS10" s="17">
        <v>0.20134731776299999</v>
      </c>
      <c r="BT10" s="17">
        <v>0.18693530162181499</v>
      </c>
      <c r="BU10" s="17"/>
      <c r="BV10" s="17">
        <v>0.22472782622613399</v>
      </c>
      <c r="BW10" s="17">
        <v>0.23036796193392201</v>
      </c>
      <c r="BX10" s="17">
        <v>0.15295066868850199</v>
      </c>
      <c r="BY10" s="17"/>
      <c r="BZ10" s="17">
        <v>0.191451758327634</v>
      </c>
      <c r="CA10" s="17">
        <v>0.159472043378031</v>
      </c>
    </row>
    <row r="11" spans="2:79" x14ac:dyDescent="0.3">
      <c r="B11" s="18" t="s">
        <v>323</v>
      </c>
      <c r="C11" s="17">
        <v>0.28589654507078199</v>
      </c>
      <c r="D11" s="17">
        <v>0.26355066293261398</v>
      </c>
      <c r="E11" s="17">
        <v>0.30766789336249201</v>
      </c>
      <c r="F11" s="17"/>
      <c r="G11" s="17">
        <v>0.28499519928258699</v>
      </c>
      <c r="H11" s="17">
        <v>0.26954928508049603</v>
      </c>
      <c r="I11" s="17">
        <v>0.28741296758742202</v>
      </c>
      <c r="J11" s="17">
        <v>0.30549105033989099</v>
      </c>
      <c r="K11" s="17">
        <v>0.29473407382575001</v>
      </c>
      <c r="L11" s="17">
        <v>0.27841547840500203</v>
      </c>
      <c r="M11" s="17"/>
      <c r="N11" s="17">
        <v>0.26637702174066602</v>
      </c>
      <c r="O11" s="17">
        <v>0.31744493837749699</v>
      </c>
      <c r="P11" s="17">
        <v>0.27015758577379501</v>
      </c>
      <c r="Q11" s="17">
        <v>0.28683455660582802</v>
      </c>
      <c r="R11" s="17"/>
      <c r="S11" s="17">
        <v>0.29571551643585697</v>
      </c>
      <c r="T11" s="17">
        <v>0.30104318801774199</v>
      </c>
      <c r="U11" s="17">
        <v>0.28799150969741499</v>
      </c>
      <c r="V11" s="17">
        <v>0.27703305956517399</v>
      </c>
      <c r="W11" s="17">
        <v>0.34860327774755601</v>
      </c>
      <c r="X11" s="17">
        <v>0.16927122939487901</v>
      </c>
      <c r="Y11" s="17">
        <v>0.28976250271161902</v>
      </c>
      <c r="Z11" s="17">
        <v>0.22751683631484501</v>
      </c>
      <c r="AA11" s="17">
        <v>0.26982030960748798</v>
      </c>
      <c r="AB11" s="17">
        <v>0.28167962587990703</v>
      </c>
      <c r="AC11" s="17">
        <v>0.38694348565581199</v>
      </c>
      <c r="AD11" s="17">
        <v>0.28942236047250303</v>
      </c>
      <c r="AE11" s="17"/>
      <c r="AF11" s="17">
        <v>0.26739706452551898</v>
      </c>
      <c r="AG11" s="17">
        <v>0.30145962820808397</v>
      </c>
      <c r="AH11" s="17">
        <v>0.296643400767716</v>
      </c>
      <c r="AI11" s="17">
        <v>0.259218062676913</v>
      </c>
      <c r="AJ11" s="17">
        <v>0.31435267910305198</v>
      </c>
      <c r="AK11" s="17"/>
      <c r="AL11" s="17">
        <v>0.33835092450850701</v>
      </c>
      <c r="AM11" s="17">
        <v>0.26917733293333901</v>
      </c>
      <c r="AN11" s="17">
        <v>0.24003075354528999</v>
      </c>
      <c r="AO11" s="17">
        <v>0.22730539747827699</v>
      </c>
      <c r="AP11" s="17">
        <v>0.31873357328707003</v>
      </c>
      <c r="AQ11" s="17">
        <v>0.25886639948274298</v>
      </c>
      <c r="AR11" s="17"/>
      <c r="AS11" s="17">
        <v>0.29378744144705499</v>
      </c>
      <c r="AT11" s="17">
        <v>0.27633818461438903</v>
      </c>
      <c r="AU11" s="17">
        <v>0.30447216497755603</v>
      </c>
      <c r="AV11" s="17">
        <v>0.27586144057470002</v>
      </c>
      <c r="AW11" s="17">
        <v>0.32980649191665201</v>
      </c>
      <c r="AX11" s="17"/>
      <c r="AY11" s="17">
        <v>0.27065845112457099</v>
      </c>
      <c r="AZ11" s="17">
        <v>0.30594413091795702</v>
      </c>
      <c r="BA11" s="17">
        <v>0.28493851963294398</v>
      </c>
      <c r="BB11" s="17">
        <v>0.25308285845324302</v>
      </c>
      <c r="BC11" s="17">
        <v>0.213753357312995</v>
      </c>
      <c r="BD11" s="17"/>
      <c r="BE11" s="17">
        <v>0.19420908827130701</v>
      </c>
      <c r="BF11" s="17">
        <v>0.29699064812195902</v>
      </c>
      <c r="BG11" s="17">
        <v>0.297528947969247</v>
      </c>
      <c r="BH11" s="17">
        <v>0.27786474769652397</v>
      </c>
      <c r="BI11" s="17"/>
      <c r="BJ11" s="17">
        <v>0.34111236499957998</v>
      </c>
      <c r="BK11" s="17">
        <v>0.20460357760311801</v>
      </c>
      <c r="BL11" s="17">
        <v>0.273763477692959</v>
      </c>
      <c r="BM11" s="17">
        <v>0.29054042875504599</v>
      </c>
      <c r="BN11" s="17"/>
      <c r="BO11" s="17">
        <v>0.258863221937076</v>
      </c>
      <c r="BP11" s="17">
        <v>0.31596295134237701</v>
      </c>
      <c r="BQ11" s="17">
        <v>0.28423440279363998</v>
      </c>
      <c r="BR11" s="17"/>
      <c r="BS11" s="17">
        <v>0.29014416414947902</v>
      </c>
      <c r="BT11" s="17">
        <v>0.283095498502202</v>
      </c>
      <c r="BU11" s="17"/>
      <c r="BV11" s="17">
        <v>0.32981818183702</v>
      </c>
      <c r="BW11" s="17">
        <v>0.28175358609282303</v>
      </c>
      <c r="BX11" s="17">
        <v>0.24156427711717199</v>
      </c>
      <c r="BY11" s="17"/>
      <c r="BZ11" s="17">
        <v>0.29707829499759297</v>
      </c>
      <c r="CA11" s="17">
        <v>0.22871674927850699</v>
      </c>
    </row>
    <row r="12" spans="2:79" x14ac:dyDescent="0.3">
      <c r="B12" s="18" t="s">
        <v>324</v>
      </c>
      <c r="C12" s="17">
        <v>0.195137565554622</v>
      </c>
      <c r="D12" s="17">
        <v>0.16692984984873799</v>
      </c>
      <c r="E12" s="17">
        <v>0.22083648082426499</v>
      </c>
      <c r="F12" s="17"/>
      <c r="G12" s="17">
        <v>0.21050477945115401</v>
      </c>
      <c r="H12" s="17">
        <v>0.15106931432156201</v>
      </c>
      <c r="I12" s="17">
        <v>0.195530005906039</v>
      </c>
      <c r="J12" s="17">
        <v>0.17624362851706599</v>
      </c>
      <c r="K12" s="17">
        <v>0.24044466271290199</v>
      </c>
      <c r="L12" s="17">
        <v>0.205510444849793</v>
      </c>
      <c r="M12" s="17"/>
      <c r="N12" s="17">
        <v>0.17567721646255199</v>
      </c>
      <c r="O12" s="17">
        <v>0.214587606125728</v>
      </c>
      <c r="P12" s="17">
        <v>0.216191100842237</v>
      </c>
      <c r="Q12" s="17">
        <v>0.17431082222652799</v>
      </c>
      <c r="R12" s="17"/>
      <c r="S12" s="17">
        <v>0.14781617673542999</v>
      </c>
      <c r="T12" s="17">
        <v>0.24262861054394899</v>
      </c>
      <c r="U12" s="17">
        <v>0.28102543708337901</v>
      </c>
      <c r="V12" s="17">
        <v>0.25712368969882399</v>
      </c>
      <c r="W12" s="17">
        <v>0.141660705969647</v>
      </c>
      <c r="X12" s="17">
        <v>0.23236095765371501</v>
      </c>
      <c r="Y12" s="17">
        <v>0.14864222123407</v>
      </c>
      <c r="Z12" s="17">
        <v>7.3062525440560896E-2</v>
      </c>
      <c r="AA12" s="17">
        <v>0.20161069247204599</v>
      </c>
      <c r="AB12" s="17">
        <v>0.238239602982346</v>
      </c>
      <c r="AC12" s="17">
        <v>0.186478826626781</v>
      </c>
      <c r="AD12" s="17">
        <v>0</v>
      </c>
      <c r="AE12" s="17"/>
      <c r="AF12" s="17">
        <v>0.26803630030013897</v>
      </c>
      <c r="AG12" s="17">
        <v>0.16106172336470001</v>
      </c>
      <c r="AH12" s="17">
        <v>0.26395156900449201</v>
      </c>
      <c r="AI12" s="17">
        <v>0.154215747964627</v>
      </c>
      <c r="AJ12" s="17">
        <v>0.154278169757088</v>
      </c>
      <c r="AK12" s="17"/>
      <c r="AL12" s="17">
        <v>0.13024834482914799</v>
      </c>
      <c r="AM12" s="17">
        <v>0.26824612085247301</v>
      </c>
      <c r="AN12" s="17">
        <v>0.174613274392833</v>
      </c>
      <c r="AO12" s="17">
        <v>0.18221063918206101</v>
      </c>
      <c r="AP12" s="17">
        <v>0.129134927367588</v>
      </c>
      <c r="AQ12" s="17">
        <v>0.346696442344617</v>
      </c>
      <c r="AR12" s="17"/>
      <c r="AS12" s="17">
        <v>0.14113142307976301</v>
      </c>
      <c r="AT12" s="17">
        <v>0.199361927481673</v>
      </c>
      <c r="AU12" s="17">
        <v>0.26700624175705201</v>
      </c>
      <c r="AV12" s="17">
        <v>0.14245587063699899</v>
      </c>
      <c r="AW12" s="17">
        <v>0.14020344970619</v>
      </c>
      <c r="AX12" s="17"/>
      <c r="AY12" s="17">
        <v>0.152531628271973</v>
      </c>
      <c r="AZ12" s="17">
        <v>0.22317615051560399</v>
      </c>
      <c r="BA12" s="17">
        <v>0.248424192290852</v>
      </c>
      <c r="BB12" s="17">
        <v>0.12640993654420701</v>
      </c>
      <c r="BC12" s="17">
        <v>0.13610641385580999</v>
      </c>
      <c r="BD12" s="17"/>
      <c r="BE12" s="17">
        <v>8.1787726330677699E-2</v>
      </c>
      <c r="BF12" s="17">
        <v>0.15635186863396999</v>
      </c>
      <c r="BG12" s="17">
        <v>0.18663085128710399</v>
      </c>
      <c r="BH12" s="17">
        <v>0.23653822673015801</v>
      </c>
      <c r="BI12" s="17"/>
      <c r="BJ12" s="17">
        <v>0.16309585603901</v>
      </c>
      <c r="BK12" s="17">
        <v>0.133001766242557</v>
      </c>
      <c r="BL12" s="17">
        <v>0.20234555788998901</v>
      </c>
      <c r="BM12" s="17">
        <v>0.20385664071364001</v>
      </c>
      <c r="BN12" s="17"/>
      <c r="BO12" s="17">
        <v>0.165610382973051</v>
      </c>
      <c r="BP12" s="17">
        <v>0.14664138164636301</v>
      </c>
      <c r="BQ12" s="17">
        <v>0.21097200504249999</v>
      </c>
      <c r="BR12" s="17"/>
      <c r="BS12" s="17">
        <v>0.18890774656339501</v>
      </c>
      <c r="BT12" s="17">
        <v>0.20195450105632301</v>
      </c>
      <c r="BU12" s="17"/>
      <c r="BV12" s="17">
        <v>0.14857319941789199</v>
      </c>
      <c r="BW12" s="17">
        <v>0.21296603383486901</v>
      </c>
      <c r="BX12" s="17">
        <v>0.192762907837953</v>
      </c>
      <c r="BY12" s="17"/>
      <c r="BZ12" s="17">
        <v>0.23112063882220199</v>
      </c>
      <c r="CA12" s="17">
        <v>0.18324800034421501</v>
      </c>
    </row>
    <row r="13" spans="2:79" x14ac:dyDescent="0.3">
      <c r="B13" s="18" t="s">
        <v>325</v>
      </c>
      <c r="C13" s="17">
        <v>0.12503986406190301</v>
      </c>
      <c r="D13" s="17">
        <v>0.13567678470619901</v>
      </c>
      <c r="E13" s="17">
        <v>0.115960738057675</v>
      </c>
      <c r="F13" s="17"/>
      <c r="G13" s="17">
        <v>0.132708626140224</v>
      </c>
      <c r="H13" s="17">
        <v>0.11506595696086799</v>
      </c>
      <c r="I13" s="17">
        <v>0.114981590704196</v>
      </c>
      <c r="J13" s="17">
        <v>0.19989685899033699</v>
      </c>
      <c r="K13" s="17">
        <v>8.1123997548189705E-2</v>
      </c>
      <c r="L13" s="17">
        <v>0.10448558806501</v>
      </c>
      <c r="M13" s="17"/>
      <c r="N13" s="17">
        <v>0.10818313845909699</v>
      </c>
      <c r="O13" s="17">
        <v>0.13632426672727799</v>
      </c>
      <c r="P13" s="17">
        <v>0.108383616127482</v>
      </c>
      <c r="Q13" s="17">
        <v>0.14498681598577601</v>
      </c>
      <c r="R13" s="17"/>
      <c r="S13" s="17">
        <v>8.7511658661050207E-2</v>
      </c>
      <c r="T13" s="17">
        <v>0.137985140969969</v>
      </c>
      <c r="U13" s="17">
        <v>8.7574867246673196E-2</v>
      </c>
      <c r="V13" s="17">
        <v>0.19653731359962701</v>
      </c>
      <c r="W13" s="17">
        <v>0.13608135241903599</v>
      </c>
      <c r="X13" s="17">
        <v>0.14221162154268799</v>
      </c>
      <c r="Y13" s="17">
        <v>0.12132461926322199</v>
      </c>
      <c r="Z13" s="17">
        <v>0.110413132284745</v>
      </c>
      <c r="AA13" s="17">
        <v>9.9863399426061997E-2</v>
      </c>
      <c r="AB13" s="17">
        <v>0.12520638041773599</v>
      </c>
      <c r="AC13" s="17">
        <v>0.15076138636283301</v>
      </c>
      <c r="AD13" s="17">
        <v>0.120801900675091</v>
      </c>
      <c r="AE13" s="17"/>
      <c r="AF13" s="17">
        <v>0.13218078411324299</v>
      </c>
      <c r="AG13" s="17">
        <v>0.121510736007944</v>
      </c>
      <c r="AH13" s="17">
        <v>0.109786151168968</v>
      </c>
      <c r="AI13" s="17">
        <v>0.193165067196232</v>
      </c>
      <c r="AJ13" s="17">
        <v>0.102636008830813</v>
      </c>
      <c r="AK13" s="17"/>
      <c r="AL13" s="17">
        <v>8.8868784245462004E-2</v>
      </c>
      <c r="AM13" s="17">
        <v>9.3997219169114896E-2</v>
      </c>
      <c r="AN13" s="17">
        <v>0.15804233777621701</v>
      </c>
      <c r="AO13" s="17">
        <v>0.21317802060347299</v>
      </c>
      <c r="AP13" s="17">
        <v>0.10865946566712301</v>
      </c>
      <c r="AQ13" s="17">
        <v>0.137696855171802</v>
      </c>
      <c r="AR13" s="17"/>
      <c r="AS13" s="17">
        <v>7.1110082563872301E-2</v>
      </c>
      <c r="AT13" s="17">
        <v>0.11707450934885701</v>
      </c>
      <c r="AU13" s="17">
        <v>0.18368314885176701</v>
      </c>
      <c r="AV13" s="17">
        <v>0.14928224682281899</v>
      </c>
      <c r="AW13" s="17">
        <v>0.12000971648896</v>
      </c>
      <c r="AX13" s="17"/>
      <c r="AY13" s="17">
        <v>9.7945219653877397E-2</v>
      </c>
      <c r="AZ13" s="17">
        <v>0.118770572356531</v>
      </c>
      <c r="BA13" s="17">
        <v>0.111618037077906</v>
      </c>
      <c r="BB13" s="17">
        <v>0.213305624308012</v>
      </c>
      <c r="BC13" s="17">
        <v>0.197111931573134</v>
      </c>
      <c r="BD13" s="17"/>
      <c r="BE13" s="17">
        <v>0.19608634086551599</v>
      </c>
      <c r="BF13" s="17">
        <v>0.175476120534694</v>
      </c>
      <c r="BG13" s="17">
        <v>0.12808140012031199</v>
      </c>
      <c r="BH13" s="17">
        <v>7.6319677145229706E-2</v>
      </c>
      <c r="BI13" s="17"/>
      <c r="BJ13" s="17">
        <v>0.186664699541183</v>
      </c>
      <c r="BK13" s="17">
        <v>0.129684488751037</v>
      </c>
      <c r="BL13" s="17">
        <v>0.110479260458423</v>
      </c>
      <c r="BM13" s="17">
        <v>0.11668645303317</v>
      </c>
      <c r="BN13" s="17"/>
      <c r="BO13" s="17">
        <v>9.5219163584569902E-2</v>
      </c>
      <c r="BP13" s="17">
        <v>0.17245748575422101</v>
      </c>
      <c r="BQ13" s="17">
        <v>0.123488116821751</v>
      </c>
      <c r="BR13" s="17"/>
      <c r="BS13" s="17">
        <v>0.118003419082246</v>
      </c>
      <c r="BT13" s="17">
        <v>0.13581444032538401</v>
      </c>
      <c r="BU13" s="17"/>
      <c r="BV13" s="17">
        <v>0.13996260685300899</v>
      </c>
      <c r="BW13" s="17">
        <v>0.10195182950128701</v>
      </c>
      <c r="BX13" s="17">
        <v>0.153534062336177</v>
      </c>
      <c r="BY13" s="17"/>
      <c r="BZ13" s="17">
        <v>0.12176346845833599</v>
      </c>
      <c r="CA13" s="17">
        <v>0.17113971408050799</v>
      </c>
    </row>
    <row r="14" spans="2:79" x14ac:dyDescent="0.3">
      <c r="B14" s="18" t="s">
        <v>326</v>
      </c>
      <c r="C14" s="17">
        <v>7.5779343669243396E-2</v>
      </c>
      <c r="D14" s="17">
        <v>7.6447106319852798E-2</v>
      </c>
      <c r="E14" s="17">
        <v>7.2269501512685699E-2</v>
      </c>
      <c r="F14" s="17"/>
      <c r="G14" s="17">
        <v>4.4276031029217497E-2</v>
      </c>
      <c r="H14" s="17">
        <v>5.6077348778480599E-2</v>
      </c>
      <c r="I14" s="17">
        <v>7.08630406652518E-2</v>
      </c>
      <c r="J14" s="17">
        <v>5.9784476865419198E-2</v>
      </c>
      <c r="K14" s="17">
        <v>0.16431405538522301</v>
      </c>
      <c r="L14" s="17">
        <v>8.0012973627280506E-2</v>
      </c>
      <c r="M14" s="17"/>
      <c r="N14" s="17">
        <v>7.1180270475380697E-2</v>
      </c>
      <c r="O14" s="17">
        <v>4.89473085631741E-2</v>
      </c>
      <c r="P14" s="17">
        <v>0.109004277727681</v>
      </c>
      <c r="Q14" s="17">
        <v>8.3975695450607304E-2</v>
      </c>
      <c r="R14" s="17"/>
      <c r="S14" s="17">
        <v>0.108525438977207</v>
      </c>
      <c r="T14" s="17">
        <v>7.8970772340055798E-2</v>
      </c>
      <c r="U14" s="17">
        <v>7.6204720725562794E-2</v>
      </c>
      <c r="V14" s="17">
        <v>3.5898654453666801E-2</v>
      </c>
      <c r="W14" s="17">
        <v>3.8848829917424298E-2</v>
      </c>
      <c r="X14" s="17">
        <v>0.157202747919548</v>
      </c>
      <c r="Y14" s="17">
        <v>6.4977983771887099E-2</v>
      </c>
      <c r="Z14" s="17">
        <v>8.0721044668403505E-2</v>
      </c>
      <c r="AA14" s="17">
        <v>8.3974457468145094E-2</v>
      </c>
      <c r="AB14" s="17">
        <v>3.3463156856871401E-2</v>
      </c>
      <c r="AC14" s="17">
        <v>5.2922773108333099E-2</v>
      </c>
      <c r="AD14" s="17">
        <v>5.75843531578785E-2</v>
      </c>
      <c r="AE14" s="17"/>
      <c r="AF14" s="17">
        <v>4.03302930482064E-2</v>
      </c>
      <c r="AG14" s="17">
        <v>6.2101404416709E-2</v>
      </c>
      <c r="AH14" s="17">
        <v>8.38688737395685E-2</v>
      </c>
      <c r="AI14" s="17">
        <v>0.144869179863201</v>
      </c>
      <c r="AJ14" s="17">
        <v>0.103682033500705</v>
      </c>
      <c r="AK14" s="17"/>
      <c r="AL14" s="17">
        <v>3.8828014098874403E-2</v>
      </c>
      <c r="AM14" s="17">
        <v>4.8553048435383002E-2</v>
      </c>
      <c r="AN14" s="17">
        <v>0.17018403129297699</v>
      </c>
      <c r="AO14" s="17">
        <v>0.109706076438618</v>
      </c>
      <c r="AP14" s="17">
        <v>6.5193700185521994E-2</v>
      </c>
      <c r="AQ14" s="17">
        <v>8.0899872492838407E-2</v>
      </c>
      <c r="AR14" s="17"/>
      <c r="AS14" s="17">
        <v>5.1609744370838498E-2</v>
      </c>
      <c r="AT14" s="17">
        <v>8.3800911064442096E-2</v>
      </c>
      <c r="AU14" s="17">
        <v>5.7542199752464503E-2</v>
      </c>
      <c r="AV14" s="17">
        <v>0.100439983909113</v>
      </c>
      <c r="AW14" s="17">
        <v>0.121819202462375</v>
      </c>
      <c r="AX14" s="17"/>
      <c r="AY14" s="17">
        <v>7.4180568280749204E-2</v>
      </c>
      <c r="AZ14" s="17">
        <v>7.8413787140511101E-2</v>
      </c>
      <c r="BA14" s="17">
        <v>5.8532681135481303E-2</v>
      </c>
      <c r="BB14" s="17">
        <v>0.101342522181226</v>
      </c>
      <c r="BC14" s="17">
        <v>9.0126211267469697E-2</v>
      </c>
      <c r="BD14" s="17"/>
      <c r="BE14" s="17">
        <v>0.21343753249505601</v>
      </c>
      <c r="BF14" s="17">
        <v>7.6178984166530406E-2</v>
      </c>
      <c r="BG14" s="17">
        <v>7.2524961868283402E-2</v>
      </c>
      <c r="BH14" s="17">
        <v>6.3045616999155299E-2</v>
      </c>
      <c r="BI14" s="17"/>
      <c r="BJ14" s="17">
        <v>4.7914834827778197E-2</v>
      </c>
      <c r="BK14" s="17">
        <v>8.9203604145902698E-2</v>
      </c>
      <c r="BL14" s="17">
        <v>7.1766078291253393E-2</v>
      </c>
      <c r="BM14" s="17">
        <v>8.3681124085996497E-2</v>
      </c>
      <c r="BN14" s="17"/>
      <c r="BO14" s="17">
        <v>7.2470130229056601E-2</v>
      </c>
      <c r="BP14" s="17">
        <v>6.9283622804217807E-2</v>
      </c>
      <c r="BQ14" s="17">
        <v>7.8342179574086596E-2</v>
      </c>
      <c r="BR14" s="17"/>
      <c r="BS14" s="17">
        <v>7.0050725662182595E-2</v>
      </c>
      <c r="BT14" s="17">
        <v>8.4284672501036204E-2</v>
      </c>
      <c r="BU14" s="17"/>
      <c r="BV14" s="17">
        <v>6.0533234912316297E-2</v>
      </c>
      <c r="BW14" s="17">
        <v>8.1528246003225002E-2</v>
      </c>
      <c r="BX14" s="17">
        <v>6.8475778289802294E-2</v>
      </c>
      <c r="BY14" s="17"/>
      <c r="BZ14" s="17">
        <v>7.7868519581960505E-2</v>
      </c>
      <c r="CA14" s="17">
        <v>6.63332415978415E-2</v>
      </c>
    </row>
    <row r="15" spans="2:79" x14ac:dyDescent="0.3">
      <c r="B15" s="18" t="s">
        <v>327</v>
      </c>
      <c r="C15" s="19">
        <v>2.2441240452681002E-2</v>
      </c>
      <c r="D15" s="19">
        <v>2.1744776007810201E-2</v>
      </c>
      <c r="E15" s="19">
        <v>2.33308924044262E-2</v>
      </c>
      <c r="F15" s="19"/>
      <c r="G15" s="19">
        <v>1.9121348374717299E-2</v>
      </c>
      <c r="H15" s="19">
        <v>0</v>
      </c>
      <c r="I15" s="19">
        <v>0</v>
      </c>
      <c r="J15" s="19">
        <v>5.3379654253568803E-2</v>
      </c>
      <c r="K15" s="19">
        <v>2.11142769718363E-2</v>
      </c>
      <c r="L15" s="19">
        <v>3.6605057953968602E-2</v>
      </c>
      <c r="M15" s="19"/>
      <c r="N15" s="19">
        <v>2.4829172062077302E-2</v>
      </c>
      <c r="O15" s="19">
        <v>3.46566950688144E-2</v>
      </c>
      <c r="P15" s="19">
        <v>1.4709225862395901E-2</v>
      </c>
      <c r="Q15" s="19">
        <v>1.41739774646135E-2</v>
      </c>
      <c r="R15" s="19"/>
      <c r="S15" s="19">
        <v>3.4841206632212102E-2</v>
      </c>
      <c r="T15" s="19">
        <v>3.2371454742650498E-2</v>
      </c>
      <c r="U15" s="19">
        <v>4.5741959587696099E-2</v>
      </c>
      <c r="V15" s="19">
        <v>1.8492970232397501E-2</v>
      </c>
      <c r="W15" s="19">
        <v>3.9435878957661999E-2</v>
      </c>
      <c r="X15" s="19">
        <v>0</v>
      </c>
      <c r="Y15" s="19">
        <v>3.6887032078393001E-2</v>
      </c>
      <c r="Z15" s="19">
        <v>0</v>
      </c>
      <c r="AA15" s="19">
        <v>9.9935851261987296E-3</v>
      </c>
      <c r="AB15" s="19">
        <v>2.1576385076575701E-2</v>
      </c>
      <c r="AC15" s="19">
        <v>0</v>
      </c>
      <c r="AD15" s="19">
        <v>0</v>
      </c>
      <c r="AE15" s="19"/>
      <c r="AF15" s="19">
        <v>6.2685877456001293E-2</v>
      </c>
      <c r="AG15" s="19">
        <v>1.2183062224183401E-2</v>
      </c>
      <c r="AH15" s="19">
        <v>2.2227448494596201E-2</v>
      </c>
      <c r="AI15" s="19">
        <v>2.3332183231629201E-2</v>
      </c>
      <c r="AJ15" s="19">
        <v>0</v>
      </c>
      <c r="AK15" s="19"/>
      <c r="AL15" s="19">
        <v>4.3514861607309397E-3</v>
      </c>
      <c r="AM15" s="19">
        <v>3.65430525741368E-2</v>
      </c>
      <c r="AN15" s="19">
        <v>1.9255684625688E-2</v>
      </c>
      <c r="AO15" s="19">
        <v>4.0081748525585402E-2</v>
      </c>
      <c r="AP15" s="19">
        <v>2.43400305449946E-2</v>
      </c>
      <c r="AQ15" s="19">
        <v>4.2709437324120199E-2</v>
      </c>
      <c r="AR15" s="19"/>
      <c r="AS15" s="19">
        <v>2.3822320808048299E-2</v>
      </c>
      <c r="AT15" s="19">
        <v>2.32064241087638E-2</v>
      </c>
      <c r="AU15" s="19">
        <v>0</v>
      </c>
      <c r="AV15" s="19">
        <v>6.4395481303149205E-2</v>
      </c>
      <c r="AW15" s="19">
        <v>0</v>
      </c>
      <c r="AX15" s="19"/>
      <c r="AY15" s="19">
        <v>3.5340457388598298E-2</v>
      </c>
      <c r="AZ15" s="19">
        <v>1.03313903394979E-2</v>
      </c>
      <c r="BA15" s="19">
        <v>2.1039730033939202E-2</v>
      </c>
      <c r="BB15" s="19">
        <v>1.7232593693603301E-2</v>
      </c>
      <c r="BC15" s="19">
        <v>8.9982385872715606E-2</v>
      </c>
      <c r="BD15" s="19"/>
      <c r="BE15" s="19">
        <v>0</v>
      </c>
      <c r="BF15" s="19">
        <v>2.2478280691209499E-2</v>
      </c>
      <c r="BG15" s="19">
        <v>2.6532100766670501E-2</v>
      </c>
      <c r="BH15" s="19">
        <v>1.9534729947016001E-2</v>
      </c>
      <c r="BI15" s="19"/>
      <c r="BJ15" s="19">
        <v>2.13076809561955E-2</v>
      </c>
      <c r="BK15" s="19">
        <v>0</v>
      </c>
      <c r="BL15" s="19">
        <v>2.2738101068677401E-2</v>
      </c>
      <c r="BM15" s="19">
        <v>2.5766140322984101E-2</v>
      </c>
      <c r="BN15" s="19"/>
      <c r="BO15" s="19">
        <v>1.1965300196184799E-2</v>
      </c>
      <c r="BP15" s="19">
        <v>3.0964391419615801E-2</v>
      </c>
      <c r="BQ15" s="19">
        <v>2.33960571194862E-2</v>
      </c>
      <c r="BR15" s="19"/>
      <c r="BS15" s="19">
        <v>2.6077778550112399E-2</v>
      </c>
      <c r="BT15" s="19">
        <v>1.44890974410042E-2</v>
      </c>
      <c r="BU15" s="19"/>
      <c r="BV15" s="19">
        <v>1.14833970828767E-2</v>
      </c>
      <c r="BW15" s="19">
        <v>1.9976310335317202E-2</v>
      </c>
      <c r="BX15" s="19">
        <v>3.9275687620119099E-2</v>
      </c>
      <c r="BY15" s="19"/>
      <c r="BZ15" s="19">
        <v>0</v>
      </c>
      <c r="CA15" s="19">
        <v>2.3024958219208001E-2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339</v>
      </c>
      <c r="E2" s="26"/>
      <c r="F2" s="26"/>
      <c r="G2" s="26"/>
      <c r="H2" s="26"/>
      <c r="I2" s="26"/>
      <c r="J2" s="26"/>
      <c r="K2" s="26"/>
      <c r="L2" s="26"/>
    </row>
    <row r="6" spans="2:12" ht="49.95" customHeight="1" x14ac:dyDescent="0.3">
      <c r="B6" s="20" t="s">
        <v>15</v>
      </c>
      <c r="C6" s="20" t="s">
        <v>318</v>
      </c>
      <c r="D6" s="20" t="s">
        <v>314</v>
      </c>
      <c r="E6" s="20" t="s">
        <v>317</v>
      </c>
      <c r="F6" s="20" t="s">
        <v>316</v>
      </c>
      <c r="G6" s="20" t="s">
        <v>319</v>
      </c>
      <c r="H6" s="20" t="s">
        <v>320</v>
      </c>
      <c r="I6" s="20" t="s">
        <v>315</v>
      </c>
      <c r="J6" s="20" t="s">
        <v>313</v>
      </c>
      <c r="K6" s="20" t="s">
        <v>312</v>
      </c>
    </row>
    <row r="7" spans="2:12" x14ac:dyDescent="0.3">
      <c r="B7" s="18" t="s">
        <v>321</v>
      </c>
      <c r="C7" s="17">
        <v>4.5945214945466099E-2</v>
      </c>
      <c r="D7" s="17">
        <v>0.10034800741445001</v>
      </c>
      <c r="E7" s="17">
        <v>3.10394763669797E-2</v>
      </c>
      <c r="F7" s="17">
        <v>0.13433788419529499</v>
      </c>
      <c r="G7" s="17">
        <v>6.1253614700274503E-2</v>
      </c>
      <c r="H7" s="17">
        <v>9.4864088416799802E-2</v>
      </c>
      <c r="I7" s="17">
        <v>4.3387520371488603E-2</v>
      </c>
      <c r="J7" s="17">
        <v>7.8993047602838998E-2</v>
      </c>
      <c r="K7" s="17">
        <v>1.93810831001856E-2</v>
      </c>
    </row>
    <row r="8" spans="2:12" x14ac:dyDescent="0.3">
      <c r="B8" s="18" t="s">
        <v>322</v>
      </c>
      <c r="C8" s="17">
        <v>0.157709410402112</v>
      </c>
      <c r="D8" s="17">
        <v>0.16329854982571099</v>
      </c>
      <c r="E8" s="17">
        <v>8.9073256511900706E-2</v>
      </c>
      <c r="F8" s="17">
        <v>0.223301134625595</v>
      </c>
      <c r="G8" s="17">
        <v>0.17826871417051501</v>
      </c>
      <c r="H8" s="17">
        <v>0.17182656074859101</v>
      </c>
      <c r="I8" s="17">
        <v>0.108356297298489</v>
      </c>
      <c r="J8" s="17">
        <v>0.138654563255695</v>
      </c>
      <c r="K8" s="17">
        <v>5.3931920365420202E-2</v>
      </c>
    </row>
    <row r="9" spans="2:12" x14ac:dyDescent="0.3">
      <c r="B9" s="18" t="s">
        <v>323</v>
      </c>
      <c r="C9" s="17">
        <v>0.26012712658089598</v>
      </c>
      <c r="D9" s="17">
        <v>0.21404469171398999</v>
      </c>
      <c r="E9" s="17">
        <v>0.19915100648468201</v>
      </c>
      <c r="F9" s="17">
        <v>0.27981086245265802</v>
      </c>
      <c r="G9" s="17">
        <v>0.25872510222839501</v>
      </c>
      <c r="H9" s="17">
        <v>0.277961482041303</v>
      </c>
      <c r="I9" s="17">
        <v>0.25992399588116799</v>
      </c>
      <c r="J9" s="17">
        <v>0.26093134970769399</v>
      </c>
      <c r="K9" s="17">
        <v>9.6458158783634299E-2</v>
      </c>
    </row>
    <row r="10" spans="2:12" x14ac:dyDescent="0.3">
      <c r="B10" s="18" t="s">
        <v>324</v>
      </c>
      <c r="C10" s="17">
        <v>0.20720496646627301</v>
      </c>
      <c r="D10" s="17">
        <v>0.155039606665934</v>
      </c>
      <c r="E10" s="17">
        <v>0.26703167476574702</v>
      </c>
      <c r="F10" s="17">
        <v>0.157570470694816</v>
      </c>
      <c r="G10" s="17">
        <v>0.19723594794940399</v>
      </c>
      <c r="H10" s="17">
        <v>0.18684607173228501</v>
      </c>
      <c r="I10" s="17">
        <v>0.17745684065553299</v>
      </c>
      <c r="J10" s="17">
        <v>0.19245253595344</v>
      </c>
      <c r="K10" s="17">
        <v>0.11300957423025</v>
      </c>
    </row>
    <row r="11" spans="2:12" x14ac:dyDescent="0.3">
      <c r="B11" s="18" t="s">
        <v>325</v>
      </c>
      <c r="C11" s="17">
        <v>0.191151328684459</v>
      </c>
      <c r="D11" s="17">
        <v>0.205475428746765</v>
      </c>
      <c r="E11" s="17">
        <v>0.24019600494038601</v>
      </c>
      <c r="F11" s="17">
        <v>0.122513929364128</v>
      </c>
      <c r="G11" s="17">
        <v>0.18607219726985</v>
      </c>
      <c r="H11" s="17">
        <v>0.146801821973045</v>
      </c>
      <c r="I11" s="17">
        <v>0.245026088904992</v>
      </c>
      <c r="J11" s="17">
        <v>0.184921597121985</v>
      </c>
      <c r="K11" s="17">
        <v>0.237786352577191</v>
      </c>
    </row>
    <row r="12" spans="2:12" x14ac:dyDescent="0.3">
      <c r="B12" s="18" t="s">
        <v>326</v>
      </c>
      <c r="C12" s="17">
        <v>0.10002427604442</v>
      </c>
      <c r="D12" s="17">
        <v>0.103217291462137</v>
      </c>
      <c r="E12" s="17">
        <v>0.128582673830966</v>
      </c>
      <c r="F12" s="17">
        <v>5.5177479703825603E-2</v>
      </c>
      <c r="G12" s="17">
        <v>8.1900960061923794E-2</v>
      </c>
      <c r="H12" s="17">
        <v>8.4467033123237195E-2</v>
      </c>
      <c r="I12" s="17">
        <v>0.11585141189703201</v>
      </c>
      <c r="J12" s="17">
        <v>0.10486094931623299</v>
      </c>
      <c r="K12" s="17">
        <v>0.25917133719169</v>
      </c>
    </row>
    <row r="13" spans="2:12" x14ac:dyDescent="0.3">
      <c r="B13" s="18" t="s">
        <v>327</v>
      </c>
      <c r="C13" s="17">
        <v>3.7837676876373502E-2</v>
      </c>
      <c r="D13" s="17">
        <v>5.8576424171011401E-2</v>
      </c>
      <c r="E13" s="17">
        <v>4.4925907099338802E-2</v>
      </c>
      <c r="F13" s="17">
        <v>2.7288238963682598E-2</v>
      </c>
      <c r="G13" s="17">
        <v>3.6543463619638797E-2</v>
      </c>
      <c r="H13" s="17">
        <v>3.7232941964740002E-2</v>
      </c>
      <c r="I13" s="17">
        <v>4.9997844991297502E-2</v>
      </c>
      <c r="J13" s="17">
        <v>3.9185957042115097E-2</v>
      </c>
      <c r="K13" s="17">
        <v>0.22026157375163</v>
      </c>
    </row>
    <row r="14" spans="2:12" x14ac:dyDescent="0.3">
      <c r="B14" s="16" t="s">
        <v>329</v>
      </c>
      <c r="C14" s="16"/>
      <c r="D14" s="16"/>
      <c r="E14" s="16"/>
      <c r="F14" s="16"/>
      <c r="G14" s="16"/>
      <c r="H14" s="16"/>
      <c r="I14" s="16"/>
      <c r="J14" s="16"/>
      <c r="K14" s="16"/>
    </row>
    <row r="15" spans="2:12" x14ac:dyDescent="0.3">
      <c r="B15" t="s">
        <v>108</v>
      </c>
    </row>
    <row r="16" spans="2:12" x14ac:dyDescent="0.3">
      <c r="B16" t="s">
        <v>109</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686</v>
      </c>
      <c r="D7" s="10">
        <v>322</v>
      </c>
      <c r="E7" s="10">
        <v>359</v>
      </c>
      <c r="F7" s="10"/>
      <c r="G7" s="10">
        <v>89</v>
      </c>
      <c r="H7" s="10">
        <v>111</v>
      </c>
      <c r="I7" s="10">
        <v>114</v>
      </c>
      <c r="J7" s="10">
        <v>104</v>
      </c>
      <c r="K7" s="10">
        <v>117</v>
      </c>
      <c r="L7" s="10">
        <v>151</v>
      </c>
      <c r="M7" s="10"/>
      <c r="N7" s="10">
        <v>197</v>
      </c>
      <c r="O7" s="10">
        <v>174</v>
      </c>
      <c r="P7" s="10">
        <v>150</v>
      </c>
      <c r="Q7" s="10">
        <v>164</v>
      </c>
      <c r="R7" s="10"/>
      <c r="S7" s="10">
        <v>107</v>
      </c>
      <c r="T7" s="10">
        <v>93</v>
      </c>
      <c r="U7" s="10">
        <v>49</v>
      </c>
      <c r="V7" s="10">
        <v>70</v>
      </c>
      <c r="W7" s="10">
        <v>38</v>
      </c>
      <c r="X7" s="10">
        <v>75</v>
      </c>
      <c r="Y7" s="10">
        <v>63</v>
      </c>
      <c r="Z7" s="10">
        <v>23</v>
      </c>
      <c r="AA7" s="10">
        <v>77</v>
      </c>
      <c r="AB7" s="10">
        <v>52</v>
      </c>
      <c r="AC7" s="10">
        <v>23</v>
      </c>
      <c r="AD7" s="10">
        <v>16</v>
      </c>
      <c r="AE7" s="10"/>
      <c r="AF7" s="10">
        <v>153</v>
      </c>
      <c r="AG7" s="10">
        <v>208</v>
      </c>
      <c r="AH7" s="10">
        <v>59</v>
      </c>
      <c r="AI7" s="10">
        <v>83</v>
      </c>
      <c r="AJ7" s="10">
        <v>36</v>
      </c>
      <c r="AK7" s="10"/>
      <c r="AL7" s="10">
        <v>144</v>
      </c>
      <c r="AM7" s="10">
        <v>129</v>
      </c>
      <c r="AN7" s="10">
        <v>66</v>
      </c>
      <c r="AO7" s="10">
        <v>157</v>
      </c>
      <c r="AP7" s="10">
        <v>48</v>
      </c>
      <c r="AQ7" s="10">
        <v>72</v>
      </c>
      <c r="AR7" s="10"/>
      <c r="AS7" s="10">
        <v>110</v>
      </c>
      <c r="AT7" s="10">
        <v>319</v>
      </c>
      <c r="AU7" s="10">
        <v>164</v>
      </c>
      <c r="AV7" s="10">
        <v>80</v>
      </c>
      <c r="AW7" s="10">
        <v>11</v>
      </c>
      <c r="AX7" s="10"/>
      <c r="AY7" s="10">
        <v>160</v>
      </c>
      <c r="AZ7" s="10">
        <v>255</v>
      </c>
      <c r="BA7" s="10">
        <v>142</v>
      </c>
      <c r="BB7" s="10">
        <v>90</v>
      </c>
      <c r="BC7" s="10">
        <v>32</v>
      </c>
      <c r="BD7" s="10"/>
      <c r="BE7" s="10">
        <v>29</v>
      </c>
      <c r="BF7" s="10">
        <v>113</v>
      </c>
      <c r="BG7" s="10">
        <v>333</v>
      </c>
      <c r="BH7" s="10">
        <v>205</v>
      </c>
      <c r="BI7" s="10"/>
      <c r="BJ7" s="10">
        <v>74</v>
      </c>
      <c r="BK7" s="10">
        <v>39</v>
      </c>
      <c r="BL7" s="10">
        <v>171</v>
      </c>
      <c r="BM7" s="10">
        <v>397</v>
      </c>
      <c r="BN7" s="10"/>
      <c r="BO7" s="10">
        <v>87</v>
      </c>
      <c r="BP7" s="10">
        <v>89</v>
      </c>
      <c r="BQ7" s="10">
        <v>507</v>
      </c>
      <c r="BR7" s="10"/>
      <c r="BS7" s="10">
        <v>387</v>
      </c>
      <c r="BT7" s="10">
        <v>298</v>
      </c>
      <c r="BU7" s="10"/>
      <c r="BV7" s="10">
        <v>153</v>
      </c>
      <c r="BW7" s="10">
        <v>288</v>
      </c>
      <c r="BX7" s="10">
        <v>207</v>
      </c>
      <c r="BY7" s="10"/>
      <c r="BZ7" s="10">
        <v>43</v>
      </c>
      <c r="CA7" s="10">
        <v>34</v>
      </c>
    </row>
    <row r="8" spans="2:79" ht="30" customHeight="1" x14ac:dyDescent="0.3">
      <c r="B8" s="11" t="s">
        <v>20</v>
      </c>
      <c r="C8" s="11">
        <v>684</v>
      </c>
      <c r="D8" s="11">
        <v>328</v>
      </c>
      <c r="E8" s="11">
        <v>352</v>
      </c>
      <c r="F8" s="11"/>
      <c r="G8" s="11">
        <v>83</v>
      </c>
      <c r="H8" s="11">
        <v>118</v>
      </c>
      <c r="I8" s="11">
        <v>114</v>
      </c>
      <c r="J8" s="11">
        <v>119</v>
      </c>
      <c r="K8" s="11">
        <v>108</v>
      </c>
      <c r="L8" s="11">
        <v>141</v>
      </c>
      <c r="M8" s="11"/>
      <c r="N8" s="11">
        <v>185</v>
      </c>
      <c r="O8" s="11">
        <v>178</v>
      </c>
      <c r="P8" s="11">
        <v>155</v>
      </c>
      <c r="Q8" s="11">
        <v>165</v>
      </c>
      <c r="R8" s="11"/>
      <c r="S8" s="11">
        <v>102</v>
      </c>
      <c r="T8" s="11">
        <v>89</v>
      </c>
      <c r="U8" s="11">
        <v>50</v>
      </c>
      <c r="V8" s="11">
        <v>70</v>
      </c>
      <c r="W8" s="11">
        <v>40</v>
      </c>
      <c r="X8" s="11">
        <v>74</v>
      </c>
      <c r="Y8" s="11">
        <v>57</v>
      </c>
      <c r="Z8" s="11">
        <v>24</v>
      </c>
      <c r="AA8" s="11">
        <v>72</v>
      </c>
      <c r="AB8" s="11">
        <v>58</v>
      </c>
      <c r="AC8" s="11">
        <v>30</v>
      </c>
      <c r="AD8" s="11">
        <v>18</v>
      </c>
      <c r="AE8" s="11"/>
      <c r="AF8" s="11">
        <v>147</v>
      </c>
      <c r="AG8" s="11">
        <v>209</v>
      </c>
      <c r="AH8" s="11">
        <v>59</v>
      </c>
      <c r="AI8" s="11">
        <v>83</v>
      </c>
      <c r="AJ8" s="11">
        <v>37</v>
      </c>
      <c r="AK8" s="11"/>
      <c r="AL8" s="11">
        <v>143</v>
      </c>
      <c r="AM8" s="11">
        <v>127</v>
      </c>
      <c r="AN8" s="11">
        <v>66</v>
      </c>
      <c r="AO8" s="11">
        <v>154</v>
      </c>
      <c r="AP8" s="11">
        <v>48</v>
      </c>
      <c r="AQ8" s="11">
        <v>72</v>
      </c>
      <c r="AR8" s="11"/>
      <c r="AS8" s="11">
        <v>107</v>
      </c>
      <c r="AT8" s="11">
        <v>317</v>
      </c>
      <c r="AU8" s="11">
        <v>165</v>
      </c>
      <c r="AV8" s="11">
        <v>81</v>
      </c>
      <c r="AW8" s="11">
        <v>12</v>
      </c>
      <c r="AX8" s="11"/>
      <c r="AY8" s="11">
        <v>155</v>
      </c>
      <c r="AZ8" s="11">
        <v>251</v>
      </c>
      <c r="BA8" s="11">
        <v>144</v>
      </c>
      <c r="BB8" s="11">
        <v>94</v>
      </c>
      <c r="BC8" s="11">
        <v>33</v>
      </c>
      <c r="BD8" s="11"/>
      <c r="BE8" s="11">
        <v>28</v>
      </c>
      <c r="BF8" s="11">
        <v>113</v>
      </c>
      <c r="BG8" s="11">
        <v>331</v>
      </c>
      <c r="BH8" s="11">
        <v>206</v>
      </c>
      <c r="BI8" s="11"/>
      <c r="BJ8" s="11">
        <v>77</v>
      </c>
      <c r="BK8" s="11">
        <v>37</v>
      </c>
      <c r="BL8" s="11">
        <v>169</v>
      </c>
      <c r="BM8" s="11">
        <v>395</v>
      </c>
      <c r="BN8" s="11"/>
      <c r="BO8" s="11">
        <v>87</v>
      </c>
      <c r="BP8" s="11">
        <v>90</v>
      </c>
      <c r="BQ8" s="11">
        <v>504</v>
      </c>
      <c r="BR8" s="11"/>
      <c r="BS8" s="11">
        <v>383</v>
      </c>
      <c r="BT8" s="11">
        <v>299</v>
      </c>
      <c r="BU8" s="11"/>
      <c r="BV8" s="11">
        <v>155</v>
      </c>
      <c r="BW8" s="11">
        <v>288</v>
      </c>
      <c r="BX8" s="11">
        <v>201</v>
      </c>
      <c r="BY8" s="11"/>
      <c r="BZ8" s="11">
        <v>44</v>
      </c>
      <c r="CA8" s="11">
        <v>33</v>
      </c>
    </row>
    <row r="9" spans="2:79" x14ac:dyDescent="0.3">
      <c r="B9" s="18" t="s">
        <v>321</v>
      </c>
      <c r="C9" s="17">
        <v>4.5945214945466099E-2</v>
      </c>
      <c r="D9" s="17">
        <v>4.90504211195344E-2</v>
      </c>
      <c r="E9" s="17">
        <v>4.0852874896693897E-2</v>
      </c>
      <c r="F9" s="17"/>
      <c r="G9" s="17">
        <v>6.8716561749016206E-2</v>
      </c>
      <c r="H9" s="17">
        <v>8.2173541359629995E-2</v>
      </c>
      <c r="I9" s="17">
        <v>4.0411049554000197E-2</v>
      </c>
      <c r="J9" s="17">
        <v>2.9037568681491099E-2</v>
      </c>
      <c r="K9" s="17">
        <v>1.67480969773291E-2</v>
      </c>
      <c r="L9" s="17">
        <v>4.3296406846957097E-2</v>
      </c>
      <c r="M9" s="17"/>
      <c r="N9" s="17">
        <v>5.7299744953654398E-2</v>
      </c>
      <c r="O9" s="17">
        <v>1.7461996971598202E-2</v>
      </c>
      <c r="P9" s="17">
        <v>5.6086103097570103E-2</v>
      </c>
      <c r="Q9" s="17">
        <v>5.4564189174997897E-2</v>
      </c>
      <c r="R9" s="17"/>
      <c r="S9" s="17">
        <v>5.7061052720010497E-2</v>
      </c>
      <c r="T9" s="17">
        <v>5.3284563880243198E-2</v>
      </c>
      <c r="U9" s="17">
        <v>4.03268059120164E-2</v>
      </c>
      <c r="V9" s="17">
        <v>3.7267828027432698E-2</v>
      </c>
      <c r="W9" s="17">
        <v>4.7753182977670498E-2</v>
      </c>
      <c r="X9" s="17">
        <v>9.9638913899562198E-2</v>
      </c>
      <c r="Y9" s="17">
        <v>0</v>
      </c>
      <c r="Z9" s="17">
        <v>0</v>
      </c>
      <c r="AA9" s="17">
        <v>5.0646479723183202E-2</v>
      </c>
      <c r="AB9" s="17">
        <v>3.74697303073218E-2</v>
      </c>
      <c r="AC9" s="17">
        <v>0</v>
      </c>
      <c r="AD9" s="17">
        <v>6.4669241619056406E-2</v>
      </c>
      <c r="AE9" s="17"/>
      <c r="AF9" s="17">
        <v>3.7438612656434E-2</v>
      </c>
      <c r="AG9" s="17">
        <v>6.0912015972169803E-2</v>
      </c>
      <c r="AH9" s="17">
        <v>7.1235063492452497E-2</v>
      </c>
      <c r="AI9" s="17">
        <v>3.5397083303674498E-2</v>
      </c>
      <c r="AJ9" s="17">
        <v>2.46122832400241E-2</v>
      </c>
      <c r="AK9" s="17"/>
      <c r="AL9" s="17">
        <v>6.8806802583750395E-2</v>
      </c>
      <c r="AM9" s="17">
        <v>5.1885930538196998E-2</v>
      </c>
      <c r="AN9" s="17">
        <v>6.3787276138861801E-2</v>
      </c>
      <c r="AO9" s="17">
        <v>2.45431598797313E-2</v>
      </c>
      <c r="AP9" s="17">
        <v>5.8610013152157199E-2</v>
      </c>
      <c r="AQ9" s="17">
        <v>3.0155441240417399E-2</v>
      </c>
      <c r="AR9" s="17"/>
      <c r="AS9" s="17">
        <v>8.9685783813377301E-2</v>
      </c>
      <c r="AT9" s="17">
        <v>2.46490819797908E-2</v>
      </c>
      <c r="AU9" s="17">
        <v>5.9137783937078803E-2</v>
      </c>
      <c r="AV9" s="17">
        <v>2.7198089665327E-2</v>
      </c>
      <c r="AW9" s="17">
        <v>8.1101327546818702E-2</v>
      </c>
      <c r="AX9" s="17"/>
      <c r="AY9" s="17">
        <v>8.7566850830658904E-2</v>
      </c>
      <c r="AZ9" s="17">
        <v>1.1768550883013601E-2</v>
      </c>
      <c r="BA9" s="17">
        <v>5.3808683627300999E-2</v>
      </c>
      <c r="BB9" s="17">
        <v>5.5399239351096398E-2</v>
      </c>
      <c r="BC9" s="17">
        <v>5.8912658874801502E-2</v>
      </c>
      <c r="BD9" s="17"/>
      <c r="BE9" s="17">
        <v>8.999834618659E-2</v>
      </c>
      <c r="BF9" s="17">
        <v>4.5689948499973897E-2</v>
      </c>
      <c r="BG9" s="17">
        <v>5.7481672746271799E-2</v>
      </c>
      <c r="BH9" s="17">
        <v>2.3010722993785301E-2</v>
      </c>
      <c r="BI9" s="17"/>
      <c r="BJ9" s="17">
        <v>8.9612253912334294E-2</v>
      </c>
      <c r="BK9" s="17">
        <v>4.54793617586704E-2</v>
      </c>
      <c r="BL9" s="17">
        <v>2.5250699263551901E-2</v>
      </c>
      <c r="BM9" s="17">
        <v>4.69918529011773E-2</v>
      </c>
      <c r="BN9" s="17"/>
      <c r="BO9" s="17">
        <v>4.0497705646145701E-2</v>
      </c>
      <c r="BP9" s="17">
        <v>3.4823133514502398E-2</v>
      </c>
      <c r="BQ9" s="17">
        <v>4.9184052493195199E-2</v>
      </c>
      <c r="BR9" s="17"/>
      <c r="BS9" s="17">
        <v>4.50876898098862E-2</v>
      </c>
      <c r="BT9" s="17">
        <v>4.7229866356606601E-2</v>
      </c>
      <c r="BU9" s="17"/>
      <c r="BV9" s="17">
        <v>4.6343230926978403E-2</v>
      </c>
      <c r="BW9" s="17">
        <v>4.0194113229703302E-2</v>
      </c>
      <c r="BX9" s="17">
        <v>5.7033541893641897E-2</v>
      </c>
      <c r="BY9" s="17"/>
      <c r="BZ9" s="17">
        <v>3.8380538080725099E-2</v>
      </c>
      <c r="CA9" s="17">
        <v>0.11461731285020101</v>
      </c>
    </row>
    <row r="10" spans="2:79" x14ac:dyDescent="0.3">
      <c r="B10" s="18" t="s">
        <v>322</v>
      </c>
      <c r="C10" s="17">
        <v>0.157709410402112</v>
      </c>
      <c r="D10" s="17">
        <v>0.14886667784308499</v>
      </c>
      <c r="E10" s="17">
        <v>0.16807754999792901</v>
      </c>
      <c r="F10" s="17"/>
      <c r="G10" s="17">
        <v>0.26702428756662699</v>
      </c>
      <c r="H10" s="17">
        <v>0.174193054265983</v>
      </c>
      <c r="I10" s="17">
        <v>0.17696841296534599</v>
      </c>
      <c r="J10" s="17">
        <v>8.5439856723031601E-2</v>
      </c>
      <c r="K10" s="17">
        <v>0.13867385960963299</v>
      </c>
      <c r="L10" s="17">
        <v>0.13919638052983099</v>
      </c>
      <c r="M10" s="17"/>
      <c r="N10" s="17">
        <v>0.132739140807106</v>
      </c>
      <c r="O10" s="17">
        <v>0.224801501493789</v>
      </c>
      <c r="P10" s="17">
        <v>0.128426462022902</v>
      </c>
      <c r="Q10" s="17">
        <v>0.13640439298264201</v>
      </c>
      <c r="R10" s="17"/>
      <c r="S10" s="17">
        <v>0.14919509589344401</v>
      </c>
      <c r="T10" s="17">
        <v>0.12474867026106801</v>
      </c>
      <c r="U10" s="17">
        <v>0.10335173304047</v>
      </c>
      <c r="V10" s="17">
        <v>0.16004339140899601</v>
      </c>
      <c r="W10" s="17">
        <v>0.14063964060950401</v>
      </c>
      <c r="X10" s="17">
        <v>0.18574255423214101</v>
      </c>
      <c r="Y10" s="17">
        <v>0.31887706181520398</v>
      </c>
      <c r="Z10" s="17">
        <v>0.174346754834101</v>
      </c>
      <c r="AA10" s="17">
        <v>0.11916275927007</v>
      </c>
      <c r="AB10" s="17">
        <v>0.140087965597185</v>
      </c>
      <c r="AC10" s="17">
        <v>0.123796475666323</v>
      </c>
      <c r="AD10" s="17">
        <v>0.16616322528343</v>
      </c>
      <c r="AE10" s="17"/>
      <c r="AF10" s="17">
        <v>0.12771630366978101</v>
      </c>
      <c r="AG10" s="17">
        <v>0.13639083576016001</v>
      </c>
      <c r="AH10" s="17">
        <v>0.12249091040813</v>
      </c>
      <c r="AI10" s="17">
        <v>0.13731641562463101</v>
      </c>
      <c r="AJ10" s="17">
        <v>0.31660175015318298</v>
      </c>
      <c r="AK10" s="17"/>
      <c r="AL10" s="17">
        <v>0.158932903033316</v>
      </c>
      <c r="AM10" s="17">
        <v>0.15582167785777901</v>
      </c>
      <c r="AN10" s="17">
        <v>0.118067861257437</v>
      </c>
      <c r="AO10" s="17">
        <v>0.15506924108409301</v>
      </c>
      <c r="AP10" s="17">
        <v>0.27913819753383301</v>
      </c>
      <c r="AQ10" s="17">
        <v>0.10496592542052099</v>
      </c>
      <c r="AR10" s="17"/>
      <c r="AS10" s="17">
        <v>0.148661181751778</v>
      </c>
      <c r="AT10" s="17">
        <v>0.170781532921681</v>
      </c>
      <c r="AU10" s="17">
        <v>0.131076387800071</v>
      </c>
      <c r="AV10" s="17">
        <v>0.17066597280013501</v>
      </c>
      <c r="AW10" s="17">
        <v>0.202460934996122</v>
      </c>
      <c r="AX10" s="17"/>
      <c r="AY10" s="17">
        <v>0.120964468873739</v>
      </c>
      <c r="AZ10" s="17">
        <v>0.17960001486163099</v>
      </c>
      <c r="BA10" s="17">
        <v>0.14971925807627701</v>
      </c>
      <c r="BB10" s="17">
        <v>0.12958708755659701</v>
      </c>
      <c r="BC10" s="17">
        <v>0.28408357702211201</v>
      </c>
      <c r="BD10" s="17"/>
      <c r="BE10" s="17">
        <v>0.11286598120834899</v>
      </c>
      <c r="BF10" s="17">
        <v>0.14703468389784</v>
      </c>
      <c r="BG10" s="17">
        <v>0.16322232541656201</v>
      </c>
      <c r="BH10" s="17">
        <v>0.159605994906166</v>
      </c>
      <c r="BI10" s="17"/>
      <c r="BJ10" s="17">
        <v>0.13860895947422799</v>
      </c>
      <c r="BK10" s="17">
        <v>0.17701785575777601</v>
      </c>
      <c r="BL10" s="17">
        <v>0.13498520556031099</v>
      </c>
      <c r="BM10" s="17">
        <v>0.162922431268998</v>
      </c>
      <c r="BN10" s="17"/>
      <c r="BO10" s="17">
        <v>0.15948704841197101</v>
      </c>
      <c r="BP10" s="17">
        <v>0.194462969186877</v>
      </c>
      <c r="BQ10" s="17">
        <v>0.149412227453916</v>
      </c>
      <c r="BR10" s="17"/>
      <c r="BS10" s="17">
        <v>0.129127071294976</v>
      </c>
      <c r="BT10" s="17">
        <v>0.19494314714887401</v>
      </c>
      <c r="BU10" s="17"/>
      <c r="BV10" s="17">
        <v>0.16155260988858999</v>
      </c>
      <c r="BW10" s="17">
        <v>0.15284508978491501</v>
      </c>
      <c r="BX10" s="17">
        <v>0.153142366387086</v>
      </c>
      <c r="BY10" s="17"/>
      <c r="BZ10" s="17">
        <v>0.119254364076855</v>
      </c>
      <c r="CA10" s="17">
        <v>0.116983491328929</v>
      </c>
    </row>
    <row r="11" spans="2:79" x14ac:dyDescent="0.3">
      <c r="B11" s="18" t="s">
        <v>323</v>
      </c>
      <c r="C11" s="17">
        <v>0.26012712658089598</v>
      </c>
      <c r="D11" s="17">
        <v>0.256120672604087</v>
      </c>
      <c r="E11" s="17">
        <v>0.25931961471139098</v>
      </c>
      <c r="F11" s="17"/>
      <c r="G11" s="17">
        <v>0.27365094132294199</v>
      </c>
      <c r="H11" s="17">
        <v>0.31636951227592802</v>
      </c>
      <c r="I11" s="17">
        <v>0.21544195831356</v>
      </c>
      <c r="J11" s="17">
        <v>0.298776100732211</v>
      </c>
      <c r="K11" s="17">
        <v>0.19089413051569801</v>
      </c>
      <c r="L11" s="17">
        <v>0.26179991884472498</v>
      </c>
      <c r="M11" s="17"/>
      <c r="N11" s="17">
        <v>0.24004890929905101</v>
      </c>
      <c r="O11" s="17">
        <v>0.19251991309003699</v>
      </c>
      <c r="P11" s="17">
        <v>0.32490980429802202</v>
      </c>
      <c r="Q11" s="17">
        <v>0.29569103557919502</v>
      </c>
      <c r="R11" s="17"/>
      <c r="S11" s="17">
        <v>0.21045164320454901</v>
      </c>
      <c r="T11" s="17">
        <v>0.28097021188041299</v>
      </c>
      <c r="U11" s="17">
        <v>0.23063461867346899</v>
      </c>
      <c r="V11" s="17">
        <v>0.26647964789582701</v>
      </c>
      <c r="W11" s="17">
        <v>0.16546815106361901</v>
      </c>
      <c r="X11" s="17">
        <v>0.29818404046222902</v>
      </c>
      <c r="Y11" s="17">
        <v>0.25389649306768097</v>
      </c>
      <c r="Z11" s="17">
        <v>0.19379910416153801</v>
      </c>
      <c r="AA11" s="17">
        <v>0.35460104764082201</v>
      </c>
      <c r="AB11" s="17">
        <v>0.266736796471431</v>
      </c>
      <c r="AC11" s="17">
        <v>0.262409439190191</v>
      </c>
      <c r="AD11" s="17">
        <v>0.25559083222501799</v>
      </c>
      <c r="AE11" s="17"/>
      <c r="AF11" s="17">
        <v>0.23347339190032901</v>
      </c>
      <c r="AG11" s="17">
        <v>0.27867678461052198</v>
      </c>
      <c r="AH11" s="17">
        <v>0.25722933853425101</v>
      </c>
      <c r="AI11" s="17">
        <v>0.31584776061891301</v>
      </c>
      <c r="AJ11" s="17">
        <v>0.24219703652207999</v>
      </c>
      <c r="AK11" s="17"/>
      <c r="AL11" s="17">
        <v>0.28761760744303999</v>
      </c>
      <c r="AM11" s="17">
        <v>0.25717994335269001</v>
      </c>
      <c r="AN11" s="17">
        <v>0.30567217463485202</v>
      </c>
      <c r="AO11" s="17">
        <v>0.273176799195539</v>
      </c>
      <c r="AP11" s="17">
        <v>0.21507822661026799</v>
      </c>
      <c r="AQ11" s="17">
        <v>0.22643869335173999</v>
      </c>
      <c r="AR11" s="17"/>
      <c r="AS11" s="17">
        <v>0.242450111691287</v>
      </c>
      <c r="AT11" s="17">
        <v>0.25692601077494798</v>
      </c>
      <c r="AU11" s="17">
        <v>0.30306646884590699</v>
      </c>
      <c r="AV11" s="17">
        <v>0.23106384299114899</v>
      </c>
      <c r="AW11" s="17">
        <v>0.158447638265205</v>
      </c>
      <c r="AX11" s="17"/>
      <c r="AY11" s="17">
        <v>0.223960657057208</v>
      </c>
      <c r="AZ11" s="17">
        <v>0.27113474994929798</v>
      </c>
      <c r="BA11" s="17">
        <v>0.25047123305014701</v>
      </c>
      <c r="BB11" s="17">
        <v>0.30822829395345802</v>
      </c>
      <c r="BC11" s="17">
        <v>0.24928414150779801</v>
      </c>
      <c r="BD11" s="17"/>
      <c r="BE11" s="17">
        <v>0.249509469198369</v>
      </c>
      <c r="BF11" s="17">
        <v>0.28697090305225098</v>
      </c>
      <c r="BG11" s="17">
        <v>0.24330459679604599</v>
      </c>
      <c r="BH11" s="17">
        <v>0.27760681021975703</v>
      </c>
      <c r="BI11" s="17"/>
      <c r="BJ11" s="17">
        <v>0.355126332923345</v>
      </c>
      <c r="BK11" s="17">
        <v>0.143502297018889</v>
      </c>
      <c r="BL11" s="17">
        <v>0.25841985329020201</v>
      </c>
      <c r="BM11" s="17">
        <v>0.25458917591066099</v>
      </c>
      <c r="BN11" s="17"/>
      <c r="BO11" s="17">
        <v>0.3164326657532</v>
      </c>
      <c r="BP11" s="17">
        <v>0.31676873480857498</v>
      </c>
      <c r="BQ11" s="17">
        <v>0.24018662597784199</v>
      </c>
      <c r="BR11" s="17"/>
      <c r="BS11" s="17">
        <v>0.25308974604608098</v>
      </c>
      <c r="BT11" s="17">
        <v>0.270194360668435</v>
      </c>
      <c r="BU11" s="17"/>
      <c r="BV11" s="17">
        <v>0.279315409296992</v>
      </c>
      <c r="BW11" s="17">
        <v>0.24694492990526101</v>
      </c>
      <c r="BX11" s="17">
        <v>0.24676448705463799</v>
      </c>
      <c r="BY11" s="17"/>
      <c r="BZ11" s="17">
        <v>0.28121223773750798</v>
      </c>
      <c r="CA11" s="17">
        <v>0.19457319121291999</v>
      </c>
    </row>
    <row r="12" spans="2:79" x14ac:dyDescent="0.3">
      <c r="B12" s="18" t="s">
        <v>324</v>
      </c>
      <c r="C12" s="17">
        <v>0.20720496646627301</v>
      </c>
      <c r="D12" s="17">
        <v>0.20392022382362901</v>
      </c>
      <c r="E12" s="17">
        <v>0.21306261847632599</v>
      </c>
      <c r="F12" s="17"/>
      <c r="G12" s="17">
        <v>0.152538754296482</v>
      </c>
      <c r="H12" s="17">
        <v>0.14762543822548599</v>
      </c>
      <c r="I12" s="17">
        <v>0.23573854977564801</v>
      </c>
      <c r="J12" s="17">
        <v>0.24098371631999199</v>
      </c>
      <c r="K12" s="17">
        <v>0.236289017262963</v>
      </c>
      <c r="L12" s="17">
        <v>0.215499573165085</v>
      </c>
      <c r="M12" s="17"/>
      <c r="N12" s="17">
        <v>0.192515169368488</v>
      </c>
      <c r="O12" s="17">
        <v>0.22674153714553999</v>
      </c>
      <c r="P12" s="17">
        <v>0.211709890109298</v>
      </c>
      <c r="Q12" s="17">
        <v>0.199561488771061</v>
      </c>
      <c r="R12" s="17"/>
      <c r="S12" s="17">
        <v>0.16996297953746101</v>
      </c>
      <c r="T12" s="17">
        <v>0.18836973015431899</v>
      </c>
      <c r="U12" s="17">
        <v>0.28236355078484698</v>
      </c>
      <c r="V12" s="17">
        <v>0.21098949453782301</v>
      </c>
      <c r="W12" s="17">
        <v>0.17726096755322801</v>
      </c>
      <c r="X12" s="17">
        <v>0.17012702636369001</v>
      </c>
      <c r="Y12" s="17">
        <v>0.26544855891993901</v>
      </c>
      <c r="Z12" s="17">
        <v>0.28684568924752402</v>
      </c>
      <c r="AA12" s="17">
        <v>0.16070735063973701</v>
      </c>
      <c r="AB12" s="17">
        <v>0.229320200302366</v>
      </c>
      <c r="AC12" s="17">
        <v>0.290202627844799</v>
      </c>
      <c r="AD12" s="17">
        <v>0.188680180517136</v>
      </c>
      <c r="AE12" s="17"/>
      <c r="AF12" s="17">
        <v>0.21882617322015499</v>
      </c>
      <c r="AG12" s="17">
        <v>0.18621309742810199</v>
      </c>
      <c r="AH12" s="17">
        <v>0.21499339442016599</v>
      </c>
      <c r="AI12" s="17">
        <v>0.17443454867878699</v>
      </c>
      <c r="AJ12" s="17">
        <v>0.19521385130309801</v>
      </c>
      <c r="AK12" s="17"/>
      <c r="AL12" s="17">
        <v>0.20249043829128299</v>
      </c>
      <c r="AM12" s="17">
        <v>0.184456902833042</v>
      </c>
      <c r="AN12" s="17">
        <v>0.21621658687655901</v>
      </c>
      <c r="AO12" s="17">
        <v>0.17998230351482</v>
      </c>
      <c r="AP12" s="17">
        <v>9.4940779612595005E-2</v>
      </c>
      <c r="AQ12" s="17">
        <v>0.28445839229562297</v>
      </c>
      <c r="AR12" s="17"/>
      <c r="AS12" s="17">
        <v>0.15858579738001799</v>
      </c>
      <c r="AT12" s="17">
        <v>0.22968393021186601</v>
      </c>
      <c r="AU12" s="17">
        <v>0.21742492998070601</v>
      </c>
      <c r="AV12" s="17">
        <v>0.171862082375696</v>
      </c>
      <c r="AW12" s="17">
        <v>8.4621798454841607E-2</v>
      </c>
      <c r="AX12" s="17"/>
      <c r="AY12" s="17">
        <v>0.178186534440396</v>
      </c>
      <c r="AZ12" s="17">
        <v>0.233376131959734</v>
      </c>
      <c r="BA12" s="17">
        <v>0.25323340999875998</v>
      </c>
      <c r="BB12" s="17">
        <v>0.12649893229156001</v>
      </c>
      <c r="BC12" s="17">
        <v>0.120697056559215</v>
      </c>
      <c r="BD12" s="17"/>
      <c r="BE12" s="17">
        <v>0.106359543302014</v>
      </c>
      <c r="BF12" s="17">
        <v>0.19431573779702099</v>
      </c>
      <c r="BG12" s="17">
        <v>0.20239485615200101</v>
      </c>
      <c r="BH12" s="17">
        <v>0.23092895690989501</v>
      </c>
      <c r="BI12" s="17"/>
      <c r="BJ12" s="17">
        <v>0.120607096880907</v>
      </c>
      <c r="BK12" s="17">
        <v>0.186689123857356</v>
      </c>
      <c r="BL12" s="17">
        <v>0.18897390757980301</v>
      </c>
      <c r="BM12" s="17">
        <v>0.23365170213890701</v>
      </c>
      <c r="BN12" s="17"/>
      <c r="BO12" s="17">
        <v>0.13411468392176901</v>
      </c>
      <c r="BP12" s="17">
        <v>0.216068695137558</v>
      </c>
      <c r="BQ12" s="17">
        <v>0.21725512317500101</v>
      </c>
      <c r="BR12" s="17"/>
      <c r="BS12" s="17">
        <v>0.22865710912349199</v>
      </c>
      <c r="BT12" s="17">
        <v>0.18058333870670901</v>
      </c>
      <c r="BU12" s="17"/>
      <c r="BV12" s="17">
        <v>0.198648342883775</v>
      </c>
      <c r="BW12" s="17">
        <v>0.2448921804759</v>
      </c>
      <c r="BX12" s="17">
        <v>0.156158993353811</v>
      </c>
      <c r="BY12" s="17"/>
      <c r="BZ12" s="17">
        <v>0.179544844103423</v>
      </c>
      <c r="CA12" s="17">
        <v>8.3063599351680201E-2</v>
      </c>
    </row>
    <row r="13" spans="2:79" x14ac:dyDescent="0.3">
      <c r="B13" s="18" t="s">
        <v>325</v>
      </c>
      <c r="C13" s="17">
        <v>0.191151328684459</v>
      </c>
      <c r="D13" s="17">
        <v>0.20419849689484601</v>
      </c>
      <c r="E13" s="17">
        <v>0.17894717487712999</v>
      </c>
      <c r="F13" s="17"/>
      <c r="G13" s="17">
        <v>0.15992597673957301</v>
      </c>
      <c r="H13" s="17">
        <v>0.16429439361484</v>
      </c>
      <c r="I13" s="17">
        <v>0.185069432479744</v>
      </c>
      <c r="J13" s="17">
        <v>0.21821545034243001</v>
      </c>
      <c r="K13" s="17">
        <v>0.24252764017836101</v>
      </c>
      <c r="L13" s="17">
        <v>0.174682793535159</v>
      </c>
      <c r="M13" s="17"/>
      <c r="N13" s="17">
        <v>0.20976091071254199</v>
      </c>
      <c r="O13" s="17">
        <v>0.21042994933650599</v>
      </c>
      <c r="P13" s="17">
        <v>0.163160983097838</v>
      </c>
      <c r="Q13" s="17">
        <v>0.177043210449668</v>
      </c>
      <c r="R13" s="17"/>
      <c r="S13" s="17">
        <v>0.23595894986670701</v>
      </c>
      <c r="T13" s="17">
        <v>0.19331989738810801</v>
      </c>
      <c r="U13" s="17">
        <v>0.22067704656315901</v>
      </c>
      <c r="V13" s="17">
        <v>0.20027182244691699</v>
      </c>
      <c r="W13" s="17">
        <v>0.23070562770705999</v>
      </c>
      <c r="X13" s="17">
        <v>0.17428272700355199</v>
      </c>
      <c r="Y13" s="17">
        <v>0.115746579212685</v>
      </c>
      <c r="Z13" s="17">
        <v>0.18457678953192999</v>
      </c>
      <c r="AA13" s="17">
        <v>0.16816084224689301</v>
      </c>
      <c r="AB13" s="17">
        <v>0.14921667040807199</v>
      </c>
      <c r="AC13" s="17">
        <v>0.20185078462952299</v>
      </c>
      <c r="AD13" s="17">
        <v>0.24824732859238299</v>
      </c>
      <c r="AE13" s="17"/>
      <c r="AF13" s="17">
        <v>0.151588430132755</v>
      </c>
      <c r="AG13" s="17">
        <v>0.23325907649188199</v>
      </c>
      <c r="AH13" s="17">
        <v>0.189874598697514</v>
      </c>
      <c r="AI13" s="17">
        <v>0.20807584397547599</v>
      </c>
      <c r="AJ13" s="17">
        <v>0.14563298949886899</v>
      </c>
      <c r="AK13" s="17"/>
      <c r="AL13" s="17">
        <v>0.178401702519463</v>
      </c>
      <c r="AM13" s="17">
        <v>0.14886541574218101</v>
      </c>
      <c r="AN13" s="17">
        <v>0.167868109217053</v>
      </c>
      <c r="AO13" s="17">
        <v>0.23142314930622401</v>
      </c>
      <c r="AP13" s="17">
        <v>0.26392345162112202</v>
      </c>
      <c r="AQ13" s="17">
        <v>0.181496704781412</v>
      </c>
      <c r="AR13" s="17"/>
      <c r="AS13" s="17">
        <v>0.18364027869205299</v>
      </c>
      <c r="AT13" s="17">
        <v>0.203206751999397</v>
      </c>
      <c r="AU13" s="17">
        <v>0.15571858854664899</v>
      </c>
      <c r="AV13" s="17">
        <v>0.232918599378413</v>
      </c>
      <c r="AW13" s="17">
        <v>0.18190296846001999</v>
      </c>
      <c r="AX13" s="17"/>
      <c r="AY13" s="17">
        <v>0.20143568606564499</v>
      </c>
      <c r="AZ13" s="17">
        <v>0.192167791069147</v>
      </c>
      <c r="BA13" s="17">
        <v>0.18082083201395499</v>
      </c>
      <c r="BB13" s="17">
        <v>0.23359446708599599</v>
      </c>
      <c r="BC13" s="17">
        <v>6.85642884313271E-2</v>
      </c>
      <c r="BD13" s="17"/>
      <c r="BE13" s="17">
        <v>0.33618632316429398</v>
      </c>
      <c r="BF13" s="17">
        <v>0.19379305249163001</v>
      </c>
      <c r="BG13" s="17">
        <v>0.187000646623672</v>
      </c>
      <c r="BH13" s="17">
        <v>0.17797199050349199</v>
      </c>
      <c r="BI13" s="17"/>
      <c r="BJ13" s="17">
        <v>0.12374762041364901</v>
      </c>
      <c r="BK13" s="17">
        <v>0.28552856858201597</v>
      </c>
      <c r="BL13" s="17">
        <v>0.24147191582760399</v>
      </c>
      <c r="BM13" s="17">
        <v>0.176579294487136</v>
      </c>
      <c r="BN13" s="17"/>
      <c r="BO13" s="17">
        <v>0.24145261458112099</v>
      </c>
      <c r="BP13" s="17">
        <v>0.13861868817782699</v>
      </c>
      <c r="BQ13" s="17">
        <v>0.193110483157865</v>
      </c>
      <c r="BR13" s="17"/>
      <c r="BS13" s="17">
        <v>0.187652678959393</v>
      </c>
      <c r="BT13" s="17">
        <v>0.192341829042528</v>
      </c>
      <c r="BU13" s="17"/>
      <c r="BV13" s="17">
        <v>0.20805426752592701</v>
      </c>
      <c r="BW13" s="17">
        <v>0.182141940701227</v>
      </c>
      <c r="BX13" s="17">
        <v>0.201002862820022</v>
      </c>
      <c r="BY13" s="17"/>
      <c r="BZ13" s="17">
        <v>0.28452700506502099</v>
      </c>
      <c r="CA13" s="17">
        <v>0.38374904209748001</v>
      </c>
    </row>
    <row r="14" spans="2:79" x14ac:dyDescent="0.3">
      <c r="B14" s="18" t="s">
        <v>326</v>
      </c>
      <c r="C14" s="17">
        <v>0.10002427604442</v>
      </c>
      <c r="D14" s="17">
        <v>0.10775537847356099</v>
      </c>
      <c r="E14" s="17">
        <v>9.4171096046600095E-2</v>
      </c>
      <c r="F14" s="17"/>
      <c r="G14" s="17">
        <v>6.6287991313104797E-2</v>
      </c>
      <c r="H14" s="17">
        <v>9.7001615922387305E-2</v>
      </c>
      <c r="I14" s="17">
        <v>0.120531423657672</v>
      </c>
      <c r="J14" s="17">
        <v>6.59675003350573E-2</v>
      </c>
      <c r="K14" s="17">
        <v>0.122848164493783</v>
      </c>
      <c r="L14" s="17">
        <v>0.117150608484953</v>
      </c>
      <c r="M14" s="17"/>
      <c r="N14" s="17">
        <v>0.133844935272246</v>
      </c>
      <c r="O14" s="17">
        <v>8.6756303963204898E-2</v>
      </c>
      <c r="P14" s="17">
        <v>6.8851479863459006E-2</v>
      </c>
      <c r="Q14" s="17">
        <v>0.10634717331133001</v>
      </c>
      <c r="R14" s="17"/>
      <c r="S14" s="17">
        <v>0.12801188017896101</v>
      </c>
      <c r="T14" s="17">
        <v>0.115535725402257</v>
      </c>
      <c r="U14" s="17">
        <v>5.9340312939272902E-2</v>
      </c>
      <c r="V14" s="17">
        <v>5.5941559936807599E-2</v>
      </c>
      <c r="W14" s="17">
        <v>0.135246925257241</v>
      </c>
      <c r="X14" s="17">
        <v>7.2024738038825406E-2</v>
      </c>
      <c r="Y14" s="17">
        <v>4.6031306984492003E-2</v>
      </c>
      <c r="Z14" s="17">
        <v>0.16043166222490701</v>
      </c>
      <c r="AA14" s="17">
        <v>0.131813386040744</v>
      </c>
      <c r="AB14" s="17">
        <v>0.13705369267332701</v>
      </c>
      <c r="AC14" s="17">
        <v>7.2029690653815204E-2</v>
      </c>
      <c r="AD14" s="17">
        <v>7.6649191762976798E-2</v>
      </c>
      <c r="AE14" s="17"/>
      <c r="AF14" s="17">
        <v>0.14949041459708501</v>
      </c>
      <c r="AG14" s="17">
        <v>6.7635398317952206E-2</v>
      </c>
      <c r="AH14" s="17">
        <v>0.10931239945714701</v>
      </c>
      <c r="AI14" s="17">
        <v>0.106322551953751</v>
      </c>
      <c r="AJ14" s="17">
        <v>7.5742089282745104E-2</v>
      </c>
      <c r="AK14" s="17"/>
      <c r="AL14" s="17">
        <v>6.6630341341581606E-2</v>
      </c>
      <c r="AM14" s="17">
        <v>0.15496372761986299</v>
      </c>
      <c r="AN14" s="17">
        <v>0.114292137913896</v>
      </c>
      <c r="AO14" s="17">
        <v>8.3766934201858906E-2</v>
      </c>
      <c r="AP14" s="17">
        <v>8.8309331470025093E-2</v>
      </c>
      <c r="AQ14" s="17">
        <v>0.109083349784874</v>
      </c>
      <c r="AR14" s="17"/>
      <c r="AS14" s="17">
        <v>0.14147758242233299</v>
      </c>
      <c r="AT14" s="17">
        <v>8.2967311159746607E-2</v>
      </c>
      <c r="AU14" s="17">
        <v>7.82190628130571E-2</v>
      </c>
      <c r="AV14" s="17">
        <v>0.14277849074701601</v>
      </c>
      <c r="AW14" s="17">
        <v>0.21013769869172999</v>
      </c>
      <c r="AX14" s="17"/>
      <c r="AY14" s="17">
        <v>0.14505629938864201</v>
      </c>
      <c r="AZ14" s="17">
        <v>7.9374163839966705E-2</v>
      </c>
      <c r="BA14" s="17">
        <v>7.61782982023467E-2</v>
      </c>
      <c r="BB14" s="17">
        <v>0.104592628156378</v>
      </c>
      <c r="BC14" s="17">
        <v>0.15880048210193601</v>
      </c>
      <c r="BD14" s="17"/>
      <c r="BE14" s="17">
        <v>7.1701905158937998E-2</v>
      </c>
      <c r="BF14" s="17">
        <v>0.13219567426128401</v>
      </c>
      <c r="BG14" s="17">
        <v>0.103271104510624</v>
      </c>
      <c r="BH14" s="17">
        <v>8.4134273221064704E-2</v>
      </c>
      <c r="BI14" s="17"/>
      <c r="BJ14" s="17">
        <v>0.160407620326976</v>
      </c>
      <c r="BK14" s="17">
        <v>0.13442790473389299</v>
      </c>
      <c r="BL14" s="17">
        <v>0.102643619654257</v>
      </c>
      <c r="BM14" s="17">
        <v>8.5317497320250402E-2</v>
      </c>
      <c r="BN14" s="17"/>
      <c r="BO14" s="17">
        <v>9.6131480088198606E-2</v>
      </c>
      <c r="BP14" s="17">
        <v>8.6250136247327303E-2</v>
      </c>
      <c r="BQ14" s="17">
        <v>0.103833038736279</v>
      </c>
      <c r="BR14" s="17"/>
      <c r="BS14" s="17">
        <v>0.117004641577252</v>
      </c>
      <c r="BT14" s="17">
        <v>7.8691858635933198E-2</v>
      </c>
      <c r="BU14" s="17"/>
      <c r="BV14" s="17">
        <v>8.4501802577796006E-2</v>
      </c>
      <c r="BW14" s="17">
        <v>9.3845901665605899E-2</v>
      </c>
      <c r="BX14" s="17">
        <v>0.13595153332781501</v>
      </c>
      <c r="BY14" s="17"/>
      <c r="BZ14" s="17">
        <v>9.7081010936468801E-2</v>
      </c>
      <c r="CA14" s="17">
        <v>0.10701336315879099</v>
      </c>
    </row>
    <row r="15" spans="2:79" x14ac:dyDescent="0.3">
      <c r="B15" s="18" t="s">
        <v>327</v>
      </c>
      <c r="C15" s="19">
        <v>3.7837676876373502E-2</v>
      </c>
      <c r="D15" s="19">
        <v>3.0088129241257901E-2</v>
      </c>
      <c r="E15" s="19">
        <v>4.5569070993928797E-2</v>
      </c>
      <c r="F15" s="19"/>
      <c r="G15" s="19">
        <v>1.1855487012253901E-2</v>
      </c>
      <c r="H15" s="19">
        <v>1.8342444335746499E-2</v>
      </c>
      <c r="I15" s="19">
        <v>2.5839173254031001E-2</v>
      </c>
      <c r="J15" s="19">
        <v>6.1579806865786499E-2</v>
      </c>
      <c r="K15" s="19">
        <v>5.2019090962233498E-2</v>
      </c>
      <c r="L15" s="19">
        <v>4.8374318593289903E-2</v>
      </c>
      <c r="M15" s="19"/>
      <c r="N15" s="19">
        <v>3.3791189586913101E-2</v>
      </c>
      <c r="O15" s="19">
        <v>4.1288797999324799E-2</v>
      </c>
      <c r="P15" s="19">
        <v>4.6855277510910301E-2</v>
      </c>
      <c r="Q15" s="19">
        <v>3.0388509731106201E-2</v>
      </c>
      <c r="R15" s="19"/>
      <c r="S15" s="19">
        <v>4.9358398598867197E-2</v>
      </c>
      <c r="T15" s="19">
        <v>4.3771201033591799E-2</v>
      </c>
      <c r="U15" s="19">
        <v>6.3305932086764993E-2</v>
      </c>
      <c r="V15" s="19">
        <v>6.9006255746197107E-2</v>
      </c>
      <c r="W15" s="19">
        <v>0.10292550483167801</v>
      </c>
      <c r="X15" s="19">
        <v>0</v>
      </c>
      <c r="Y15" s="19">
        <v>0</v>
      </c>
      <c r="Z15" s="19">
        <v>0</v>
      </c>
      <c r="AA15" s="19">
        <v>1.49081344385503E-2</v>
      </c>
      <c r="AB15" s="19">
        <v>4.0114944240298697E-2</v>
      </c>
      <c r="AC15" s="19">
        <v>4.9710982015349098E-2</v>
      </c>
      <c r="AD15" s="19">
        <v>0</v>
      </c>
      <c r="AE15" s="19"/>
      <c r="AF15" s="19">
        <v>8.1466673823461899E-2</v>
      </c>
      <c r="AG15" s="19">
        <v>3.6912791419211798E-2</v>
      </c>
      <c r="AH15" s="19">
        <v>3.4864294990339502E-2</v>
      </c>
      <c r="AI15" s="19">
        <v>2.2605795844768101E-2</v>
      </c>
      <c r="AJ15" s="19">
        <v>0</v>
      </c>
      <c r="AK15" s="19"/>
      <c r="AL15" s="19">
        <v>3.7120204787566002E-2</v>
      </c>
      <c r="AM15" s="19">
        <v>4.6826402056247503E-2</v>
      </c>
      <c r="AN15" s="19">
        <v>1.40958539613412E-2</v>
      </c>
      <c r="AO15" s="19">
        <v>5.2038412817732901E-2</v>
      </c>
      <c r="AP15" s="19">
        <v>0</v>
      </c>
      <c r="AQ15" s="19">
        <v>6.3401493125414293E-2</v>
      </c>
      <c r="AR15" s="19"/>
      <c r="AS15" s="19">
        <v>3.5499264249154401E-2</v>
      </c>
      <c r="AT15" s="19">
        <v>3.1785380952570497E-2</v>
      </c>
      <c r="AU15" s="19">
        <v>5.5356778076530798E-2</v>
      </c>
      <c r="AV15" s="19">
        <v>2.3512922042264201E-2</v>
      </c>
      <c r="AW15" s="19">
        <v>8.1327633585262696E-2</v>
      </c>
      <c r="AX15" s="19"/>
      <c r="AY15" s="19">
        <v>4.2829503343710398E-2</v>
      </c>
      <c r="AZ15" s="19">
        <v>3.2578597437209901E-2</v>
      </c>
      <c r="BA15" s="19">
        <v>3.57682850312128E-2</v>
      </c>
      <c r="BB15" s="19">
        <v>4.2099351604914202E-2</v>
      </c>
      <c r="BC15" s="19">
        <v>5.9657795502810002E-2</v>
      </c>
      <c r="BD15" s="19"/>
      <c r="BE15" s="19">
        <v>3.3378431781446401E-2</v>
      </c>
      <c r="BF15" s="19">
        <v>0</v>
      </c>
      <c r="BG15" s="19">
        <v>4.3324797754822397E-2</v>
      </c>
      <c r="BH15" s="19">
        <v>4.6741251245840498E-2</v>
      </c>
      <c r="BI15" s="19"/>
      <c r="BJ15" s="19">
        <v>1.1890116068562001E-2</v>
      </c>
      <c r="BK15" s="19">
        <v>2.7354888291399499E-2</v>
      </c>
      <c r="BL15" s="19">
        <v>4.8254798824271201E-2</v>
      </c>
      <c r="BM15" s="19">
        <v>3.99480459728698E-2</v>
      </c>
      <c r="BN15" s="19"/>
      <c r="BO15" s="19">
        <v>1.18838015975941E-2</v>
      </c>
      <c r="BP15" s="19">
        <v>1.30076429273339E-2</v>
      </c>
      <c r="BQ15" s="19">
        <v>4.70184490059012E-2</v>
      </c>
      <c r="BR15" s="19"/>
      <c r="BS15" s="19">
        <v>3.9381063188921497E-2</v>
      </c>
      <c r="BT15" s="19">
        <v>3.6015599440914002E-2</v>
      </c>
      <c r="BU15" s="19"/>
      <c r="BV15" s="19">
        <v>2.1584336899941301E-2</v>
      </c>
      <c r="BW15" s="19">
        <v>3.9135844237387203E-2</v>
      </c>
      <c r="BX15" s="19">
        <v>4.9946215162986501E-2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686</v>
      </c>
      <c r="D7" s="10">
        <v>322</v>
      </c>
      <c r="E7" s="10">
        <v>359</v>
      </c>
      <c r="F7" s="10"/>
      <c r="G7" s="10">
        <v>89</v>
      </c>
      <c r="H7" s="10">
        <v>111</v>
      </c>
      <c r="I7" s="10">
        <v>114</v>
      </c>
      <c r="J7" s="10">
        <v>104</v>
      </c>
      <c r="K7" s="10">
        <v>117</v>
      </c>
      <c r="L7" s="10">
        <v>151</v>
      </c>
      <c r="M7" s="10"/>
      <c r="N7" s="10">
        <v>197</v>
      </c>
      <c r="O7" s="10">
        <v>174</v>
      </c>
      <c r="P7" s="10">
        <v>150</v>
      </c>
      <c r="Q7" s="10">
        <v>164</v>
      </c>
      <c r="R7" s="10"/>
      <c r="S7" s="10">
        <v>107</v>
      </c>
      <c r="T7" s="10">
        <v>93</v>
      </c>
      <c r="U7" s="10">
        <v>49</v>
      </c>
      <c r="V7" s="10">
        <v>70</v>
      </c>
      <c r="W7" s="10">
        <v>38</v>
      </c>
      <c r="X7" s="10">
        <v>75</v>
      </c>
      <c r="Y7" s="10">
        <v>63</v>
      </c>
      <c r="Z7" s="10">
        <v>23</v>
      </c>
      <c r="AA7" s="10">
        <v>77</v>
      </c>
      <c r="AB7" s="10">
        <v>52</v>
      </c>
      <c r="AC7" s="10">
        <v>23</v>
      </c>
      <c r="AD7" s="10">
        <v>16</v>
      </c>
      <c r="AE7" s="10"/>
      <c r="AF7" s="10">
        <v>153</v>
      </c>
      <c r="AG7" s="10">
        <v>208</v>
      </c>
      <c r="AH7" s="10">
        <v>59</v>
      </c>
      <c r="AI7" s="10">
        <v>83</v>
      </c>
      <c r="AJ7" s="10">
        <v>36</v>
      </c>
      <c r="AK7" s="10"/>
      <c r="AL7" s="10">
        <v>144</v>
      </c>
      <c r="AM7" s="10">
        <v>129</v>
      </c>
      <c r="AN7" s="10">
        <v>66</v>
      </c>
      <c r="AO7" s="10">
        <v>157</v>
      </c>
      <c r="AP7" s="10">
        <v>48</v>
      </c>
      <c r="AQ7" s="10">
        <v>72</v>
      </c>
      <c r="AR7" s="10"/>
      <c r="AS7" s="10">
        <v>110</v>
      </c>
      <c r="AT7" s="10">
        <v>319</v>
      </c>
      <c r="AU7" s="10">
        <v>164</v>
      </c>
      <c r="AV7" s="10">
        <v>80</v>
      </c>
      <c r="AW7" s="10">
        <v>11</v>
      </c>
      <c r="AX7" s="10"/>
      <c r="AY7" s="10">
        <v>160</v>
      </c>
      <c r="AZ7" s="10">
        <v>255</v>
      </c>
      <c r="BA7" s="10">
        <v>142</v>
      </c>
      <c r="BB7" s="10">
        <v>90</v>
      </c>
      <c r="BC7" s="10">
        <v>32</v>
      </c>
      <c r="BD7" s="10"/>
      <c r="BE7" s="10">
        <v>29</v>
      </c>
      <c r="BF7" s="10">
        <v>113</v>
      </c>
      <c r="BG7" s="10">
        <v>333</v>
      </c>
      <c r="BH7" s="10">
        <v>205</v>
      </c>
      <c r="BI7" s="10"/>
      <c r="BJ7" s="10">
        <v>74</v>
      </c>
      <c r="BK7" s="10">
        <v>39</v>
      </c>
      <c r="BL7" s="10">
        <v>171</v>
      </c>
      <c r="BM7" s="10">
        <v>397</v>
      </c>
      <c r="BN7" s="10"/>
      <c r="BO7" s="10">
        <v>87</v>
      </c>
      <c r="BP7" s="10">
        <v>89</v>
      </c>
      <c r="BQ7" s="10">
        <v>507</v>
      </c>
      <c r="BR7" s="10"/>
      <c r="BS7" s="10">
        <v>387</v>
      </c>
      <c r="BT7" s="10">
        <v>298</v>
      </c>
      <c r="BU7" s="10"/>
      <c r="BV7" s="10">
        <v>153</v>
      </c>
      <c r="BW7" s="10">
        <v>288</v>
      </c>
      <c r="BX7" s="10">
        <v>207</v>
      </c>
      <c r="BY7" s="10"/>
      <c r="BZ7" s="10">
        <v>43</v>
      </c>
      <c r="CA7" s="10">
        <v>34</v>
      </c>
    </row>
    <row r="8" spans="2:79" ht="30" customHeight="1" x14ac:dyDescent="0.3">
      <c r="B8" s="11" t="s">
        <v>20</v>
      </c>
      <c r="C8" s="11">
        <v>684</v>
      </c>
      <c r="D8" s="11">
        <v>328</v>
      </c>
      <c r="E8" s="11">
        <v>352</v>
      </c>
      <c r="F8" s="11"/>
      <c r="G8" s="11">
        <v>83</v>
      </c>
      <c r="H8" s="11">
        <v>118</v>
      </c>
      <c r="I8" s="11">
        <v>114</v>
      </c>
      <c r="J8" s="11">
        <v>119</v>
      </c>
      <c r="K8" s="11">
        <v>108</v>
      </c>
      <c r="L8" s="11">
        <v>141</v>
      </c>
      <c r="M8" s="11"/>
      <c r="N8" s="11">
        <v>185</v>
      </c>
      <c r="O8" s="11">
        <v>178</v>
      </c>
      <c r="P8" s="11">
        <v>155</v>
      </c>
      <c r="Q8" s="11">
        <v>165</v>
      </c>
      <c r="R8" s="11"/>
      <c r="S8" s="11">
        <v>102</v>
      </c>
      <c r="T8" s="11">
        <v>89</v>
      </c>
      <c r="U8" s="11">
        <v>50</v>
      </c>
      <c r="V8" s="11">
        <v>70</v>
      </c>
      <c r="W8" s="11">
        <v>40</v>
      </c>
      <c r="X8" s="11">
        <v>74</v>
      </c>
      <c r="Y8" s="11">
        <v>57</v>
      </c>
      <c r="Z8" s="11">
        <v>24</v>
      </c>
      <c r="AA8" s="11">
        <v>72</v>
      </c>
      <c r="AB8" s="11">
        <v>58</v>
      </c>
      <c r="AC8" s="11">
        <v>30</v>
      </c>
      <c r="AD8" s="11">
        <v>18</v>
      </c>
      <c r="AE8" s="11"/>
      <c r="AF8" s="11">
        <v>147</v>
      </c>
      <c r="AG8" s="11">
        <v>209</v>
      </c>
      <c r="AH8" s="11">
        <v>59</v>
      </c>
      <c r="AI8" s="11">
        <v>83</v>
      </c>
      <c r="AJ8" s="11">
        <v>37</v>
      </c>
      <c r="AK8" s="11"/>
      <c r="AL8" s="11">
        <v>143</v>
      </c>
      <c r="AM8" s="11">
        <v>127</v>
      </c>
      <c r="AN8" s="11">
        <v>66</v>
      </c>
      <c r="AO8" s="11">
        <v>154</v>
      </c>
      <c r="AP8" s="11">
        <v>48</v>
      </c>
      <c r="AQ8" s="11">
        <v>72</v>
      </c>
      <c r="AR8" s="11"/>
      <c r="AS8" s="11">
        <v>107</v>
      </c>
      <c r="AT8" s="11">
        <v>317</v>
      </c>
      <c r="AU8" s="11">
        <v>165</v>
      </c>
      <c r="AV8" s="11">
        <v>81</v>
      </c>
      <c r="AW8" s="11">
        <v>12</v>
      </c>
      <c r="AX8" s="11"/>
      <c r="AY8" s="11">
        <v>155</v>
      </c>
      <c r="AZ8" s="11">
        <v>251</v>
      </c>
      <c r="BA8" s="11">
        <v>144</v>
      </c>
      <c r="BB8" s="11">
        <v>94</v>
      </c>
      <c r="BC8" s="11">
        <v>33</v>
      </c>
      <c r="BD8" s="11"/>
      <c r="BE8" s="11">
        <v>28</v>
      </c>
      <c r="BF8" s="11">
        <v>113</v>
      </c>
      <c r="BG8" s="11">
        <v>331</v>
      </c>
      <c r="BH8" s="11">
        <v>206</v>
      </c>
      <c r="BI8" s="11"/>
      <c r="BJ8" s="11">
        <v>77</v>
      </c>
      <c r="BK8" s="11">
        <v>37</v>
      </c>
      <c r="BL8" s="11">
        <v>169</v>
      </c>
      <c r="BM8" s="11">
        <v>395</v>
      </c>
      <c r="BN8" s="11"/>
      <c r="BO8" s="11">
        <v>87</v>
      </c>
      <c r="BP8" s="11">
        <v>90</v>
      </c>
      <c r="BQ8" s="11">
        <v>504</v>
      </c>
      <c r="BR8" s="11"/>
      <c r="BS8" s="11">
        <v>383</v>
      </c>
      <c r="BT8" s="11">
        <v>299</v>
      </c>
      <c r="BU8" s="11"/>
      <c r="BV8" s="11">
        <v>155</v>
      </c>
      <c r="BW8" s="11">
        <v>288</v>
      </c>
      <c r="BX8" s="11">
        <v>201</v>
      </c>
      <c r="BY8" s="11"/>
      <c r="BZ8" s="11">
        <v>44</v>
      </c>
      <c r="CA8" s="11">
        <v>33</v>
      </c>
    </row>
    <row r="9" spans="2:79" x14ac:dyDescent="0.3">
      <c r="B9" s="18" t="s">
        <v>321</v>
      </c>
      <c r="C9" s="17">
        <v>0.10034800741445001</v>
      </c>
      <c r="D9" s="17">
        <v>8.9329602736817407E-2</v>
      </c>
      <c r="E9" s="17">
        <v>0.109149689729318</v>
      </c>
      <c r="F9" s="17"/>
      <c r="G9" s="17">
        <v>5.7896189108391498E-2</v>
      </c>
      <c r="H9" s="17">
        <v>9.9759313587534204E-2</v>
      </c>
      <c r="I9" s="17">
        <v>0.16116499298973899</v>
      </c>
      <c r="J9" s="17">
        <v>9.3669305252642401E-2</v>
      </c>
      <c r="K9" s="17">
        <v>8.0900637955968593E-2</v>
      </c>
      <c r="L9" s="17">
        <v>9.7188212095867504E-2</v>
      </c>
      <c r="M9" s="17"/>
      <c r="N9" s="17">
        <v>0.1057745401941</v>
      </c>
      <c r="O9" s="17">
        <v>8.2057521179019502E-2</v>
      </c>
      <c r="P9" s="17">
        <v>6.9729756353995795E-2</v>
      </c>
      <c r="Q9" s="17">
        <v>0.14325622205677399</v>
      </c>
      <c r="R9" s="17"/>
      <c r="S9" s="17">
        <v>0.107651257243498</v>
      </c>
      <c r="T9" s="17">
        <v>0.10730892914116</v>
      </c>
      <c r="U9" s="17">
        <v>0.10022288869383</v>
      </c>
      <c r="V9" s="17">
        <v>0.103703729521301</v>
      </c>
      <c r="W9" s="17">
        <v>4.3622897404324297E-2</v>
      </c>
      <c r="X9" s="17">
        <v>0.107114987693692</v>
      </c>
      <c r="Y9" s="17">
        <v>0.110992566941106</v>
      </c>
      <c r="Z9" s="17">
        <v>8.8877475279742296E-2</v>
      </c>
      <c r="AA9" s="17">
        <v>0.129653541042869</v>
      </c>
      <c r="AB9" s="17">
        <v>7.4754140702696995E-2</v>
      </c>
      <c r="AC9" s="17">
        <v>0.13352038151607601</v>
      </c>
      <c r="AD9" s="17">
        <v>0</v>
      </c>
      <c r="AE9" s="17"/>
      <c r="AF9" s="17">
        <v>8.04763848423585E-2</v>
      </c>
      <c r="AG9" s="17">
        <v>0.11969646364273</v>
      </c>
      <c r="AH9" s="17">
        <v>5.4799270319795798E-2</v>
      </c>
      <c r="AI9" s="17">
        <v>0.15922104298026299</v>
      </c>
      <c r="AJ9" s="17">
        <v>5.1069889000763202E-2</v>
      </c>
      <c r="AK9" s="17"/>
      <c r="AL9" s="17">
        <v>8.9865865635760794E-2</v>
      </c>
      <c r="AM9" s="17">
        <v>9.5747012123111999E-2</v>
      </c>
      <c r="AN9" s="17">
        <v>4.5359342306216598E-2</v>
      </c>
      <c r="AO9" s="17">
        <v>0.13685875729928201</v>
      </c>
      <c r="AP9" s="17">
        <v>0.14084257702633801</v>
      </c>
      <c r="AQ9" s="17">
        <v>8.1293423934315004E-2</v>
      </c>
      <c r="AR9" s="17"/>
      <c r="AS9" s="17">
        <v>0.151999852850075</v>
      </c>
      <c r="AT9" s="17">
        <v>8.0595359679900599E-2</v>
      </c>
      <c r="AU9" s="17">
        <v>0.106398447153344</v>
      </c>
      <c r="AV9" s="17">
        <v>0.114756467650126</v>
      </c>
      <c r="AW9" s="17">
        <v>0</v>
      </c>
      <c r="AX9" s="17"/>
      <c r="AY9" s="17">
        <v>0.15403035249004399</v>
      </c>
      <c r="AZ9" s="17">
        <v>7.5310373233125699E-2</v>
      </c>
      <c r="BA9" s="17">
        <v>9.2437563190359007E-2</v>
      </c>
      <c r="BB9" s="17">
        <v>9.6725834187740806E-2</v>
      </c>
      <c r="BC9" s="17">
        <v>0.104711788420472</v>
      </c>
      <c r="BD9" s="17"/>
      <c r="BE9" s="17">
        <v>9.7631238722651101E-2</v>
      </c>
      <c r="BF9" s="17">
        <v>0.119340549246491</v>
      </c>
      <c r="BG9" s="17">
        <v>0.104612402660193</v>
      </c>
      <c r="BH9" s="17">
        <v>8.6597722635886401E-2</v>
      </c>
      <c r="BI9" s="17"/>
      <c r="BJ9" s="17">
        <v>0.17299454371105699</v>
      </c>
      <c r="BK9" s="17">
        <v>0.183042880894074</v>
      </c>
      <c r="BL9" s="17">
        <v>0.10519300162551599</v>
      </c>
      <c r="BM9" s="17">
        <v>7.7775900362690595E-2</v>
      </c>
      <c r="BN9" s="17"/>
      <c r="BO9" s="17">
        <v>0.133459997587386</v>
      </c>
      <c r="BP9" s="17">
        <v>0.108859819607591</v>
      </c>
      <c r="BQ9" s="17">
        <v>9.3774839062884002E-2</v>
      </c>
      <c r="BR9" s="17"/>
      <c r="BS9" s="17">
        <v>0.123231871519838</v>
      </c>
      <c r="BT9" s="17">
        <v>6.7393124517482597E-2</v>
      </c>
      <c r="BU9" s="17"/>
      <c r="BV9" s="17">
        <v>8.3886097977864504E-2</v>
      </c>
      <c r="BW9" s="17">
        <v>9.2379738743413806E-2</v>
      </c>
      <c r="BX9" s="17">
        <v>0.139540428533723</v>
      </c>
      <c r="BY9" s="17"/>
      <c r="BZ9" s="17">
        <v>0.12594883912054899</v>
      </c>
      <c r="CA9" s="17">
        <v>0.16883501277840801</v>
      </c>
    </row>
    <row r="10" spans="2:79" x14ac:dyDescent="0.3">
      <c r="B10" s="18" t="s">
        <v>322</v>
      </c>
      <c r="C10" s="17">
        <v>0.16329854982571099</v>
      </c>
      <c r="D10" s="17">
        <v>0.17727463388446699</v>
      </c>
      <c r="E10" s="17">
        <v>0.146928003571004</v>
      </c>
      <c r="F10" s="17"/>
      <c r="G10" s="17">
        <v>0.22099276426137099</v>
      </c>
      <c r="H10" s="17">
        <v>0.17323033959536899</v>
      </c>
      <c r="I10" s="17">
        <v>0.16521703284230899</v>
      </c>
      <c r="J10" s="17">
        <v>0.16393858479635201</v>
      </c>
      <c r="K10" s="17">
        <v>0.12650522422482299</v>
      </c>
      <c r="L10" s="17">
        <v>0.146970273548473</v>
      </c>
      <c r="M10" s="17"/>
      <c r="N10" s="17">
        <v>0.18578362336274801</v>
      </c>
      <c r="O10" s="17">
        <v>0.114206447710666</v>
      </c>
      <c r="P10" s="17">
        <v>0.21091915699031899</v>
      </c>
      <c r="Q10" s="17">
        <v>0.147038268258773</v>
      </c>
      <c r="R10" s="17"/>
      <c r="S10" s="17">
        <v>0.176271588634557</v>
      </c>
      <c r="T10" s="17">
        <v>0.172507455806303</v>
      </c>
      <c r="U10" s="17">
        <v>0.100137779662975</v>
      </c>
      <c r="V10" s="17">
        <v>0.126144246186778</v>
      </c>
      <c r="W10" s="17">
        <v>0.215889095488252</v>
      </c>
      <c r="X10" s="17">
        <v>0.17767563699095101</v>
      </c>
      <c r="Y10" s="17">
        <v>0.21251214125951001</v>
      </c>
      <c r="Z10" s="17">
        <v>0</v>
      </c>
      <c r="AA10" s="17">
        <v>0.151713941080974</v>
      </c>
      <c r="AB10" s="17">
        <v>0.21694186423478001</v>
      </c>
      <c r="AC10" s="17">
        <v>8.3787980039374405E-2</v>
      </c>
      <c r="AD10" s="17">
        <v>0.26202176400877297</v>
      </c>
      <c r="AE10" s="17"/>
      <c r="AF10" s="17">
        <v>0.11930297536802199</v>
      </c>
      <c r="AG10" s="17">
        <v>0.18660603800867501</v>
      </c>
      <c r="AH10" s="17">
        <v>0.174322899162735</v>
      </c>
      <c r="AI10" s="17">
        <v>0.15350383790905001</v>
      </c>
      <c r="AJ10" s="17">
        <v>0.297040022638072</v>
      </c>
      <c r="AK10" s="17"/>
      <c r="AL10" s="17">
        <v>0.14303576104583601</v>
      </c>
      <c r="AM10" s="17">
        <v>0.117385403587559</v>
      </c>
      <c r="AN10" s="17">
        <v>0.19803960087697201</v>
      </c>
      <c r="AO10" s="17">
        <v>0.18976420869031899</v>
      </c>
      <c r="AP10" s="17">
        <v>0.24203531100158601</v>
      </c>
      <c r="AQ10" s="17">
        <v>0.17877097998910799</v>
      </c>
      <c r="AR10" s="17"/>
      <c r="AS10" s="17">
        <v>0.16960895051781699</v>
      </c>
      <c r="AT10" s="17">
        <v>0.15691590656593299</v>
      </c>
      <c r="AU10" s="17">
        <v>0.15277865961449599</v>
      </c>
      <c r="AV10" s="17">
        <v>0.159368658313599</v>
      </c>
      <c r="AW10" s="17">
        <v>0.386582888021751</v>
      </c>
      <c r="AX10" s="17"/>
      <c r="AY10" s="17">
        <v>0.178002686625956</v>
      </c>
      <c r="AZ10" s="17">
        <v>0.165811947629038</v>
      </c>
      <c r="BA10" s="17">
        <v>0.13403278275597599</v>
      </c>
      <c r="BB10" s="17">
        <v>0.17107067862283101</v>
      </c>
      <c r="BC10" s="17">
        <v>0.21645833790848601</v>
      </c>
      <c r="BD10" s="17"/>
      <c r="BE10" s="17">
        <v>0.23940723269675199</v>
      </c>
      <c r="BF10" s="17">
        <v>0.177181189914802</v>
      </c>
      <c r="BG10" s="17">
        <v>0.15137502297590799</v>
      </c>
      <c r="BH10" s="17">
        <v>0.16363035095808501</v>
      </c>
      <c r="BI10" s="17"/>
      <c r="BJ10" s="17">
        <v>0.20692467706548301</v>
      </c>
      <c r="BK10" s="17">
        <v>4.6421698442210398E-2</v>
      </c>
      <c r="BL10" s="17">
        <v>0.14455007367257799</v>
      </c>
      <c r="BM10" s="17">
        <v>0.16992192355875599</v>
      </c>
      <c r="BN10" s="17"/>
      <c r="BO10" s="17">
        <v>0.18458454590731499</v>
      </c>
      <c r="BP10" s="17">
        <v>0.16780765372505899</v>
      </c>
      <c r="BQ10" s="17">
        <v>0.15741601261111199</v>
      </c>
      <c r="BR10" s="17"/>
      <c r="BS10" s="17">
        <v>0.14921286257005001</v>
      </c>
      <c r="BT10" s="17">
        <v>0.181995684172675</v>
      </c>
      <c r="BU10" s="17"/>
      <c r="BV10" s="17">
        <v>0.192046897003502</v>
      </c>
      <c r="BW10" s="17">
        <v>0.13926125485486601</v>
      </c>
      <c r="BX10" s="17">
        <v>0.15957902497755599</v>
      </c>
      <c r="BY10" s="17"/>
      <c r="BZ10" s="17">
        <v>0.22726405065052799</v>
      </c>
      <c r="CA10" s="17">
        <v>0.23750724042791599</v>
      </c>
    </row>
    <row r="11" spans="2:79" x14ac:dyDescent="0.3">
      <c r="B11" s="18" t="s">
        <v>323</v>
      </c>
      <c r="C11" s="17">
        <v>0.21404469171398999</v>
      </c>
      <c r="D11" s="17">
        <v>0.21384521460655401</v>
      </c>
      <c r="E11" s="17">
        <v>0.21199285279324301</v>
      </c>
      <c r="F11" s="17"/>
      <c r="G11" s="17">
        <v>0.30721788525412902</v>
      </c>
      <c r="H11" s="17">
        <v>0.22951059826461601</v>
      </c>
      <c r="I11" s="17">
        <v>0.179247590394332</v>
      </c>
      <c r="J11" s="17">
        <v>0.203567574007889</v>
      </c>
      <c r="K11" s="17">
        <v>0.21431394125568401</v>
      </c>
      <c r="L11" s="17">
        <v>0.18273099750712599</v>
      </c>
      <c r="M11" s="17"/>
      <c r="N11" s="17">
        <v>0.19022869415590701</v>
      </c>
      <c r="O11" s="17">
        <v>0.249180102684461</v>
      </c>
      <c r="P11" s="17">
        <v>0.20819896687971801</v>
      </c>
      <c r="Q11" s="17">
        <v>0.20404154855909501</v>
      </c>
      <c r="R11" s="17"/>
      <c r="S11" s="17">
        <v>0.25646913859315601</v>
      </c>
      <c r="T11" s="17">
        <v>0.29017295325366699</v>
      </c>
      <c r="U11" s="17">
        <v>0.22661171716741199</v>
      </c>
      <c r="V11" s="17">
        <v>0.18942703933926999</v>
      </c>
      <c r="W11" s="17">
        <v>0.20617512379844899</v>
      </c>
      <c r="X11" s="17">
        <v>0.187074053796533</v>
      </c>
      <c r="Y11" s="17">
        <v>0.15024125404066599</v>
      </c>
      <c r="Z11" s="17">
        <v>0.13641452367805901</v>
      </c>
      <c r="AA11" s="17">
        <v>0.16736563086981299</v>
      </c>
      <c r="AB11" s="17">
        <v>0.243456072622555</v>
      </c>
      <c r="AC11" s="17">
        <v>0.223610547417705</v>
      </c>
      <c r="AD11" s="17">
        <v>0.16846752933607101</v>
      </c>
      <c r="AE11" s="17"/>
      <c r="AF11" s="17">
        <v>0.22254123673696199</v>
      </c>
      <c r="AG11" s="17">
        <v>0.22276771857266001</v>
      </c>
      <c r="AH11" s="17">
        <v>0.145561487300959</v>
      </c>
      <c r="AI11" s="17">
        <v>0.228698205314182</v>
      </c>
      <c r="AJ11" s="17">
        <v>0.16876590989285201</v>
      </c>
      <c r="AK11" s="17"/>
      <c r="AL11" s="17">
        <v>0.303891521185923</v>
      </c>
      <c r="AM11" s="17">
        <v>0.23505692728935201</v>
      </c>
      <c r="AN11" s="17">
        <v>0.227569120390124</v>
      </c>
      <c r="AO11" s="17">
        <v>0.19141539842296601</v>
      </c>
      <c r="AP11" s="17">
        <v>0.15255200733917701</v>
      </c>
      <c r="AQ11" s="17">
        <v>0.112681347867623</v>
      </c>
      <c r="AR11" s="17"/>
      <c r="AS11" s="17">
        <v>0.21365403572208599</v>
      </c>
      <c r="AT11" s="17">
        <v>0.23033042840770199</v>
      </c>
      <c r="AU11" s="17">
        <v>0.18844718162080401</v>
      </c>
      <c r="AV11" s="17">
        <v>0.21547004166053699</v>
      </c>
      <c r="AW11" s="17">
        <v>0.17173633143313799</v>
      </c>
      <c r="AX11" s="17"/>
      <c r="AY11" s="17">
        <v>0.15638070012754399</v>
      </c>
      <c r="AZ11" s="17">
        <v>0.24083635586645799</v>
      </c>
      <c r="BA11" s="17">
        <v>0.18585977233463999</v>
      </c>
      <c r="BB11" s="17">
        <v>0.26337692036260801</v>
      </c>
      <c r="BC11" s="17">
        <v>0.25082281791407601</v>
      </c>
      <c r="BD11" s="17"/>
      <c r="BE11" s="17">
        <v>0.13802832964057199</v>
      </c>
      <c r="BF11" s="17">
        <v>0.18835519820296501</v>
      </c>
      <c r="BG11" s="17">
        <v>0.22684367191746099</v>
      </c>
      <c r="BH11" s="17">
        <v>0.22454542046096501</v>
      </c>
      <c r="BI11" s="17"/>
      <c r="BJ11" s="17">
        <v>0.174351551567686</v>
      </c>
      <c r="BK11" s="17">
        <v>0.18680375743205599</v>
      </c>
      <c r="BL11" s="17">
        <v>0.23157733673921599</v>
      </c>
      <c r="BM11" s="17">
        <v>0.21734142466888801</v>
      </c>
      <c r="BN11" s="17"/>
      <c r="BO11" s="17">
        <v>0.200888719864356</v>
      </c>
      <c r="BP11" s="17">
        <v>0.22202182790104599</v>
      </c>
      <c r="BQ11" s="17">
        <v>0.216346715310657</v>
      </c>
      <c r="BR11" s="17"/>
      <c r="BS11" s="17">
        <v>0.198572986840927</v>
      </c>
      <c r="BT11" s="17">
        <v>0.23472259931238701</v>
      </c>
      <c r="BU11" s="17"/>
      <c r="BV11" s="17">
        <v>0.24457964073357299</v>
      </c>
      <c r="BW11" s="17">
        <v>0.22963750600124599</v>
      </c>
      <c r="BX11" s="17">
        <v>0.15872394521549801</v>
      </c>
      <c r="BY11" s="17"/>
      <c r="BZ11" s="17">
        <v>0.16217109758870099</v>
      </c>
      <c r="CA11" s="17">
        <v>0.21885229691847</v>
      </c>
    </row>
    <row r="12" spans="2:79" x14ac:dyDescent="0.3">
      <c r="B12" s="18" t="s">
        <v>324</v>
      </c>
      <c r="C12" s="17">
        <v>0.155039606665934</v>
      </c>
      <c r="D12" s="17">
        <v>0.117177131061607</v>
      </c>
      <c r="E12" s="17">
        <v>0.19241075517197101</v>
      </c>
      <c r="F12" s="17"/>
      <c r="G12" s="17">
        <v>0.10415888479225301</v>
      </c>
      <c r="H12" s="17">
        <v>0.15025582712392099</v>
      </c>
      <c r="I12" s="17">
        <v>0.12157388741698701</v>
      </c>
      <c r="J12" s="17">
        <v>0.15644859966847199</v>
      </c>
      <c r="K12" s="17">
        <v>0.149703343774714</v>
      </c>
      <c r="L12" s="17">
        <v>0.219419990182456</v>
      </c>
      <c r="M12" s="17"/>
      <c r="N12" s="17">
        <v>0.156360271579504</v>
      </c>
      <c r="O12" s="17">
        <v>0.17426142589916599</v>
      </c>
      <c r="P12" s="17">
        <v>0.137624391548296</v>
      </c>
      <c r="Q12" s="17">
        <v>0.15016231307769401</v>
      </c>
      <c r="R12" s="17"/>
      <c r="S12" s="17">
        <v>0.12917243465939601</v>
      </c>
      <c r="T12" s="17">
        <v>0.138223019466306</v>
      </c>
      <c r="U12" s="17">
        <v>0.174415759079287</v>
      </c>
      <c r="V12" s="17">
        <v>0.21517937813650401</v>
      </c>
      <c r="W12" s="17">
        <v>0.12715354324351799</v>
      </c>
      <c r="X12" s="17">
        <v>0.14472652710181799</v>
      </c>
      <c r="Y12" s="17">
        <v>0.231189347387868</v>
      </c>
      <c r="Z12" s="17">
        <v>0.139585156213688</v>
      </c>
      <c r="AA12" s="17">
        <v>0.15845691996391301</v>
      </c>
      <c r="AB12" s="17">
        <v>0.10885797494854001</v>
      </c>
      <c r="AC12" s="17">
        <v>0.179651702056176</v>
      </c>
      <c r="AD12" s="17">
        <v>7.4648836068274799E-2</v>
      </c>
      <c r="AE12" s="17"/>
      <c r="AF12" s="17">
        <v>0.16545573477655501</v>
      </c>
      <c r="AG12" s="17">
        <v>0.142013243125551</v>
      </c>
      <c r="AH12" s="17">
        <v>0.168715689019136</v>
      </c>
      <c r="AI12" s="17">
        <v>0.15635454456320599</v>
      </c>
      <c r="AJ12" s="17">
        <v>0.22049240455673799</v>
      </c>
      <c r="AK12" s="17"/>
      <c r="AL12" s="17">
        <v>9.2121111389134896E-2</v>
      </c>
      <c r="AM12" s="17">
        <v>0.158877844393157</v>
      </c>
      <c r="AN12" s="17">
        <v>0.15451949476260801</v>
      </c>
      <c r="AO12" s="17">
        <v>0.16025249480223999</v>
      </c>
      <c r="AP12" s="17">
        <v>0.18834675993609301</v>
      </c>
      <c r="AQ12" s="17">
        <v>0.26523126113238898</v>
      </c>
      <c r="AR12" s="17"/>
      <c r="AS12" s="17">
        <v>6.0905430231175998E-2</v>
      </c>
      <c r="AT12" s="17">
        <v>0.177177657969459</v>
      </c>
      <c r="AU12" s="17">
        <v>0.19672359005413201</v>
      </c>
      <c r="AV12" s="17">
        <v>0.120358554323919</v>
      </c>
      <c r="AW12" s="17">
        <v>0</v>
      </c>
      <c r="AX12" s="17"/>
      <c r="AY12" s="17">
        <v>0.114418004729765</v>
      </c>
      <c r="AZ12" s="17">
        <v>0.174197709697821</v>
      </c>
      <c r="BA12" s="17">
        <v>0.18088390574030699</v>
      </c>
      <c r="BB12" s="17">
        <v>0.14122127298686701</v>
      </c>
      <c r="BC12" s="17">
        <v>6.36051869957064E-2</v>
      </c>
      <c r="BD12" s="17"/>
      <c r="BE12" s="17">
        <v>0.125941081195486</v>
      </c>
      <c r="BF12" s="17">
        <v>0.15586139521571701</v>
      </c>
      <c r="BG12" s="17">
        <v>0.13337391239700699</v>
      </c>
      <c r="BH12" s="17">
        <v>0.18754012722059701</v>
      </c>
      <c r="BI12" s="17"/>
      <c r="BJ12" s="17">
        <v>7.6064799119817103E-2</v>
      </c>
      <c r="BK12" s="17">
        <v>0.207699419184079</v>
      </c>
      <c r="BL12" s="17">
        <v>0.1627255263953</v>
      </c>
      <c r="BM12" s="17">
        <v>0.16130206115633799</v>
      </c>
      <c r="BN12" s="17"/>
      <c r="BO12" s="17">
        <v>0.13113126978175799</v>
      </c>
      <c r="BP12" s="17">
        <v>0.10766736928080201</v>
      </c>
      <c r="BQ12" s="17">
        <v>0.166257753504268</v>
      </c>
      <c r="BR12" s="17"/>
      <c r="BS12" s="17">
        <v>0.16701602812809799</v>
      </c>
      <c r="BT12" s="17">
        <v>0.14033716775440599</v>
      </c>
      <c r="BU12" s="17"/>
      <c r="BV12" s="17">
        <v>9.71449711036904E-2</v>
      </c>
      <c r="BW12" s="17">
        <v>0.194315038694199</v>
      </c>
      <c r="BX12" s="17">
        <v>0.15353741040062599</v>
      </c>
      <c r="BY12" s="17"/>
      <c r="BZ12" s="17">
        <v>0.18191381453031599</v>
      </c>
      <c r="CA12" s="17">
        <v>6.1389196939957397E-2</v>
      </c>
    </row>
    <row r="13" spans="2:79" x14ac:dyDescent="0.3">
      <c r="B13" s="18" t="s">
        <v>325</v>
      </c>
      <c r="C13" s="17">
        <v>0.205475428746765</v>
      </c>
      <c r="D13" s="17">
        <v>0.24448072256147099</v>
      </c>
      <c r="E13" s="17">
        <v>0.171906132405588</v>
      </c>
      <c r="F13" s="17"/>
      <c r="G13" s="17">
        <v>0.221342453974915</v>
      </c>
      <c r="H13" s="17">
        <v>0.20333339038068901</v>
      </c>
      <c r="I13" s="17">
        <v>0.21578965579673501</v>
      </c>
      <c r="J13" s="17">
        <v>0.20664047801214</v>
      </c>
      <c r="K13" s="17">
        <v>0.18516648134295499</v>
      </c>
      <c r="L13" s="17">
        <v>0.20413796558706901</v>
      </c>
      <c r="M13" s="17"/>
      <c r="N13" s="17">
        <v>0.188654530396792</v>
      </c>
      <c r="O13" s="17">
        <v>0.20016150872194999</v>
      </c>
      <c r="P13" s="17">
        <v>0.218052374707981</v>
      </c>
      <c r="Q13" s="17">
        <v>0.21929203760466601</v>
      </c>
      <c r="R13" s="17"/>
      <c r="S13" s="17">
        <v>0.20825972828654499</v>
      </c>
      <c r="T13" s="17">
        <v>0.14955432922246401</v>
      </c>
      <c r="U13" s="17">
        <v>0.237772585894267</v>
      </c>
      <c r="V13" s="17">
        <v>0.193476550212384</v>
      </c>
      <c r="W13" s="17">
        <v>0.18745562347082301</v>
      </c>
      <c r="X13" s="17">
        <v>0.241802787824385</v>
      </c>
      <c r="Y13" s="17">
        <v>0.21645561878144501</v>
      </c>
      <c r="Z13" s="17">
        <v>0.37963680712599401</v>
      </c>
      <c r="AA13" s="17">
        <v>0.17270707585819101</v>
      </c>
      <c r="AB13" s="17">
        <v>0.15601926735886801</v>
      </c>
      <c r="AC13" s="17">
        <v>0.21522827422378499</v>
      </c>
      <c r="AD13" s="17">
        <v>0.31518558128216501</v>
      </c>
      <c r="AE13" s="17"/>
      <c r="AF13" s="17">
        <v>0.19968368637776401</v>
      </c>
      <c r="AG13" s="17">
        <v>0.21744996904782099</v>
      </c>
      <c r="AH13" s="17">
        <v>0.197338337810124</v>
      </c>
      <c r="AI13" s="17">
        <v>0.167702220747658</v>
      </c>
      <c r="AJ13" s="17">
        <v>0.205602208522003</v>
      </c>
      <c r="AK13" s="17"/>
      <c r="AL13" s="17">
        <v>0.24925055373476901</v>
      </c>
      <c r="AM13" s="17">
        <v>0.20349527997948899</v>
      </c>
      <c r="AN13" s="17">
        <v>0.159670526238157</v>
      </c>
      <c r="AO13" s="17">
        <v>0.16233022332098601</v>
      </c>
      <c r="AP13" s="17">
        <v>0.19337121944295599</v>
      </c>
      <c r="AQ13" s="17">
        <v>0.18518327096072401</v>
      </c>
      <c r="AR13" s="17"/>
      <c r="AS13" s="17">
        <v>0.23616671285972901</v>
      </c>
      <c r="AT13" s="17">
        <v>0.203859384376359</v>
      </c>
      <c r="AU13" s="17">
        <v>0.19830684266707799</v>
      </c>
      <c r="AV13" s="17">
        <v>0.19463123819150899</v>
      </c>
      <c r="AW13" s="17">
        <v>0.186049413116185</v>
      </c>
      <c r="AX13" s="17"/>
      <c r="AY13" s="17">
        <v>0.18979375970250201</v>
      </c>
      <c r="AZ13" s="17">
        <v>0.210315850808654</v>
      </c>
      <c r="BA13" s="17">
        <v>0.26707536028721002</v>
      </c>
      <c r="BB13" s="17">
        <v>0.13757227582474099</v>
      </c>
      <c r="BC13" s="17">
        <v>0.15038213390751401</v>
      </c>
      <c r="BD13" s="17"/>
      <c r="BE13" s="17">
        <v>0.238058103873067</v>
      </c>
      <c r="BF13" s="17">
        <v>0.19707815168216</v>
      </c>
      <c r="BG13" s="17">
        <v>0.229213060601133</v>
      </c>
      <c r="BH13" s="17">
        <v>0.15928273722955999</v>
      </c>
      <c r="BI13" s="17"/>
      <c r="BJ13" s="17">
        <v>0.19751440193663</v>
      </c>
      <c r="BK13" s="17">
        <v>0.24417255228319301</v>
      </c>
      <c r="BL13" s="17">
        <v>0.221366474395811</v>
      </c>
      <c r="BM13" s="17">
        <v>0.19713984165572199</v>
      </c>
      <c r="BN13" s="17"/>
      <c r="BO13" s="17">
        <v>0.207435840524101</v>
      </c>
      <c r="BP13" s="17">
        <v>0.267535780687993</v>
      </c>
      <c r="BQ13" s="17">
        <v>0.19360734573896399</v>
      </c>
      <c r="BR13" s="17"/>
      <c r="BS13" s="17">
        <v>0.20535931703509899</v>
      </c>
      <c r="BT13" s="17">
        <v>0.20645950933098201</v>
      </c>
      <c r="BU13" s="17"/>
      <c r="BV13" s="17">
        <v>0.200443103325638</v>
      </c>
      <c r="BW13" s="17">
        <v>0.189934651232643</v>
      </c>
      <c r="BX13" s="17">
        <v>0.21998132179879901</v>
      </c>
      <c r="BY13" s="17"/>
      <c r="BZ13" s="17">
        <v>0.22374827296320199</v>
      </c>
      <c r="CA13" s="17">
        <v>0.28403876543161899</v>
      </c>
    </row>
    <row r="14" spans="2:79" x14ac:dyDescent="0.3">
      <c r="B14" s="18" t="s">
        <v>326</v>
      </c>
      <c r="C14" s="17">
        <v>0.103217291462137</v>
      </c>
      <c r="D14" s="17">
        <v>0.10484001827893499</v>
      </c>
      <c r="E14" s="17">
        <v>0.103098673340073</v>
      </c>
      <c r="F14" s="17"/>
      <c r="G14" s="17">
        <v>5.2702905153081597E-2</v>
      </c>
      <c r="H14" s="17">
        <v>0.11701986090333701</v>
      </c>
      <c r="I14" s="17">
        <v>0.104362408690029</v>
      </c>
      <c r="J14" s="17">
        <v>0.10546533541823</v>
      </c>
      <c r="K14" s="17">
        <v>0.14048691885291101</v>
      </c>
      <c r="L14" s="17">
        <v>9.0011101941428404E-2</v>
      </c>
      <c r="M14" s="17"/>
      <c r="N14" s="17">
        <v>0.124225272365185</v>
      </c>
      <c r="O14" s="17">
        <v>9.8130686603945194E-2</v>
      </c>
      <c r="P14" s="17">
        <v>9.8206585798297802E-2</v>
      </c>
      <c r="Q14" s="17">
        <v>9.0498321374542195E-2</v>
      </c>
      <c r="R14" s="17"/>
      <c r="S14" s="17">
        <v>5.8060184138787399E-2</v>
      </c>
      <c r="T14" s="17">
        <v>7.9823994237989901E-2</v>
      </c>
      <c r="U14" s="17">
        <v>9.9469049953279098E-2</v>
      </c>
      <c r="V14" s="17">
        <v>0.13138396953581499</v>
      </c>
      <c r="W14" s="17">
        <v>5.5639315551921802E-2</v>
      </c>
      <c r="X14" s="17">
        <v>0.104049256271719</v>
      </c>
      <c r="Y14" s="17">
        <v>7.8609071589405805E-2</v>
      </c>
      <c r="Z14" s="17">
        <v>0.213988951511488</v>
      </c>
      <c r="AA14" s="17">
        <v>0.15305435293828101</v>
      </c>
      <c r="AB14" s="17">
        <v>0.10571488744742601</v>
      </c>
      <c r="AC14" s="17">
        <v>0.11449013273153499</v>
      </c>
      <c r="AD14" s="17">
        <v>0.17967628930471599</v>
      </c>
      <c r="AE14" s="17"/>
      <c r="AF14" s="17">
        <v>0.111668039162754</v>
      </c>
      <c r="AG14" s="17">
        <v>7.6287611268961705E-2</v>
      </c>
      <c r="AH14" s="17">
        <v>0.140114109849969</v>
      </c>
      <c r="AI14" s="17">
        <v>7.7890917983073099E-2</v>
      </c>
      <c r="AJ14" s="17">
        <v>5.7029565389572101E-2</v>
      </c>
      <c r="AK14" s="17"/>
      <c r="AL14" s="17">
        <v>7.8341537495146593E-2</v>
      </c>
      <c r="AM14" s="17">
        <v>0.118282475695915</v>
      </c>
      <c r="AN14" s="17">
        <v>0.108150923950231</v>
      </c>
      <c r="AO14" s="17">
        <v>0.103017411478107</v>
      </c>
      <c r="AP14" s="17">
        <v>4.4294510200093E-2</v>
      </c>
      <c r="AQ14" s="17">
        <v>0.105933391965586</v>
      </c>
      <c r="AR14" s="17"/>
      <c r="AS14" s="17">
        <v>8.6457772509711206E-2</v>
      </c>
      <c r="AT14" s="17">
        <v>0.10854427026086599</v>
      </c>
      <c r="AU14" s="17">
        <v>6.6358202054525806E-2</v>
      </c>
      <c r="AV14" s="17">
        <v>0.17190211781804601</v>
      </c>
      <c r="AW14" s="17">
        <v>0.17430373384366399</v>
      </c>
      <c r="AX14" s="17"/>
      <c r="AY14" s="17">
        <v>0.12792596447955101</v>
      </c>
      <c r="AZ14" s="17">
        <v>8.6971045803509006E-2</v>
      </c>
      <c r="BA14" s="17">
        <v>6.1092346648332102E-2</v>
      </c>
      <c r="BB14" s="17">
        <v>0.160681053758089</v>
      </c>
      <c r="BC14" s="17">
        <v>0.15436193935093601</v>
      </c>
      <c r="BD14" s="17"/>
      <c r="BE14" s="17">
        <v>3.0384262252512201E-2</v>
      </c>
      <c r="BF14" s="17">
        <v>0.10139721464066</v>
      </c>
      <c r="BG14" s="17">
        <v>0.102110429925921</v>
      </c>
      <c r="BH14" s="17">
        <v>0.11909022821184</v>
      </c>
      <c r="BI14" s="17"/>
      <c r="BJ14" s="17">
        <v>0.14862951372632199</v>
      </c>
      <c r="BK14" s="17">
        <v>0.131859691764388</v>
      </c>
      <c r="BL14" s="17">
        <v>6.66507105476771E-2</v>
      </c>
      <c r="BM14" s="17">
        <v>0.108804126041119</v>
      </c>
      <c r="BN14" s="17"/>
      <c r="BO14" s="17">
        <v>0.119251062541884</v>
      </c>
      <c r="BP14" s="17">
        <v>0.103061853507968</v>
      </c>
      <c r="BQ14" s="17">
        <v>0.101167188744893</v>
      </c>
      <c r="BR14" s="17"/>
      <c r="BS14" s="17">
        <v>9.6910967739591805E-2</v>
      </c>
      <c r="BT14" s="17">
        <v>0.111710621558487</v>
      </c>
      <c r="BU14" s="17"/>
      <c r="BV14" s="17">
        <v>0.10782171041267</v>
      </c>
      <c r="BW14" s="17">
        <v>0.110690294696952</v>
      </c>
      <c r="BX14" s="17">
        <v>0.100081660475099</v>
      </c>
      <c r="BY14" s="17"/>
      <c r="BZ14" s="17">
        <v>7.8953925146704906E-2</v>
      </c>
      <c r="CA14" s="17">
        <v>2.937748750363E-2</v>
      </c>
    </row>
    <row r="15" spans="2:79" x14ac:dyDescent="0.3">
      <c r="B15" s="18" t="s">
        <v>327</v>
      </c>
      <c r="C15" s="19">
        <v>5.8576424171011401E-2</v>
      </c>
      <c r="D15" s="19">
        <v>5.3052676870147801E-2</v>
      </c>
      <c r="E15" s="19">
        <v>6.4513892988803001E-2</v>
      </c>
      <c r="F15" s="19"/>
      <c r="G15" s="19">
        <v>3.5688917455859399E-2</v>
      </c>
      <c r="H15" s="19">
        <v>2.6890670144535299E-2</v>
      </c>
      <c r="I15" s="19">
        <v>5.2644431869869002E-2</v>
      </c>
      <c r="J15" s="19">
        <v>7.0270122844274502E-2</v>
      </c>
      <c r="K15" s="19">
        <v>0.102923452592944</v>
      </c>
      <c r="L15" s="19">
        <v>5.9541459137580598E-2</v>
      </c>
      <c r="M15" s="19"/>
      <c r="N15" s="19">
        <v>4.89730679457634E-2</v>
      </c>
      <c r="O15" s="19">
        <v>8.2002307200792393E-2</v>
      </c>
      <c r="P15" s="19">
        <v>5.7268767721392201E-2</v>
      </c>
      <c r="Q15" s="19">
        <v>4.5711289068455403E-2</v>
      </c>
      <c r="R15" s="19"/>
      <c r="S15" s="19">
        <v>6.4115668444061802E-2</v>
      </c>
      <c r="T15" s="19">
        <v>6.2409318872110403E-2</v>
      </c>
      <c r="U15" s="19">
        <v>6.1370219548950097E-2</v>
      </c>
      <c r="V15" s="19">
        <v>4.0685087067948503E-2</v>
      </c>
      <c r="W15" s="19">
        <v>0.164064401042711</v>
      </c>
      <c r="X15" s="19">
        <v>3.7556750320901999E-2</v>
      </c>
      <c r="Y15" s="19">
        <v>0</v>
      </c>
      <c r="Z15" s="19">
        <v>4.1497086191028799E-2</v>
      </c>
      <c r="AA15" s="19">
        <v>6.7048538245958397E-2</v>
      </c>
      <c r="AB15" s="19">
        <v>9.4255792685133802E-2</v>
      </c>
      <c r="AC15" s="19">
        <v>4.9710982015349098E-2</v>
      </c>
      <c r="AD15" s="19">
        <v>0</v>
      </c>
      <c r="AE15" s="19"/>
      <c r="AF15" s="19">
        <v>0.100871942735585</v>
      </c>
      <c r="AG15" s="19">
        <v>3.51789563336007E-2</v>
      </c>
      <c r="AH15" s="19">
        <v>0.11914820653728</v>
      </c>
      <c r="AI15" s="19">
        <v>5.6629230502567497E-2</v>
      </c>
      <c r="AJ15" s="19">
        <v>0</v>
      </c>
      <c r="AK15" s="19"/>
      <c r="AL15" s="19">
        <v>4.3493649513429399E-2</v>
      </c>
      <c r="AM15" s="19">
        <v>7.1155056931416702E-2</v>
      </c>
      <c r="AN15" s="19">
        <v>0.106690991475692</v>
      </c>
      <c r="AO15" s="19">
        <v>5.6361505986100797E-2</v>
      </c>
      <c r="AP15" s="19">
        <v>3.8557615053757301E-2</v>
      </c>
      <c r="AQ15" s="19">
        <v>7.0906324150254496E-2</v>
      </c>
      <c r="AR15" s="19"/>
      <c r="AS15" s="19">
        <v>8.1207245309405193E-2</v>
      </c>
      <c r="AT15" s="19">
        <v>4.2576992739779697E-2</v>
      </c>
      <c r="AU15" s="19">
        <v>9.0987076835619504E-2</v>
      </c>
      <c r="AV15" s="19">
        <v>2.3512922042264201E-2</v>
      </c>
      <c r="AW15" s="19">
        <v>8.1327633585262696E-2</v>
      </c>
      <c r="AX15" s="19"/>
      <c r="AY15" s="19">
        <v>7.9448531844637599E-2</v>
      </c>
      <c r="AZ15" s="19">
        <v>4.6556716961394698E-2</v>
      </c>
      <c r="BA15" s="19">
        <v>7.8618269043176203E-2</v>
      </c>
      <c r="BB15" s="19">
        <v>2.93519642571234E-2</v>
      </c>
      <c r="BC15" s="19">
        <v>5.9657795502810002E-2</v>
      </c>
      <c r="BD15" s="19"/>
      <c r="BE15" s="19">
        <v>0.13054975161896001</v>
      </c>
      <c r="BF15" s="19">
        <v>6.0786301097204898E-2</v>
      </c>
      <c r="BG15" s="19">
        <v>5.24714995223763E-2</v>
      </c>
      <c r="BH15" s="19">
        <v>5.9313413283065899E-2</v>
      </c>
      <c r="BI15" s="19"/>
      <c r="BJ15" s="19">
        <v>2.3520512873003802E-2</v>
      </c>
      <c r="BK15" s="19">
        <v>0</v>
      </c>
      <c r="BL15" s="19">
        <v>6.7936876623901604E-2</v>
      </c>
      <c r="BM15" s="19">
        <v>6.7714722556486501E-2</v>
      </c>
      <c r="BN15" s="19"/>
      <c r="BO15" s="19">
        <v>2.32485637932002E-2</v>
      </c>
      <c r="BP15" s="19">
        <v>2.3045695289542301E-2</v>
      </c>
      <c r="BQ15" s="19">
        <v>7.1430145027222502E-2</v>
      </c>
      <c r="BR15" s="19"/>
      <c r="BS15" s="19">
        <v>5.9695966166397003E-2</v>
      </c>
      <c r="BT15" s="19">
        <v>5.7381293353580803E-2</v>
      </c>
      <c r="BU15" s="19"/>
      <c r="BV15" s="19">
        <v>7.4077579443062105E-2</v>
      </c>
      <c r="BW15" s="19">
        <v>4.3781515776680997E-2</v>
      </c>
      <c r="BX15" s="19">
        <v>6.8556208598699098E-2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686</v>
      </c>
      <c r="D7" s="10">
        <v>322</v>
      </c>
      <c r="E7" s="10">
        <v>359</v>
      </c>
      <c r="F7" s="10"/>
      <c r="G7" s="10">
        <v>89</v>
      </c>
      <c r="H7" s="10">
        <v>111</v>
      </c>
      <c r="I7" s="10">
        <v>114</v>
      </c>
      <c r="J7" s="10">
        <v>104</v>
      </c>
      <c r="K7" s="10">
        <v>117</v>
      </c>
      <c r="L7" s="10">
        <v>151</v>
      </c>
      <c r="M7" s="10"/>
      <c r="N7" s="10">
        <v>197</v>
      </c>
      <c r="O7" s="10">
        <v>174</v>
      </c>
      <c r="P7" s="10">
        <v>150</v>
      </c>
      <c r="Q7" s="10">
        <v>164</v>
      </c>
      <c r="R7" s="10"/>
      <c r="S7" s="10">
        <v>107</v>
      </c>
      <c r="T7" s="10">
        <v>93</v>
      </c>
      <c r="U7" s="10">
        <v>49</v>
      </c>
      <c r="V7" s="10">
        <v>70</v>
      </c>
      <c r="W7" s="10">
        <v>38</v>
      </c>
      <c r="X7" s="10">
        <v>75</v>
      </c>
      <c r="Y7" s="10">
        <v>63</v>
      </c>
      <c r="Z7" s="10">
        <v>23</v>
      </c>
      <c r="AA7" s="10">
        <v>77</v>
      </c>
      <c r="AB7" s="10">
        <v>52</v>
      </c>
      <c r="AC7" s="10">
        <v>23</v>
      </c>
      <c r="AD7" s="10">
        <v>16</v>
      </c>
      <c r="AE7" s="10"/>
      <c r="AF7" s="10">
        <v>153</v>
      </c>
      <c r="AG7" s="10">
        <v>208</v>
      </c>
      <c r="AH7" s="10">
        <v>59</v>
      </c>
      <c r="AI7" s="10">
        <v>83</v>
      </c>
      <c r="AJ7" s="10">
        <v>36</v>
      </c>
      <c r="AK7" s="10"/>
      <c r="AL7" s="10">
        <v>144</v>
      </c>
      <c r="AM7" s="10">
        <v>129</v>
      </c>
      <c r="AN7" s="10">
        <v>66</v>
      </c>
      <c r="AO7" s="10">
        <v>157</v>
      </c>
      <c r="AP7" s="10">
        <v>48</v>
      </c>
      <c r="AQ7" s="10">
        <v>72</v>
      </c>
      <c r="AR7" s="10"/>
      <c r="AS7" s="10">
        <v>110</v>
      </c>
      <c r="AT7" s="10">
        <v>319</v>
      </c>
      <c r="AU7" s="10">
        <v>164</v>
      </c>
      <c r="AV7" s="10">
        <v>80</v>
      </c>
      <c r="AW7" s="10">
        <v>11</v>
      </c>
      <c r="AX7" s="10"/>
      <c r="AY7" s="10">
        <v>160</v>
      </c>
      <c r="AZ7" s="10">
        <v>255</v>
      </c>
      <c r="BA7" s="10">
        <v>142</v>
      </c>
      <c r="BB7" s="10">
        <v>90</v>
      </c>
      <c r="BC7" s="10">
        <v>32</v>
      </c>
      <c r="BD7" s="10"/>
      <c r="BE7" s="10">
        <v>29</v>
      </c>
      <c r="BF7" s="10">
        <v>113</v>
      </c>
      <c r="BG7" s="10">
        <v>333</v>
      </c>
      <c r="BH7" s="10">
        <v>205</v>
      </c>
      <c r="BI7" s="10"/>
      <c r="BJ7" s="10">
        <v>74</v>
      </c>
      <c r="BK7" s="10">
        <v>39</v>
      </c>
      <c r="BL7" s="10">
        <v>171</v>
      </c>
      <c r="BM7" s="10">
        <v>397</v>
      </c>
      <c r="BN7" s="10"/>
      <c r="BO7" s="10">
        <v>87</v>
      </c>
      <c r="BP7" s="10">
        <v>89</v>
      </c>
      <c r="BQ7" s="10">
        <v>507</v>
      </c>
      <c r="BR7" s="10"/>
      <c r="BS7" s="10">
        <v>387</v>
      </c>
      <c r="BT7" s="10">
        <v>298</v>
      </c>
      <c r="BU7" s="10"/>
      <c r="BV7" s="10">
        <v>153</v>
      </c>
      <c r="BW7" s="10">
        <v>288</v>
      </c>
      <c r="BX7" s="10">
        <v>207</v>
      </c>
      <c r="BY7" s="10"/>
      <c r="BZ7" s="10">
        <v>43</v>
      </c>
      <c r="CA7" s="10">
        <v>34</v>
      </c>
    </row>
    <row r="8" spans="2:79" ht="30" customHeight="1" x14ac:dyDescent="0.3">
      <c r="B8" s="11" t="s">
        <v>20</v>
      </c>
      <c r="C8" s="11">
        <v>684</v>
      </c>
      <c r="D8" s="11">
        <v>328</v>
      </c>
      <c r="E8" s="11">
        <v>352</v>
      </c>
      <c r="F8" s="11"/>
      <c r="G8" s="11">
        <v>83</v>
      </c>
      <c r="H8" s="11">
        <v>118</v>
      </c>
      <c r="I8" s="11">
        <v>114</v>
      </c>
      <c r="J8" s="11">
        <v>119</v>
      </c>
      <c r="K8" s="11">
        <v>108</v>
      </c>
      <c r="L8" s="11">
        <v>141</v>
      </c>
      <c r="M8" s="11"/>
      <c r="N8" s="11">
        <v>185</v>
      </c>
      <c r="O8" s="11">
        <v>178</v>
      </c>
      <c r="P8" s="11">
        <v>155</v>
      </c>
      <c r="Q8" s="11">
        <v>165</v>
      </c>
      <c r="R8" s="11"/>
      <c r="S8" s="11">
        <v>102</v>
      </c>
      <c r="T8" s="11">
        <v>89</v>
      </c>
      <c r="U8" s="11">
        <v>50</v>
      </c>
      <c r="V8" s="11">
        <v>70</v>
      </c>
      <c r="W8" s="11">
        <v>40</v>
      </c>
      <c r="X8" s="11">
        <v>74</v>
      </c>
      <c r="Y8" s="11">
        <v>57</v>
      </c>
      <c r="Z8" s="11">
        <v>24</v>
      </c>
      <c r="AA8" s="11">
        <v>72</v>
      </c>
      <c r="AB8" s="11">
        <v>58</v>
      </c>
      <c r="AC8" s="11">
        <v>30</v>
      </c>
      <c r="AD8" s="11">
        <v>18</v>
      </c>
      <c r="AE8" s="11"/>
      <c r="AF8" s="11">
        <v>147</v>
      </c>
      <c r="AG8" s="11">
        <v>209</v>
      </c>
      <c r="AH8" s="11">
        <v>59</v>
      </c>
      <c r="AI8" s="11">
        <v>83</v>
      </c>
      <c r="AJ8" s="11">
        <v>37</v>
      </c>
      <c r="AK8" s="11"/>
      <c r="AL8" s="11">
        <v>143</v>
      </c>
      <c r="AM8" s="11">
        <v>127</v>
      </c>
      <c r="AN8" s="11">
        <v>66</v>
      </c>
      <c r="AO8" s="11">
        <v>154</v>
      </c>
      <c r="AP8" s="11">
        <v>48</v>
      </c>
      <c r="AQ8" s="11">
        <v>72</v>
      </c>
      <c r="AR8" s="11"/>
      <c r="AS8" s="11">
        <v>107</v>
      </c>
      <c r="AT8" s="11">
        <v>317</v>
      </c>
      <c r="AU8" s="11">
        <v>165</v>
      </c>
      <c r="AV8" s="11">
        <v>81</v>
      </c>
      <c r="AW8" s="11">
        <v>12</v>
      </c>
      <c r="AX8" s="11"/>
      <c r="AY8" s="11">
        <v>155</v>
      </c>
      <c r="AZ8" s="11">
        <v>251</v>
      </c>
      <c r="BA8" s="11">
        <v>144</v>
      </c>
      <c r="BB8" s="11">
        <v>94</v>
      </c>
      <c r="BC8" s="11">
        <v>33</v>
      </c>
      <c r="BD8" s="11"/>
      <c r="BE8" s="11">
        <v>28</v>
      </c>
      <c r="BF8" s="11">
        <v>113</v>
      </c>
      <c r="BG8" s="11">
        <v>331</v>
      </c>
      <c r="BH8" s="11">
        <v>206</v>
      </c>
      <c r="BI8" s="11"/>
      <c r="BJ8" s="11">
        <v>77</v>
      </c>
      <c r="BK8" s="11">
        <v>37</v>
      </c>
      <c r="BL8" s="11">
        <v>169</v>
      </c>
      <c r="BM8" s="11">
        <v>395</v>
      </c>
      <c r="BN8" s="11"/>
      <c r="BO8" s="11">
        <v>87</v>
      </c>
      <c r="BP8" s="11">
        <v>90</v>
      </c>
      <c r="BQ8" s="11">
        <v>504</v>
      </c>
      <c r="BR8" s="11"/>
      <c r="BS8" s="11">
        <v>383</v>
      </c>
      <c r="BT8" s="11">
        <v>299</v>
      </c>
      <c r="BU8" s="11"/>
      <c r="BV8" s="11">
        <v>155</v>
      </c>
      <c r="BW8" s="11">
        <v>288</v>
      </c>
      <c r="BX8" s="11">
        <v>201</v>
      </c>
      <c r="BY8" s="11"/>
      <c r="BZ8" s="11">
        <v>44</v>
      </c>
      <c r="CA8" s="11">
        <v>33</v>
      </c>
    </row>
    <row r="9" spans="2:79" x14ac:dyDescent="0.3">
      <c r="B9" s="18" t="s">
        <v>321</v>
      </c>
      <c r="C9" s="17">
        <v>3.10394763669797E-2</v>
      </c>
      <c r="D9" s="17">
        <v>3.3326745806603997E-2</v>
      </c>
      <c r="E9" s="17">
        <v>2.6508030413523901E-2</v>
      </c>
      <c r="F9" s="17"/>
      <c r="G9" s="17">
        <v>0</v>
      </c>
      <c r="H9" s="17">
        <v>5.8016283811715003E-2</v>
      </c>
      <c r="I9" s="17">
        <v>4.7912074703526299E-2</v>
      </c>
      <c r="J9" s="17">
        <v>3.0687224641677901E-2</v>
      </c>
      <c r="K9" s="17">
        <v>8.7425547117615902E-3</v>
      </c>
      <c r="L9" s="17">
        <v>3.0524067638085701E-2</v>
      </c>
      <c r="M9" s="17"/>
      <c r="N9" s="17">
        <v>4.8341156183703701E-2</v>
      </c>
      <c r="O9" s="17">
        <v>1.0649527492835299E-2</v>
      </c>
      <c r="P9" s="17">
        <v>2.72185918957836E-2</v>
      </c>
      <c r="Q9" s="17">
        <v>3.7366911754421799E-2</v>
      </c>
      <c r="R9" s="17"/>
      <c r="S9" s="17">
        <v>3.0685917232962399E-2</v>
      </c>
      <c r="T9" s="17">
        <v>1.0247396719135099E-2</v>
      </c>
      <c r="U9" s="17">
        <v>5.9314658838069703E-2</v>
      </c>
      <c r="V9" s="17">
        <v>4.8387626652011899E-2</v>
      </c>
      <c r="W9" s="17">
        <v>1.6811593285738301E-2</v>
      </c>
      <c r="X9" s="17">
        <v>6.64339319812874E-2</v>
      </c>
      <c r="Y9" s="17">
        <v>0</v>
      </c>
      <c r="Z9" s="17">
        <v>0</v>
      </c>
      <c r="AA9" s="17">
        <v>2.52350227822132E-2</v>
      </c>
      <c r="AB9" s="17">
        <v>5.9693223677057802E-2</v>
      </c>
      <c r="AC9" s="17">
        <v>0</v>
      </c>
      <c r="AD9" s="17">
        <v>0</v>
      </c>
      <c r="AE9" s="17"/>
      <c r="AF9" s="17">
        <v>2.5995427095852501E-2</v>
      </c>
      <c r="AG9" s="17">
        <v>3.4366157266701003E-2</v>
      </c>
      <c r="AH9" s="17">
        <v>0</v>
      </c>
      <c r="AI9" s="17">
        <v>3.6194715492527903E-2</v>
      </c>
      <c r="AJ9" s="17">
        <v>3.3876187640385302E-2</v>
      </c>
      <c r="AK9" s="17"/>
      <c r="AL9" s="17">
        <v>3.4639815999168301E-2</v>
      </c>
      <c r="AM9" s="17">
        <v>2.0404170395578899E-2</v>
      </c>
      <c r="AN9" s="17">
        <v>0</v>
      </c>
      <c r="AO9" s="17">
        <v>3.9359343367719402E-2</v>
      </c>
      <c r="AP9" s="17">
        <v>6.58071652618826E-2</v>
      </c>
      <c r="AQ9" s="17">
        <v>3.0917128262713599E-2</v>
      </c>
      <c r="AR9" s="17"/>
      <c r="AS9" s="17">
        <v>5.7132671020771603E-2</v>
      </c>
      <c r="AT9" s="17">
        <v>1.7543958785000799E-2</v>
      </c>
      <c r="AU9" s="17">
        <v>3.1907087764041102E-2</v>
      </c>
      <c r="AV9" s="17">
        <v>5.30158442034998E-2</v>
      </c>
      <c r="AW9" s="17">
        <v>0</v>
      </c>
      <c r="AX9" s="17"/>
      <c r="AY9" s="17">
        <v>5.62036384214031E-2</v>
      </c>
      <c r="AZ9" s="17">
        <v>1.1875779884657701E-2</v>
      </c>
      <c r="BA9" s="17">
        <v>2.0643632833062201E-2</v>
      </c>
      <c r="BB9" s="17">
        <v>3.3748994167669397E-2</v>
      </c>
      <c r="BC9" s="17">
        <v>0.103861303709612</v>
      </c>
      <c r="BD9" s="17"/>
      <c r="BE9" s="17">
        <v>2.3660854733042198E-2</v>
      </c>
      <c r="BF9" s="17">
        <v>6.4432884540524704E-2</v>
      </c>
      <c r="BG9" s="17">
        <v>2.5330978190074901E-2</v>
      </c>
      <c r="BH9" s="17">
        <v>2.3891220972545899E-2</v>
      </c>
      <c r="BI9" s="17"/>
      <c r="BJ9" s="17">
        <v>6.4539509088782698E-2</v>
      </c>
      <c r="BK9" s="17">
        <v>3.72176822738121E-2</v>
      </c>
      <c r="BL9" s="17">
        <v>2.0253993182097901E-2</v>
      </c>
      <c r="BM9" s="17">
        <v>2.8989314565699399E-2</v>
      </c>
      <c r="BN9" s="17"/>
      <c r="BO9" s="17">
        <v>1.8163357070845699E-2</v>
      </c>
      <c r="BP9" s="17">
        <v>3.2023077049030998E-2</v>
      </c>
      <c r="BQ9" s="17">
        <v>3.3303231841492399E-2</v>
      </c>
      <c r="BR9" s="17"/>
      <c r="BS9" s="17">
        <v>3.5633356467059799E-2</v>
      </c>
      <c r="BT9" s="17">
        <v>2.5284366363065899E-2</v>
      </c>
      <c r="BU9" s="17"/>
      <c r="BV9" s="17">
        <v>4.2602205607031603E-2</v>
      </c>
      <c r="BW9" s="17">
        <v>1.85681232367782E-2</v>
      </c>
      <c r="BX9" s="17">
        <v>4.6026011272336E-2</v>
      </c>
      <c r="BY9" s="17"/>
      <c r="BZ9" s="17">
        <v>1.5166970732888E-2</v>
      </c>
      <c r="CA9" s="17">
        <v>7.5073940186306101E-2</v>
      </c>
    </row>
    <row r="10" spans="2:79" x14ac:dyDescent="0.3">
      <c r="B10" s="18" t="s">
        <v>322</v>
      </c>
      <c r="C10" s="17">
        <v>8.9073256511900706E-2</v>
      </c>
      <c r="D10" s="17">
        <v>8.3999381933150902E-2</v>
      </c>
      <c r="E10" s="17">
        <v>9.5003241149750797E-2</v>
      </c>
      <c r="F10" s="17"/>
      <c r="G10" s="17">
        <v>0.165299345739887</v>
      </c>
      <c r="H10" s="17">
        <v>0.105724678605277</v>
      </c>
      <c r="I10" s="17">
        <v>0.14054028001052199</v>
      </c>
      <c r="J10" s="17">
        <v>3.7676428836670398E-2</v>
      </c>
      <c r="K10" s="17">
        <v>6.8347339331214299E-2</v>
      </c>
      <c r="L10" s="17">
        <v>4.7460613822290602E-2</v>
      </c>
      <c r="M10" s="17"/>
      <c r="N10" s="17">
        <v>0.10392303390009</v>
      </c>
      <c r="O10" s="17">
        <v>8.7927298212369207E-2</v>
      </c>
      <c r="P10" s="17">
        <v>7.2106572008752007E-2</v>
      </c>
      <c r="Q10" s="17">
        <v>9.0159948175895205E-2</v>
      </c>
      <c r="R10" s="17"/>
      <c r="S10" s="17">
        <v>8.8301716023014301E-2</v>
      </c>
      <c r="T10" s="17">
        <v>0.112395057211224</v>
      </c>
      <c r="U10" s="17">
        <v>8.1036701624767907E-2</v>
      </c>
      <c r="V10" s="17">
        <v>7.2850037825688399E-2</v>
      </c>
      <c r="W10" s="17">
        <v>7.5295331063885695E-2</v>
      </c>
      <c r="X10" s="17">
        <v>5.2078973984060202E-2</v>
      </c>
      <c r="Y10" s="17">
        <v>0.124973966883524</v>
      </c>
      <c r="Z10" s="17">
        <v>8.8877475279742296E-2</v>
      </c>
      <c r="AA10" s="17">
        <v>0.11301462178058901</v>
      </c>
      <c r="AB10" s="17">
        <v>6.06553528374962E-2</v>
      </c>
      <c r="AC10" s="17">
        <v>0.16504100318328699</v>
      </c>
      <c r="AD10" s="17">
        <v>0</v>
      </c>
      <c r="AE10" s="17"/>
      <c r="AF10" s="17">
        <v>4.06767841851957E-2</v>
      </c>
      <c r="AG10" s="17">
        <v>0.13744138402842301</v>
      </c>
      <c r="AH10" s="17">
        <v>1.8315651458180902E-2</v>
      </c>
      <c r="AI10" s="17">
        <v>0.138849325224844</v>
      </c>
      <c r="AJ10" s="17">
        <v>5.8524382974622202E-2</v>
      </c>
      <c r="AK10" s="17"/>
      <c r="AL10" s="17">
        <v>0.10226859201214</v>
      </c>
      <c r="AM10" s="17">
        <v>0.1109664472753</v>
      </c>
      <c r="AN10" s="17">
        <v>4.32052728040122E-2</v>
      </c>
      <c r="AO10" s="17">
        <v>9.5923964534765094E-2</v>
      </c>
      <c r="AP10" s="17">
        <v>0.12513948949025799</v>
      </c>
      <c r="AQ10" s="17">
        <v>6.3352461517842795E-2</v>
      </c>
      <c r="AR10" s="17"/>
      <c r="AS10" s="17">
        <v>6.5505131849783002E-2</v>
      </c>
      <c r="AT10" s="17">
        <v>0.102698457678974</v>
      </c>
      <c r="AU10" s="17">
        <v>6.7765562324584902E-2</v>
      </c>
      <c r="AV10" s="17">
        <v>0.1260955072005</v>
      </c>
      <c r="AW10" s="17">
        <v>0</v>
      </c>
      <c r="AX10" s="17"/>
      <c r="AY10" s="17">
        <v>6.2944390988503005E-2</v>
      </c>
      <c r="AZ10" s="17">
        <v>9.3729574381566302E-2</v>
      </c>
      <c r="BA10" s="17">
        <v>9.9226617853069493E-2</v>
      </c>
      <c r="BB10" s="17">
        <v>8.0923664779031401E-2</v>
      </c>
      <c r="BC10" s="17">
        <v>0.14498224547265801</v>
      </c>
      <c r="BD10" s="17"/>
      <c r="BE10" s="17">
        <v>0.14223744412255401</v>
      </c>
      <c r="BF10" s="17">
        <v>0.117133371619435</v>
      </c>
      <c r="BG10" s="17">
        <v>8.6649188017984893E-2</v>
      </c>
      <c r="BH10" s="17">
        <v>7.3211643328921897E-2</v>
      </c>
      <c r="BI10" s="17"/>
      <c r="BJ10" s="17">
        <v>0.10809129658625501</v>
      </c>
      <c r="BK10" s="17">
        <v>5.37686275735604E-2</v>
      </c>
      <c r="BL10" s="17">
        <v>7.8219317868613997E-2</v>
      </c>
      <c r="BM10" s="17">
        <v>9.20821355205136E-2</v>
      </c>
      <c r="BN10" s="17"/>
      <c r="BO10" s="17">
        <v>0.14201215142933099</v>
      </c>
      <c r="BP10" s="17">
        <v>0.125467039249999</v>
      </c>
      <c r="BQ10" s="17">
        <v>7.40151417435614E-2</v>
      </c>
      <c r="BR10" s="17"/>
      <c r="BS10" s="17">
        <v>7.2816739770539804E-2</v>
      </c>
      <c r="BT10" s="17">
        <v>0.106181973548962</v>
      </c>
      <c r="BU10" s="17"/>
      <c r="BV10" s="17">
        <v>8.7335050845870899E-2</v>
      </c>
      <c r="BW10" s="17">
        <v>8.4593098337981204E-2</v>
      </c>
      <c r="BX10" s="17">
        <v>0.104509698552107</v>
      </c>
      <c r="BY10" s="17"/>
      <c r="BZ10" s="17">
        <v>0.17415990548398499</v>
      </c>
      <c r="CA10" s="17">
        <v>0.25376181513361601</v>
      </c>
    </row>
    <row r="11" spans="2:79" x14ac:dyDescent="0.3">
      <c r="B11" s="18" t="s">
        <v>323</v>
      </c>
      <c r="C11" s="17">
        <v>0.19915100648468201</v>
      </c>
      <c r="D11" s="17">
        <v>0.20482102011068701</v>
      </c>
      <c r="E11" s="17">
        <v>0.18880134537631801</v>
      </c>
      <c r="F11" s="17"/>
      <c r="G11" s="17">
        <v>0.25372543870567499</v>
      </c>
      <c r="H11" s="17">
        <v>0.227681742215014</v>
      </c>
      <c r="I11" s="17">
        <v>0.21961897142967199</v>
      </c>
      <c r="J11" s="17">
        <v>0.21122776368979401</v>
      </c>
      <c r="K11" s="17">
        <v>0.17122226911850399</v>
      </c>
      <c r="L11" s="17">
        <v>0.13740582849972499</v>
      </c>
      <c r="M11" s="17"/>
      <c r="N11" s="17">
        <v>0.13790171677312099</v>
      </c>
      <c r="O11" s="17">
        <v>0.12829397429887099</v>
      </c>
      <c r="P11" s="17">
        <v>0.27445826283140601</v>
      </c>
      <c r="Q11" s="17">
        <v>0.26838207234586497</v>
      </c>
      <c r="R11" s="17"/>
      <c r="S11" s="17">
        <v>0.23478470657584699</v>
      </c>
      <c r="T11" s="17">
        <v>0.17519826193295401</v>
      </c>
      <c r="U11" s="17">
        <v>0.16129564073066399</v>
      </c>
      <c r="V11" s="17">
        <v>0.19142697865064101</v>
      </c>
      <c r="W11" s="17">
        <v>0.14030332927897701</v>
      </c>
      <c r="X11" s="17">
        <v>0.26906720578580001</v>
      </c>
      <c r="Y11" s="17">
        <v>0.26254418664045598</v>
      </c>
      <c r="Z11" s="17">
        <v>9.08233689551525E-2</v>
      </c>
      <c r="AA11" s="17">
        <v>0.257992723926877</v>
      </c>
      <c r="AB11" s="17">
        <v>0.192385205422336</v>
      </c>
      <c r="AC11" s="17">
        <v>5.5335268198280302E-2</v>
      </c>
      <c r="AD11" s="17">
        <v>6.7436285740676394E-2</v>
      </c>
      <c r="AE11" s="17"/>
      <c r="AF11" s="17">
        <v>0.15984243199634901</v>
      </c>
      <c r="AG11" s="17">
        <v>0.172632798012264</v>
      </c>
      <c r="AH11" s="17">
        <v>0.232523933975359</v>
      </c>
      <c r="AI11" s="17">
        <v>0.228634982597508</v>
      </c>
      <c r="AJ11" s="17">
        <v>0.25843893035318299</v>
      </c>
      <c r="AK11" s="17"/>
      <c r="AL11" s="17">
        <v>0.191555695263637</v>
      </c>
      <c r="AM11" s="17">
        <v>0.158046872156338</v>
      </c>
      <c r="AN11" s="17">
        <v>0.242971037894396</v>
      </c>
      <c r="AO11" s="17">
        <v>0.19325281539705699</v>
      </c>
      <c r="AP11" s="17">
        <v>0.216794338514605</v>
      </c>
      <c r="AQ11" s="17">
        <v>0.20573109095029199</v>
      </c>
      <c r="AR11" s="17"/>
      <c r="AS11" s="17">
        <v>0.16473901896732901</v>
      </c>
      <c r="AT11" s="17">
        <v>0.19140978442622</v>
      </c>
      <c r="AU11" s="17">
        <v>0.25943987276533098</v>
      </c>
      <c r="AV11" s="17">
        <v>0.175263671262923</v>
      </c>
      <c r="AW11" s="17">
        <v>8.1101327546818702E-2</v>
      </c>
      <c r="AX11" s="17"/>
      <c r="AY11" s="17">
        <v>0.12983445685738901</v>
      </c>
      <c r="AZ11" s="17">
        <v>0.18703456341362201</v>
      </c>
      <c r="BA11" s="17">
        <v>0.26972651968709899</v>
      </c>
      <c r="BB11" s="17">
        <v>0.205659942399678</v>
      </c>
      <c r="BC11" s="17">
        <v>0.24474118357250901</v>
      </c>
      <c r="BD11" s="17"/>
      <c r="BE11" s="17">
        <v>0.209419518060698</v>
      </c>
      <c r="BF11" s="17">
        <v>0.17876311255257599</v>
      </c>
      <c r="BG11" s="17">
        <v>0.21898559554323499</v>
      </c>
      <c r="BH11" s="17">
        <v>0.16782882477136399</v>
      </c>
      <c r="BI11" s="17"/>
      <c r="BJ11" s="17">
        <v>0.217889850715445</v>
      </c>
      <c r="BK11" s="17">
        <v>8.5018645681313398E-2</v>
      </c>
      <c r="BL11" s="17">
        <v>0.23968605924060801</v>
      </c>
      <c r="BM11" s="17">
        <v>0.186102717548559</v>
      </c>
      <c r="BN11" s="17"/>
      <c r="BO11" s="17">
        <v>0.261616530209627</v>
      </c>
      <c r="BP11" s="17">
        <v>0.24595992108124601</v>
      </c>
      <c r="BQ11" s="17">
        <v>0.17698926021716499</v>
      </c>
      <c r="BR11" s="17"/>
      <c r="BS11" s="17">
        <v>0.202795063263005</v>
      </c>
      <c r="BT11" s="17">
        <v>0.19529542033486</v>
      </c>
      <c r="BU11" s="17"/>
      <c r="BV11" s="17">
        <v>0.18298145511514</v>
      </c>
      <c r="BW11" s="17">
        <v>0.23599028790576601</v>
      </c>
      <c r="BX11" s="17">
        <v>0.14703211733818</v>
      </c>
      <c r="BY11" s="17"/>
      <c r="BZ11" s="17">
        <v>0.16581668152069901</v>
      </c>
      <c r="CA11" s="17">
        <v>5.9154451932345697E-2</v>
      </c>
    </row>
    <row r="12" spans="2:79" x14ac:dyDescent="0.3">
      <c r="B12" s="18" t="s">
        <v>324</v>
      </c>
      <c r="C12" s="17">
        <v>0.26703167476574702</v>
      </c>
      <c r="D12" s="17">
        <v>0.239260555556528</v>
      </c>
      <c r="E12" s="17">
        <v>0.29651204025703398</v>
      </c>
      <c r="F12" s="17"/>
      <c r="G12" s="17">
        <v>0.17567663822513599</v>
      </c>
      <c r="H12" s="17">
        <v>0.182419261266658</v>
      </c>
      <c r="I12" s="17">
        <v>0.27748805877859301</v>
      </c>
      <c r="J12" s="17">
        <v>0.31958285323034502</v>
      </c>
      <c r="K12" s="17">
        <v>0.30544232738385602</v>
      </c>
      <c r="L12" s="17">
        <v>0.309776709969252</v>
      </c>
      <c r="M12" s="17"/>
      <c r="N12" s="17">
        <v>0.23610241597158901</v>
      </c>
      <c r="O12" s="17">
        <v>0.27942702865861901</v>
      </c>
      <c r="P12" s="17">
        <v>0.296897996321072</v>
      </c>
      <c r="Q12" s="17">
        <v>0.26168992564671001</v>
      </c>
      <c r="R12" s="17"/>
      <c r="S12" s="17">
        <v>0.26756684817792697</v>
      </c>
      <c r="T12" s="17">
        <v>0.28274491467544</v>
      </c>
      <c r="U12" s="17">
        <v>0.25448010440658397</v>
      </c>
      <c r="V12" s="17">
        <v>0.32106256583598802</v>
      </c>
      <c r="W12" s="17">
        <v>0.18268138393114999</v>
      </c>
      <c r="X12" s="17">
        <v>0.25421317002551302</v>
      </c>
      <c r="Y12" s="17">
        <v>0.26841662462319898</v>
      </c>
      <c r="Z12" s="17">
        <v>0.249138864905258</v>
      </c>
      <c r="AA12" s="17">
        <v>0.254346476296617</v>
      </c>
      <c r="AB12" s="17">
        <v>0.264790794023538</v>
      </c>
      <c r="AC12" s="17">
        <v>0.22738116618901799</v>
      </c>
      <c r="AD12" s="17">
        <v>0.394357067201204</v>
      </c>
      <c r="AE12" s="17"/>
      <c r="AF12" s="17">
        <v>0.28550663859351</v>
      </c>
      <c r="AG12" s="17">
        <v>0.22259665610608001</v>
      </c>
      <c r="AH12" s="17">
        <v>0.29012511931322099</v>
      </c>
      <c r="AI12" s="17">
        <v>0.28981353511930602</v>
      </c>
      <c r="AJ12" s="17">
        <v>0.24094334241816701</v>
      </c>
      <c r="AK12" s="17"/>
      <c r="AL12" s="17">
        <v>0.210355563015139</v>
      </c>
      <c r="AM12" s="17">
        <v>0.26812123035459601</v>
      </c>
      <c r="AN12" s="17">
        <v>0.30517173472312398</v>
      </c>
      <c r="AO12" s="17">
        <v>0.291864045406175</v>
      </c>
      <c r="AP12" s="17">
        <v>0.147873178921509</v>
      </c>
      <c r="AQ12" s="17">
        <v>0.34196605045059197</v>
      </c>
      <c r="AR12" s="17"/>
      <c r="AS12" s="17">
        <v>0.24918450696745101</v>
      </c>
      <c r="AT12" s="17">
        <v>0.27562690125246597</v>
      </c>
      <c r="AU12" s="17">
        <v>0.232711843993955</v>
      </c>
      <c r="AV12" s="17">
        <v>0.33226678970949902</v>
      </c>
      <c r="AW12" s="17">
        <v>0.18037476306163999</v>
      </c>
      <c r="AX12" s="17"/>
      <c r="AY12" s="17">
        <v>0.23431677752949301</v>
      </c>
      <c r="AZ12" s="17">
        <v>0.29626427674521699</v>
      </c>
      <c r="BA12" s="17">
        <v>0.267104887003076</v>
      </c>
      <c r="BB12" s="17">
        <v>0.25171156273129602</v>
      </c>
      <c r="BC12" s="17">
        <v>0.26139150104164499</v>
      </c>
      <c r="BD12" s="17"/>
      <c r="BE12" s="17">
        <v>0.33066004469042398</v>
      </c>
      <c r="BF12" s="17">
        <v>0.22891660805585301</v>
      </c>
      <c r="BG12" s="17">
        <v>0.24324614384451801</v>
      </c>
      <c r="BH12" s="17">
        <v>0.30998932579697602</v>
      </c>
      <c r="BI12" s="17"/>
      <c r="BJ12" s="17">
        <v>0.21776667670410901</v>
      </c>
      <c r="BK12" s="17">
        <v>0.35887752475700402</v>
      </c>
      <c r="BL12" s="17">
        <v>0.25968455349984698</v>
      </c>
      <c r="BM12" s="17">
        <v>0.26887127384405601</v>
      </c>
      <c r="BN12" s="17"/>
      <c r="BO12" s="17">
        <v>0.22619274772540601</v>
      </c>
      <c r="BP12" s="17">
        <v>0.30270854873383302</v>
      </c>
      <c r="BQ12" s="17">
        <v>0.26711745335206799</v>
      </c>
      <c r="BR12" s="17"/>
      <c r="BS12" s="17">
        <v>0.26127570222771701</v>
      </c>
      <c r="BT12" s="17">
        <v>0.27548646002912702</v>
      </c>
      <c r="BU12" s="17"/>
      <c r="BV12" s="17">
        <v>0.20200519149058799</v>
      </c>
      <c r="BW12" s="17">
        <v>0.31487598640999998</v>
      </c>
      <c r="BX12" s="17">
        <v>0.22411955541619299</v>
      </c>
      <c r="BY12" s="17"/>
      <c r="BZ12" s="17">
        <v>0.18130953640199299</v>
      </c>
      <c r="CA12" s="17">
        <v>0.23409583979784401</v>
      </c>
    </row>
    <row r="13" spans="2:79" x14ac:dyDescent="0.3">
      <c r="B13" s="18" t="s">
        <v>325</v>
      </c>
      <c r="C13" s="17">
        <v>0.24019600494038601</v>
      </c>
      <c r="D13" s="17">
        <v>0.25888708176050101</v>
      </c>
      <c r="E13" s="17">
        <v>0.226023113238283</v>
      </c>
      <c r="F13" s="17"/>
      <c r="G13" s="17">
        <v>0.26380680009935598</v>
      </c>
      <c r="H13" s="17">
        <v>0.284121895721335</v>
      </c>
      <c r="I13" s="17">
        <v>0.202735234762669</v>
      </c>
      <c r="J13" s="17">
        <v>0.22217085271564199</v>
      </c>
      <c r="K13" s="17">
        <v>0.26437663278342499</v>
      </c>
      <c r="L13" s="17">
        <v>0.21634961639765601</v>
      </c>
      <c r="M13" s="17"/>
      <c r="N13" s="17">
        <v>0.235974651810858</v>
      </c>
      <c r="O13" s="17">
        <v>0.30972348126395</v>
      </c>
      <c r="P13" s="17">
        <v>0.21101335103600999</v>
      </c>
      <c r="Q13" s="17">
        <v>0.19904187249140901</v>
      </c>
      <c r="R13" s="17"/>
      <c r="S13" s="17">
        <v>0.215252471825227</v>
      </c>
      <c r="T13" s="17">
        <v>0.22774312584811299</v>
      </c>
      <c r="U13" s="17">
        <v>0.25923077316408499</v>
      </c>
      <c r="V13" s="17">
        <v>0.242705536369831</v>
      </c>
      <c r="W13" s="17">
        <v>0.32132965326423302</v>
      </c>
      <c r="X13" s="17">
        <v>0.24480783994591501</v>
      </c>
      <c r="Y13" s="17">
        <v>0.167908888838677</v>
      </c>
      <c r="Z13" s="17">
        <v>0.26836116925068998</v>
      </c>
      <c r="AA13" s="17">
        <v>0.20544947660712501</v>
      </c>
      <c r="AB13" s="17">
        <v>0.20914746102617399</v>
      </c>
      <c r="AC13" s="17">
        <v>0.39113672409854899</v>
      </c>
      <c r="AD13" s="17">
        <v>0.35888484638795898</v>
      </c>
      <c r="AE13" s="17"/>
      <c r="AF13" s="17">
        <v>0.214378939845702</v>
      </c>
      <c r="AG13" s="17">
        <v>0.31590983252044602</v>
      </c>
      <c r="AH13" s="17">
        <v>0.23810273448817701</v>
      </c>
      <c r="AI13" s="17">
        <v>0.19340352436462099</v>
      </c>
      <c r="AJ13" s="17">
        <v>0.19012307586197599</v>
      </c>
      <c r="AK13" s="17"/>
      <c r="AL13" s="17">
        <v>0.33068197723867798</v>
      </c>
      <c r="AM13" s="17">
        <v>0.19218473231004299</v>
      </c>
      <c r="AN13" s="17">
        <v>0.212564780491179</v>
      </c>
      <c r="AO13" s="17">
        <v>0.25497609155231699</v>
      </c>
      <c r="AP13" s="17">
        <v>0.22683406003780501</v>
      </c>
      <c r="AQ13" s="17">
        <v>0.160304097559925</v>
      </c>
      <c r="AR13" s="17"/>
      <c r="AS13" s="17">
        <v>0.25399812505108599</v>
      </c>
      <c r="AT13" s="17">
        <v>0.24506915282561001</v>
      </c>
      <c r="AU13" s="17">
        <v>0.23572283242418701</v>
      </c>
      <c r="AV13" s="17">
        <v>0.18186126786711501</v>
      </c>
      <c r="AW13" s="17">
        <v>0.48983933148347097</v>
      </c>
      <c r="AX13" s="17"/>
      <c r="AY13" s="17">
        <v>0.25615872856529398</v>
      </c>
      <c r="AZ13" s="17">
        <v>0.25719108564612198</v>
      </c>
      <c r="BA13" s="17">
        <v>0.22054163557454301</v>
      </c>
      <c r="BB13" s="17">
        <v>0.245443297231831</v>
      </c>
      <c r="BC13" s="17">
        <v>0.15693783256706301</v>
      </c>
      <c r="BD13" s="17"/>
      <c r="BE13" s="17">
        <v>0.23372384084408299</v>
      </c>
      <c r="BF13" s="17">
        <v>0.22313933767229499</v>
      </c>
      <c r="BG13" s="17">
        <v>0.24121835077162901</v>
      </c>
      <c r="BH13" s="17">
        <v>0.25634768812595998</v>
      </c>
      <c r="BI13" s="17"/>
      <c r="BJ13" s="17">
        <v>0.26478622240847099</v>
      </c>
      <c r="BK13" s="17">
        <v>0.356192431638648</v>
      </c>
      <c r="BL13" s="17">
        <v>0.24045530747145299</v>
      </c>
      <c r="BM13" s="17">
        <v>0.22780722674530399</v>
      </c>
      <c r="BN13" s="17"/>
      <c r="BO13" s="17">
        <v>0.2812544663471</v>
      </c>
      <c r="BP13" s="17">
        <v>0.16417414787632301</v>
      </c>
      <c r="BQ13" s="17">
        <v>0.24827915296560399</v>
      </c>
      <c r="BR13" s="17"/>
      <c r="BS13" s="17">
        <v>0.24619232102046201</v>
      </c>
      <c r="BT13" s="17">
        <v>0.23349582279157199</v>
      </c>
      <c r="BU13" s="17"/>
      <c r="BV13" s="17">
        <v>0.26820428607649399</v>
      </c>
      <c r="BW13" s="17">
        <v>0.19413656636322699</v>
      </c>
      <c r="BX13" s="17">
        <v>0.28512825798019198</v>
      </c>
      <c r="BY13" s="17"/>
      <c r="BZ13" s="17">
        <v>0.32916053747447399</v>
      </c>
      <c r="CA13" s="17">
        <v>0.35778278425701099</v>
      </c>
    </row>
    <row r="14" spans="2:79" x14ac:dyDescent="0.3">
      <c r="B14" s="18" t="s">
        <v>326</v>
      </c>
      <c r="C14" s="17">
        <v>0.128582673830966</v>
      </c>
      <c r="D14" s="17">
        <v>0.129222075996832</v>
      </c>
      <c r="E14" s="17">
        <v>0.126797790284288</v>
      </c>
      <c r="F14" s="17"/>
      <c r="G14" s="17">
        <v>0.105802859774086</v>
      </c>
      <c r="H14" s="17">
        <v>0.13214896833446299</v>
      </c>
      <c r="I14" s="17">
        <v>8.5887716944366893E-2</v>
      </c>
      <c r="J14" s="17">
        <v>0.13673987833347701</v>
      </c>
      <c r="K14" s="17">
        <v>0.113286431142823</v>
      </c>
      <c r="L14" s="17">
        <v>0.17873671714526801</v>
      </c>
      <c r="M14" s="17"/>
      <c r="N14" s="17">
        <v>0.19049807923253001</v>
      </c>
      <c r="O14" s="17">
        <v>0.126991382009082</v>
      </c>
      <c r="P14" s="17">
        <v>7.3229029059181897E-2</v>
      </c>
      <c r="Q14" s="17">
        <v>0.113877281058595</v>
      </c>
      <c r="R14" s="17"/>
      <c r="S14" s="17">
        <v>8.7836739985963697E-2</v>
      </c>
      <c r="T14" s="17">
        <v>0.138275700049345</v>
      </c>
      <c r="U14" s="17">
        <v>0.16449498373787899</v>
      </c>
      <c r="V14" s="17">
        <v>8.2097414990873405E-2</v>
      </c>
      <c r="W14" s="17">
        <v>0.21570052157280201</v>
      </c>
      <c r="X14" s="17">
        <v>8.8964242183968104E-2</v>
      </c>
      <c r="Y14" s="17">
        <v>0.14715982517689299</v>
      </c>
      <c r="Z14" s="17">
        <v>0.26130203541812802</v>
      </c>
      <c r="AA14" s="17">
        <v>0.13123524269384201</v>
      </c>
      <c r="AB14" s="17">
        <v>0.13672154116573201</v>
      </c>
      <c r="AC14" s="17">
        <v>7.4042999591853106E-2</v>
      </c>
      <c r="AD14" s="17">
        <v>0.17932180067016101</v>
      </c>
      <c r="AE14" s="17"/>
      <c r="AF14" s="17">
        <v>0.20849607453464</v>
      </c>
      <c r="AG14" s="17">
        <v>7.8502571674877106E-2</v>
      </c>
      <c r="AH14" s="17">
        <v>0.11837137785009499</v>
      </c>
      <c r="AI14" s="17">
        <v>9.1673585208084399E-2</v>
      </c>
      <c r="AJ14" s="17">
        <v>0.218094080751666</v>
      </c>
      <c r="AK14" s="17"/>
      <c r="AL14" s="17">
        <v>8.5224593419406205E-2</v>
      </c>
      <c r="AM14" s="17">
        <v>0.19561876359334501</v>
      </c>
      <c r="AN14" s="17">
        <v>0.10424899531710401</v>
      </c>
      <c r="AO14" s="17">
        <v>0.10184628790490501</v>
      </c>
      <c r="AP14" s="17">
        <v>0.14177289588000599</v>
      </c>
      <c r="AQ14" s="17">
        <v>0.15573890593251299</v>
      </c>
      <c r="AR14" s="17"/>
      <c r="AS14" s="17">
        <v>0.172387839617233</v>
      </c>
      <c r="AT14" s="17">
        <v>0.13422343053445299</v>
      </c>
      <c r="AU14" s="17">
        <v>9.7168353021366699E-2</v>
      </c>
      <c r="AV14" s="17">
        <v>0.108466157161588</v>
      </c>
      <c r="AW14" s="17">
        <v>9.1606519950632903E-2</v>
      </c>
      <c r="AX14" s="17"/>
      <c r="AY14" s="17">
        <v>0.20653268423575599</v>
      </c>
      <c r="AZ14" s="17">
        <v>0.114826472290327</v>
      </c>
      <c r="BA14" s="17">
        <v>6.6318498482436095E-2</v>
      </c>
      <c r="BB14" s="17">
        <v>0.16645948260966301</v>
      </c>
      <c r="BC14" s="17">
        <v>5.8010876452959999E-2</v>
      </c>
      <c r="BD14" s="17"/>
      <c r="BE14" s="17">
        <v>0</v>
      </c>
      <c r="BF14" s="17">
        <v>0.137649735259147</v>
      </c>
      <c r="BG14" s="17">
        <v>0.14681009578041301</v>
      </c>
      <c r="BH14" s="17">
        <v>0.11569429198546601</v>
      </c>
      <c r="BI14" s="17"/>
      <c r="BJ14" s="17">
        <v>0.100838661242832</v>
      </c>
      <c r="BK14" s="17">
        <v>0.10892508807566199</v>
      </c>
      <c r="BL14" s="17">
        <v>0.112190017049225</v>
      </c>
      <c r="BM14" s="17">
        <v>0.14466998444644899</v>
      </c>
      <c r="BN14" s="17"/>
      <c r="BO14" s="17">
        <v>7.0760747217689393E-2</v>
      </c>
      <c r="BP14" s="17">
        <v>0.104491932845572</v>
      </c>
      <c r="BQ14" s="17">
        <v>0.143762872714227</v>
      </c>
      <c r="BR14" s="17"/>
      <c r="BS14" s="17">
        <v>0.138026438215962</v>
      </c>
      <c r="BT14" s="17">
        <v>0.117015097655755</v>
      </c>
      <c r="BU14" s="17"/>
      <c r="BV14" s="17">
        <v>0.144471085048685</v>
      </c>
      <c r="BW14" s="17">
        <v>0.11033355525836799</v>
      </c>
      <c r="BX14" s="17">
        <v>0.15579013518577001</v>
      </c>
      <c r="BY14" s="17"/>
      <c r="BZ14" s="17">
        <v>0.13438636838596099</v>
      </c>
      <c r="CA14" s="17">
        <v>2.01311686928769E-2</v>
      </c>
    </row>
    <row r="15" spans="2:79" x14ac:dyDescent="0.3">
      <c r="B15" s="18" t="s">
        <v>327</v>
      </c>
      <c r="C15" s="19">
        <v>4.4925907099338802E-2</v>
      </c>
      <c r="D15" s="19">
        <v>5.0483138835698001E-2</v>
      </c>
      <c r="E15" s="19">
        <v>4.0354439280803303E-2</v>
      </c>
      <c r="F15" s="19"/>
      <c r="G15" s="19">
        <v>3.5688917455859399E-2</v>
      </c>
      <c r="H15" s="19">
        <v>9.8871700455374807E-3</v>
      </c>
      <c r="I15" s="19">
        <v>2.5817663370650699E-2</v>
      </c>
      <c r="J15" s="19">
        <v>4.1914998552394001E-2</v>
      </c>
      <c r="K15" s="19">
        <v>6.8582445528415706E-2</v>
      </c>
      <c r="L15" s="19">
        <v>7.9746446527722101E-2</v>
      </c>
      <c r="M15" s="19"/>
      <c r="N15" s="19">
        <v>4.7258946128108097E-2</v>
      </c>
      <c r="O15" s="19">
        <v>5.69873080642729E-2</v>
      </c>
      <c r="P15" s="19">
        <v>4.5076196847794799E-2</v>
      </c>
      <c r="Q15" s="19">
        <v>2.9481988527104399E-2</v>
      </c>
      <c r="R15" s="19"/>
      <c r="S15" s="19">
        <v>7.5571600179057494E-2</v>
      </c>
      <c r="T15" s="19">
        <v>5.3395543563789602E-2</v>
      </c>
      <c r="U15" s="19">
        <v>2.0147137497950902E-2</v>
      </c>
      <c r="V15" s="19">
        <v>4.1469839674966702E-2</v>
      </c>
      <c r="W15" s="19">
        <v>4.78781876032148E-2</v>
      </c>
      <c r="X15" s="19">
        <v>2.4434636093456599E-2</v>
      </c>
      <c r="Y15" s="19">
        <v>2.8996507837250801E-2</v>
      </c>
      <c r="Z15" s="19">
        <v>4.1497086191028799E-2</v>
      </c>
      <c r="AA15" s="19">
        <v>1.2726435912736801E-2</v>
      </c>
      <c r="AB15" s="19">
        <v>7.6606421847666195E-2</v>
      </c>
      <c r="AC15" s="19">
        <v>8.7062838739012299E-2</v>
      </c>
      <c r="AD15" s="19">
        <v>0</v>
      </c>
      <c r="AE15" s="19"/>
      <c r="AF15" s="19">
        <v>6.5103703748750602E-2</v>
      </c>
      <c r="AG15" s="19">
        <v>3.8550600391209201E-2</v>
      </c>
      <c r="AH15" s="19">
        <v>0.10256118291496701</v>
      </c>
      <c r="AI15" s="19">
        <v>2.14303319931076E-2</v>
      </c>
      <c r="AJ15" s="19">
        <v>0</v>
      </c>
      <c r="AK15" s="19"/>
      <c r="AL15" s="19">
        <v>4.5273763051831797E-2</v>
      </c>
      <c r="AM15" s="19">
        <v>5.4657783914799397E-2</v>
      </c>
      <c r="AN15" s="19">
        <v>9.1838178770184603E-2</v>
      </c>
      <c r="AO15" s="19">
        <v>2.2777451837061001E-2</v>
      </c>
      <c r="AP15" s="19">
        <v>7.5778871893934605E-2</v>
      </c>
      <c r="AQ15" s="19">
        <v>4.1990265326121802E-2</v>
      </c>
      <c r="AR15" s="19"/>
      <c r="AS15" s="19">
        <v>3.70527065263472E-2</v>
      </c>
      <c r="AT15" s="19">
        <v>3.3428314497275798E-2</v>
      </c>
      <c r="AU15" s="19">
        <v>7.5284447706534405E-2</v>
      </c>
      <c r="AV15" s="19">
        <v>2.3030762594875499E-2</v>
      </c>
      <c r="AW15" s="19">
        <v>0.15707805795743701</v>
      </c>
      <c r="AX15" s="19"/>
      <c r="AY15" s="19">
        <v>5.4009323402161302E-2</v>
      </c>
      <c r="AZ15" s="19">
        <v>3.9078247638488703E-2</v>
      </c>
      <c r="BA15" s="19">
        <v>5.64382085667137E-2</v>
      </c>
      <c r="BB15" s="19">
        <v>1.60530560808313E-2</v>
      </c>
      <c r="BC15" s="19">
        <v>3.0075057183553099E-2</v>
      </c>
      <c r="BD15" s="19"/>
      <c r="BE15" s="19">
        <v>6.0298297549198597E-2</v>
      </c>
      <c r="BF15" s="19">
        <v>4.9964950300169599E-2</v>
      </c>
      <c r="BG15" s="19">
        <v>3.77596478521455E-2</v>
      </c>
      <c r="BH15" s="19">
        <v>5.3037005018766299E-2</v>
      </c>
      <c r="BI15" s="19"/>
      <c r="BJ15" s="19">
        <v>2.6087783254106298E-2</v>
      </c>
      <c r="BK15" s="19">
        <v>0</v>
      </c>
      <c r="BL15" s="19">
        <v>4.9510751688156503E-2</v>
      </c>
      <c r="BM15" s="19">
        <v>5.1477347329418499E-2</v>
      </c>
      <c r="BN15" s="19"/>
      <c r="BO15" s="19">
        <v>0</v>
      </c>
      <c r="BP15" s="19">
        <v>2.51753331639952E-2</v>
      </c>
      <c r="BQ15" s="19">
        <v>5.6532887165881701E-2</v>
      </c>
      <c r="BR15" s="19"/>
      <c r="BS15" s="19">
        <v>4.3260379035255099E-2</v>
      </c>
      <c r="BT15" s="19">
        <v>4.7240859276657901E-2</v>
      </c>
      <c r="BU15" s="19"/>
      <c r="BV15" s="19">
        <v>7.2400725816190295E-2</v>
      </c>
      <c r="BW15" s="19">
        <v>4.15023824878804E-2</v>
      </c>
      <c r="BX15" s="19">
        <v>3.7394224255221598E-2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686</v>
      </c>
      <c r="D7" s="10">
        <v>322</v>
      </c>
      <c r="E7" s="10">
        <v>359</v>
      </c>
      <c r="F7" s="10"/>
      <c r="G7" s="10">
        <v>89</v>
      </c>
      <c r="H7" s="10">
        <v>111</v>
      </c>
      <c r="I7" s="10">
        <v>114</v>
      </c>
      <c r="J7" s="10">
        <v>104</v>
      </c>
      <c r="K7" s="10">
        <v>117</v>
      </c>
      <c r="L7" s="10">
        <v>151</v>
      </c>
      <c r="M7" s="10"/>
      <c r="N7" s="10">
        <v>197</v>
      </c>
      <c r="O7" s="10">
        <v>174</v>
      </c>
      <c r="P7" s="10">
        <v>150</v>
      </c>
      <c r="Q7" s="10">
        <v>164</v>
      </c>
      <c r="R7" s="10"/>
      <c r="S7" s="10">
        <v>107</v>
      </c>
      <c r="T7" s="10">
        <v>93</v>
      </c>
      <c r="U7" s="10">
        <v>49</v>
      </c>
      <c r="V7" s="10">
        <v>70</v>
      </c>
      <c r="W7" s="10">
        <v>38</v>
      </c>
      <c r="X7" s="10">
        <v>75</v>
      </c>
      <c r="Y7" s="10">
        <v>63</v>
      </c>
      <c r="Z7" s="10">
        <v>23</v>
      </c>
      <c r="AA7" s="10">
        <v>77</v>
      </c>
      <c r="AB7" s="10">
        <v>52</v>
      </c>
      <c r="AC7" s="10">
        <v>23</v>
      </c>
      <c r="AD7" s="10">
        <v>16</v>
      </c>
      <c r="AE7" s="10"/>
      <c r="AF7" s="10">
        <v>153</v>
      </c>
      <c r="AG7" s="10">
        <v>208</v>
      </c>
      <c r="AH7" s="10">
        <v>59</v>
      </c>
      <c r="AI7" s="10">
        <v>83</v>
      </c>
      <c r="AJ7" s="10">
        <v>36</v>
      </c>
      <c r="AK7" s="10"/>
      <c r="AL7" s="10">
        <v>144</v>
      </c>
      <c r="AM7" s="10">
        <v>129</v>
      </c>
      <c r="AN7" s="10">
        <v>66</v>
      </c>
      <c r="AO7" s="10">
        <v>157</v>
      </c>
      <c r="AP7" s="10">
        <v>48</v>
      </c>
      <c r="AQ7" s="10">
        <v>72</v>
      </c>
      <c r="AR7" s="10"/>
      <c r="AS7" s="10">
        <v>110</v>
      </c>
      <c r="AT7" s="10">
        <v>319</v>
      </c>
      <c r="AU7" s="10">
        <v>164</v>
      </c>
      <c r="AV7" s="10">
        <v>80</v>
      </c>
      <c r="AW7" s="10">
        <v>11</v>
      </c>
      <c r="AX7" s="10"/>
      <c r="AY7" s="10">
        <v>160</v>
      </c>
      <c r="AZ7" s="10">
        <v>255</v>
      </c>
      <c r="BA7" s="10">
        <v>142</v>
      </c>
      <c r="BB7" s="10">
        <v>90</v>
      </c>
      <c r="BC7" s="10">
        <v>32</v>
      </c>
      <c r="BD7" s="10"/>
      <c r="BE7" s="10">
        <v>29</v>
      </c>
      <c r="BF7" s="10">
        <v>113</v>
      </c>
      <c r="BG7" s="10">
        <v>333</v>
      </c>
      <c r="BH7" s="10">
        <v>205</v>
      </c>
      <c r="BI7" s="10"/>
      <c r="BJ7" s="10">
        <v>74</v>
      </c>
      <c r="BK7" s="10">
        <v>39</v>
      </c>
      <c r="BL7" s="10">
        <v>171</v>
      </c>
      <c r="BM7" s="10">
        <v>397</v>
      </c>
      <c r="BN7" s="10"/>
      <c r="BO7" s="10">
        <v>87</v>
      </c>
      <c r="BP7" s="10">
        <v>89</v>
      </c>
      <c r="BQ7" s="10">
        <v>507</v>
      </c>
      <c r="BR7" s="10"/>
      <c r="BS7" s="10">
        <v>387</v>
      </c>
      <c r="BT7" s="10">
        <v>298</v>
      </c>
      <c r="BU7" s="10"/>
      <c r="BV7" s="10">
        <v>153</v>
      </c>
      <c r="BW7" s="10">
        <v>288</v>
      </c>
      <c r="BX7" s="10">
        <v>207</v>
      </c>
      <c r="BY7" s="10"/>
      <c r="BZ7" s="10">
        <v>43</v>
      </c>
      <c r="CA7" s="10">
        <v>34</v>
      </c>
    </row>
    <row r="8" spans="2:79" ht="30" customHeight="1" x14ac:dyDescent="0.3">
      <c r="B8" s="11" t="s">
        <v>20</v>
      </c>
      <c r="C8" s="11">
        <v>684</v>
      </c>
      <c r="D8" s="11">
        <v>328</v>
      </c>
      <c r="E8" s="11">
        <v>352</v>
      </c>
      <c r="F8" s="11"/>
      <c r="G8" s="11">
        <v>83</v>
      </c>
      <c r="H8" s="11">
        <v>118</v>
      </c>
      <c r="I8" s="11">
        <v>114</v>
      </c>
      <c r="J8" s="11">
        <v>119</v>
      </c>
      <c r="K8" s="11">
        <v>108</v>
      </c>
      <c r="L8" s="11">
        <v>141</v>
      </c>
      <c r="M8" s="11"/>
      <c r="N8" s="11">
        <v>185</v>
      </c>
      <c r="O8" s="11">
        <v>178</v>
      </c>
      <c r="P8" s="11">
        <v>155</v>
      </c>
      <c r="Q8" s="11">
        <v>165</v>
      </c>
      <c r="R8" s="11"/>
      <c r="S8" s="11">
        <v>102</v>
      </c>
      <c r="T8" s="11">
        <v>89</v>
      </c>
      <c r="U8" s="11">
        <v>50</v>
      </c>
      <c r="V8" s="11">
        <v>70</v>
      </c>
      <c r="W8" s="11">
        <v>40</v>
      </c>
      <c r="X8" s="11">
        <v>74</v>
      </c>
      <c r="Y8" s="11">
        <v>57</v>
      </c>
      <c r="Z8" s="11">
        <v>24</v>
      </c>
      <c r="AA8" s="11">
        <v>72</v>
      </c>
      <c r="AB8" s="11">
        <v>58</v>
      </c>
      <c r="AC8" s="11">
        <v>30</v>
      </c>
      <c r="AD8" s="11">
        <v>18</v>
      </c>
      <c r="AE8" s="11"/>
      <c r="AF8" s="11">
        <v>147</v>
      </c>
      <c r="AG8" s="11">
        <v>209</v>
      </c>
      <c r="AH8" s="11">
        <v>59</v>
      </c>
      <c r="AI8" s="11">
        <v>83</v>
      </c>
      <c r="AJ8" s="11">
        <v>37</v>
      </c>
      <c r="AK8" s="11"/>
      <c r="AL8" s="11">
        <v>143</v>
      </c>
      <c r="AM8" s="11">
        <v>127</v>
      </c>
      <c r="AN8" s="11">
        <v>66</v>
      </c>
      <c r="AO8" s="11">
        <v>154</v>
      </c>
      <c r="AP8" s="11">
        <v>48</v>
      </c>
      <c r="AQ8" s="11">
        <v>72</v>
      </c>
      <c r="AR8" s="11"/>
      <c r="AS8" s="11">
        <v>107</v>
      </c>
      <c r="AT8" s="11">
        <v>317</v>
      </c>
      <c r="AU8" s="11">
        <v>165</v>
      </c>
      <c r="AV8" s="11">
        <v>81</v>
      </c>
      <c r="AW8" s="11">
        <v>12</v>
      </c>
      <c r="AX8" s="11"/>
      <c r="AY8" s="11">
        <v>155</v>
      </c>
      <c r="AZ8" s="11">
        <v>251</v>
      </c>
      <c r="BA8" s="11">
        <v>144</v>
      </c>
      <c r="BB8" s="11">
        <v>94</v>
      </c>
      <c r="BC8" s="11">
        <v>33</v>
      </c>
      <c r="BD8" s="11"/>
      <c r="BE8" s="11">
        <v>28</v>
      </c>
      <c r="BF8" s="11">
        <v>113</v>
      </c>
      <c r="BG8" s="11">
        <v>331</v>
      </c>
      <c r="BH8" s="11">
        <v>206</v>
      </c>
      <c r="BI8" s="11"/>
      <c r="BJ8" s="11">
        <v>77</v>
      </c>
      <c r="BK8" s="11">
        <v>37</v>
      </c>
      <c r="BL8" s="11">
        <v>169</v>
      </c>
      <c r="BM8" s="11">
        <v>395</v>
      </c>
      <c r="BN8" s="11"/>
      <c r="BO8" s="11">
        <v>87</v>
      </c>
      <c r="BP8" s="11">
        <v>90</v>
      </c>
      <c r="BQ8" s="11">
        <v>504</v>
      </c>
      <c r="BR8" s="11"/>
      <c r="BS8" s="11">
        <v>383</v>
      </c>
      <c r="BT8" s="11">
        <v>299</v>
      </c>
      <c r="BU8" s="11"/>
      <c r="BV8" s="11">
        <v>155</v>
      </c>
      <c r="BW8" s="11">
        <v>288</v>
      </c>
      <c r="BX8" s="11">
        <v>201</v>
      </c>
      <c r="BY8" s="11"/>
      <c r="BZ8" s="11">
        <v>44</v>
      </c>
      <c r="CA8" s="11">
        <v>33</v>
      </c>
    </row>
    <row r="9" spans="2:79" x14ac:dyDescent="0.3">
      <c r="B9" s="18" t="s">
        <v>321</v>
      </c>
      <c r="C9" s="17">
        <v>0.13433788419529499</v>
      </c>
      <c r="D9" s="17">
        <v>0.137490912243036</v>
      </c>
      <c r="E9" s="17">
        <v>0.133213516494462</v>
      </c>
      <c r="F9" s="17"/>
      <c r="G9" s="17">
        <v>7.16396492085936E-2</v>
      </c>
      <c r="H9" s="17">
        <v>0.14219840778190901</v>
      </c>
      <c r="I9" s="17">
        <v>0.14684496813409201</v>
      </c>
      <c r="J9" s="17">
        <v>0.132945528345673</v>
      </c>
      <c r="K9" s="17">
        <v>0.16718588144920299</v>
      </c>
      <c r="L9" s="17">
        <v>0.130606359646182</v>
      </c>
      <c r="M9" s="17"/>
      <c r="N9" s="17">
        <v>0.15488093990827001</v>
      </c>
      <c r="O9" s="17">
        <v>0.111186056528175</v>
      </c>
      <c r="P9" s="17">
        <v>0.11785836092756</v>
      </c>
      <c r="Q9" s="17">
        <v>0.15248247370437401</v>
      </c>
      <c r="R9" s="17"/>
      <c r="S9" s="17">
        <v>0.13455708939147301</v>
      </c>
      <c r="T9" s="17">
        <v>0.108707910965055</v>
      </c>
      <c r="U9" s="17">
        <v>0.124836762900757</v>
      </c>
      <c r="V9" s="17">
        <v>0.11950877507751199</v>
      </c>
      <c r="W9" s="17">
        <v>0.105374221614496</v>
      </c>
      <c r="X9" s="17">
        <v>0.197830245592898</v>
      </c>
      <c r="Y9" s="17">
        <v>0.14131731399491201</v>
      </c>
      <c r="Z9" s="17">
        <v>0</v>
      </c>
      <c r="AA9" s="17">
        <v>0.17029809601909199</v>
      </c>
      <c r="AB9" s="17">
        <v>0.15299292811243401</v>
      </c>
      <c r="AC9" s="17">
        <v>6.1455466556097502E-2</v>
      </c>
      <c r="AD9" s="17">
        <v>0.22630981705172301</v>
      </c>
      <c r="AE9" s="17"/>
      <c r="AF9" s="17">
        <v>0.149391400268443</v>
      </c>
      <c r="AG9" s="17">
        <v>0.15539262115230801</v>
      </c>
      <c r="AH9" s="17">
        <v>0.172197327022096</v>
      </c>
      <c r="AI9" s="17">
        <v>0.12565912743214899</v>
      </c>
      <c r="AJ9" s="17">
        <v>2.3097870663221599E-2</v>
      </c>
      <c r="AK9" s="17"/>
      <c r="AL9" s="17">
        <v>0.121904566434398</v>
      </c>
      <c r="AM9" s="17">
        <v>0.138097596323181</v>
      </c>
      <c r="AN9" s="17">
        <v>0.10768336622246601</v>
      </c>
      <c r="AO9" s="17">
        <v>0.14347468835065899</v>
      </c>
      <c r="AP9" s="17">
        <v>6.6391797288891802E-2</v>
      </c>
      <c r="AQ9" s="17">
        <v>0.21179109080873601</v>
      </c>
      <c r="AR9" s="17"/>
      <c r="AS9" s="17">
        <v>0.18842663685811101</v>
      </c>
      <c r="AT9" s="17">
        <v>0.122539946513455</v>
      </c>
      <c r="AU9" s="17">
        <v>0.13568861090724799</v>
      </c>
      <c r="AV9" s="17">
        <v>0.118032765845724</v>
      </c>
      <c r="AW9" s="17">
        <v>8.1101327546818702E-2</v>
      </c>
      <c r="AX9" s="17"/>
      <c r="AY9" s="17">
        <v>0.19049652551637999</v>
      </c>
      <c r="AZ9" s="17">
        <v>0.118240794070709</v>
      </c>
      <c r="BA9" s="17">
        <v>0.124355289873474</v>
      </c>
      <c r="BB9" s="17">
        <v>6.4948136835939405E-2</v>
      </c>
      <c r="BC9" s="17">
        <v>0.263810601675386</v>
      </c>
      <c r="BD9" s="17"/>
      <c r="BE9" s="17">
        <v>0.12687136847490499</v>
      </c>
      <c r="BF9" s="17">
        <v>0.109732416341549</v>
      </c>
      <c r="BG9" s="17">
        <v>0.15432470286736</v>
      </c>
      <c r="BH9" s="17">
        <v>0.120900278732182</v>
      </c>
      <c r="BI9" s="17"/>
      <c r="BJ9" s="17">
        <v>0.15938115262141</v>
      </c>
      <c r="BK9" s="17">
        <v>0.16909384563202801</v>
      </c>
      <c r="BL9" s="17">
        <v>0.11488014522225801</v>
      </c>
      <c r="BM9" s="17">
        <v>0.13345081795921601</v>
      </c>
      <c r="BN9" s="17"/>
      <c r="BO9" s="17">
        <v>0.145185991458613</v>
      </c>
      <c r="BP9" s="17">
        <v>5.4252004149762799E-2</v>
      </c>
      <c r="BQ9" s="17">
        <v>0.14766078050531201</v>
      </c>
      <c r="BR9" s="17"/>
      <c r="BS9" s="17">
        <v>0.150618332724089</v>
      </c>
      <c r="BT9" s="17">
        <v>0.109975215935947</v>
      </c>
      <c r="BU9" s="17"/>
      <c r="BV9" s="17">
        <v>9.6114147621067694E-2</v>
      </c>
      <c r="BW9" s="17">
        <v>0.136218069929335</v>
      </c>
      <c r="BX9" s="17">
        <v>0.14444635491931301</v>
      </c>
      <c r="BY9" s="17"/>
      <c r="BZ9" s="17">
        <v>0.105972625715023</v>
      </c>
      <c r="CA9" s="17">
        <v>0.249765148965056</v>
      </c>
    </row>
    <row r="10" spans="2:79" x14ac:dyDescent="0.3">
      <c r="B10" s="18" t="s">
        <v>322</v>
      </c>
      <c r="C10" s="17">
        <v>0.223301134625595</v>
      </c>
      <c r="D10" s="17">
        <v>0.192854154400561</v>
      </c>
      <c r="E10" s="17">
        <v>0.254684396853535</v>
      </c>
      <c r="F10" s="17"/>
      <c r="G10" s="17">
        <v>0.23377934947883</v>
      </c>
      <c r="H10" s="17">
        <v>0.16449331487194399</v>
      </c>
      <c r="I10" s="17">
        <v>0.25127121908476402</v>
      </c>
      <c r="J10" s="17">
        <v>0.19141838709425901</v>
      </c>
      <c r="K10" s="17">
        <v>0.226869163035645</v>
      </c>
      <c r="L10" s="17">
        <v>0.26804656320554499</v>
      </c>
      <c r="M10" s="17"/>
      <c r="N10" s="17">
        <v>0.23932922997953901</v>
      </c>
      <c r="O10" s="17">
        <v>0.22693133794839601</v>
      </c>
      <c r="P10" s="17">
        <v>0.26999621159832399</v>
      </c>
      <c r="Q10" s="17">
        <v>0.153288074827267</v>
      </c>
      <c r="R10" s="17"/>
      <c r="S10" s="17">
        <v>0.24267292293294901</v>
      </c>
      <c r="T10" s="17">
        <v>0.28487063285261099</v>
      </c>
      <c r="U10" s="17">
        <v>0.22161835672059299</v>
      </c>
      <c r="V10" s="17">
        <v>0.24448666717630901</v>
      </c>
      <c r="W10" s="17">
        <v>0.155381130911319</v>
      </c>
      <c r="X10" s="17">
        <v>0.163534046716377</v>
      </c>
      <c r="Y10" s="17">
        <v>0.32254946128114698</v>
      </c>
      <c r="Z10" s="17">
        <v>0.173705243871422</v>
      </c>
      <c r="AA10" s="17">
        <v>0.17418340559791501</v>
      </c>
      <c r="AB10" s="17">
        <v>0.17050791540518601</v>
      </c>
      <c r="AC10" s="17">
        <v>0.216325496440439</v>
      </c>
      <c r="AD10" s="17">
        <v>0.255820616900444</v>
      </c>
      <c r="AE10" s="17"/>
      <c r="AF10" s="17">
        <v>0.18111191091228199</v>
      </c>
      <c r="AG10" s="17">
        <v>0.187538548655869</v>
      </c>
      <c r="AH10" s="17">
        <v>0.38022168704230902</v>
      </c>
      <c r="AI10" s="17">
        <v>0.29984404633065598</v>
      </c>
      <c r="AJ10" s="17">
        <v>0.17243491379395001</v>
      </c>
      <c r="AK10" s="17"/>
      <c r="AL10" s="17">
        <v>0.180669121630326</v>
      </c>
      <c r="AM10" s="17">
        <v>0.14621674139327101</v>
      </c>
      <c r="AN10" s="17">
        <v>0.39604695202805601</v>
      </c>
      <c r="AO10" s="17">
        <v>0.27755808392749498</v>
      </c>
      <c r="AP10" s="17">
        <v>0.18865040337125599</v>
      </c>
      <c r="AQ10" s="17">
        <v>0.259088899924029</v>
      </c>
      <c r="AR10" s="17"/>
      <c r="AS10" s="17">
        <v>0.20406323418408301</v>
      </c>
      <c r="AT10" s="17">
        <v>0.20580793888457999</v>
      </c>
      <c r="AU10" s="17">
        <v>0.242812606250317</v>
      </c>
      <c r="AV10" s="17">
        <v>0.25741117275434</v>
      </c>
      <c r="AW10" s="17">
        <v>0.39954288297408402</v>
      </c>
      <c r="AX10" s="17"/>
      <c r="AY10" s="17">
        <v>0.24855383493129901</v>
      </c>
      <c r="AZ10" s="17">
        <v>0.22344742979290499</v>
      </c>
      <c r="BA10" s="17">
        <v>0.190334110758381</v>
      </c>
      <c r="BB10" s="17">
        <v>0.20062956950577601</v>
      </c>
      <c r="BC10" s="17">
        <v>0.27271401847433402</v>
      </c>
      <c r="BD10" s="17"/>
      <c r="BE10" s="17">
        <v>0.13405741612035399</v>
      </c>
      <c r="BF10" s="17">
        <v>0.24484904916817701</v>
      </c>
      <c r="BG10" s="17">
        <v>0.22930993034042599</v>
      </c>
      <c r="BH10" s="17">
        <v>0.22090676735128001</v>
      </c>
      <c r="BI10" s="17"/>
      <c r="BJ10" s="17">
        <v>0.29086588269338898</v>
      </c>
      <c r="BK10" s="17">
        <v>0.12823651381798701</v>
      </c>
      <c r="BL10" s="17">
        <v>0.17916755496756701</v>
      </c>
      <c r="BM10" s="17">
        <v>0.238599651584887</v>
      </c>
      <c r="BN10" s="17"/>
      <c r="BO10" s="17">
        <v>0.182238175382824</v>
      </c>
      <c r="BP10" s="17">
        <v>0.294083838831038</v>
      </c>
      <c r="BQ10" s="17">
        <v>0.219289004703248</v>
      </c>
      <c r="BR10" s="17"/>
      <c r="BS10" s="17">
        <v>0.25761155289219001</v>
      </c>
      <c r="BT10" s="17">
        <v>0.18028315415392701</v>
      </c>
      <c r="BU10" s="17"/>
      <c r="BV10" s="17">
        <v>0.17507145120040901</v>
      </c>
      <c r="BW10" s="17">
        <v>0.25969955130879502</v>
      </c>
      <c r="BX10" s="17">
        <v>0.222738442960978</v>
      </c>
      <c r="BY10" s="17"/>
      <c r="BZ10" s="17">
        <v>0.19219295182065699</v>
      </c>
      <c r="CA10" s="17">
        <v>0.169416072687462</v>
      </c>
    </row>
    <row r="11" spans="2:79" x14ac:dyDescent="0.3">
      <c r="B11" s="18" t="s">
        <v>323</v>
      </c>
      <c r="C11" s="17">
        <v>0.27981086245265802</v>
      </c>
      <c r="D11" s="17">
        <v>0.29586998167527201</v>
      </c>
      <c r="E11" s="17">
        <v>0.26319215013223601</v>
      </c>
      <c r="F11" s="17"/>
      <c r="G11" s="17">
        <v>0.30842476890887099</v>
      </c>
      <c r="H11" s="17">
        <v>0.30341642927058798</v>
      </c>
      <c r="I11" s="17">
        <v>0.263509615336322</v>
      </c>
      <c r="J11" s="17">
        <v>0.321247930491878</v>
      </c>
      <c r="K11" s="17">
        <v>0.28088129127492001</v>
      </c>
      <c r="L11" s="17">
        <v>0.22030985011507101</v>
      </c>
      <c r="M11" s="17"/>
      <c r="N11" s="17">
        <v>0.25060155976659598</v>
      </c>
      <c r="O11" s="17">
        <v>0.32978812466423202</v>
      </c>
      <c r="P11" s="17">
        <v>0.27070503417935898</v>
      </c>
      <c r="Q11" s="17">
        <v>0.268903971133299</v>
      </c>
      <c r="R11" s="17"/>
      <c r="S11" s="17">
        <v>0.22690454635708401</v>
      </c>
      <c r="T11" s="17">
        <v>0.28741559437547198</v>
      </c>
      <c r="U11" s="17">
        <v>0.25630765526469601</v>
      </c>
      <c r="V11" s="17">
        <v>0.25449555795483197</v>
      </c>
      <c r="W11" s="17">
        <v>0.30909834785998103</v>
      </c>
      <c r="X11" s="17">
        <v>0.30291520283176399</v>
      </c>
      <c r="Y11" s="17">
        <v>0.243109198114797</v>
      </c>
      <c r="Z11" s="17">
        <v>0.330527785350754</v>
      </c>
      <c r="AA11" s="17">
        <v>0.248580732401051</v>
      </c>
      <c r="AB11" s="17">
        <v>0.39827351139970701</v>
      </c>
      <c r="AC11" s="17">
        <v>0.32584054267505003</v>
      </c>
      <c r="AD11" s="17">
        <v>0.25969579321735797</v>
      </c>
      <c r="AE11" s="17"/>
      <c r="AF11" s="17">
        <v>0.27411404371530501</v>
      </c>
      <c r="AG11" s="17">
        <v>0.29872354682954599</v>
      </c>
      <c r="AH11" s="17">
        <v>0.175071705719478</v>
      </c>
      <c r="AI11" s="17">
        <v>0.28280949917174197</v>
      </c>
      <c r="AJ11" s="17">
        <v>0.30814706657277002</v>
      </c>
      <c r="AK11" s="17"/>
      <c r="AL11" s="17">
        <v>0.30176482779772701</v>
      </c>
      <c r="AM11" s="17">
        <v>0.299420724919579</v>
      </c>
      <c r="AN11" s="17">
        <v>0.27417582257607898</v>
      </c>
      <c r="AO11" s="17">
        <v>0.283268019554127</v>
      </c>
      <c r="AP11" s="17">
        <v>0.26642869309655898</v>
      </c>
      <c r="AQ11" s="17">
        <v>0.14703424774211199</v>
      </c>
      <c r="AR11" s="17"/>
      <c r="AS11" s="17">
        <v>0.21003382964885101</v>
      </c>
      <c r="AT11" s="17">
        <v>0.316440077438294</v>
      </c>
      <c r="AU11" s="17">
        <v>0.236823611465447</v>
      </c>
      <c r="AV11" s="17">
        <v>0.31419389082792598</v>
      </c>
      <c r="AW11" s="17">
        <v>0.25765339283219402</v>
      </c>
      <c r="AX11" s="17"/>
      <c r="AY11" s="17">
        <v>0.198523833159887</v>
      </c>
      <c r="AZ11" s="17">
        <v>0.32521487203601701</v>
      </c>
      <c r="BA11" s="17">
        <v>0.277837411306322</v>
      </c>
      <c r="BB11" s="17">
        <v>0.33525816922325302</v>
      </c>
      <c r="BC11" s="17">
        <v>0.167821243228571</v>
      </c>
      <c r="BD11" s="17"/>
      <c r="BE11" s="17">
        <v>0.21147513440664301</v>
      </c>
      <c r="BF11" s="17">
        <v>0.25807212133714302</v>
      </c>
      <c r="BG11" s="17">
        <v>0.29752757849019101</v>
      </c>
      <c r="BH11" s="17">
        <v>0.276752648090627</v>
      </c>
      <c r="BI11" s="17"/>
      <c r="BJ11" s="17">
        <v>0.21024110294887499</v>
      </c>
      <c r="BK11" s="17">
        <v>0.167289972466583</v>
      </c>
      <c r="BL11" s="17">
        <v>0.31161961731340099</v>
      </c>
      <c r="BM11" s="17">
        <v>0.29188430064659399</v>
      </c>
      <c r="BN11" s="17"/>
      <c r="BO11" s="17">
        <v>0.23545534152863701</v>
      </c>
      <c r="BP11" s="17">
        <v>0.326978918141835</v>
      </c>
      <c r="BQ11" s="17">
        <v>0.27912233480184501</v>
      </c>
      <c r="BR11" s="17"/>
      <c r="BS11" s="17">
        <v>0.25377778989432198</v>
      </c>
      <c r="BT11" s="17">
        <v>0.31427734678682401</v>
      </c>
      <c r="BU11" s="17"/>
      <c r="BV11" s="17">
        <v>0.314147150139853</v>
      </c>
      <c r="BW11" s="17">
        <v>0.27348515996008899</v>
      </c>
      <c r="BX11" s="17">
        <v>0.25412383893228202</v>
      </c>
      <c r="BY11" s="17"/>
      <c r="BZ11" s="17">
        <v>0.357765236396483</v>
      </c>
      <c r="CA11" s="17">
        <v>0.30110669621118902</v>
      </c>
    </row>
    <row r="12" spans="2:79" x14ac:dyDescent="0.3">
      <c r="B12" s="18" t="s">
        <v>324</v>
      </c>
      <c r="C12" s="17">
        <v>0.157570470694816</v>
      </c>
      <c r="D12" s="17">
        <v>0.1499121440249</v>
      </c>
      <c r="E12" s="17">
        <v>0.16401386970784601</v>
      </c>
      <c r="F12" s="17"/>
      <c r="G12" s="17">
        <v>0.114200029741949</v>
      </c>
      <c r="H12" s="17">
        <v>0.12635478151528001</v>
      </c>
      <c r="I12" s="17">
        <v>0.147104349931546</v>
      </c>
      <c r="J12" s="17">
        <v>0.13333825620527201</v>
      </c>
      <c r="K12" s="17">
        <v>0.17090757016489799</v>
      </c>
      <c r="L12" s="17">
        <v>0.22833315268873999</v>
      </c>
      <c r="M12" s="17"/>
      <c r="N12" s="17">
        <v>0.14884195788815299</v>
      </c>
      <c r="O12" s="17">
        <v>0.135893301290619</v>
      </c>
      <c r="P12" s="17">
        <v>0.14663272316102199</v>
      </c>
      <c r="Q12" s="17">
        <v>0.201746559360023</v>
      </c>
      <c r="R12" s="17"/>
      <c r="S12" s="17">
        <v>0.12428378964251301</v>
      </c>
      <c r="T12" s="17">
        <v>0.12450093145079499</v>
      </c>
      <c r="U12" s="17">
        <v>0.25860377217853803</v>
      </c>
      <c r="V12" s="17">
        <v>0.16764290706105101</v>
      </c>
      <c r="W12" s="17">
        <v>5.0524370062593402E-2</v>
      </c>
      <c r="X12" s="17">
        <v>0.160636135174303</v>
      </c>
      <c r="Y12" s="17">
        <v>0.14819562906066999</v>
      </c>
      <c r="Z12" s="17">
        <v>0.26730643890489503</v>
      </c>
      <c r="AA12" s="17">
        <v>0.25900718284804197</v>
      </c>
      <c r="AB12" s="17">
        <v>7.4444731091908203E-2</v>
      </c>
      <c r="AC12" s="17">
        <v>0.17379721987395999</v>
      </c>
      <c r="AD12" s="17">
        <v>0.12997318752700099</v>
      </c>
      <c r="AE12" s="17"/>
      <c r="AF12" s="17">
        <v>0.18395300742319001</v>
      </c>
      <c r="AG12" s="17">
        <v>0.15740665599509299</v>
      </c>
      <c r="AH12" s="17">
        <v>8.1738127197727203E-2</v>
      </c>
      <c r="AI12" s="17">
        <v>0.14341166617204401</v>
      </c>
      <c r="AJ12" s="17">
        <v>0.22179168992398399</v>
      </c>
      <c r="AK12" s="17"/>
      <c r="AL12" s="17">
        <v>0.15372472822392699</v>
      </c>
      <c r="AM12" s="17">
        <v>0.23305208460158999</v>
      </c>
      <c r="AN12" s="17">
        <v>6.9733838491643704E-2</v>
      </c>
      <c r="AO12" s="17">
        <v>0.115554226783386</v>
      </c>
      <c r="AP12" s="17">
        <v>0.193790773606204</v>
      </c>
      <c r="AQ12" s="17">
        <v>0.17682355707365199</v>
      </c>
      <c r="AR12" s="17"/>
      <c r="AS12" s="17">
        <v>0.14154376967676099</v>
      </c>
      <c r="AT12" s="17">
        <v>0.159168461413152</v>
      </c>
      <c r="AU12" s="17">
        <v>0.19071658773003</v>
      </c>
      <c r="AV12" s="17">
        <v>0.105300247498906</v>
      </c>
      <c r="AW12" s="17">
        <v>8.4621798454841607E-2</v>
      </c>
      <c r="AX12" s="17"/>
      <c r="AY12" s="17">
        <v>0.14845708117321399</v>
      </c>
      <c r="AZ12" s="17">
        <v>0.139006235445299</v>
      </c>
      <c r="BA12" s="17">
        <v>0.20513788924590101</v>
      </c>
      <c r="BB12" s="17">
        <v>0.173061653794398</v>
      </c>
      <c r="BC12" s="17">
        <v>8.5044811460738598E-2</v>
      </c>
      <c r="BD12" s="17"/>
      <c r="BE12" s="17">
        <v>0.20554852876636401</v>
      </c>
      <c r="BF12" s="17">
        <v>0.16619799968596499</v>
      </c>
      <c r="BG12" s="17">
        <v>0.13680907140507201</v>
      </c>
      <c r="BH12" s="17">
        <v>0.17880894643416001</v>
      </c>
      <c r="BI12" s="17"/>
      <c r="BJ12" s="17">
        <v>0.13047274379408999</v>
      </c>
      <c r="BK12" s="17">
        <v>0.11946193625545</v>
      </c>
      <c r="BL12" s="17">
        <v>0.187289253371312</v>
      </c>
      <c r="BM12" s="17">
        <v>0.152822292517308</v>
      </c>
      <c r="BN12" s="17"/>
      <c r="BO12" s="17">
        <v>0.13335286416515599</v>
      </c>
      <c r="BP12" s="17">
        <v>0.13550964338497101</v>
      </c>
      <c r="BQ12" s="17">
        <v>0.16434212239611901</v>
      </c>
      <c r="BR12" s="17"/>
      <c r="BS12" s="17">
        <v>0.13850882529653599</v>
      </c>
      <c r="BT12" s="17">
        <v>0.18261478205248999</v>
      </c>
      <c r="BU12" s="17"/>
      <c r="BV12" s="17">
        <v>0.16946298702461399</v>
      </c>
      <c r="BW12" s="17">
        <v>0.17126017628885501</v>
      </c>
      <c r="BX12" s="17">
        <v>0.11729209269601901</v>
      </c>
      <c r="BY12" s="17"/>
      <c r="BZ12" s="17">
        <v>0.13200868568626001</v>
      </c>
      <c r="CA12" s="17">
        <v>9.1717628567420995E-2</v>
      </c>
    </row>
    <row r="13" spans="2:79" x14ac:dyDescent="0.3">
      <c r="B13" s="18" t="s">
        <v>325</v>
      </c>
      <c r="C13" s="17">
        <v>0.122513929364128</v>
      </c>
      <c r="D13" s="17">
        <v>0.124256267833859</v>
      </c>
      <c r="E13" s="17">
        <v>0.11991646223557501</v>
      </c>
      <c r="F13" s="17"/>
      <c r="G13" s="17">
        <v>0.17992924019746201</v>
      </c>
      <c r="H13" s="17">
        <v>0.18419928320453799</v>
      </c>
      <c r="I13" s="17">
        <v>9.48337503882873E-2</v>
      </c>
      <c r="J13" s="17">
        <v>0.139175868927781</v>
      </c>
      <c r="K13" s="17">
        <v>8.7349925112274296E-2</v>
      </c>
      <c r="L13" s="17">
        <v>7.2076784429708496E-2</v>
      </c>
      <c r="M13" s="17"/>
      <c r="N13" s="17">
        <v>0.122312718247893</v>
      </c>
      <c r="O13" s="17">
        <v>0.111296892610224</v>
      </c>
      <c r="P13" s="17">
        <v>0.120961109178222</v>
      </c>
      <c r="Q13" s="17">
        <v>0.13692187763349301</v>
      </c>
      <c r="R13" s="17"/>
      <c r="S13" s="17">
        <v>0.188440161217694</v>
      </c>
      <c r="T13" s="17">
        <v>0.13212795844308201</v>
      </c>
      <c r="U13" s="17">
        <v>9.9084260287521903E-2</v>
      </c>
      <c r="V13" s="17">
        <v>0.10068988546856</v>
      </c>
      <c r="W13" s="17">
        <v>0.196843826852762</v>
      </c>
      <c r="X13" s="17">
        <v>9.2800599292056404E-2</v>
      </c>
      <c r="Y13" s="17">
        <v>0.14482839754847401</v>
      </c>
      <c r="Z13" s="17">
        <v>0.14196948227242101</v>
      </c>
      <c r="AA13" s="17">
        <v>0.105834217516677</v>
      </c>
      <c r="AB13" s="17">
        <v>5.6815445434199099E-2</v>
      </c>
      <c r="AC13" s="17">
        <v>8.0206008315365104E-2</v>
      </c>
      <c r="AD13" s="17">
        <v>6.0764299562798198E-2</v>
      </c>
      <c r="AE13" s="17"/>
      <c r="AF13" s="17">
        <v>9.7096598552526003E-2</v>
      </c>
      <c r="AG13" s="17">
        <v>0.15034276128688201</v>
      </c>
      <c r="AH13" s="17">
        <v>0.120386806380338</v>
      </c>
      <c r="AI13" s="17">
        <v>0.10388527608652399</v>
      </c>
      <c r="AJ13" s="17">
        <v>0.181532823631671</v>
      </c>
      <c r="AK13" s="17"/>
      <c r="AL13" s="17">
        <v>0.173924193491556</v>
      </c>
      <c r="AM13" s="17">
        <v>8.6950319512100194E-2</v>
      </c>
      <c r="AN13" s="17">
        <v>9.0527649928465098E-2</v>
      </c>
      <c r="AO13" s="17">
        <v>9.1902565767331107E-2</v>
      </c>
      <c r="AP13" s="17">
        <v>0.15721117126542999</v>
      </c>
      <c r="AQ13" s="17">
        <v>0.19288921927397201</v>
      </c>
      <c r="AR13" s="17"/>
      <c r="AS13" s="17">
        <v>7.3899978790906401E-2</v>
      </c>
      <c r="AT13" s="17">
        <v>0.13569699990376299</v>
      </c>
      <c r="AU13" s="17">
        <v>0.13509610129806199</v>
      </c>
      <c r="AV13" s="17">
        <v>0.13125261013727299</v>
      </c>
      <c r="AW13" s="17">
        <v>0</v>
      </c>
      <c r="AX13" s="17"/>
      <c r="AY13" s="17">
        <v>7.4686311482619602E-2</v>
      </c>
      <c r="AZ13" s="17">
        <v>0.13104902646330699</v>
      </c>
      <c r="BA13" s="17">
        <v>0.14687831847547</v>
      </c>
      <c r="BB13" s="17">
        <v>0.160665438997531</v>
      </c>
      <c r="BC13" s="17">
        <v>6.2558655809677302E-2</v>
      </c>
      <c r="BD13" s="17"/>
      <c r="BE13" s="17">
        <v>0.21696721529134999</v>
      </c>
      <c r="BF13" s="17">
        <v>0.11945675499941601</v>
      </c>
      <c r="BG13" s="17">
        <v>0.118632288490056</v>
      </c>
      <c r="BH13" s="17">
        <v>0.111389289217403</v>
      </c>
      <c r="BI13" s="17"/>
      <c r="BJ13" s="17">
        <v>0.144427503959659</v>
      </c>
      <c r="BK13" s="17">
        <v>0.33466933955421402</v>
      </c>
      <c r="BL13" s="17">
        <v>0.13604599512609999</v>
      </c>
      <c r="BM13" s="17">
        <v>9.4288629945066593E-2</v>
      </c>
      <c r="BN13" s="17"/>
      <c r="BO13" s="17">
        <v>0.2441863802857</v>
      </c>
      <c r="BP13" s="17">
        <v>0.10155744007284501</v>
      </c>
      <c r="BQ13" s="17">
        <v>0.10601662894122101</v>
      </c>
      <c r="BR13" s="17"/>
      <c r="BS13" s="17">
        <v>0.12952820103013499</v>
      </c>
      <c r="BT13" s="17">
        <v>0.11403203479556399</v>
      </c>
      <c r="BU13" s="17"/>
      <c r="BV13" s="17">
        <v>0.15687159091482999</v>
      </c>
      <c r="BW13" s="17">
        <v>9.1834271939601197E-2</v>
      </c>
      <c r="BX13" s="17">
        <v>0.15733390872335601</v>
      </c>
      <c r="BY13" s="17"/>
      <c r="BZ13" s="17">
        <v>0.18207207083017499</v>
      </c>
      <c r="CA13" s="17">
        <v>0.18799445356887301</v>
      </c>
    </row>
    <row r="14" spans="2:79" x14ac:dyDescent="0.3">
      <c r="B14" s="18" t="s">
        <v>326</v>
      </c>
      <c r="C14" s="17">
        <v>5.5177479703825603E-2</v>
      </c>
      <c r="D14" s="17">
        <v>6.9078111656717095E-2</v>
      </c>
      <c r="E14" s="17">
        <v>4.0351348853454302E-2</v>
      </c>
      <c r="F14" s="17"/>
      <c r="G14" s="17">
        <v>6.8048598394711404E-2</v>
      </c>
      <c r="H14" s="17">
        <v>7.9337783355740099E-2</v>
      </c>
      <c r="I14" s="17">
        <v>7.9451363846490194E-2</v>
      </c>
      <c r="J14" s="17">
        <v>2.8496938086003301E-2</v>
      </c>
      <c r="K14" s="17">
        <v>4.1791913768135701E-2</v>
      </c>
      <c r="L14" s="17">
        <v>4.0381663282750703E-2</v>
      </c>
      <c r="M14" s="17"/>
      <c r="N14" s="17">
        <v>5.6986553435452197E-2</v>
      </c>
      <c r="O14" s="17">
        <v>3.4444606773812801E-2</v>
      </c>
      <c r="P14" s="17">
        <v>4.95094170970896E-2</v>
      </c>
      <c r="Q14" s="17">
        <v>8.1047213381084796E-2</v>
      </c>
      <c r="R14" s="17"/>
      <c r="S14" s="17">
        <v>7.3450635754252494E-2</v>
      </c>
      <c r="T14" s="17">
        <v>3.04480446257221E-2</v>
      </c>
      <c r="U14" s="17">
        <v>3.9549192647894603E-2</v>
      </c>
      <c r="V14" s="17">
        <v>5.9104137818335803E-2</v>
      </c>
      <c r="W14" s="17">
        <v>8.0220055886658703E-2</v>
      </c>
      <c r="X14" s="17">
        <v>7.0314585473100794E-2</v>
      </c>
      <c r="Y14" s="17">
        <v>0</v>
      </c>
      <c r="Z14" s="17">
        <v>8.6491049600508296E-2</v>
      </c>
      <c r="AA14" s="17">
        <v>2.7188231178673201E-2</v>
      </c>
      <c r="AB14" s="17">
        <v>0.112110242933659</v>
      </c>
      <c r="AC14" s="17">
        <v>4.2460442077720199E-2</v>
      </c>
      <c r="AD14" s="17">
        <v>6.7436285740676394E-2</v>
      </c>
      <c r="AE14" s="17"/>
      <c r="AF14" s="17">
        <v>4.3852465037260299E-2</v>
      </c>
      <c r="AG14" s="17">
        <v>3.4625353288187298E-2</v>
      </c>
      <c r="AH14" s="17">
        <v>5.19436182176796E-2</v>
      </c>
      <c r="AI14" s="17">
        <v>2.1478876931391101E-2</v>
      </c>
      <c r="AJ14" s="17">
        <v>9.2995635414403505E-2</v>
      </c>
      <c r="AK14" s="17"/>
      <c r="AL14" s="17">
        <v>4.4759105941029297E-2</v>
      </c>
      <c r="AM14" s="17">
        <v>4.7876073260718501E-2</v>
      </c>
      <c r="AN14" s="17">
        <v>4.5319662288074901E-2</v>
      </c>
      <c r="AO14" s="17">
        <v>4.8050179964154498E-2</v>
      </c>
      <c r="AP14" s="17">
        <v>0.10646407306901801</v>
      </c>
      <c r="AQ14" s="17">
        <v>0</v>
      </c>
      <c r="AR14" s="17"/>
      <c r="AS14" s="17">
        <v>0.14730452850675699</v>
      </c>
      <c r="AT14" s="17">
        <v>3.9849208177806503E-2</v>
      </c>
      <c r="AU14" s="17">
        <v>1.9358540657837001E-2</v>
      </c>
      <c r="AV14" s="17">
        <v>6.1933343358610803E-2</v>
      </c>
      <c r="AW14" s="17">
        <v>9.5752964606798593E-2</v>
      </c>
      <c r="AX14" s="17"/>
      <c r="AY14" s="17">
        <v>8.0704826230304394E-2</v>
      </c>
      <c r="AZ14" s="17">
        <v>5.0902999359753898E-2</v>
      </c>
      <c r="BA14" s="17">
        <v>3.4132091625792803E-2</v>
      </c>
      <c r="BB14" s="17">
        <v>4.9383975562271303E-2</v>
      </c>
      <c r="BC14" s="17">
        <v>8.8392873848483502E-2</v>
      </c>
      <c r="BD14" s="17"/>
      <c r="BE14" s="17">
        <v>7.1701905158937998E-2</v>
      </c>
      <c r="BF14" s="17">
        <v>8.5885335905982102E-2</v>
      </c>
      <c r="BG14" s="17">
        <v>3.0319181893027999E-2</v>
      </c>
      <c r="BH14" s="17">
        <v>7.17470202154184E-2</v>
      </c>
      <c r="BI14" s="17"/>
      <c r="BJ14" s="17">
        <v>4.10911011095733E-2</v>
      </c>
      <c r="BK14" s="17">
        <v>8.1248392273737494E-2</v>
      </c>
      <c r="BL14" s="17">
        <v>3.7826203216767898E-2</v>
      </c>
      <c r="BM14" s="17">
        <v>6.0510190154353903E-2</v>
      </c>
      <c r="BN14" s="17"/>
      <c r="BO14" s="17">
        <v>5.9581247179068098E-2</v>
      </c>
      <c r="BP14" s="17">
        <v>6.4572460130005699E-2</v>
      </c>
      <c r="BQ14" s="17">
        <v>5.0614563562900602E-2</v>
      </c>
      <c r="BR14" s="17"/>
      <c r="BS14" s="17">
        <v>4.0031093636590798E-2</v>
      </c>
      <c r="BT14" s="17">
        <v>7.4792970701895001E-2</v>
      </c>
      <c r="BU14" s="17"/>
      <c r="BV14" s="17">
        <v>6.6523339210143195E-2</v>
      </c>
      <c r="BW14" s="17">
        <v>5.04448615881209E-2</v>
      </c>
      <c r="BX14" s="17">
        <v>5.25999474220974E-2</v>
      </c>
      <c r="BY14" s="17"/>
      <c r="BZ14" s="17">
        <v>2.99884295514024E-2</v>
      </c>
      <c r="CA14" s="17">
        <v>0</v>
      </c>
    </row>
    <row r="15" spans="2:79" x14ac:dyDescent="0.3">
      <c r="B15" s="18" t="s">
        <v>327</v>
      </c>
      <c r="C15" s="19">
        <v>2.7288238963682598E-2</v>
      </c>
      <c r="D15" s="19">
        <v>3.0538428165654E-2</v>
      </c>
      <c r="E15" s="19">
        <v>2.4628255722891901E-2</v>
      </c>
      <c r="F15" s="19"/>
      <c r="G15" s="19">
        <v>2.3978364069581901E-2</v>
      </c>
      <c r="H15" s="19">
        <v>0</v>
      </c>
      <c r="I15" s="19">
        <v>1.69847332784985E-2</v>
      </c>
      <c r="J15" s="19">
        <v>5.3377090849134202E-2</v>
      </c>
      <c r="K15" s="19">
        <v>2.5014255194924201E-2</v>
      </c>
      <c r="L15" s="19">
        <v>4.0245626632004101E-2</v>
      </c>
      <c r="M15" s="19"/>
      <c r="N15" s="19">
        <v>2.7047040774096101E-2</v>
      </c>
      <c r="O15" s="19">
        <v>5.0459680184540799E-2</v>
      </c>
      <c r="P15" s="19">
        <v>2.43371438584228E-2</v>
      </c>
      <c r="Q15" s="19">
        <v>5.6098299604584196E-3</v>
      </c>
      <c r="R15" s="19"/>
      <c r="S15" s="19">
        <v>9.6908547040359498E-3</v>
      </c>
      <c r="T15" s="19">
        <v>3.1928927287262598E-2</v>
      </c>
      <c r="U15" s="19">
        <v>0</v>
      </c>
      <c r="V15" s="19">
        <v>5.4072069443401198E-2</v>
      </c>
      <c r="W15" s="19">
        <v>0.10255804681219</v>
      </c>
      <c r="X15" s="19">
        <v>1.1969184919501099E-2</v>
      </c>
      <c r="Y15" s="19">
        <v>0</v>
      </c>
      <c r="Z15" s="19">
        <v>0</v>
      </c>
      <c r="AA15" s="19">
        <v>1.49081344385503E-2</v>
      </c>
      <c r="AB15" s="19">
        <v>3.4855225622906397E-2</v>
      </c>
      <c r="AC15" s="19">
        <v>9.9914824061367605E-2</v>
      </c>
      <c r="AD15" s="19">
        <v>0</v>
      </c>
      <c r="AE15" s="19"/>
      <c r="AF15" s="19">
        <v>7.04805740909933E-2</v>
      </c>
      <c r="AG15" s="19">
        <v>1.59705127921148E-2</v>
      </c>
      <c r="AH15" s="19">
        <v>1.8440728420372102E-2</v>
      </c>
      <c r="AI15" s="19">
        <v>2.2911507875493099E-2</v>
      </c>
      <c r="AJ15" s="19">
        <v>0</v>
      </c>
      <c r="AK15" s="19"/>
      <c r="AL15" s="19">
        <v>2.3253456481037601E-2</v>
      </c>
      <c r="AM15" s="19">
        <v>4.8386459989560003E-2</v>
      </c>
      <c r="AN15" s="19">
        <v>1.65127084652162E-2</v>
      </c>
      <c r="AO15" s="19">
        <v>4.0192235652847803E-2</v>
      </c>
      <c r="AP15" s="19">
        <v>2.10630883026421E-2</v>
      </c>
      <c r="AQ15" s="19">
        <v>1.23729851774993E-2</v>
      </c>
      <c r="AR15" s="19"/>
      <c r="AS15" s="19">
        <v>3.4728022334531899E-2</v>
      </c>
      <c r="AT15" s="19">
        <v>2.04973676689496E-2</v>
      </c>
      <c r="AU15" s="19">
        <v>3.9503941691058302E-2</v>
      </c>
      <c r="AV15" s="19">
        <v>1.1875969577219999E-2</v>
      </c>
      <c r="AW15" s="19">
        <v>8.1327633585262696E-2</v>
      </c>
      <c r="AX15" s="19"/>
      <c r="AY15" s="19">
        <v>5.85775875062962E-2</v>
      </c>
      <c r="AZ15" s="19">
        <v>1.2138642832009499E-2</v>
      </c>
      <c r="BA15" s="19">
        <v>2.1324888714658999E-2</v>
      </c>
      <c r="BB15" s="19">
        <v>1.60530560808313E-2</v>
      </c>
      <c r="BC15" s="19">
        <v>5.9657795502810002E-2</v>
      </c>
      <c r="BD15" s="19"/>
      <c r="BE15" s="19">
        <v>3.3378431781446401E-2</v>
      </c>
      <c r="BF15" s="19">
        <v>1.58063225617667E-2</v>
      </c>
      <c r="BG15" s="19">
        <v>3.3077246513867398E-2</v>
      </c>
      <c r="BH15" s="19">
        <v>1.9495049958929801E-2</v>
      </c>
      <c r="BI15" s="19"/>
      <c r="BJ15" s="19">
        <v>2.3520512873003802E-2</v>
      </c>
      <c r="BK15" s="19">
        <v>0</v>
      </c>
      <c r="BL15" s="19">
        <v>3.3171230782594201E-2</v>
      </c>
      <c r="BM15" s="19">
        <v>2.8444117192574302E-2</v>
      </c>
      <c r="BN15" s="19"/>
      <c r="BO15" s="19">
        <v>0</v>
      </c>
      <c r="BP15" s="19">
        <v>2.3045695289542301E-2</v>
      </c>
      <c r="BQ15" s="19">
        <v>3.2954565089353599E-2</v>
      </c>
      <c r="BR15" s="19"/>
      <c r="BS15" s="19">
        <v>2.99242045261362E-2</v>
      </c>
      <c r="BT15" s="19">
        <v>2.4024495573352601E-2</v>
      </c>
      <c r="BU15" s="19"/>
      <c r="BV15" s="19">
        <v>2.1809333889082998E-2</v>
      </c>
      <c r="BW15" s="19">
        <v>1.70579089852043E-2</v>
      </c>
      <c r="BX15" s="19">
        <v>5.1465414345954703E-2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686</v>
      </c>
      <c r="D7" s="10">
        <v>322</v>
      </c>
      <c r="E7" s="10">
        <v>359</v>
      </c>
      <c r="F7" s="10"/>
      <c r="G7" s="10">
        <v>89</v>
      </c>
      <c r="H7" s="10">
        <v>111</v>
      </c>
      <c r="I7" s="10">
        <v>114</v>
      </c>
      <c r="J7" s="10">
        <v>104</v>
      </c>
      <c r="K7" s="10">
        <v>117</v>
      </c>
      <c r="L7" s="10">
        <v>151</v>
      </c>
      <c r="M7" s="10"/>
      <c r="N7" s="10">
        <v>197</v>
      </c>
      <c r="O7" s="10">
        <v>174</v>
      </c>
      <c r="P7" s="10">
        <v>150</v>
      </c>
      <c r="Q7" s="10">
        <v>164</v>
      </c>
      <c r="R7" s="10"/>
      <c r="S7" s="10">
        <v>107</v>
      </c>
      <c r="T7" s="10">
        <v>93</v>
      </c>
      <c r="U7" s="10">
        <v>49</v>
      </c>
      <c r="V7" s="10">
        <v>70</v>
      </c>
      <c r="W7" s="10">
        <v>38</v>
      </c>
      <c r="X7" s="10">
        <v>75</v>
      </c>
      <c r="Y7" s="10">
        <v>63</v>
      </c>
      <c r="Z7" s="10">
        <v>23</v>
      </c>
      <c r="AA7" s="10">
        <v>77</v>
      </c>
      <c r="AB7" s="10">
        <v>52</v>
      </c>
      <c r="AC7" s="10">
        <v>23</v>
      </c>
      <c r="AD7" s="10">
        <v>16</v>
      </c>
      <c r="AE7" s="10"/>
      <c r="AF7" s="10">
        <v>153</v>
      </c>
      <c r="AG7" s="10">
        <v>208</v>
      </c>
      <c r="AH7" s="10">
        <v>59</v>
      </c>
      <c r="AI7" s="10">
        <v>83</v>
      </c>
      <c r="AJ7" s="10">
        <v>36</v>
      </c>
      <c r="AK7" s="10"/>
      <c r="AL7" s="10">
        <v>144</v>
      </c>
      <c r="AM7" s="10">
        <v>129</v>
      </c>
      <c r="AN7" s="10">
        <v>66</v>
      </c>
      <c r="AO7" s="10">
        <v>157</v>
      </c>
      <c r="AP7" s="10">
        <v>48</v>
      </c>
      <c r="AQ7" s="10">
        <v>72</v>
      </c>
      <c r="AR7" s="10"/>
      <c r="AS7" s="10">
        <v>110</v>
      </c>
      <c r="AT7" s="10">
        <v>319</v>
      </c>
      <c r="AU7" s="10">
        <v>164</v>
      </c>
      <c r="AV7" s="10">
        <v>80</v>
      </c>
      <c r="AW7" s="10">
        <v>11</v>
      </c>
      <c r="AX7" s="10"/>
      <c r="AY7" s="10">
        <v>160</v>
      </c>
      <c r="AZ7" s="10">
        <v>255</v>
      </c>
      <c r="BA7" s="10">
        <v>142</v>
      </c>
      <c r="BB7" s="10">
        <v>90</v>
      </c>
      <c r="BC7" s="10">
        <v>32</v>
      </c>
      <c r="BD7" s="10"/>
      <c r="BE7" s="10">
        <v>29</v>
      </c>
      <c r="BF7" s="10">
        <v>113</v>
      </c>
      <c r="BG7" s="10">
        <v>333</v>
      </c>
      <c r="BH7" s="10">
        <v>205</v>
      </c>
      <c r="BI7" s="10"/>
      <c r="BJ7" s="10">
        <v>74</v>
      </c>
      <c r="BK7" s="10">
        <v>39</v>
      </c>
      <c r="BL7" s="10">
        <v>171</v>
      </c>
      <c r="BM7" s="10">
        <v>397</v>
      </c>
      <c r="BN7" s="10"/>
      <c r="BO7" s="10">
        <v>87</v>
      </c>
      <c r="BP7" s="10">
        <v>89</v>
      </c>
      <c r="BQ7" s="10">
        <v>507</v>
      </c>
      <c r="BR7" s="10"/>
      <c r="BS7" s="10">
        <v>387</v>
      </c>
      <c r="BT7" s="10">
        <v>298</v>
      </c>
      <c r="BU7" s="10"/>
      <c r="BV7" s="10">
        <v>153</v>
      </c>
      <c r="BW7" s="10">
        <v>288</v>
      </c>
      <c r="BX7" s="10">
        <v>207</v>
      </c>
      <c r="BY7" s="10"/>
      <c r="BZ7" s="10">
        <v>43</v>
      </c>
      <c r="CA7" s="10">
        <v>34</v>
      </c>
    </row>
    <row r="8" spans="2:79" ht="30" customHeight="1" x14ac:dyDescent="0.3">
      <c r="B8" s="11" t="s">
        <v>20</v>
      </c>
      <c r="C8" s="11">
        <v>684</v>
      </c>
      <c r="D8" s="11">
        <v>328</v>
      </c>
      <c r="E8" s="11">
        <v>352</v>
      </c>
      <c r="F8" s="11"/>
      <c r="G8" s="11">
        <v>83</v>
      </c>
      <c r="H8" s="11">
        <v>118</v>
      </c>
      <c r="I8" s="11">
        <v>114</v>
      </c>
      <c r="J8" s="11">
        <v>119</v>
      </c>
      <c r="K8" s="11">
        <v>108</v>
      </c>
      <c r="L8" s="11">
        <v>141</v>
      </c>
      <c r="M8" s="11"/>
      <c r="N8" s="11">
        <v>185</v>
      </c>
      <c r="O8" s="11">
        <v>178</v>
      </c>
      <c r="P8" s="11">
        <v>155</v>
      </c>
      <c r="Q8" s="11">
        <v>165</v>
      </c>
      <c r="R8" s="11"/>
      <c r="S8" s="11">
        <v>102</v>
      </c>
      <c r="T8" s="11">
        <v>89</v>
      </c>
      <c r="U8" s="11">
        <v>50</v>
      </c>
      <c r="V8" s="11">
        <v>70</v>
      </c>
      <c r="W8" s="11">
        <v>40</v>
      </c>
      <c r="X8" s="11">
        <v>74</v>
      </c>
      <c r="Y8" s="11">
        <v>57</v>
      </c>
      <c r="Z8" s="11">
        <v>24</v>
      </c>
      <c r="AA8" s="11">
        <v>72</v>
      </c>
      <c r="AB8" s="11">
        <v>58</v>
      </c>
      <c r="AC8" s="11">
        <v>30</v>
      </c>
      <c r="AD8" s="11">
        <v>18</v>
      </c>
      <c r="AE8" s="11"/>
      <c r="AF8" s="11">
        <v>147</v>
      </c>
      <c r="AG8" s="11">
        <v>209</v>
      </c>
      <c r="AH8" s="11">
        <v>59</v>
      </c>
      <c r="AI8" s="11">
        <v>83</v>
      </c>
      <c r="AJ8" s="11">
        <v>37</v>
      </c>
      <c r="AK8" s="11"/>
      <c r="AL8" s="11">
        <v>143</v>
      </c>
      <c r="AM8" s="11">
        <v>127</v>
      </c>
      <c r="AN8" s="11">
        <v>66</v>
      </c>
      <c r="AO8" s="11">
        <v>154</v>
      </c>
      <c r="AP8" s="11">
        <v>48</v>
      </c>
      <c r="AQ8" s="11">
        <v>72</v>
      </c>
      <c r="AR8" s="11"/>
      <c r="AS8" s="11">
        <v>107</v>
      </c>
      <c r="AT8" s="11">
        <v>317</v>
      </c>
      <c r="AU8" s="11">
        <v>165</v>
      </c>
      <c r="AV8" s="11">
        <v>81</v>
      </c>
      <c r="AW8" s="11">
        <v>12</v>
      </c>
      <c r="AX8" s="11"/>
      <c r="AY8" s="11">
        <v>155</v>
      </c>
      <c r="AZ8" s="11">
        <v>251</v>
      </c>
      <c r="BA8" s="11">
        <v>144</v>
      </c>
      <c r="BB8" s="11">
        <v>94</v>
      </c>
      <c r="BC8" s="11">
        <v>33</v>
      </c>
      <c r="BD8" s="11"/>
      <c r="BE8" s="11">
        <v>28</v>
      </c>
      <c r="BF8" s="11">
        <v>113</v>
      </c>
      <c r="BG8" s="11">
        <v>331</v>
      </c>
      <c r="BH8" s="11">
        <v>206</v>
      </c>
      <c r="BI8" s="11"/>
      <c r="BJ8" s="11">
        <v>77</v>
      </c>
      <c r="BK8" s="11">
        <v>37</v>
      </c>
      <c r="BL8" s="11">
        <v>169</v>
      </c>
      <c r="BM8" s="11">
        <v>395</v>
      </c>
      <c r="BN8" s="11"/>
      <c r="BO8" s="11">
        <v>87</v>
      </c>
      <c r="BP8" s="11">
        <v>90</v>
      </c>
      <c r="BQ8" s="11">
        <v>504</v>
      </c>
      <c r="BR8" s="11"/>
      <c r="BS8" s="11">
        <v>383</v>
      </c>
      <c r="BT8" s="11">
        <v>299</v>
      </c>
      <c r="BU8" s="11"/>
      <c r="BV8" s="11">
        <v>155</v>
      </c>
      <c r="BW8" s="11">
        <v>288</v>
      </c>
      <c r="BX8" s="11">
        <v>201</v>
      </c>
      <c r="BY8" s="11"/>
      <c r="BZ8" s="11">
        <v>44</v>
      </c>
      <c r="CA8" s="11">
        <v>33</v>
      </c>
    </row>
    <row r="9" spans="2:79" x14ac:dyDescent="0.3">
      <c r="B9" s="18" t="s">
        <v>321</v>
      </c>
      <c r="C9" s="17">
        <v>6.1253614700274503E-2</v>
      </c>
      <c r="D9" s="17">
        <v>7.3751936168194601E-2</v>
      </c>
      <c r="E9" s="17">
        <v>5.0435220789227499E-2</v>
      </c>
      <c r="F9" s="17"/>
      <c r="G9" s="17">
        <v>5.6035121772675299E-2</v>
      </c>
      <c r="H9" s="17">
        <v>9.6235525930054203E-2</v>
      </c>
      <c r="I9" s="17">
        <v>6.5058390313864206E-2</v>
      </c>
      <c r="J9" s="17">
        <v>3.4943726957023698E-2</v>
      </c>
      <c r="K9" s="17">
        <v>5.23933723237631E-2</v>
      </c>
      <c r="L9" s="17">
        <v>6.0947460367302003E-2</v>
      </c>
      <c r="M9" s="17"/>
      <c r="N9" s="17">
        <v>8.2525639664939296E-2</v>
      </c>
      <c r="O9" s="17">
        <v>5.0044195198162202E-2</v>
      </c>
      <c r="P9" s="17">
        <v>3.7869842714973602E-2</v>
      </c>
      <c r="Q9" s="17">
        <v>7.1845838566401102E-2</v>
      </c>
      <c r="R9" s="17"/>
      <c r="S9" s="17">
        <v>7.0178217329569401E-2</v>
      </c>
      <c r="T9" s="17">
        <v>4.50951523232146E-2</v>
      </c>
      <c r="U9" s="17">
        <v>9.8023739310867095E-2</v>
      </c>
      <c r="V9" s="17">
        <v>2.7453625093154299E-2</v>
      </c>
      <c r="W9" s="17">
        <v>8.0886588222160105E-2</v>
      </c>
      <c r="X9" s="17">
        <v>7.9834722239490397E-2</v>
      </c>
      <c r="Y9" s="17">
        <v>7.9986478552955306E-2</v>
      </c>
      <c r="Z9" s="17">
        <v>0.13913792997732899</v>
      </c>
      <c r="AA9" s="17">
        <v>3.57386917029308E-2</v>
      </c>
      <c r="AB9" s="17">
        <v>5.6935728101545E-2</v>
      </c>
      <c r="AC9" s="17">
        <v>3.15825575141329E-2</v>
      </c>
      <c r="AD9" s="17">
        <v>0</v>
      </c>
      <c r="AE9" s="17"/>
      <c r="AF9" s="17">
        <v>8.3544774653429105E-2</v>
      </c>
      <c r="AG9" s="17">
        <v>6.0295914226420902E-2</v>
      </c>
      <c r="AH9" s="17">
        <v>7.1471557858710899E-2</v>
      </c>
      <c r="AI9" s="17">
        <v>2.06256951541938E-2</v>
      </c>
      <c r="AJ9" s="17">
        <v>0.112912973386</v>
      </c>
      <c r="AK9" s="17"/>
      <c r="AL9" s="17">
        <v>8.7382358787760905E-2</v>
      </c>
      <c r="AM9" s="17">
        <v>9.0881382086582599E-2</v>
      </c>
      <c r="AN9" s="17">
        <v>7.7889876018633494E-2</v>
      </c>
      <c r="AO9" s="17">
        <v>4.2770078940907397E-2</v>
      </c>
      <c r="AP9" s="17">
        <v>4.2930877533394203E-2</v>
      </c>
      <c r="AQ9" s="17">
        <v>4.1552211650245099E-2</v>
      </c>
      <c r="AR9" s="17"/>
      <c r="AS9" s="17">
        <v>0.14066229288023499</v>
      </c>
      <c r="AT9" s="17">
        <v>3.8213375889652498E-2</v>
      </c>
      <c r="AU9" s="17">
        <v>4.7074364965735097E-2</v>
      </c>
      <c r="AV9" s="17">
        <v>7.2718748872116407E-2</v>
      </c>
      <c r="AW9" s="17">
        <v>0</v>
      </c>
      <c r="AX9" s="17"/>
      <c r="AY9" s="17">
        <v>0.105376756084195</v>
      </c>
      <c r="AZ9" s="17">
        <v>3.3862518163423699E-2</v>
      </c>
      <c r="BA9" s="17">
        <v>4.1918180992500699E-2</v>
      </c>
      <c r="BB9" s="17">
        <v>8.7304190284543198E-2</v>
      </c>
      <c r="BC9" s="17">
        <v>8.6131337599282196E-2</v>
      </c>
      <c r="BD9" s="17"/>
      <c r="BE9" s="17">
        <v>6.5149359851241304E-2</v>
      </c>
      <c r="BF9" s="17">
        <v>8.6486530068581799E-2</v>
      </c>
      <c r="BG9" s="17">
        <v>7.1138524779588902E-2</v>
      </c>
      <c r="BH9" s="17">
        <v>3.2908407777470401E-2</v>
      </c>
      <c r="BI9" s="17"/>
      <c r="BJ9" s="17">
        <v>4.85629886213284E-2</v>
      </c>
      <c r="BK9" s="17">
        <v>0.16245006660295</v>
      </c>
      <c r="BL9" s="17">
        <v>4.39079907645408E-2</v>
      </c>
      <c r="BM9" s="17">
        <v>6.2539301331173899E-2</v>
      </c>
      <c r="BN9" s="17"/>
      <c r="BO9" s="17">
        <v>7.5498622474018701E-2</v>
      </c>
      <c r="BP9" s="17">
        <v>4.1065378015592902E-2</v>
      </c>
      <c r="BQ9" s="17">
        <v>6.2804478918026901E-2</v>
      </c>
      <c r="BR9" s="17"/>
      <c r="BS9" s="17">
        <v>7.2114633232594594E-2</v>
      </c>
      <c r="BT9" s="17">
        <v>4.7597851368811298E-2</v>
      </c>
      <c r="BU9" s="17"/>
      <c r="BV9" s="17">
        <v>7.14801746929907E-2</v>
      </c>
      <c r="BW9" s="17">
        <v>5.42237552317993E-2</v>
      </c>
      <c r="BX9" s="17">
        <v>7.5349222216698999E-2</v>
      </c>
      <c r="BY9" s="17"/>
      <c r="BZ9" s="17">
        <v>7.3132407040130007E-2</v>
      </c>
      <c r="CA9" s="17">
        <v>0.132474292318911</v>
      </c>
    </row>
    <row r="10" spans="2:79" x14ac:dyDescent="0.3">
      <c r="B10" s="18" t="s">
        <v>322</v>
      </c>
      <c r="C10" s="17">
        <v>0.17826871417051501</v>
      </c>
      <c r="D10" s="17">
        <v>0.17537076355414999</v>
      </c>
      <c r="E10" s="17">
        <v>0.178248221436173</v>
      </c>
      <c r="F10" s="17"/>
      <c r="G10" s="17">
        <v>0.30376189787417501</v>
      </c>
      <c r="H10" s="17">
        <v>0.26891941304085099</v>
      </c>
      <c r="I10" s="17">
        <v>0.210948324013712</v>
      </c>
      <c r="J10" s="17">
        <v>0.107985542326447</v>
      </c>
      <c r="K10" s="17">
        <v>0.13638965875756601</v>
      </c>
      <c r="L10" s="17">
        <v>9.2770633414043902E-2</v>
      </c>
      <c r="M10" s="17"/>
      <c r="N10" s="17">
        <v>0.22757201407371899</v>
      </c>
      <c r="O10" s="17">
        <v>0.16515676454088499</v>
      </c>
      <c r="P10" s="17">
        <v>0.165780036720691</v>
      </c>
      <c r="Q10" s="17">
        <v>0.14443398090878901</v>
      </c>
      <c r="R10" s="17"/>
      <c r="S10" s="17">
        <v>0.223101904052453</v>
      </c>
      <c r="T10" s="17">
        <v>0.179160524021549</v>
      </c>
      <c r="U10" s="17">
        <v>0.194431730385975</v>
      </c>
      <c r="V10" s="17">
        <v>0.16067445751853801</v>
      </c>
      <c r="W10" s="17">
        <v>0.15854462218075499</v>
      </c>
      <c r="X10" s="17">
        <v>0.19474532173126299</v>
      </c>
      <c r="Y10" s="17">
        <v>0.21452257881356401</v>
      </c>
      <c r="Z10" s="17">
        <v>0.173710677176143</v>
      </c>
      <c r="AA10" s="17">
        <v>0.16552446450875599</v>
      </c>
      <c r="AB10" s="17">
        <v>7.8499947299112E-2</v>
      </c>
      <c r="AC10" s="17">
        <v>0.167756085653811</v>
      </c>
      <c r="AD10" s="17">
        <v>0.198554966177173</v>
      </c>
      <c r="AE10" s="17"/>
      <c r="AF10" s="17">
        <v>0.106196590315511</v>
      </c>
      <c r="AG10" s="17">
        <v>0.23483495473875701</v>
      </c>
      <c r="AH10" s="17">
        <v>0.17997982984701899</v>
      </c>
      <c r="AI10" s="17">
        <v>0.12842031411329699</v>
      </c>
      <c r="AJ10" s="17">
        <v>0.19793483947332099</v>
      </c>
      <c r="AK10" s="17"/>
      <c r="AL10" s="17">
        <v>0.18179262042671501</v>
      </c>
      <c r="AM10" s="17">
        <v>0.18337792611666701</v>
      </c>
      <c r="AN10" s="17">
        <v>0.22903662576011999</v>
      </c>
      <c r="AO10" s="17">
        <v>0.134096893195323</v>
      </c>
      <c r="AP10" s="17">
        <v>0.168549130149521</v>
      </c>
      <c r="AQ10" s="17">
        <v>0.18978778831564599</v>
      </c>
      <c r="AR10" s="17"/>
      <c r="AS10" s="17">
        <v>0.222965947485087</v>
      </c>
      <c r="AT10" s="17">
        <v>0.20584709023110201</v>
      </c>
      <c r="AU10" s="17">
        <v>9.2580956393523303E-2</v>
      </c>
      <c r="AV10" s="17">
        <v>0.16323139988141599</v>
      </c>
      <c r="AW10" s="17">
        <v>0.36625947643597201</v>
      </c>
      <c r="AX10" s="17"/>
      <c r="AY10" s="17">
        <v>0.159038970039481</v>
      </c>
      <c r="AZ10" s="17">
        <v>0.209927977701277</v>
      </c>
      <c r="BA10" s="17">
        <v>0.15047737321157501</v>
      </c>
      <c r="BB10" s="17">
        <v>0.162318664219057</v>
      </c>
      <c r="BC10" s="17">
        <v>0.17401965045602999</v>
      </c>
      <c r="BD10" s="17"/>
      <c r="BE10" s="17">
        <v>7.3139187037819506E-2</v>
      </c>
      <c r="BF10" s="17">
        <v>0.157548653577851</v>
      </c>
      <c r="BG10" s="17">
        <v>0.17252570748280699</v>
      </c>
      <c r="BH10" s="17">
        <v>0.21869759194406599</v>
      </c>
      <c r="BI10" s="17"/>
      <c r="BJ10" s="17">
        <v>0.149517789566639</v>
      </c>
      <c r="BK10" s="17">
        <v>0.24808904263157999</v>
      </c>
      <c r="BL10" s="17">
        <v>0.16338132269414199</v>
      </c>
      <c r="BM10" s="17">
        <v>0.180743428899798</v>
      </c>
      <c r="BN10" s="17"/>
      <c r="BO10" s="17">
        <v>0.27265658278189298</v>
      </c>
      <c r="BP10" s="17">
        <v>0.14838792526873601</v>
      </c>
      <c r="BQ10" s="17">
        <v>0.16846518570757299</v>
      </c>
      <c r="BR10" s="17"/>
      <c r="BS10" s="17">
        <v>0.15446597609982099</v>
      </c>
      <c r="BT10" s="17">
        <v>0.20946696120810901</v>
      </c>
      <c r="BU10" s="17"/>
      <c r="BV10" s="17">
        <v>0.19500608697951399</v>
      </c>
      <c r="BW10" s="17">
        <v>0.17137011588441001</v>
      </c>
      <c r="BX10" s="17">
        <v>0.170325594799661</v>
      </c>
      <c r="BY10" s="17"/>
      <c r="BZ10" s="17">
        <v>0.279490253554043</v>
      </c>
      <c r="CA10" s="17">
        <v>0.44870220658358601</v>
      </c>
    </row>
    <row r="11" spans="2:79" x14ac:dyDescent="0.3">
      <c r="B11" s="18" t="s">
        <v>323</v>
      </c>
      <c r="C11" s="17">
        <v>0.25872510222839501</v>
      </c>
      <c r="D11" s="17">
        <v>0.23033052741976601</v>
      </c>
      <c r="E11" s="17">
        <v>0.28574935061227302</v>
      </c>
      <c r="F11" s="17"/>
      <c r="G11" s="17">
        <v>0.288438448586541</v>
      </c>
      <c r="H11" s="17">
        <v>0.20823935661200901</v>
      </c>
      <c r="I11" s="17">
        <v>0.19526966374351901</v>
      </c>
      <c r="J11" s="17">
        <v>0.31976410304173503</v>
      </c>
      <c r="K11" s="17">
        <v>0.28881464480101698</v>
      </c>
      <c r="L11" s="17">
        <v>0.260297878354048</v>
      </c>
      <c r="M11" s="17"/>
      <c r="N11" s="17">
        <v>0.22187408428244901</v>
      </c>
      <c r="O11" s="17">
        <v>0.245139776985175</v>
      </c>
      <c r="P11" s="17">
        <v>0.25257741802122702</v>
      </c>
      <c r="Q11" s="17">
        <v>0.32168689357500402</v>
      </c>
      <c r="R11" s="17"/>
      <c r="S11" s="17">
        <v>0.238425973487362</v>
      </c>
      <c r="T11" s="17">
        <v>0.27492876164365498</v>
      </c>
      <c r="U11" s="17">
        <v>0.17011224842822401</v>
      </c>
      <c r="V11" s="17">
        <v>0.29615783307114901</v>
      </c>
      <c r="W11" s="17">
        <v>0.22795489238022301</v>
      </c>
      <c r="X11" s="17">
        <v>0.17707848048025401</v>
      </c>
      <c r="Y11" s="17">
        <v>0.27007452776250102</v>
      </c>
      <c r="Z11" s="17">
        <v>0.26910387368018901</v>
      </c>
      <c r="AA11" s="17">
        <v>0.25103460615942602</v>
      </c>
      <c r="AB11" s="17">
        <v>0.403904417505494</v>
      </c>
      <c r="AC11" s="17">
        <v>0.26687805430988498</v>
      </c>
      <c r="AD11" s="17">
        <v>0.29872260428442099</v>
      </c>
      <c r="AE11" s="17"/>
      <c r="AF11" s="17">
        <v>0.228075762773362</v>
      </c>
      <c r="AG11" s="17">
        <v>0.28120813066771799</v>
      </c>
      <c r="AH11" s="17">
        <v>0.28002544507932797</v>
      </c>
      <c r="AI11" s="17">
        <v>0.24660771034857401</v>
      </c>
      <c r="AJ11" s="17">
        <v>0.20342360289089101</v>
      </c>
      <c r="AK11" s="17"/>
      <c r="AL11" s="17">
        <v>0.333391123247815</v>
      </c>
      <c r="AM11" s="17">
        <v>0.193468998818808</v>
      </c>
      <c r="AN11" s="17">
        <v>0.33183545054823299</v>
      </c>
      <c r="AO11" s="17">
        <v>0.22158474875780501</v>
      </c>
      <c r="AP11" s="17">
        <v>0.29416848295804399</v>
      </c>
      <c r="AQ11" s="17">
        <v>0.19298346816623299</v>
      </c>
      <c r="AR11" s="17"/>
      <c r="AS11" s="17">
        <v>0.188270121649457</v>
      </c>
      <c r="AT11" s="17">
        <v>0.26239598196994102</v>
      </c>
      <c r="AU11" s="17">
        <v>0.33151538300727201</v>
      </c>
      <c r="AV11" s="17">
        <v>0.19673059733835099</v>
      </c>
      <c r="AW11" s="17">
        <v>0.25765339283219402</v>
      </c>
      <c r="AX11" s="17"/>
      <c r="AY11" s="17">
        <v>0.21187700707867299</v>
      </c>
      <c r="AZ11" s="17">
        <v>0.26440679968997499</v>
      </c>
      <c r="BA11" s="17">
        <v>0.29210243493749499</v>
      </c>
      <c r="BB11" s="17">
        <v>0.26156031143151898</v>
      </c>
      <c r="BC11" s="17">
        <v>0.27900094574016299</v>
      </c>
      <c r="BD11" s="17"/>
      <c r="BE11" s="17">
        <v>0.242517919439731</v>
      </c>
      <c r="BF11" s="17">
        <v>0.22202779504974701</v>
      </c>
      <c r="BG11" s="17">
        <v>0.25343548106028602</v>
      </c>
      <c r="BH11" s="17">
        <v>0.29319596396713599</v>
      </c>
      <c r="BI11" s="17"/>
      <c r="BJ11" s="17">
        <v>0.23229797921815501</v>
      </c>
      <c r="BK11" s="17">
        <v>0.18800757497635101</v>
      </c>
      <c r="BL11" s="17">
        <v>0.27549921878466299</v>
      </c>
      <c r="BM11" s="17">
        <v>0.264615726765772</v>
      </c>
      <c r="BN11" s="17"/>
      <c r="BO11" s="17">
        <v>0.22182522276893399</v>
      </c>
      <c r="BP11" s="17">
        <v>0.26004193063625602</v>
      </c>
      <c r="BQ11" s="17">
        <v>0.26478586379617203</v>
      </c>
      <c r="BR11" s="17"/>
      <c r="BS11" s="17">
        <v>0.25866050511115701</v>
      </c>
      <c r="BT11" s="17">
        <v>0.25985973554289998</v>
      </c>
      <c r="BU11" s="17"/>
      <c r="BV11" s="17">
        <v>0.30794054134711302</v>
      </c>
      <c r="BW11" s="17">
        <v>0.27578639765158303</v>
      </c>
      <c r="BX11" s="17">
        <v>0.20215480406942599</v>
      </c>
      <c r="BY11" s="17"/>
      <c r="BZ11" s="17">
        <v>0.234773368378942</v>
      </c>
      <c r="CA11" s="17">
        <v>0.172454346059734</v>
      </c>
    </row>
    <row r="12" spans="2:79" x14ac:dyDescent="0.3">
      <c r="B12" s="18" t="s">
        <v>324</v>
      </c>
      <c r="C12" s="17">
        <v>0.19723594794940399</v>
      </c>
      <c r="D12" s="17">
        <v>0.18062993882071601</v>
      </c>
      <c r="E12" s="17">
        <v>0.21537107184176299</v>
      </c>
      <c r="F12" s="17"/>
      <c r="G12" s="17">
        <v>0.13634837190623</v>
      </c>
      <c r="H12" s="17">
        <v>0.200488127782633</v>
      </c>
      <c r="I12" s="17">
        <v>0.222461550389463</v>
      </c>
      <c r="J12" s="17">
        <v>0.187404574728193</v>
      </c>
      <c r="K12" s="17">
        <v>0.18479486312409299</v>
      </c>
      <c r="L12" s="17">
        <v>0.22802430305750301</v>
      </c>
      <c r="M12" s="17"/>
      <c r="N12" s="17">
        <v>0.16944751415766701</v>
      </c>
      <c r="O12" s="17">
        <v>0.19917061823717599</v>
      </c>
      <c r="P12" s="17">
        <v>0.261252712673538</v>
      </c>
      <c r="Q12" s="17">
        <v>0.16713078748870999</v>
      </c>
      <c r="R12" s="17"/>
      <c r="S12" s="17">
        <v>0.188625697188916</v>
      </c>
      <c r="T12" s="17">
        <v>0.18049146873703301</v>
      </c>
      <c r="U12" s="17">
        <v>0.27046274868449299</v>
      </c>
      <c r="V12" s="17">
        <v>0.23202468986857699</v>
      </c>
      <c r="W12" s="17">
        <v>7.8561595715936405E-2</v>
      </c>
      <c r="X12" s="17">
        <v>0.25107343548945199</v>
      </c>
      <c r="Y12" s="17">
        <v>0.166492973644116</v>
      </c>
      <c r="Z12" s="17">
        <v>0.215548515124389</v>
      </c>
      <c r="AA12" s="17">
        <v>0.20275798584615101</v>
      </c>
      <c r="AB12" s="17">
        <v>0.14292243077757499</v>
      </c>
      <c r="AC12" s="17">
        <v>0.32238289031106299</v>
      </c>
      <c r="AD12" s="17">
        <v>4.4806086352029199E-2</v>
      </c>
      <c r="AE12" s="17"/>
      <c r="AF12" s="17">
        <v>0.19833947065892399</v>
      </c>
      <c r="AG12" s="17">
        <v>0.153667854261263</v>
      </c>
      <c r="AH12" s="17">
        <v>0.19420522512980101</v>
      </c>
      <c r="AI12" s="17">
        <v>0.24805203771683501</v>
      </c>
      <c r="AJ12" s="17">
        <v>0.22291244225281601</v>
      </c>
      <c r="AK12" s="17"/>
      <c r="AL12" s="17">
        <v>0.13920707491281001</v>
      </c>
      <c r="AM12" s="17">
        <v>0.211869960717775</v>
      </c>
      <c r="AN12" s="17">
        <v>9.9618746767718994E-2</v>
      </c>
      <c r="AO12" s="17">
        <v>0.21123371003418401</v>
      </c>
      <c r="AP12" s="17">
        <v>0.13443591376693101</v>
      </c>
      <c r="AQ12" s="17">
        <v>0.33023930765901999</v>
      </c>
      <c r="AR12" s="17"/>
      <c r="AS12" s="17">
        <v>0.16551511317172099</v>
      </c>
      <c r="AT12" s="17">
        <v>0.21137345107907099</v>
      </c>
      <c r="AU12" s="17">
        <v>0.18765369529371001</v>
      </c>
      <c r="AV12" s="17">
        <v>0.210680027253972</v>
      </c>
      <c r="AW12" s="17">
        <v>8.4621798454841607E-2</v>
      </c>
      <c r="AX12" s="17"/>
      <c r="AY12" s="17">
        <v>0.15282610693161799</v>
      </c>
      <c r="AZ12" s="17">
        <v>0.21056493675886601</v>
      </c>
      <c r="BA12" s="17">
        <v>0.25576226370099597</v>
      </c>
      <c r="BB12" s="17">
        <v>0.162592656210654</v>
      </c>
      <c r="BC12" s="17">
        <v>0.120713585718238</v>
      </c>
      <c r="BD12" s="17"/>
      <c r="BE12" s="17">
        <v>0.23529776371810199</v>
      </c>
      <c r="BF12" s="17">
        <v>0.19148611452626499</v>
      </c>
      <c r="BG12" s="17">
        <v>0.199473331136621</v>
      </c>
      <c r="BH12" s="17">
        <v>0.18708676085224701</v>
      </c>
      <c r="BI12" s="17"/>
      <c r="BJ12" s="17">
        <v>0.21117113676336899</v>
      </c>
      <c r="BK12" s="17">
        <v>0.14647159079928801</v>
      </c>
      <c r="BL12" s="17">
        <v>0.20384948692448701</v>
      </c>
      <c r="BM12" s="17">
        <v>0.19613470662062599</v>
      </c>
      <c r="BN12" s="17"/>
      <c r="BO12" s="17">
        <v>0.14145886278679201</v>
      </c>
      <c r="BP12" s="17">
        <v>0.28884697341969201</v>
      </c>
      <c r="BQ12" s="17">
        <v>0.18945375260164499</v>
      </c>
      <c r="BR12" s="17"/>
      <c r="BS12" s="17">
        <v>0.20999799942622499</v>
      </c>
      <c r="BT12" s="17">
        <v>0.181699270093967</v>
      </c>
      <c r="BU12" s="17"/>
      <c r="BV12" s="17">
        <v>0.169033048410835</v>
      </c>
      <c r="BW12" s="17">
        <v>0.213752319696867</v>
      </c>
      <c r="BX12" s="17">
        <v>0.186811458841286</v>
      </c>
      <c r="BY12" s="17"/>
      <c r="BZ12" s="17">
        <v>0.197370155670514</v>
      </c>
      <c r="CA12" s="17">
        <v>0.13932312362646301</v>
      </c>
    </row>
    <row r="13" spans="2:79" x14ac:dyDescent="0.3">
      <c r="B13" s="18" t="s">
        <v>325</v>
      </c>
      <c r="C13" s="17">
        <v>0.18607219726985</v>
      </c>
      <c r="D13" s="17">
        <v>0.204397448358213</v>
      </c>
      <c r="E13" s="17">
        <v>0.16888164300172701</v>
      </c>
      <c r="F13" s="17"/>
      <c r="G13" s="17">
        <v>0.14484458595076499</v>
      </c>
      <c r="H13" s="17">
        <v>0.15959605644080299</v>
      </c>
      <c r="I13" s="17">
        <v>0.175070869343773</v>
      </c>
      <c r="J13" s="17">
        <v>0.22171722192155199</v>
      </c>
      <c r="K13" s="17">
        <v>0.19766349513286</v>
      </c>
      <c r="L13" s="17">
        <v>0.20263039608299499</v>
      </c>
      <c r="M13" s="17"/>
      <c r="N13" s="17">
        <v>0.19307474972960201</v>
      </c>
      <c r="O13" s="17">
        <v>0.196054228958157</v>
      </c>
      <c r="P13" s="17">
        <v>0.19907588688191899</v>
      </c>
      <c r="Q13" s="17">
        <v>0.15635182834362199</v>
      </c>
      <c r="R13" s="17"/>
      <c r="S13" s="17">
        <v>0.14434794093449199</v>
      </c>
      <c r="T13" s="17">
        <v>0.201858937572057</v>
      </c>
      <c r="U13" s="17">
        <v>0.18638199634326499</v>
      </c>
      <c r="V13" s="17">
        <v>0.156006762819873</v>
      </c>
      <c r="W13" s="17">
        <v>0.20609445465803</v>
      </c>
      <c r="X13" s="17">
        <v>0.24336969043602999</v>
      </c>
      <c r="Y13" s="17">
        <v>0.176237606367799</v>
      </c>
      <c r="Z13" s="17">
        <v>0.169741358677892</v>
      </c>
      <c r="AA13" s="17">
        <v>0.187972860949983</v>
      </c>
      <c r="AB13" s="17">
        <v>0.16793370537461699</v>
      </c>
      <c r="AC13" s="17">
        <v>8.2907575217402496E-2</v>
      </c>
      <c r="AD13" s="17">
        <v>0.45791634318637697</v>
      </c>
      <c r="AE13" s="17"/>
      <c r="AF13" s="17">
        <v>0.19307868535981401</v>
      </c>
      <c r="AG13" s="17">
        <v>0.168851963595231</v>
      </c>
      <c r="AH13" s="17">
        <v>0.18916275345900299</v>
      </c>
      <c r="AI13" s="17">
        <v>0.207997918617539</v>
      </c>
      <c r="AJ13" s="17">
        <v>0.1787528948124</v>
      </c>
      <c r="AK13" s="17"/>
      <c r="AL13" s="17">
        <v>0.19184391504607401</v>
      </c>
      <c r="AM13" s="17">
        <v>0.186923539891032</v>
      </c>
      <c r="AN13" s="17">
        <v>0.18726480813508201</v>
      </c>
      <c r="AO13" s="17">
        <v>0.22903671109767099</v>
      </c>
      <c r="AP13" s="17">
        <v>0.18820104895624201</v>
      </c>
      <c r="AQ13" s="17">
        <v>0.10596832421438999</v>
      </c>
      <c r="AR13" s="17"/>
      <c r="AS13" s="17">
        <v>0.13937681855030101</v>
      </c>
      <c r="AT13" s="17">
        <v>0.196469299894966</v>
      </c>
      <c r="AU13" s="17">
        <v>0.18882845673304799</v>
      </c>
      <c r="AV13" s="17">
        <v>0.217404207323528</v>
      </c>
      <c r="AW13" s="17">
        <v>0.11438473408493099</v>
      </c>
      <c r="AX13" s="17"/>
      <c r="AY13" s="17">
        <v>0.20193138402372099</v>
      </c>
      <c r="AZ13" s="17">
        <v>0.198458097944194</v>
      </c>
      <c r="BA13" s="17">
        <v>0.14375991790339199</v>
      </c>
      <c r="BB13" s="17">
        <v>0.21284818308966599</v>
      </c>
      <c r="BC13" s="17">
        <v>0.13635265011074599</v>
      </c>
      <c r="BD13" s="17"/>
      <c r="BE13" s="17">
        <v>0.21185751321594701</v>
      </c>
      <c r="BF13" s="17">
        <v>0.225559023231027</v>
      </c>
      <c r="BG13" s="17">
        <v>0.180927330732505</v>
      </c>
      <c r="BH13" s="17">
        <v>0.16365976363926599</v>
      </c>
      <c r="BI13" s="17"/>
      <c r="BJ13" s="17">
        <v>0.22465960635903301</v>
      </c>
      <c r="BK13" s="17">
        <v>0.18257447440222499</v>
      </c>
      <c r="BL13" s="17">
        <v>0.17590226479255999</v>
      </c>
      <c r="BM13" s="17">
        <v>0.18267688811105701</v>
      </c>
      <c r="BN13" s="17"/>
      <c r="BO13" s="17">
        <v>0.19101959325969001</v>
      </c>
      <c r="BP13" s="17">
        <v>0.161126286618682</v>
      </c>
      <c r="BQ13" s="17">
        <v>0.18842916524093201</v>
      </c>
      <c r="BR13" s="17"/>
      <c r="BS13" s="17">
        <v>0.18615246501915</v>
      </c>
      <c r="BT13" s="17">
        <v>0.186725972919217</v>
      </c>
      <c r="BU13" s="17"/>
      <c r="BV13" s="17">
        <v>0.16506567291916199</v>
      </c>
      <c r="BW13" s="17">
        <v>0.172652528903321</v>
      </c>
      <c r="BX13" s="17">
        <v>0.20450810926937699</v>
      </c>
      <c r="BY13" s="17"/>
      <c r="BZ13" s="17">
        <v>0.120704673814695</v>
      </c>
      <c r="CA13" s="17">
        <v>7.0685310951809799E-2</v>
      </c>
    </row>
    <row r="14" spans="2:79" x14ac:dyDescent="0.3">
      <c r="B14" s="18" t="s">
        <v>326</v>
      </c>
      <c r="C14" s="17">
        <v>8.1900960061923794E-2</v>
      </c>
      <c r="D14" s="17">
        <v>0.105177939386931</v>
      </c>
      <c r="E14" s="17">
        <v>5.8499011664084097E-2</v>
      </c>
      <c r="F14" s="17"/>
      <c r="G14" s="17">
        <v>3.4618535258686398E-2</v>
      </c>
      <c r="H14" s="17">
        <v>5.66343501481128E-2</v>
      </c>
      <c r="I14" s="17">
        <v>9.5932814368790004E-2</v>
      </c>
      <c r="J14" s="17">
        <v>5.78198458638245E-2</v>
      </c>
      <c r="K14" s="17">
        <v>0.104564668599368</v>
      </c>
      <c r="L14" s="17">
        <v>0.12272130843227</v>
      </c>
      <c r="M14" s="17"/>
      <c r="N14" s="17">
        <v>8.7926482375207393E-2</v>
      </c>
      <c r="O14" s="17">
        <v>8.5068399655856303E-2</v>
      </c>
      <c r="P14" s="17">
        <v>4.3162644986112303E-2</v>
      </c>
      <c r="Q14" s="17">
        <v>0.108634736858768</v>
      </c>
      <c r="R14" s="17"/>
      <c r="S14" s="17">
        <v>8.4001882619238993E-2</v>
      </c>
      <c r="T14" s="17">
        <v>8.3870503427422097E-2</v>
      </c>
      <c r="U14" s="17">
        <v>8.0587536847175498E-2</v>
      </c>
      <c r="V14" s="17">
        <v>7.2691548239995296E-2</v>
      </c>
      <c r="W14" s="17">
        <v>0.16816603642285899</v>
      </c>
      <c r="X14" s="17">
        <v>5.38983496235102E-2</v>
      </c>
      <c r="Y14" s="17">
        <v>7.8126761551284105E-2</v>
      </c>
      <c r="Z14" s="17">
        <v>3.2757645364058903E-2</v>
      </c>
      <c r="AA14" s="17">
        <v>0.12932030816492501</v>
      </c>
      <c r="AB14" s="17">
        <v>5.7082269419207E-2</v>
      </c>
      <c r="AC14" s="17">
        <v>7.8781854978356297E-2</v>
      </c>
      <c r="AD14" s="17">
        <v>0</v>
      </c>
      <c r="AE14" s="17"/>
      <c r="AF14" s="17">
        <v>0.12368890808899501</v>
      </c>
      <c r="AG14" s="17">
        <v>6.4601034597860499E-2</v>
      </c>
      <c r="AH14" s="17">
        <v>6.6032576189080996E-2</v>
      </c>
      <c r="AI14" s="17">
        <v>0.124439361596903</v>
      </c>
      <c r="AJ14" s="17">
        <v>8.4063247184572601E-2</v>
      </c>
      <c r="AK14" s="17"/>
      <c r="AL14" s="17">
        <v>2.9105551739155001E-2</v>
      </c>
      <c r="AM14" s="17">
        <v>7.8528985056473904E-2</v>
      </c>
      <c r="AN14" s="17">
        <v>7.4354492770213207E-2</v>
      </c>
      <c r="AO14" s="17">
        <v>0.115180094194951</v>
      </c>
      <c r="AP14" s="17">
        <v>0.15065145833322499</v>
      </c>
      <c r="AQ14" s="17">
        <v>0.10688671194270399</v>
      </c>
      <c r="AR14" s="17"/>
      <c r="AS14" s="17">
        <v>7.0018309798129397E-2</v>
      </c>
      <c r="AT14" s="17">
        <v>6.5466939964576504E-2</v>
      </c>
      <c r="AU14" s="17">
        <v>0.10462835093206201</v>
      </c>
      <c r="AV14" s="17">
        <v>0.115722097288352</v>
      </c>
      <c r="AW14" s="17">
        <v>9.5752964606798593E-2</v>
      </c>
      <c r="AX14" s="17"/>
      <c r="AY14" s="17">
        <v>0.113299647587309</v>
      </c>
      <c r="AZ14" s="17">
        <v>6.1535406823772898E-2</v>
      </c>
      <c r="BA14" s="17">
        <v>7.2137992239735105E-2</v>
      </c>
      <c r="BB14" s="17">
        <v>8.4024030507436606E-2</v>
      </c>
      <c r="BC14" s="17">
        <v>0.14412403487273101</v>
      </c>
      <c r="BD14" s="17"/>
      <c r="BE14" s="17">
        <v>0.10178680266739799</v>
      </c>
      <c r="BF14" s="17">
        <v>0.10165400084947</v>
      </c>
      <c r="BG14" s="17">
        <v>8.72348825266855E-2</v>
      </c>
      <c r="BH14" s="17">
        <v>6.2376856312552798E-2</v>
      </c>
      <c r="BI14" s="17"/>
      <c r="BJ14" s="17">
        <v>0.119592832285931</v>
      </c>
      <c r="BK14" s="17">
        <v>4.5052362296207397E-2</v>
      </c>
      <c r="BL14" s="17">
        <v>9.7445329050757798E-2</v>
      </c>
      <c r="BM14" s="17">
        <v>7.2501446871155298E-2</v>
      </c>
      <c r="BN14" s="17"/>
      <c r="BO14" s="17">
        <v>9.7541115928671707E-2</v>
      </c>
      <c r="BP14" s="17">
        <v>7.5356172877045505E-2</v>
      </c>
      <c r="BQ14" s="17">
        <v>8.0915081293323796E-2</v>
      </c>
      <c r="BR14" s="17"/>
      <c r="BS14" s="17">
        <v>8.4003220812561896E-2</v>
      </c>
      <c r="BT14" s="17">
        <v>7.5476705586371498E-2</v>
      </c>
      <c r="BU14" s="17"/>
      <c r="BV14" s="17">
        <v>5.5488832229944399E-2</v>
      </c>
      <c r="BW14" s="17">
        <v>8.0314123412347296E-2</v>
      </c>
      <c r="BX14" s="17">
        <v>0.11603417009087801</v>
      </c>
      <c r="BY14" s="17"/>
      <c r="BZ14" s="17">
        <v>9.4529141541677006E-2</v>
      </c>
      <c r="CA14" s="17">
        <v>3.6360720459496197E-2</v>
      </c>
    </row>
    <row r="15" spans="2:79" x14ac:dyDescent="0.3">
      <c r="B15" s="18" t="s">
        <v>327</v>
      </c>
      <c r="C15" s="19">
        <v>3.6543463619638797E-2</v>
      </c>
      <c r="D15" s="19">
        <v>3.03414462920291E-2</v>
      </c>
      <c r="E15" s="19">
        <v>4.2815480654752797E-2</v>
      </c>
      <c r="F15" s="19"/>
      <c r="G15" s="19">
        <v>3.59530386509282E-2</v>
      </c>
      <c r="H15" s="19">
        <v>9.8871700455374807E-3</v>
      </c>
      <c r="I15" s="19">
        <v>3.5258387826878498E-2</v>
      </c>
      <c r="J15" s="19">
        <v>7.0364985161225399E-2</v>
      </c>
      <c r="K15" s="19">
        <v>3.5379297261331898E-2</v>
      </c>
      <c r="L15" s="19">
        <v>3.2608020291838499E-2</v>
      </c>
      <c r="M15" s="19"/>
      <c r="N15" s="19">
        <v>1.75795157164161E-2</v>
      </c>
      <c r="O15" s="19">
        <v>5.93660164245879E-2</v>
      </c>
      <c r="P15" s="19">
        <v>4.0281458001538699E-2</v>
      </c>
      <c r="Q15" s="19">
        <v>2.9915934258705201E-2</v>
      </c>
      <c r="R15" s="19"/>
      <c r="S15" s="19">
        <v>5.1318384387967701E-2</v>
      </c>
      <c r="T15" s="19">
        <v>3.4594652275068298E-2</v>
      </c>
      <c r="U15" s="19">
        <v>0</v>
      </c>
      <c r="V15" s="19">
        <v>5.49910833887131E-2</v>
      </c>
      <c r="W15" s="19">
        <v>7.9791810420035997E-2</v>
      </c>
      <c r="X15" s="19">
        <v>0</v>
      </c>
      <c r="Y15" s="19">
        <v>1.4559073307781001E-2</v>
      </c>
      <c r="Z15" s="19">
        <v>0</v>
      </c>
      <c r="AA15" s="19">
        <v>2.7651082667829299E-2</v>
      </c>
      <c r="AB15" s="19">
        <v>9.2721501522449498E-2</v>
      </c>
      <c r="AC15" s="19">
        <v>4.9710982015349098E-2</v>
      </c>
      <c r="AD15" s="19">
        <v>0</v>
      </c>
      <c r="AE15" s="19"/>
      <c r="AF15" s="19">
        <v>6.7075808149965693E-2</v>
      </c>
      <c r="AG15" s="19">
        <v>3.6540147912750003E-2</v>
      </c>
      <c r="AH15" s="19">
        <v>1.91226124370578E-2</v>
      </c>
      <c r="AI15" s="19">
        <v>2.3856962452657698E-2</v>
      </c>
      <c r="AJ15" s="19">
        <v>0</v>
      </c>
      <c r="AK15" s="19"/>
      <c r="AL15" s="19">
        <v>3.7277355839669901E-2</v>
      </c>
      <c r="AM15" s="19">
        <v>5.4949207312662E-2</v>
      </c>
      <c r="AN15" s="19">
        <v>0</v>
      </c>
      <c r="AO15" s="19">
        <v>4.6097763779157697E-2</v>
      </c>
      <c r="AP15" s="19">
        <v>2.10630883026421E-2</v>
      </c>
      <c r="AQ15" s="19">
        <v>3.25821880517628E-2</v>
      </c>
      <c r="AR15" s="19"/>
      <c r="AS15" s="19">
        <v>7.3191396465069794E-2</v>
      </c>
      <c r="AT15" s="19">
        <v>2.023386097069E-2</v>
      </c>
      <c r="AU15" s="19">
        <v>4.7718792674650297E-2</v>
      </c>
      <c r="AV15" s="19">
        <v>2.3512922042264201E-2</v>
      </c>
      <c r="AW15" s="19">
        <v>8.1327633585262696E-2</v>
      </c>
      <c r="AX15" s="19"/>
      <c r="AY15" s="19">
        <v>5.5650128255001999E-2</v>
      </c>
      <c r="AZ15" s="19">
        <v>2.1244262918492001E-2</v>
      </c>
      <c r="BA15" s="19">
        <v>4.3841837014306197E-2</v>
      </c>
      <c r="BB15" s="19">
        <v>2.93519642571234E-2</v>
      </c>
      <c r="BC15" s="19">
        <v>5.9657795502810002E-2</v>
      </c>
      <c r="BD15" s="19"/>
      <c r="BE15" s="19">
        <v>7.0251454069761299E-2</v>
      </c>
      <c r="BF15" s="19">
        <v>1.52378826970573E-2</v>
      </c>
      <c r="BG15" s="19">
        <v>3.52647422815075E-2</v>
      </c>
      <c r="BH15" s="19">
        <v>4.2074655507261E-2</v>
      </c>
      <c r="BI15" s="19"/>
      <c r="BJ15" s="19">
        <v>1.4197667185544299E-2</v>
      </c>
      <c r="BK15" s="19">
        <v>2.7354888291399499E-2</v>
      </c>
      <c r="BL15" s="19">
        <v>4.0014386988849501E-2</v>
      </c>
      <c r="BM15" s="19">
        <v>4.0788501400418002E-2</v>
      </c>
      <c r="BN15" s="19"/>
      <c r="BO15" s="19">
        <v>0</v>
      </c>
      <c r="BP15" s="19">
        <v>2.51753331639952E-2</v>
      </c>
      <c r="BQ15" s="19">
        <v>4.51464724423273E-2</v>
      </c>
      <c r="BR15" s="19"/>
      <c r="BS15" s="19">
        <v>3.4605200298490797E-2</v>
      </c>
      <c r="BT15" s="19">
        <v>3.9173503280624598E-2</v>
      </c>
      <c r="BU15" s="19"/>
      <c r="BV15" s="19">
        <v>3.59856434204417E-2</v>
      </c>
      <c r="BW15" s="19">
        <v>3.1900759219671997E-2</v>
      </c>
      <c r="BX15" s="19">
        <v>4.48166407126733E-2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686</v>
      </c>
      <c r="D7" s="10">
        <v>322</v>
      </c>
      <c r="E7" s="10">
        <v>359</v>
      </c>
      <c r="F7" s="10"/>
      <c r="G7" s="10">
        <v>89</v>
      </c>
      <c r="H7" s="10">
        <v>111</v>
      </c>
      <c r="I7" s="10">
        <v>114</v>
      </c>
      <c r="J7" s="10">
        <v>104</v>
      </c>
      <c r="K7" s="10">
        <v>117</v>
      </c>
      <c r="L7" s="10">
        <v>151</v>
      </c>
      <c r="M7" s="10"/>
      <c r="N7" s="10">
        <v>197</v>
      </c>
      <c r="O7" s="10">
        <v>174</v>
      </c>
      <c r="P7" s="10">
        <v>150</v>
      </c>
      <c r="Q7" s="10">
        <v>164</v>
      </c>
      <c r="R7" s="10"/>
      <c r="S7" s="10">
        <v>107</v>
      </c>
      <c r="T7" s="10">
        <v>93</v>
      </c>
      <c r="U7" s="10">
        <v>49</v>
      </c>
      <c r="V7" s="10">
        <v>70</v>
      </c>
      <c r="W7" s="10">
        <v>38</v>
      </c>
      <c r="X7" s="10">
        <v>75</v>
      </c>
      <c r="Y7" s="10">
        <v>63</v>
      </c>
      <c r="Z7" s="10">
        <v>23</v>
      </c>
      <c r="AA7" s="10">
        <v>77</v>
      </c>
      <c r="AB7" s="10">
        <v>52</v>
      </c>
      <c r="AC7" s="10">
        <v>23</v>
      </c>
      <c r="AD7" s="10">
        <v>16</v>
      </c>
      <c r="AE7" s="10"/>
      <c r="AF7" s="10">
        <v>153</v>
      </c>
      <c r="AG7" s="10">
        <v>208</v>
      </c>
      <c r="AH7" s="10">
        <v>59</v>
      </c>
      <c r="AI7" s="10">
        <v>83</v>
      </c>
      <c r="AJ7" s="10">
        <v>36</v>
      </c>
      <c r="AK7" s="10"/>
      <c r="AL7" s="10">
        <v>144</v>
      </c>
      <c r="AM7" s="10">
        <v>129</v>
      </c>
      <c r="AN7" s="10">
        <v>66</v>
      </c>
      <c r="AO7" s="10">
        <v>157</v>
      </c>
      <c r="AP7" s="10">
        <v>48</v>
      </c>
      <c r="AQ7" s="10">
        <v>72</v>
      </c>
      <c r="AR7" s="10"/>
      <c r="AS7" s="10">
        <v>110</v>
      </c>
      <c r="AT7" s="10">
        <v>319</v>
      </c>
      <c r="AU7" s="10">
        <v>164</v>
      </c>
      <c r="AV7" s="10">
        <v>80</v>
      </c>
      <c r="AW7" s="10">
        <v>11</v>
      </c>
      <c r="AX7" s="10"/>
      <c r="AY7" s="10">
        <v>160</v>
      </c>
      <c r="AZ7" s="10">
        <v>255</v>
      </c>
      <c r="BA7" s="10">
        <v>142</v>
      </c>
      <c r="BB7" s="10">
        <v>90</v>
      </c>
      <c r="BC7" s="10">
        <v>32</v>
      </c>
      <c r="BD7" s="10"/>
      <c r="BE7" s="10">
        <v>29</v>
      </c>
      <c r="BF7" s="10">
        <v>113</v>
      </c>
      <c r="BG7" s="10">
        <v>333</v>
      </c>
      <c r="BH7" s="10">
        <v>205</v>
      </c>
      <c r="BI7" s="10"/>
      <c r="BJ7" s="10">
        <v>74</v>
      </c>
      <c r="BK7" s="10">
        <v>39</v>
      </c>
      <c r="BL7" s="10">
        <v>171</v>
      </c>
      <c r="BM7" s="10">
        <v>397</v>
      </c>
      <c r="BN7" s="10"/>
      <c r="BO7" s="10">
        <v>87</v>
      </c>
      <c r="BP7" s="10">
        <v>89</v>
      </c>
      <c r="BQ7" s="10">
        <v>507</v>
      </c>
      <c r="BR7" s="10"/>
      <c r="BS7" s="10">
        <v>387</v>
      </c>
      <c r="BT7" s="10">
        <v>298</v>
      </c>
      <c r="BU7" s="10"/>
      <c r="BV7" s="10">
        <v>153</v>
      </c>
      <c r="BW7" s="10">
        <v>288</v>
      </c>
      <c r="BX7" s="10">
        <v>207</v>
      </c>
      <c r="BY7" s="10"/>
      <c r="BZ7" s="10">
        <v>43</v>
      </c>
      <c r="CA7" s="10">
        <v>34</v>
      </c>
    </row>
    <row r="8" spans="2:79" ht="30" customHeight="1" x14ac:dyDescent="0.3">
      <c r="B8" s="11" t="s">
        <v>20</v>
      </c>
      <c r="C8" s="11">
        <v>684</v>
      </c>
      <c r="D8" s="11">
        <v>328</v>
      </c>
      <c r="E8" s="11">
        <v>352</v>
      </c>
      <c r="F8" s="11"/>
      <c r="G8" s="11">
        <v>83</v>
      </c>
      <c r="H8" s="11">
        <v>118</v>
      </c>
      <c r="I8" s="11">
        <v>114</v>
      </c>
      <c r="J8" s="11">
        <v>119</v>
      </c>
      <c r="K8" s="11">
        <v>108</v>
      </c>
      <c r="L8" s="11">
        <v>141</v>
      </c>
      <c r="M8" s="11"/>
      <c r="N8" s="11">
        <v>185</v>
      </c>
      <c r="O8" s="11">
        <v>178</v>
      </c>
      <c r="P8" s="11">
        <v>155</v>
      </c>
      <c r="Q8" s="11">
        <v>165</v>
      </c>
      <c r="R8" s="11"/>
      <c r="S8" s="11">
        <v>102</v>
      </c>
      <c r="T8" s="11">
        <v>89</v>
      </c>
      <c r="U8" s="11">
        <v>50</v>
      </c>
      <c r="V8" s="11">
        <v>70</v>
      </c>
      <c r="W8" s="11">
        <v>40</v>
      </c>
      <c r="X8" s="11">
        <v>74</v>
      </c>
      <c r="Y8" s="11">
        <v>57</v>
      </c>
      <c r="Z8" s="11">
        <v>24</v>
      </c>
      <c r="AA8" s="11">
        <v>72</v>
      </c>
      <c r="AB8" s="11">
        <v>58</v>
      </c>
      <c r="AC8" s="11">
        <v>30</v>
      </c>
      <c r="AD8" s="11">
        <v>18</v>
      </c>
      <c r="AE8" s="11"/>
      <c r="AF8" s="11">
        <v>147</v>
      </c>
      <c r="AG8" s="11">
        <v>209</v>
      </c>
      <c r="AH8" s="11">
        <v>59</v>
      </c>
      <c r="AI8" s="11">
        <v>83</v>
      </c>
      <c r="AJ8" s="11">
        <v>37</v>
      </c>
      <c r="AK8" s="11"/>
      <c r="AL8" s="11">
        <v>143</v>
      </c>
      <c r="AM8" s="11">
        <v>127</v>
      </c>
      <c r="AN8" s="11">
        <v>66</v>
      </c>
      <c r="AO8" s="11">
        <v>154</v>
      </c>
      <c r="AP8" s="11">
        <v>48</v>
      </c>
      <c r="AQ8" s="11">
        <v>72</v>
      </c>
      <c r="AR8" s="11"/>
      <c r="AS8" s="11">
        <v>107</v>
      </c>
      <c r="AT8" s="11">
        <v>317</v>
      </c>
      <c r="AU8" s="11">
        <v>165</v>
      </c>
      <c r="AV8" s="11">
        <v>81</v>
      </c>
      <c r="AW8" s="11">
        <v>12</v>
      </c>
      <c r="AX8" s="11"/>
      <c r="AY8" s="11">
        <v>155</v>
      </c>
      <c r="AZ8" s="11">
        <v>251</v>
      </c>
      <c r="BA8" s="11">
        <v>144</v>
      </c>
      <c r="BB8" s="11">
        <v>94</v>
      </c>
      <c r="BC8" s="11">
        <v>33</v>
      </c>
      <c r="BD8" s="11"/>
      <c r="BE8" s="11">
        <v>28</v>
      </c>
      <c r="BF8" s="11">
        <v>113</v>
      </c>
      <c r="BG8" s="11">
        <v>331</v>
      </c>
      <c r="BH8" s="11">
        <v>206</v>
      </c>
      <c r="BI8" s="11"/>
      <c r="BJ8" s="11">
        <v>77</v>
      </c>
      <c r="BK8" s="11">
        <v>37</v>
      </c>
      <c r="BL8" s="11">
        <v>169</v>
      </c>
      <c r="BM8" s="11">
        <v>395</v>
      </c>
      <c r="BN8" s="11"/>
      <c r="BO8" s="11">
        <v>87</v>
      </c>
      <c r="BP8" s="11">
        <v>90</v>
      </c>
      <c r="BQ8" s="11">
        <v>504</v>
      </c>
      <c r="BR8" s="11"/>
      <c r="BS8" s="11">
        <v>383</v>
      </c>
      <c r="BT8" s="11">
        <v>299</v>
      </c>
      <c r="BU8" s="11"/>
      <c r="BV8" s="11">
        <v>155</v>
      </c>
      <c r="BW8" s="11">
        <v>288</v>
      </c>
      <c r="BX8" s="11">
        <v>201</v>
      </c>
      <c r="BY8" s="11"/>
      <c r="BZ8" s="11">
        <v>44</v>
      </c>
      <c r="CA8" s="11">
        <v>33</v>
      </c>
    </row>
    <row r="9" spans="2:79" x14ac:dyDescent="0.3">
      <c r="B9" s="18" t="s">
        <v>321</v>
      </c>
      <c r="C9" s="17">
        <v>9.4864088416799802E-2</v>
      </c>
      <c r="D9" s="17">
        <v>9.8108934037166307E-2</v>
      </c>
      <c r="E9" s="17">
        <v>9.3121304822545201E-2</v>
      </c>
      <c r="F9" s="17"/>
      <c r="G9" s="17">
        <v>5.6497264258368901E-2</v>
      </c>
      <c r="H9" s="17">
        <v>0.144721585603411</v>
      </c>
      <c r="I9" s="17">
        <v>0.12131806889527801</v>
      </c>
      <c r="J9" s="17">
        <v>4.5170963242522698E-2</v>
      </c>
      <c r="K9" s="17">
        <v>7.6044261297601404E-2</v>
      </c>
      <c r="L9" s="17">
        <v>0.110770866327732</v>
      </c>
      <c r="M9" s="17"/>
      <c r="N9" s="17">
        <v>0.123301121929675</v>
      </c>
      <c r="O9" s="17">
        <v>0.10179052788886001</v>
      </c>
      <c r="P9" s="17">
        <v>6.2345320270370201E-2</v>
      </c>
      <c r="Q9" s="17">
        <v>8.6758424181443E-2</v>
      </c>
      <c r="R9" s="17"/>
      <c r="S9" s="17">
        <v>0.16595650339236201</v>
      </c>
      <c r="T9" s="17">
        <v>6.1455849704297197E-2</v>
      </c>
      <c r="U9" s="17">
        <v>0.11858605339565199</v>
      </c>
      <c r="V9" s="17">
        <v>1.39496088126045E-2</v>
      </c>
      <c r="W9" s="17">
        <v>4.8417147010262701E-2</v>
      </c>
      <c r="X9" s="17">
        <v>0.108408270561912</v>
      </c>
      <c r="Y9" s="17">
        <v>9.0206907962759805E-2</v>
      </c>
      <c r="Z9" s="17">
        <v>0.19092040089003501</v>
      </c>
      <c r="AA9" s="17">
        <v>6.0153379638386802E-2</v>
      </c>
      <c r="AB9" s="17">
        <v>5.9679786925715197E-2</v>
      </c>
      <c r="AC9" s="17">
        <v>0.113949034925763</v>
      </c>
      <c r="AD9" s="17">
        <v>0.25509391935210501</v>
      </c>
      <c r="AE9" s="17"/>
      <c r="AF9" s="17">
        <v>9.6776673317977999E-2</v>
      </c>
      <c r="AG9" s="17">
        <v>8.5510917988753696E-2</v>
      </c>
      <c r="AH9" s="17">
        <v>8.3066120905546298E-2</v>
      </c>
      <c r="AI9" s="17">
        <v>7.2263453424210297E-2</v>
      </c>
      <c r="AJ9" s="17">
        <v>0.14573818792097101</v>
      </c>
      <c r="AK9" s="17"/>
      <c r="AL9" s="17">
        <v>0.112381923585403</v>
      </c>
      <c r="AM9" s="17">
        <v>0.1133445277229</v>
      </c>
      <c r="AN9" s="17">
        <v>0.116448339290493</v>
      </c>
      <c r="AO9" s="17">
        <v>7.4283486377115696E-2</v>
      </c>
      <c r="AP9" s="17">
        <v>0.109544896968159</v>
      </c>
      <c r="AQ9" s="17">
        <v>5.9663094842832401E-2</v>
      </c>
      <c r="AR9" s="17"/>
      <c r="AS9" s="17">
        <v>0.22144653927970601</v>
      </c>
      <c r="AT9" s="17">
        <v>7.0479546647997701E-2</v>
      </c>
      <c r="AU9" s="17">
        <v>7.1360262607209596E-2</v>
      </c>
      <c r="AV9" s="17">
        <v>7.4107800484004505E-2</v>
      </c>
      <c r="AW9" s="17">
        <v>9.1606519950632903E-2</v>
      </c>
      <c r="AX9" s="17"/>
      <c r="AY9" s="17">
        <v>0.181012722861814</v>
      </c>
      <c r="AZ9" s="17">
        <v>5.9330015113149698E-2</v>
      </c>
      <c r="BA9" s="17">
        <v>6.1540687228641498E-2</v>
      </c>
      <c r="BB9" s="17">
        <v>0.12871748228848201</v>
      </c>
      <c r="BC9" s="17">
        <v>2.9089586515206101E-2</v>
      </c>
      <c r="BD9" s="17"/>
      <c r="BE9" s="17">
        <v>0.107922395116419</v>
      </c>
      <c r="BF9" s="17">
        <v>8.0175599405985801E-2</v>
      </c>
      <c r="BG9" s="17">
        <v>0.105847573221499</v>
      </c>
      <c r="BH9" s="17">
        <v>8.6463924321163399E-2</v>
      </c>
      <c r="BI9" s="17"/>
      <c r="BJ9" s="17">
        <v>7.1415773217051906E-2</v>
      </c>
      <c r="BK9" s="17">
        <v>0.20309806515775999</v>
      </c>
      <c r="BL9" s="17">
        <v>9.8036104195169296E-2</v>
      </c>
      <c r="BM9" s="17">
        <v>8.9269746222792296E-2</v>
      </c>
      <c r="BN9" s="17"/>
      <c r="BO9" s="17">
        <v>0.106880072663654</v>
      </c>
      <c r="BP9" s="17">
        <v>0.113053517481025</v>
      </c>
      <c r="BQ9" s="17">
        <v>9.0179221484483499E-2</v>
      </c>
      <c r="BR9" s="17"/>
      <c r="BS9" s="17">
        <v>9.0978611973791798E-2</v>
      </c>
      <c r="BT9" s="17">
        <v>0.100224168001756</v>
      </c>
      <c r="BU9" s="17"/>
      <c r="BV9" s="17">
        <v>0.117587108356703</v>
      </c>
      <c r="BW9" s="17">
        <v>6.4430228739307899E-2</v>
      </c>
      <c r="BX9" s="17">
        <v>0.13361186212707801</v>
      </c>
      <c r="BY9" s="17"/>
      <c r="BZ9" s="17">
        <v>0.16805977380376899</v>
      </c>
      <c r="CA9" s="17">
        <v>0.15528065766895599</v>
      </c>
    </row>
    <row r="10" spans="2:79" x14ac:dyDescent="0.3">
      <c r="B10" s="18" t="s">
        <v>322</v>
      </c>
      <c r="C10" s="17">
        <v>0.17182656074859101</v>
      </c>
      <c r="D10" s="17">
        <v>0.15160710809610101</v>
      </c>
      <c r="E10" s="17">
        <v>0.19298549190918199</v>
      </c>
      <c r="F10" s="17"/>
      <c r="G10" s="17">
        <v>0.20131533578479399</v>
      </c>
      <c r="H10" s="17">
        <v>0.18484209172135399</v>
      </c>
      <c r="I10" s="17">
        <v>0.205607156813049</v>
      </c>
      <c r="J10" s="17">
        <v>0.110668427146542</v>
      </c>
      <c r="K10" s="17">
        <v>0.20672089972410701</v>
      </c>
      <c r="L10" s="17">
        <v>0.14078850096384399</v>
      </c>
      <c r="M10" s="17"/>
      <c r="N10" s="17">
        <v>0.17418592592568899</v>
      </c>
      <c r="O10" s="17">
        <v>0.203298735618963</v>
      </c>
      <c r="P10" s="17">
        <v>0.16684286158484901</v>
      </c>
      <c r="Q10" s="17">
        <v>0.141049107733527</v>
      </c>
      <c r="R10" s="17"/>
      <c r="S10" s="17">
        <v>0.1862542717489</v>
      </c>
      <c r="T10" s="17">
        <v>0.189145867039758</v>
      </c>
      <c r="U10" s="17">
        <v>0.15826902484022601</v>
      </c>
      <c r="V10" s="17">
        <v>0.20880214997921101</v>
      </c>
      <c r="W10" s="17">
        <v>0.20431973094200201</v>
      </c>
      <c r="X10" s="17">
        <v>0.149175704666279</v>
      </c>
      <c r="Y10" s="17">
        <v>0.24856329919637299</v>
      </c>
      <c r="Z10" s="17">
        <v>0.12931196529073</v>
      </c>
      <c r="AA10" s="17">
        <v>0.17725593471215301</v>
      </c>
      <c r="AB10" s="17">
        <v>8.1457103283508997E-2</v>
      </c>
      <c r="AC10" s="17">
        <v>0.17358048126202</v>
      </c>
      <c r="AD10" s="17">
        <v>0</v>
      </c>
      <c r="AE10" s="17"/>
      <c r="AF10" s="17">
        <v>0.15053908119148901</v>
      </c>
      <c r="AG10" s="17">
        <v>0.225489331828815</v>
      </c>
      <c r="AH10" s="17">
        <v>0.210103336716845</v>
      </c>
      <c r="AI10" s="17">
        <v>0.106840056311683</v>
      </c>
      <c r="AJ10" s="17">
        <v>0.18947682094629401</v>
      </c>
      <c r="AK10" s="17"/>
      <c r="AL10" s="17">
        <v>0.23178103467859301</v>
      </c>
      <c r="AM10" s="17">
        <v>0.147768534703898</v>
      </c>
      <c r="AN10" s="17">
        <v>0.23808168321528</v>
      </c>
      <c r="AO10" s="17">
        <v>0.131618055728455</v>
      </c>
      <c r="AP10" s="17">
        <v>0.26235473434936202</v>
      </c>
      <c r="AQ10" s="17">
        <v>0.145001780096285</v>
      </c>
      <c r="AR10" s="17"/>
      <c r="AS10" s="17">
        <v>0.16769521870773199</v>
      </c>
      <c r="AT10" s="17">
        <v>0.201043441606475</v>
      </c>
      <c r="AU10" s="17">
        <v>0.134516520899185</v>
      </c>
      <c r="AV10" s="17">
        <v>0.15731070717194601</v>
      </c>
      <c r="AW10" s="17">
        <v>8.2697213893030794E-2</v>
      </c>
      <c r="AX10" s="17"/>
      <c r="AY10" s="17">
        <v>0.14540071100991001</v>
      </c>
      <c r="AZ10" s="17">
        <v>0.20993028630737601</v>
      </c>
      <c r="BA10" s="17">
        <v>0.18569162186003399</v>
      </c>
      <c r="BB10" s="17">
        <v>8.0421308143767106E-2</v>
      </c>
      <c r="BC10" s="17">
        <v>0.18426415174815799</v>
      </c>
      <c r="BD10" s="17"/>
      <c r="BE10" s="17">
        <v>9.9544135535117095E-2</v>
      </c>
      <c r="BF10" s="17">
        <v>0.15622486639883601</v>
      </c>
      <c r="BG10" s="17">
        <v>0.17386693775833401</v>
      </c>
      <c r="BH10" s="17">
        <v>0.18616692976642699</v>
      </c>
      <c r="BI10" s="17"/>
      <c r="BJ10" s="17">
        <v>0.164474811860464</v>
      </c>
      <c r="BK10" s="17">
        <v>0.122657902736102</v>
      </c>
      <c r="BL10" s="17">
        <v>0.16781397919087501</v>
      </c>
      <c r="BM10" s="17">
        <v>0.178827218671263</v>
      </c>
      <c r="BN10" s="17"/>
      <c r="BO10" s="17">
        <v>0.198973889319317</v>
      </c>
      <c r="BP10" s="17">
        <v>0.110670052038951</v>
      </c>
      <c r="BQ10" s="17">
        <v>0.17670580631755101</v>
      </c>
      <c r="BR10" s="17"/>
      <c r="BS10" s="17">
        <v>0.19461311446153201</v>
      </c>
      <c r="BT10" s="17">
        <v>0.14335271163663901</v>
      </c>
      <c r="BU10" s="17"/>
      <c r="BV10" s="17">
        <v>0.167159156226699</v>
      </c>
      <c r="BW10" s="17">
        <v>0.19355042874400799</v>
      </c>
      <c r="BX10" s="17">
        <v>0.15262183637627799</v>
      </c>
      <c r="BY10" s="17"/>
      <c r="BZ10" s="17">
        <v>0.23986327870075499</v>
      </c>
      <c r="CA10" s="17">
        <v>0.23871474030671799</v>
      </c>
    </row>
    <row r="11" spans="2:79" x14ac:dyDescent="0.3">
      <c r="B11" s="18" t="s">
        <v>323</v>
      </c>
      <c r="C11" s="17">
        <v>0.277961482041303</v>
      </c>
      <c r="D11" s="17">
        <v>0.306313460056443</v>
      </c>
      <c r="E11" s="17">
        <v>0.250160971134535</v>
      </c>
      <c r="F11" s="17"/>
      <c r="G11" s="17">
        <v>0.33426595276058402</v>
      </c>
      <c r="H11" s="17">
        <v>0.33170767799712397</v>
      </c>
      <c r="I11" s="17">
        <v>0.20775085566128099</v>
      </c>
      <c r="J11" s="17">
        <v>0.295464115110535</v>
      </c>
      <c r="K11" s="17">
        <v>0.26899626517159803</v>
      </c>
      <c r="L11" s="17">
        <v>0.24856672500803001</v>
      </c>
      <c r="M11" s="17"/>
      <c r="N11" s="17">
        <v>0.26319049626858598</v>
      </c>
      <c r="O11" s="17">
        <v>0.232185925537302</v>
      </c>
      <c r="P11" s="17">
        <v>0.31019330266880302</v>
      </c>
      <c r="Q11" s="17">
        <v>0.30928006003613301</v>
      </c>
      <c r="R11" s="17"/>
      <c r="S11" s="17">
        <v>0.27997630834080101</v>
      </c>
      <c r="T11" s="17">
        <v>0.33415282919668399</v>
      </c>
      <c r="U11" s="17">
        <v>0.25634428497365602</v>
      </c>
      <c r="V11" s="17">
        <v>0.282327590013699</v>
      </c>
      <c r="W11" s="17">
        <v>0.15448577957117601</v>
      </c>
      <c r="X11" s="17">
        <v>0.292146004081901</v>
      </c>
      <c r="Y11" s="17">
        <v>0.26019817146726298</v>
      </c>
      <c r="Z11" s="17">
        <v>8.6930400406508096E-2</v>
      </c>
      <c r="AA11" s="17">
        <v>0.369786710754749</v>
      </c>
      <c r="AB11" s="17">
        <v>0.28340683812262202</v>
      </c>
      <c r="AC11" s="17">
        <v>0.18860602926309</v>
      </c>
      <c r="AD11" s="17">
        <v>0.327472624171672</v>
      </c>
      <c r="AE11" s="17"/>
      <c r="AF11" s="17">
        <v>0.23460759762084299</v>
      </c>
      <c r="AG11" s="17">
        <v>0.30621601511021002</v>
      </c>
      <c r="AH11" s="17">
        <v>0.246273014489443</v>
      </c>
      <c r="AI11" s="17">
        <v>0.26965682043554301</v>
      </c>
      <c r="AJ11" s="17">
        <v>0.29249376218365197</v>
      </c>
      <c r="AK11" s="17"/>
      <c r="AL11" s="17">
        <v>0.35934644244490299</v>
      </c>
      <c r="AM11" s="17">
        <v>0.270719621997072</v>
      </c>
      <c r="AN11" s="17">
        <v>0.24630885672831401</v>
      </c>
      <c r="AO11" s="17">
        <v>0.215018343566415</v>
      </c>
      <c r="AP11" s="17">
        <v>0.31442548680001697</v>
      </c>
      <c r="AQ11" s="17">
        <v>0.22425962525993801</v>
      </c>
      <c r="AR11" s="17"/>
      <c r="AS11" s="17">
        <v>0.26608680027411202</v>
      </c>
      <c r="AT11" s="17">
        <v>0.27266720456045701</v>
      </c>
      <c r="AU11" s="17">
        <v>0.29412291609113</v>
      </c>
      <c r="AV11" s="17">
        <v>0.29166952760315101</v>
      </c>
      <c r="AW11" s="17">
        <v>0.262032779942524</v>
      </c>
      <c r="AX11" s="17"/>
      <c r="AY11" s="17">
        <v>0.295287764798917</v>
      </c>
      <c r="AZ11" s="17">
        <v>0.29398761814487701</v>
      </c>
      <c r="BA11" s="17">
        <v>0.239597422098005</v>
      </c>
      <c r="BB11" s="17">
        <v>0.27987130677882799</v>
      </c>
      <c r="BC11" s="17">
        <v>0.23767097872491499</v>
      </c>
      <c r="BD11" s="17"/>
      <c r="BE11" s="17">
        <v>0.30469095738770302</v>
      </c>
      <c r="BF11" s="17">
        <v>0.25108950785216</v>
      </c>
      <c r="BG11" s="17">
        <v>0.28577843889669602</v>
      </c>
      <c r="BH11" s="17">
        <v>0.28075155034697502</v>
      </c>
      <c r="BI11" s="17"/>
      <c r="BJ11" s="17">
        <v>0.228671280224931</v>
      </c>
      <c r="BK11" s="17">
        <v>0.28675716984517502</v>
      </c>
      <c r="BL11" s="17">
        <v>0.26810659684802901</v>
      </c>
      <c r="BM11" s="17">
        <v>0.28955864956882399</v>
      </c>
      <c r="BN11" s="17"/>
      <c r="BO11" s="17">
        <v>0.19758798537050501</v>
      </c>
      <c r="BP11" s="17">
        <v>0.31134541932402499</v>
      </c>
      <c r="BQ11" s="17">
        <v>0.28595644591340402</v>
      </c>
      <c r="BR11" s="17"/>
      <c r="BS11" s="17">
        <v>0.26053544230768599</v>
      </c>
      <c r="BT11" s="17">
        <v>0.30140130023512601</v>
      </c>
      <c r="BU11" s="17"/>
      <c r="BV11" s="17">
        <v>0.33667806599329703</v>
      </c>
      <c r="BW11" s="17">
        <v>0.271271282075568</v>
      </c>
      <c r="BX11" s="17">
        <v>0.21849807470486901</v>
      </c>
      <c r="BY11" s="17"/>
      <c r="BZ11" s="17">
        <v>0.21781135809204</v>
      </c>
      <c r="CA11" s="17">
        <v>0.28887832169539801</v>
      </c>
    </row>
    <row r="12" spans="2:79" x14ac:dyDescent="0.3">
      <c r="B12" s="18" t="s">
        <v>324</v>
      </c>
      <c r="C12" s="17">
        <v>0.18684607173228501</v>
      </c>
      <c r="D12" s="17">
        <v>0.169287558148876</v>
      </c>
      <c r="E12" s="17">
        <v>0.205728433333879</v>
      </c>
      <c r="F12" s="17"/>
      <c r="G12" s="17">
        <v>0.14691279368280399</v>
      </c>
      <c r="H12" s="17">
        <v>0.14619434357014999</v>
      </c>
      <c r="I12" s="17">
        <v>0.16401886752454201</v>
      </c>
      <c r="J12" s="17">
        <v>0.21146554739404699</v>
      </c>
      <c r="K12" s="17">
        <v>0.188370501339782</v>
      </c>
      <c r="L12" s="17">
        <v>0.241289503661513</v>
      </c>
      <c r="M12" s="17"/>
      <c r="N12" s="17">
        <v>0.19565555207551</v>
      </c>
      <c r="O12" s="17">
        <v>0.177858421127608</v>
      </c>
      <c r="P12" s="17">
        <v>0.18331318546547501</v>
      </c>
      <c r="Q12" s="17">
        <v>0.191016386701682</v>
      </c>
      <c r="R12" s="17"/>
      <c r="S12" s="17">
        <v>0.127528043218473</v>
      </c>
      <c r="T12" s="17">
        <v>0.13649083240634399</v>
      </c>
      <c r="U12" s="17">
        <v>0.244000694230329</v>
      </c>
      <c r="V12" s="17">
        <v>0.203080336633815</v>
      </c>
      <c r="W12" s="17">
        <v>0.156722127008114</v>
      </c>
      <c r="X12" s="17">
        <v>0.237194918015251</v>
      </c>
      <c r="Y12" s="17">
        <v>0.24590614921231899</v>
      </c>
      <c r="Z12" s="17">
        <v>0.29930118525525101</v>
      </c>
      <c r="AA12" s="17">
        <v>0.17777148952914301</v>
      </c>
      <c r="AB12" s="17">
        <v>0.23641632757528799</v>
      </c>
      <c r="AC12" s="17">
        <v>8.53376174280151E-2</v>
      </c>
      <c r="AD12" s="17">
        <v>0.117452196875142</v>
      </c>
      <c r="AE12" s="17"/>
      <c r="AF12" s="17">
        <v>0.21716583760284799</v>
      </c>
      <c r="AG12" s="17">
        <v>0.15155022005605601</v>
      </c>
      <c r="AH12" s="17">
        <v>0.20820947579381699</v>
      </c>
      <c r="AI12" s="17">
        <v>0.18287973870799501</v>
      </c>
      <c r="AJ12" s="17">
        <v>0.16757394079566801</v>
      </c>
      <c r="AK12" s="17"/>
      <c r="AL12" s="17">
        <v>0.13349696491004601</v>
      </c>
      <c r="AM12" s="17">
        <v>0.20282014188545899</v>
      </c>
      <c r="AN12" s="17">
        <v>0.164687835705221</v>
      </c>
      <c r="AO12" s="17">
        <v>0.21823016588480601</v>
      </c>
      <c r="AP12" s="17">
        <v>0.11255062412405201</v>
      </c>
      <c r="AQ12" s="17">
        <v>0.25133654554600299</v>
      </c>
      <c r="AR12" s="17"/>
      <c r="AS12" s="17">
        <v>0.11583391177011899</v>
      </c>
      <c r="AT12" s="17">
        <v>0.19596140314155</v>
      </c>
      <c r="AU12" s="17">
        <v>0.22449619346890101</v>
      </c>
      <c r="AV12" s="17">
        <v>0.16171882857332401</v>
      </c>
      <c r="AW12" s="17">
        <v>0.16572312600166</v>
      </c>
      <c r="AX12" s="17"/>
      <c r="AY12" s="17">
        <v>0.15925483956128</v>
      </c>
      <c r="AZ12" s="17">
        <v>0.19887273041789599</v>
      </c>
      <c r="BA12" s="17">
        <v>0.23839504310477799</v>
      </c>
      <c r="BB12" s="17">
        <v>0.13362296430637699</v>
      </c>
      <c r="BC12" s="17">
        <v>0.152989653631527</v>
      </c>
      <c r="BD12" s="17"/>
      <c r="BE12" s="17">
        <v>0.13128407844422499</v>
      </c>
      <c r="BF12" s="17">
        <v>0.23799395597916601</v>
      </c>
      <c r="BG12" s="17">
        <v>0.16694893569573699</v>
      </c>
      <c r="BH12" s="17">
        <v>0.19297921174642499</v>
      </c>
      <c r="BI12" s="17"/>
      <c r="BJ12" s="17">
        <v>0.147147022746873</v>
      </c>
      <c r="BK12" s="17">
        <v>0.21582604354047699</v>
      </c>
      <c r="BL12" s="17">
        <v>0.153265970817095</v>
      </c>
      <c r="BM12" s="17">
        <v>0.205801840071692</v>
      </c>
      <c r="BN12" s="17"/>
      <c r="BO12" s="17">
        <v>0.128599200088446</v>
      </c>
      <c r="BP12" s="17">
        <v>0.159571726360966</v>
      </c>
      <c r="BQ12" s="17">
        <v>0.20063789644879201</v>
      </c>
      <c r="BR12" s="17"/>
      <c r="BS12" s="17">
        <v>0.190562483576733</v>
      </c>
      <c r="BT12" s="17">
        <v>0.182847823264527</v>
      </c>
      <c r="BU12" s="17"/>
      <c r="BV12" s="17">
        <v>0.158920986251298</v>
      </c>
      <c r="BW12" s="17">
        <v>0.20450212530992501</v>
      </c>
      <c r="BX12" s="17">
        <v>0.174371150441963</v>
      </c>
      <c r="BY12" s="17"/>
      <c r="BZ12" s="17">
        <v>0.21302914197475301</v>
      </c>
      <c r="CA12" s="17">
        <v>8.4395650632702601E-2</v>
      </c>
    </row>
    <row r="13" spans="2:79" x14ac:dyDescent="0.3">
      <c r="B13" s="18" t="s">
        <v>325</v>
      </c>
      <c r="C13" s="17">
        <v>0.146801821973045</v>
      </c>
      <c r="D13" s="17">
        <v>0.14902405258460399</v>
      </c>
      <c r="E13" s="17">
        <v>0.14116897167774101</v>
      </c>
      <c r="F13" s="17"/>
      <c r="G13" s="17">
        <v>0.20432141581834301</v>
      </c>
      <c r="H13" s="17">
        <v>0.124049108961735</v>
      </c>
      <c r="I13" s="17">
        <v>0.143187783898129</v>
      </c>
      <c r="J13" s="17">
        <v>0.18507282876373099</v>
      </c>
      <c r="K13" s="17">
        <v>0.12460381371957099</v>
      </c>
      <c r="L13" s="17">
        <v>0.119440773909456</v>
      </c>
      <c r="M13" s="17"/>
      <c r="N13" s="17">
        <v>0.115419683456797</v>
      </c>
      <c r="O13" s="17">
        <v>0.16738200051833099</v>
      </c>
      <c r="P13" s="17">
        <v>0.17632752453821901</v>
      </c>
      <c r="Q13" s="17">
        <v>0.13282984082125099</v>
      </c>
      <c r="R13" s="17"/>
      <c r="S13" s="17">
        <v>0.13888985440899801</v>
      </c>
      <c r="T13" s="17">
        <v>0.18267358612772699</v>
      </c>
      <c r="U13" s="17">
        <v>0.104299143240397</v>
      </c>
      <c r="V13" s="17">
        <v>0.1174614309077</v>
      </c>
      <c r="W13" s="17">
        <v>0.22126429196243999</v>
      </c>
      <c r="X13" s="17">
        <v>0.14567376498305901</v>
      </c>
      <c r="Y13" s="17">
        <v>0.125616684329386</v>
      </c>
      <c r="Z13" s="17">
        <v>0.21738150755951399</v>
      </c>
      <c r="AA13" s="17">
        <v>0.121188417420263</v>
      </c>
      <c r="AB13" s="17">
        <v>0.11272816531907601</v>
      </c>
      <c r="AC13" s="17">
        <v>0.162192551953215</v>
      </c>
      <c r="AD13" s="17">
        <v>0.243092632700739</v>
      </c>
      <c r="AE13" s="17"/>
      <c r="AF13" s="17">
        <v>0.12720998021543001</v>
      </c>
      <c r="AG13" s="17">
        <v>0.12279468553992</v>
      </c>
      <c r="AH13" s="17">
        <v>0.18389182929095299</v>
      </c>
      <c r="AI13" s="17">
        <v>0.200045563902572</v>
      </c>
      <c r="AJ13" s="17">
        <v>0.15390419652283299</v>
      </c>
      <c r="AK13" s="17"/>
      <c r="AL13" s="17">
        <v>9.6802663037706294E-2</v>
      </c>
      <c r="AM13" s="17">
        <v>0.13475598781855899</v>
      </c>
      <c r="AN13" s="17">
        <v>0.17176466195632201</v>
      </c>
      <c r="AO13" s="17">
        <v>0.18465657042955499</v>
      </c>
      <c r="AP13" s="17">
        <v>0.113785359812134</v>
      </c>
      <c r="AQ13" s="17">
        <v>0.175839549667721</v>
      </c>
      <c r="AR13" s="17"/>
      <c r="AS13" s="17">
        <v>0.112341178565008</v>
      </c>
      <c r="AT13" s="17">
        <v>0.15190064322674901</v>
      </c>
      <c r="AU13" s="17">
        <v>0.146338289056062</v>
      </c>
      <c r="AV13" s="17">
        <v>0.166470083644921</v>
      </c>
      <c r="AW13" s="17">
        <v>0.22085976202009</v>
      </c>
      <c r="AX13" s="17"/>
      <c r="AY13" s="17">
        <v>0.106978906519079</v>
      </c>
      <c r="AZ13" s="17">
        <v>0.13750591467032799</v>
      </c>
      <c r="BA13" s="17">
        <v>0.15600880020522501</v>
      </c>
      <c r="BB13" s="17">
        <v>0.218850672266824</v>
      </c>
      <c r="BC13" s="17">
        <v>0.13071887265086299</v>
      </c>
      <c r="BD13" s="17"/>
      <c r="BE13" s="17">
        <v>0.20327780790646699</v>
      </c>
      <c r="BF13" s="17">
        <v>0.15358173593959601</v>
      </c>
      <c r="BG13" s="17">
        <v>0.13447783340856501</v>
      </c>
      <c r="BH13" s="17">
        <v>0.155077377968941</v>
      </c>
      <c r="BI13" s="17"/>
      <c r="BJ13" s="17">
        <v>0.16950199962724499</v>
      </c>
      <c r="BK13" s="17">
        <v>0.14853178665953901</v>
      </c>
      <c r="BL13" s="17">
        <v>0.16805285589386801</v>
      </c>
      <c r="BM13" s="17">
        <v>0.132679770124356</v>
      </c>
      <c r="BN13" s="17"/>
      <c r="BO13" s="17">
        <v>0.24792610992238001</v>
      </c>
      <c r="BP13" s="17">
        <v>0.164620507000067</v>
      </c>
      <c r="BQ13" s="17">
        <v>0.127106507671013</v>
      </c>
      <c r="BR13" s="17"/>
      <c r="BS13" s="17">
        <v>0.13730851399135199</v>
      </c>
      <c r="BT13" s="17">
        <v>0.15955249350756201</v>
      </c>
      <c r="BU13" s="17"/>
      <c r="BV13" s="17">
        <v>0.13591448655834601</v>
      </c>
      <c r="BW13" s="17">
        <v>0.13417676170113799</v>
      </c>
      <c r="BX13" s="17">
        <v>0.166881342447812</v>
      </c>
      <c r="BY13" s="17"/>
      <c r="BZ13" s="17">
        <v>6.7079517811397399E-2</v>
      </c>
      <c r="CA13" s="17">
        <v>0.16145825351338899</v>
      </c>
    </row>
    <row r="14" spans="2:79" x14ac:dyDescent="0.3">
      <c r="B14" s="18" t="s">
        <v>326</v>
      </c>
      <c r="C14" s="17">
        <v>8.4467033123237195E-2</v>
      </c>
      <c r="D14" s="17">
        <v>8.9631012102400903E-2</v>
      </c>
      <c r="E14" s="17">
        <v>7.7976452580794497E-2</v>
      </c>
      <c r="F14" s="17"/>
      <c r="G14" s="17">
        <v>3.3038543237621301E-2</v>
      </c>
      <c r="H14" s="17">
        <v>6.8485192146226004E-2</v>
      </c>
      <c r="I14" s="17">
        <v>0.109562594516896</v>
      </c>
      <c r="J14" s="17">
        <v>0.10321361966088</v>
      </c>
      <c r="K14" s="17">
        <v>9.18027912623504E-2</v>
      </c>
      <c r="L14" s="17">
        <v>8.6467549898519305E-2</v>
      </c>
      <c r="M14" s="17"/>
      <c r="N14" s="17">
        <v>9.3977519223959305E-2</v>
      </c>
      <c r="O14" s="17">
        <v>6.7359860863621904E-2</v>
      </c>
      <c r="P14" s="17">
        <v>8.1586596129377006E-2</v>
      </c>
      <c r="Q14" s="17">
        <v>9.5386462665287705E-2</v>
      </c>
      <c r="R14" s="17"/>
      <c r="S14" s="17">
        <v>7.6097128197194303E-2</v>
      </c>
      <c r="T14" s="17">
        <v>4.2677019809550597E-2</v>
      </c>
      <c r="U14" s="17">
        <v>0.118500799319739</v>
      </c>
      <c r="V14" s="17">
        <v>7.4744237578190098E-2</v>
      </c>
      <c r="W14" s="17">
        <v>0.16035603427667999</v>
      </c>
      <c r="X14" s="17">
        <v>4.1440673914397201E-2</v>
      </c>
      <c r="Y14" s="17">
        <v>1.55861708191238E-2</v>
      </c>
      <c r="Z14" s="17">
        <v>7.6154540597961895E-2</v>
      </c>
      <c r="AA14" s="17">
        <v>6.6693060629090806E-2</v>
      </c>
      <c r="AB14" s="17">
        <v>0.15106517375353701</v>
      </c>
      <c r="AC14" s="17">
        <v>0.27633428516789699</v>
      </c>
      <c r="AD14" s="17">
        <v>5.6888626900340702E-2</v>
      </c>
      <c r="AE14" s="17"/>
      <c r="AF14" s="17">
        <v>9.8968100834414499E-2</v>
      </c>
      <c r="AG14" s="17">
        <v>8.7968238064928497E-2</v>
      </c>
      <c r="AH14" s="17">
        <v>5.2371053709373297E-2</v>
      </c>
      <c r="AI14" s="17">
        <v>0.102645173573196</v>
      </c>
      <c r="AJ14" s="17">
        <v>2.4140734162308601E-2</v>
      </c>
      <c r="AK14" s="17"/>
      <c r="AL14" s="17">
        <v>5.2503909301662197E-2</v>
      </c>
      <c r="AM14" s="17">
        <v>6.2050381622626001E-2</v>
      </c>
      <c r="AN14" s="17">
        <v>4.8305194898689299E-2</v>
      </c>
      <c r="AO14" s="17">
        <v>0.11948020728192101</v>
      </c>
      <c r="AP14" s="17">
        <v>6.6848599429217601E-2</v>
      </c>
      <c r="AQ14" s="17">
        <v>0.101705356337751</v>
      </c>
      <c r="AR14" s="17"/>
      <c r="AS14" s="17">
        <v>5.3943054281864897E-2</v>
      </c>
      <c r="AT14" s="17">
        <v>7.5640904482923293E-2</v>
      </c>
      <c r="AU14" s="17">
        <v>9.65693966074994E-2</v>
      </c>
      <c r="AV14" s="17">
        <v>0.12184032111104499</v>
      </c>
      <c r="AW14" s="17">
        <v>9.5752964606798593E-2</v>
      </c>
      <c r="AX14" s="17"/>
      <c r="AY14" s="17">
        <v>6.3780046032524504E-2</v>
      </c>
      <c r="AZ14" s="17">
        <v>8.1435463017285395E-2</v>
      </c>
      <c r="BA14" s="17">
        <v>5.7745690465034402E-2</v>
      </c>
      <c r="BB14" s="17">
        <v>0.14521735803942901</v>
      </c>
      <c r="BC14" s="17">
        <v>0.168227498982149</v>
      </c>
      <c r="BD14" s="17"/>
      <c r="BE14" s="17">
        <v>8.3029171540308394E-2</v>
      </c>
      <c r="BF14" s="17">
        <v>8.8477226290642294E-2</v>
      </c>
      <c r="BG14" s="17">
        <v>9.2661697963151796E-2</v>
      </c>
      <c r="BH14" s="17">
        <v>6.7124818397189895E-2</v>
      </c>
      <c r="BI14" s="17"/>
      <c r="BJ14" s="17">
        <v>0.15250722147330201</v>
      </c>
      <c r="BK14" s="17">
        <v>2.31290320609478E-2</v>
      </c>
      <c r="BL14" s="17">
        <v>0.114742632752858</v>
      </c>
      <c r="BM14" s="17">
        <v>6.5171004268967006E-2</v>
      </c>
      <c r="BN14" s="17"/>
      <c r="BO14" s="17">
        <v>0.108750319399017</v>
      </c>
      <c r="BP14" s="17">
        <v>0.10552539226876299</v>
      </c>
      <c r="BQ14" s="17">
        <v>7.7075915558576694E-2</v>
      </c>
      <c r="BR14" s="17"/>
      <c r="BS14" s="17">
        <v>7.9497575201979698E-2</v>
      </c>
      <c r="BT14" s="17">
        <v>8.7106774027670003E-2</v>
      </c>
      <c r="BU14" s="17"/>
      <c r="BV14" s="17">
        <v>6.8946423887510003E-2</v>
      </c>
      <c r="BW14" s="17">
        <v>8.8029946536460596E-2</v>
      </c>
      <c r="BX14" s="17">
        <v>0.102005693937639</v>
      </c>
      <c r="BY14" s="17"/>
      <c r="BZ14" s="17">
        <v>9.4156929617284696E-2</v>
      </c>
      <c r="CA14" s="17">
        <v>7.1272376182837202E-2</v>
      </c>
    </row>
    <row r="15" spans="2:79" x14ac:dyDescent="0.3">
      <c r="B15" s="18" t="s">
        <v>327</v>
      </c>
      <c r="C15" s="19">
        <v>3.7232941964740002E-2</v>
      </c>
      <c r="D15" s="19">
        <v>3.6027874974408999E-2</v>
      </c>
      <c r="E15" s="19">
        <v>3.8858374541323799E-2</v>
      </c>
      <c r="F15" s="19"/>
      <c r="G15" s="19">
        <v>2.3648694457483601E-2</v>
      </c>
      <c r="H15" s="19">
        <v>0</v>
      </c>
      <c r="I15" s="19">
        <v>4.8554672690824398E-2</v>
      </c>
      <c r="J15" s="19">
        <v>4.89444986817427E-2</v>
      </c>
      <c r="K15" s="19">
        <v>4.3461467484989802E-2</v>
      </c>
      <c r="L15" s="19">
        <v>5.2676080230905802E-2</v>
      </c>
      <c r="M15" s="19"/>
      <c r="N15" s="19">
        <v>3.4269701119783301E-2</v>
      </c>
      <c r="O15" s="19">
        <v>5.01245284453141E-2</v>
      </c>
      <c r="P15" s="19">
        <v>1.9391209342907102E-2</v>
      </c>
      <c r="Q15" s="19">
        <v>4.3679717860677703E-2</v>
      </c>
      <c r="R15" s="19"/>
      <c r="S15" s="19">
        <v>2.52978906932717E-2</v>
      </c>
      <c r="T15" s="19">
        <v>5.3404015715640303E-2</v>
      </c>
      <c r="U15" s="19">
        <v>0</v>
      </c>
      <c r="V15" s="19">
        <v>9.9634646074779704E-2</v>
      </c>
      <c r="W15" s="19">
        <v>5.4434889229324997E-2</v>
      </c>
      <c r="X15" s="19">
        <v>2.5960663777200299E-2</v>
      </c>
      <c r="Y15" s="19">
        <v>1.3922617012773499E-2</v>
      </c>
      <c r="Z15" s="19">
        <v>0</v>
      </c>
      <c r="AA15" s="19">
        <v>2.7151007316215201E-2</v>
      </c>
      <c r="AB15" s="19">
        <v>7.5246605020252294E-2</v>
      </c>
      <c r="AC15" s="19">
        <v>0</v>
      </c>
      <c r="AD15" s="19">
        <v>0</v>
      </c>
      <c r="AE15" s="19"/>
      <c r="AF15" s="19">
        <v>7.47327292169985E-2</v>
      </c>
      <c r="AG15" s="19">
        <v>2.0470591411317799E-2</v>
      </c>
      <c r="AH15" s="19">
        <v>1.60851690940223E-2</v>
      </c>
      <c r="AI15" s="19">
        <v>6.5669193644800797E-2</v>
      </c>
      <c r="AJ15" s="19">
        <v>2.6672357468273601E-2</v>
      </c>
      <c r="AK15" s="19"/>
      <c r="AL15" s="19">
        <v>1.3687062041686199E-2</v>
      </c>
      <c r="AM15" s="19">
        <v>6.8540804249485804E-2</v>
      </c>
      <c r="AN15" s="19">
        <v>1.4403428205681299E-2</v>
      </c>
      <c r="AO15" s="19">
        <v>5.6713170731731898E-2</v>
      </c>
      <c r="AP15" s="19">
        <v>2.04902985170584E-2</v>
      </c>
      <c r="AQ15" s="19">
        <v>4.21940482494692E-2</v>
      </c>
      <c r="AR15" s="19"/>
      <c r="AS15" s="19">
        <v>6.2653297121456897E-2</v>
      </c>
      <c r="AT15" s="19">
        <v>3.2306856333848097E-2</v>
      </c>
      <c r="AU15" s="19">
        <v>3.2596421270012797E-2</v>
      </c>
      <c r="AV15" s="19">
        <v>2.68827314116095E-2</v>
      </c>
      <c r="AW15" s="19">
        <v>8.1327633585262696E-2</v>
      </c>
      <c r="AX15" s="19"/>
      <c r="AY15" s="19">
        <v>4.8285009216474398E-2</v>
      </c>
      <c r="AZ15" s="19">
        <v>1.8937972329088101E-2</v>
      </c>
      <c r="BA15" s="19">
        <v>6.10207350382823E-2</v>
      </c>
      <c r="BB15" s="19">
        <v>1.3298908176292101E-2</v>
      </c>
      <c r="BC15" s="19">
        <v>9.7039257747181903E-2</v>
      </c>
      <c r="BD15" s="19"/>
      <c r="BE15" s="19">
        <v>7.0251454069761299E-2</v>
      </c>
      <c r="BF15" s="19">
        <v>3.2457108133614902E-2</v>
      </c>
      <c r="BG15" s="19">
        <v>4.0418583056016998E-2</v>
      </c>
      <c r="BH15" s="19">
        <v>3.1436187452878697E-2</v>
      </c>
      <c r="BI15" s="19"/>
      <c r="BJ15" s="19">
        <v>6.6281890850132003E-2</v>
      </c>
      <c r="BK15" s="19">
        <v>0</v>
      </c>
      <c r="BL15" s="19">
        <v>2.9981860302105701E-2</v>
      </c>
      <c r="BM15" s="19">
        <v>3.8691771072106099E-2</v>
      </c>
      <c r="BN15" s="19"/>
      <c r="BO15" s="19">
        <v>1.12824232366825E-2</v>
      </c>
      <c r="BP15" s="19">
        <v>3.5213385526203497E-2</v>
      </c>
      <c r="BQ15" s="19">
        <v>4.2338206606178902E-2</v>
      </c>
      <c r="BR15" s="19"/>
      <c r="BS15" s="19">
        <v>4.6504258486925798E-2</v>
      </c>
      <c r="BT15" s="19">
        <v>2.55147293267197E-2</v>
      </c>
      <c r="BU15" s="19"/>
      <c r="BV15" s="19">
        <v>1.4793772726147099E-2</v>
      </c>
      <c r="BW15" s="19">
        <v>4.4039226893592E-2</v>
      </c>
      <c r="BX15" s="19">
        <v>5.2010039964360502E-2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686</v>
      </c>
      <c r="D7" s="10">
        <v>322</v>
      </c>
      <c r="E7" s="10">
        <v>359</v>
      </c>
      <c r="F7" s="10"/>
      <c r="G7" s="10">
        <v>89</v>
      </c>
      <c r="H7" s="10">
        <v>111</v>
      </c>
      <c r="I7" s="10">
        <v>114</v>
      </c>
      <c r="J7" s="10">
        <v>104</v>
      </c>
      <c r="K7" s="10">
        <v>117</v>
      </c>
      <c r="L7" s="10">
        <v>151</v>
      </c>
      <c r="M7" s="10"/>
      <c r="N7" s="10">
        <v>197</v>
      </c>
      <c r="O7" s="10">
        <v>174</v>
      </c>
      <c r="P7" s="10">
        <v>150</v>
      </c>
      <c r="Q7" s="10">
        <v>164</v>
      </c>
      <c r="R7" s="10"/>
      <c r="S7" s="10">
        <v>107</v>
      </c>
      <c r="T7" s="10">
        <v>93</v>
      </c>
      <c r="U7" s="10">
        <v>49</v>
      </c>
      <c r="V7" s="10">
        <v>70</v>
      </c>
      <c r="W7" s="10">
        <v>38</v>
      </c>
      <c r="X7" s="10">
        <v>75</v>
      </c>
      <c r="Y7" s="10">
        <v>63</v>
      </c>
      <c r="Z7" s="10">
        <v>23</v>
      </c>
      <c r="AA7" s="10">
        <v>77</v>
      </c>
      <c r="AB7" s="10">
        <v>52</v>
      </c>
      <c r="AC7" s="10">
        <v>23</v>
      </c>
      <c r="AD7" s="10">
        <v>16</v>
      </c>
      <c r="AE7" s="10"/>
      <c r="AF7" s="10">
        <v>153</v>
      </c>
      <c r="AG7" s="10">
        <v>208</v>
      </c>
      <c r="AH7" s="10">
        <v>59</v>
      </c>
      <c r="AI7" s="10">
        <v>83</v>
      </c>
      <c r="AJ7" s="10">
        <v>36</v>
      </c>
      <c r="AK7" s="10"/>
      <c r="AL7" s="10">
        <v>144</v>
      </c>
      <c r="AM7" s="10">
        <v>129</v>
      </c>
      <c r="AN7" s="10">
        <v>66</v>
      </c>
      <c r="AO7" s="10">
        <v>157</v>
      </c>
      <c r="AP7" s="10">
        <v>48</v>
      </c>
      <c r="AQ7" s="10">
        <v>72</v>
      </c>
      <c r="AR7" s="10"/>
      <c r="AS7" s="10">
        <v>110</v>
      </c>
      <c r="AT7" s="10">
        <v>319</v>
      </c>
      <c r="AU7" s="10">
        <v>164</v>
      </c>
      <c r="AV7" s="10">
        <v>80</v>
      </c>
      <c r="AW7" s="10">
        <v>11</v>
      </c>
      <c r="AX7" s="10"/>
      <c r="AY7" s="10">
        <v>160</v>
      </c>
      <c r="AZ7" s="10">
        <v>255</v>
      </c>
      <c r="BA7" s="10">
        <v>142</v>
      </c>
      <c r="BB7" s="10">
        <v>90</v>
      </c>
      <c r="BC7" s="10">
        <v>32</v>
      </c>
      <c r="BD7" s="10"/>
      <c r="BE7" s="10">
        <v>29</v>
      </c>
      <c r="BF7" s="10">
        <v>113</v>
      </c>
      <c r="BG7" s="10">
        <v>333</v>
      </c>
      <c r="BH7" s="10">
        <v>205</v>
      </c>
      <c r="BI7" s="10"/>
      <c r="BJ7" s="10">
        <v>74</v>
      </c>
      <c r="BK7" s="10">
        <v>39</v>
      </c>
      <c r="BL7" s="10">
        <v>171</v>
      </c>
      <c r="BM7" s="10">
        <v>397</v>
      </c>
      <c r="BN7" s="10"/>
      <c r="BO7" s="10">
        <v>87</v>
      </c>
      <c r="BP7" s="10">
        <v>89</v>
      </c>
      <c r="BQ7" s="10">
        <v>507</v>
      </c>
      <c r="BR7" s="10"/>
      <c r="BS7" s="10">
        <v>387</v>
      </c>
      <c r="BT7" s="10">
        <v>298</v>
      </c>
      <c r="BU7" s="10"/>
      <c r="BV7" s="10">
        <v>153</v>
      </c>
      <c r="BW7" s="10">
        <v>288</v>
      </c>
      <c r="BX7" s="10">
        <v>207</v>
      </c>
      <c r="BY7" s="10"/>
      <c r="BZ7" s="10">
        <v>43</v>
      </c>
      <c r="CA7" s="10">
        <v>34</v>
      </c>
    </row>
    <row r="8" spans="2:79" ht="30" customHeight="1" x14ac:dyDescent="0.3">
      <c r="B8" s="11" t="s">
        <v>20</v>
      </c>
      <c r="C8" s="11">
        <v>684</v>
      </c>
      <c r="D8" s="11">
        <v>328</v>
      </c>
      <c r="E8" s="11">
        <v>352</v>
      </c>
      <c r="F8" s="11"/>
      <c r="G8" s="11">
        <v>83</v>
      </c>
      <c r="H8" s="11">
        <v>118</v>
      </c>
      <c r="I8" s="11">
        <v>114</v>
      </c>
      <c r="J8" s="11">
        <v>119</v>
      </c>
      <c r="K8" s="11">
        <v>108</v>
      </c>
      <c r="L8" s="11">
        <v>141</v>
      </c>
      <c r="M8" s="11"/>
      <c r="N8" s="11">
        <v>185</v>
      </c>
      <c r="O8" s="11">
        <v>178</v>
      </c>
      <c r="P8" s="11">
        <v>155</v>
      </c>
      <c r="Q8" s="11">
        <v>165</v>
      </c>
      <c r="R8" s="11"/>
      <c r="S8" s="11">
        <v>102</v>
      </c>
      <c r="T8" s="11">
        <v>89</v>
      </c>
      <c r="U8" s="11">
        <v>50</v>
      </c>
      <c r="V8" s="11">
        <v>70</v>
      </c>
      <c r="W8" s="11">
        <v>40</v>
      </c>
      <c r="X8" s="11">
        <v>74</v>
      </c>
      <c r="Y8" s="11">
        <v>57</v>
      </c>
      <c r="Z8" s="11">
        <v>24</v>
      </c>
      <c r="AA8" s="11">
        <v>72</v>
      </c>
      <c r="AB8" s="11">
        <v>58</v>
      </c>
      <c r="AC8" s="11">
        <v>30</v>
      </c>
      <c r="AD8" s="11">
        <v>18</v>
      </c>
      <c r="AE8" s="11"/>
      <c r="AF8" s="11">
        <v>147</v>
      </c>
      <c r="AG8" s="11">
        <v>209</v>
      </c>
      <c r="AH8" s="11">
        <v>59</v>
      </c>
      <c r="AI8" s="11">
        <v>83</v>
      </c>
      <c r="AJ8" s="11">
        <v>37</v>
      </c>
      <c r="AK8" s="11"/>
      <c r="AL8" s="11">
        <v>143</v>
      </c>
      <c r="AM8" s="11">
        <v>127</v>
      </c>
      <c r="AN8" s="11">
        <v>66</v>
      </c>
      <c r="AO8" s="11">
        <v>154</v>
      </c>
      <c r="AP8" s="11">
        <v>48</v>
      </c>
      <c r="AQ8" s="11">
        <v>72</v>
      </c>
      <c r="AR8" s="11"/>
      <c r="AS8" s="11">
        <v>107</v>
      </c>
      <c r="AT8" s="11">
        <v>317</v>
      </c>
      <c r="AU8" s="11">
        <v>165</v>
      </c>
      <c r="AV8" s="11">
        <v>81</v>
      </c>
      <c r="AW8" s="11">
        <v>12</v>
      </c>
      <c r="AX8" s="11"/>
      <c r="AY8" s="11">
        <v>155</v>
      </c>
      <c r="AZ8" s="11">
        <v>251</v>
      </c>
      <c r="BA8" s="11">
        <v>144</v>
      </c>
      <c r="BB8" s="11">
        <v>94</v>
      </c>
      <c r="BC8" s="11">
        <v>33</v>
      </c>
      <c r="BD8" s="11"/>
      <c r="BE8" s="11">
        <v>28</v>
      </c>
      <c r="BF8" s="11">
        <v>113</v>
      </c>
      <c r="BG8" s="11">
        <v>331</v>
      </c>
      <c r="BH8" s="11">
        <v>206</v>
      </c>
      <c r="BI8" s="11"/>
      <c r="BJ8" s="11">
        <v>77</v>
      </c>
      <c r="BK8" s="11">
        <v>37</v>
      </c>
      <c r="BL8" s="11">
        <v>169</v>
      </c>
      <c r="BM8" s="11">
        <v>395</v>
      </c>
      <c r="BN8" s="11"/>
      <c r="BO8" s="11">
        <v>87</v>
      </c>
      <c r="BP8" s="11">
        <v>90</v>
      </c>
      <c r="BQ8" s="11">
        <v>504</v>
      </c>
      <c r="BR8" s="11"/>
      <c r="BS8" s="11">
        <v>383</v>
      </c>
      <c r="BT8" s="11">
        <v>299</v>
      </c>
      <c r="BU8" s="11"/>
      <c r="BV8" s="11">
        <v>155</v>
      </c>
      <c r="BW8" s="11">
        <v>288</v>
      </c>
      <c r="BX8" s="11">
        <v>201</v>
      </c>
      <c r="BY8" s="11"/>
      <c r="BZ8" s="11">
        <v>44</v>
      </c>
      <c r="CA8" s="11">
        <v>33</v>
      </c>
    </row>
    <row r="9" spans="2:79" x14ac:dyDescent="0.3">
      <c r="B9" s="18" t="s">
        <v>321</v>
      </c>
      <c r="C9" s="17">
        <v>4.3387520371488603E-2</v>
      </c>
      <c r="D9" s="17">
        <v>5.4033007785202397E-2</v>
      </c>
      <c r="E9" s="17">
        <v>3.4054320222138099E-2</v>
      </c>
      <c r="F9" s="17"/>
      <c r="G9" s="17">
        <v>6.7592943646574893E-2</v>
      </c>
      <c r="H9" s="17">
        <v>7.0535693030359295E-2</v>
      </c>
      <c r="I9" s="17">
        <v>7.13833303155402E-2</v>
      </c>
      <c r="J9" s="17">
        <v>9.2693964868565803E-3</v>
      </c>
      <c r="K9" s="17">
        <v>2.59666817948528E-2</v>
      </c>
      <c r="L9" s="17">
        <v>2.57347719012463E-2</v>
      </c>
      <c r="M9" s="17"/>
      <c r="N9" s="17">
        <v>5.53970751949691E-2</v>
      </c>
      <c r="O9" s="17">
        <v>3.9544384331784997E-2</v>
      </c>
      <c r="P9" s="17">
        <v>3.0570175588764001E-2</v>
      </c>
      <c r="Q9" s="17">
        <v>4.6387427796300701E-2</v>
      </c>
      <c r="R9" s="17"/>
      <c r="S9" s="17">
        <v>5.8931137466699403E-2</v>
      </c>
      <c r="T9" s="17">
        <v>3.2862704559095797E-2</v>
      </c>
      <c r="U9" s="17">
        <v>6.0810645497052597E-2</v>
      </c>
      <c r="V9" s="17">
        <v>1.39496088126045E-2</v>
      </c>
      <c r="W9" s="17">
        <v>2.31336944116418E-2</v>
      </c>
      <c r="X9" s="17">
        <v>6.6266594888931704E-2</v>
      </c>
      <c r="Y9" s="17">
        <v>4.9984692375306602E-2</v>
      </c>
      <c r="Z9" s="17">
        <v>5.3733404236449303E-2</v>
      </c>
      <c r="AA9" s="17">
        <v>6.4240048932257293E-2</v>
      </c>
      <c r="AB9" s="17">
        <v>0</v>
      </c>
      <c r="AC9" s="17">
        <v>3.15825575141329E-2</v>
      </c>
      <c r="AD9" s="17">
        <v>6.4669241619056406E-2</v>
      </c>
      <c r="AE9" s="17"/>
      <c r="AF9" s="17">
        <v>4.3384241862291097E-2</v>
      </c>
      <c r="AG9" s="17">
        <v>6.9510755124480295E-2</v>
      </c>
      <c r="AH9" s="17">
        <v>1.4805944936268901E-2</v>
      </c>
      <c r="AI9" s="17">
        <v>2.14632220709901E-2</v>
      </c>
      <c r="AJ9" s="17">
        <v>2.5689786513165801E-2</v>
      </c>
      <c r="AK9" s="17"/>
      <c r="AL9" s="17">
        <v>8.0806424259736997E-2</v>
      </c>
      <c r="AM9" s="17">
        <v>5.0712131726509201E-2</v>
      </c>
      <c r="AN9" s="17">
        <v>1.4397980467349801E-2</v>
      </c>
      <c r="AO9" s="17">
        <v>3.6141811501182203E-2</v>
      </c>
      <c r="AP9" s="17">
        <v>4.1257197953501003E-2</v>
      </c>
      <c r="AQ9" s="17">
        <v>3.0155441240417399E-2</v>
      </c>
      <c r="AR9" s="17"/>
      <c r="AS9" s="17">
        <v>8.5319259621572996E-2</v>
      </c>
      <c r="AT9" s="17">
        <v>3.1869757725996699E-2</v>
      </c>
      <c r="AU9" s="17">
        <v>4.0174055985524301E-2</v>
      </c>
      <c r="AV9" s="17">
        <v>4.7252599053208999E-2</v>
      </c>
      <c r="AW9" s="17">
        <v>0</v>
      </c>
      <c r="AX9" s="17"/>
      <c r="AY9" s="17">
        <v>9.24248900043423E-2</v>
      </c>
      <c r="AZ9" s="17">
        <v>1.47233007179758E-2</v>
      </c>
      <c r="BA9" s="17">
        <v>5.4326690703934102E-2</v>
      </c>
      <c r="BB9" s="17">
        <v>2.0577605844176301E-2</v>
      </c>
      <c r="BC9" s="17">
        <v>5.7210047661528297E-2</v>
      </c>
      <c r="BD9" s="17"/>
      <c r="BE9" s="17">
        <v>2.3660854733042198E-2</v>
      </c>
      <c r="BF9" s="17">
        <v>3.8367515748082101E-2</v>
      </c>
      <c r="BG9" s="17">
        <v>5.3106705779546702E-2</v>
      </c>
      <c r="BH9" s="17">
        <v>3.4527844120997603E-2</v>
      </c>
      <c r="BI9" s="17"/>
      <c r="BJ9" s="17">
        <v>4.3631878294840602E-2</v>
      </c>
      <c r="BK9" s="17">
        <v>0.10964251489172699</v>
      </c>
      <c r="BL9" s="17">
        <v>3.7784181113832901E-2</v>
      </c>
      <c r="BM9" s="17">
        <v>4.0143229728984202E-2</v>
      </c>
      <c r="BN9" s="17"/>
      <c r="BO9" s="17">
        <v>6.7913057432142404E-2</v>
      </c>
      <c r="BP9" s="17">
        <v>3.8985222695180503E-2</v>
      </c>
      <c r="BQ9" s="17">
        <v>4.0220381130017899E-2</v>
      </c>
      <c r="BR9" s="17"/>
      <c r="BS9" s="17">
        <v>5.2228263841971802E-2</v>
      </c>
      <c r="BT9" s="17">
        <v>3.2245572021897803E-2</v>
      </c>
      <c r="BU9" s="17"/>
      <c r="BV9" s="17">
        <v>3.1362628869681101E-2</v>
      </c>
      <c r="BW9" s="17">
        <v>3.7259121146568597E-2</v>
      </c>
      <c r="BX9" s="17">
        <v>6.4090032381869597E-2</v>
      </c>
      <c r="BY9" s="17"/>
      <c r="BZ9" s="17">
        <v>5.32019968992394E-2</v>
      </c>
      <c r="CA9" s="17">
        <v>0.13489056900461999</v>
      </c>
    </row>
    <row r="10" spans="2:79" x14ac:dyDescent="0.3">
      <c r="B10" s="18" t="s">
        <v>322</v>
      </c>
      <c r="C10" s="17">
        <v>0.108356297298489</v>
      </c>
      <c r="D10" s="17">
        <v>0.106119626132473</v>
      </c>
      <c r="E10" s="17">
        <v>0.111903032957544</v>
      </c>
      <c r="F10" s="17"/>
      <c r="G10" s="17">
        <v>0.135288523993221</v>
      </c>
      <c r="H10" s="17">
        <v>0.217233494150635</v>
      </c>
      <c r="I10" s="17">
        <v>0.13967567440394499</v>
      </c>
      <c r="J10" s="17">
        <v>9.0831722223411501E-2</v>
      </c>
      <c r="K10" s="17">
        <v>2.5293132477258999E-2</v>
      </c>
      <c r="L10" s="17">
        <v>5.4183999954712597E-2</v>
      </c>
      <c r="M10" s="17"/>
      <c r="N10" s="17">
        <v>0.14887375067641401</v>
      </c>
      <c r="O10" s="17">
        <v>0.11411019604905399</v>
      </c>
      <c r="P10" s="17">
        <v>8.7282968060675495E-2</v>
      </c>
      <c r="Q10" s="17">
        <v>7.7335233855241395E-2</v>
      </c>
      <c r="R10" s="17"/>
      <c r="S10" s="17">
        <v>0.15276603060164501</v>
      </c>
      <c r="T10" s="17">
        <v>4.4190579326493902E-2</v>
      </c>
      <c r="U10" s="17">
        <v>0.16808534520284399</v>
      </c>
      <c r="V10" s="17">
        <v>9.9613526268496205E-2</v>
      </c>
      <c r="W10" s="17">
        <v>0.11459692227149</v>
      </c>
      <c r="X10" s="17">
        <v>0.137429619930071</v>
      </c>
      <c r="Y10" s="17">
        <v>0.163574355110777</v>
      </c>
      <c r="Z10" s="17">
        <v>0.134558695819257</v>
      </c>
      <c r="AA10" s="17">
        <v>7.4282989164332403E-2</v>
      </c>
      <c r="AB10" s="17">
        <v>5.90352963325265E-2</v>
      </c>
      <c r="AC10" s="17">
        <v>7.2333351119684794E-2</v>
      </c>
      <c r="AD10" s="17">
        <v>5.3267044886063E-2</v>
      </c>
      <c r="AE10" s="17"/>
      <c r="AF10" s="17">
        <v>7.1068512181106602E-2</v>
      </c>
      <c r="AG10" s="17">
        <v>0.15912858592981299</v>
      </c>
      <c r="AH10" s="17">
        <v>6.9184063919297906E-2</v>
      </c>
      <c r="AI10" s="17">
        <v>7.1097407164864901E-2</v>
      </c>
      <c r="AJ10" s="17">
        <v>0.14621198273661401</v>
      </c>
      <c r="AK10" s="17"/>
      <c r="AL10" s="17">
        <v>0.17475136491091001</v>
      </c>
      <c r="AM10" s="17">
        <v>7.9101966289911105E-2</v>
      </c>
      <c r="AN10" s="17">
        <v>0.139820965500284</v>
      </c>
      <c r="AO10" s="17">
        <v>7.5256100953662405E-2</v>
      </c>
      <c r="AP10" s="17">
        <v>0.14378575760850501</v>
      </c>
      <c r="AQ10" s="17">
        <v>7.19206103981056E-2</v>
      </c>
      <c r="AR10" s="17"/>
      <c r="AS10" s="17">
        <v>0.196242742243811</v>
      </c>
      <c r="AT10" s="17">
        <v>0.11303206595833699</v>
      </c>
      <c r="AU10" s="17">
        <v>6.3429678890183902E-2</v>
      </c>
      <c r="AV10" s="17">
        <v>5.8283231434893397E-2</v>
      </c>
      <c r="AW10" s="17">
        <v>0.178683120953994</v>
      </c>
      <c r="AX10" s="17"/>
      <c r="AY10" s="17">
        <v>0.10446873455035301</v>
      </c>
      <c r="AZ10" s="17">
        <v>0.14725152501921299</v>
      </c>
      <c r="BA10" s="17">
        <v>9.0458401639526995E-2</v>
      </c>
      <c r="BB10" s="17">
        <v>7.0933516027779198E-2</v>
      </c>
      <c r="BC10" s="17">
        <v>3.7481582842419002E-2</v>
      </c>
      <c r="BD10" s="17"/>
      <c r="BE10" s="17">
        <v>3.79990443087031E-2</v>
      </c>
      <c r="BF10" s="17">
        <v>6.2559775427746503E-2</v>
      </c>
      <c r="BG10" s="17">
        <v>0.117647061819075</v>
      </c>
      <c r="BH10" s="17">
        <v>0.13143541499143299</v>
      </c>
      <c r="BI10" s="17"/>
      <c r="BJ10" s="17">
        <v>0.117041221520781</v>
      </c>
      <c r="BK10" s="17">
        <v>9.5275658313628206E-2</v>
      </c>
      <c r="BL10" s="17">
        <v>9.7574741693515293E-2</v>
      </c>
      <c r="BM10" s="17">
        <v>0.111057241154326</v>
      </c>
      <c r="BN10" s="17"/>
      <c r="BO10" s="17">
        <v>0.11280432083629099</v>
      </c>
      <c r="BP10" s="17">
        <v>8.4643322198299398E-2</v>
      </c>
      <c r="BQ10" s="17">
        <v>0.112551035344108</v>
      </c>
      <c r="BR10" s="17"/>
      <c r="BS10" s="17">
        <v>0.114773907581679</v>
      </c>
      <c r="BT10" s="17">
        <v>0.10058071542729199</v>
      </c>
      <c r="BU10" s="17"/>
      <c r="BV10" s="17">
        <v>7.3665134268974697E-2</v>
      </c>
      <c r="BW10" s="17">
        <v>0.13093325174586401</v>
      </c>
      <c r="BX10" s="17">
        <v>0.10279676948859399</v>
      </c>
      <c r="BY10" s="17"/>
      <c r="BZ10" s="17">
        <v>0.227334698447685</v>
      </c>
      <c r="CA10" s="17">
        <v>0.252154065468782</v>
      </c>
    </row>
    <row r="11" spans="2:79" x14ac:dyDescent="0.3">
      <c r="B11" s="18" t="s">
        <v>323</v>
      </c>
      <c r="C11" s="17">
        <v>0.25992399588116799</v>
      </c>
      <c r="D11" s="17">
        <v>0.26647770324347497</v>
      </c>
      <c r="E11" s="17">
        <v>0.25732637019369797</v>
      </c>
      <c r="F11" s="17"/>
      <c r="G11" s="17">
        <v>0.36073367530754702</v>
      </c>
      <c r="H11" s="17">
        <v>0.25997687534787201</v>
      </c>
      <c r="I11" s="17">
        <v>0.25361340828107698</v>
      </c>
      <c r="J11" s="17">
        <v>0.24012569294424399</v>
      </c>
      <c r="K11" s="17">
        <v>0.26479170896737098</v>
      </c>
      <c r="L11" s="17">
        <v>0.21820869230176099</v>
      </c>
      <c r="M11" s="17"/>
      <c r="N11" s="17">
        <v>0.26260343030392702</v>
      </c>
      <c r="O11" s="17">
        <v>0.212835200674029</v>
      </c>
      <c r="P11" s="17">
        <v>0.33537995998042303</v>
      </c>
      <c r="Q11" s="17">
        <v>0.23243831736099199</v>
      </c>
      <c r="R11" s="17"/>
      <c r="S11" s="17">
        <v>0.25586547420191902</v>
      </c>
      <c r="T11" s="17">
        <v>0.28826460397922699</v>
      </c>
      <c r="U11" s="17">
        <v>0.22695754026927401</v>
      </c>
      <c r="V11" s="17">
        <v>0.23000483851113701</v>
      </c>
      <c r="W11" s="17">
        <v>0.150583909031449</v>
      </c>
      <c r="X11" s="17">
        <v>0.281701566838432</v>
      </c>
      <c r="Y11" s="17">
        <v>0.190966096851415</v>
      </c>
      <c r="Z11" s="17">
        <v>0.30536436347693102</v>
      </c>
      <c r="AA11" s="17">
        <v>0.30237819478045802</v>
      </c>
      <c r="AB11" s="17">
        <v>0.27077706841827298</v>
      </c>
      <c r="AC11" s="17">
        <v>0.27141114418745399</v>
      </c>
      <c r="AD11" s="17">
        <v>0.43449470395270501</v>
      </c>
      <c r="AE11" s="17"/>
      <c r="AF11" s="17">
        <v>0.197588537215832</v>
      </c>
      <c r="AG11" s="17">
        <v>0.30032880776061499</v>
      </c>
      <c r="AH11" s="17">
        <v>0.31010098762310201</v>
      </c>
      <c r="AI11" s="17">
        <v>0.21828712830488201</v>
      </c>
      <c r="AJ11" s="17">
        <v>0.21744102217006001</v>
      </c>
      <c r="AK11" s="17"/>
      <c r="AL11" s="17">
        <v>0.34683943118642402</v>
      </c>
      <c r="AM11" s="17">
        <v>0.26756372491796498</v>
      </c>
      <c r="AN11" s="17">
        <v>0.33495107695551302</v>
      </c>
      <c r="AO11" s="17">
        <v>0.139487917596746</v>
      </c>
      <c r="AP11" s="17">
        <v>0.28361979935612802</v>
      </c>
      <c r="AQ11" s="17">
        <v>0.19199918123415499</v>
      </c>
      <c r="AR11" s="17"/>
      <c r="AS11" s="17">
        <v>0.20436488314537901</v>
      </c>
      <c r="AT11" s="17">
        <v>0.26829968334870202</v>
      </c>
      <c r="AU11" s="17">
        <v>0.29439973171018002</v>
      </c>
      <c r="AV11" s="17">
        <v>0.22605445573352101</v>
      </c>
      <c r="AW11" s="17">
        <v>0.338754720379013</v>
      </c>
      <c r="AX11" s="17"/>
      <c r="AY11" s="17">
        <v>0.22333816046489</v>
      </c>
      <c r="AZ11" s="17">
        <v>0.29040925076531499</v>
      </c>
      <c r="BA11" s="17">
        <v>0.243979923614806</v>
      </c>
      <c r="BB11" s="17">
        <v>0.21770064807940501</v>
      </c>
      <c r="BC11" s="17">
        <v>0.38695105832254501</v>
      </c>
      <c r="BD11" s="17"/>
      <c r="BE11" s="17">
        <v>0.202378300742133</v>
      </c>
      <c r="BF11" s="17">
        <v>0.27920721289843398</v>
      </c>
      <c r="BG11" s="17">
        <v>0.24141283168094199</v>
      </c>
      <c r="BH11" s="17">
        <v>0.28900131220717601</v>
      </c>
      <c r="BI11" s="17"/>
      <c r="BJ11" s="17">
        <v>0.23509232220312201</v>
      </c>
      <c r="BK11" s="17">
        <v>0.27464090264778601</v>
      </c>
      <c r="BL11" s="17">
        <v>0.222269380518412</v>
      </c>
      <c r="BM11" s="17">
        <v>0.27750256220275499</v>
      </c>
      <c r="BN11" s="17"/>
      <c r="BO11" s="17">
        <v>0.27702420325110899</v>
      </c>
      <c r="BP11" s="17">
        <v>0.26274012303233502</v>
      </c>
      <c r="BQ11" s="17">
        <v>0.25572191282490297</v>
      </c>
      <c r="BR11" s="17"/>
      <c r="BS11" s="17">
        <v>0.24756789968207499</v>
      </c>
      <c r="BT11" s="17">
        <v>0.27679968553598699</v>
      </c>
      <c r="BU11" s="17"/>
      <c r="BV11" s="17">
        <v>0.38767398515201401</v>
      </c>
      <c r="BW11" s="17">
        <v>0.243194945529183</v>
      </c>
      <c r="BX11" s="17">
        <v>0.20391566810539899</v>
      </c>
      <c r="BY11" s="17"/>
      <c r="BZ11" s="17">
        <v>0.35815283870657599</v>
      </c>
      <c r="CA11" s="17">
        <v>0.30421811432684698</v>
      </c>
    </row>
    <row r="12" spans="2:79" x14ac:dyDescent="0.3">
      <c r="B12" s="18" t="s">
        <v>324</v>
      </c>
      <c r="C12" s="17">
        <v>0.17745684065553299</v>
      </c>
      <c r="D12" s="17">
        <v>0.15009397085776099</v>
      </c>
      <c r="E12" s="17">
        <v>0.20283961119024699</v>
      </c>
      <c r="F12" s="17"/>
      <c r="G12" s="17">
        <v>0.13044628586641899</v>
      </c>
      <c r="H12" s="17">
        <v>0.16920248780842301</v>
      </c>
      <c r="I12" s="17">
        <v>0.149021692116064</v>
      </c>
      <c r="J12" s="17">
        <v>0.20089813199272699</v>
      </c>
      <c r="K12" s="17">
        <v>0.186332222000754</v>
      </c>
      <c r="L12" s="17">
        <v>0.20874171076505499</v>
      </c>
      <c r="M12" s="17"/>
      <c r="N12" s="17">
        <v>0.18334760321872401</v>
      </c>
      <c r="O12" s="17">
        <v>0.179988095210209</v>
      </c>
      <c r="P12" s="17">
        <v>0.142441786437738</v>
      </c>
      <c r="Q12" s="17">
        <v>0.20205745890280799</v>
      </c>
      <c r="R12" s="17"/>
      <c r="S12" s="17">
        <v>0.16056275417708901</v>
      </c>
      <c r="T12" s="17">
        <v>0.15725518802479499</v>
      </c>
      <c r="U12" s="17">
        <v>0.16646160221936801</v>
      </c>
      <c r="V12" s="17">
        <v>0.22074612777119901</v>
      </c>
      <c r="W12" s="17">
        <v>5.5298771521212403E-2</v>
      </c>
      <c r="X12" s="17">
        <v>0.224309514116529</v>
      </c>
      <c r="Y12" s="17">
        <v>0.19235930294467801</v>
      </c>
      <c r="Z12" s="17">
        <v>9.102675154914E-2</v>
      </c>
      <c r="AA12" s="17">
        <v>0.17112747035291001</v>
      </c>
      <c r="AB12" s="17">
        <v>0.23237288819610599</v>
      </c>
      <c r="AC12" s="17">
        <v>0.27399687178834797</v>
      </c>
      <c r="AD12" s="17">
        <v>6.8370309699670506E-2</v>
      </c>
      <c r="AE12" s="17"/>
      <c r="AF12" s="17">
        <v>0.184621999092971</v>
      </c>
      <c r="AG12" s="17">
        <v>0.159281576324663</v>
      </c>
      <c r="AH12" s="17">
        <v>0.186918417085537</v>
      </c>
      <c r="AI12" s="17">
        <v>0.176295325741602</v>
      </c>
      <c r="AJ12" s="17">
        <v>0.26350766191922997</v>
      </c>
      <c r="AK12" s="17"/>
      <c r="AL12" s="17">
        <v>0.17324597513324699</v>
      </c>
      <c r="AM12" s="17">
        <v>0.18548261124207299</v>
      </c>
      <c r="AN12" s="17">
        <v>0.22038427232619501</v>
      </c>
      <c r="AO12" s="17">
        <v>0.18636217582883299</v>
      </c>
      <c r="AP12" s="17">
        <v>0.141603498060724</v>
      </c>
      <c r="AQ12" s="17">
        <v>0.20441129673945799</v>
      </c>
      <c r="AR12" s="17"/>
      <c r="AS12" s="17">
        <v>0.165387312636635</v>
      </c>
      <c r="AT12" s="17">
        <v>0.18952965547632999</v>
      </c>
      <c r="AU12" s="17">
        <v>0.19386582092468299</v>
      </c>
      <c r="AV12" s="17">
        <v>0.11667055643704</v>
      </c>
      <c r="AW12" s="17">
        <v>8.4621798454841607E-2</v>
      </c>
      <c r="AX12" s="17"/>
      <c r="AY12" s="17">
        <v>0.15562090009406701</v>
      </c>
      <c r="AZ12" s="17">
        <v>0.185655845525524</v>
      </c>
      <c r="BA12" s="17">
        <v>0.17756700230644901</v>
      </c>
      <c r="BB12" s="17">
        <v>0.210023813480401</v>
      </c>
      <c r="BC12" s="17">
        <v>3.58476269474724E-2</v>
      </c>
      <c r="BD12" s="17"/>
      <c r="BE12" s="17">
        <v>0.175340217544462</v>
      </c>
      <c r="BF12" s="17">
        <v>0.15562452284254699</v>
      </c>
      <c r="BG12" s="17">
        <v>0.18824093913314499</v>
      </c>
      <c r="BH12" s="17">
        <v>0.16717442877031199</v>
      </c>
      <c r="BI12" s="17"/>
      <c r="BJ12" s="17">
        <v>0.10983601721734</v>
      </c>
      <c r="BK12" s="17">
        <v>0.13139221745955801</v>
      </c>
      <c r="BL12" s="17">
        <v>0.19528389481840999</v>
      </c>
      <c r="BM12" s="17">
        <v>0.18672919948609101</v>
      </c>
      <c r="BN12" s="17"/>
      <c r="BO12" s="17">
        <v>0.13127387829860901</v>
      </c>
      <c r="BP12" s="17">
        <v>0.18772668527360001</v>
      </c>
      <c r="BQ12" s="17">
        <v>0.18239618145467301</v>
      </c>
      <c r="BR12" s="17"/>
      <c r="BS12" s="17">
        <v>0.165201793008946</v>
      </c>
      <c r="BT12" s="17">
        <v>0.19386786534925199</v>
      </c>
      <c r="BU12" s="17"/>
      <c r="BV12" s="17">
        <v>0.174631857560307</v>
      </c>
      <c r="BW12" s="17">
        <v>0.19115206553911901</v>
      </c>
      <c r="BX12" s="17">
        <v>0.160933827099694</v>
      </c>
      <c r="BY12" s="17"/>
      <c r="BZ12" s="17">
        <v>0.15538604576541401</v>
      </c>
      <c r="CA12" s="17">
        <v>0.113158996041387</v>
      </c>
    </row>
    <row r="13" spans="2:79" x14ac:dyDescent="0.3">
      <c r="B13" s="18" t="s">
        <v>325</v>
      </c>
      <c r="C13" s="17">
        <v>0.245026088904992</v>
      </c>
      <c r="D13" s="17">
        <v>0.25909281390302102</v>
      </c>
      <c r="E13" s="17">
        <v>0.229980117545215</v>
      </c>
      <c r="F13" s="17"/>
      <c r="G13" s="17">
        <v>0.19975754545111299</v>
      </c>
      <c r="H13" s="17">
        <v>0.191116182368091</v>
      </c>
      <c r="I13" s="17">
        <v>0.25542850082308399</v>
      </c>
      <c r="J13" s="17">
        <v>0.26023759579762501</v>
      </c>
      <c r="K13" s="17">
        <v>0.316566326301782</v>
      </c>
      <c r="L13" s="17">
        <v>0.24072573840275499</v>
      </c>
      <c r="M13" s="17"/>
      <c r="N13" s="17">
        <v>0.19853467961299301</v>
      </c>
      <c r="O13" s="17">
        <v>0.281601953073987</v>
      </c>
      <c r="P13" s="17">
        <v>0.26022738997627798</v>
      </c>
      <c r="Q13" s="17">
        <v>0.24476891609380799</v>
      </c>
      <c r="R13" s="17"/>
      <c r="S13" s="17">
        <v>0.19665989843318801</v>
      </c>
      <c r="T13" s="17">
        <v>0.31560685180967002</v>
      </c>
      <c r="U13" s="17">
        <v>0.27621353472233701</v>
      </c>
      <c r="V13" s="17">
        <v>0.20514283590197899</v>
      </c>
      <c r="W13" s="17">
        <v>0.32221325896177699</v>
      </c>
      <c r="X13" s="17">
        <v>0.13494983051717399</v>
      </c>
      <c r="Y13" s="17">
        <v>0.24184042791198199</v>
      </c>
      <c r="Z13" s="17">
        <v>0.38255913955416398</v>
      </c>
      <c r="AA13" s="17">
        <v>0.23192680525835799</v>
      </c>
      <c r="AB13" s="17">
        <v>0.26574617578986998</v>
      </c>
      <c r="AC13" s="17">
        <v>0.21573419124656101</v>
      </c>
      <c r="AD13" s="17">
        <v>0.37919869984250498</v>
      </c>
      <c r="AE13" s="17"/>
      <c r="AF13" s="17">
        <v>0.27076053429934099</v>
      </c>
      <c r="AG13" s="17">
        <v>0.19800312403211401</v>
      </c>
      <c r="AH13" s="17">
        <v>0.22994108178214401</v>
      </c>
      <c r="AI13" s="17">
        <v>0.26190985599589001</v>
      </c>
      <c r="AJ13" s="17">
        <v>0.156294122602782</v>
      </c>
      <c r="AK13" s="17"/>
      <c r="AL13" s="17">
        <v>0.17820005539769901</v>
      </c>
      <c r="AM13" s="17">
        <v>0.23617761913389701</v>
      </c>
      <c r="AN13" s="17">
        <v>0.15705198958720601</v>
      </c>
      <c r="AO13" s="17">
        <v>0.30089348239599101</v>
      </c>
      <c r="AP13" s="17">
        <v>0.21575307934159399</v>
      </c>
      <c r="AQ13" s="17">
        <v>0.27652246243336198</v>
      </c>
      <c r="AR13" s="17"/>
      <c r="AS13" s="17">
        <v>0.212432992499277</v>
      </c>
      <c r="AT13" s="17">
        <v>0.251568825496089</v>
      </c>
      <c r="AU13" s="17">
        <v>0.227689016049405</v>
      </c>
      <c r="AV13" s="17">
        <v>0.28067578319887398</v>
      </c>
      <c r="AW13" s="17">
        <v>0.316612726626889</v>
      </c>
      <c r="AX13" s="17"/>
      <c r="AY13" s="17">
        <v>0.232351454786555</v>
      </c>
      <c r="AZ13" s="17">
        <v>0.24088432542699001</v>
      </c>
      <c r="BA13" s="17">
        <v>0.243782853144065</v>
      </c>
      <c r="BB13" s="17">
        <v>0.31970836754499599</v>
      </c>
      <c r="BC13" s="17">
        <v>0.15218424838959699</v>
      </c>
      <c r="BD13" s="17"/>
      <c r="BE13" s="17">
        <v>0.38560658029558698</v>
      </c>
      <c r="BF13" s="17">
        <v>0.22934505425061899</v>
      </c>
      <c r="BG13" s="17">
        <v>0.232946750881945</v>
      </c>
      <c r="BH13" s="17">
        <v>0.251977870369266</v>
      </c>
      <c r="BI13" s="17"/>
      <c r="BJ13" s="17">
        <v>0.27453270982674399</v>
      </c>
      <c r="BK13" s="17">
        <v>0.29768643875711698</v>
      </c>
      <c r="BL13" s="17">
        <v>0.28817235805700597</v>
      </c>
      <c r="BM13" s="17">
        <v>0.21695769852681099</v>
      </c>
      <c r="BN13" s="17"/>
      <c r="BO13" s="17">
        <v>0.29450825078468501</v>
      </c>
      <c r="BP13" s="17">
        <v>0.27488901257765003</v>
      </c>
      <c r="BQ13" s="17">
        <v>0.230943833937819</v>
      </c>
      <c r="BR13" s="17"/>
      <c r="BS13" s="17">
        <v>0.26494471614068998</v>
      </c>
      <c r="BT13" s="17">
        <v>0.22052151737923401</v>
      </c>
      <c r="BU13" s="17"/>
      <c r="BV13" s="17">
        <v>0.24331285923600399</v>
      </c>
      <c r="BW13" s="17">
        <v>0.21690089045083</v>
      </c>
      <c r="BX13" s="17">
        <v>0.262991874023495</v>
      </c>
      <c r="BY13" s="17"/>
      <c r="BZ13" s="17">
        <v>7.5385448798983304E-2</v>
      </c>
      <c r="CA13" s="17">
        <v>0.130677995819899</v>
      </c>
    </row>
    <row r="14" spans="2:79" x14ac:dyDescent="0.3">
      <c r="B14" s="18" t="s">
        <v>326</v>
      </c>
      <c r="C14" s="17">
        <v>0.11585141189703201</v>
      </c>
      <c r="D14" s="17">
        <v>0.12659102288544299</v>
      </c>
      <c r="E14" s="17">
        <v>0.10448383032363701</v>
      </c>
      <c r="F14" s="17"/>
      <c r="G14" s="17">
        <v>5.8434779638966997E-2</v>
      </c>
      <c r="H14" s="17">
        <v>9.19352672946189E-2</v>
      </c>
      <c r="I14" s="17">
        <v>7.2828690762540005E-2</v>
      </c>
      <c r="J14" s="17">
        <v>0.13943100018115501</v>
      </c>
      <c r="K14" s="17">
        <v>0.144927002940616</v>
      </c>
      <c r="L14" s="17">
        <v>0.16266777976862501</v>
      </c>
      <c r="M14" s="17"/>
      <c r="N14" s="17">
        <v>0.107219819066872</v>
      </c>
      <c r="O14" s="17">
        <v>0.122285300451507</v>
      </c>
      <c r="P14" s="17">
        <v>0.103297821175641</v>
      </c>
      <c r="Q14" s="17">
        <v>0.131029460470998</v>
      </c>
      <c r="R14" s="17"/>
      <c r="S14" s="17">
        <v>0.122631093696288</v>
      </c>
      <c r="T14" s="17">
        <v>7.6013310672182893E-2</v>
      </c>
      <c r="U14" s="17">
        <v>6.0837815093774998E-2</v>
      </c>
      <c r="V14" s="17">
        <v>0.13122486292760699</v>
      </c>
      <c r="W14" s="17">
        <v>0.206693861441645</v>
      </c>
      <c r="X14" s="17">
        <v>0.14207784529874401</v>
      </c>
      <c r="Y14" s="17">
        <v>0.146716051498061</v>
      </c>
      <c r="Z14" s="17">
        <v>3.2757645364058903E-2</v>
      </c>
      <c r="AA14" s="17">
        <v>0.15604449151168501</v>
      </c>
      <c r="AB14" s="17">
        <v>7.9347069740775503E-2</v>
      </c>
      <c r="AC14" s="17">
        <v>0.13494188414382</v>
      </c>
      <c r="AD14" s="17">
        <v>0</v>
      </c>
      <c r="AE14" s="17"/>
      <c r="AF14" s="17">
        <v>0.15135248921046701</v>
      </c>
      <c r="AG14" s="17">
        <v>8.4893783285799204E-2</v>
      </c>
      <c r="AH14" s="17">
        <v>0.13842570193433801</v>
      </c>
      <c r="AI14" s="17">
        <v>0.15069718115644301</v>
      </c>
      <c r="AJ14" s="17">
        <v>0.164183066589874</v>
      </c>
      <c r="AK14" s="17"/>
      <c r="AL14" s="17">
        <v>2.7838262840839699E-2</v>
      </c>
      <c r="AM14" s="17">
        <v>0.135121620694439</v>
      </c>
      <c r="AN14" s="17">
        <v>0.118990286957771</v>
      </c>
      <c r="AO14" s="17">
        <v>0.16737819070542201</v>
      </c>
      <c r="AP14" s="17">
        <v>0.11177636906866199</v>
      </c>
      <c r="AQ14" s="17">
        <v>0.152507100563922</v>
      </c>
      <c r="AR14" s="17"/>
      <c r="AS14" s="17">
        <v>8.0037370747985101E-2</v>
      </c>
      <c r="AT14" s="17">
        <v>0.101929371945349</v>
      </c>
      <c r="AU14" s="17">
        <v>0.11847595623688</v>
      </c>
      <c r="AV14" s="17">
        <v>0.23254369026580901</v>
      </c>
      <c r="AW14" s="17">
        <v>0</v>
      </c>
      <c r="AX14" s="17"/>
      <c r="AY14" s="17">
        <v>0.12757271266032699</v>
      </c>
      <c r="AZ14" s="17">
        <v>8.9627743344591601E-2</v>
      </c>
      <c r="BA14" s="17">
        <v>0.120504322303972</v>
      </c>
      <c r="BB14" s="17">
        <v>0.13718278422587099</v>
      </c>
      <c r="BC14" s="17">
        <v>0.20508636159736701</v>
      </c>
      <c r="BD14" s="17"/>
      <c r="BE14" s="17">
        <v>0.104763548306312</v>
      </c>
      <c r="BF14" s="17">
        <v>0.196779252107629</v>
      </c>
      <c r="BG14" s="17">
        <v>0.105383176805984</v>
      </c>
      <c r="BH14" s="17">
        <v>8.8663615151060901E-2</v>
      </c>
      <c r="BI14" s="17"/>
      <c r="BJ14" s="17">
        <v>0.15258637266637801</v>
      </c>
      <c r="BK14" s="17">
        <v>7.3390030352551303E-2</v>
      </c>
      <c r="BL14" s="17">
        <v>0.10765857595961401</v>
      </c>
      <c r="BM14" s="17">
        <v>0.117814037377426</v>
      </c>
      <c r="BN14" s="17"/>
      <c r="BO14" s="17">
        <v>9.3310064562886597E-2</v>
      </c>
      <c r="BP14" s="17">
        <v>0.115802248696732</v>
      </c>
      <c r="BQ14" s="17">
        <v>0.120546580448884</v>
      </c>
      <c r="BR14" s="17"/>
      <c r="BS14" s="17">
        <v>9.6070182232323206E-2</v>
      </c>
      <c r="BT14" s="17">
        <v>0.137581515318936</v>
      </c>
      <c r="BU14" s="17"/>
      <c r="BV14" s="17">
        <v>6.16513677242609E-2</v>
      </c>
      <c r="BW14" s="17">
        <v>0.13446575795243401</v>
      </c>
      <c r="BX14" s="17">
        <v>0.13325743896667999</v>
      </c>
      <c r="BY14" s="17"/>
      <c r="BZ14" s="17">
        <v>0.115372000649214</v>
      </c>
      <c r="CA14" s="17">
        <v>6.4900259338464897E-2</v>
      </c>
    </row>
    <row r="15" spans="2:79" x14ac:dyDescent="0.3">
      <c r="B15" s="18" t="s">
        <v>327</v>
      </c>
      <c r="C15" s="19">
        <v>4.9997844991297502E-2</v>
      </c>
      <c r="D15" s="19">
        <v>3.7591855192625402E-2</v>
      </c>
      <c r="E15" s="19">
        <v>5.9412717567522602E-2</v>
      </c>
      <c r="F15" s="19"/>
      <c r="G15" s="19">
        <v>4.77462460961579E-2</v>
      </c>
      <c r="H15" s="19">
        <v>0</v>
      </c>
      <c r="I15" s="19">
        <v>5.8048703297749402E-2</v>
      </c>
      <c r="J15" s="19">
        <v>5.92064603739813E-2</v>
      </c>
      <c r="K15" s="19">
        <v>3.6122925517364901E-2</v>
      </c>
      <c r="L15" s="19">
        <v>8.9737306905845998E-2</v>
      </c>
      <c r="M15" s="19"/>
      <c r="N15" s="19">
        <v>4.4023641926100303E-2</v>
      </c>
      <c r="O15" s="19">
        <v>4.9634870209428299E-2</v>
      </c>
      <c r="P15" s="19">
        <v>4.0799898780481403E-2</v>
      </c>
      <c r="Q15" s="19">
        <v>6.59831855198518E-2</v>
      </c>
      <c r="R15" s="19"/>
      <c r="S15" s="19">
        <v>5.25836114231715E-2</v>
      </c>
      <c r="T15" s="19">
        <v>8.5806761628535094E-2</v>
      </c>
      <c r="U15" s="19">
        <v>4.0633516995349603E-2</v>
      </c>
      <c r="V15" s="19">
        <v>9.9318199806977203E-2</v>
      </c>
      <c r="W15" s="19">
        <v>0.12747958236078499</v>
      </c>
      <c r="X15" s="19">
        <v>1.3265028410118101E-2</v>
      </c>
      <c r="Y15" s="19">
        <v>1.4559073307781001E-2</v>
      </c>
      <c r="Z15" s="19">
        <v>0</v>
      </c>
      <c r="AA15" s="19">
        <v>0</v>
      </c>
      <c r="AB15" s="19">
        <v>9.2721501522449498E-2</v>
      </c>
      <c r="AC15" s="19">
        <v>0</v>
      </c>
      <c r="AD15" s="19">
        <v>0</v>
      </c>
      <c r="AE15" s="19"/>
      <c r="AF15" s="19">
        <v>8.1223686137991899E-2</v>
      </c>
      <c r="AG15" s="19">
        <v>2.8853367542515999E-2</v>
      </c>
      <c r="AH15" s="19">
        <v>5.06238027193118E-2</v>
      </c>
      <c r="AI15" s="19">
        <v>0.10024987956532801</v>
      </c>
      <c r="AJ15" s="19">
        <v>2.6672357468273601E-2</v>
      </c>
      <c r="AK15" s="19"/>
      <c r="AL15" s="19">
        <v>1.8318486271142999E-2</v>
      </c>
      <c r="AM15" s="19">
        <v>4.58403259952068E-2</v>
      </c>
      <c r="AN15" s="19">
        <v>1.4403428205681299E-2</v>
      </c>
      <c r="AO15" s="19">
        <v>9.4480321018162006E-2</v>
      </c>
      <c r="AP15" s="19">
        <v>6.2204298610885098E-2</v>
      </c>
      <c r="AQ15" s="19">
        <v>7.2483907390580499E-2</v>
      </c>
      <c r="AR15" s="19"/>
      <c r="AS15" s="19">
        <v>5.6215439105340603E-2</v>
      </c>
      <c r="AT15" s="19">
        <v>4.3770640049196001E-2</v>
      </c>
      <c r="AU15" s="19">
        <v>6.1965740203142099E-2</v>
      </c>
      <c r="AV15" s="19">
        <v>3.85196838766537E-2</v>
      </c>
      <c r="AW15" s="19">
        <v>8.1327633585262696E-2</v>
      </c>
      <c r="AX15" s="19"/>
      <c r="AY15" s="19">
        <v>6.4223147439466902E-2</v>
      </c>
      <c r="AZ15" s="19">
        <v>3.14480092003908E-2</v>
      </c>
      <c r="BA15" s="19">
        <v>6.9380806287247396E-2</v>
      </c>
      <c r="BB15" s="19">
        <v>2.38732647973714E-2</v>
      </c>
      <c r="BC15" s="19">
        <v>0.12523907423907199</v>
      </c>
      <c r="BD15" s="19"/>
      <c r="BE15" s="19">
        <v>7.0251454069761299E-2</v>
      </c>
      <c r="BF15" s="19">
        <v>3.8116666724942398E-2</v>
      </c>
      <c r="BG15" s="19">
        <v>6.1262533899362398E-2</v>
      </c>
      <c r="BH15" s="19">
        <v>3.7219514389754599E-2</v>
      </c>
      <c r="BI15" s="19"/>
      <c r="BJ15" s="19">
        <v>6.7279478270794196E-2</v>
      </c>
      <c r="BK15" s="19">
        <v>1.7972237577632999E-2</v>
      </c>
      <c r="BL15" s="19">
        <v>5.1256867839209901E-2</v>
      </c>
      <c r="BM15" s="19">
        <v>4.9796031523607003E-2</v>
      </c>
      <c r="BN15" s="19"/>
      <c r="BO15" s="19">
        <v>2.3166224834276598E-2</v>
      </c>
      <c r="BP15" s="19">
        <v>3.5213385526203497E-2</v>
      </c>
      <c r="BQ15" s="19">
        <v>5.7620074859595902E-2</v>
      </c>
      <c r="BR15" s="19"/>
      <c r="BS15" s="19">
        <v>5.9213237512314401E-2</v>
      </c>
      <c r="BT15" s="19">
        <v>3.8403128967401001E-2</v>
      </c>
      <c r="BU15" s="19"/>
      <c r="BV15" s="19">
        <v>2.77021671887582E-2</v>
      </c>
      <c r="BW15" s="19">
        <v>4.6093967636000301E-2</v>
      </c>
      <c r="BX15" s="19">
        <v>7.2014389934268799E-2</v>
      </c>
      <c r="BY15" s="19"/>
      <c r="BZ15" s="19">
        <v>1.5166970732888E-2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686</v>
      </c>
      <c r="D7" s="10">
        <v>322</v>
      </c>
      <c r="E7" s="10">
        <v>359</v>
      </c>
      <c r="F7" s="10"/>
      <c r="G7" s="10">
        <v>89</v>
      </c>
      <c r="H7" s="10">
        <v>111</v>
      </c>
      <c r="I7" s="10">
        <v>114</v>
      </c>
      <c r="J7" s="10">
        <v>104</v>
      </c>
      <c r="K7" s="10">
        <v>117</v>
      </c>
      <c r="L7" s="10">
        <v>151</v>
      </c>
      <c r="M7" s="10"/>
      <c r="N7" s="10">
        <v>197</v>
      </c>
      <c r="O7" s="10">
        <v>174</v>
      </c>
      <c r="P7" s="10">
        <v>150</v>
      </c>
      <c r="Q7" s="10">
        <v>164</v>
      </c>
      <c r="R7" s="10"/>
      <c r="S7" s="10">
        <v>107</v>
      </c>
      <c r="T7" s="10">
        <v>93</v>
      </c>
      <c r="U7" s="10">
        <v>49</v>
      </c>
      <c r="V7" s="10">
        <v>70</v>
      </c>
      <c r="W7" s="10">
        <v>38</v>
      </c>
      <c r="X7" s="10">
        <v>75</v>
      </c>
      <c r="Y7" s="10">
        <v>63</v>
      </c>
      <c r="Z7" s="10">
        <v>23</v>
      </c>
      <c r="AA7" s="10">
        <v>77</v>
      </c>
      <c r="AB7" s="10">
        <v>52</v>
      </c>
      <c r="AC7" s="10">
        <v>23</v>
      </c>
      <c r="AD7" s="10">
        <v>16</v>
      </c>
      <c r="AE7" s="10"/>
      <c r="AF7" s="10">
        <v>153</v>
      </c>
      <c r="AG7" s="10">
        <v>208</v>
      </c>
      <c r="AH7" s="10">
        <v>59</v>
      </c>
      <c r="AI7" s="10">
        <v>83</v>
      </c>
      <c r="AJ7" s="10">
        <v>36</v>
      </c>
      <c r="AK7" s="10"/>
      <c r="AL7" s="10">
        <v>144</v>
      </c>
      <c r="AM7" s="10">
        <v>129</v>
      </c>
      <c r="AN7" s="10">
        <v>66</v>
      </c>
      <c r="AO7" s="10">
        <v>157</v>
      </c>
      <c r="AP7" s="10">
        <v>48</v>
      </c>
      <c r="AQ7" s="10">
        <v>72</v>
      </c>
      <c r="AR7" s="10"/>
      <c r="AS7" s="10">
        <v>110</v>
      </c>
      <c r="AT7" s="10">
        <v>319</v>
      </c>
      <c r="AU7" s="10">
        <v>164</v>
      </c>
      <c r="AV7" s="10">
        <v>80</v>
      </c>
      <c r="AW7" s="10">
        <v>11</v>
      </c>
      <c r="AX7" s="10"/>
      <c r="AY7" s="10">
        <v>160</v>
      </c>
      <c r="AZ7" s="10">
        <v>255</v>
      </c>
      <c r="BA7" s="10">
        <v>142</v>
      </c>
      <c r="BB7" s="10">
        <v>90</v>
      </c>
      <c r="BC7" s="10">
        <v>32</v>
      </c>
      <c r="BD7" s="10"/>
      <c r="BE7" s="10">
        <v>29</v>
      </c>
      <c r="BF7" s="10">
        <v>113</v>
      </c>
      <c r="BG7" s="10">
        <v>333</v>
      </c>
      <c r="BH7" s="10">
        <v>205</v>
      </c>
      <c r="BI7" s="10"/>
      <c r="BJ7" s="10">
        <v>74</v>
      </c>
      <c r="BK7" s="10">
        <v>39</v>
      </c>
      <c r="BL7" s="10">
        <v>171</v>
      </c>
      <c r="BM7" s="10">
        <v>397</v>
      </c>
      <c r="BN7" s="10"/>
      <c r="BO7" s="10">
        <v>87</v>
      </c>
      <c r="BP7" s="10">
        <v>89</v>
      </c>
      <c r="BQ7" s="10">
        <v>507</v>
      </c>
      <c r="BR7" s="10"/>
      <c r="BS7" s="10">
        <v>387</v>
      </c>
      <c r="BT7" s="10">
        <v>298</v>
      </c>
      <c r="BU7" s="10"/>
      <c r="BV7" s="10">
        <v>153</v>
      </c>
      <c r="BW7" s="10">
        <v>288</v>
      </c>
      <c r="BX7" s="10">
        <v>207</v>
      </c>
      <c r="BY7" s="10"/>
      <c r="BZ7" s="10">
        <v>43</v>
      </c>
      <c r="CA7" s="10">
        <v>34</v>
      </c>
    </row>
    <row r="8" spans="2:79" ht="30" customHeight="1" x14ac:dyDescent="0.3">
      <c r="B8" s="11" t="s">
        <v>20</v>
      </c>
      <c r="C8" s="11">
        <v>684</v>
      </c>
      <c r="D8" s="11">
        <v>328</v>
      </c>
      <c r="E8" s="11">
        <v>352</v>
      </c>
      <c r="F8" s="11"/>
      <c r="G8" s="11">
        <v>83</v>
      </c>
      <c r="H8" s="11">
        <v>118</v>
      </c>
      <c r="I8" s="11">
        <v>114</v>
      </c>
      <c r="J8" s="11">
        <v>119</v>
      </c>
      <c r="K8" s="11">
        <v>108</v>
      </c>
      <c r="L8" s="11">
        <v>141</v>
      </c>
      <c r="M8" s="11"/>
      <c r="N8" s="11">
        <v>185</v>
      </c>
      <c r="O8" s="11">
        <v>178</v>
      </c>
      <c r="P8" s="11">
        <v>155</v>
      </c>
      <c r="Q8" s="11">
        <v>165</v>
      </c>
      <c r="R8" s="11"/>
      <c r="S8" s="11">
        <v>102</v>
      </c>
      <c r="T8" s="11">
        <v>89</v>
      </c>
      <c r="U8" s="11">
        <v>50</v>
      </c>
      <c r="V8" s="11">
        <v>70</v>
      </c>
      <c r="W8" s="11">
        <v>40</v>
      </c>
      <c r="X8" s="11">
        <v>74</v>
      </c>
      <c r="Y8" s="11">
        <v>57</v>
      </c>
      <c r="Z8" s="11">
        <v>24</v>
      </c>
      <c r="AA8" s="11">
        <v>72</v>
      </c>
      <c r="AB8" s="11">
        <v>58</v>
      </c>
      <c r="AC8" s="11">
        <v>30</v>
      </c>
      <c r="AD8" s="11">
        <v>18</v>
      </c>
      <c r="AE8" s="11"/>
      <c r="AF8" s="11">
        <v>147</v>
      </c>
      <c r="AG8" s="11">
        <v>209</v>
      </c>
      <c r="AH8" s="11">
        <v>59</v>
      </c>
      <c r="AI8" s="11">
        <v>83</v>
      </c>
      <c r="AJ8" s="11">
        <v>37</v>
      </c>
      <c r="AK8" s="11"/>
      <c r="AL8" s="11">
        <v>143</v>
      </c>
      <c r="AM8" s="11">
        <v>127</v>
      </c>
      <c r="AN8" s="11">
        <v>66</v>
      </c>
      <c r="AO8" s="11">
        <v>154</v>
      </c>
      <c r="AP8" s="11">
        <v>48</v>
      </c>
      <c r="AQ8" s="11">
        <v>72</v>
      </c>
      <c r="AR8" s="11"/>
      <c r="AS8" s="11">
        <v>107</v>
      </c>
      <c r="AT8" s="11">
        <v>317</v>
      </c>
      <c r="AU8" s="11">
        <v>165</v>
      </c>
      <c r="AV8" s="11">
        <v>81</v>
      </c>
      <c r="AW8" s="11">
        <v>12</v>
      </c>
      <c r="AX8" s="11"/>
      <c r="AY8" s="11">
        <v>155</v>
      </c>
      <c r="AZ8" s="11">
        <v>251</v>
      </c>
      <c r="BA8" s="11">
        <v>144</v>
      </c>
      <c r="BB8" s="11">
        <v>94</v>
      </c>
      <c r="BC8" s="11">
        <v>33</v>
      </c>
      <c r="BD8" s="11"/>
      <c r="BE8" s="11">
        <v>28</v>
      </c>
      <c r="BF8" s="11">
        <v>113</v>
      </c>
      <c r="BG8" s="11">
        <v>331</v>
      </c>
      <c r="BH8" s="11">
        <v>206</v>
      </c>
      <c r="BI8" s="11"/>
      <c r="BJ8" s="11">
        <v>77</v>
      </c>
      <c r="BK8" s="11">
        <v>37</v>
      </c>
      <c r="BL8" s="11">
        <v>169</v>
      </c>
      <c r="BM8" s="11">
        <v>395</v>
      </c>
      <c r="BN8" s="11"/>
      <c r="BO8" s="11">
        <v>87</v>
      </c>
      <c r="BP8" s="11">
        <v>90</v>
      </c>
      <c r="BQ8" s="11">
        <v>504</v>
      </c>
      <c r="BR8" s="11"/>
      <c r="BS8" s="11">
        <v>383</v>
      </c>
      <c r="BT8" s="11">
        <v>299</v>
      </c>
      <c r="BU8" s="11"/>
      <c r="BV8" s="11">
        <v>155</v>
      </c>
      <c r="BW8" s="11">
        <v>288</v>
      </c>
      <c r="BX8" s="11">
        <v>201</v>
      </c>
      <c r="BY8" s="11"/>
      <c r="BZ8" s="11">
        <v>44</v>
      </c>
      <c r="CA8" s="11">
        <v>33</v>
      </c>
    </row>
    <row r="9" spans="2:79" x14ac:dyDescent="0.3">
      <c r="B9" s="18" t="s">
        <v>321</v>
      </c>
      <c r="C9" s="17">
        <v>7.8993047602838998E-2</v>
      </c>
      <c r="D9" s="17">
        <v>9.6823046342516803E-2</v>
      </c>
      <c r="E9" s="17">
        <v>6.3446349491629195E-2</v>
      </c>
      <c r="F9" s="17"/>
      <c r="G9" s="17">
        <v>6.9623146486521001E-2</v>
      </c>
      <c r="H9" s="17">
        <v>0.123375330496898</v>
      </c>
      <c r="I9" s="17">
        <v>0.109148562691366</v>
      </c>
      <c r="J9" s="17">
        <v>4.3621902170532703E-2</v>
      </c>
      <c r="K9" s="17">
        <v>3.6022829615710697E-2</v>
      </c>
      <c r="L9" s="17">
        <v>8.5772094039887101E-2</v>
      </c>
      <c r="M9" s="17"/>
      <c r="N9" s="17">
        <v>0.104508674935611</v>
      </c>
      <c r="O9" s="17">
        <v>6.6964207248643298E-2</v>
      </c>
      <c r="P9" s="17">
        <v>5.8040776401639502E-2</v>
      </c>
      <c r="Q9" s="17">
        <v>8.3538915763651203E-2</v>
      </c>
      <c r="R9" s="17"/>
      <c r="S9" s="17">
        <v>0.158394816744968</v>
      </c>
      <c r="T9" s="17">
        <v>5.4033361046517098E-2</v>
      </c>
      <c r="U9" s="17">
        <v>6.0810645497052597E-2</v>
      </c>
      <c r="V9" s="17">
        <v>5.3452641854151099E-2</v>
      </c>
      <c r="W9" s="17">
        <v>2.6811304118586E-2</v>
      </c>
      <c r="X9" s="17">
        <v>0.119722068082929</v>
      </c>
      <c r="Y9" s="17">
        <v>9.41917326390561E-2</v>
      </c>
      <c r="Z9" s="17">
        <v>0.132541494697652</v>
      </c>
      <c r="AA9" s="17">
        <v>6.3499108771008006E-2</v>
      </c>
      <c r="AB9" s="17">
        <v>1.8155797644890399E-2</v>
      </c>
      <c r="AC9" s="17">
        <v>3.15825575141329E-2</v>
      </c>
      <c r="AD9" s="17">
        <v>6.4669241619056406E-2</v>
      </c>
      <c r="AE9" s="17"/>
      <c r="AF9" s="17">
        <v>0.10174031858383201</v>
      </c>
      <c r="AG9" s="17">
        <v>9.8976880160393396E-2</v>
      </c>
      <c r="AH9" s="17">
        <v>7.3076135477398399E-2</v>
      </c>
      <c r="AI9" s="17">
        <v>2.1357790708572199E-2</v>
      </c>
      <c r="AJ9" s="17">
        <v>5.6988889537293898E-2</v>
      </c>
      <c r="AK9" s="17"/>
      <c r="AL9" s="17">
        <v>9.8983443683336003E-2</v>
      </c>
      <c r="AM9" s="17">
        <v>0.110921661135822</v>
      </c>
      <c r="AN9" s="17">
        <v>9.3123632610000603E-2</v>
      </c>
      <c r="AO9" s="17">
        <v>5.4898000854901097E-2</v>
      </c>
      <c r="AP9" s="17">
        <v>4.1257197953501003E-2</v>
      </c>
      <c r="AQ9" s="17">
        <v>7.4648857385487405E-2</v>
      </c>
      <c r="AR9" s="17"/>
      <c r="AS9" s="17">
        <v>0.177318547406314</v>
      </c>
      <c r="AT9" s="17">
        <v>6.6914738972245105E-2</v>
      </c>
      <c r="AU9" s="17">
        <v>5.91091686542164E-2</v>
      </c>
      <c r="AV9" s="17">
        <v>5.0906698685011798E-2</v>
      </c>
      <c r="AW9" s="17">
        <v>0</v>
      </c>
      <c r="AX9" s="17"/>
      <c r="AY9" s="17">
        <v>0.14998957558680701</v>
      </c>
      <c r="AZ9" s="17">
        <v>6.7515043939236102E-2</v>
      </c>
      <c r="BA9" s="17">
        <v>5.5757612096276998E-2</v>
      </c>
      <c r="BB9" s="17">
        <v>3.1717680276703998E-2</v>
      </c>
      <c r="BC9" s="17">
        <v>8.5346408205828797E-2</v>
      </c>
      <c r="BD9" s="17"/>
      <c r="BE9" s="17">
        <v>6.1659899041745299E-2</v>
      </c>
      <c r="BF9" s="17">
        <v>8.4487780811647303E-2</v>
      </c>
      <c r="BG9" s="17">
        <v>8.0768909257091695E-2</v>
      </c>
      <c r="BH9" s="17">
        <v>7.7952392916112598E-2</v>
      </c>
      <c r="BI9" s="17"/>
      <c r="BJ9" s="17">
        <v>8.2083079230620207E-2</v>
      </c>
      <c r="BK9" s="17">
        <v>0.135725274939132</v>
      </c>
      <c r="BL9" s="17">
        <v>7.64045725005041E-2</v>
      </c>
      <c r="BM9" s="17">
        <v>7.5296736142483195E-2</v>
      </c>
      <c r="BN9" s="17"/>
      <c r="BO9" s="17">
        <v>0.118401089188627</v>
      </c>
      <c r="BP9" s="17">
        <v>7.7269555226975303E-2</v>
      </c>
      <c r="BQ9" s="17">
        <v>7.3011976125112898E-2</v>
      </c>
      <c r="BR9" s="17"/>
      <c r="BS9" s="17">
        <v>9.6684247323619799E-2</v>
      </c>
      <c r="BT9" s="17">
        <v>5.6665075845136102E-2</v>
      </c>
      <c r="BU9" s="17"/>
      <c r="BV9" s="17">
        <v>5.7108139232227698E-2</v>
      </c>
      <c r="BW9" s="17">
        <v>7.4152180793640096E-2</v>
      </c>
      <c r="BX9" s="17">
        <v>0.112368913912405</v>
      </c>
      <c r="BY9" s="17"/>
      <c r="BZ9" s="17">
        <v>9.1915085019427301E-2</v>
      </c>
      <c r="CA9" s="17">
        <v>0.22077336158024299</v>
      </c>
    </row>
    <row r="10" spans="2:79" x14ac:dyDescent="0.3">
      <c r="B10" s="18" t="s">
        <v>322</v>
      </c>
      <c r="C10" s="17">
        <v>0.138654563255695</v>
      </c>
      <c r="D10" s="17">
        <v>0.146494219771335</v>
      </c>
      <c r="E10" s="17">
        <v>0.130402418067598</v>
      </c>
      <c r="F10" s="17"/>
      <c r="G10" s="17">
        <v>0.19285009801474401</v>
      </c>
      <c r="H10" s="17">
        <v>0.210240367798084</v>
      </c>
      <c r="I10" s="17">
        <v>0.121577514740137</v>
      </c>
      <c r="J10" s="17">
        <v>0.127366053033212</v>
      </c>
      <c r="K10" s="17">
        <v>0.14308130805977001</v>
      </c>
      <c r="L10" s="17">
        <v>6.6321965652514803E-2</v>
      </c>
      <c r="M10" s="17"/>
      <c r="N10" s="17">
        <v>0.14439516427867199</v>
      </c>
      <c r="O10" s="17">
        <v>0.166888956251809</v>
      </c>
      <c r="P10" s="17">
        <v>0.14465623850069101</v>
      </c>
      <c r="Q10" s="17">
        <v>9.1493001060630103E-2</v>
      </c>
      <c r="R10" s="17"/>
      <c r="S10" s="17">
        <v>0.15251716238242599</v>
      </c>
      <c r="T10" s="17">
        <v>8.4556278648733399E-2</v>
      </c>
      <c r="U10" s="17">
        <v>0.25121237716438599</v>
      </c>
      <c r="V10" s="17">
        <v>0.16700408512908399</v>
      </c>
      <c r="W10" s="17">
        <v>0.108186974136788</v>
      </c>
      <c r="X10" s="17">
        <v>8.7836454010981793E-2</v>
      </c>
      <c r="Y10" s="17">
        <v>0.15011555935416601</v>
      </c>
      <c r="Z10" s="17">
        <v>0.18293009370433599</v>
      </c>
      <c r="AA10" s="17">
        <v>0.148974104139451</v>
      </c>
      <c r="AB10" s="17">
        <v>0.123400311972996</v>
      </c>
      <c r="AC10" s="17">
        <v>0.122798245151011</v>
      </c>
      <c r="AD10" s="17">
        <v>0.12070333062673901</v>
      </c>
      <c r="AE10" s="17"/>
      <c r="AF10" s="17">
        <v>8.8582307415024195E-2</v>
      </c>
      <c r="AG10" s="17">
        <v>0.20307828155605701</v>
      </c>
      <c r="AH10" s="17">
        <v>8.1590792249814401E-2</v>
      </c>
      <c r="AI10" s="17">
        <v>9.31906390883048E-2</v>
      </c>
      <c r="AJ10" s="17">
        <v>0.20019534150188201</v>
      </c>
      <c r="AK10" s="17"/>
      <c r="AL10" s="17">
        <v>0.210576929860501</v>
      </c>
      <c r="AM10" s="17">
        <v>0.107062277831993</v>
      </c>
      <c r="AN10" s="17">
        <v>0.149839593271615</v>
      </c>
      <c r="AO10" s="17">
        <v>0.100802576239331</v>
      </c>
      <c r="AP10" s="17">
        <v>0.25690711781265102</v>
      </c>
      <c r="AQ10" s="17">
        <v>8.3886125837516798E-2</v>
      </c>
      <c r="AR10" s="17"/>
      <c r="AS10" s="17">
        <v>0.18272829911163899</v>
      </c>
      <c r="AT10" s="17">
        <v>0.139797799901442</v>
      </c>
      <c r="AU10" s="17">
        <v>8.5092043439269793E-2</v>
      </c>
      <c r="AV10" s="17">
        <v>0.183057826941738</v>
      </c>
      <c r="AW10" s="17">
        <v>0.178683120953994</v>
      </c>
      <c r="AX10" s="17"/>
      <c r="AY10" s="17">
        <v>0.126399647459111</v>
      </c>
      <c r="AZ10" s="17">
        <v>0.154342166803771</v>
      </c>
      <c r="BA10" s="17">
        <v>0.107925026566219</v>
      </c>
      <c r="BB10" s="17">
        <v>0.17169621493154</v>
      </c>
      <c r="BC10" s="17">
        <v>8.7764145258652101E-2</v>
      </c>
      <c r="BD10" s="17"/>
      <c r="BE10" s="17">
        <v>0.102045782313458</v>
      </c>
      <c r="BF10" s="17">
        <v>0.133922793947854</v>
      </c>
      <c r="BG10" s="17">
        <v>0.14518384391689601</v>
      </c>
      <c r="BH10" s="17">
        <v>0.13394302255730101</v>
      </c>
      <c r="BI10" s="17"/>
      <c r="BJ10" s="17">
        <v>0.17567206523927401</v>
      </c>
      <c r="BK10" s="17">
        <v>0.11999498364050799</v>
      </c>
      <c r="BL10" s="17">
        <v>0.133351364034066</v>
      </c>
      <c r="BM10" s="17">
        <v>0.12875363624245501</v>
      </c>
      <c r="BN10" s="17"/>
      <c r="BO10" s="17">
        <v>0.19224614556792499</v>
      </c>
      <c r="BP10" s="17">
        <v>9.3768485609826396E-2</v>
      </c>
      <c r="BQ10" s="17">
        <v>0.13582727019826801</v>
      </c>
      <c r="BR10" s="17"/>
      <c r="BS10" s="17">
        <v>0.12323897432896</v>
      </c>
      <c r="BT10" s="17">
        <v>0.158954104830831</v>
      </c>
      <c r="BU10" s="17"/>
      <c r="BV10" s="17">
        <v>0.16250487492509699</v>
      </c>
      <c r="BW10" s="17">
        <v>0.13904414913607499</v>
      </c>
      <c r="BX10" s="17">
        <v>0.122726992487318</v>
      </c>
      <c r="BY10" s="17"/>
      <c r="BZ10" s="17">
        <v>0.31950462999155899</v>
      </c>
      <c r="CA10" s="17">
        <v>0.24002696029345599</v>
      </c>
    </row>
    <row r="11" spans="2:79" x14ac:dyDescent="0.3">
      <c r="B11" s="18" t="s">
        <v>323</v>
      </c>
      <c r="C11" s="17">
        <v>0.26093134970769399</v>
      </c>
      <c r="D11" s="17">
        <v>0.227463531230434</v>
      </c>
      <c r="E11" s="17">
        <v>0.29312922606348002</v>
      </c>
      <c r="F11" s="17"/>
      <c r="G11" s="17">
        <v>0.279978060588436</v>
      </c>
      <c r="H11" s="17">
        <v>0.27187481018346299</v>
      </c>
      <c r="I11" s="17">
        <v>0.27927611095479798</v>
      </c>
      <c r="J11" s="17">
        <v>0.244247493868055</v>
      </c>
      <c r="K11" s="17">
        <v>0.27300997088988599</v>
      </c>
      <c r="L11" s="17">
        <v>0.23031133477254101</v>
      </c>
      <c r="M11" s="17"/>
      <c r="N11" s="17">
        <v>0.23749906732322101</v>
      </c>
      <c r="O11" s="17">
        <v>0.214241061560939</v>
      </c>
      <c r="P11" s="17">
        <v>0.283004573717623</v>
      </c>
      <c r="Q11" s="17">
        <v>0.31793198043506299</v>
      </c>
      <c r="R11" s="17"/>
      <c r="S11" s="17">
        <v>0.219840742427488</v>
      </c>
      <c r="T11" s="17">
        <v>0.33226574847255902</v>
      </c>
      <c r="U11" s="17">
        <v>0.26125954704828203</v>
      </c>
      <c r="V11" s="17">
        <v>0.29924583222826501</v>
      </c>
      <c r="W11" s="17">
        <v>0.24900991634762401</v>
      </c>
      <c r="X11" s="17">
        <v>0.31707123802144599</v>
      </c>
      <c r="Y11" s="17">
        <v>0.18279109106788299</v>
      </c>
      <c r="Z11" s="17">
        <v>0.26725464624517198</v>
      </c>
      <c r="AA11" s="17">
        <v>0.231246267753691</v>
      </c>
      <c r="AB11" s="17">
        <v>0.24394206188102199</v>
      </c>
      <c r="AC11" s="17">
        <v>0.21811296079492401</v>
      </c>
      <c r="AD11" s="17">
        <v>0.26992007479143199</v>
      </c>
      <c r="AE11" s="17"/>
      <c r="AF11" s="17">
        <v>0.23275817465388701</v>
      </c>
      <c r="AG11" s="17">
        <v>0.29494700300200299</v>
      </c>
      <c r="AH11" s="17">
        <v>0.26739624632999298</v>
      </c>
      <c r="AI11" s="17">
        <v>0.27743319873552003</v>
      </c>
      <c r="AJ11" s="17">
        <v>0.17272681035991599</v>
      </c>
      <c r="AK11" s="17"/>
      <c r="AL11" s="17">
        <v>0.31094075086704298</v>
      </c>
      <c r="AM11" s="17">
        <v>0.27086720288027699</v>
      </c>
      <c r="AN11" s="17">
        <v>0.23859700188499</v>
      </c>
      <c r="AO11" s="17">
        <v>0.21424389469709301</v>
      </c>
      <c r="AP11" s="17">
        <v>0.222354163417848</v>
      </c>
      <c r="AQ11" s="17">
        <v>0.243765372273198</v>
      </c>
      <c r="AR11" s="17"/>
      <c r="AS11" s="17">
        <v>0.15880117310747699</v>
      </c>
      <c r="AT11" s="17">
        <v>0.271568034523894</v>
      </c>
      <c r="AU11" s="17">
        <v>0.340012692589099</v>
      </c>
      <c r="AV11" s="17">
        <v>0.18907358401681701</v>
      </c>
      <c r="AW11" s="17">
        <v>0.338754720379013</v>
      </c>
      <c r="AX11" s="17"/>
      <c r="AY11" s="17">
        <v>0.157566854023973</v>
      </c>
      <c r="AZ11" s="17">
        <v>0.29312489196588498</v>
      </c>
      <c r="BA11" s="17">
        <v>0.32087247226993199</v>
      </c>
      <c r="BB11" s="17">
        <v>0.23849244349860099</v>
      </c>
      <c r="BC11" s="17">
        <v>0.272214282409113</v>
      </c>
      <c r="BD11" s="17"/>
      <c r="BE11" s="17">
        <v>0.23953269365507901</v>
      </c>
      <c r="BF11" s="17">
        <v>0.19145351873594699</v>
      </c>
      <c r="BG11" s="17">
        <v>0.26827837372879898</v>
      </c>
      <c r="BH11" s="17">
        <v>0.29380806223252698</v>
      </c>
      <c r="BI11" s="17"/>
      <c r="BJ11" s="17">
        <v>0.19848291651542499</v>
      </c>
      <c r="BK11" s="17">
        <v>0.26892302318186201</v>
      </c>
      <c r="BL11" s="17">
        <v>0.254218920623074</v>
      </c>
      <c r="BM11" s="17">
        <v>0.27656167745778598</v>
      </c>
      <c r="BN11" s="17"/>
      <c r="BO11" s="17">
        <v>0.19367050005290501</v>
      </c>
      <c r="BP11" s="17">
        <v>0.31248168581548802</v>
      </c>
      <c r="BQ11" s="17">
        <v>0.263298795775608</v>
      </c>
      <c r="BR11" s="17"/>
      <c r="BS11" s="17">
        <v>0.27361014930831001</v>
      </c>
      <c r="BT11" s="17">
        <v>0.24576022982908299</v>
      </c>
      <c r="BU11" s="17"/>
      <c r="BV11" s="17">
        <v>0.33410636574608898</v>
      </c>
      <c r="BW11" s="17">
        <v>0.27451654744867399</v>
      </c>
      <c r="BX11" s="17">
        <v>0.17132875385718799</v>
      </c>
      <c r="BY11" s="17"/>
      <c r="BZ11" s="17">
        <v>0.25348053342503502</v>
      </c>
      <c r="CA11" s="17">
        <v>0.32303161585713802</v>
      </c>
    </row>
    <row r="12" spans="2:79" x14ac:dyDescent="0.3">
      <c r="B12" s="18" t="s">
        <v>324</v>
      </c>
      <c r="C12" s="17">
        <v>0.19245253595344</v>
      </c>
      <c r="D12" s="17">
        <v>0.17327557130810201</v>
      </c>
      <c r="E12" s="17">
        <v>0.21029945104470099</v>
      </c>
      <c r="F12" s="17"/>
      <c r="G12" s="17">
        <v>0.21454414689135701</v>
      </c>
      <c r="H12" s="17">
        <v>0.12761085665150201</v>
      </c>
      <c r="I12" s="17">
        <v>0.13257589421535801</v>
      </c>
      <c r="J12" s="17">
        <v>0.242477956120972</v>
      </c>
      <c r="K12" s="17">
        <v>0.22494528871627301</v>
      </c>
      <c r="L12" s="17">
        <v>0.21518971618952601</v>
      </c>
      <c r="M12" s="17"/>
      <c r="N12" s="17">
        <v>0.20218045156043399</v>
      </c>
      <c r="O12" s="17">
        <v>0.21252869068760299</v>
      </c>
      <c r="P12" s="17">
        <v>0.19418159381483099</v>
      </c>
      <c r="Q12" s="17">
        <v>0.15948441318846199</v>
      </c>
      <c r="R12" s="17"/>
      <c r="S12" s="17">
        <v>0.158667716359435</v>
      </c>
      <c r="T12" s="17">
        <v>0.22866048099800201</v>
      </c>
      <c r="U12" s="17">
        <v>0.210021870380837</v>
      </c>
      <c r="V12" s="17">
        <v>0.16096047802834501</v>
      </c>
      <c r="W12" s="17">
        <v>7.9675806693297505E-2</v>
      </c>
      <c r="X12" s="17">
        <v>0.19983998277074999</v>
      </c>
      <c r="Y12" s="17">
        <v>0.25083394939678</v>
      </c>
      <c r="Z12" s="17">
        <v>0.21293853415970701</v>
      </c>
      <c r="AA12" s="17">
        <v>0.19102557063233799</v>
      </c>
      <c r="AB12" s="17">
        <v>0.154493056794161</v>
      </c>
      <c r="AC12" s="17">
        <v>0.235221335967049</v>
      </c>
      <c r="AD12" s="17">
        <v>0.338084973672794</v>
      </c>
      <c r="AE12" s="17"/>
      <c r="AF12" s="17">
        <v>0.23761133278079</v>
      </c>
      <c r="AG12" s="17">
        <v>0.120810690763275</v>
      </c>
      <c r="AH12" s="17">
        <v>0.23758066265168501</v>
      </c>
      <c r="AI12" s="17">
        <v>0.17443054875702599</v>
      </c>
      <c r="AJ12" s="17">
        <v>0.25269929487364001</v>
      </c>
      <c r="AK12" s="17"/>
      <c r="AL12" s="17">
        <v>0.13521377967203699</v>
      </c>
      <c r="AM12" s="17">
        <v>0.199928923552536</v>
      </c>
      <c r="AN12" s="17">
        <v>0.20023180567148399</v>
      </c>
      <c r="AO12" s="17">
        <v>0.232266873352871</v>
      </c>
      <c r="AP12" s="17">
        <v>0.18102853990422499</v>
      </c>
      <c r="AQ12" s="17">
        <v>0.20523216108520301</v>
      </c>
      <c r="AR12" s="17"/>
      <c r="AS12" s="17">
        <v>0.17688948718289699</v>
      </c>
      <c r="AT12" s="17">
        <v>0.208905706081457</v>
      </c>
      <c r="AU12" s="17">
        <v>0.18447228638229199</v>
      </c>
      <c r="AV12" s="17">
        <v>0.17145342472139299</v>
      </c>
      <c r="AW12" s="17">
        <v>8.4621798454841607E-2</v>
      </c>
      <c r="AX12" s="17"/>
      <c r="AY12" s="17">
        <v>0.21465700625793599</v>
      </c>
      <c r="AZ12" s="17">
        <v>0.19702750306910199</v>
      </c>
      <c r="BA12" s="17">
        <v>0.17184486808552299</v>
      </c>
      <c r="BB12" s="17">
        <v>0.18634517321356101</v>
      </c>
      <c r="BC12" s="17">
        <v>0.13376670448986899</v>
      </c>
      <c r="BD12" s="17"/>
      <c r="BE12" s="17">
        <v>0.104617491235644</v>
      </c>
      <c r="BF12" s="17">
        <v>0.22367591846004301</v>
      </c>
      <c r="BG12" s="17">
        <v>0.19228599830455201</v>
      </c>
      <c r="BH12" s="17">
        <v>0.17744810463788999</v>
      </c>
      <c r="BI12" s="17"/>
      <c r="BJ12" s="17">
        <v>7.3284389726882004E-2</v>
      </c>
      <c r="BK12" s="17">
        <v>0.200767023758188</v>
      </c>
      <c r="BL12" s="17">
        <v>0.20981837097025899</v>
      </c>
      <c r="BM12" s="17">
        <v>0.207085723102098</v>
      </c>
      <c r="BN12" s="17"/>
      <c r="BO12" s="17">
        <v>0.101760632724265</v>
      </c>
      <c r="BP12" s="17">
        <v>0.191317482151</v>
      </c>
      <c r="BQ12" s="17">
        <v>0.20723480934074701</v>
      </c>
      <c r="BR12" s="17"/>
      <c r="BS12" s="17">
        <v>0.185744189758732</v>
      </c>
      <c r="BT12" s="17">
        <v>0.20182337054681701</v>
      </c>
      <c r="BU12" s="17"/>
      <c r="BV12" s="17">
        <v>0.172323053617117</v>
      </c>
      <c r="BW12" s="17">
        <v>0.21851850740171599</v>
      </c>
      <c r="BX12" s="17">
        <v>0.18778600099928799</v>
      </c>
      <c r="BY12" s="17"/>
      <c r="BZ12" s="17">
        <v>8.8628943326154702E-2</v>
      </c>
      <c r="CA12" s="17">
        <v>5.5422568458307203E-2</v>
      </c>
    </row>
    <row r="13" spans="2:79" x14ac:dyDescent="0.3">
      <c r="B13" s="18" t="s">
        <v>325</v>
      </c>
      <c r="C13" s="17">
        <v>0.184921597121985</v>
      </c>
      <c r="D13" s="17">
        <v>0.20820395259587801</v>
      </c>
      <c r="E13" s="17">
        <v>0.160171857518011</v>
      </c>
      <c r="F13" s="17"/>
      <c r="G13" s="17">
        <v>0.15228373472460199</v>
      </c>
      <c r="H13" s="17">
        <v>0.150296570366212</v>
      </c>
      <c r="I13" s="17">
        <v>0.22084431723308101</v>
      </c>
      <c r="J13" s="17">
        <v>0.19496539976146501</v>
      </c>
      <c r="K13" s="17">
        <v>0.16323241540526701</v>
      </c>
      <c r="L13" s="17">
        <v>0.212393717929549</v>
      </c>
      <c r="M13" s="17"/>
      <c r="N13" s="17">
        <v>0.163879756918175</v>
      </c>
      <c r="O13" s="17">
        <v>0.18392366185098799</v>
      </c>
      <c r="P13" s="17">
        <v>0.18985716132948299</v>
      </c>
      <c r="Q13" s="17">
        <v>0.205886548479006</v>
      </c>
      <c r="R13" s="17"/>
      <c r="S13" s="17">
        <v>0.141206018379753</v>
      </c>
      <c r="T13" s="17">
        <v>0.175305722084662</v>
      </c>
      <c r="U13" s="17">
        <v>0.103872401304686</v>
      </c>
      <c r="V13" s="17">
        <v>0.20557968634259599</v>
      </c>
      <c r="W13" s="17">
        <v>0.24981385303610101</v>
      </c>
      <c r="X13" s="17">
        <v>0.14070570554652401</v>
      </c>
      <c r="Y13" s="17">
        <v>0.19418421621211299</v>
      </c>
      <c r="Z13" s="17">
        <v>0.117844181592625</v>
      </c>
      <c r="AA13" s="17">
        <v>0.22213061757619601</v>
      </c>
      <c r="AB13" s="17">
        <v>0.30969296812478098</v>
      </c>
      <c r="AC13" s="17">
        <v>0.167623538786765</v>
      </c>
      <c r="AD13" s="17">
        <v>0.20662237928997801</v>
      </c>
      <c r="AE13" s="17"/>
      <c r="AF13" s="17">
        <v>0.17284100469427799</v>
      </c>
      <c r="AG13" s="17">
        <v>0.15899457752489801</v>
      </c>
      <c r="AH13" s="17">
        <v>0.15524511937392599</v>
      </c>
      <c r="AI13" s="17">
        <v>0.245022436096198</v>
      </c>
      <c r="AJ13" s="17">
        <v>0.14908506551773701</v>
      </c>
      <c r="AK13" s="17"/>
      <c r="AL13" s="17">
        <v>0.132098105047394</v>
      </c>
      <c r="AM13" s="17">
        <v>0.16146027564213999</v>
      </c>
      <c r="AN13" s="17">
        <v>0.165844667289028</v>
      </c>
      <c r="AO13" s="17">
        <v>0.222347263497221</v>
      </c>
      <c r="AP13" s="17">
        <v>0.16837333493912501</v>
      </c>
      <c r="AQ13" s="17">
        <v>0.20991744051254399</v>
      </c>
      <c r="AR13" s="17"/>
      <c r="AS13" s="17">
        <v>0.179263274348684</v>
      </c>
      <c r="AT13" s="17">
        <v>0.185387567161371</v>
      </c>
      <c r="AU13" s="17">
        <v>0.146233371510852</v>
      </c>
      <c r="AV13" s="17">
        <v>0.25498463349614198</v>
      </c>
      <c r="AW13" s="17">
        <v>0.316612726626889</v>
      </c>
      <c r="AX13" s="17"/>
      <c r="AY13" s="17">
        <v>0.18516545161488801</v>
      </c>
      <c r="AZ13" s="17">
        <v>0.16629642384440699</v>
      </c>
      <c r="BA13" s="17">
        <v>0.16926862001755599</v>
      </c>
      <c r="BB13" s="17">
        <v>0.26012966568267598</v>
      </c>
      <c r="BC13" s="17">
        <v>0.220109638956062</v>
      </c>
      <c r="BD13" s="17"/>
      <c r="BE13" s="17">
        <v>0.285931782653569</v>
      </c>
      <c r="BF13" s="17">
        <v>0.18776283325321999</v>
      </c>
      <c r="BG13" s="17">
        <v>0.17193311870311601</v>
      </c>
      <c r="BH13" s="17">
        <v>0.19164315651522201</v>
      </c>
      <c r="BI13" s="17"/>
      <c r="BJ13" s="17">
        <v>0.22428034943798</v>
      </c>
      <c r="BK13" s="17">
        <v>0.19213348896935001</v>
      </c>
      <c r="BL13" s="17">
        <v>0.180495806693557</v>
      </c>
      <c r="BM13" s="17">
        <v>0.18107723369572201</v>
      </c>
      <c r="BN13" s="17"/>
      <c r="BO13" s="17">
        <v>0.26353231310597303</v>
      </c>
      <c r="BP13" s="17">
        <v>0.162774945189776</v>
      </c>
      <c r="BQ13" s="17">
        <v>0.17651441758976399</v>
      </c>
      <c r="BR13" s="17"/>
      <c r="BS13" s="17">
        <v>0.172093971282515</v>
      </c>
      <c r="BT13" s="17">
        <v>0.19803018262255101</v>
      </c>
      <c r="BU13" s="17"/>
      <c r="BV13" s="17">
        <v>0.16921686252031101</v>
      </c>
      <c r="BW13" s="17">
        <v>0.16213971106234701</v>
      </c>
      <c r="BX13" s="17">
        <v>0.21733948822763699</v>
      </c>
      <c r="BY13" s="17"/>
      <c r="BZ13" s="17">
        <v>0.133993178026513</v>
      </c>
      <c r="CA13" s="17">
        <v>0.13220487189839999</v>
      </c>
    </row>
    <row r="14" spans="2:79" x14ac:dyDescent="0.3">
      <c r="B14" s="18" t="s">
        <v>326</v>
      </c>
      <c r="C14" s="17">
        <v>0.10486094931623299</v>
      </c>
      <c r="D14" s="17">
        <v>0.112269940132564</v>
      </c>
      <c r="E14" s="17">
        <v>9.9373187025849893E-2</v>
      </c>
      <c r="F14" s="17"/>
      <c r="G14" s="17">
        <v>5.4949241779529201E-2</v>
      </c>
      <c r="H14" s="17">
        <v>0.116602064503841</v>
      </c>
      <c r="I14" s="17">
        <v>0.101944099396629</v>
      </c>
      <c r="J14" s="17">
        <v>8.8678908196317602E-2</v>
      </c>
      <c r="K14" s="17">
        <v>0.11609298204752</v>
      </c>
      <c r="L14" s="17">
        <v>0.13202780475148401</v>
      </c>
      <c r="M14" s="17"/>
      <c r="N14" s="17">
        <v>0.117756033229676</v>
      </c>
      <c r="O14" s="17">
        <v>0.105719434312465</v>
      </c>
      <c r="P14" s="17">
        <v>9.1471166222266698E-2</v>
      </c>
      <c r="Q14" s="17">
        <v>0.102705495701275</v>
      </c>
      <c r="R14" s="17"/>
      <c r="S14" s="17">
        <v>0.132370555261517</v>
      </c>
      <c r="T14" s="17">
        <v>8.2021789753021601E-2</v>
      </c>
      <c r="U14" s="17">
        <v>9.2058262037590294E-2</v>
      </c>
      <c r="V14" s="17">
        <v>5.4650856817747603E-2</v>
      </c>
      <c r="W14" s="17">
        <v>0.162951841128986</v>
      </c>
      <c r="X14" s="17">
        <v>0.10886388779016801</v>
      </c>
      <c r="Y14" s="17">
        <v>9.8411519312352105E-2</v>
      </c>
      <c r="Z14" s="17">
        <v>8.6491049600508296E-2</v>
      </c>
      <c r="AA14" s="17">
        <v>0.127853929103102</v>
      </c>
      <c r="AB14" s="17">
        <v>7.3780624671965597E-2</v>
      </c>
      <c r="AC14" s="17">
        <v>0.22466136178611801</v>
      </c>
      <c r="AD14" s="17">
        <v>0</v>
      </c>
      <c r="AE14" s="17"/>
      <c r="AF14" s="17">
        <v>7.7561594288939301E-2</v>
      </c>
      <c r="AG14" s="17">
        <v>0.10432310777298801</v>
      </c>
      <c r="AH14" s="17">
        <v>0.169025874823161</v>
      </c>
      <c r="AI14" s="17">
        <v>0.140562811460089</v>
      </c>
      <c r="AJ14" s="17">
        <v>0.118534370078035</v>
      </c>
      <c r="AK14" s="17"/>
      <c r="AL14" s="17">
        <v>0.10083121638318999</v>
      </c>
      <c r="AM14" s="17">
        <v>9.1884275601930396E-2</v>
      </c>
      <c r="AN14" s="17">
        <v>0.13795987106720101</v>
      </c>
      <c r="AO14" s="17">
        <v>0.112414056352847</v>
      </c>
      <c r="AP14" s="17">
        <v>8.8526259152949996E-2</v>
      </c>
      <c r="AQ14" s="17">
        <v>0.126044512192652</v>
      </c>
      <c r="AR14" s="17"/>
      <c r="AS14" s="17">
        <v>8.8589227323849204E-2</v>
      </c>
      <c r="AT14" s="17">
        <v>0.10080187928170201</v>
      </c>
      <c r="AU14" s="17">
        <v>0.134379024665639</v>
      </c>
      <c r="AV14" s="17">
        <v>0.10065013070371</v>
      </c>
      <c r="AW14" s="17">
        <v>0</v>
      </c>
      <c r="AX14" s="17"/>
      <c r="AY14" s="17">
        <v>0.121202368105638</v>
      </c>
      <c r="AZ14" s="17">
        <v>0.102108893302873</v>
      </c>
      <c r="BA14" s="17">
        <v>0.12358433581716401</v>
      </c>
      <c r="BB14" s="17">
        <v>6.4570907684582499E-2</v>
      </c>
      <c r="BC14" s="17">
        <v>0.103759562933294</v>
      </c>
      <c r="BD14" s="17"/>
      <c r="BE14" s="17">
        <v>9.8155268521205902E-2</v>
      </c>
      <c r="BF14" s="17">
        <v>0.15748811451457401</v>
      </c>
      <c r="BG14" s="17">
        <v>9.6438667666806102E-2</v>
      </c>
      <c r="BH14" s="17">
        <v>9.3769073688068194E-2</v>
      </c>
      <c r="BI14" s="17"/>
      <c r="BJ14" s="17">
        <v>0.16490681848570701</v>
      </c>
      <c r="BK14" s="17">
        <v>6.4483967933325698E-2</v>
      </c>
      <c r="BL14" s="17">
        <v>0.106049153795021</v>
      </c>
      <c r="BM14" s="17">
        <v>9.7909698242841403E-2</v>
      </c>
      <c r="BN14" s="17"/>
      <c r="BO14" s="17">
        <v>0.107223094526029</v>
      </c>
      <c r="BP14" s="17">
        <v>0.114325423403896</v>
      </c>
      <c r="BQ14" s="17">
        <v>0.103472225311476</v>
      </c>
      <c r="BR14" s="17"/>
      <c r="BS14" s="17">
        <v>0.10495358008356399</v>
      </c>
      <c r="BT14" s="17">
        <v>0.105168705897365</v>
      </c>
      <c r="BU14" s="17"/>
      <c r="BV14" s="17">
        <v>7.6414378854622503E-2</v>
      </c>
      <c r="BW14" s="17">
        <v>9.5956229547824498E-2</v>
      </c>
      <c r="BX14" s="17">
        <v>0.13398329008626</v>
      </c>
      <c r="BY14" s="17"/>
      <c r="BZ14" s="17">
        <v>9.7310659478423003E-2</v>
      </c>
      <c r="CA14" s="17">
        <v>2.85406219124562E-2</v>
      </c>
    </row>
    <row r="15" spans="2:79" x14ac:dyDescent="0.3">
      <c r="B15" s="18" t="s">
        <v>327</v>
      </c>
      <c r="C15" s="19">
        <v>3.9185957042115097E-2</v>
      </c>
      <c r="D15" s="19">
        <v>3.5469738619171597E-2</v>
      </c>
      <c r="E15" s="19">
        <v>4.3177510788731298E-2</v>
      </c>
      <c r="F15" s="19"/>
      <c r="G15" s="19">
        <v>3.5771571514811598E-2</v>
      </c>
      <c r="H15" s="19">
        <v>0</v>
      </c>
      <c r="I15" s="19">
        <v>3.4633500768629803E-2</v>
      </c>
      <c r="J15" s="19">
        <v>5.86422868494458E-2</v>
      </c>
      <c r="K15" s="19">
        <v>4.3615205265573401E-2</v>
      </c>
      <c r="L15" s="19">
        <v>5.7983366664498701E-2</v>
      </c>
      <c r="M15" s="19"/>
      <c r="N15" s="19">
        <v>2.97808517542099E-2</v>
      </c>
      <c r="O15" s="19">
        <v>4.9733988087552403E-2</v>
      </c>
      <c r="P15" s="19">
        <v>3.8788490013465501E-2</v>
      </c>
      <c r="Q15" s="19">
        <v>3.8959645371913397E-2</v>
      </c>
      <c r="R15" s="19"/>
      <c r="S15" s="19">
        <v>3.7002988444412598E-2</v>
      </c>
      <c r="T15" s="19">
        <v>4.3156618996505199E-2</v>
      </c>
      <c r="U15" s="19">
        <v>2.0764896567166201E-2</v>
      </c>
      <c r="V15" s="19">
        <v>5.9106419599811701E-2</v>
      </c>
      <c r="W15" s="19">
        <v>0.123550304538618</v>
      </c>
      <c r="X15" s="19">
        <v>2.5960663777200299E-2</v>
      </c>
      <c r="Y15" s="19">
        <v>2.9471932017649301E-2</v>
      </c>
      <c r="Z15" s="19">
        <v>0</v>
      </c>
      <c r="AA15" s="19">
        <v>1.5270402024214201E-2</v>
      </c>
      <c r="AB15" s="19">
        <v>7.6535178910183896E-2</v>
      </c>
      <c r="AC15" s="19">
        <v>0</v>
      </c>
      <c r="AD15" s="19">
        <v>0</v>
      </c>
      <c r="AE15" s="19"/>
      <c r="AF15" s="19">
        <v>8.8905267583250097E-2</v>
      </c>
      <c r="AG15" s="19">
        <v>1.8869459220386301E-2</v>
      </c>
      <c r="AH15" s="19">
        <v>1.60851690940223E-2</v>
      </c>
      <c r="AI15" s="19">
        <v>4.8002575154289198E-2</v>
      </c>
      <c r="AJ15" s="19">
        <v>4.9770228131495203E-2</v>
      </c>
      <c r="AK15" s="19"/>
      <c r="AL15" s="19">
        <v>1.13557744864991E-2</v>
      </c>
      <c r="AM15" s="19">
        <v>5.7875383355301402E-2</v>
      </c>
      <c r="AN15" s="19">
        <v>1.4403428205681299E-2</v>
      </c>
      <c r="AO15" s="19">
        <v>6.3027335005734902E-2</v>
      </c>
      <c r="AP15" s="19">
        <v>4.1553386819700402E-2</v>
      </c>
      <c r="AQ15" s="19">
        <v>5.6505530713399497E-2</v>
      </c>
      <c r="AR15" s="19"/>
      <c r="AS15" s="19">
        <v>3.6409991519138603E-2</v>
      </c>
      <c r="AT15" s="19">
        <v>2.6624274077888699E-2</v>
      </c>
      <c r="AU15" s="19">
        <v>5.0701412758631902E-2</v>
      </c>
      <c r="AV15" s="19">
        <v>4.9873701435187601E-2</v>
      </c>
      <c r="AW15" s="19">
        <v>8.1327633585262696E-2</v>
      </c>
      <c r="AX15" s="19"/>
      <c r="AY15" s="19">
        <v>4.5019096951646499E-2</v>
      </c>
      <c r="AZ15" s="19">
        <v>1.9585077074725999E-2</v>
      </c>
      <c r="BA15" s="19">
        <v>5.07470651473284E-2</v>
      </c>
      <c r="BB15" s="19">
        <v>4.7047914712335402E-2</v>
      </c>
      <c r="BC15" s="19">
        <v>9.7039257747181903E-2</v>
      </c>
      <c r="BD15" s="19"/>
      <c r="BE15" s="19">
        <v>0.108057082579298</v>
      </c>
      <c r="BF15" s="19">
        <v>2.12090402767145E-2</v>
      </c>
      <c r="BG15" s="19">
        <v>4.5111088422739698E-2</v>
      </c>
      <c r="BH15" s="19">
        <v>3.1436187452878697E-2</v>
      </c>
      <c r="BI15" s="19"/>
      <c r="BJ15" s="19">
        <v>8.1290381364112596E-2</v>
      </c>
      <c r="BK15" s="19">
        <v>1.7972237577632999E-2</v>
      </c>
      <c r="BL15" s="19">
        <v>3.9661811383519201E-2</v>
      </c>
      <c r="BM15" s="19">
        <v>3.3315295116614997E-2</v>
      </c>
      <c r="BN15" s="19"/>
      <c r="BO15" s="19">
        <v>2.3166224834276598E-2</v>
      </c>
      <c r="BP15" s="19">
        <v>4.8062422603038599E-2</v>
      </c>
      <c r="BQ15" s="19">
        <v>4.06405056590241E-2</v>
      </c>
      <c r="BR15" s="19"/>
      <c r="BS15" s="19">
        <v>4.3674887914299403E-2</v>
      </c>
      <c r="BT15" s="19">
        <v>3.3598330428217298E-2</v>
      </c>
      <c r="BU15" s="19"/>
      <c r="BV15" s="19">
        <v>2.8326325104535401E-2</v>
      </c>
      <c r="BW15" s="19">
        <v>3.5672674609722101E-2</v>
      </c>
      <c r="BX15" s="19">
        <v>5.4466560429903797E-2</v>
      </c>
      <c r="BY15" s="19"/>
      <c r="BZ15" s="19">
        <v>1.5166970732888E-2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686</v>
      </c>
      <c r="D7" s="10">
        <v>322</v>
      </c>
      <c r="E7" s="10">
        <v>359</v>
      </c>
      <c r="F7" s="10"/>
      <c r="G7" s="10">
        <v>89</v>
      </c>
      <c r="H7" s="10">
        <v>111</v>
      </c>
      <c r="I7" s="10">
        <v>114</v>
      </c>
      <c r="J7" s="10">
        <v>104</v>
      </c>
      <c r="K7" s="10">
        <v>117</v>
      </c>
      <c r="L7" s="10">
        <v>151</v>
      </c>
      <c r="M7" s="10"/>
      <c r="N7" s="10">
        <v>197</v>
      </c>
      <c r="O7" s="10">
        <v>174</v>
      </c>
      <c r="P7" s="10">
        <v>150</v>
      </c>
      <c r="Q7" s="10">
        <v>164</v>
      </c>
      <c r="R7" s="10"/>
      <c r="S7" s="10">
        <v>107</v>
      </c>
      <c r="T7" s="10">
        <v>93</v>
      </c>
      <c r="U7" s="10">
        <v>49</v>
      </c>
      <c r="V7" s="10">
        <v>70</v>
      </c>
      <c r="W7" s="10">
        <v>38</v>
      </c>
      <c r="X7" s="10">
        <v>75</v>
      </c>
      <c r="Y7" s="10">
        <v>63</v>
      </c>
      <c r="Z7" s="10">
        <v>23</v>
      </c>
      <c r="AA7" s="10">
        <v>77</v>
      </c>
      <c r="AB7" s="10">
        <v>52</v>
      </c>
      <c r="AC7" s="10">
        <v>23</v>
      </c>
      <c r="AD7" s="10">
        <v>16</v>
      </c>
      <c r="AE7" s="10"/>
      <c r="AF7" s="10">
        <v>153</v>
      </c>
      <c r="AG7" s="10">
        <v>208</v>
      </c>
      <c r="AH7" s="10">
        <v>59</v>
      </c>
      <c r="AI7" s="10">
        <v>83</v>
      </c>
      <c r="AJ7" s="10">
        <v>36</v>
      </c>
      <c r="AK7" s="10"/>
      <c r="AL7" s="10">
        <v>144</v>
      </c>
      <c r="AM7" s="10">
        <v>129</v>
      </c>
      <c r="AN7" s="10">
        <v>66</v>
      </c>
      <c r="AO7" s="10">
        <v>157</v>
      </c>
      <c r="AP7" s="10">
        <v>48</v>
      </c>
      <c r="AQ7" s="10">
        <v>72</v>
      </c>
      <c r="AR7" s="10"/>
      <c r="AS7" s="10">
        <v>110</v>
      </c>
      <c r="AT7" s="10">
        <v>319</v>
      </c>
      <c r="AU7" s="10">
        <v>164</v>
      </c>
      <c r="AV7" s="10">
        <v>80</v>
      </c>
      <c r="AW7" s="10">
        <v>11</v>
      </c>
      <c r="AX7" s="10"/>
      <c r="AY7" s="10">
        <v>160</v>
      </c>
      <c r="AZ7" s="10">
        <v>255</v>
      </c>
      <c r="BA7" s="10">
        <v>142</v>
      </c>
      <c r="BB7" s="10">
        <v>90</v>
      </c>
      <c r="BC7" s="10">
        <v>32</v>
      </c>
      <c r="BD7" s="10"/>
      <c r="BE7" s="10">
        <v>29</v>
      </c>
      <c r="BF7" s="10">
        <v>113</v>
      </c>
      <c r="BG7" s="10">
        <v>333</v>
      </c>
      <c r="BH7" s="10">
        <v>205</v>
      </c>
      <c r="BI7" s="10"/>
      <c r="BJ7" s="10">
        <v>74</v>
      </c>
      <c r="BK7" s="10">
        <v>39</v>
      </c>
      <c r="BL7" s="10">
        <v>171</v>
      </c>
      <c r="BM7" s="10">
        <v>397</v>
      </c>
      <c r="BN7" s="10"/>
      <c r="BO7" s="10">
        <v>87</v>
      </c>
      <c r="BP7" s="10">
        <v>89</v>
      </c>
      <c r="BQ7" s="10">
        <v>507</v>
      </c>
      <c r="BR7" s="10"/>
      <c r="BS7" s="10">
        <v>387</v>
      </c>
      <c r="BT7" s="10">
        <v>298</v>
      </c>
      <c r="BU7" s="10"/>
      <c r="BV7" s="10">
        <v>153</v>
      </c>
      <c r="BW7" s="10">
        <v>288</v>
      </c>
      <c r="BX7" s="10">
        <v>207</v>
      </c>
      <c r="BY7" s="10"/>
      <c r="BZ7" s="10">
        <v>43</v>
      </c>
      <c r="CA7" s="10">
        <v>34</v>
      </c>
    </row>
    <row r="8" spans="2:79" ht="30" customHeight="1" x14ac:dyDescent="0.3">
      <c r="B8" s="11" t="s">
        <v>20</v>
      </c>
      <c r="C8" s="11">
        <v>684</v>
      </c>
      <c r="D8" s="11">
        <v>328</v>
      </c>
      <c r="E8" s="11">
        <v>352</v>
      </c>
      <c r="F8" s="11"/>
      <c r="G8" s="11">
        <v>83</v>
      </c>
      <c r="H8" s="11">
        <v>118</v>
      </c>
      <c r="I8" s="11">
        <v>114</v>
      </c>
      <c r="J8" s="11">
        <v>119</v>
      </c>
      <c r="K8" s="11">
        <v>108</v>
      </c>
      <c r="L8" s="11">
        <v>141</v>
      </c>
      <c r="M8" s="11"/>
      <c r="N8" s="11">
        <v>185</v>
      </c>
      <c r="O8" s="11">
        <v>178</v>
      </c>
      <c r="P8" s="11">
        <v>155</v>
      </c>
      <c r="Q8" s="11">
        <v>165</v>
      </c>
      <c r="R8" s="11"/>
      <c r="S8" s="11">
        <v>102</v>
      </c>
      <c r="T8" s="11">
        <v>89</v>
      </c>
      <c r="U8" s="11">
        <v>50</v>
      </c>
      <c r="V8" s="11">
        <v>70</v>
      </c>
      <c r="W8" s="11">
        <v>40</v>
      </c>
      <c r="X8" s="11">
        <v>74</v>
      </c>
      <c r="Y8" s="11">
        <v>57</v>
      </c>
      <c r="Z8" s="11">
        <v>24</v>
      </c>
      <c r="AA8" s="11">
        <v>72</v>
      </c>
      <c r="AB8" s="11">
        <v>58</v>
      </c>
      <c r="AC8" s="11">
        <v>30</v>
      </c>
      <c r="AD8" s="11">
        <v>18</v>
      </c>
      <c r="AE8" s="11"/>
      <c r="AF8" s="11">
        <v>147</v>
      </c>
      <c r="AG8" s="11">
        <v>209</v>
      </c>
      <c r="AH8" s="11">
        <v>59</v>
      </c>
      <c r="AI8" s="11">
        <v>83</v>
      </c>
      <c r="AJ8" s="11">
        <v>37</v>
      </c>
      <c r="AK8" s="11"/>
      <c r="AL8" s="11">
        <v>143</v>
      </c>
      <c r="AM8" s="11">
        <v>127</v>
      </c>
      <c r="AN8" s="11">
        <v>66</v>
      </c>
      <c r="AO8" s="11">
        <v>154</v>
      </c>
      <c r="AP8" s="11">
        <v>48</v>
      </c>
      <c r="AQ8" s="11">
        <v>72</v>
      </c>
      <c r="AR8" s="11"/>
      <c r="AS8" s="11">
        <v>107</v>
      </c>
      <c r="AT8" s="11">
        <v>317</v>
      </c>
      <c r="AU8" s="11">
        <v>165</v>
      </c>
      <c r="AV8" s="11">
        <v>81</v>
      </c>
      <c r="AW8" s="11">
        <v>12</v>
      </c>
      <c r="AX8" s="11"/>
      <c r="AY8" s="11">
        <v>155</v>
      </c>
      <c r="AZ8" s="11">
        <v>251</v>
      </c>
      <c r="BA8" s="11">
        <v>144</v>
      </c>
      <c r="BB8" s="11">
        <v>94</v>
      </c>
      <c r="BC8" s="11">
        <v>33</v>
      </c>
      <c r="BD8" s="11"/>
      <c r="BE8" s="11">
        <v>28</v>
      </c>
      <c r="BF8" s="11">
        <v>113</v>
      </c>
      <c r="BG8" s="11">
        <v>331</v>
      </c>
      <c r="BH8" s="11">
        <v>206</v>
      </c>
      <c r="BI8" s="11"/>
      <c r="BJ8" s="11">
        <v>77</v>
      </c>
      <c r="BK8" s="11">
        <v>37</v>
      </c>
      <c r="BL8" s="11">
        <v>169</v>
      </c>
      <c r="BM8" s="11">
        <v>395</v>
      </c>
      <c r="BN8" s="11"/>
      <c r="BO8" s="11">
        <v>87</v>
      </c>
      <c r="BP8" s="11">
        <v>90</v>
      </c>
      <c r="BQ8" s="11">
        <v>504</v>
      </c>
      <c r="BR8" s="11"/>
      <c r="BS8" s="11">
        <v>383</v>
      </c>
      <c r="BT8" s="11">
        <v>299</v>
      </c>
      <c r="BU8" s="11"/>
      <c r="BV8" s="11">
        <v>155</v>
      </c>
      <c r="BW8" s="11">
        <v>288</v>
      </c>
      <c r="BX8" s="11">
        <v>201</v>
      </c>
      <c r="BY8" s="11"/>
      <c r="BZ8" s="11">
        <v>44</v>
      </c>
      <c r="CA8" s="11">
        <v>33</v>
      </c>
    </row>
    <row r="9" spans="2:79" x14ac:dyDescent="0.3">
      <c r="B9" s="18" t="s">
        <v>321</v>
      </c>
      <c r="C9" s="17">
        <v>1.93810831001856E-2</v>
      </c>
      <c r="D9" s="17">
        <v>2.81305489693667E-2</v>
      </c>
      <c r="E9" s="17">
        <v>1.1490426716170401E-2</v>
      </c>
      <c r="F9" s="17"/>
      <c r="G9" s="17">
        <v>1.02679929675547E-2</v>
      </c>
      <c r="H9" s="17">
        <v>4.3772000413641897E-2</v>
      </c>
      <c r="I9" s="17">
        <v>3.1778454033592703E-2</v>
      </c>
      <c r="J9" s="17">
        <v>0</v>
      </c>
      <c r="K9" s="17">
        <v>0</v>
      </c>
      <c r="L9" s="17">
        <v>2.5543842281118299E-2</v>
      </c>
      <c r="M9" s="17"/>
      <c r="N9" s="17">
        <v>2.7538551160166801E-2</v>
      </c>
      <c r="O9" s="17">
        <v>2.2089319738403199E-2</v>
      </c>
      <c r="P9" s="17">
        <v>1.3853123753413099E-2</v>
      </c>
      <c r="Q9" s="17">
        <v>1.26662292621282E-2</v>
      </c>
      <c r="R9" s="17"/>
      <c r="S9" s="17">
        <v>4.2273303805661799E-2</v>
      </c>
      <c r="T9" s="17">
        <v>9.7987909640919503E-3</v>
      </c>
      <c r="U9" s="17">
        <v>0</v>
      </c>
      <c r="V9" s="17">
        <v>0</v>
      </c>
      <c r="W9" s="17">
        <v>5.8897022989193699E-2</v>
      </c>
      <c r="X9" s="17">
        <v>2.50293035112291E-2</v>
      </c>
      <c r="Y9" s="17">
        <v>1.55509447148467E-2</v>
      </c>
      <c r="Z9" s="17">
        <v>0</v>
      </c>
      <c r="AA9" s="17">
        <v>4.1752812382944197E-2</v>
      </c>
      <c r="AB9" s="17">
        <v>0</v>
      </c>
      <c r="AC9" s="17">
        <v>0</v>
      </c>
      <c r="AD9" s="17">
        <v>0</v>
      </c>
      <c r="AE9" s="17"/>
      <c r="AF9" s="17">
        <v>1.2212374093717801E-2</v>
      </c>
      <c r="AG9" s="17">
        <v>3.1020326866912699E-2</v>
      </c>
      <c r="AH9" s="17">
        <v>1.80123189227764E-2</v>
      </c>
      <c r="AI9" s="17">
        <v>3.2058630500118798E-2</v>
      </c>
      <c r="AJ9" s="17">
        <v>3.4439958513987699E-2</v>
      </c>
      <c r="AK9" s="17"/>
      <c r="AL9" s="17">
        <v>3.0457195768104801E-2</v>
      </c>
      <c r="AM9" s="17">
        <v>1.42075308704769E-2</v>
      </c>
      <c r="AN9" s="17">
        <v>0</v>
      </c>
      <c r="AO9" s="17">
        <v>2.9868031098007002E-2</v>
      </c>
      <c r="AP9" s="17">
        <v>5.1592141819444499E-2</v>
      </c>
      <c r="AQ9" s="17">
        <v>0</v>
      </c>
      <c r="AR9" s="17"/>
      <c r="AS9" s="17">
        <v>5.0124797813093397E-2</v>
      </c>
      <c r="AT9" s="17">
        <v>8.6687582116344308E-3</v>
      </c>
      <c r="AU9" s="17">
        <v>1.62064668150869E-2</v>
      </c>
      <c r="AV9" s="17">
        <v>3.05284273600093E-2</v>
      </c>
      <c r="AW9" s="17">
        <v>0</v>
      </c>
      <c r="AX9" s="17"/>
      <c r="AY9" s="17">
        <v>3.29868361595601E-2</v>
      </c>
      <c r="AZ9" s="17">
        <v>1.9031172049804701E-2</v>
      </c>
      <c r="BA9" s="17">
        <v>6.1151761569446603E-3</v>
      </c>
      <c r="BB9" s="17">
        <v>1.3547657961677201E-2</v>
      </c>
      <c r="BC9" s="17">
        <v>3.7047775564699001E-2</v>
      </c>
      <c r="BD9" s="17"/>
      <c r="BE9" s="17">
        <v>2.3660854733042198E-2</v>
      </c>
      <c r="BF9" s="17">
        <v>2.7285340833882499E-2</v>
      </c>
      <c r="BG9" s="17">
        <v>2.3170083555199599E-2</v>
      </c>
      <c r="BH9" s="17">
        <v>8.9798488192784406E-3</v>
      </c>
      <c r="BI9" s="17"/>
      <c r="BJ9" s="17">
        <v>3.73579253209496E-2</v>
      </c>
      <c r="BK9" s="17">
        <v>0</v>
      </c>
      <c r="BL9" s="17">
        <v>1.9981416382844699E-2</v>
      </c>
      <c r="BM9" s="17">
        <v>1.7709270014779399E-2</v>
      </c>
      <c r="BN9" s="17"/>
      <c r="BO9" s="17">
        <v>3.1745317559144698E-2</v>
      </c>
      <c r="BP9" s="17">
        <v>2.00354852385306E-2</v>
      </c>
      <c r="BQ9" s="17">
        <v>1.72546909189919E-2</v>
      </c>
      <c r="BR9" s="17"/>
      <c r="BS9" s="17">
        <v>2.3118025458984299E-2</v>
      </c>
      <c r="BT9" s="17">
        <v>1.46756658788951E-2</v>
      </c>
      <c r="BU9" s="17"/>
      <c r="BV9" s="17">
        <v>2.1691102322111501E-2</v>
      </c>
      <c r="BW9" s="17">
        <v>6.81284493932838E-3</v>
      </c>
      <c r="BX9" s="17">
        <v>3.9368813812056001E-2</v>
      </c>
      <c r="BY9" s="17"/>
      <c r="BZ9" s="17">
        <v>2.3085093791182801E-2</v>
      </c>
      <c r="CA9" s="17">
        <v>0.102054516808314</v>
      </c>
    </row>
    <row r="10" spans="2:79" x14ac:dyDescent="0.3">
      <c r="B10" s="18" t="s">
        <v>322</v>
      </c>
      <c r="C10" s="17">
        <v>5.3931920365420202E-2</v>
      </c>
      <c r="D10" s="17">
        <v>5.8013432242168199E-2</v>
      </c>
      <c r="E10" s="17">
        <v>5.0857023713666197E-2</v>
      </c>
      <c r="F10" s="17"/>
      <c r="G10" s="17">
        <v>0.104792358063116</v>
      </c>
      <c r="H10" s="17">
        <v>7.0792365860443601E-2</v>
      </c>
      <c r="I10" s="17">
        <v>9.1815260813481195E-2</v>
      </c>
      <c r="J10" s="17">
        <v>3.8744230993348401E-2</v>
      </c>
      <c r="K10" s="17">
        <v>3.4389075558818302E-2</v>
      </c>
      <c r="L10" s="17">
        <v>6.6651626456805304E-3</v>
      </c>
      <c r="M10" s="17"/>
      <c r="N10" s="17">
        <v>4.7492644239364903E-2</v>
      </c>
      <c r="O10" s="17">
        <v>4.4682026554959002E-2</v>
      </c>
      <c r="P10" s="17">
        <v>7.0823772529307397E-2</v>
      </c>
      <c r="Q10" s="17">
        <v>4.9904466791527997E-2</v>
      </c>
      <c r="R10" s="17"/>
      <c r="S10" s="17">
        <v>4.8086223505569799E-2</v>
      </c>
      <c r="T10" s="17">
        <v>5.3233119177713999E-2</v>
      </c>
      <c r="U10" s="17">
        <v>8.5092680410615504E-2</v>
      </c>
      <c r="V10" s="17">
        <v>9.0512749104124698E-2</v>
      </c>
      <c r="W10" s="17">
        <v>7.8550783699726595E-2</v>
      </c>
      <c r="X10" s="17">
        <v>3.7337189413915402E-2</v>
      </c>
      <c r="Y10" s="17">
        <v>1.8089803678490401E-2</v>
      </c>
      <c r="Z10" s="17">
        <v>4.6560718329414198E-2</v>
      </c>
      <c r="AA10" s="17">
        <v>0.104093155090646</v>
      </c>
      <c r="AB10" s="17">
        <v>2.0063826275745999E-2</v>
      </c>
      <c r="AC10" s="17">
        <v>0</v>
      </c>
      <c r="AD10" s="17">
        <v>0</v>
      </c>
      <c r="AE10" s="17"/>
      <c r="AF10" s="17">
        <v>1.95256609953889E-2</v>
      </c>
      <c r="AG10" s="17">
        <v>8.1338556301607495E-2</v>
      </c>
      <c r="AH10" s="17">
        <v>3.2612430916183301E-2</v>
      </c>
      <c r="AI10" s="17">
        <v>8.47585486309166E-2</v>
      </c>
      <c r="AJ10" s="17">
        <v>2.5158320393492601E-2</v>
      </c>
      <c r="AK10" s="17"/>
      <c r="AL10" s="17">
        <v>8.2324115655043703E-2</v>
      </c>
      <c r="AM10" s="17">
        <v>6.3456518840061996E-2</v>
      </c>
      <c r="AN10" s="17">
        <v>5.9535278942776798E-2</v>
      </c>
      <c r="AO10" s="17">
        <v>4.1091008442071003E-2</v>
      </c>
      <c r="AP10" s="17">
        <v>5.7848226926485703E-2</v>
      </c>
      <c r="AQ10" s="17">
        <v>1.6146835229504601E-2</v>
      </c>
      <c r="AR10" s="17"/>
      <c r="AS10" s="17">
        <v>2.8790109229848999E-2</v>
      </c>
      <c r="AT10" s="17">
        <v>6.1616600369362701E-2</v>
      </c>
      <c r="AU10" s="17">
        <v>3.00989783190828E-2</v>
      </c>
      <c r="AV10" s="17">
        <v>0.115126217340192</v>
      </c>
      <c r="AW10" s="17">
        <v>0</v>
      </c>
      <c r="AX10" s="17"/>
      <c r="AY10" s="17">
        <v>5.2978767132164498E-2</v>
      </c>
      <c r="AZ10" s="17">
        <v>5.6767334053604603E-2</v>
      </c>
      <c r="BA10" s="17">
        <v>5.0572434591079199E-2</v>
      </c>
      <c r="BB10" s="17">
        <v>4.3075703634023702E-2</v>
      </c>
      <c r="BC10" s="17">
        <v>9.43850577783929E-2</v>
      </c>
      <c r="BD10" s="17"/>
      <c r="BE10" s="17">
        <v>0</v>
      </c>
      <c r="BF10" s="17">
        <v>3.4760093826275297E-2</v>
      </c>
      <c r="BG10" s="17">
        <v>5.4180057109767601E-2</v>
      </c>
      <c r="BH10" s="17">
        <v>7.3032247982038001E-2</v>
      </c>
      <c r="BI10" s="17"/>
      <c r="BJ10" s="17">
        <v>9.4055559094975497E-2</v>
      </c>
      <c r="BK10" s="17">
        <v>5.8141629345795302E-2</v>
      </c>
      <c r="BL10" s="17">
        <v>3.7820382006618698E-2</v>
      </c>
      <c r="BM10" s="17">
        <v>5.3379986911526699E-2</v>
      </c>
      <c r="BN10" s="17"/>
      <c r="BO10" s="17">
        <v>8.9568770818455906E-2</v>
      </c>
      <c r="BP10" s="17">
        <v>2.2959866095993001E-2</v>
      </c>
      <c r="BQ10" s="17">
        <v>5.3654058018358403E-2</v>
      </c>
      <c r="BR10" s="17"/>
      <c r="BS10" s="17">
        <v>5.45952302900342E-2</v>
      </c>
      <c r="BT10" s="17">
        <v>4.9236164102409302E-2</v>
      </c>
      <c r="BU10" s="17"/>
      <c r="BV10" s="17">
        <v>5.8967838033663698E-2</v>
      </c>
      <c r="BW10" s="17">
        <v>5.3671930284662703E-2</v>
      </c>
      <c r="BX10" s="17">
        <v>5.0215688322635503E-2</v>
      </c>
      <c r="BY10" s="17"/>
      <c r="BZ10" s="17">
        <v>5.4176887567676198E-2</v>
      </c>
      <c r="CA10" s="17">
        <v>0.18731523253295901</v>
      </c>
    </row>
    <row r="11" spans="2:79" x14ac:dyDescent="0.3">
      <c r="B11" s="18" t="s">
        <v>323</v>
      </c>
      <c r="C11" s="17">
        <v>9.6458158783634299E-2</v>
      </c>
      <c r="D11" s="17">
        <v>8.7302404217275906E-2</v>
      </c>
      <c r="E11" s="17">
        <v>0.106291111905584</v>
      </c>
      <c r="F11" s="17"/>
      <c r="G11" s="17">
        <v>0.18150866026184401</v>
      </c>
      <c r="H11" s="17">
        <v>0.14731842175666399</v>
      </c>
      <c r="I11" s="17">
        <v>0.104422229473966</v>
      </c>
      <c r="J11" s="17">
        <v>0.112275999117926</v>
      </c>
      <c r="K11" s="17">
        <v>4.9378747545313503E-2</v>
      </c>
      <c r="L11" s="17">
        <v>1.9616825956895199E-2</v>
      </c>
      <c r="M11" s="17"/>
      <c r="N11" s="17">
        <v>7.8787280538946597E-2</v>
      </c>
      <c r="O11" s="17">
        <v>8.4925819059320701E-2</v>
      </c>
      <c r="P11" s="17">
        <v>0.108588636081787</v>
      </c>
      <c r="Q11" s="17">
        <v>0.11771121867765499</v>
      </c>
      <c r="R11" s="17"/>
      <c r="S11" s="17">
        <v>0.146118801883965</v>
      </c>
      <c r="T11" s="17">
        <v>8.6784576833273994E-2</v>
      </c>
      <c r="U11" s="17">
        <v>0.100312308970179</v>
      </c>
      <c r="V11" s="17">
        <v>2.7103462972760301E-2</v>
      </c>
      <c r="W11" s="17">
        <v>2.6811304118586E-2</v>
      </c>
      <c r="X11" s="17">
        <v>0.129051382440596</v>
      </c>
      <c r="Y11" s="17">
        <v>0.140508098855609</v>
      </c>
      <c r="Z11" s="17">
        <v>0.13114790272911001</v>
      </c>
      <c r="AA11" s="17">
        <v>0.108441382726941</v>
      </c>
      <c r="AB11" s="17">
        <v>6.1012756961253703E-2</v>
      </c>
      <c r="AC11" s="17">
        <v>4.0447133139682297E-2</v>
      </c>
      <c r="AD11" s="17">
        <v>0.113212907066359</v>
      </c>
      <c r="AE11" s="17"/>
      <c r="AF11" s="17">
        <v>4.6074787075211801E-2</v>
      </c>
      <c r="AG11" s="17">
        <v>0.10268902502557301</v>
      </c>
      <c r="AH11" s="17">
        <v>2.0048038907908902E-2</v>
      </c>
      <c r="AI11" s="17">
        <v>0.14842732187062699</v>
      </c>
      <c r="AJ11" s="17">
        <v>0.12189743793791399</v>
      </c>
      <c r="AK11" s="17"/>
      <c r="AL11" s="17">
        <v>0.11975841878794501</v>
      </c>
      <c r="AM11" s="17">
        <v>6.1757044578242597E-2</v>
      </c>
      <c r="AN11" s="17">
        <v>9.7349270437739999E-2</v>
      </c>
      <c r="AO11" s="17">
        <v>9.7251496328871395E-2</v>
      </c>
      <c r="AP11" s="17">
        <v>0.11915892717816801</v>
      </c>
      <c r="AQ11" s="17">
        <v>6.5237281948842804E-2</v>
      </c>
      <c r="AR11" s="17"/>
      <c r="AS11" s="17">
        <v>6.4997326049751197E-2</v>
      </c>
      <c r="AT11" s="17">
        <v>0.110434917379794</v>
      </c>
      <c r="AU11" s="17">
        <v>8.4594323247026995E-2</v>
      </c>
      <c r="AV11" s="17">
        <v>0.110358909045706</v>
      </c>
      <c r="AW11" s="17">
        <v>9.5985907060963202E-2</v>
      </c>
      <c r="AX11" s="17"/>
      <c r="AY11" s="17">
        <v>3.9283565533786202E-2</v>
      </c>
      <c r="AZ11" s="17">
        <v>8.6858344289344802E-2</v>
      </c>
      <c r="BA11" s="17">
        <v>0.14995657828297701</v>
      </c>
      <c r="BB11" s="17">
        <v>0.13217874471155799</v>
      </c>
      <c r="BC11" s="17">
        <v>6.2803805186935194E-2</v>
      </c>
      <c r="BD11" s="17"/>
      <c r="BE11" s="17">
        <v>3.9478593612065398E-2</v>
      </c>
      <c r="BF11" s="17">
        <v>0.12182479190307501</v>
      </c>
      <c r="BG11" s="17">
        <v>8.8754411126847704E-2</v>
      </c>
      <c r="BH11" s="17">
        <v>0.100846213705178</v>
      </c>
      <c r="BI11" s="17"/>
      <c r="BJ11" s="17">
        <v>6.3617875594889503E-2</v>
      </c>
      <c r="BK11" s="17">
        <v>0.134406276406631</v>
      </c>
      <c r="BL11" s="17">
        <v>0.12480442990276699</v>
      </c>
      <c r="BM11" s="17">
        <v>8.5538045169278099E-2</v>
      </c>
      <c r="BN11" s="17"/>
      <c r="BO11" s="17">
        <v>0.13733547347654801</v>
      </c>
      <c r="BP11" s="17">
        <v>0.13547197687085899</v>
      </c>
      <c r="BQ11" s="17">
        <v>8.3070721932745201E-2</v>
      </c>
      <c r="BR11" s="17"/>
      <c r="BS11" s="17">
        <v>8.5595383986908705E-2</v>
      </c>
      <c r="BT11" s="17">
        <v>0.110757400211908</v>
      </c>
      <c r="BU11" s="17"/>
      <c r="BV11" s="17">
        <v>7.2121421494849597E-2</v>
      </c>
      <c r="BW11" s="17">
        <v>0.107622286761105</v>
      </c>
      <c r="BX11" s="17">
        <v>8.6887475682151605E-2</v>
      </c>
      <c r="BY11" s="17"/>
      <c r="BZ11" s="17">
        <v>0.118471611579392</v>
      </c>
      <c r="CA11" s="17">
        <v>0.108404419095765</v>
      </c>
    </row>
    <row r="12" spans="2:79" x14ac:dyDescent="0.3">
      <c r="B12" s="18" t="s">
        <v>324</v>
      </c>
      <c r="C12" s="17">
        <v>0.11300957423025</v>
      </c>
      <c r="D12" s="17">
        <v>9.8899658476808899E-2</v>
      </c>
      <c r="E12" s="17">
        <v>0.12768198165897299</v>
      </c>
      <c r="F12" s="17"/>
      <c r="G12" s="17">
        <v>9.4281891214266306E-2</v>
      </c>
      <c r="H12" s="17">
        <v>0.134276558791638</v>
      </c>
      <c r="I12" s="17">
        <v>0.123833217392418</v>
      </c>
      <c r="J12" s="17">
        <v>0.10610921117692</v>
      </c>
      <c r="K12" s="17">
        <v>0.132649982742301</v>
      </c>
      <c r="L12" s="17">
        <v>8.8125672993545706E-2</v>
      </c>
      <c r="M12" s="17"/>
      <c r="N12" s="17">
        <v>7.7408288067503203E-2</v>
      </c>
      <c r="O12" s="17">
        <v>9.2815686545622694E-2</v>
      </c>
      <c r="P12" s="17">
        <v>0.15280133515061201</v>
      </c>
      <c r="Q12" s="17">
        <v>0.137682268136115</v>
      </c>
      <c r="R12" s="17"/>
      <c r="S12" s="17">
        <v>0.113249707021091</v>
      </c>
      <c r="T12" s="17">
        <v>0.12107650609397599</v>
      </c>
      <c r="U12" s="17">
        <v>9.6022096587063205E-2</v>
      </c>
      <c r="V12" s="17">
        <v>0.19165069628450099</v>
      </c>
      <c r="W12" s="17">
        <v>5.5050332416323101E-2</v>
      </c>
      <c r="X12" s="17">
        <v>0.15320019660843501</v>
      </c>
      <c r="Y12" s="17">
        <v>0.16532570568645999</v>
      </c>
      <c r="Z12" s="17">
        <v>0</v>
      </c>
      <c r="AA12" s="17">
        <v>0.100719079680491</v>
      </c>
      <c r="AB12" s="17">
        <v>5.5550532796910301E-2</v>
      </c>
      <c r="AC12" s="17">
        <v>7.0576338753156401E-2</v>
      </c>
      <c r="AD12" s="17">
        <v>6.8370309699670506E-2</v>
      </c>
      <c r="AE12" s="17"/>
      <c r="AF12" s="17">
        <v>0.10524795732153799</v>
      </c>
      <c r="AG12" s="17">
        <v>0.13760485265546499</v>
      </c>
      <c r="AH12" s="17">
        <v>0.12411759644249599</v>
      </c>
      <c r="AI12" s="17">
        <v>5.5067808340573197E-2</v>
      </c>
      <c r="AJ12" s="17">
        <v>0.165179779781431</v>
      </c>
      <c r="AK12" s="17"/>
      <c r="AL12" s="17">
        <v>0.123208523200051</v>
      </c>
      <c r="AM12" s="17">
        <v>8.5888904406176206E-2</v>
      </c>
      <c r="AN12" s="17">
        <v>0.112340575251349</v>
      </c>
      <c r="AO12" s="17">
        <v>8.6916471492186398E-2</v>
      </c>
      <c r="AP12" s="17">
        <v>0.14756447530905101</v>
      </c>
      <c r="AQ12" s="17">
        <v>0.17214759456822101</v>
      </c>
      <c r="AR12" s="17"/>
      <c r="AS12" s="17">
        <v>8.2856678055156494E-2</v>
      </c>
      <c r="AT12" s="17">
        <v>0.120923413299969</v>
      </c>
      <c r="AU12" s="17">
        <v>0.148332540158707</v>
      </c>
      <c r="AV12" s="17">
        <v>5.4973262428017901E-2</v>
      </c>
      <c r="AW12" s="17">
        <v>0</v>
      </c>
      <c r="AX12" s="17"/>
      <c r="AY12" s="17">
        <v>7.1384542178740601E-2</v>
      </c>
      <c r="AZ12" s="17">
        <v>0.151353420852335</v>
      </c>
      <c r="BA12" s="17">
        <v>0.102596140788726</v>
      </c>
      <c r="BB12" s="17">
        <v>5.4776488173062798E-2</v>
      </c>
      <c r="BC12" s="17">
        <v>0.187098070624723</v>
      </c>
      <c r="BD12" s="17"/>
      <c r="BE12" s="17">
        <v>0.163588579973105</v>
      </c>
      <c r="BF12" s="17">
        <v>0.121146527162493</v>
      </c>
      <c r="BG12" s="17">
        <v>0.107427358536788</v>
      </c>
      <c r="BH12" s="17">
        <v>0.108327291432072</v>
      </c>
      <c r="BI12" s="17"/>
      <c r="BJ12" s="17">
        <v>6.77768731072384E-2</v>
      </c>
      <c r="BK12" s="17">
        <v>0.17942597148974801</v>
      </c>
      <c r="BL12" s="17">
        <v>0.12676519851995899</v>
      </c>
      <c r="BM12" s="17">
        <v>0.108212086937144</v>
      </c>
      <c r="BN12" s="17"/>
      <c r="BO12" s="17">
        <v>0.120191537804239</v>
      </c>
      <c r="BP12" s="17">
        <v>0.19244841958570899</v>
      </c>
      <c r="BQ12" s="17">
        <v>9.5929399522118902E-2</v>
      </c>
      <c r="BR12" s="17"/>
      <c r="BS12" s="17">
        <v>0.12761806865501801</v>
      </c>
      <c r="BT12" s="17">
        <v>9.4766538951481197E-2</v>
      </c>
      <c r="BU12" s="17"/>
      <c r="BV12" s="17">
        <v>0.110634063777277</v>
      </c>
      <c r="BW12" s="17">
        <v>0.13842384363570701</v>
      </c>
      <c r="BX12" s="17">
        <v>8.0409858567522696E-2</v>
      </c>
      <c r="BY12" s="17"/>
      <c r="BZ12" s="17">
        <v>0.14771029448140599</v>
      </c>
      <c r="CA12" s="17">
        <v>6.3178089688452302E-2</v>
      </c>
    </row>
    <row r="13" spans="2:79" x14ac:dyDescent="0.3">
      <c r="B13" s="18" t="s">
        <v>325</v>
      </c>
      <c r="C13" s="17">
        <v>0.237786352577191</v>
      </c>
      <c r="D13" s="17">
        <v>0.24242798845848099</v>
      </c>
      <c r="E13" s="17">
        <v>0.23153554154398401</v>
      </c>
      <c r="F13" s="17"/>
      <c r="G13" s="17">
        <v>0.23096203482704</v>
      </c>
      <c r="H13" s="17">
        <v>0.319163535665272</v>
      </c>
      <c r="I13" s="17">
        <v>0.28247745317188799</v>
      </c>
      <c r="J13" s="17">
        <v>0.247849100633422</v>
      </c>
      <c r="K13" s="17">
        <v>0.16329297723091499</v>
      </c>
      <c r="L13" s="17">
        <v>0.18591752174705001</v>
      </c>
      <c r="M13" s="17"/>
      <c r="N13" s="17">
        <v>0.241126910032914</v>
      </c>
      <c r="O13" s="17">
        <v>0.28195118701500099</v>
      </c>
      <c r="P13" s="17">
        <v>0.21746478287190399</v>
      </c>
      <c r="Q13" s="17">
        <v>0.20707062714869001</v>
      </c>
      <c r="R13" s="17"/>
      <c r="S13" s="17">
        <v>0.236654269817755</v>
      </c>
      <c r="T13" s="17">
        <v>0.19643992756509801</v>
      </c>
      <c r="U13" s="17">
        <v>0.16702801138224299</v>
      </c>
      <c r="V13" s="17">
        <v>0.21471587229210301</v>
      </c>
      <c r="W13" s="17">
        <v>0.237462927393149</v>
      </c>
      <c r="X13" s="17">
        <v>0.18540667249745599</v>
      </c>
      <c r="Y13" s="17">
        <v>0.26806197806924298</v>
      </c>
      <c r="Z13" s="17">
        <v>0.36467751846649898</v>
      </c>
      <c r="AA13" s="17">
        <v>0.18395392950312101</v>
      </c>
      <c r="AB13" s="17">
        <v>0.24075550388630901</v>
      </c>
      <c r="AC13" s="17">
        <v>0.48483937907177699</v>
      </c>
      <c r="AD13" s="17">
        <v>0.47222017139855299</v>
      </c>
      <c r="AE13" s="17"/>
      <c r="AF13" s="17">
        <v>0.23488535653753301</v>
      </c>
      <c r="AG13" s="17">
        <v>0.26738530180599202</v>
      </c>
      <c r="AH13" s="17">
        <v>0.16482586652192599</v>
      </c>
      <c r="AI13" s="17">
        <v>0.18419307739393301</v>
      </c>
      <c r="AJ13" s="17">
        <v>0.23481224859890501</v>
      </c>
      <c r="AK13" s="17"/>
      <c r="AL13" s="17">
        <v>0.299567323841057</v>
      </c>
      <c r="AM13" s="17">
        <v>0.27199794845049402</v>
      </c>
      <c r="AN13" s="17">
        <v>0.13787846755605401</v>
      </c>
      <c r="AO13" s="17">
        <v>0.196691445203768</v>
      </c>
      <c r="AP13" s="17">
        <v>0.25333501489975302</v>
      </c>
      <c r="AQ13" s="17">
        <v>0.20300386540298301</v>
      </c>
      <c r="AR13" s="17"/>
      <c r="AS13" s="17">
        <v>0.21669506299091501</v>
      </c>
      <c r="AT13" s="17">
        <v>0.228545197145157</v>
      </c>
      <c r="AU13" s="17">
        <v>0.245498911260422</v>
      </c>
      <c r="AV13" s="17">
        <v>0.27138474273714702</v>
      </c>
      <c r="AW13" s="17">
        <v>0.38153547474793498</v>
      </c>
      <c r="AX13" s="17"/>
      <c r="AY13" s="17">
        <v>0.20431852560278899</v>
      </c>
      <c r="AZ13" s="17">
        <v>0.234122308469009</v>
      </c>
      <c r="BA13" s="17">
        <v>0.261764488728707</v>
      </c>
      <c r="BB13" s="17">
        <v>0.28859290567152102</v>
      </c>
      <c r="BC13" s="17">
        <v>0.19565755748504399</v>
      </c>
      <c r="BD13" s="17"/>
      <c r="BE13" s="17">
        <v>0.35897019640511202</v>
      </c>
      <c r="BF13" s="17">
        <v>0.168215766756244</v>
      </c>
      <c r="BG13" s="17">
        <v>0.24832716291138099</v>
      </c>
      <c r="BH13" s="17">
        <v>0.240270818846025</v>
      </c>
      <c r="BI13" s="17"/>
      <c r="BJ13" s="17">
        <v>0.27846215210333303</v>
      </c>
      <c r="BK13" s="17">
        <v>0.22110444547151001</v>
      </c>
      <c r="BL13" s="17">
        <v>0.21187576390605101</v>
      </c>
      <c r="BM13" s="17">
        <v>0.243526745120765</v>
      </c>
      <c r="BN13" s="17"/>
      <c r="BO13" s="17">
        <v>0.27965504974813798</v>
      </c>
      <c r="BP13" s="17">
        <v>0.24922228914146299</v>
      </c>
      <c r="BQ13" s="17">
        <v>0.228261840421671</v>
      </c>
      <c r="BR13" s="17"/>
      <c r="BS13" s="17">
        <v>0.23646215098305501</v>
      </c>
      <c r="BT13" s="17">
        <v>0.24044846006578</v>
      </c>
      <c r="BU13" s="17"/>
      <c r="BV13" s="17">
        <v>0.28910479551944601</v>
      </c>
      <c r="BW13" s="17">
        <v>0.21883066929091399</v>
      </c>
      <c r="BX13" s="17">
        <v>0.22115268584739201</v>
      </c>
      <c r="BY13" s="17"/>
      <c r="BZ13" s="17">
        <v>0.24239781457408099</v>
      </c>
      <c r="CA13" s="17">
        <v>0.26059612198789101</v>
      </c>
    </row>
    <row r="14" spans="2:79" x14ac:dyDescent="0.3">
      <c r="B14" s="18" t="s">
        <v>326</v>
      </c>
      <c r="C14" s="17">
        <v>0.25917133719169</v>
      </c>
      <c r="D14" s="17">
        <v>0.255094320142502</v>
      </c>
      <c r="E14" s="17">
        <v>0.26384957758816902</v>
      </c>
      <c r="F14" s="17"/>
      <c r="G14" s="17">
        <v>0.247658063322755</v>
      </c>
      <c r="H14" s="17">
        <v>0.19341985598424999</v>
      </c>
      <c r="I14" s="17">
        <v>0.22547895353410599</v>
      </c>
      <c r="J14" s="17">
        <v>0.285536145892066</v>
      </c>
      <c r="K14" s="17">
        <v>0.29636291292780798</v>
      </c>
      <c r="L14" s="17">
        <v>0.297726556101225</v>
      </c>
      <c r="M14" s="17"/>
      <c r="N14" s="17">
        <v>0.27789594461169997</v>
      </c>
      <c r="O14" s="17">
        <v>0.22878643702487</v>
      </c>
      <c r="P14" s="17">
        <v>0.24479172026109</v>
      </c>
      <c r="Q14" s="17">
        <v>0.28583357271479398</v>
      </c>
      <c r="R14" s="17"/>
      <c r="S14" s="17">
        <v>0.23900111375754901</v>
      </c>
      <c r="T14" s="17">
        <v>0.26478198712297302</v>
      </c>
      <c r="U14" s="17">
        <v>0.26791304217584599</v>
      </c>
      <c r="V14" s="17">
        <v>0.285079459593713</v>
      </c>
      <c r="W14" s="17">
        <v>0.15232907525985701</v>
      </c>
      <c r="X14" s="17">
        <v>0.28288233662906498</v>
      </c>
      <c r="Y14" s="17">
        <v>0.24314088388490099</v>
      </c>
      <c r="Z14" s="17">
        <v>0.24360368833994001</v>
      </c>
      <c r="AA14" s="17">
        <v>0.26205365966969202</v>
      </c>
      <c r="AB14" s="17">
        <v>0.33744303219206501</v>
      </c>
      <c r="AC14" s="17">
        <v>0.22686197262340399</v>
      </c>
      <c r="AD14" s="17">
        <v>0.2218716991944</v>
      </c>
      <c r="AE14" s="17"/>
      <c r="AF14" s="17">
        <v>0.27134002360063803</v>
      </c>
      <c r="AG14" s="17">
        <v>0.227431402725391</v>
      </c>
      <c r="AH14" s="17">
        <v>0.36417660425252302</v>
      </c>
      <c r="AI14" s="17">
        <v>0.21938456852330199</v>
      </c>
      <c r="AJ14" s="17">
        <v>0.17297865780261701</v>
      </c>
      <c r="AK14" s="17"/>
      <c r="AL14" s="17">
        <v>0.18733418708170199</v>
      </c>
      <c r="AM14" s="17">
        <v>0.24299188853357701</v>
      </c>
      <c r="AN14" s="17">
        <v>0.36699087092059601</v>
      </c>
      <c r="AO14" s="17">
        <v>0.29321192330203399</v>
      </c>
      <c r="AP14" s="17">
        <v>0.16529622767853899</v>
      </c>
      <c r="AQ14" s="17">
        <v>0.29000195793071798</v>
      </c>
      <c r="AR14" s="17"/>
      <c r="AS14" s="17">
        <v>0.27855012415465402</v>
      </c>
      <c r="AT14" s="17">
        <v>0.27301629920320403</v>
      </c>
      <c r="AU14" s="17">
        <v>0.22473407228834899</v>
      </c>
      <c r="AV14" s="17">
        <v>0.24127110620481301</v>
      </c>
      <c r="AW14" s="17">
        <v>0.36540056023366502</v>
      </c>
      <c r="AX14" s="17"/>
      <c r="AY14" s="17">
        <v>0.25711970109593202</v>
      </c>
      <c r="AZ14" s="17">
        <v>0.265313656311288</v>
      </c>
      <c r="BA14" s="17">
        <v>0.23069931829660201</v>
      </c>
      <c r="BB14" s="17">
        <v>0.27254997630866101</v>
      </c>
      <c r="BC14" s="17">
        <v>0.305809401995977</v>
      </c>
      <c r="BD14" s="17"/>
      <c r="BE14" s="17">
        <v>0.13591607534217401</v>
      </c>
      <c r="BF14" s="17">
        <v>0.27870894027801801</v>
      </c>
      <c r="BG14" s="17">
        <v>0.23382909755384801</v>
      </c>
      <c r="BH14" s="17">
        <v>0.30795945985085499</v>
      </c>
      <c r="BI14" s="17"/>
      <c r="BJ14" s="17">
        <v>0.24013811650924499</v>
      </c>
      <c r="BK14" s="17">
        <v>0.28847076510492897</v>
      </c>
      <c r="BL14" s="17">
        <v>0.27714712481282999</v>
      </c>
      <c r="BM14" s="17">
        <v>0.25040589300320398</v>
      </c>
      <c r="BN14" s="17"/>
      <c r="BO14" s="17">
        <v>0.28357520937227998</v>
      </c>
      <c r="BP14" s="17">
        <v>0.21845604471705299</v>
      </c>
      <c r="BQ14" s="17">
        <v>0.261468394896061</v>
      </c>
      <c r="BR14" s="17"/>
      <c r="BS14" s="17">
        <v>0.26024393009705199</v>
      </c>
      <c r="BT14" s="17">
        <v>0.25885189820856203</v>
      </c>
      <c r="BU14" s="17"/>
      <c r="BV14" s="17">
        <v>0.21615121556089001</v>
      </c>
      <c r="BW14" s="17">
        <v>0.29159063884592101</v>
      </c>
      <c r="BX14" s="17">
        <v>0.24960894292039701</v>
      </c>
      <c r="BY14" s="17"/>
      <c r="BZ14" s="17">
        <v>0.32791885305365498</v>
      </c>
      <c r="CA14" s="17">
        <v>0.24907413238298901</v>
      </c>
    </row>
    <row r="15" spans="2:79" x14ac:dyDescent="0.3">
      <c r="B15" s="18" t="s">
        <v>327</v>
      </c>
      <c r="C15" s="19">
        <v>0.22026157375163</v>
      </c>
      <c r="D15" s="19">
        <v>0.23013164749339801</v>
      </c>
      <c r="E15" s="19">
        <v>0.208294336873455</v>
      </c>
      <c r="F15" s="19"/>
      <c r="G15" s="19">
        <v>0.13052899934342299</v>
      </c>
      <c r="H15" s="19">
        <v>9.1257261528090799E-2</v>
      </c>
      <c r="I15" s="19">
        <v>0.14019443158054701</v>
      </c>
      <c r="J15" s="19">
        <v>0.209485312186318</v>
      </c>
      <c r="K15" s="19">
        <v>0.32392630399484401</v>
      </c>
      <c r="L15" s="19">
        <v>0.37640441827448501</v>
      </c>
      <c r="M15" s="19"/>
      <c r="N15" s="19">
        <v>0.249750381349404</v>
      </c>
      <c r="O15" s="19">
        <v>0.24474952406182399</v>
      </c>
      <c r="P15" s="19">
        <v>0.19167662935188701</v>
      </c>
      <c r="Q15" s="19">
        <v>0.18913161726909</v>
      </c>
      <c r="R15" s="19"/>
      <c r="S15" s="19">
        <v>0.17461658020840801</v>
      </c>
      <c r="T15" s="19">
        <v>0.26788509224287399</v>
      </c>
      <c r="U15" s="19">
        <v>0.28363186047405398</v>
      </c>
      <c r="V15" s="19">
        <v>0.190937759752799</v>
      </c>
      <c r="W15" s="19">
        <v>0.39089855412316399</v>
      </c>
      <c r="X15" s="19">
        <v>0.18709291889930299</v>
      </c>
      <c r="Y15" s="19">
        <v>0.14932258511044999</v>
      </c>
      <c r="Z15" s="19">
        <v>0.21401017213503701</v>
      </c>
      <c r="AA15" s="19">
        <v>0.19898598094616399</v>
      </c>
      <c r="AB15" s="19">
        <v>0.28517434788771601</v>
      </c>
      <c r="AC15" s="19">
        <v>0.17727517641198001</v>
      </c>
      <c r="AD15" s="19">
        <v>0.124324912641017</v>
      </c>
      <c r="AE15" s="19"/>
      <c r="AF15" s="19">
        <v>0.31071384037597199</v>
      </c>
      <c r="AG15" s="19">
        <v>0.15253053461905799</v>
      </c>
      <c r="AH15" s="19">
        <v>0.27620714403618601</v>
      </c>
      <c r="AI15" s="19">
        <v>0.27611004474052903</v>
      </c>
      <c r="AJ15" s="19">
        <v>0.245533596971653</v>
      </c>
      <c r="AK15" s="19"/>
      <c r="AL15" s="19">
        <v>0.15735023566609599</v>
      </c>
      <c r="AM15" s="19">
        <v>0.25970016432097098</v>
      </c>
      <c r="AN15" s="19">
        <v>0.22590553689148499</v>
      </c>
      <c r="AO15" s="19">
        <v>0.25496962413306201</v>
      </c>
      <c r="AP15" s="19">
        <v>0.20520498618855801</v>
      </c>
      <c r="AQ15" s="19">
        <v>0.25346246491973001</v>
      </c>
      <c r="AR15" s="19"/>
      <c r="AS15" s="19">
        <v>0.277985901706581</v>
      </c>
      <c r="AT15" s="19">
        <v>0.19679481439087801</v>
      </c>
      <c r="AU15" s="19">
        <v>0.25053470791132498</v>
      </c>
      <c r="AV15" s="19">
        <v>0.17635733488411401</v>
      </c>
      <c r="AW15" s="19">
        <v>0.15707805795743701</v>
      </c>
      <c r="AX15" s="19"/>
      <c r="AY15" s="19">
        <v>0.34192806229702699</v>
      </c>
      <c r="AZ15" s="19">
        <v>0.18655376397461301</v>
      </c>
      <c r="BA15" s="19">
        <v>0.198295863154964</v>
      </c>
      <c r="BB15" s="19">
        <v>0.19527852353949701</v>
      </c>
      <c r="BC15" s="19">
        <v>0.117198331364228</v>
      </c>
      <c r="BD15" s="19"/>
      <c r="BE15" s="19">
        <v>0.27838569993450102</v>
      </c>
      <c r="BF15" s="19">
        <v>0.24805853924001101</v>
      </c>
      <c r="BG15" s="19">
        <v>0.24431182920616901</v>
      </c>
      <c r="BH15" s="19">
        <v>0.160584119364554</v>
      </c>
      <c r="BI15" s="19"/>
      <c r="BJ15" s="19">
        <v>0.21859149826936999</v>
      </c>
      <c r="BK15" s="19">
        <v>0.11845091218138599</v>
      </c>
      <c r="BL15" s="19">
        <v>0.20160568446892899</v>
      </c>
      <c r="BM15" s="19">
        <v>0.241227972843303</v>
      </c>
      <c r="BN15" s="19"/>
      <c r="BO15" s="19">
        <v>5.7928641221194101E-2</v>
      </c>
      <c r="BP15" s="19">
        <v>0.161405918350392</v>
      </c>
      <c r="BQ15" s="19">
        <v>0.26036089429005399</v>
      </c>
      <c r="BR15" s="19"/>
      <c r="BS15" s="19">
        <v>0.212367210528948</v>
      </c>
      <c r="BT15" s="19">
        <v>0.23126387258096401</v>
      </c>
      <c r="BU15" s="19"/>
      <c r="BV15" s="19">
        <v>0.23132956329176299</v>
      </c>
      <c r="BW15" s="19">
        <v>0.18304778624236201</v>
      </c>
      <c r="BX15" s="19">
        <v>0.272356534847846</v>
      </c>
      <c r="BY15" s="19"/>
      <c r="BZ15" s="19">
        <v>8.6239444952606506E-2</v>
      </c>
      <c r="CA15" s="19">
        <v>2.937748750363E-2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349</v>
      </c>
      <c r="E2" s="26"/>
      <c r="F2" s="26"/>
      <c r="G2" s="26"/>
      <c r="H2" s="26"/>
      <c r="I2" s="26"/>
      <c r="J2" s="26"/>
      <c r="K2" s="26"/>
      <c r="L2" s="26"/>
    </row>
    <row r="6" spans="2:12" ht="49.95" customHeight="1" x14ac:dyDescent="0.3">
      <c r="B6" s="20" t="s">
        <v>15</v>
      </c>
      <c r="C6" s="20" t="s">
        <v>318</v>
      </c>
      <c r="D6" s="20" t="s">
        <v>319</v>
      </c>
      <c r="E6" s="20" t="s">
        <v>320</v>
      </c>
      <c r="F6" s="20" t="s">
        <v>317</v>
      </c>
      <c r="G6" s="20" t="s">
        <v>312</v>
      </c>
      <c r="H6" s="20" t="s">
        <v>316</v>
      </c>
      <c r="I6" s="20" t="s">
        <v>313</v>
      </c>
      <c r="J6" s="20" t="s">
        <v>315</v>
      </c>
      <c r="K6" s="20" t="s">
        <v>314</v>
      </c>
    </row>
    <row r="7" spans="2:12" x14ac:dyDescent="0.3">
      <c r="B7" s="18" t="s">
        <v>321</v>
      </c>
      <c r="C7" s="17">
        <v>5.7068964181080602E-2</v>
      </c>
      <c r="D7" s="17">
        <v>6.9511857955107101E-2</v>
      </c>
      <c r="E7" s="17">
        <v>8.8684004692388602E-2</v>
      </c>
      <c r="F7" s="17">
        <v>6.2290887307438897E-2</v>
      </c>
      <c r="G7" s="17">
        <v>4.5950684186765303E-2</v>
      </c>
      <c r="H7" s="17">
        <v>0.227700145752328</v>
      </c>
      <c r="I7" s="17">
        <v>7.6962335774851703E-2</v>
      </c>
      <c r="J7" s="17">
        <v>5.02871476135614E-2</v>
      </c>
      <c r="K7" s="17">
        <v>0.115438156038098</v>
      </c>
    </row>
    <row r="8" spans="2:12" x14ac:dyDescent="0.3">
      <c r="B8" s="18" t="s">
        <v>322</v>
      </c>
      <c r="C8" s="17">
        <v>0.14897133788425301</v>
      </c>
      <c r="D8" s="17">
        <v>0.17609253543415501</v>
      </c>
      <c r="E8" s="17">
        <v>0.209499809312027</v>
      </c>
      <c r="F8" s="17">
        <v>8.6168978238365806E-2</v>
      </c>
      <c r="G8" s="17">
        <v>8.6469984895467894E-2</v>
      </c>
      <c r="H8" s="17">
        <v>0.29262673886235802</v>
      </c>
      <c r="I8" s="17">
        <v>0.19695484928806101</v>
      </c>
      <c r="J8" s="17">
        <v>0.125642584802341</v>
      </c>
      <c r="K8" s="17">
        <v>0.16937026069914901</v>
      </c>
    </row>
    <row r="9" spans="2:12" x14ac:dyDescent="0.3">
      <c r="B9" s="18" t="s">
        <v>323</v>
      </c>
      <c r="C9" s="17">
        <v>0.29824028463262398</v>
      </c>
      <c r="D9" s="17">
        <v>0.29636509015357099</v>
      </c>
      <c r="E9" s="17">
        <v>0.287093615798446</v>
      </c>
      <c r="F9" s="17">
        <v>0.18807346618156301</v>
      </c>
      <c r="G9" s="17">
        <v>0.16295019462192201</v>
      </c>
      <c r="H9" s="17">
        <v>0.262775021673748</v>
      </c>
      <c r="I9" s="17">
        <v>0.284788247600883</v>
      </c>
      <c r="J9" s="17">
        <v>0.26385354863580202</v>
      </c>
      <c r="K9" s="17">
        <v>0.27073406437092201</v>
      </c>
    </row>
    <row r="10" spans="2:12" x14ac:dyDescent="0.3">
      <c r="B10" s="18" t="s">
        <v>324</v>
      </c>
      <c r="C10" s="17">
        <v>0.177990030173719</v>
      </c>
      <c r="D10" s="17">
        <v>0.18786735134051299</v>
      </c>
      <c r="E10" s="17">
        <v>0.16404650808645199</v>
      </c>
      <c r="F10" s="17">
        <v>0.29011689279297298</v>
      </c>
      <c r="G10" s="17">
        <v>0.20568836292322701</v>
      </c>
      <c r="H10" s="17">
        <v>0.107648752856241</v>
      </c>
      <c r="I10" s="17">
        <v>0.164501259720328</v>
      </c>
      <c r="J10" s="17">
        <v>0.199675513850499</v>
      </c>
      <c r="K10" s="17">
        <v>0.179903723388005</v>
      </c>
    </row>
    <row r="11" spans="2:12" x14ac:dyDescent="0.3">
      <c r="B11" s="18" t="s">
        <v>325</v>
      </c>
      <c r="C11" s="17">
        <v>0.175499950940432</v>
      </c>
      <c r="D11" s="17">
        <v>0.14397554011554201</v>
      </c>
      <c r="E11" s="17">
        <v>0.13265129612596199</v>
      </c>
      <c r="F11" s="17">
        <v>0.234330624854376</v>
      </c>
      <c r="G11" s="17">
        <v>0.207848589040738</v>
      </c>
      <c r="H11" s="17">
        <v>6.9066324497724194E-2</v>
      </c>
      <c r="I11" s="17">
        <v>0.14586138706545401</v>
      </c>
      <c r="J11" s="17">
        <v>0.198952838804246</v>
      </c>
      <c r="K11" s="17">
        <v>0.17557022968554201</v>
      </c>
    </row>
    <row r="12" spans="2:12" x14ac:dyDescent="0.3">
      <c r="B12" s="18" t="s">
        <v>326</v>
      </c>
      <c r="C12" s="17">
        <v>9.9956716764384307E-2</v>
      </c>
      <c r="D12" s="17">
        <v>9.3154372177399997E-2</v>
      </c>
      <c r="E12" s="17">
        <v>8.2225017215253396E-2</v>
      </c>
      <c r="F12" s="17">
        <v>0.110120972710752</v>
      </c>
      <c r="G12" s="17">
        <v>0.19494221042575199</v>
      </c>
      <c r="H12" s="17">
        <v>3.0939487368894202E-2</v>
      </c>
      <c r="I12" s="17">
        <v>9.6180432049014802E-2</v>
      </c>
      <c r="J12" s="17">
        <v>0.12078651148382499</v>
      </c>
      <c r="K12" s="17">
        <v>5.1722555976416403E-2</v>
      </c>
    </row>
    <row r="13" spans="2:12" x14ac:dyDescent="0.3">
      <c r="B13" s="18" t="s">
        <v>327</v>
      </c>
      <c r="C13" s="17">
        <v>4.2272715423508203E-2</v>
      </c>
      <c r="D13" s="17">
        <v>3.30332528237113E-2</v>
      </c>
      <c r="E13" s="17">
        <v>3.5799748769471298E-2</v>
      </c>
      <c r="F13" s="17">
        <v>2.8898177914531802E-2</v>
      </c>
      <c r="G13" s="17">
        <v>9.6149973906127506E-2</v>
      </c>
      <c r="H13" s="17">
        <v>9.2435289887061595E-3</v>
      </c>
      <c r="I13" s="17">
        <v>3.4751488501407898E-2</v>
      </c>
      <c r="J13" s="17">
        <v>4.0801854809726402E-2</v>
      </c>
      <c r="K13" s="17">
        <v>3.7261009841867997E-2</v>
      </c>
    </row>
    <row r="14" spans="2:12" x14ac:dyDescent="0.3">
      <c r="B14" s="16" t="s">
        <v>329</v>
      </c>
      <c r="C14" s="16"/>
      <c r="D14" s="16"/>
      <c r="E14" s="16"/>
      <c r="F14" s="16"/>
      <c r="G14" s="16"/>
      <c r="H14" s="16"/>
      <c r="I14" s="16"/>
      <c r="J14" s="16"/>
      <c r="K14" s="16"/>
    </row>
    <row r="15" spans="2:12" x14ac:dyDescent="0.3">
      <c r="B15" t="s">
        <v>108</v>
      </c>
    </row>
    <row r="16" spans="2:12" x14ac:dyDescent="0.3">
      <c r="B16" t="s">
        <v>109</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647</v>
      </c>
      <c r="D7" s="10">
        <v>322</v>
      </c>
      <c r="E7" s="10">
        <v>324</v>
      </c>
      <c r="F7" s="10"/>
      <c r="G7" s="10">
        <v>100</v>
      </c>
      <c r="H7" s="10">
        <v>109</v>
      </c>
      <c r="I7" s="10">
        <v>106</v>
      </c>
      <c r="J7" s="10">
        <v>98</v>
      </c>
      <c r="K7" s="10">
        <v>100</v>
      </c>
      <c r="L7" s="10">
        <v>134</v>
      </c>
      <c r="M7" s="10"/>
      <c r="N7" s="10">
        <v>175</v>
      </c>
      <c r="O7" s="10">
        <v>166</v>
      </c>
      <c r="P7" s="10">
        <v>139</v>
      </c>
      <c r="Q7" s="10">
        <v>164</v>
      </c>
      <c r="R7" s="10"/>
      <c r="S7" s="10">
        <v>98</v>
      </c>
      <c r="T7" s="10">
        <v>85</v>
      </c>
      <c r="U7" s="10">
        <v>62</v>
      </c>
      <c r="V7" s="10">
        <v>59</v>
      </c>
      <c r="W7" s="10">
        <v>49</v>
      </c>
      <c r="X7" s="10">
        <v>50</v>
      </c>
      <c r="Y7" s="10">
        <v>55</v>
      </c>
      <c r="Z7" s="10">
        <v>27</v>
      </c>
      <c r="AA7" s="10">
        <v>72</v>
      </c>
      <c r="AB7" s="10">
        <v>54</v>
      </c>
      <c r="AC7" s="10">
        <v>19</v>
      </c>
      <c r="AD7" s="10">
        <v>17</v>
      </c>
      <c r="AE7" s="10"/>
      <c r="AF7" s="10">
        <v>131</v>
      </c>
      <c r="AG7" s="10">
        <v>224</v>
      </c>
      <c r="AH7" s="10">
        <v>54</v>
      </c>
      <c r="AI7" s="10">
        <v>65</v>
      </c>
      <c r="AJ7" s="10">
        <v>38</v>
      </c>
      <c r="AK7" s="10"/>
      <c r="AL7" s="10">
        <v>170</v>
      </c>
      <c r="AM7" s="10">
        <v>111</v>
      </c>
      <c r="AN7" s="10">
        <v>60</v>
      </c>
      <c r="AO7" s="10">
        <v>133</v>
      </c>
      <c r="AP7" s="10">
        <v>55</v>
      </c>
      <c r="AQ7" s="10">
        <v>49</v>
      </c>
      <c r="AR7" s="10"/>
      <c r="AS7" s="10">
        <v>111</v>
      </c>
      <c r="AT7" s="10">
        <v>304</v>
      </c>
      <c r="AU7" s="10">
        <v>161</v>
      </c>
      <c r="AV7" s="10">
        <v>54</v>
      </c>
      <c r="AW7" s="10">
        <v>15</v>
      </c>
      <c r="AX7" s="10"/>
      <c r="AY7" s="10">
        <v>170</v>
      </c>
      <c r="AZ7" s="10">
        <v>254</v>
      </c>
      <c r="BA7" s="10">
        <v>129</v>
      </c>
      <c r="BB7" s="10">
        <v>77</v>
      </c>
      <c r="BC7" s="10">
        <v>14</v>
      </c>
      <c r="BD7" s="10"/>
      <c r="BE7" s="10">
        <v>22</v>
      </c>
      <c r="BF7" s="10">
        <v>107</v>
      </c>
      <c r="BG7" s="10">
        <v>328</v>
      </c>
      <c r="BH7" s="10">
        <v>187</v>
      </c>
      <c r="BI7" s="10"/>
      <c r="BJ7" s="10">
        <v>72</v>
      </c>
      <c r="BK7" s="10">
        <v>61</v>
      </c>
      <c r="BL7" s="10">
        <v>170</v>
      </c>
      <c r="BM7" s="10">
        <v>340</v>
      </c>
      <c r="BN7" s="10"/>
      <c r="BO7" s="10">
        <v>87</v>
      </c>
      <c r="BP7" s="10">
        <v>89</v>
      </c>
      <c r="BQ7" s="10">
        <v>466</v>
      </c>
      <c r="BR7" s="10"/>
      <c r="BS7" s="10">
        <v>351</v>
      </c>
      <c r="BT7" s="10">
        <v>294</v>
      </c>
      <c r="BU7" s="10"/>
      <c r="BV7" s="10">
        <v>134</v>
      </c>
      <c r="BW7" s="10">
        <v>266</v>
      </c>
      <c r="BX7" s="10">
        <v>211</v>
      </c>
      <c r="BY7" s="10"/>
      <c r="BZ7" s="10">
        <v>31</v>
      </c>
      <c r="CA7" s="10">
        <v>48</v>
      </c>
    </row>
    <row r="8" spans="2:79" ht="30" customHeight="1" x14ac:dyDescent="0.3">
      <c r="B8" s="11" t="s">
        <v>20</v>
      </c>
      <c r="C8" s="11">
        <v>651</v>
      </c>
      <c r="D8" s="11">
        <v>330</v>
      </c>
      <c r="E8" s="11">
        <v>320</v>
      </c>
      <c r="F8" s="11"/>
      <c r="G8" s="11">
        <v>94</v>
      </c>
      <c r="H8" s="11">
        <v>116</v>
      </c>
      <c r="I8" s="11">
        <v>109</v>
      </c>
      <c r="J8" s="11">
        <v>114</v>
      </c>
      <c r="K8" s="11">
        <v>93</v>
      </c>
      <c r="L8" s="11">
        <v>126</v>
      </c>
      <c r="M8" s="11"/>
      <c r="N8" s="11">
        <v>164</v>
      </c>
      <c r="O8" s="11">
        <v>169</v>
      </c>
      <c r="P8" s="11">
        <v>144</v>
      </c>
      <c r="Q8" s="11">
        <v>172</v>
      </c>
      <c r="R8" s="11"/>
      <c r="S8" s="11">
        <v>94</v>
      </c>
      <c r="T8" s="11">
        <v>81</v>
      </c>
      <c r="U8" s="11">
        <v>64</v>
      </c>
      <c r="V8" s="11">
        <v>59</v>
      </c>
      <c r="W8" s="11">
        <v>51</v>
      </c>
      <c r="X8" s="11">
        <v>49</v>
      </c>
      <c r="Y8" s="11">
        <v>51</v>
      </c>
      <c r="Z8" s="11">
        <v>29</v>
      </c>
      <c r="AA8" s="11">
        <v>68</v>
      </c>
      <c r="AB8" s="11">
        <v>61</v>
      </c>
      <c r="AC8" s="11">
        <v>25</v>
      </c>
      <c r="AD8" s="11">
        <v>20</v>
      </c>
      <c r="AE8" s="11"/>
      <c r="AF8" s="11">
        <v>127</v>
      </c>
      <c r="AG8" s="11">
        <v>225</v>
      </c>
      <c r="AH8" s="11">
        <v>53</v>
      </c>
      <c r="AI8" s="11">
        <v>66</v>
      </c>
      <c r="AJ8" s="11">
        <v>38</v>
      </c>
      <c r="AK8" s="11"/>
      <c r="AL8" s="11">
        <v>169</v>
      </c>
      <c r="AM8" s="11">
        <v>107</v>
      </c>
      <c r="AN8" s="11">
        <v>60</v>
      </c>
      <c r="AO8" s="11">
        <v>136</v>
      </c>
      <c r="AP8" s="11">
        <v>56</v>
      </c>
      <c r="AQ8" s="11">
        <v>50</v>
      </c>
      <c r="AR8" s="11"/>
      <c r="AS8" s="11">
        <v>111</v>
      </c>
      <c r="AT8" s="11">
        <v>307</v>
      </c>
      <c r="AU8" s="11">
        <v>162</v>
      </c>
      <c r="AV8" s="11">
        <v>54</v>
      </c>
      <c r="AW8" s="11">
        <v>15</v>
      </c>
      <c r="AX8" s="11"/>
      <c r="AY8" s="11">
        <v>167</v>
      </c>
      <c r="AZ8" s="11">
        <v>257</v>
      </c>
      <c r="BA8" s="11">
        <v>132</v>
      </c>
      <c r="BB8" s="11">
        <v>78</v>
      </c>
      <c r="BC8" s="11">
        <v>15</v>
      </c>
      <c r="BD8" s="11"/>
      <c r="BE8" s="11">
        <v>23</v>
      </c>
      <c r="BF8" s="11">
        <v>108</v>
      </c>
      <c r="BG8" s="11">
        <v>330</v>
      </c>
      <c r="BH8" s="11">
        <v>187</v>
      </c>
      <c r="BI8" s="11"/>
      <c r="BJ8" s="11">
        <v>77</v>
      </c>
      <c r="BK8" s="11">
        <v>60</v>
      </c>
      <c r="BL8" s="11">
        <v>171</v>
      </c>
      <c r="BM8" s="11">
        <v>339</v>
      </c>
      <c r="BN8" s="11"/>
      <c r="BO8" s="11">
        <v>90</v>
      </c>
      <c r="BP8" s="11">
        <v>91</v>
      </c>
      <c r="BQ8" s="11">
        <v>466</v>
      </c>
      <c r="BR8" s="11"/>
      <c r="BS8" s="11">
        <v>352</v>
      </c>
      <c r="BT8" s="11">
        <v>297</v>
      </c>
      <c r="BU8" s="11"/>
      <c r="BV8" s="11">
        <v>132</v>
      </c>
      <c r="BW8" s="11">
        <v>272</v>
      </c>
      <c r="BX8" s="11">
        <v>211</v>
      </c>
      <c r="BY8" s="11"/>
      <c r="BZ8" s="11">
        <v>33</v>
      </c>
      <c r="CA8" s="11">
        <v>49</v>
      </c>
    </row>
    <row r="9" spans="2:79" x14ac:dyDescent="0.3">
      <c r="B9" s="18" t="s">
        <v>321</v>
      </c>
      <c r="C9" s="17">
        <v>5.7068964181080602E-2</v>
      </c>
      <c r="D9" s="17">
        <v>7.7144923545275704E-2</v>
      </c>
      <c r="E9" s="17">
        <v>3.6519308602707502E-2</v>
      </c>
      <c r="F9" s="17"/>
      <c r="G9" s="17">
        <v>4.9864511409536301E-2</v>
      </c>
      <c r="H9" s="17">
        <v>6.4498728795409105E-2</v>
      </c>
      <c r="I9" s="17">
        <v>8.5818815205107896E-2</v>
      </c>
      <c r="J9" s="17">
        <v>4.0631709727292603E-2</v>
      </c>
      <c r="K9" s="17">
        <v>5.8833405382046698E-2</v>
      </c>
      <c r="L9" s="17">
        <v>4.4424052501913801E-2</v>
      </c>
      <c r="M9" s="17"/>
      <c r="N9" s="17">
        <v>8.1358041263553796E-2</v>
      </c>
      <c r="O9" s="17">
        <v>5.0991657527232899E-2</v>
      </c>
      <c r="P9" s="17">
        <v>3.6651734773166397E-2</v>
      </c>
      <c r="Q9" s="17">
        <v>5.78756554075694E-2</v>
      </c>
      <c r="R9" s="17"/>
      <c r="S9" s="17">
        <v>8.35193249588186E-2</v>
      </c>
      <c r="T9" s="17">
        <v>5.5591082213276397E-2</v>
      </c>
      <c r="U9" s="17">
        <v>0</v>
      </c>
      <c r="V9" s="17">
        <v>8.2286757557501505E-2</v>
      </c>
      <c r="W9" s="17">
        <v>0.101975864710032</v>
      </c>
      <c r="X9" s="17">
        <v>4.4040774135278599E-2</v>
      </c>
      <c r="Y9" s="17">
        <v>6.1320569488977697E-2</v>
      </c>
      <c r="Z9" s="17">
        <v>3.5051119183572198E-2</v>
      </c>
      <c r="AA9" s="17">
        <v>2.87071641817092E-2</v>
      </c>
      <c r="AB9" s="17">
        <v>6.9503218981772599E-2</v>
      </c>
      <c r="AC9" s="17">
        <v>5.1924225675054503E-2</v>
      </c>
      <c r="AD9" s="17">
        <v>5.0043914482776099E-2</v>
      </c>
      <c r="AE9" s="17"/>
      <c r="AF9" s="17">
        <v>7.6892529124009498E-2</v>
      </c>
      <c r="AG9" s="17">
        <v>4.9238515267816599E-2</v>
      </c>
      <c r="AH9" s="17">
        <v>5.6291543064827497E-2</v>
      </c>
      <c r="AI9" s="17">
        <v>0.10084540300148299</v>
      </c>
      <c r="AJ9" s="17">
        <v>6.00976704632398E-2</v>
      </c>
      <c r="AK9" s="17"/>
      <c r="AL9" s="17">
        <v>6.0026566674668602E-2</v>
      </c>
      <c r="AM9" s="17">
        <v>8.1732065891741604E-2</v>
      </c>
      <c r="AN9" s="17">
        <v>6.4536680206903799E-2</v>
      </c>
      <c r="AO9" s="17">
        <v>9.7564716447668301E-2</v>
      </c>
      <c r="AP9" s="17">
        <v>2.0553082225352098E-2</v>
      </c>
      <c r="AQ9" s="17">
        <v>0</v>
      </c>
      <c r="AR9" s="17"/>
      <c r="AS9" s="17">
        <v>3.4190785290296802E-2</v>
      </c>
      <c r="AT9" s="17">
        <v>5.4084130547216801E-2</v>
      </c>
      <c r="AU9" s="17">
        <v>6.4892958002957093E-2</v>
      </c>
      <c r="AV9" s="17">
        <v>6.0260908937028103E-2</v>
      </c>
      <c r="AW9" s="17">
        <v>0.20450119140731701</v>
      </c>
      <c r="AX9" s="17"/>
      <c r="AY9" s="17">
        <v>8.1747697263222605E-2</v>
      </c>
      <c r="AZ9" s="17">
        <v>3.0468364165466801E-2</v>
      </c>
      <c r="BA9" s="17">
        <v>4.6958163508327398E-2</v>
      </c>
      <c r="BB9" s="17">
        <v>0.108630905709449</v>
      </c>
      <c r="BC9" s="17">
        <v>6.7948488660864004E-2</v>
      </c>
      <c r="BD9" s="17"/>
      <c r="BE9" s="17">
        <v>0.27162601557529797</v>
      </c>
      <c r="BF9" s="17">
        <v>8.3687855630749E-2</v>
      </c>
      <c r="BG9" s="17">
        <v>5.00512540707529E-2</v>
      </c>
      <c r="BH9" s="17">
        <v>2.9151822942195999E-2</v>
      </c>
      <c r="BI9" s="17"/>
      <c r="BJ9" s="17">
        <v>0.113870991059182</v>
      </c>
      <c r="BK9" s="17">
        <v>0.113481639555454</v>
      </c>
      <c r="BL9" s="17">
        <v>5.8427397749189897E-2</v>
      </c>
      <c r="BM9" s="17">
        <v>3.4166463020176299E-2</v>
      </c>
      <c r="BN9" s="17"/>
      <c r="BO9" s="17">
        <v>9.0784760850771196E-2</v>
      </c>
      <c r="BP9" s="17">
        <v>9.5165005405753206E-2</v>
      </c>
      <c r="BQ9" s="17">
        <v>4.38130757439531E-2</v>
      </c>
      <c r="BR9" s="17"/>
      <c r="BS9" s="17">
        <v>5.0760761335219402E-2</v>
      </c>
      <c r="BT9" s="17">
        <v>6.4896956751704496E-2</v>
      </c>
      <c r="BU9" s="17"/>
      <c r="BV9" s="17">
        <v>5.3502885765792603E-2</v>
      </c>
      <c r="BW9" s="17">
        <v>4.17018933148392E-2</v>
      </c>
      <c r="BX9" s="17">
        <v>7.5203101450392204E-2</v>
      </c>
      <c r="BY9" s="17"/>
      <c r="BZ9" s="17">
        <v>9.2558209070011194E-2</v>
      </c>
      <c r="CA9" s="17">
        <v>6.7214632485390599E-2</v>
      </c>
    </row>
    <row r="10" spans="2:79" x14ac:dyDescent="0.3">
      <c r="B10" s="18" t="s">
        <v>322</v>
      </c>
      <c r="C10" s="17">
        <v>0.14897133788425301</v>
      </c>
      <c r="D10" s="17">
        <v>0.14215904956831099</v>
      </c>
      <c r="E10" s="17">
        <v>0.15344288338051901</v>
      </c>
      <c r="F10" s="17"/>
      <c r="G10" s="17">
        <v>0.17989968615035701</v>
      </c>
      <c r="H10" s="17">
        <v>0.191803964937803</v>
      </c>
      <c r="I10" s="17">
        <v>0.12753959186776101</v>
      </c>
      <c r="J10" s="17">
        <v>0.137146394063907</v>
      </c>
      <c r="K10" s="17">
        <v>0.12620932071832</v>
      </c>
      <c r="L10" s="17">
        <v>0.132400205105868</v>
      </c>
      <c r="M10" s="17"/>
      <c r="N10" s="17">
        <v>0.12622616804970499</v>
      </c>
      <c r="O10" s="17">
        <v>0.12411200424002</v>
      </c>
      <c r="P10" s="17">
        <v>0.19341922380377499</v>
      </c>
      <c r="Q10" s="17">
        <v>0.15485251204414599</v>
      </c>
      <c r="R10" s="17"/>
      <c r="S10" s="17">
        <v>0.16110453484429399</v>
      </c>
      <c r="T10" s="17">
        <v>0.21098394095883799</v>
      </c>
      <c r="U10" s="17">
        <v>0.17475678452014701</v>
      </c>
      <c r="V10" s="17">
        <v>0.17034340710059001</v>
      </c>
      <c r="W10" s="17">
        <v>0.13528995385299</v>
      </c>
      <c r="X10" s="17">
        <v>0.18661706743799999</v>
      </c>
      <c r="Y10" s="17">
        <v>0.154475655693984</v>
      </c>
      <c r="Z10" s="17">
        <v>8.3810037152157998E-2</v>
      </c>
      <c r="AA10" s="17">
        <v>0.13227579971272399</v>
      </c>
      <c r="AB10" s="17">
        <v>9.5993901666824893E-2</v>
      </c>
      <c r="AC10" s="17">
        <v>0</v>
      </c>
      <c r="AD10" s="17">
        <v>0.126154602685005</v>
      </c>
      <c r="AE10" s="17"/>
      <c r="AF10" s="17">
        <v>0.13876230556011299</v>
      </c>
      <c r="AG10" s="17">
        <v>0.17071335042088701</v>
      </c>
      <c r="AH10" s="17">
        <v>8.9696468811500896E-2</v>
      </c>
      <c r="AI10" s="17">
        <v>7.6405680410416205E-2</v>
      </c>
      <c r="AJ10" s="17">
        <v>8.0255769518747702E-2</v>
      </c>
      <c r="AK10" s="17"/>
      <c r="AL10" s="17">
        <v>0.160708859694739</v>
      </c>
      <c r="AM10" s="17">
        <v>0.18509172748856301</v>
      </c>
      <c r="AN10" s="17">
        <v>0.14706107445150299</v>
      </c>
      <c r="AO10" s="17">
        <v>0.12440586007162401</v>
      </c>
      <c r="AP10" s="17">
        <v>0.10522905936827399</v>
      </c>
      <c r="AQ10" s="17">
        <v>0.153701364731162</v>
      </c>
      <c r="AR10" s="17"/>
      <c r="AS10" s="17">
        <v>0.14245033175581001</v>
      </c>
      <c r="AT10" s="17">
        <v>0.162746937220761</v>
      </c>
      <c r="AU10" s="17">
        <v>0.117797604469354</v>
      </c>
      <c r="AV10" s="17">
        <v>0.201214379777056</v>
      </c>
      <c r="AW10" s="17">
        <v>0</v>
      </c>
      <c r="AX10" s="17"/>
      <c r="AY10" s="17">
        <v>0.13547013078933001</v>
      </c>
      <c r="AZ10" s="17">
        <v>0.16532126929320001</v>
      </c>
      <c r="BA10" s="17">
        <v>0.129546017000888</v>
      </c>
      <c r="BB10" s="17">
        <v>0.14571618160093</v>
      </c>
      <c r="BC10" s="17">
        <v>0.23739849357236001</v>
      </c>
      <c r="BD10" s="17"/>
      <c r="BE10" s="17">
        <v>0</v>
      </c>
      <c r="BF10" s="17">
        <v>0.10316655443784201</v>
      </c>
      <c r="BG10" s="17">
        <v>0.13650219278265099</v>
      </c>
      <c r="BH10" s="17">
        <v>0.217805457775928</v>
      </c>
      <c r="BI10" s="17"/>
      <c r="BJ10" s="17">
        <v>0.16665870490038201</v>
      </c>
      <c r="BK10" s="17">
        <v>0.13194948781938801</v>
      </c>
      <c r="BL10" s="17">
        <v>0.155456599308576</v>
      </c>
      <c r="BM10" s="17">
        <v>0.143835024488597</v>
      </c>
      <c r="BN10" s="17"/>
      <c r="BO10" s="17">
        <v>0.22463780092535601</v>
      </c>
      <c r="BP10" s="17">
        <v>0.130949293232372</v>
      </c>
      <c r="BQ10" s="17">
        <v>0.13958166799090499</v>
      </c>
      <c r="BR10" s="17"/>
      <c r="BS10" s="17">
        <v>0.15627837946401699</v>
      </c>
      <c r="BT10" s="17">
        <v>0.141288175303205</v>
      </c>
      <c r="BU10" s="17"/>
      <c r="BV10" s="17">
        <v>0.106064859131902</v>
      </c>
      <c r="BW10" s="17">
        <v>0.16489435810825701</v>
      </c>
      <c r="BX10" s="17">
        <v>0.15660193327056099</v>
      </c>
      <c r="BY10" s="17"/>
      <c r="BZ10" s="17">
        <v>0.15124648780424599</v>
      </c>
      <c r="CA10" s="17">
        <v>0.22847976458682201</v>
      </c>
    </row>
    <row r="11" spans="2:79" x14ac:dyDescent="0.3">
      <c r="B11" s="18" t="s">
        <v>323</v>
      </c>
      <c r="C11" s="17">
        <v>0.29824028463262398</v>
      </c>
      <c r="D11" s="17">
        <v>0.27552960669384602</v>
      </c>
      <c r="E11" s="17">
        <v>0.32257805271703599</v>
      </c>
      <c r="F11" s="17"/>
      <c r="G11" s="17">
        <v>0.378948286525359</v>
      </c>
      <c r="H11" s="17">
        <v>0.24756132673069101</v>
      </c>
      <c r="I11" s="17">
        <v>0.32203691055372702</v>
      </c>
      <c r="J11" s="17">
        <v>0.30570032534734398</v>
      </c>
      <c r="K11" s="17">
        <v>0.29016093815243299</v>
      </c>
      <c r="L11" s="17">
        <v>0.263271196029221</v>
      </c>
      <c r="M11" s="17"/>
      <c r="N11" s="17">
        <v>0.29589079525300899</v>
      </c>
      <c r="O11" s="17">
        <v>0.29270874996681301</v>
      </c>
      <c r="P11" s="17">
        <v>0.31214414326037898</v>
      </c>
      <c r="Q11" s="17">
        <v>0.29379254718180298</v>
      </c>
      <c r="R11" s="17"/>
      <c r="S11" s="17">
        <v>0.23342201489452699</v>
      </c>
      <c r="T11" s="17">
        <v>0.29858460118954699</v>
      </c>
      <c r="U11" s="17">
        <v>0.239270976949717</v>
      </c>
      <c r="V11" s="17">
        <v>0.31524476722117301</v>
      </c>
      <c r="W11" s="17">
        <v>0.30522290305611499</v>
      </c>
      <c r="X11" s="17">
        <v>0.30107013284559703</v>
      </c>
      <c r="Y11" s="17">
        <v>0.33998217146798898</v>
      </c>
      <c r="Z11" s="17">
        <v>0.399045567466562</v>
      </c>
      <c r="AA11" s="17">
        <v>0.28268131892010201</v>
      </c>
      <c r="AB11" s="17">
        <v>0.27225182610827903</v>
      </c>
      <c r="AC11" s="17">
        <v>0.34931824169642001</v>
      </c>
      <c r="AD11" s="17">
        <v>0.52675522163764699</v>
      </c>
      <c r="AE11" s="17"/>
      <c r="AF11" s="17">
        <v>0.315193821761733</v>
      </c>
      <c r="AG11" s="17">
        <v>0.28734145239354503</v>
      </c>
      <c r="AH11" s="17">
        <v>0.31117154391410901</v>
      </c>
      <c r="AI11" s="17">
        <v>0.31947481156511298</v>
      </c>
      <c r="AJ11" s="17">
        <v>0.274134916070152</v>
      </c>
      <c r="AK11" s="17"/>
      <c r="AL11" s="17">
        <v>0.32327900280439897</v>
      </c>
      <c r="AM11" s="17">
        <v>0.269460582288578</v>
      </c>
      <c r="AN11" s="17">
        <v>0.23667401419985001</v>
      </c>
      <c r="AO11" s="17">
        <v>0.26885981084841798</v>
      </c>
      <c r="AP11" s="17">
        <v>0.33436192789570601</v>
      </c>
      <c r="AQ11" s="17">
        <v>0.35544361465680502</v>
      </c>
      <c r="AR11" s="17"/>
      <c r="AS11" s="17">
        <v>0.25659274524103198</v>
      </c>
      <c r="AT11" s="17">
        <v>0.32431133697988002</v>
      </c>
      <c r="AU11" s="17">
        <v>0.31993662681740798</v>
      </c>
      <c r="AV11" s="17">
        <v>0.20995964798557601</v>
      </c>
      <c r="AW11" s="17">
        <v>0.19753619342637499</v>
      </c>
      <c r="AX11" s="17"/>
      <c r="AY11" s="17">
        <v>0.262889771260085</v>
      </c>
      <c r="AZ11" s="17">
        <v>0.29142156008058501</v>
      </c>
      <c r="BA11" s="17">
        <v>0.35621184428196101</v>
      </c>
      <c r="BB11" s="17">
        <v>0.28833192678339498</v>
      </c>
      <c r="BC11" s="17">
        <v>0.34909895863061802</v>
      </c>
      <c r="BD11" s="17"/>
      <c r="BE11" s="17">
        <v>0.200515098063203</v>
      </c>
      <c r="BF11" s="17">
        <v>0.335628234176233</v>
      </c>
      <c r="BG11" s="17">
        <v>0.27412276013257703</v>
      </c>
      <c r="BH11" s="17">
        <v>0.31984482210579501</v>
      </c>
      <c r="BI11" s="17"/>
      <c r="BJ11" s="17">
        <v>0.26535860591631499</v>
      </c>
      <c r="BK11" s="17">
        <v>0.30494104290451302</v>
      </c>
      <c r="BL11" s="17">
        <v>0.30230891740856702</v>
      </c>
      <c r="BM11" s="17">
        <v>0.30306476646070402</v>
      </c>
      <c r="BN11" s="17"/>
      <c r="BO11" s="17">
        <v>0.264429882718345</v>
      </c>
      <c r="BP11" s="17">
        <v>0.33548046607396398</v>
      </c>
      <c r="BQ11" s="17">
        <v>0.29414402224973601</v>
      </c>
      <c r="BR11" s="17"/>
      <c r="BS11" s="17">
        <v>0.28657808026324599</v>
      </c>
      <c r="BT11" s="17">
        <v>0.31074712225624701</v>
      </c>
      <c r="BU11" s="17"/>
      <c r="BV11" s="17">
        <v>0.36305935779176701</v>
      </c>
      <c r="BW11" s="17">
        <v>0.32240475334368601</v>
      </c>
      <c r="BX11" s="17">
        <v>0.23519580398590101</v>
      </c>
      <c r="BY11" s="17"/>
      <c r="BZ11" s="17">
        <v>0.165693977351696</v>
      </c>
      <c r="CA11" s="17">
        <v>0.22004084071587701</v>
      </c>
    </row>
    <row r="12" spans="2:79" x14ac:dyDescent="0.3">
      <c r="B12" s="18" t="s">
        <v>324</v>
      </c>
      <c r="C12" s="17">
        <v>0.177990030173719</v>
      </c>
      <c r="D12" s="17">
        <v>0.18465917469468601</v>
      </c>
      <c r="E12" s="17">
        <v>0.17164186263425299</v>
      </c>
      <c r="F12" s="17"/>
      <c r="G12" s="17">
        <v>0.119979870028772</v>
      </c>
      <c r="H12" s="17">
        <v>0.14093580853753301</v>
      </c>
      <c r="I12" s="17">
        <v>0.126169302269489</v>
      </c>
      <c r="J12" s="17">
        <v>0.17348246399275699</v>
      </c>
      <c r="K12" s="17">
        <v>0.18803525807438501</v>
      </c>
      <c r="L12" s="17">
        <v>0.29666656901258898</v>
      </c>
      <c r="M12" s="17"/>
      <c r="N12" s="17">
        <v>0.20290107212585701</v>
      </c>
      <c r="O12" s="17">
        <v>0.16003122489475699</v>
      </c>
      <c r="P12" s="17">
        <v>0.18735957854579</v>
      </c>
      <c r="Q12" s="17">
        <v>0.16689846207092501</v>
      </c>
      <c r="R12" s="17"/>
      <c r="S12" s="17">
        <v>0.16149299732740599</v>
      </c>
      <c r="T12" s="17">
        <v>0.16885279525541799</v>
      </c>
      <c r="U12" s="17">
        <v>0.191298592989949</v>
      </c>
      <c r="V12" s="17">
        <v>0.12410278004815101</v>
      </c>
      <c r="W12" s="17">
        <v>0.19344231410250401</v>
      </c>
      <c r="X12" s="17">
        <v>0.21584648831884901</v>
      </c>
      <c r="Y12" s="17">
        <v>0.22786581255441599</v>
      </c>
      <c r="Z12" s="17">
        <v>0.28008481322499901</v>
      </c>
      <c r="AA12" s="17">
        <v>0.23362761988866301</v>
      </c>
      <c r="AB12" s="17">
        <v>0.15219579215772799</v>
      </c>
      <c r="AC12" s="17">
        <v>9.4895101699205994E-2</v>
      </c>
      <c r="AD12" s="17">
        <v>0</v>
      </c>
      <c r="AE12" s="17"/>
      <c r="AF12" s="17">
        <v>0.21354353304475401</v>
      </c>
      <c r="AG12" s="17">
        <v>0.16731375552415001</v>
      </c>
      <c r="AH12" s="17">
        <v>0.19479724692987099</v>
      </c>
      <c r="AI12" s="17">
        <v>0.13754457277000601</v>
      </c>
      <c r="AJ12" s="17">
        <v>0.17836813469549601</v>
      </c>
      <c r="AK12" s="17"/>
      <c r="AL12" s="17">
        <v>0.12646448207465799</v>
      </c>
      <c r="AM12" s="17">
        <v>0.194978952764572</v>
      </c>
      <c r="AN12" s="17">
        <v>0.20856792631089799</v>
      </c>
      <c r="AO12" s="17">
        <v>0.16954632929986199</v>
      </c>
      <c r="AP12" s="17">
        <v>0.20213385991933699</v>
      </c>
      <c r="AQ12" s="17">
        <v>0.26951692979164499</v>
      </c>
      <c r="AR12" s="17"/>
      <c r="AS12" s="17">
        <v>0.195859874691346</v>
      </c>
      <c r="AT12" s="17">
        <v>0.16595743890043099</v>
      </c>
      <c r="AU12" s="17">
        <v>0.206958484706151</v>
      </c>
      <c r="AV12" s="17">
        <v>0.16101392809590601</v>
      </c>
      <c r="AW12" s="17">
        <v>6.3227493932148895E-2</v>
      </c>
      <c r="AX12" s="17"/>
      <c r="AY12" s="17">
        <v>0.19753833246173999</v>
      </c>
      <c r="AZ12" s="17">
        <v>0.19990465171226299</v>
      </c>
      <c r="BA12" s="17">
        <v>0.15745341380050901</v>
      </c>
      <c r="BB12" s="17">
        <v>0.12655281860383599</v>
      </c>
      <c r="BC12" s="17">
        <v>0</v>
      </c>
      <c r="BD12" s="17"/>
      <c r="BE12" s="17">
        <v>0.19894852659148399</v>
      </c>
      <c r="BF12" s="17">
        <v>0.17738065450003901</v>
      </c>
      <c r="BG12" s="17">
        <v>0.20970838918003501</v>
      </c>
      <c r="BH12" s="17">
        <v>0.122595109275591</v>
      </c>
      <c r="BI12" s="17"/>
      <c r="BJ12" s="17">
        <v>0.127068414803652</v>
      </c>
      <c r="BK12" s="17">
        <v>8.9013158542142798E-2</v>
      </c>
      <c r="BL12" s="17">
        <v>0.17421384063421</v>
      </c>
      <c r="BM12" s="17">
        <v>0.206007136472588</v>
      </c>
      <c r="BN12" s="17"/>
      <c r="BO12" s="17">
        <v>9.7873516957429602E-2</v>
      </c>
      <c r="BP12" s="17">
        <v>0.11215895576727</v>
      </c>
      <c r="BQ12" s="17">
        <v>0.203716514369568</v>
      </c>
      <c r="BR12" s="17"/>
      <c r="BS12" s="17">
        <v>0.184374752587809</v>
      </c>
      <c r="BT12" s="17">
        <v>0.168353666908996</v>
      </c>
      <c r="BU12" s="17"/>
      <c r="BV12" s="17">
        <v>0.21117200952363999</v>
      </c>
      <c r="BW12" s="17">
        <v>0.180748721848002</v>
      </c>
      <c r="BX12" s="17">
        <v>0.152938333503125</v>
      </c>
      <c r="BY12" s="17"/>
      <c r="BZ12" s="17">
        <v>0.26277959536319201</v>
      </c>
      <c r="CA12" s="17">
        <v>0.162027150727484</v>
      </c>
    </row>
    <row r="13" spans="2:79" x14ac:dyDescent="0.3">
      <c r="B13" s="18" t="s">
        <v>325</v>
      </c>
      <c r="C13" s="17">
        <v>0.175499950940432</v>
      </c>
      <c r="D13" s="17">
        <v>0.19263702590380799</v>
      </c>
      <c r="E13" s="17">
        <v>0.15833986819000601</v>
      </c>
      <c r="F13" s="17"/>
      <c r="G13" s="17">
        <v>0.200473892905286</v>
      </c>
      <c r="H13" s="17">
        <v>0.159709077591037</v>
      </c>
      <c r="I13" s="17">
        <v>0.17203486782235999</v>
      </c>
      <c r="J13" s="17">
        <v>0.208329769597181</v>
      </c>
      <c r="K13" s="17">
        <v>0.18713079492503401</v>
      </c>
      <c r="L13" s="17">
        <v>0.13612241506609801</v>
      </c>
      <c r="M13" s="17"/>
      <c r="N13" s="17">
        <v>0.16660262900735601</v>
      </c>
      <c r="O13" s="17">
        <v>0.233610461505841</v>
      </c>
      <c r="P13" s="17">
        <v>0.13629164106768901</v>
      </c>
      <c r="Q13" s="17">
        <v>0.16256335828478699</v>
      </c>
      <c r="R13" s="17"/>
      <c r="S13" s="17">
        <v>0.19299420361623201</v>
      </c>
      <c r="T13" s="17">
        <v>0.14510348336366899</v>
      </c>
      <c r="U13" s="17">
        <v>0.2531578613655</v>
      </c>
      <c r="V13" s="17">
        <v>8.9378604280793597E-2</v>
      </c>
      <c r="W13" s="17">
        <v>0.18641766006639701</v>
      </c>
      <c r="X13" s="17">
        <v>0.17521957279637199</v>
      </c>
      <c r="Y13" s="17">
        <v>0.142586213164755</v>
      </c>
      <c r="Z13" s="17">
        <v>7.4558034876898799E-2</v>
      </c>
      <c r="AA13" s="17">
        <v>0.15632514889500099</v>
      </c>
      <c r="AB13" s="17">
        <v>0.24788575700207999</v>
      </c>
      <c r="AC13" s="17">
        <v>0.24046440071028899</v>
      </c>
      <c r="AD13" s="17">
        <v>0.18552209967595501</v>
      </c>
      <c r="AE13" s="17"/>
      <c r="AF13" s="17">
        <v>0.13542527719214101</v>
      </c>
      <c r="AG13" s="17">
        <v>0.16638881581442699</v>
      </c>
      <c r="AH13" s="17">
        <v>0.22073009747209801</v>
      </c>
      <c r="AI13" s="17">
        <v>0.22435115751589599</v>
      </c>
      <c r="AJ13" s="17">
        <v>0.203640137354061</v>
      </c>
      <c r="AK13" s="17"/>
      <c r="AL13" s="17">
        <v>0.16546197419259601</v>
      </c>
      <c r="AM13" s="17">
        <v>0.14367980518201101</v>
      </c>
      <c r="AN13" s="17">
        <v>0.17014925890640301</v>
      </c>
      <c r="AO13" s="17">
        <v>0.20908986260888601</v>
      </c>
      <c r="AP13" s="17">
        <v>0.17506787452515499</v>
      </c>
      <c r="AQ13" s="17">
        <v>0.14878445705913201</v>
      </c>
      <c r="AR13" s="17"/>
      <c r="AS13" s="17">
        <v>0.19704769090810001</v>
      </c>
      <c r="AT13" s="17">
        <v>0.15224618738322501</v>
      </c>
      <c r="AU13" s="17">
        <v>0.18443264457799499</v>
      </c>
      <c r="AV13" s="17">
        <v>0.21917924954427701</v>
      </c>
      <c r="AW13" s="17">
        <v>0.26623437993785598</v>
      </c>
      <c r="AX13" s="17"/>
      <c r="AY13" s="17">
        <v>0.124569220839503</v>
      </c>
      <c r="AZ13" s="17">
        <v>0.20050419767074701</v>
      </c>
      <c r="BA13" s="17">
        <v>0.18908281829916401</v>
      </c>
      <c r="BB13" s="17">
        <v>0.20689913695590401</v>
      </c>
      <c r="BC13" s="17">
        <v>6.4814691595445895E-2</v>
      </c>
      <c r="BD13" s="17"/>
      <c r="BE13" s="17">
        <v>0.20586082951281001</v>
      </c>
      <c r="BF13" s="17">
        <v>0.176736077931792</v>
      </c>
      <c r="BG13" s="17">
        <v>0.19016115439213599</v>
      </c>
      <c r="BH13" s="17">
        <v>0.14800713857335601</v>
      </c>
      <c r="BI13" s="17"/>
      <c r="BJ13" s="17">
        <v>0.150071419851284</v>
      </c>
      <c r="BK13" s="17">
        <v>0.24385339154439101</v>
      </c>
      <c r="BL13" s="17">
        <v>0.13503799520715101</v>
      </c>
      <c r="BM13" s="17">
        <v>0.191535133830706</v>
      </c>
      <c r="BN13" s="17"/>
      <c r="BO13" s="17">
        <v>0.19570357068052899</v>
      </c>
      <c r="BP13" s="17">
        <v>0.15169225003158601</v>
      </c>
      <c r="BQ13" s="17">
        <v>0.178200560528953</v>
      </c>
      <c r="BR13" s="17"/>
      <c r="BS13" s="17">
        <v>0.160015313840917</v>
      </c>
      <c r="BT13" s="17">
        <v>0.194943125601445</v>
      </c>
      <c r="BU13" s="17"/>
      <c r="BV13" s="17">
        <v>0.132320493804606</v>
      </c>
      <c r="BW13" s="17">
        <v>0.15082617203188001</v>
      </c>
      <c r="BX13" s="17">
        <v>0.243749824976595</v>
      </c>
      <c r="BY13" s="17"/>
      <c r="BZ13" s="17">
        <v>0.22247974862210801</v>
      </c>
      <c r="CA13" s="17">
        <v>0.16169945884212</v>
      </c>
    </row>
    <row r="14" spans="2:79" x14ac:dyDescent="0.3">
      <c r="B14" s="18" t="s">
        <v>326</v>
      </c>
      <c r="C14" s="17">
        <v>9.9956716764384307E-2</v>
      </c>
      <c r="D14" s="17">
        <v>8.3874764249403697E-2</v>
      </c>
      <c r="E14" s="17">
        <v>0.116856279043469</v>
      </c>
      <c r="F14" s="17"/>
      <c r="G14" s="17">
        <v>7.0833752980689099E-2</v>
      </c>
      <c r="H14" s="17">
        <v>0.151345604524875</v>
      </c>
      <c r="I14" s="17">
        <v>0.12684951964102001</v>
      </c>
      <c r="J14" s="17">
        <v>8.4734994955561194E-2</v>
      </c>
      <c r="K14" s="17">
        <v>8.9980029015057E-2</v>
      </c>
      <c r="L14" s="17">
        <v>7.2401920147894899E-2</v>
      </c>
      <c r="M14" s="17"/>
      <c r="N14" s="17">
        <v>9.9963634551385502E-2</v>
      </c>
      <c r="O14" s="17">
        <v>9.5997973326041194E-2</v>
      </c>
      <c r="P14" s="17">
        <v>7.3571429291200904E-2</v>
      </c>
      <c r="Q14" s="17">
        <v>0.12210528510160901</v>
      </c>
      <c r="R14" s="17"/>
      <c r="S14" s="17">
        <v>0.109548567728494</v>
      </c>
      <c r="T14" s="17">
        <v>0.107888529975912</v>
      </c>
      <c r="U14" s="17">
        <v>0.112272231659778</v>
      </c>
      <c r="V14" s="17">
        <v>0.14960517381090599</v>
      </c>
      <c r="W14" s="17">
        <v>3.8264678448658301E-2</v>
      </c>
      <c r="X14" s="17">
        <v>5.9396823282882198E-2</v>
      </c>
      <c r="Y14" s="17">
        <v>3.5323387586976403E-2</v>
      </c>
      <c r="Z14" s="17">
        <v>0.127450428095811</v>
      </c>
      <c r="AA14" s="17">
        <v>0.109998818457314</v>
      </c>
      <c r="AB14" s="17">
        <v>0.13977129928679</v>
      </c>
      <c r="AC14" s="17">
        <v>0.10359842468698401</v>
      </c>
      <c r="AD14" s="17">
        <v>5.9351610636679701E-2</v>
      </c>
      <c r="AE14" s="17"/>
      <c r="AF14" s="17">
        <v>5.9187218178927102E-2</v>
      </c>
      <c r="AG14" s="17">
        <v>0.13668011530707</v>
      </c>
      <c r="AH14" s="17">
        <v>8.0668580060769296E-2</v>
      </c>
      <c r="AI14" s="17">
        <v>7.5565091196126005E-2</v>
      </c>
      <c r="AJ14" s="17">
        <v>0.13666989101122001</v>
      </c>
      <c r="AK14" s="17"/>
      <c r="AL14" s="17">
        <v>0.157787684946644</v>
      </c>
      <c r="AM14" s="17">
        <v>7.2738514951980707E-2</v>
      </c>
      <c r="AN14" s="17">
        <v>0.13952406646436599</v>
      </c>
      <c r="AO14" s="17">
        <v>8.2698212446876501E-2</v>
      </c>
      <c r="AP14" s="17">
        <v>9.2226349407706701E-2</v>
      </c>
      <c r="AQ14" s="17">
        <v>1.7332345288592201E-2</v>
      </c>
      <c r="AR14" s="17"/>
      <c r="AS14" s="17">
        <v>0.1459109326277</v>
      </c>
      <c r="AT14" s="17">
        <v>9.2627879176888403E-2</v>
      </c>
      <c r="AU14" s="17">
        <v>6.5072128028754103E-2</v>
      </c>
      <c r="AV14" s="17">
        <v>0.111943090395377</v>
      </c>
      <c r="AW14" s="17">
        <v>0.19515216237722999</v>
      </c>
      <c r="AX14" s="17"/>
      <c r="AY14" s="17">
        <v>0.13009465156018801</v>
      </c>
      <c r="AZ14" s="17">
        <v>7.2274464815710898E-2</v>
      </c>
      <c r="BA14" s="17">
        <v>8.99478669348419E-2</v>
      </c>
      <c r="BB14" s="17">
        <v>0.10016561096875599</v>
      </c>
      <c r="BC14" s="17">
        <v>0.28073936754071199</v>
      </c>
      <c r="BD14" s="17"/>
      <c r="BE14" s="17">
        <v>8.1479707473456398E-2</v>
      </c>
      <c r="BF14" s="17">
        <v>6.2800686150032994E-2</v>
      </c>
      <c r="BG14" s="17">
        <v>0.114742412314891</v>
      </c>
      <c r="BH14" s="17">
        <v>9.9145853775334997E-2</v>
      </c>
      <c r="BI14" s="17"/>
      <c r="BJ14" s="17">
        <v>0.11746151474855999</v>
      </c>
      <c r="BK14" s="17">
        <v>0.11676127963411</v>
      </c>
      <c r="BL14" s="17">
        <v>0.107173446876747</v>
      </c>
      <c r="BM14" s="17">
        <v>8.7685416298239005E-2</v>
      </c>
      <c r="BN14" s="17"/>
      <c r="BO14" s="17">
        <v>9.8961896861186602E-2</v>
      </c>
      <c r="BP14" s="17">
        <v>0.14117506270737601</v>
      </c>
      <c r="BQ14" s="17">
        <v>9.3249627280499806E-2</v>
      </c>
      <c r="BR14" s="17"/>
      <c r="BS14" s="17">
        <v>0.109058292103002</v>
      </c>
      <c r="BT14" s="17">
        <v>8.9835693197060598E-2</v>
      </c>
      <c r="BU14" s="17"/>
      <c r="BV14" s="17">
        <v>0.100186056596302</v>
      </c>
      <c r="BW14" s="17">
        <v>0.107278173802571</v>
      </c>
      <c r="BX14" s="17">
        <v>8.9988513443840207E-2</v>
      </c>
      <c r="BY14" s="17"/>
      <c r="BZ14" s="17">
        <v>6.7680980937431898E-2</v>
      </c>
      <c r="CA14" s="17">
        <v>0.160538152642307</v>
      </c>
    </row>
    <row r="15" spans="2:79" x14ac:dyDescent="0.3">
      <c r="B15" s="18" t="s">
        <v>327</v>
      </c>
      <c r="C15" s="19">
        <v>4.2272715423508203E-2</v>
      </c>
      <c r="D15" s="19">
        <v>4.3995455344669601E-2</v>
      </c>
      <c r="E15" s="19">
        <v>4.06217454320092E-2</v>
      </c>
      <c r="F15" s="19"/>
      <c r="G15" s="19">
        <v>0</v>
      </c>
      <c r="H15" s="19">
        <v>4.4145488882651698E-2</v>
      </c>
      <c r="I15" s="19">
        <v>3.9550992640535201E-2</v>
      </c>
      <c r="J15" s="19">
        <v>4.9974342315956502E-2</v>
      </c>
      <c r="K15" s="19">
        <v>5.96502537327235E-2</v>
      </c>
      <c r="L15" s="19">
        <v>5.4713642136415698E-2</v>
      </c>
      <c r="M15" s="19"/>
      <c r="N15" s="19">
        <v>2.70576597491342E-2</v>
      </c>
      <c r="O15" s="19">
        <v>4.2547928539294698E-2</v>
      </c>
      <c r="P15" s="19">
        <v>6.05622492579991E-2</v>
      </c>
      <c r="Q15" s="19">
        <v>4.1912179909161802E-2</v>
      </c>
      <c r="R15" s="19"/>
      <c r="S15" s="19">
        <v>5.7918356630227902E-2</v>
      </c>
      <c r="T15" s="19">
        <v>1.29955670433401E-2</v>
      </c>
      <c r="U15" s="19">
        <v>2.9243552514908101E-2</v>
      </c>
      <c r="V15" s="19">
        <v>6.9038509980884497E-2</v>
      </c>
      <c r="W15" s="19">
        <v>3.9386625763304497E-2</v>
      </c>
      <c r="X15" s="19">
        <v>1.78091411830213E-2</v>
      </c>
      <c r="Y15" s="19">
        <v>3.8446190042902798E-2</v>
      </c>
      <c r="Z15" s="19">
        <v>0</v>
      </c>
      <c r="AA15" s="19">
        <v>5.6384129944486099E-2</v>
      </c>
      <c r="AB15" s="19">
        <v>2.2398204796525802E-2</v>
      </c>
      <c r="AC15" s="19">
        <v>0.159799605532047</v>
      </c>
      <c r="AD15" s="19">
        <v>5.2172550881937403E-2</v>
      </c>
      <c r="AE15" s="19"/>
      <c r="AF15" s="19">
        <v>6.0995315138322598E-2</v>
      </c>
      <c r="AG15" s="19">
        <v>2.2323995272103301E-2</v>
      </c>
      <c r="AH15" s="19">
        <v>4.6644519746824001E-2</v>
      </c>
      <c r="AI15" s="19">
        <v>6.5813283540960499E-2</v>
      </c>
      <c r="AJ15" s="19">
        <v>6.6833480887083199E-2</v>
      </c>
      <c r="AK15" s="19"/>
      <c r="AL15" s="19">
        <v>6.2714296122952798E-3</v>
      </c>
      <c r="AM15" s="19">
        <v>5.2318351432553298E-2</v>
      </c>
      <c r="AN15" s="19">
        <v>3.3486979460076199E-2</v>
      </c>
      <c r="AO15" s="19">
        <v>4.7835208276665299E-2</v>
      </c>
      <c r="AP15" s="19">
        <v>7.0427846658469295E-2</v>
      </c>
      <c r="AQ15" s="19">
        <v>5.5221288472664498E-2</v>
      </c>
      <c r="AR15" s="19"/>
      <c r="AS15" s="19">
        <v>2.7947639485714399E-2</v>
      </c>
      <c r="AT15" s="19">
        <v>4.8026089791597899E-2</v>
      </c>
      <c r="AU15" s="19">
        <v>4.0909553397380803E-2</v>
      </c>
      <c r="AV15" s="19">
        <v>3.6428795264778997E-2</v>
      </c>
      <c r="AW15" s="19">
        <v>7.3348578919073398E-2</v>
      </c>
      <c r="AX15" s="19"/>
      <c r="AY15" s="19">
        <v>6.7690195825930694E-2</v>
      </c>
      <c r="AZ15" s="19">
        <v>4.0105492262026803E-2</v>
      </c>
      <c r="BA15" s="19">
        <v>3.07998761743081E-2</v>
      </c>
      <c r="BB15" s="19">
        <v>2.370341937773E-2</v>
      </c>
      <c r="BC15" s="19">
        <v>0</v>
      </c>
      <c r="BD15" s="19"/>
      <c r="BE15" s="19">
        <v>4.1569822783748801E-2</v>
      </c>
      <c r="BF15" s="19">
        <v>6.0599937173311802E-2</v>
      </c>
      <c r="BG15" s="19">
        <v>2.4711837126957899E-2</v>
      </c>
      <c r="BH15" s="19">
        <v>6.3449795551798194E-2</v>
      </c>
      <c r="BI15" s="19"/>
      <c r="BJ15" s="19">
        <v>5.9510348720626202E-2</v>
      </c>
      <c r="BK15" s="19">
        <v>0</v>
      </c>
      <c r="BL15" s="19">
        <v>6.7381802815559194E-2</v>
      </c>
      <c r="BM15" s="19">
        <v>3.3706059428989597E-2</v>
      </c>
      <c r="BN15" s="19"/>
      <c r="BO15" s="19">
        <v>2.7608571006382299E-2</v>
      </c>
      <c r="BP15" s="19">
        <v>3.33789667816786E-2</v>
      </c>
      <c r="BQ15" s="19">
        <v>4.7294531836384997E-2</v>
      </c>
      <c r="BR15" s="19"/>
      <c r="BS15" s="19">
        <v>5.2934420405789301E-2</v>
      </c>
      <c r="BT15" s="19">
        <v>2.9935259981342E-2</v>
      </c>
      <c r="BU15" s="19"/>
      <c r="BV15" s="19">
        <v>3.36943373859903E-2</v>
      </c>
      <c r="BW15" s="19">
        <v>3.2145927550764099E-2</v>
      </c>
      <c r="BX15" s="19">
        <v>4.6322489369585697E-2</v>
      </c>
      <c r="BY15" s="19"/>
      <c r="BZ15" s="19">
        <v>3.7561000851315002E-2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647</v>
      </c>
      <c r="D7" s="10">
        <v>322</v>
      </c>
      <c r="E7" s="10">
        <v>324</v>
      </c>
      <c r="F7" s="10"/>
      <c r="G7" s="10">
        <v>100</v>
      </c>
      <c r="H7" s="10">
        <v>109</v>
      </c>
      <c r="I7" s="10">
        <v>106</v>
      </c>
      <c r="J7" s="10">
        <v>98</v>
      </c>
      <c r="K7" s="10">
        <v>100</v>
      </c>
      <c r="L7" s="10">
        <v>134</v>
      </c>
      <c r="M7" s="10"/>
      <c r="N7" s="10">
        <v>175</v>
      </c>
      <c r="O7" s="10">
        <v>166</v>
      </c>
      <c r="P7" s="10">
        <v>139</v>
      </c>
      <c r="Q7" s="10">
        <v>164</v>
      </c>
      <c r="R7" s="10"/>
      <c r="S7" s="10">
        <v>98</v>
      </c>
      <c r="T7" s="10">
        <v>85</v>
      </c>
      <c r="U7" s="10">
        <v>62</v>
      </c>
      <c r="V7" s="10">
        <v>59</v>
      </c>
      <c r="W7" s="10">
        <v>49</v>
      </c>
      <c r="X7" s="10">
        <v>50</v>
      </c>
      <c r="Y7" s="10">
        <v>55</v>
      </c>
      <c r="Z7" s="10">
        <v>27</v>
      </c>
      <c r="AA7" s="10">
        <v>72</v>
      </c>
      <c r="AB7" s="10">
        <v>54</v>
      </c>
      <c r="AC7" s="10">
        <v>19</v>
      </c>
      <c r="AD7" s="10">
        <v>17</v>
      </c>
      <c r="AE7" s="10"/>
      <c r="AF7" s="10">
        <v>131</v>
      </c>
      <c r="AG7" s="10">
        <v>224</v>
      </c>
      <c r="AH7" s="10">
        <v>54</v>
      </c>
      <c r="AI7" s="10">
        <v>65</v>
      </c>
      <c r="AJ7" s="10">
        <v>38</v>
      </c>
      <c r="AK7" s="10"/>
      <c r="AL7" s="10">
        <v>170</v>
      </c>
      <c r="AM7" s="10">
        <v>111</v>
      </c>
      <c r="AN7" s="10">
        <v>60</v>
      </c>
      <c r="AO7" s="10">
        <v>133</v>
      </c>
      <c r="AP7" s="10">
        <v>55</v>
      </c>
      <c r="AQ7" s="10">
        <v>49</v>
      </c>
      <c r="AR7" s="10"/>
      <c r="AS7" s="10">
        <v>111</v>
      </c>
      <c r="AT7" s="10">
        <v>304</v>
      </c>
      <c r="AU7" s="10">
        <v>161</v>
      </c>
      <c r="AV7" s="10">
        <v>54</v>
      </c>
      <c r="AW7" s="10">
        <v>15</v>
      </c>
      <c r="AX7" s="10"/>
      <c r="AY7" s="10">
        <v>170</v>
      </c>
      <c r="AZ7" s="10">
        <v>254</v>
      </c>
      <c r="BA7" s="10">
        <v>129</v>
      </c>
      <c r="BB7" s="10">
        <v>77</v>
      </c>
      <c r="BC7" s="10">
        <v>14</v>
      </c>
      <c r="BD7" s="10"/>
      <c r="BE7" s="10">
        <v>22</v>
      </c>
      <c r="BF7" s="10">
        <v>107</v>
      </c>
      <c r="BG7" s="10">
        <v>328</v>
      </c>
      <c r="BH7" s="10">
        <v>187</v>
      </c>
      <c r="BI7" s="10"/>
      <c r="BJ7" s="10">
        <v>72</v>
      </c>
      <c r="BK7" s="10">
        <v>61</v>
      </c>
      <c r="BL7" s="10">
        <v>170</v>
      </c>
      <c r="BM7" s="10">
        <v>340</v>
      </c>
      <c r="BN7" s="10"/>
      <c r="BO7" s="10">
        <v>87</v>
      </c>
      <c r="BP7" s="10">
        <v>89</v>
      </c>
      <c r="BQ7" s="10">
        <v>466</v>
      </c>
      <c r="BR7" s="10"/>
      <c r="BS7" s="10">
        <v>351</v>
      </c>
      <c r="BT7" s="10">
        <v>294</v>
      </c>
      <c r="BU7" s="10"/>
      <c r="BV7" s="10">
        <v>134</v>
      </c>
      <c r="BW7" s="10">
        <v>266</v>
      </c>
      <c r="BX7" s="10">
        <v>211</v>
      </c>
      <c r="BY7" s="10"/>
      <c r="BZ7" s="10">
        <v>31</v>
      </c>
      <c r="CA7" s="10">
        <v>48</v>
      </c>
    </row>
    <row r="8" spans="2:79" ht="30" customHeight="1" x14ac:dyDescent="0.3">
      <c r="B8" s="11" t="s">
        <v>20</v>
      </c>
      <c r="C8" s="11">
        <v>651</v>
      </c>
      <c r="D8" s="11">
        <v>330</v>
      </c>
      <c r="E8" s="11">
        <v>320</v>
      </c>
      <c r="F8" s="11"/>
      <c r="G8" s="11">
        <v>94</v>
      </c>
      <c r="H8" s="11">
        <v>116</v>
      </c>
      <c r="I8" s="11">
        <v>109</v>
      </c>
      <c r="J8" s="11">
        <v>114</v>
      </c>
      <c r="K8" s="11">
        <v>93</v>
      </c>
      <c r="L8" s="11">
        <v>126</v>
      </c>
      <c r="M8" s="11"/>
      <c r="N8" s="11">
        <v>164</v>
      </c>
      <c r="O8" s="11">
        <v>169</v>
      </c>
      <c r="P8" s="11">
        <v>144</v>
      </c>
      <c r="Q8" s="11">
        <v>172</v>
      </c>
      <c r="R8" s="11"/>
      <c r="S8" s="11">
        <v>94</v>
      </c>
      <c r="T8" s="11">
        <v>81</v>
      </c>
      <c r="U8" s="11">
        <v>64</v>
      </c>
      <c r="V8" s="11">
        <v>59</v>
      </c>
      <c r="W8" s="11">
        <v>51</v>
      </c>
      <c r="X8" s="11">
        <v>49</v>
      </c>
      <c r="Y8" s="11">
        <v>51</v>
      </c>
      <c r="Z8" s="11">
        <v>29</v>
      </c>
      <c r="AA8" s="11">
        <v>68</v>
      </c>
      <c r="AB8" s="11">
        <v>61</v>
      </c>
      <c r="AC8" s="11">
        <v>25</v>
      </c>
      <c r="AD8" s="11">
        <v>20</v>
      </c>
      <c r="AE8" s="11"/>
      <c r="AF8" s="11">
        <v>127</v>
      </c>
      <c r="AG8" s="11">
        <v>225</v>
      </c>
      <c r="AH8" s="11">
        <v>53</v>
      </c>
      <c r="AI8" s="11">
        <v>66</v>
      </c>
      <c r="AJ8" s="11">
        <v>38</v>
      </c>
      <c r="AK8" s="11"/>
      <c r="AL8" s="11">
        <v>169</v>
      </c>
      <c r="AM8" s="11">
        <v>107</v>
      </c>
      <c r="AN8" s="11">
        <v>60</v>
      </c>
      <c r="AO8" s="11">
        <v>136</v>
      </c>
      <c r="AP8" s="11">
        <v>56</v>
      </c>
      <c r="AQ8" s="11">
        <v>50</v>
      </c>
      <c r="AR8" s="11"/>
      <c r="AS8" s="11">
        <v>111</v>
      </c>
      <c r="AT8" s="11">
        <v>307</v>
      </c>
      <c r="AU8" s="11">
        <v>162</v>
      </c>
      <c r="AV8" s="11">
        <v>54</v>
      </c>
      <c r="AW8" s="11">
        <v>15</v>
      </c>
      <c r="AX8" s="11"/>
      <c r="AY8" s="11">
        <v>167</v>
      </c>
      <c r="AZ8" s="11">
        <v>257</v>
      </c>
      <c r="BA8" s="11">
        <v>132</v>
      </c>
      <c r="BB8" s="11">
        <v>78</v>
      </c>
      <c r="BC8" s="11">
        <v>15</v>
      </c>
      <c r="BD8" s="11"/>
      <c r="BE8" s="11">
        <v>23</v>
      </c>
      <c r="BF8" s="11">
        <v>108</v>
      </c>
      <c r="BG8" s="11">
        <v>330</v>
      </c>
      <c r="BH8" s="11">
        <v>187</v>
      </c>
      <c r="BI8" s="11"/>
      <c r="BJ8" s="11">
        <v>77</v>
      </c>
      <c r="BK8" s="11">
        <v>60</v>
      </c>
      <c r="BL8" s="11">
        <v>171</v>
      </c>
      <c r="BM8" s="11">
        <v>339</v>
      </c>
      <c r="BN8" s="11"/>
      <c r="BO8" s="11">
        <v>90</v>
      </c>
      <c r="BP8" s="11">
        <v>91</v>
      </c>
      <c r="BQ8" s="11">
        <v>466</v>
      </c>
      <c r="BR8" s="11"/>
      <c r="BS8" s="11">
        <v>352</v>
      </c>
      <c r="BT8" s="11">
        <v>297</v>
      </c>
      <c r="BU8" s="11"/>
      <c r="BV8" s="11">
        <v>132</v>
      </c>
      <c r="BW8" s="11">
        <v>272</v>
      </c>
      <c r="BX8" s="11">
        <v>211</v>
      </c>
      <c r="BY8" s="11"/>
      <c r="BZ8" s="11">
        <v>33</v>
      </c>
      <c r="CA8" s="11">
        <v>49</v>
      </c>
    </row>
    <row r="9" spans="2:79" x14ac:dyDescent="0.3">
      <c r="B9" s="18" t="s">
        <v>321</v>
      </c>
      <c r="C9" s="17">
        <v>6.9511857955107101E-2</v>
      </c>
      <c r="D9" s="17">
        <v>8.1968456615797602E-2</v>
      </c>
      <c r="E9" s="17">
        <v>5.6863915727983098E-2</v>
      </c>
      <c r="F9" s="17"/>
      <c r="G9" s="17">
        <v>7.8942798249459295E-2</v>
      </c>
      <c r="H9" s="17">
        <v>0.100493407999874</v>
      </c>
      <c r="I9" s="17">
        <v>9.1365188658582605E-2</v>
      </c>
      <c r="J9" s="17">
        <v>7.1953239162477298E-2</v>
      </c>
      <c r="K9" s="17">
        <v>5.6926368270260201E-2</v>
      </c>
      <c r="L9" s="17">
        <v>2.22207585655472E-2</v>
      </c>
      <c r="M9" s="17"/>
      <c r="N9" s="17">
        <v>8.1232502370644305E-2</v>
      </c>
      <c r="O9" s="17">
        <v>3.8712880136314E-2</v>
      </c>
      <c r="P9" s="17">
        <v>6.7403632430908494E-2</v>
      </c>
      <c r="Q9" s="17">
        <v>9.1534935175091106E-2</v>
      </c>
      <c r="R9" s="17"/>
      <c r="S9" s="17">
        <v>0.11494045597506999</v>
      </c>
      <c r="T9" s="17">
        <v>9.7426914580162893E-2</v>
      </c>
      <c r="U9" s="17">
        <v>6.3872165491519403E-2</v>
      </c>
      <c r="V9" s="17">
        <v>6.2936265162498006E-2</v>
      </c>
      <c r="W9" s="17">
        <v>4.3633778950478E-2</v>
      </c>
      <c r="X9" s="17">
        <v>6.1060363007249797E-2</v>
      </c>
      <c r="Y9" s="17">
        <v>5.1788988556169299E-2</v>
      </c>
      <c r="Z9" s="17">
        <v>0</v>
      </c>
      <c r="AA9" s="17">
        <v>7.2327148921844997E-2</v>
      </c>
      <c r="AB9" s="17">
        <v>7.6839002213459504E-2</v>
      </c>
      <c r="AC9" s="17">
        <v>0</v>
      </c>
      <c r="AD9" s="17">
        <v>6.8128850056039206E-2</v>
      </c>
      <c r="AE9" s="17"/>
      <c r="AF9" s="17">
        <v>8.2835561763201407E-2</v>
      </c>
      <c r="AG9" s="17">
        <v>7.4115616348477104E-2</v>
      </c>
      <c r="AH9" s="17">
        <v>7.6816043386469302E-2</v>
      </c>
      <c r="AI9" s="17">
        <v>0.11289304550877501</v>
      </c>
      <c r="AJ9" s="17">
        <v>2.7001211897927299E-2</v>
      </c>
      <c r="AK9" s="17"/>
      <c r="AL9" s="17">
        <v>7.6480306745353402E-2</v>
      </c>
      <c r="AM9" s="17">
        <v>8.8140258937765795E-2</v>
      </c>
      <c r="AN9" s="17">
        <v>7.8226785340033897E-2</v>
      </c>
      <c r="AO9" s="17">
        <v>8.7704047323243994E-2</v>
      </c>
      <c r="AP9" s="17">
        <v>5.39744741151746E-2</v>
      </c>
      <c r="AQ9" s="17">
        <v>1.7992743699564401E-2</v>
      </c>
      <c r="AR9" s="17"/>
      <c r="AS9" s="17">
        <v>6.5072214374901294E-2</v>
      </c>
      <c r="AT9" s="17">
        <v>7.5054490818473998E-2</v>
      </c>
      <c r="AU9" s="17">
        <v>4.5901028737843699E-2</v>
      </c>
      <c r="AV9" s="17">
        <v>0.103715409542585</v>
      </c>
      <c r="AW9" s="17">
        <v>0.13174341552136401</v>
      </c>
      <c r="AX9" s="17"/>
      <c r="AY9" s="17">
        <v>0.107254674751404</v>
      </c>
      <c r="AZ9" s="17">
        <v>5.01413543771057E-2</v>
      </c>
      <c r="BA9" s="17">
        <v>3.7772384522441402E-2</v>
      </c>
      <c r="BB9" s="17">
        <v>7.9198918715645994E-2</v>
      </c>
      <c r="BC9" s="17">
        <v>0.162565183048902</v>
      </c>
      <c r="BD9" s="17"/>
      <c r="BE9" s="17">
        <v>8.5975509427713398E-2</v>
      </c>
      <c r="BF9" s="17">
        <v>4.6171710849916899E-2</v>
      </c>
      <c r="BG9" s="17">
        <v>7.2417939318517102E-2</v>
      </c>
      <c r="BH9" s="17">
        <v>7.7008917071158506E-2</v>
      </c>
      <c r="BI9" s="17"/>
      <c r="BJ9" s="17">
        <v>7.6876929132383406E-2</v>
      </c>
      <c r="BK9" s="17">
        <v>0.12445124363153399</v>
      </c>
      <c r="BL9" s="17">
        <v>5.4120637640689299E-2</v>
      </c>
      <c r="BM9" s="17">
        <v>6.6648198109034107E-2</v>
      </c>
      <c r="BN9" s="17"/>
      <c r="BO9" s="17">
        <v>0.11286444442997801</v>
      </c>
      <c r="BP9" s="17">
        <v>0.121061611319724</v>
      </c>
      <c r="BQ9" s="17">
        <v>5.1925256896291197E-2</v>
      </c>
      <c r="BR9" s="17"/>
      <c r="BS9" s="17">
        <v>7.8107675252451506E-2</v>
      </c>
      <c r="BT9" s="17">
        <v>5.9793037289825601E-2</v>
      </c>
      <c r="BU9" s="17"/>
      <c r="BV9" s="17">
        <v>3.66103554256339E-2</v>
      </c>
      <c r="BW9" s="17">
        <v>7.4159794441456803E-2</v>
      </c>
      <c r="BX9" s="17">
        <v>9.1773770771264404E-2</v>
      </c>
      <c r="BY9" s="17"/>
      <c r="BZ9" s="17">
        <v>6.1584713849106902E-2</v>
      </c>
      <c r="CA9" s="17">
        <v>1.9606673725348599E-2</v>
      </c>
    </row>
    <row r="10" spans="2:79" x14ac:dyDescent="0.3">
      <c r="B10" s="18" t="s">
        <v>322</v>
      </c>
      <c r="C10" s="17">
        <v>0.17609253543415501</v>
      </c>
      <c r="D10" s="17">
        <v>0.19536150601126701</v>
      </c>
      <c r="E10" s="17">
        <v>0.156733808954235</v>
      </c>
      <c r="F10" s="17"/>
      <c r="G10" s="17">
        <v>0.26497134361133901</v>
      </c>
      <c r="H10" s="17">
        <v>0.21083887426518</v>
      </c>
      <c r="I10" s="17">
        <v>0.21143275469855899</v>
      </c>
      <c r="J10" s="17">
        <v>0.120048349293835</v>
      </c>
      <c r="K10" s="17">
        <v>0.147509250983998</v>
      </c>
      <c r="L10" s="17">
        <v>0.11906542382929899</v>
      </c>
      <c r="M10" s="17"/>
      <c r="N10" s="17">
        <v>0.215642863067083</v>
      </c>
      <c r="O10" s="17">
        <v>0.20478527554075701</v>
      </c>
      <c r="P10" s="17">
        <v>0.13178356704205399</v>
      </c>
      <c r="Q10" s="17">
        <v>0.13915497554003001</v>
      </c>
      <c r="R10" s="17"/>
      <c r="S10" s="17">
        <v>0.20576641533623699</v>
      </c>
      <c r="T10" s="17">
        <v>0.22736277688645901</v>
      </c>
      <c r="U10" s="17">
        <v>7.8181996491860001E-2</v>
      </c>
      <c r="V10" s="17">
        <v>0.154831461342962</v>
      </c>
      <c r="W10" s="17">
        <v>0.12613364269970601</v>
      </c>
      <c r="X10" s="17">
        <v>0.27171319314099701</v>
      </c>
      <c r="Y10" s="17">
        <v>0.17881472311784799</v>
      </c>
      <c r="Z10" s="17">
        <v>0.114243918693007</v>
      </c>
      <c r="AA10" s="17">
        <v>0.17661141077596601</v>
      </c>
      <c r="AB10" s="17">
        <v>0.16284198001551201</v>
      </c>
      <c r="AC10" s="17">
        <v>0.164166739765984</v>
      </c>
      <c r="AD10" s="17">
        <v>0.23341810870681601</v>
      </c>
      <c r="AE10" s="17"/>
      <c r="AF10" s="17">
        <v>0.16279734560253001</v>
      </c>
      <c r="AG10" s="17">
        <v>0.22540214372723999</v>
      </c>
      <c r="AH10" s="17">
        <v>0.101869570274672</v>
      </c>
      <c r="AI10" s="17">
        <v>9.0145296094509497E-2</v>
      </c>
      <c r="AJ10" s="17">
        <v>0.15547614479054001</v>
      </c>
      <c r="AK10" s="17"/>
      <c r="AL10" s="17">
        <v>0.25832727981222298</v>
      </c>
      <c r="AM10" s="17">
        <v>0.178558030917887</v>
      </c>
      <c r="AN10" s="17">
        <v>0.13947847803753499</v>
      </c>
      <c r="AO10" s="17">
        <v>0.107920838719748</v>
      </c>
      <c r="AP10" s="17">
        <v>0.15692382357486501</v>
      </c>
      <c r="AQ10" s="17">
        <v>0.193996801541819</v>
      </c>
      <c r="AR10" s="17"/>
      <c r="AS10" s="17">
        <v>0.248548783857302</v>
      </c>
      <c r="AT10" s="17">
        <v>0.181656486853321</v>
      </c>
      <c r="AU10" s="17">
        <v>0.139022994257781</v>
      </c>
      <c r="AV10" s="17">
        <v>0.106787091342626</v>
      </c>
      <c r="AW10" s="17">
        <v>0.12121092600342701</v>
      </c>
      <c r="AX10" s="17"/>
      <c r="AY10" s="17">
        <v>0.18274106254921799</v>
      </c>
      <c r="AZ10" s="17">
        <v>0.202907031136283</v>
      </c>
      <c r="BA10" s="17">
        <v>0.15518872798143901</v>
      </c>
      <c r="BB10" s="17">
        <v>0.122717893700866</v>
      </c>
      <c r="BC10" s="17">
        <v>0.136869445222919</v>
      </c>
      <c r="BD10" s="17"/>
      <c r="BE10" s="17">
        <v>0.19939617896792899</v>
      </c>
      <c r="BF10" s="17">
        <v>0.183406588768462</v>
      </c>
      <c r="BG10" s="17">
        <v>0.15214425368590101</v>
      </c>
      <c r="BH10" s="17">
        <v>0.19830858576315699</v>
      </c>
      <c r="BI10" s="17"/>
      <c r="BJ10" s="17">
        <v>0.171395466364613</v>
      </c>
      <c r="BK10" s="17">
        <v>0.28047849879931402</v>
      </c>
      <c r="BL10" s="17">
        <v>0.119468697776291</v>
      </c>
      <c r="BM10" s="17">
        <v>0.183779739927276</v>
      </c>
      <c r="BN10" s="17"/>
      <c r="BO10" s="17">
        <v>0.23960645912308501</v>
      </c>
      <c r="BP10" s="17">
        <v>0.173708580784905</v>
      </c>
      <c r="BQ10" s="17">
        <v>0.164255818926963</v>
      </c>
      <c r="BR10" s="17"/>
      <c r="BS10" s="17">
        <v>0.17132234005705901</v>
      </c>
      <c r="BT10" s="17">
        <v>0.179662045347911</v>
      </c>
      <c r="BU10" s="17"/>
      <c r="BV10" s="17">
        <v>0.149569622866429</v>
      </c>
      <c r="BW10" s="17">
        <v>0.17925967607441501</v>
      </c>
      <c r="BX10" s="17">
        <v>0.19923050152354299</v>
      </c>
      <c r="BY10" s="17"/>
      <c r="BZ10" s="17">
        <v>0.22038683318117899</v>
      </c>
      <c r="CA10" s="17">
        <v>0.23171662422143699</v>
      </c>
    </row>
    <row r="11" spans="2:79" x14ac:dyDescent="0.3">
      <c r="B11" s="18" t="s">
        <v>323</v>
      </c>
      <c r="C11" s="17">
        <v>0.29636509015357099</v>
      </c>
      <c r="D11" s="17">
        <v>0.264982159888831</v>
      </c>
      <c r="E11" s="17">
        <v>0.32664044033643802</v>
      </c>
      <c r="F11" s="17"/>
      <c r="G11" s="17">
        <v>0.32725136667747501</v>
      </c>
      <c r="H11" s="17">
        <v>0.19504554087521001</v>
      </c>
      <c r="I11" s="17">
        <v>0.32257251971978501</v>
      </c>
      <c r="J11" s="17">
        <v>0.29079517875963901</v>
      </c>
      <c r="K11" s="17">
        <v>0.284016712225648</v>
      </c>
      <c r="L11" s="17">
        <v>0.35796657442146101</v>
      </c>
      <c r="M11" s="17"/>
      <c r="N11" s="17">
        <v>0.32115695435372499</v>
      </c>
      <c r="O11" s="17">
        <v>0.29991155736872699</v>
      </c>
      <c r="P11" s="17">
        <v>0.27322620905216699</v>
      </c>
      <c r="Q11" s="17">
        <v>0.28790628564509801</v>
      </c>
      <c r="R11" s="17"/>
      <c r="S11" s="17">
        <v>0.25837692195006201</v>
      </c>
      <c r="T11" s="17">
        <v>0.272160533437666</v>
      </c>
      <c r="U11" s="17">
        <v>0.30919417582014203</v>
      </c>
      <c r="V11" s="17">
        <v>0.216152114520275</v>
      </c>
      <c r="W11" s="17">
        <v>0.35751963537681603</v>
      </c>
      <c r="X11" s="17">
        <v>0.31537464703636497</v>
      </c>
      <c r="Y11" s="17">
        <v>0.28673591472438598</v>
      </c>
      <c r="Z11" s="17">
        <v>0.35308064846916798</v>
      </c>
      <c r="AA11" s="17">
        <v>0.38270622744468502</v>
      </c>
      <c r="AB11" s="17">
        <v>0.243762988386371</v>
      </c>
      <c r="AC11" s="17">
        <v>0.35561922437342203</v>
      </c>
      <c r="AD11" s="17">
        <v>0.29982580544329201</v>
      </c>
      <c r="AE11" s="17"/>
      <c r="AF11" s="17">
        <v>0.294795279717051</v>
      </c>
      <c r="AG11" s="17">
        <v>0.32175641540953698</v>
      </c>
      <c r="AH11" s="17">
        <v>0.40212052177926599</v>
      </c>
      <c r="AI11" s="17">
        <v>0.17142232350382999</v>
      </c>
      <c r="AJ11" s="17">
        <v>0.28373183644032601</v>
      </c>
      <c r="AK11" s="17"/>
      <c r="AL11" s="17">
        <v>0.30211222849207398</v>
      </c>
      <c r="AM11" s="17">
        <v>0.31440233250649002</v>
      </c>
      <c r="AN11" s="17">
        <v>0.34025781270676297</v>
      </c>
      <c r="AO11" s="17">
        <v>0.23688620448677999</v>
      </c>
      <c r="AP11" s="17">
        <v>0.29520677301912202</v>
      </c>
      <c r="AQ11" s="17">
        <v>0.38018769145141001</v>
      </c>
      <c r="AR11" s="17"/>
      <c r="AS11" s="17">
        <v>0.24883908480185599</v>
      </c>
      <c r="AT11" s="17">
        <v>0.30285513564232402</v>
      </c>
      <c r="AU11" s="17">
        <v>0.31076764133634099</v>
      </c>
      <c r="AV11" s="17">
        <v>0.315004363323867</v>
      </c>
      <c r="AW11" s="17">
        <v>0.336322988759435</v>
      </c>
      <c r="AX11" s="17"/>
      <c r="AY11" s="17">
        <v>0.25996992870626601</v>
      </c>
      <c r="AZ11" s="17">
        <v>0.315459450808588</v>
      </c>
      <c r="BA11" s="17">
        <v>0.31389294535409801</v>
      </c>
      <c r="BB11" s="17">
        <v>0.27034460223843698</v>
      </c>
      <c r="BC11" s="17">
        <v>0.35161051911663699</v>
      </c>
      <c r="BD11" s="17"/>
      <c r="BE11" s="17">
        <v>0.236216385190022</v>
      </c>
      <c r="BF11" s="17">
        <v>0.37443375019789299</v>
      </c>
      <c r="BG11" s="17">
        <v>0.265164363981159</v>
      </c>
      <c r="BH11" s="17">
        <v>0.31824351166241199</v>
      </c>
      <c r="BI11" s="17"/>
      <c r="BJ11" s="17">
        <v>0.17512605295350001</v>
      </c>
      <c r="BK11" s="17">
        <v>0.24676374532779599</v>
      </c>
      <c r="BL11" s="17">
        <v>0.34845722302814502</v>
      </c>
      <c r="BM11" s="17">
        <v>0.30977020865606297</v>
      </c>
      <c r="BN11" s="17"/>
      <c r="BO11" s="17">
        <v>0.262743744471374</v>
      </c>
      <c r="BP11" s="17">
        <v>0.19175594992390199</v>
      </c>
      <c r="BQ11" s="17">
        <v>0.32183757622475101</v>
      </c>
      <c r="BR11" s="17"/>
      <c r="BS11" s="17">
        <v>0.30108800720128898</v>
      </c>
      <c r="BT11" s="17">
        <v>0.28945603996459501</v>
      </c>
      <c r="BU11" s="17"/>
      <c r="BV11" s="17">
        <v>0.361032696274875</v>
      </c>
      <c r="BW11" s="17">
        <v>0.289140352716865</v>
      </c>
      <c r="BX11" s="17">
        <v>0.25770616072157299</v>
      </c>
      <c r="BY11" s="17"/>
      <c r="BZ11" s="17">
        <v>0.32180369350371602</v>
      </c>
      <c r="CA11" s="17">
        <v>0.34984101787229999</v>
      </c>
    </row>
    <row r="12" spans="2:79" x14ac:dyDescent="0.3">
      <c r="B12" s="18" t="s">
        <v>324</v>
      </c>
      <c r="C12" s="17">
        <v>0.18786735134051299</v>
      </c>
      <c r="D12" s="17">
        <v>0.17540441654271299</v>
      </c>
      <c r="E12" s="17">
        <v>0.20129597919709999</v>
      </c>
      <c r="F12" s="17"/>
      <c r="G12" s="17">
        <v>0.145597953884917</v>
      </c>
      <c r="H12" s="17">
        <v>0.23474528094574401</v>
      </c>
      <c r="I12" s="17">
        <v>0.170080977137261</v>
      </c>
      <c r="J12" s="17">
        <v>0.20721663156221201</v>
      </c>
      <c r="K12" s="17">
        <v>0.13686698823264001</v>
      </c>
      <c r="L12" s="17">
        <v>0.211640004116706</v>
      </c>
      <c r="M12" s="17"/>
      <c r="N12" s="17">
        <v>0.16205287884785799</v>
      </c>
      <c r="O12" s="17">
        <v>0.16326908970388199</v>
      </c>
      <c r="P12" s="17">
        <v>0.27377956720546198</v>
      </c>
      <c r="Q12" s="17">
        <v>0.16780457583484601</v>
      </c>
      <c r="R12" s="17"/>
      <c r="S12" s="17">
        <v>0.216430329677294</v>
      </c>
      <c r="T12" s="17">
        <v>0.14845038297474999</v>
      </c>
      <c r="U12" s="17">
        <v>0.16391385090400501</v>
      </c>
      <c r="V12" s="17">
        <v>0.27573197324527299</v>
      </c>
      <c r="W12" s="17">
        <v>0.244403551717532</v>
      </c>
      <c r="X12" s="17">
        <v>0.12925831496432699</v>
      </c>
      <c r="Y12" s="17">
        <v>0.14924776718327301</v>
      </c>
      <c r="Z12" s="17">
        <v>0.34091028154579001</v>
      </c>
      <c r="AA12" s="17">
        <v>0.17286652715291601</v>
      </c>
      <c r="AB12" s="17">
        <v>0.16562991685200801</v>
      </c>
      <c r="AC12" s="17">
        <v>0.21066256562352301</v>
      </c>
      <c r="AD12" s="17">
        <v>0</v>
      </c>
      <c r="AE12" s="17"/>
      <c r="AF12" s="17">
        <v>0.19073681728429301</v>
      </c>
      <c r="AG12" s="17">
        <v>0.18230901937813601</v>
      </c>
      <c r="AH12" s="17">
        <v>0.20260269627755401</v>
      </c>
      <c r="AI12" s="17">
        <v>0.22928881066482801</v>
      </c>
      <c r="AJ12" s="17">
        <v>0.237353314086025</v>
      </c>
      <c r="AK12" s="17"/>
      <c r="AL12" s="17">
        <v>0.18055756142037099</v>
      </c>
      <c r="AM12" s="17">
        <v>0.16431039890028801</v>
      </c>
      <c r="AN12" s="17">
        <v>0.18524407988292699</v>
      </c>
      <c r="AO12" s="17">
        <v>0.235533400394313</v>
      </c>
      <c r="AP12" s="17">
        <v>0.178574506523592</v>
      </c>
      <c r="AQ12" s="17">
        <v>0.13273426953236001</v>
      </c>
      <c r="AR12" s="17"/>
      <c r="AS12" s="17">
        <v>0.19880323935970501</v>
      </c>
      <c r="AT12" s="17">
        <v>0.16750365971079101</v>
      </c>
      <c r="AU12" s="17">
        <v>0.22013262592052399</v>
      </c>
      <c r="AV12" s="17">
        <v>0.204870004601032</v>
      </c>
      <c r="AW12" s="17">
        <v>7.2757775885952697E-2</v>
      </c>
      <c r="AX12" s="17"/>
      <c r="AY12" s="17">
        <v>0.177048345026975</v>
      </c>
      <c r="AZ12" s="17">
        <v>0.19064774714197499</v>
      </c>
      <c r="BA12" s="17">
        <v>0.204867572562353</v>
      </c>
      <c r="BB12" s="17">
        <v>0.20290721903770101</v>
      </c>
      <c r="BC12" s="17">
        <v>0</v>
      </c>
      <c r="BD12" s="17"/>
      <c r="BE12" s="17">
        <v>0.178781172321438</v>
      </c>
      <c r="BF12" s="17">
        <v>0.18019652773067801</v>
      </c>
      <c r="BG12" s="17">
        <v>0.20833890699636701</v>
      </c>
      <c r="BH12" s="17">
        <v>0.16020531073179101</v>
      </c>
      <c r="BI12" s="17"/>
      <c r="BJ12" s="17">
        <v>0.21746788732064801</v>
      </c>
      <c r="BK12" s="17">
        <v>0.10734373439983</v>
      </c>
      <c r="BL12" s="17">
        <v>0.19964832591936499</v>
      </c>
      <c r="BM12" s="17">
        <v>0.188427403078406</v>
      </c>
      <c r="BN12" s="17"/>
      <c r="BO12" s="17">
        <v>0.14357472780528499</v>
      </c>
      <c r="BP12" s="17">
        <v>0.23138559635033401</v>
      </c>
      <c r="BQ12" s="17">
        <v>0.18555241764276101</v>
      </c>
      <c r="BR12" s="17"/>
      <c r="BS12" s="17">
        <v>0.178187367528998</v>
      </c>
      <c r="BT12" s="17">
        <v>0.20052499653644401</v>
      </c>
      <c r="BU12" s="17"/>
      <c r="BV12" s="17">
        <v>0.20227776354530999</v>
      </c>
      <c r="BW12" s="17">
        <v>0.16406321730585099</v>
      </c>
      <c r="BX12" s="17">
        <v>0.18814121829449701</v>
      </c>
      <c r="BY12" s="17"/>
      <c r="BZ12" s="17">
        <v>0.206246087701804</v>
      </c>
      <c r="CA12" s="17">
        <v>0.17903821093928701</v>
      </c>
    </row>
    <row r="13" spans="2:79" x14ac:dyDescent="0.3">
      <c r="B13" s="18" t="s">
        <v>325</v>
      </c>
      <c r="C13" s="17">
        <v>0.14397554011554201</v>
      </c>
      <c r="D13" s="17">
        <v>0.14487179672450501</v>
      </c>
      <c r="E13" s="17">
        <v>0.143483523021735</v>
      </c>
      <c r="F13" s="17"/>
      <c r="G13" s="17">
        <v>0.109881406072613</v>
      </c>
      <c r="H13" s="17">
        <v>9.5991555602874701E-2</v>
      </c>
      <c r="I13" s="17">
        <v>0.110959166906806</v>
      </c>
      <c r="J13" s="17">
        <v>0.18150385637384001</v>
      </c>
      <c r="K13" s="17">
        <v>0.222853596227546</v>
      </c>
      <c r="L13" s="17">
        <v>0.15005409849016699</v>
      </c>
      <c r="M13" s="17"/>
      <c r="N13" s="17">
        <v>0.124852029044771</v>
      </c>
      <c r="O13" s="17">
        <v>0.149887335764571</v>
      </c>
      <c r="P13" s="17">
        <v>0.13989719706616999</v>
      </c>
      <c r="Q13" s="17">
        <v>0.162238805993104</v>
      </c>
      <c r="R13" s="17"/>
      <c r="S13" s="17">
        <v>9.5868184103092405E-2</v>
      </c>
      <c r="T13" s="17">
        <v>0.15155848024997401</v>
      </c>
      <c r="U13" s="17">
        <v>0.257230504111785</v>
      </c>
      <c r="V13" s="17">
        <v>0.15471530468825501</v>
      </c>
      <c r="W13" s="17">
        <v>0.105722673856967</v>
      </c>
      <c r="X13" s="17">
        <v>0.13704576411560701</v>
      </c>
      <c r="Y13" s="17">
        <v>0.152257383137371</v>
      </c>
      <c r="Z13" s="17">
        <v>7.5961859013036606E-2</v>
      </c>
      <c r="AA13" s="17">
        <v>0.125048289842696</v>
      </c>
      <c r="AB13" s="17">
        <v>0.16668980987530899</v>
      </c>
      <c r="AC13" s="17">
        <v>0.15867229230584001</v>
      </c>
      <c r="AD13" s="17">
        <v>0.116224594599575</v>
      </c>
      <c r="AE13" s="17"/>
      <c r="AF13" s="17">
        <v>0.165648352969781</v>
      </c>
      <c r="AG13" s="17">
        <v>9.7315927657494694E-2</v>
      </c>
      <c r="AH13" s="17">
        <v>0.12820362830260501</v>
      </c>
      <c r="AI13" s="17">
        <v>0.18396461832511399</v>
      </c>
      <c r="AJ13" s="17">
        <v>0.162181828553424</v>
      </c>
      <c r="AK13" s="17"/>
      <c r="AL13" s="17">
        <v>8.6331192606430796E-2</v>
      </c>
      <c r="AM13" s="17">
        <v>0.12279445039356</v>
      </c>
      <c r="AN13" s="17">
        <v>0.119844414511849</v>
      </c>
      <c r="AO13" s="17">
        <v>0.19281459511594101</v>
      </c>
      <c r="AP13" s="17">
        <v>0.21225765198646801</v>
      </c>
      <c r="AQ13" s="17">
        <v>0.166869767274893</v>
      </c>
      <c r="AR13" s="17"/>
      <c r="AS13" s="17">
        <v>0.13550181786930399</v>
      </c>
      <c r="AT13" s="17">
        <v>0.14463472092292301</v>
      </c>
      <c r="AU13" s="17">
        <v>0.15578080668087699</v>
      </c>
      <c r="AV13" s="17">
        <v>0.112876925113569</v>
      </c>
      <c r="AW13" s="17">
        <v>0.20094255607219499</v>
      </c>
      <c r="AX13" s="17"/>
      <c r="AY13" s="17">
        <v>0.135122462243532</v>
      </c>
      <c r="AZ13" s="17">
        <v>0.12528178818748001</v>
      </c>
      <c r="BA13" s="17">
        <v>0.154973280753363</v>
      </c>
      <c r="BB13" s="17">
        <v>0.17244357923023201</v>
      </c>
      <c r="BC13" s="17">
        <v>0.34895485261154202</v>
      </c>
      <c r="BD13" s="17"/>
      <c r="BE13" s="17">
        <v>8.5270705329045599E-2</v>
      </c>
      <c r="BF13" s="17">
        <v>0.120068630200185</v>
      </c>
      <c r="BG13" s="17">
        <v>0.16607624706576801</v>
      </c>
      <c r="BH13" s="17">
        <v>0.12810701343147601</v>
      </c>
      <c r="BI13" s="17"/>
      <c r="BJ13" s="17">
        <v>0.117781521177306</v>
      </c>
      <c r="BK13" s="17">
        <v>0.175775966906695</v>
      </c>
      <c r="BL13" s="17">
        <v>0.14798456987883701</v>
      </c>
      <c r="BM13" s="17">
        <v>0.14389514599643399</v>
      </c>
      <c r="BN13" s="17"/>
      <c r="BO13" s="17">
        <v>0.100981061858869</v>
      </c>
      <c r="BP13" s="17">
        <v>0.177661430989067</v>
      </c>
      <c r="BQ13" s="17">
        <v>0.14730361048997601</v>
      </c>
      <c r="BR13" s="17"/>
      <c r="BS13" s="17">
        <v>0.14575452739111</v>
      </c>
      <c r="BT13" s="17">
        <v>0.14279822128361799</v>
      </c>
      <c r="BU13" s="17"/>
      <c r="BV13" s="17">
        <v>0.14215327019834001</v>
      </c>
      <c r="BW13" s="17">
        <v>0.16299309861149999</v>
      </c>
      <c r="BX13" s="17">
        <v>0.14578052787413301</v>
      </c>
      <c r="BY13" s="17"/>
      <c r="BZ13" s="17">
        <v>9.4858213245531703E-2</v>
      </c>
      <c r="CA13" s="17">
        <v>8.8380002663054597E-2</v>
      </c>
    </row>
    <row r="14" spans="2:79" x14ac:dyDescent="0.3">
      <c r="B14" s="18" t="s">
        <v>326</v>
      </c>
      <c r="C14" s="17">
        <v>9.3154372177399997E-2</v>
      </c>
      <c r="D14" s="17">
        <v>9.3117271693390194E-2</v>
      </c>
      <c r="E14" s="17">
        <v>9.3472855217232795E-2</v>
      </c>
      <c r="F14" s="17"/>
      <c r="G14" s="17">
        <v>7.3355131504195994E-2</v>
      </c>
      <c r="H14" s="17">
        <v>0.13483258537613799</v>
      </c>
      <c r="I14" s="17">
        <v>6.3607513695424001E-2</v>
      </c>
      <c r="J14" s="17">
        <v>8.6699516404475901E-2</v>
      </c>
      <c r="K14" s="17">
        <v>9.2015915783591404E-2</v>
      </c>
      <c r="L14" s="17">
        <v>0.101749755364169</v>
      </c>
      <c r="M14" s="17"/>
      <c r="N14" s="17">
        <v>7.2493329308312704E-2</v>
      </c>
      <c r="O14" s="17">
        <v>0.11329567639955</v>
      </c>
      <c r="P14" s="17">
        <v>7.4999869965469604E-2</v>
      </c>
      <c r="Q14" s="17">
        <v>0.10985082734146399</v>
      </c>
      <c r="R14" s="17"/>
      <c r="S14" s="17">
        <v>8.0555050814682699E-2</v>
      </c>
      <c r="T14" s="17">
        <v>0.103040911870989</v>
      </c>
      <c r="U14" s="17">
        <v>9.6506429550706901E-2</v>
      </c>
      <c r="V14" s="17">
        <v>0.10426815173725899</v>
      </c>
      <c r="W14" s="17">
        <v>6.5453100801799599E-2</v>
      </c>
      <c r="X14" s="17">
        <v>6.7430414246661796E-2</v>
      </c>
      <c r="Y14" s="17">
        <v>0.103108268435713</v>
      </c>
      <c r="Z14" s="17">
        <v>0.11580329227899901</v>
      </c>
      <c r="AA14" s="17">
        <v>3.9759360947180203E-2</v>
      </c>
      <c r="AB14" s="17">
        <v>0.16213896789905599</v>
      </c>
      <c r="AC14" s="17">
        <v>0</v>
      </c>
      <c r="AD14" s="17">
        <v>0.23023009031234101</v>
      </c>
      <c r="AE14" s="17"/>
      <c r="AF14" s="17">
        <v>6.5148012225710705E-2</v>
      </c>
      <c r="AG14" s="17">
        <v>8.2040437010192799E-2</v>
      </c>
      <c r="AH14" s="17">
        <v>8.8387539979433299E-2</v>
      </c>
      <c r="AI14" s="17">
        <v>0.129712462467867</v>
      </c>
      <c r="AJ14" s="17">
        <v>7.8251899250846094E-2</v>
      </c>
      <c r="AK14" s="17"/>
      <c r="AL14" s="17">
        <v>8.4348777276412601E-2</v>
      </c>
      <c r="AM14" s="17">
        <v>9.6865996726153106E-2</v>
      </c>
      <c r="AN14" s="17">
        <v>8.4061565973451102E-2</v>
      </c>
      <c r="AO14" s="17">
        <v>9.0827819374914701E-2</v>
      </c>
      <c r="AP14" s="17">
        <v>8.8741640543609404E-2</v>
      </c>
      <c r="AQ14" s="17">
        <v>8.9215225470222301E-2</v>
      </c>
      <c r="AR14" s="17"/>
      <c r="AS14" s="17">
        <v>9.3633721735018702E-2</v>
      </c>
      <c r="AT14" s="17">
        <v>9.3469143051647899E-2</v>
      </c>
      <c r="AU14" s="17">
        <v>8.0139232631070104E-2</v>
      </c>
      <c r="AV14" s="17">
        <v>0.140792393099156</v>
      </c>
      <c r="AW14" s="17">
        <v>6.3673758838553002E-2</v>
      </c>
      <c r="AX14" s="17"/>
      <c r="AY14" s="17">
        <v>0.102719184234966</v>
      </c>
      <c r="AZ14" s="17">
        <v>8.3103585450105405E-2</v>
      </c>
      <c r="BA14" s="17">
        <v>0.110577140073777</v>
      </c>
      <c r="BB14" s="17">
        <v>9.7179507781269395E-2</v>
      </c>
      <c r="BC14" s="17">
        <v>0</v>
      </c>
      <c r="BD14" s="17"/>
      <c r="BE14" s="17">
        <v>0.17415908481608</v>
      </c>
      <c r="BF14" s="17">
        <v>4.42463969644507E-2</v>
      </c>
      <c r="BG14" s="17">
        <v>0.11263943951661</v>
      </c>
      <c r="BH14" s="17">
        <v>7.87654107912103E-2</v>
      </c>
      <c r="BI14" s="17"/>
      <c r="BJ14" s="17">
        <v>0.13562979875898601</v>
      </c>
      <c r="BK14" s="17">
        <v>6.5186810934831002E-2</v>
      </c>
      <c r="BL14" s="17">
        <v>0.10687571278744</v>
      </c>
      <c r="BM14" s="17">
        <v>7.9822639819838906E-2</v>
      </c>
      <c r="BN14" s="17"/>
      <c r="BO14" s="17">
        <v>9.7689143234352196E-2</v>
      </c>
      <c r="BP14" s="17">
        <v>7.8194685796163094E-2</v>
      </c>
      <c r="BQ14" s="17">
        <v>9.6230043731702394E-2</v>
      </c>
      <c r="BR14" s="17"/>
      <c r="BS14" s="17">
        <v>9.8973679250293697E-2</v>
      </c>
      <c r="BT14" s="17">
        <v>8.6871486325986902E-2</v>
      </c>
      <c r="BU14" s="17"/>
      <c r="BV14" s="17">
        <v>7.3697657430902799E-2</v>
      </c>
      <c r="BW14" s="17">
        <v>0.103147065362413</v>
      </c>
      <c r="BX14" s="17">
        <v>8.2475079933939405E-2</v>
      </c>
      <c r="BY14" s="17"/>
      <c r="BZ14" s="17">
        <v>6.0688286920096597E-2</v>
      </c>
      <c r="CA14" s="17">
        <v>0.10829984500512101</v>
      </c>
    </row>
    <row r="15" spans="2:79" x14ac:dyDescent="0.3">
      <c r="B15" s="18" t="s">
        <v>327</v>
      </c>
      <c r="C15" s="19">
        <v>3.30332528237113E-2</v>
      </c>
      <c r="D15" s="19">
        <v>4.4294392523495499E-2</v>
      </c>
      <c r="E15" s="19">
        <v>2.1509477545275199E-2</v>
      </c>
      <c r="F15" s="19"/>
      <c r="G15" s="19">
        <v>0</v>
      </c>
      <c r="H15" s="19">
        <v>2.80527549349791E-2</v>
      </c>
      <c r="I15" s="19">
        <v>2.9981879183583599E-2</v>
      </c>
      <c r="J15" s="19">
        <v>4.1783228443521898E-2</v>
      </c>
      <c r="K15" s="19">
        <v>5.9811168276316502E-2</v>
      </c>
      <c r="L15" s="19">
        <v>3.7303385212650503E-2</v>
      </c>
      <c r="M15" s="19"/>
      <c r="N15" s="19">
        <v>2.2569443007605799E-2</v>
      </c>
      <c r="O15" s="19">
        <v>3.0138185086198602E-2</v>
      </c>
      <c r="P15" s="19">
        <v>3.8909957237769403E-2</v>
      </c>
      <c r="Q15" s="19">
        <v>4.15095944703672E-2</v>
      </c>
      <c r="R15" s="19"/>
      <c r="S15" s="19">
        <v>2.8062642143560801E-2</v>
      </c>
      <c r="T15" s="19">
        <v>0</v>
      </c>
      <c r="U15" s="19">
        <v>3.11008776299821E-2</v>
      </c>
      <c r="V15" s="19">
        <v>3.1364729303477598E-2</v>
      </c>
      <c r="W15" s="19">
        <v>5.7133616596700999E-2</v>
      </c>
      <c r="X15" s="19">
        <v>1.8117303488793601E-2</v>
      </c>
      <c r="Y15" s="19">
        <v>7.80469548452392E-2</v>
      </c>
      <c r="Z15" s="19">
        <v>0</v>
      </c>
      <c r="AA15" s="19">
        <v>3.0681034914711101E-2</v>
      </c>
      <c r="AB15" s="19">
        <v>2.2097334758284501E-2</v>
      </c>
      <c r="AC15" s="19">
        <v>0.11087917793123001</v>
      </c>
      <c r="AD15" s="19">
        <v>5.2172550881937403E-2</v>
      </c>
      <c r="AE15" s="19"/>
      <c r="AF15" s="19">
        <v>3.8038630437433198E-2</v>
      </c>
      <c r="AG15" s="19">
        <v>1.7060440468923199E-2</v>
      </c>
      <c r="AH15" s="19">
        <v>0</v>
      </c>
      <c r="AI15" s="19">
        <v>8.2573443435077207E-2</v>
      </c>
      <c r="AJ15" s="19">
        <v>5.60037649809111E-2</v>
      </c>
      <c r="AK15" s="19"/>
      <c r="AL15" s="19">
        <v>1.1842653647135199E-2</v>
      </c>
      <c r="AM15" s="19">
        <v>3.4928531617856397E-2</v>
      </c>
      <c r="AN15" s="19">
        <v>5.2886863547441001E-2</v>
      </c>
      <c r="AO15" s="19">
        <v>4.8313094585059398E-2</v>
      </c>
      <c r="AP15" s="19">
        <v>1.4321130237168101E-2</v>
      </c>
      <c r="AQ15" s="19">
        <v>1.9003501029730498E-2</v>
      </c>
      <c r="AR15" s="19"/>
      <c r="AS15" s="19">
        <v>9.6011380019132703E-3</v>
      </c>
      <c r="AT15" s="19">
        <v>3.4826363000519903E-2</v>
      </c>
      <c r="AU15" s="19">
        <v>4.8255670435562698E-2</v>
      </c>
      <c r="AV15" s="19">
        <v>1.5953812977164201E-2</v>
      </c>
      <c r="AW15" s="19">
        <v>7.3348578919073398E-2</v>
      </c>
      <c r="AX15" s="19"/>
      <c r="AY15" s="19">
        <v>3.5144342487637398E-2</v>
      </c>
      <c r="AZ15" s="19">
        <v>3.2459042898463297E-2</v>
      </c>
      <c r="BA15" s="19">
        <v>2.2727948752529099E-2</v>
      </c>
      <c r="BB15" s="19">
        <v>5.5208279295848602E-2</v>
      </c>
      <c r="BC15" s="19">
        <v>0</v>
      </c>
      <c r="BD15" s="19"/>
      <c r="BE15" s="19">
        <v>4.0200963947772499E-2</v>
      </c>
      <c r="BF15" s="19">
        <v>5.14763952884136E-2</v>
      </c>
      <c r="BG15" s="19">
        <v>2.32188494356774E-2</v>
      </c>
      <c r="BH15" s="19">
        <v>3.9361250548796099E-2</v>
      </c>
      <c r="BI15" s="19"/>
      <c r="BJ15" s="19">
        <v>0.105722344292563</v>
      </c>
      <c r="BK15" s="19">
        <v>0</v>
      </c>
      <c r="BL15" s="19">
        <v>2.34448329692328E-2</v>
      </c>
      <c r="BM15" s="19">
        <v>2.7656664412947798E-2</v>
      </c>
      <c r="BN15" s="19"/>
      <c r="BO15" s="19">
        <v>4.25404190770566E-2</v>
      </c>
      <c r="BP15" s="19">
        <v>2.6232144835905798E-2</v>
      </c>
      <c r="BQ15" s="19">
        <v>3.2895276087555603E-2</v>
      </c>
      <c r="BR15" s="19"/>
      <c r="BS15" s="19">
        <v>2.6566403318799101E-2</v>
      </c>
      <c r="BT15" s="19">
        <v>4.0894173251619897E-2</v>
      </c>
      <c r="BU15" s="19"/>
      <c r="BV15" s="19">
        <v>3.4658634258508902E-2</v>
      </c>
      <c r="BW15" s="19">
        <v>2.7236795487499899E-2</v>
      </c>
      <c r="BX15" s="19">
        <v>3.4892740881051001E-2</v>
      </c>
      <c r="BY15" s="19"/>
      <c r="BZ15" s="19">
        <v>3.4432171598566597E-2</v>
      </c>
      <c r="CA15" s="19">
        <v>2.3117625573452202E-2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647</v>
      </c>
      <c r="D7" s="10">
        <v>322</v>
      </c>
      <c r="E7" s="10">
        <v>324</v>
      </c>
      <c r="F7" s="10"/>
      <c r="G7" s="10">
        <v>100</v>
      </c>
      <c r="H7" s="10">
        <v>109</v>
      </c>
      <c r="I7" s="10">
        <v>106</v>
      </c>
      <c r="J7" s="10">
        <v>98</v>
      </c>
      <c r="K7" s="10">
        <v>100</v>
      </c>
      <c r="L7" s="10">
        <v>134</v>
      </c>
      <c r="M7" s="10"/>
      <c r="N7" s="10">
        <v>175</v>
      </c>
      <c r="O7" s="10">
        <v>166</v>
      </c>
      <c r="P7" s="10">
        <v>139</v>
      </c>
      <c r="Q7" s="10">
        <v>164</v>
      </c>
      <c r="R7" s="10"/>
      <c r="S7" s="10">
        <v>98</v>
      </c>
      <c r="T7" s="10">
        <v>85</v>
      </c>
      <c r="U7" s="10">
        <v>62</v>
      </c>
      <c r="V7" s="10">
        <v>59</v>
      </c>
      <c r="W7" s="10">
        <v>49</v>
      </c>
      <c r="X7" s="10">
        <v>50</v>
      </c>
      <c r="Y7" s="10">
        <v>55</v>
      </c>
      <c r="Z7" s="10">
        <v>27</v>
      </c>
      <c r="AA7" s="10">
        <v>72</v>
      </c>
      <c r="AB7" s="10">
        <v>54</v>
      </c>
      <c r="AC7" s="10">
        <v>19</v>
      </c>
      <c r="AD7" s="10">
        <v>17</v>
      </c>
      <c r="AE7" s="10"/>
      <c r="AF7" s="10">
        <v>131</v>
      </c>
      <c r="AG7" s="10">
        <v>224</v>
      </c>
      <c r="AH7" s="10">
        <v>54</v>
      </c>
      <c r="AI7" s="10">
        <v>65</v>
      </c>
      <c r="AJ7" s="10">
        <v>38</v>
      </c>
      <c r="AK7" s="10"/>
      <c r="AL7" s="10">
        <v>170</v>
      </c>
      <c r="AM7" s="10">
        <v>111</v>
      </c>
      <c r="AN7" s="10">
        <v>60</v>
      </c>
      <c r="AO7" s="10">
        <v>133</v>
      </c>
      <c r="AP7" s="10">
        <v>55</v>
      </c>
      <c r="AQ7" s="10">
        <v>49</v>
      </c>
      <c r="AR7" s="10"/>
      <c r="AS7" s="10">
        <v>111</v>
      </c>
      <c r="AT7" s="10">
        <v>304</v>
      </c>
      <c r="AU7" s="10">
        <v>161</v>
      </c>
      <c r="AV7" s="10">
        <v>54</v>
      </c>
      <c r="AW7" s="10">
        <v>15</v>
      </c>
      <c r="AX7" s="10"/>
      <c r="AY7" s="10">
        <v>170</v>
      </c>
      <c r="AZ7" s="10">
        <v>254</v>
      </c>
      <c r="BA7" s="10">
        <v>129</v>
      </c>
      <c r="BB7" s="10">
        <v>77</v>
      </c>
      <c r="BC7" s="10">
        <v>14</v>
      </c>
      <c r="BD7" s="10"/>
      <c r="BE7" s="10">
        <v>22</v>
      </c>
      <c r="BF7" s="10">
        <v>107</v>
      </c>
      <c r="BG7" s="10">
        <v>328</v>
      </c>
      <c r="BH7" s="10">
        <v>187</v>
      </c>
      <c r="BI7" s="10"/>
      <c r="BJ7" s="10">
        <v>72</v>
      </c>
      <c r="BK7" s="10">
        <v>61</v>
      </c>
      <c r="BL7" s="10">
        <v>170</v>
      </c>
      <c r="BM7" s="10">
        <v>340</v>
      </c>
      <c r="BN7" s="10"/>
      <c r="BO7" s="10">
        <v>87</v>
      </c>
      <c r="BP7" s="10">
        <v>89</v>
      </c>
      <c r="BQ7" s="10">
        <v>466</v>
      </c>
      <c r="BR7" s="10"/>
      <c r="BS7" s="10">
        <v>351</v>
      </c>
      <c r="BT7" s="10">
        <v>294</v>
      </c>
      <c r="BU7" s="10"/>
      <c r="BV7" s="10">
        <v>134</v>
      </c>
      <c r="BW7" s="10">
        <v>266</v>
      </c>
      <c r="BX7" s="10">
        <v>211</v>
      </c>
      <c r="BY7" s="10"/>
      <c r="BZ7" s="10">
        <v>31</v>
      </c>
      <c r="CA7" s="10">
        <v>48</v>
      </c>
    </row>
    <row r="8" spans="2:79" ht="30" customHeight="1" x14ac:dyDescent="0.3">
      <c r="B8" s="11" t="s">
        <v>20</v>
      </c>
      <c r="C8" s="11">
        <v>651</v>
      </c>
      <c r="D8" s="11">
        <v>330</v>
      </c>
      <c r="E8" s="11">
        <v>320</v>
      </c>
      <c r="F8" s="11"/>
      <c r="G8" s="11">
        <v>94</v>
      </c>
      <c r="H8" s="11">
        <v>116</v>
      </c>
      <c r="I8" s="11">
        <v>109</v>
      </c>
      <c r="J8" s="11">
        <v>114</v>
      </c>
      <c r="K8" s="11">
        <v>93</v>
      </c>
      <c r="L8" s="11">
        <v>126</v>
      </c>
      <c r="M8" s="11"/>
      <c r="N8" s="11">
        <v>164</v>
      </c>
      <c r="O8" s="11">
        <v>169</v>
      </c>
      <c r="P8" s="11">
        <v>144</v>
      </c>
      <c r="Q8" s="11">
        <v>172</v>
      </c>
      <c r="R8" s="11"/>
      <c r="S8" s="11">
        <v>94</v>
      </c>
      <c r="T8" s="11">
        <v>81</v>
      </c>
      <c r="U8" s="11">
        <v>64</v>
      </c>
      <c r="V8" s="11">
        <v>59</v>
      </c>
      <c r="W8" s="11">
        <v>51</v>
      </c>
      <c r="X8" s="11">
        <v>49</v>
      </c>
      <c r="Y8" s="11">
        <v>51</v>
      </c>
      <c r="Z8" s="11">
        <v>29</v>
      </c>
      <c r="AA8" s="11">
        <v>68</v>
      </c>
      <c r="AB8" s="11">
        <v>61</v>
      </c>
      <c r="AC8" s="11">
        <v>25</v>
      </c>
      <c r="AD8" s="11">
        <v>20</v>
      </c>
      <c r="AE8" s="11"/>
      <c r="AF8" s="11">
        <v>127</v>
      </c>
      <c r="AG8" s="11">
        <v>225</v>
      </c>
      <c r="AH8" s="11">
        <v>53</v>
      </c>
      <c r="AI8" s="11">
        <v>66</v>
      </c>
      <c r="AJ8" s="11">
        <v>38</v>
      </c>
      <c r="AK8" s="11"/>
      <c r="AL8" s="11">
        <v>169</v>
      </c>
      <c r="AM8" s="11">
        <v>107</v>
      </c>
      <c r="AN8" s="11">
        <v>60</v>
      </c>
      <c r="AO8" s="11">
        <v>136</v>
      </c>
      <c r="AP8" s="11">
        <v>56</v>
      </c>
      <c r="AQ8" s="11">
        <v>50</v>
      </c>
      <c r="AR8" s="11"/>
      <c r="AS8" s="11">
        <v>111</v>
      </c>
      <c r="AT8" s="11">
        <v>307</v>
      </c>
      <c r="AU8" s="11">
        <v>162</v>
      </c>
      <c r="AV8" s="11">
        <v>54</v>
      </c>
      <c r="AW8" s="11">
        <v>15</v>
      </c>
      <c r="AX8" s="11"/>
      <c r="AY8" s="11">
        <v>167</v>
      </c>
      <c r="AZ8" s="11">
        <v>257</v>
      </c>
      <c r="BA8" s="11">
        <v>132</v>
      </c>
      <c r="BB8" s="11">
        <v>78</v>
      </c>
      <c r="BC8" s="11">
        <v>15</v>
      </c>
      <c r="BD8" s="11"/>
      <c r="BE8" s="11">
        <v>23</v>
      </c>
      <c r="BF8" s="11">
        <v>108</v>
      </c>
      <c r="BG8" s="11">
        <v>330</v>
      </c>
      <c r="BH8" s="11">
        <v>187</v>
      </c>
      <c r="BI8" s="11"/>
      <c r="BJ8" s="11">
        <v>77</v>
      </c>
      <c r="BK8" s="11">
        <v>60</v>
      </c>
      <c r="BL8" s="11">
        <v>171</v>
      </c>
      <c r="BM8" s="11">
        <v>339</v>
      </c>
      <c r="BN8" s="11"/>
      <c r="BO8" s="11">
        <v>90</v>
      </c>
      <c r="BP8" s="11">
        <v>91</v>
      </c>
      <c r="BQ8" s="11">
        <v>466</v>
      </c>
      <c r="BR8" s="11"/>
      <c r="BS8" s="11">
        <v>352</v>
      </c>
      <c r="BT8" s="11">
        <v>297</v>
      </c>
      <c r="BU8" s="11"/>
      <c r="BV8" s="11">
        <v>132</v>
      </c>
      <c r="BW8" s="11">
        <v>272</v>
      </c>
      <c r="BX8" s="11">
        <v>211</v>
      </c>
      <c r="BY8" s="11"/>
      <c r="BZ8" s="11">
        <v>33</v>
      </c>
      <c r="CA8" s="11">
        <v>49</v>
      </c>
    </row>
    <row r="9" spans="2:79" x14ac:dyDescent="0.3">
      <c r="B9" s="18" t="s">
        <v>321</v>
      </c>
      <c r="C9" s="17">
        <v>8.8684004692388602E-2</v>
      </c>
      <c r="D9" s="17">
        <v>9.6132478082337103E-2</v>
      </c>
      <c r="E9" s="17">
        <v>8.1262841616674797E-2</v>
      </c>
      <c r="F9" s="17"/>
      <c r="G9" s="17">
        <v>8.1757612650228295E-2</v>
      </c>
      <c r="H9" s="17">
        <v>0.11433390025588901</v>
      </c>
      <c r="I9" s="17">
        <v>0.13261953027508</v>
      </c>
      <c r="J9" s="17">
        <v>8.1583075804812499E-2</v>
      </c>
      <c r="K9" s="17">
        <v>5.6753843282089302E-2</v>
      </c>
      <c r="L9" s="17">
        <v>6.2329412835669597E-2</v>
      </c>
      <c r="M9" s="17"/>
      <c r="N9" s="17">
        <v>7.7099072945161898E-2</v>
      </c>
      <c r="O9" s="17">
        <v>0.10441235399955801</v>
      </c>
      <c r="P9" s="17">
        <v>6.5869406488387794E-2</v>
      </c>
      <c r="Q9" s="17">
        <v>0.10487688475514199</v>
      </c>
      <c r="R9" s="17"/>
      <c r="S9" s="17">
        <v>0.114614518881491</v>
      </c>
      <c r="T9" s="17">
        <v>9.0714924164012306E-2</v>
      </c>
      <c r="U9" s="17">
        <v>4.7477976898598999E-2</v>
      </c>
      <c r="V9" s="17">
        <v>0.104631448746143</v>
      </c>
      <c r="W9" s="17">
        <v>6.2970216743684804E-2</v>
      </c>
      <c r="X9" s="17">
        <v>0.13952279926258701</v>
      </c>
      <c r="Y9" s="17">
        <v>7.3994224137199693E-2</v>
      </c>
      <c r="Z9" s="17">
        <v>0</v>
      </c>
      <c r="AA9" s="17">
        <v>0.122781547490214</v>
      </c>
      <c r="AB9" s="17">
        <v>3.36811800757187E-2</v>
      </c>
      <c r="AC9" s="17">
        <v>0.15374108081460799</v>
      </c>
      <c r="AD9" s="17">
        <v>0.119525268717561</v>
      </c>
      <c r="AE9" s="17"/>
      <c r="AF9" s="17">
        <v>8.9904273551255701E-2</v>
      </c>
      <c r="AG9" s="17">
        <v>0.103931787958656</v>
      </c>
      <c r="AH9" s="17">
        <v>7.6173887726680406E-2</v>
      </c>
      <c r="AI9" s="17">
        <v>4.6091529848877599E-2</v>
      </c>
      <c r="AJ9" s="17">
        <v>0.111292269475098</v>
      </c>
      <c r="AK9" s="17"/>
      <c r="AL9" s="17">
        <v>0.12082058458009499</v>
      </c>
      <c r="AM9" s="17">
        <v>0.124282068752064</v>
      </c>
      <c r="AN9" s="17">
        <v>5.0280548124607999E-2</v>
      </c>
      <c r="AO9" s="17">
        <v>6.3680120915001706E-2</v>
      </c>
      <c r="AP9" s="17">
        <v>0.110724298989289</v>
      </c>
      <c r="AQ9" s="17">
        <v>7.6002857779549002E-2</v>
      </c>
      <c r="AR9" s="17"/>
      <c r="AS9" s="17">
        <v>8.1476079222980599E-2</v>
      </c>
      <c r="AT9" s="17">
        <v>0.10036464119941101</v>
      </c>
      <c r="AU9" s="17">
        <v>7.1761687945061201E-2</v>
      </c>
      <c r="AV9" s="17">
        <v>7.9751426866598404E-2</v>
      </c>
      <c r="AW9" s="17">
        <v>0.13174341552136401</v>
      </c>
      <c r="AX9" s="17"/>
      <c r="AY9" s="17">
        <v>0.126599850107323</v>
      </c>
      <c r="AZ9" s="17">
        <v>9.3372433400942603E-2</v>
      </c>
      <c r="BA9" s="17">
        <v>5.7894711570263997E-2</v>
      </c>
      <c r="BB9" s="17">
        <v>3.9439016937694499E-2</v>
      </c>
      <c r="BC9" s="17">
        <v>6.7948488660864004E-2</v>
      </c>
      <c r="BD9" s="17"/>
      <c r="BE9" s="17">
        <v>0.17897659849123401</v>
      </c>
      <c r="BF9" s="17">
        <v>7.5415219594592298E-2</v>
      </c>
      <c r="BG9" s="17">
        <v>8.2468213699901205E-2</v>
      </c>
      <c r="BH9" s="17">
        <v>9.2419044143862095E-2</v>
      </c>
      <c r="BI9" s="17"/>
      <c r="BJ9" s="17">
        <v>6.5128857372295096E-2</v>
      </c>
      <c r="BK9" s="17">
        <v>0.203270993723667</v>
      </c>
      <c r="BL9" s="17">
        <v>5.7856299749483399E-2</v>
      </c>
      <c r="BM9" s="17">
        <v>8.4820289644566393E-2</v>
      </c>
      <c r="BN9" s="17"/>
      <c r="BO9" s="17">
        <v>8.3831185606298E-2</v>
      </c>
      <c r="BP9" s="17">
        <v>9.6650170920471595E-2</v>
      </c>
      <c r="BQ9" s="17">
        <v>8.7011291591476705E-2</v>
      </c>
      <c r="BR9" s="17"/>
      <c r="BS9" s="17">
        <v>0.110261907665652</v>
      </c>
      <c r="BT9" s="17">
        <v>6.0529174484528603E-2</v>
      </c>
      <c r="BU9" s="17"/>
      <c r="BV9" s="17">
        <v>4.48217634661012E-2</v>
      </c>
      <c r="BW9" s="17">
        <v>9.2976776094138999E-2</v>
      </c>
      <c r="BX9" s="17">
        <v>0.11123536384720201</v>
      </c>
      <c r="BY9" s="17"/>
      <c r="BZ9" s="17">
        <v>0.12745157996522499</v>
      </c>
      <c r="CA9" s="17">
        <v>0.10989541169485</v>
      </c>
    </row>
    <row r="10" spans="2:79" x14ac:dyDescent="0.3">
      <c r="B10" s="18" t="s">
        <v>322</v>
      </c>
      <c r="C10" s="17">
        <v>0.209499809312027</v>
      </c>
      <c r="D10" s="17">
        <v>0.21954478918289499</v>
      </c>
      <c r="E10" s="17">
        <v>0.19976206426442999</v>
      </c>
      <c r="F10" s="17"/>
      <c r="G10" s="17">
        <v>0.24335092048148399</v>
      </c>
      <c r="H10" s="17">
        <v>0.29970814434811599</v>
      </c>
      <c r="I10" s="17">
        <v>0.199978869950619</v>
      </c>
      <c r="J10" s="17">
        <v>0.145276754192284</v>
      </c>
      <c r="K10" s="17">
        <v>0.182921025727559</v>
      </c>
      <c r="L10" s="17">
        <v>0.187133883641456</v>
      </c>
      <c r="M10" s="17"/>
      <c r="N10" s="17">
        <v>0.232451415788344</v>
      </c>
      <c r="O10" s="17">
        <v>0.183963534593475</v>
      </c>
      <c r="P10" s="17">
        <v>0.24035787920221499</v>
      </c>
      <c r="Q10" s="17">
        <v>0.184713133081677</v>
      </c>
      <c r="R10" s="17"/>
      <c r="S10" s="17">
        <v>0.19567068678743099</v>
      </c>
      <c r="T10" s="17">
        <v>0.192890167391227</v>
      </c>
      <c r="U10" s="17">
        <v>0.189696990594028</v>
      </c>
      <c r="V10" s="17">
        <v>0.255301146123875</v>
      </c>
      <c r="W10" s="17">
        <v>0.247316961227531</v>
      </c>
      <c r="X10" s="17">
        <v>0.20024638437537501</v>
      </c>
      <c r="Y10" s="17">
        <v>0.14055527762397099</v>
      </c>
      <c r="Z10" s="17">
        <v>0.253918356640433</v>
      </c>
      <c r="AA10" s="17">
        <v>0.25931896082512101</v>
      </c>
      <c r="AB10" s="17">
        <v>0.19253714830666999</v>
      </c>
      <c r="AC10" s="17">
        <v>0.163448410749328</v>
      </c>
      <c r="AD10" s="17">
        <v>0.247329411358679</v>
      </c>
      <c r="AE10" s="17"/>
      <c r="AF10" s="17">
        <v>0.250234152438786</v>
      </c>
      <c r="AG10" s="17">
        <v>0.22690093969314901</v>
      </c>
      <c r="AH10" s="17">
        <v>0.24305553999146301</v>
      </c>
      <c r="AI10" s="17">
        <v>0.15721113998061401</v>
      </c>
      <c r="AJ10" s="17">
        <v>0.19753941278142201</v>
      </c>
      <c r="AK10" s="17"/>
      <c r="AL10" s="17">
        <v>0.26918976076891399</v>
      </c>
      <c r="AM10" s="17">
        <v>0.25787599877886302</v>
      </c>
      <c r="AN10" s="17">
        <v>0.17939897737611499</v>
      </c>
      <c r="AO10" s="17">
        <v>0.146035029678388</v>
      </c>
      <c r="AP10" s="17">
        <v>0.17733357539522299</v>
      </c>
      <c r="AQ10" s="17">
        <v>0.22514451748386</v>
      </c>
      <c r="AR10" s="17"/>
      <c r="AS10" s="17">
        <v>0.239431318449253</v>
      </c>
      <c r="AT10" s="17">
        <v>0.213148162776609</v>
      </c>
      <c r="AU10" s="17">
        <v>0.169291830220173</v>
      </c>
      <c r="AV10" s="17">
        <v>0.232051465035092</v>
      </c>
      <c r="AW10" s="17">
        <v>0.21683506028386099</v>
      </c>
      <c r="AX10" s="17"/>
      <c r="AY10" s="17">
        <v>0.22418071228425501</v>
      </c>
      <c r="AZ10" s="17">
        <v>0.220234933974541</v>
      </c>
      <c r="BA10" s="17">
        <v>0.16432227048842299</v>
      </c>
      <c r="BB10" s="17">
        <v>0.208970524477853</v>
      </c>
      <c r="BC10" s="17">
        <v>0.302726760817011</v>
      </c>
      <c r="BD10" s="17"/>
      <c r="BE10" s="17">
        <v>0.16955768673826199</v>
      </c>
      <c r="BF10" s="17">
        <v>0.214360317653633</v>
      </c>
      <c r="BG10" s="17">
        <v>0.17523579013471599</v>
      </c>
      <c r="BH10" s="17">
        <v>0.27536057170612899</v>
      </c>
      <c r="BI10" s="17"/>
      <c r="BJ10" s="17">
        <v>0.20704711782649801</v>
      </c>
      <c r="BK10" s="17">
        <v>0.22017938724173999</v>
      </c>
      <c r="BL10" s="17">
        <v>0.234831473350744</v>
      </c>
      <c r="BM10" s="17">
        <v>0.19780117481523901</v>
      </c>
      <c r="BN10" s="17"/>
      <c r="BO10" s="17">
        <v>0.29504208674297699</v>
      </c>
      <c r="BP10" s="17">
        <v>0.209220315247473</v>
      </c>
      <c r="BQ10" s="17">
        <v>0.19543616820913301</v>
      </c>
      <c r="BR10" s="17"/>
      <c r="BS10" s="17">
        <v>0.20218660051537099</v>
      </c>
      <c r="BT10" s="17">
        <v>0.21949751752340499</v>
      </c>
      <c r="BU10" s="17"/>
      <c r="BV10" s="17">
        <v>0.21225420608999401</v>
      </c>
      <c r="BW10" s="17">
        <v>0.197448657767299</v>
      </c>
      <c r="BX10" s="17">
        <v>0.214205141604077</v>
      </c>
      <c r="BY10" s="17"/>
      <c r="BZ10" s="17">
        <v>0.13323191230129</v>
      </c>
      <c r="CA10" s="17">
        <v>0.23261441402138</v>
      </c>
    </row>
    <row r="11" spans="2:79" x14ac:dyDescent="0.3">
      <c r="B11" s="18" t="s">
        <v>323</v>
      </c>
      <c r="C11" s="17">
        <v>0.287093615798446</v>
      </c>
      <c r="D11" s="17">
        <v>0.28669079535794401</v>
      </c>
      <c r="E11" s="17">
        <v>0.28536510347008498</v>
      </c>
      <c r="F11" s="17"/>
      <c r="G11" s="17">
        <v>0.28380827153963001</v>
      </c>
      <c r="H11" s="17">
        <v>0.18997664990857199</v>
      </c>
      <c r="I11" s="17">
        <v>0.227297544510912</v>
      </c>
      <c r="J11" s="17">
        <v>0.34104274528997702</v>
      </c>
      <c r="K11" s="17">
        <v>0.38174407956217499</v>
      </c>
      <c r="L11" s="17">
        <v>0.31195435215135398</v>
      </c>
      <c r="M11" s="17"/>
      <c r="N11" s="17">
        <v>0.33784141965511599</v>
      </c>
      <c r="O11" s="17">
        <v>0.309369496759268</v>
      </c>
      <c r="P11" s="17">
        <v>0.251823932008783</v>
      </c>
      <c r="Q11" s="17">
        <v>0.25089645950028999</v>
      </c>
      <c r="R11" s="17"/>
      <c r="S11" s="17">
        <v>0.30516823612826099</v>
      </c>
      <c r="T11" s="17">
        <v>0.372283675937014</v>
      </c>
      <c r="U11" s="17">
        <v>0.18335414592329199</v>
      </c>
      <c r="V11" s="17">
        <v>0.22565844936661</v>
      </c>
      <c r="W11" s="17">
        <v>0.29254878230487102</v>
      </c>
      <c r="X11" s="17">
        <v>0.296186282575926</v>
      </c>
      <c r="Y11" s="17">
        <v>0.32049035016393901</v>
      </c>
      <c r="Z11" s="17">
        <v>0.224793828600204</v>
      </c>
      <c r="AA11" s="17">
        <v>0.30267216985855</v>
      </c>
      <c r="AB11" s="17">
        <v>0.30263960861183897</v>
      </c>
      <c r="AC11" s="17">
        <v>0.206537416145706</v>
      </c>
      <c r="AD11" s="17">
        <v>0.33933625116441002</v>
      </c>
      <c r="AE11" s="17"/>
      <c r="AF11" s="17">
        <v>0.27442193925212</v>
      </c>
      <c r="AG11" s="17">
        <v>0.30040023138925998</v>
      </c>
      <c r="AH11" s="17">
        <v>0.40955264923963097</v>
      </c>
      <c r="AI11" s="17">
        <v>0.27755706728638002</v>
      </c>
      <c r="AJ11" s="17">
        <v>0.164473162891591</v>
      </c>
      <c r="AK11" s="17"/>
      <c r="AL11" s="17">
        <v>0.27841304750289098</v>
      </c>
      <c r="AM11" s="17">
        <v>0.27146463655712899</v>
      </c>
      <c r="AN11" s="17">
        <v>0.36136064546012697</v>
      </c>
      <c r="AO11" s="17">
        <v>0.25431912757712899</v>
      </c>
      <c r="AP11" s="17">
        <v>0.23842345816181901</v>
      </c>
      <c r="AQ11" s="17">
        <v>0.39992271371871502</v>
      </c>
      <c r="AR11" s="17"/>
      <c r="AS11" s="17">
        <v>0.28764540513090803</v>
      </c>
      <c r="AT11" s="17">
        <v>0.27415814627940199</v>
      </c>
      <c r="AU11" s="17">
        <v>0.33614034356467298</v>
      </c>
      <c r="AV11" s="17">
        <v>0.233626457610944</v>
      </c>
      <c r="AW11" s="17">
        <v>0.25274001571420701</v>
      </c>
      <c r="AX11" s="17"/>
      <c r="AY11" s="17">
        <v>0.261362817101923</v>
      </c>
      <c r="AZ11" s="17">
        <v>0.28173417777208098</v>
      </c>
      <c r="BA11" s="17">
        <v>0.30728622549464402</v>
      </c>
      <c r="BB11" s="17">
        <v>0.32668558666673297</v>
      </c>
      <c r="BC11" s="17">
        <v>0.27366768229701999</v>
      </c>
      <c r="BD11" s="17"/>
      <c r="BE11" s="17">
        <v>0.16855564344256499</v>
      </c>
      <c r="BF11" s="17">
        <v>0.302380365836941</v>
      </c>
      <c r="BG11" s="17">
        <v>0.31395329952433398</v>
      </c>
      <c r="BH11" s="17">
        <v>0.239211423947049</v>
      </c>
      <c r="BI11" s="17"/>
      <c r="BJ11" s="17">
        <v>0.25747462836340301</v>
      </c>
      <c r="BK11" s="17">
        <v>0.21081036387862601</v>
      </c>
      <c r="BL11" s="17">
        <v>0.310652874607665</v>
      </c>
      <c r="BM11" s="17">
        <v>0.29877128097248801</v>
      </c>
      <c r="BN11" s="17"/>
      <c r="BO11" s="17">
        <v>0.232509318912312</v>
      </c>
      <c r="BP11" s="17">
        <v>0.26218614153433401</v>
      </c>
      <c r="BQ11" s="17">
        <v>0.303637259677277</v>
      </c>
      <c r="BR11" s="17"/>
      <c r="BS11" s="17">
        <v>0.29127882148476703</v>
      </c>
      <c r="BT11" s="17">
        <v>0.280760839185619</v>
      </c>
      <c r="BU11" s="17"/>
      <c r="BV11" s="17">
        <v>0.34895335728799998</v>
      </c>
      <c r="BW11" s="17">
        <v>0.28334294534221999</v>
      </c>
      <c r="BX11" s="17">
        <v>0.27975629724484702</v>
      </c>
      <c r="BY11" s="17"/>
      <c r="BZ11" s="17">
        <v>0.375572740150172</v>
      </c>
      <c r="CA11" s="17">
        <v>0.25131336943854798</v>
      </c>
    </row>
    <row r="12" spans="2:79" x14ac:dyDescent="0.3">
      <c r="B12" s="18" t="s">
        <v>324</v>
      </c>
      <c r="C12" s="17">
        <v>0.16404650808645199</v>
      </c>
      <c r="D12" s="17">
        <v>0.138025521139442</v>
      </c>
      <c r="E12" s="17">
        <v>0.19139736779279201</v>
      </c>
      <c r="F12" s="17"/>
      <c r="G12" s="17">
        <v>0.13683890278713801</v>
      </c>
      <c r="H12" s="17">
        <v>0.14934892072132899</v>
      </c>
      <c r="I12" s="17">
        <v>0.15008117828221401</v>
      </c>
      <c r="J12" s="17">
        <v>0.204166418655329</v>
      </c>
      <c r="K12" s="17">
        <v>0.147595004890334</v>
      </c>
      <c r="L12" s="17">
        <v>0.18570325162172399</v>
      </c>
      <c r="M12" s="17"/>
      <c r="N12" s="17">
        <v>0.136882866476673</v>
      </c>
      <c r="O12" s="17">
        <v>0.143061284689255</v>
      </c>
      <c r="P12" s="17">
        <v>0.18053152179821499</v>
      </c>
      <c r="Q12" s="17">
        <v>0.19956906712836101</v>
      </c>
      <c r="R12" s="17"/>
      <c r="S12" s="17">
        <v>0.167363520383496</v>
      </c>
      <c r="T12" s="17">
        <v>0.159540334086717</v>
      </c>
      <c r="U12" s="17">
        <v>0.30484079410076098</v>
      </c>
      <c r="V12" s="17">
        <v>9.9594728855516096E-2</v>
      </c>
      <c r="W12" s="17">
        <v>0.15981275444359999</v>
      </c>
      <c r="X12" s="17">
        <v>0.20596575757993599</v>
      </c>
      <c r="Y12" s="17">
        <v>0.145758346924271</v>
      </c>
      <c r="Z12" s="17">
        <v>0.25871527634200198</v>
      </c>
      <c r="AA12" s="17">
        <v>0.108377052862022</v>
      </c>
      <c r="AB12" s="17">
        <v>0.10092857291731901</v>
      </c>
      <c r="AC12" s="17">
        <v>0.19573975497507701</v>
      </c>
      <c r="AD12" s="17">
        <v>6.6635316639564193E-2</v>
      </c>
      <c r="AE12" s="17"/>
      <c r="AF12" s="17">
        <v>0.16817544701773199</v>
      </c>
      <c r="AG12" s="17">
        <v>0.153855173924482</v>
      </c>
      <c r="AH12" s="17">
        <v>0.15013695364561</v>
      </c>
      <c r="AI12" s="17">
        <v>0.136375787227626</v>
      </c>
      <c r="AJ12" s="17">
        <v>0.23130391620822599</v>
      </c>
      <c r="AK12" s="17"/>
      <c r="AL12" s="17">
        <v>0.151376271847803</v>
      </c>
      <c r="AM12" s="17">
        <v>0.14455311749986799</v>
      </c>
      <c r="AN12" s="17">
        <v>0.16786327714048499</v>
      </c>
      <c r="AO12" s="17">
        <v>0.17611248110112401</v>
      </c>
      <c r="AP12" s="17">
        <v>0.19698167080420301</v>
      </c>
      <c r="AQ12" s="17">
        <v>0.13923000937725499</v>
      </c>
      <c r="AR12" s="17"/>
      <c r="AS12" s="17">
        <v>0.158200836392246</v>
      </c>
      <c r="AT12" s="17">
        <v>0.168457974174096</v>
      </c>
      <c r="AU12" s="17">
        <v>0.160446396165</v>
      </c>
      <c r="AV12" s="17">
        <v>0.178387771514424</v>
      </c>
      <c r="AW12" s="17">
        <v>0.12632908343812199</v>
      </c>
      <c r="AX12" s="17"/>
      <c r="AY12" s="17">
        <v>0.156923619737424</v>
      </c>
      <c r="AZ12" s="17">
        <v>0.161772947859675</v>
      </c>
      <c r="BA12" s="17">
        <v>0.19667380232596099</v>
      </c>
      <c r="BB12" s="17">
        <v>0.14214742310644801</v>
      </c>
      <c r="BC12" s="17">
        <v>0.14024596792904401</v>
      </c>
      <c r="BD12" s="17"/>
      <c r="BE12" s="17">
        <v>0.100020782640347</v>
      </c>
      <c r="BF12" s="17">
        <v>0.15152222117922401</v>
      </c>
      <c r="BG12" s="17">
        <v>0.179279548624905</v>
      </c>
      <c r="BH12" s="17">
        <v>0.15468300666045101</v>
      </c>
      <c r="BI12" s="17"/>
      <c r="BJ12" s="17">
        <v>7.9835417539000697E-2</v>
      </c>
      <c r="BK12" s="17">
        <v>8.3469799695241903E-2</v>
      </c>
      <c r="BL12" s="17">
        <v>0.22003532371239201</v>
      </c>
      <c r="BM12" s="17">
        <v>0.16782243402434299</v>
      </c>
      <c r="BN12" s="17"/>
      <c r="BO12" s="17">
        <v>0.134890895278926</v>
      </c>
      <c r="BP12" s="17">
        <v>0.108460028517514</v>
      </c>
      <c r="BQ12" s="17">
        <v>0.179919040120713</v>
      </c>
      <c r="BR12" s="17"/>
      <c r="BS12" s="17">
        <v>0.17299104522439801</v>
      </c>
      <c r="BT12" s="17">
        <v>0.15452371809866999</v>
      </c>
      <c r="BU12" s="17"/>
      <c r="BV12" s="17">
        <v>0.14887143298754399</v>
      </c>
      <c r="BW12" s="17">
        <v>0.169285819316216</v>
      </c>
      <c r="BX12" s="17">
        <v>0.15104862702116401</v>
      </c>
      <c r="BY12" s="17"/>
      <c r="BZ12" s="17">
        <v>0.17800676430991</v>
      </c>
      <c r="CA12" s="17">
        <v>0.12644490959250199</v>
      </c>
    </row>
    <row r="13" spans="2:79" x14ac:dyDescent="0.3">
      <c r="B13" s="18" t="s">
        <v>325</v>
      </c>
      <c r="C13" s="17">
        <v>0.13265129612596199</v>
      </c>
      <c r="D13" s="17">
        <v>0.12633555715619499</v>
      </c>
      <c r="E13" s="17">
        <v>0.13956904551625601</v>
      </c>
      <c r="F13" s="17"/>
      <c r="G13" s="17">
        <v>0.151840567346683</v>
      </c>
      <c r="H13" s="17">
        <v>0.12964446192335799</v>
      </c>
      <c r="I13" s="17">
        <v>0.149458501807295</v>
      </c>
      <c r="J13" s="17">
        <v>0.120663090381308</v>
      </c>
      <c r="K13" s="17">
        <v>0.120857917123811</v>
      </c>
      <c r="L13" s="17">
        <v>0.126123614923563</v>
      </c>
      <c r="M13" s="17"/>
      <c r="N13" s="17">
        <v>9.1880621555880296E-2</v>
      </c>
      <c r="O13" s="17">
        <v>0.15602363707073399</v>
      </c>
      <c r="P13" s="17">
        <v>0.16160738155926499</v>
      </c>
      <c r="Q13" s="17">
        <v>0.115642165978564</v>
      </c>
      <c r="R13" s="17"/>
      <c r="S13" s="17">
        <v>7.5736968917164804E-2</v>
      </c>
      <c r="T13" s="17">
        <v>0.13854309293026601</v>
      </c>
      <c r="U13" s="17">
        <v>0.21487681393654601</v>
      </c>
      <c r="V13" s="17">
        <v>0.14961006416275299</v>
      </c>
      <c r="W13" s="17">
        <v>0.11075309886939</v>
      </c>
      <c r="X13" s="17">
        <v>9.3862931204423503E-2</v>
      </c>
      <c r="Y13" s="17">
        <v>0.19446977926644801</v>
      </c>
      <c r="Z13" s="17">
        <v>0.14277837924428599</v>
      </c>
      <c r="AA13" s="17">
        <v>7.5182501110314201E-2</v>
      </c>
      <c r="AB13" s="17">
        <v>0.20123916494090899</v>
      </c>
      <c r="AC13" s="17">
        <v>6.3777190606634296E-2</v>
      </c>
      <c r="AD13" s="17">
        <v>0.117089954798398</v>
      </c>
      <c r="AE13" s="17"/>
      <c r="AF13" s="17">
        <v>0.11259585489654</v>
      </c>
      <c r="AG13" s="17">
        <v>0.116362599263021</v>
      </c>
      <c r="AH13" s="17">
        <v>6.3682081269488502E-2</v>
      </c>
      <c r="AI13" s="17">
        <v>0.198523023848999</v>
      </c>
      <c r="AJ13" s="17">
        <v>0.16422259572737399</v>
      </c>
      <c r="AK13" s="17"/>
      <c r="AL13" s="17">
        <v>0.10743550090366299</v>
      </c>
      <c r="AM13" s="17">
        <v>0.104892903842291</v>
      </c>
      <c r="AN13" s="17">
        <v>7.1622988378874097E-2</v>
      </c>
      <c r="AO13" s="17">
        <v>0.16304887220832501</v>
      </c>
      <c r="AP13" s="17">
        <v>0.17415002170364599</v>
      </c>
      <c r="AQ13" s="17">
        <v>0.102479365401787</v>
      </c>
      <c r="AR13" s="17"/>
      <c r="AS13" s="17">
        <v>0.114124182082809</v>
      </c>
      <c r="AT13" s="17">
        <v>0.121603680476204</v>
      </c>
      <c r="AU13" s="17">
        <v>0.17398386365311699</v>
      </c>
      <c r="AV13" s="17">
        <v>0.114447256550968</v>
      </c>
      <c r="AW13" s="17">
        <v>0.13533008728481999</v>
      </c>
      <c r="AX13" s="17"/>
      <c r="AY13" s="17">
        <v>8.33969521040447E-2</v>
      </c>
      <c r="AZ13" s="17">
        <v>0.14408309591205801</v>
      </c>
      <c r="BA13" s="17">
        <v>0.17416799307810901</v>
      </c>
      <c r="BB13" s="17">
        <v>0.147626443350863</v>
      </c>
      <c r="BC13" s="17">
        <v>6.8325215822053101E-2</v>
      </c>
      <c r="BD13" s="17"/>
      <c r="BE13" s="17">
        <v>0.19021485178390601</v>
      </c>
      <c r="BF13" s="17">
        <v>9.3236741115004199E-2</v>
      </c>
      <c r="BG13" s="17">
        <v>0.14345307222887399</v>
      </c>
      <c r="BH13" s="17">
        <v>0.131557426489052</v>
      </c>
      <c r="BI13" s="17"/>
      <c r="BJ13" s="17">
        <v>0.16285572590141001</v>
      </c>
      <c r="BK13" s="17">
        <v>0.21258685893533999</v>
      </c>
      <c r="BL13" s="17">
        <v>7.5757200067662997E-2</v>
      </c>
      <c r="BM13" s="17">
        <v>0.14182590161646599</v>
      </c>
      <c r="BN13" s="17"/>
      <c r="BO13" s="17">
        <v>0.14530771028161399</v>
      </c>
      <c r="BP13" s="17">
        <v>0.15693907435388499</v>
      </c>
      <c r="BQ13" s="17">
        <v>0.124336728738778</v>
      </c>
      <c r="BR13" s="17"/>
      <c r="BS13" s="17">
        <v>0.108444228249333</v>
      </c>
      <c r="BT13" s="17">
        <v>0.16213465064668001</v>
      </c>
      <c r="BU13" s="17"/>
      <c r="BV13" s="17">
        <v>0.153237272076648</v>
      </c>
      <c r="BW13" s="17">
        <v>0.131303907945858</v>
      </c>
      <c r="BX13" s="17">
        <v>0.11366805433878201</v>
      </c>
      <c r="BY13" s="17"/>
      <c r="BZ13" s="17">
        <v>8.8137535073682202E-2</v>
      </c>
      <c r="CA13" s="17">
        <v>9.8630037725370004E-2</v>
      </c>
    </row>
    <row r="14" spans="2:79" x14ac:dyDescent="0.3">
      <c r="B14" s="18" t="s">
        <v>326</v>
      </c>
      <c r="C14" s="17">
        <v>8.2225017215253396E-2</v>
      </c>
      <c r="D14" s="17">
        <v>8.5808051325782203E-2</v>
      </c>
      <c r="E14" s="17">
        <v>7.8774121890598195E-2</v>
      </c>
      <c r="F14" s="17"/>
      <c r="G14" s="17">
        <v>7.2787272106430406E-2</v>
      </c>
      <c r="H14" s="17">
        <v>0.108558387382553</v>
      </c>
      <c r="I14" s="17">
        <v>0.109625445379631</v>
      </c>
      <c r="J14" s="17">
        <v>6.2753872992781401E-2</v>
      </c>
      <c r="K14" s="17">
        <v>5.18406545580474E-2</v>
      </c>
      <c r="L14" s="17">
        <v>8.1406679507335905E-2</v>
      </c>
      <c r="M14" s="17"/>
      <c r="N14" s="17">
        <v>8.3765317995700597E-2</v>
      </c>
      <c r="O14" s="17">
        <v>6.7523413696247703E-2</v>
      </c>
      <c r="P14" s="17">
        <v>6.1505228488532702E-2</v>
      </c>
      <c r="Q14" s="17">
        <v>0.113960325151401</v>
      </c>
      <c r="R14" s="17"/>
      <c r="S14" s="17">
        <v>0.111887473081224</v>
      </c>
      <c r="T14" s="17">
        <v>3.4687854509928E-2</v>
      </c>
      <c r="U14" s="17">
        <v>4.5347868191412698E-2</v>
      </c>
      <c r="V14" s="17">
        <v>0.118329765791116</v>
      </c>
      <c r="W14" s="17">
        <v>8.9690662069883104E-2</v>
      </c>
      <c r="X14" s="17">
        <v>6.4215845001752606E-2</v>
      </c>
      <c r="Y14" s="17">
        <v>5.2229928869439501E-2</v>
      </c>
      <c r="Z14" s="17">
        <v>8.4743039989503596E-2</v>
      </c>
      <c r="AA14" s="17">
        <v>8.6866626346910503E-2</v>
      </c>
      <c r="AB14" s="17">
        <v>0.12837858952180001</v>
      </c>
      <c r="AC14" s="17">
        <v>0.10587696877741599</v>
      </c>
      <c r="AD14" s="17">
        <v>5.7911246439450399E-2</v>
      </c>
      <c r="AE14" s="17"/>
      <c r="AF14" s="17">
        <v>6.6201211705844698E-2</v>
      </c>
      <c r="AG14" s="17">
        <v>8.1621038597675902E-2</v>
      </c>
      <c r="AH14" s="17">
        <v>1.9222990044855E-2</v>
      </c>
      <c r="AI14" s="17">
        <v>0.104587305982319</v>
      </c>
      <c r="AJ14" s="17">
        <v>7.3610339870755298E-2</v>
      </c>
      <c r="AK14" s="17"/>
      <c r="AL14" s="17">
        <v>5.6158445818378901E-2</v>
      </c>
      <c r="AM14" s="17">
        <v>8.0325622069074898E-2</v>
      </c>
      <c r="AN14" s="17">
        <v>0.11370478322734701</v>
      </c>
      <c r="AO14" s="17">
        <v>0.12126237475352999</v>
      </c>
      <c r="AP14" s="17">
        <v>8.6997488127822695E-2</v>
      </c>
      <c r="AQ14" s="17">
        <v>3.8217035209103599E-2</v>
      </c>
      <c r="AR14" s="17"/>
      <c r="AS14" s="17">
        <v>0.119122178721804</v>
      </c>
      <c r="AT14" s="17">
        <v>8.14321334016299E-2</v>
      </c>
      <c r="AU14" s="17">
        <v>5.2002018270040397E-2</v>
      </c>
      <c r="AV14" s="17">
        <v>0.109591533084264</v>
      </c>
      <c r="AW14" s="17">
        <v>6.3673758838553002E-2</v>
      </c>
      <c r="AX14" s="17"/>
      <c r="AY14" s="17">
        <v>0.108086488445383</v>
      </c>
      <c r="AZ14" s="17">
        <v>6.6328876874199305E-2</v>
      </c>
      <c r="BA14" s="17">
        <v>6.0559930897904103E-2</v>
      </c>
      <c r="BB14" s="17">
        <v>0.106297866550638</v>
      </c>
      <c r="BC14" s="17">
        <v>0.147085884474008</v>
      </c>
      <c r="BD14" s="17"/>
      <c r="BE14" s="17">
        <v>0.112930585659287</v>
      </c>
      <c r="BF14" s="17">
        <v>8.41032221504176E-2</v>
      </c>
      <c r="BG14" s="17">
        <v>8.5593074194117297E-2</v>
      </c>
      <c r="BH14" s="17">
        <v>7.2795750876400597E-2</v>
      </c>
      <c r="BI14" s="17"/>
      <c r="BJ14" s="17">
        <v>0.153052979155888</v>
      </c>
      <c r="BK14" s="17">
        <v>5.0991399584627298E-2</v>
      </c>
      <c r="BL14" s="17">
        <v>7.25428829767258E-2</v>
      </c>
      <c r="BM14" s="17">
        <v>7.4725872135393098E-2</v>
      </c>
      <c r="BN14" s="17"/>
      <c r="BO14" s="17">
        <v>6.8478655294513593E-2</v>
      </c>
      <c r="BP14" s="17">
        <v>0.14223852889768601</v>
      </c>
      <c r="BQ14" s="17">
        <v>7.20220493204526E-2</v>
      </c>
      <c r="BR14" s="17"/>
      <c r="BS14" s="17">
        <v>9.0536606725746399E-2</v>
      </c>
      <c r="BT14" s="17">
        <v>7.2924177697541601E-2</v>
      </c>
      <c r="BU14" s="17"/>
      <c r="BV14" s="17">
        <v>7.1127343691317998E-2</v>
      </c>
      <c r="BW14" s="17">
        <v>8.4835697507342295E-2</v>
      </c>
      <c r="BX14" s="17">
        <v>9.0989046209276003E-2</v>
      </c>
      <c r="BY14" s="17"/>
      <c r="BZ14" s="17">
        <v>6.6625972978817005E-2</v>
      </c>
      <c r="CA14" s="17">
        <v>0.16030637376971801</v>
      </c>
    </row>
    <row r="15" spans="2:79" x14ac:dyDescent="0.3">
      <c r="B15" s="18" t="s">
        <v>327</v>
      </c>
      <c r="C15" s="19">
        <v>3.5799748769471298E-2</v>
      </c>
      <c r="D15" s="19">
        <v>4.7462807755404297E-2</v>
      </c>
      <c r="E15" s="19">
        <v>2.3869455449162299E-2</v>
      </c>
      <c r="F15" s="19"/>
      <c r="G15" s="19">
        <v>2.9616453088406401E-2</v>
      </c>
      <c r="H15" s="19">
        <v>8.4295354601824496E-3</v>
      </c>
      <c r="I15" s="19">
        <v>3.0938929794248601E-2</v>
      </c>
      <c r="J15" s="19">
        <v>4.4514042683507497E-2</v>
      </c>
      <c r="K15" s="19">
        <v>5.8287474855983998E-2</v>
      </c>
      <c r="L15" s="19">
        <v>4.5348805318897401E-2</v>
      </c>
      <c r="M15" s="19"/>
      <c r="N15" s="19">
        <v>4.0079285583123E-2</v>
      </c>
      <c r="O15" s="19">
        <v>3.5646279191462703E-2</v>
      </c>
      <c r="P15" s="19">
        <v>3.8304650454602303E-2</v>
      </c>
      <c r="Q15" s="19">
        <v>3.0341964404564398E-2</v>
      </c>
      <c r="R15" s="19"/>
      <c r="S15" s="19">
        <v>2.9558595820931201E-2</v>
      </c>
      <c r="T15" s="19">
        <v>1.1339950980835799E-2</v>
      </c>
      <c r="U15" s="19">
        <v>1.4405410355361799E-2</v>
      </c>
      <c r="V15" s="19">
        <v>4.6874396953986902E-2</v>
      </c>
      <c r="W15" s="19">
        <v>3.6907524341040401E-2</v>
      </c>
      <c r="X15" s="19">
        <v>0</v>
      </c>
      <c r="Y15" s="19">
        <v>7.2502093014731803E-2</v>
      </c>
      <c r="Z15" s="19">
        <v>3.5051119183572198E-2</v>
      </c>
      <c r="AA15" s="19">
        <v>4.4801141506867898E-2</v>
      </c>
      <c r="AB15" s="19">
        <v>4.0595735625744499E-2</v>
      </c>
      <c r="AC15" s="19">
        <v>0.11087917793123001</v>
      </c>
      <c r="AD15" s="19">
        <v>5.2172550881937403E-2</v>
      </c>
      <c r="AE15" s="19"/>
      <c r="AF15" s="19">
        <v>3.8467121137721702E-2</v>
      </c>
      <c r="AG15" s="19">
        <v>1.6928229173755201E-2</v>
      </c>
      <c r="AH15" s="19">
        <v>3.81758980822718E-2</v>
      </c>
      <c r="AI15" s="19">
        <v>7.9654145825184305E-2</v>
      </c>
      <c r="AJ15" s="19">
        <v>5.7558303045533998E-2</v>
      </c>
      <c r="AK15" s="19"/>
      <c r="AL15" s="19">
        <v>1.6606388578254399E-2</v>
      </c>
      <c r="AM15" s="19">
        <v>1.6605652500710701E-2</v>
      </c>
      <c r="AN15" s="19">
        <v>5.5768780292444801E-2</v>
      </c>
      <c r="AO15" s="19">
        <v>7.5541993766502502E-2</v>
      </c>
      <c r="AP15" s="19">
        <v>1.53894868179971E-2</v>
      </c>
      <c r="AQ15" s="19">
        <v>1.9003501029730498E-2</v>
      </c>
      <c r="AR15" s="19"/>
      <c r="AS15" s="19">
        <v>0</v>
      </c>
      <c r="AT15" s="19">
        <v>4.08352616926475E-2</v>
      </c>
      <c r="AU15" s="19">
        <v>3.63738601819351E-2</v>
      </c>
      <c r="AV15" s="19">
        <v>5.21440893377094E-2</v>
      </c>
      <c r="AW15" s="19">
        <v>7.3348578919073398E-2</v>
      </c>
      <c r="AX15" s="19"/>
      <c r="AY15" s="19">
        <v>3.9449560219646698E-2</v>
      </c>
      <c r="AZ15" s="19">
        <v>3.2473534206502903E-2</v>
      </c>
      <c r="BA15" s="19">
        <v>3.90950661446949E-2</v>
      </c>
      <c r="BB15" s="19">
        <v>2.8833138909771201E-2</v>
      </c>
      <c r="BC15" s="19">
        <v>0</v>
      </c>
      <c r="BD15" s="19"/>
      <c r="BE15" s="19">
        <v>7.9743851244399006E-2</v>
      </c>
      <c r="BF15" s="19">
        <v>7.8981912470188403E-2</v>
      </c>
      <c r="BG15" s="19">
        <v>2.0017001593153599E-2</v>
      </c>
      <c r="BH15" s="19">
        <v>3.3972776177057899E-2</v>
      </c>
      <c r="BI15" s="19"/>
      <c r="BJ15" s="19">
        <v>7.4605273841505601E-2</v>
      </c>
      <c r="BK15" s="19">
        <v>1.8691196940757399E-2</v>
      </c>
      <c r="BL15" s="19">
        <v>2.8323945535326099E-2</v>
      </c>
      <c r="BM15" s="19">
        <v>3.4233046791503997E-2</v>
      </c>
      <c r="BN15" s="19"/>
      <c r="BO15" s="19">
        <v>3.9940147883359298E-2</v>
      </c>
      <c r="BP15" s="19">
        <v>2.4305740528636099E-2</v>
      </c>
      <c r="BQ15" s="19">
        <v>3.7637462342170101E-2</v>
      </c>
      <c r="BR15" s="19"/>
      <c r="BS15" s="19">
        <v>2.4300790134733099E-2</v>
      </c>
      <c r="BT15" s="19">
        <v>4.9629922363556601E-2</v>
      </c>
      <c r="BU15" s="19"/>
      <c r="BV15" s="19">
        <v>2.0734624400395699E-2</v>
      </c>
      <c r="BW15" s="19">
        <v>4.08061960269262E-2</v>
      </c>
      <c r="BX15" s="19">
        <v>3.9097469734651898E-2</v>
      </c>
      <c r="BY15" s="19"/>
      <c r="BZ15" s="19">
        <v>3.0973495220904399E-2</v>
      </c>
      <c r="CA15" s="19">
        <v>2.07954837576317E-2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647</v>
      </c>
      <c r="D7" s="10">
        <v>322</v>
      </c>
      <c r="E7" s="10">
        <v>324</v>
      </c>
      <c r="F7" s="10"/>
      <c r="G7" s="10">
        <v>100</v>
      </c>
      <c r="H7" s="10">
        <v>109</v>
      </c>
      <c r="I7" s="10">
        <v>106</v>
      </c>
      <c r="J7" s="10">
        <v>98</v>
      </c>
      <c r="K7" s="10">
        <v>100</v>
      </c>
      <c r="L7" s="10">
        <v>134</v>
      </c>
      <c r="M7" s="10"/>
      <c r="N7" s="10">
        <v>175</v>
      </c>
      <c r="O7" s="10">
        <v>166</v>
      </c>
      <c r="P7" s="10">
        <v>139</v>
      </c>
      <c r="Q7" s="10">
        <v>164</v>
      </c>
      <c r="R7" s="10"/>
      <c r="S7" s="10">
        <v>98</v>
      </c>
      <c r="T7" s="10">
        <v>85</v>
      </c>
      <c r="U7" s="10">
        <v>62</v>
      </c>
      <c r="V7" s="10">
        <v>59</v>
      </c>
      <c r="W7" s="10">
        <v>49</v>
      </c>
      <c r="X7" s="10">
        <v>50</v>
      </c>
      <c r="Y7" s="10">
        <v>55</v>
      </c>
      <c r="Z7" s="10">
        <v>27</v>
      </c>
      <c r="AA7" s="10">
        <v>72</v>
      </c>
      <c r="AB7" s="10">
        <v>54</v>
      </c>
      <c r="AC7" s="10">
        <v>19</v>
      </c>
      <c r="AD7" s="10">
        <v>17</v>
      </c>
      <c r="AE7" s="10"/>
      <c r="AF7" s="10">
        <v>131</v>
      </c>
      <c r="AG7" s="10">
        <v>224</v>
      </c>
      <c r="AH7" s="10">
        <v>54</v>
      </c>
      <c r="AI7" s="10">
        <v>65</v>
      </c>
      <c r="AJ7" s="10">
        <v>38</v>
      </c>
      <c r="AK7" s="10"/>
      <c r="AL7" s="10">
        <v>170</v>
      </c>
      <c r="AM7" s="10">
        <v>111</v>
      </c>
      <c r="AN7" s="10">
        <v>60</v>
      </c>
      <c r="AO7" s="10">
        <v>133</v>
      </c>
      <c r="AP7" s="10">
        <v>55</v>
      </c>
      <c r="AQ7" s="10">
        <v>49</v>
      </c>
      <c r="AR7" s="10"/>
      <c r="AS7" s="10">
        <v>111</v>
      </c>
      <c r="AT7" s="10">
        <v>304</v>
      </c>
      <c r="AU7" s="10">
        <v>161</v>
      </c>
      <c r="AV7" s="10">
        <v>54</v>
      </c>
      <c r="AW7" s="10">
        <v>15</v>
      </c>
      <c r="AX7" s="10"/>
      <c r="AY7" s="10">
        <v>170</v>
      </c>
      <c r="AZ7" s="10">
        <v>254</v>
      </c>
      <c r="BA7" s="10">
        <v>129</v>
      </c>
      <c r="BB7" s="10">
        <v>77</v>
      </c>
      <c r="BC7" s="10">
        <v>14</v>
      </c>
      <c r="BD7" s="10"/>
      <c r="BE7" s="10">
        <v>22</v>
      </c>
      <c r="BF7" s="10">
        <v>107</v>
      </c>
      <c r="BG7" s="10">
        <v>328</v>
      </c>
      <c r="BH7" s="10">
        <v>187</v>
      </c>
      <c r="BI7" s="10"/>
      <c r="BJ7" s="10">
        <v>72</v>
      </c>
      <c r="BK7" s="10">
        <v>61</v>
      </c>
      <c r="BL7" s="10">
        <v>170</v>
      </c>
      <c r="BM7" s="10">
        <v>340</v>
      </c>
      <c r="BN7" s="10"/>
      <c r="BO7" s="10">
        <v>87</v>
      </c>
      <c r="BP7" s="10">
        <v>89</v>
      </c>
      <c r="BQ7" s="10">
        <v>466</v>
      </c>
      <c r="BR7" s="10"/>
      <c r="BS7" s="10">
        <v>351</v>
      </c>
      <c r="BT7" s="10">
        <v>294</v>
      </c>
      <c r="BU7" s="10"/>
      <c r="BV7" s="10">
        <v>134</v>
      </c>
      <c r="BW7" s="10">
        <v>266</v>
      </c>
      <c r="BX7" s="10">
        <v>211</v>
      </c>
      <c r="BY7" s="10"/>
      <c r="BZ7" s="10">
        <v>31</v>
      </c>
      <c r="CA7" s="10">
        <v>48</v>
      </c>
    </row>
    <row r="8" spans="2:79" ht="30" customHeight="1" x14ac:dyDescent="0.3">
      <c r="B8" s="11" t="s">
        <v>20</v>
      </c>
      <c r="C8" s="11">
        <v>651</v>
      </c>
      <c r="D8" s="11">
        <v>330</v>
      </c>
      <c r="E8" s="11">
        <v>320</v>
      </c>
      <c r="F8" s="11"/>
      <c r="G8" s="11">
        <v>94</v>
      </c>
      <c r="H8" s="11">
        <v>116</v>
      </c>
      <c r="I8" s="11">
        <v>109</v>
      </c>
      <c r="J8" s="11">
        <v>114</v>
      </c>
      <c r="K8" s="11">
        <v>93</v>
      </c>
      <c r="L8" s="11">
        <v>126</v>
      </c>
      <c r="M8" s="11"/>
      <c r="N8" s="11">
        <v>164</v>
      </c>
      <c r="O8" s="11">
        <v>169</v>
      </c>
      <c r="P8" s="11">
        <v>144</v>
      </c>
      <c r="Q8" s="11">
        <v>172</v>
      </c>
      <c r="R8" s="11"/>
      <c r="S8" s="11">
        <v>94</v>
      </c>
      <c r="T8" s="11">
        <v>81</v>
      </c>
      <c r="U8" s="11">
        <v>64</v>
      </c>
      <c r="V8" s="11">
        <v>59</v>
      </c>
      <c r="W8" s="11">
        <v>51</v>
      </c>
      <c r="X8" s="11">
        <v>49</v>
      </c>
      <c r="Y8" s="11">
        <v>51</v>
      </c>
      <c r="Z8" s="11">
        <v>29</v>
      </c>
      <c r="AA8" s="11">
        <v>68</v>
      </c>
      <c r="AB8" s="11">
        <v>61</v>
      </c>
      <c r="AC8" s="11">
        <v>25</v>
      </c>
      <c r="AD8" s="11">
        <v>20</v>
      </c>
      <c r="AE8" s="11"/>
      <c r="AF8" s="11">
        <v>127</v>
      </c>
      <c r="AG8" s="11">
        <v>225</v>
      </c>
      <c r="AH8" s="11">
        <v>53</v>
      </c>
      <c r="AI8" s="11">
        <v>66</v>
      </c>
      <c r="AJ8" s="11">
        <v>38</v>
      </c>
      <c r="AK8" s="11"/>
      <c r="AL8" s="11">
        <v>169</v>
      </c>
      <c r="AM8" s="11">
        <v>107</v>
      </c>
      <c r="AN8" s="11">
        <v>60</v>
      </c>
      <c r="AO8" s="11">
        <v>136</v>
      </c>
      <c r="AP8" s="11">
        <v>56</v>
      </c>
      <c r="AQ8" s="11">
        <v>50</v>
      </c>
      <c r="AR8" s="11"/>
      <c r="AS8" s="11">
        <v>111</v>
      </c>
      <c r="AT8" s="11">
        <v>307</v>
      </c>
      <c r="AU8" s="11">
        <v>162</v>
      </c>
      <c r="AV8" s="11">
        <v>54</v>
      </c>
      <c r="AW8" s="11">
        <v>15</v>
      </c>
      <c r="AX8" s="11"/>
      <c r="AY8" s="11">
        <v>167</v>
      </c>
      <c r="AZ8" s="11">
        <v>257</v>
      </c>
      <c r="BA8" s="11">
        <v>132</v>
      </c>
      <c r="BB8" s="11">
        <v>78</v>
      </c>
      <c r="BC8" s="11">
        <v>15</v>
      </c>
      <c r="BD8" s="11"/>
      <c r="BE8" s="11">
        <v>23</v>
      </c>
      <c r="BF8" s="11">
        <v>108</v>
      </c>
      <c r="BG8" s="11">
        <v>330</v>
      </c>
      <c r="BH8" s="11">
        <v>187</v>
      </c>
      <c r="BI8" s="11"/>
      <c r="BJ8" s="11">
        <v>77</v>
      </c>
      <c r="BK8" s="11">
        <v>60</v>
      </c>
      <c r="BL8" s="11">
        <v>171</v>
      </c>
      <c r="BM8" s="11">
        <v>339</v>
      </c>
      <c r="BN8" s="11"/>
      <c r="BO8" s="11">
        <v>90</v>
      </c>
      <c r="BP8" s="11">
        <v>91</v>
      </c>
      <c r="BQ8" s="11">
        <v>466</v>
      </c>
      <c r="BR8" s="11"/>
      <c r="BS8" s="11">
        <v>352</v>
      </c>
      <c r="BT8" s="11">
        <v>297</v>
      </c>
      <c r="BU8" s="11"/>
      <c r="BV8" s="11">
        <v>132</v>
      </c>
      <c r="BW8" s="11">
        <v>272</v>
      </c>
      <c r="BX8" s="11">
        <v>211</v>
      </c>
      <c r="BY8" s="11"/>
      <c r="BZ8" s="11">
        <v>33</v>
      </c>
      <c r="CA8" s="11">
        <v>49</v>
      </c>
    </row>
    <row r="9" spans="2:79" x14ac:dyDescent="0.3">
      <c r="B9" s="18" t="s">
        <v>321</v>
      </c>
      <c r="C9" s="17">
        <v>6.2290887307438897E-2</v>
      </c>
      <c r="D9" s="17">
        <v>8.6550671012243993E-2</v>
      </c>
      <c r="E9" s="17">
        <v>3.7438623478058902E-2</v>
      </c>
      <c r="F9" s="17"/>
      <c r="G9" s="17">
        <v>5.1929196355846002E-2</v>
      </c>
      <c r="H9" s="17">
        <v>0.10195993967243</v>
      </c>
      <c r="I9" s="17">
        <v>8.83115674720448E-2</v>
      </c>
      <c r="J9" s="17">
        <v>4.4361533910587697E-2</v>
      </c>
      <c r="K9" s="17">
        <v>3.8863426679549999E-2</v>
      </c>
      <c r="L9" s="17">
        <v>4.4587807244696603E-2</v>
      </c>
      <c r="M9" s="17"/>
      <c r="N9" s="17">
        <v>7.09857743335469E-2</v>
      </c>
      <c r="O9" s="17">
        <v>5.34592316148573E-2</v>
      </c>
      <c r="P9" s="17">
        <v>5.3781291960989998E-2</v>
      </c>
      <c r="Q9" s="17">
        <v>7.0828800223897398E-2</v>
      </c>
      <c r="R9" s="17"/>
      <c r="S9" s="17">
        <v>5.2499588080025202E-2</v>
      </c>
      <c r="T9" s="17">
        <v>2.29554627087462E-2</v>
      </c>
      <c r="U9" s="17">
        <v>3.3672816962721799E-2</v>
      </c>
      <c r="V9" s="17">
        <v>6.8519021906090799E-2</v>
      </c>
      <c r="W9" s="17">
        <v>0.146945157787185</v>
      </c>
      <c r="X9" s="17">
        <v>6.1313448062080403E-2</v>
      </c>
      <c r="Y9" s="17">
        <v>3.3425824322865103E-2</v>
      </c>
      <c r="Z9" s="17">
        <v>3.39336842280012E-2</v>
      </c>
      <c r="AA9" s="17">
        <v>8.62818160467686E-2</v>
      </c>
      <c r="AB9" s="17">
        <v>3.6642422648877002E-2</v>
      </c>
      <c r="AC9" s="17">
        <v>0.113009731561902</v>
      </c>
      <c r="AD9" s="17">
        <v>0.17169781959949801</v>
      </c>
      <c r="AE9" s="17"/>
      <c r="AF9" s="17">
        <v>4.4691691867236899E-2</v>
      </c>
      <c r="AG9" s="17">
        <v>6.6045730782932105E-2</v>
      </c>
      <c r="AH9" s="17">
        <v>6.24684549632697E-2</v>
      </c>
      <c r="AI9" s="17">
        <v>0.112822018193134</v>
      </c>
      <c r="AJ9" s="17">
        <v>8.2911716056001603E-2</v>
      </c>
      <c r="AK9" s="17"/>
      <c r="AL9" s="17">
        <v>4.4998486989367099E-2</v>
      </c>
      <c r="AM9" s="17">
        <v>5.2924548841693703E-2</v>
      </c>
      <c r="AN9" s="17">
        <v>6.5096270753519495E-2</v>
      </c>
      <c r="AO9" s="17">
        <v>9.6756627867124703E-2</v>
      </c>
      <c r="AP9" s="17">
        <v>7.4199265003504905E-2</v>
      </c>
      <c r="AQ9" s="17">
        <v>1.5838744202001698E-2</v>
      </c>
      <c r="AR9" s="17"/>
      <c r="AS9" s="17">
        <v>7.0839244663888704E-2</v>
      </c>
      <c r="AT9" s="17">
        <v>5.7195969783351099E-2</v>
      </c>
      <c r="AU9" s="17">
        <v>6.2912510412454395E-2</v>
      </c>
      <c r="AV9" s="17">
        <v>3.60750274739986E-2</v>
      </c>
      <c r="AW9" s="17">
        <v>0.20509199444043699</v>
      </c>
      <c r="AX9" s="17"/>
      <c r="AY9" s="17">
        <v>6.43229055680202E-2</v>
      </c>
      <c r="AZ9" s="17">
        <v>6.3205536567354698E-2</v>
      </c>
      <c r="BA9" s="17">
        <v>3.2675373761318197E-2</v>
      </c>
      <c r="BB9" s="17">
        <v>0.106107021572531</v>
      </c>
      <c r="BC9" s="17">
        <v>6.7948488660864004E-2</v>
      </c>
      <c r="BD9" s="17"/>
      <c r="BE9" s="17">
        <v>0.18632336907941899</v>
      </c>
      <c r="BF9" s="17">
        <v>6.3320842061145105E-2</v>
      </c>
      <c r="BG9" s="17">
        <v>5.01901045346815E-2</v>
      </c>
      <c r="BH9" s="17">
        <v>6.9142570111327906E-2</v>
      </c>
      <c r="BI9" s="17"/>
      <c r="BJ9" s="17">
        <v>0.12281095591353</v>
      </c>
      <c r="BK9" s="17">
        <v>7.4261427288398796E-2</v>
      </c>
      <c r="BL9" s="17">
        <v>6.5746088439523606E-2</v>
      </c>
      <c r="BM9" s="17">
        <v>4.5440590246763599E-2</v>
      </c>
      <c r="BN9" s="17"/>
      <c r="BO9" s="17">
        <v>6.5085362368226096E-2</v>
      </c>
      <c r="BP9" s="17">
        <v>0.120592085774767</v>
      </c>
      <c r="BQ9" s="17">
        <v>4.8475273193923897E-2</v>
      </c>
      <c r="BR9" s="17"/>
      <c r="BS9" s="17">
        <v>5.7388819791598399E-2</v>
      </c>
      <c r="BT9" s="17">
        <v>6.8489461793788106E-2</v>
      </c>
      <c r="BU9" s="17"/>
      <c r="BV9" s="17">
        <v>5.6148412707668197E-2</v>
      </c>
      <c r="BW9" s="17">
        <v>6.1515038462234398E-2</v>
      </c>
      <c r="BX9" s="17">
        <v>7.3507014425884101E-2</v>
      </c>
      <c r="BY9" s="17"/>
      <c r="BZ9" s="17">
        <v>5.2029926771882402E-2</v>
      </c>
      <c r="CA9" s="17">
        <v>0.117245518943514</v>
      </c>
    </row>
    <row r="10" spans="2:79" x14ac:dyDescent="0.3">
      <c r="B10" s="18" t="s">
        <v>322</v>
      </c>
      <c r="C10" s="17">
        <v>8.6168978238365806E-2</v>
      </c>
      <c r="D10" s="17">
        <v>9.9207397055150207E-2</v>
      </c>
      <c r="E10" s="17">
        <v>6.9962811934607599E-2</v>
      </c>
      <c r="F10" s="17"/>
      <c r="G10" s="17">
        <v>0.109459168150442</v>
      </c>
      <c r="H10" s="17">
        <v>0.121658852575071</v>
      </c>
      <c r="I10" s="17">
        <v>0.110043416464807</v>
      </c>
      <c r="J10" s="17">
        <v>6.8082294794038503E-2</v>
      </c>
      <c r="K10" s="17">
        <v>6.8999071536826606E-2</v>
      </c>
      <c r="L10" s="17">
        <v>4.4580138586891097E-2</v>
      </c>
      <c r="M10" s="17"/>
      <c r="N10" s="17">
        <v>9.7174514633797102E-2</v>
      </c>
      <c r="O10" s="17">
        <v>8.8325305705497403E-2</v>
      </c>
      <c r="P10" s="17">
        <v>0.104661520519557</v>
      </c>
      <c r="Q10" s="17">
        <v>5.94149741024926E-2</v>
      </c>
      <c r="R10" s="17"/>
      <c r="S10" s="17">
        <v>0.119007234521947</v>
      </c>
      <c r="T10" s="17">
        <v>8.7121258200528698E-2</v>
      </c>
      <c r="U10" s="17">
        <v>9.4461802765707106E-2</v>
      </c>
      <c r="V10" s="17">
        <v>0.12542473952580799</v>
      </c>
      <c r="W10" s="17">
        <v>4.5457524187159599E-2</v>
      </c>
      <c r="X10" s="17">
        <v>0.154329589069398</v>
      </c>
      <c r="Y10" s="17">
        <v>0</v>
      </c>
      <c r="Z10" s="17">
        <v>0.104783188344989</v>
      </c>
      <c r="AA10" s="17">
        <v>6.8309263276813997E-2</v>
      </c>
      <c r="AB10" s="17">
        <v>9.0547422375120104E-2</v>
      </c>
      <c r="AC10" s="17">
        <v>0</v>
      </c>
      <c r="AD10" s="17">
        <v>7.1130894190897798E-2</v>
      </c>
      <c r="AE10" s="17"/>
      <c r="AF10" s="17">
        <v>0.13562695787675</v>
      </c>
      <c r="AG10" s="17">
        <v>6.7557086590717103E-2</v>
      </c>
      <c r="AH10" s="17">
        <v>1.5775000801015501E-2</v>
      </c>
      <c r="AI10" s="17">
        <v>0.13094276678509001</v>
      </c>
      <c r="AJ10" s="17">
        <v>0.151683927246205</v>
      </c>
      <c r="AK10" s="17"/>
      <c r="AL10" s="17">
        <v>8.99096725992969E-2</v>
      </c>
      <c r="AM10" s="17">
        <v>0.12715282236030201</v>
      </c>
      <c r="AN10" s="17">
        <v>1.38415672034151E-2</v>
      </c>
      <c r="AO10" s="17">
        <v>9.3416966388602599E-2</v>
      </c>
      <c r="AP10" s="17">
        <v>0.123090016138989</v>
      </c>
      <c r="AQ10" s="17">
        <v>3.7688750049565602E-2</v>
      </c>
      <c r="AR10" s="17"/>
      <c r="AS10" s="17">
        <v>0.10412355844841401</v>
      </c>
      <c r="AT10" s="17">
        <v>9.0909862165113001E-2</v>
      </c>
      <c r="AU10" s="17">
        <v>5.50544072560245E-2</v>
      </c>
      <c r="AV10" s="17">
        <v>8.5564127283632704E-2</v>
      </c>
      <c r="AW10" s="17">
        <v>0.14298148654135301</v>
      </c>
      <c r="AX10" s="17"/>
      <c r="AY10" s="17">
        <v>7.8639162614704605E-2</v>
      </c>
      <c r="AZ10" s="17">
        <v>0.101941655680445</v>
      </c>
      <c r="BA10" s="17">
        <v>5.6982005944918201E-2</v>
      </c>
      <c r="BB10" s="17">
        <v>8.3099582946841194E-2</v>
      </c>
      <c r="BC10" s="17">
        <v>0.124490168679841</v>
      </c>
      <c r="BD10" s="17"/>
      <c r="BE10" s="17">
        <v>8.3931931386667102E-2</v>
      </c>
      <c r="BF10" s="17">
        <v>0.13487334640899601</v>
      </c>
      <c r="BG10" s="17">
        <v>7.9082784161251196E-2</v>
      </c>
      <c r="BH10" s="17">
        <v>6.6494322049574298E-2</v>
      </c>
      <c r="BI10" s="17"/>
      <c r="BJ10" s="17">
        <v>0.14928231127417299</v>
      </c>
      <c r="BK10" s="17">
        <v>9.8413373888922295E-2</v>
      </c>
      <c r="BL10" s="17">
        <v>7.1694633670996294E-2</v>
      </c>
      <c r="BM10" s="17">
        <v>7.7995369155493904E-2</v>
      </c>
      <c r="BN10" s="17"/>
      <c r="BO10" s="17">
        <v>0.15004206813442</v>
      </c>
      <c r="BP10" s="17">
        <v>0.11994683022427501</v>
      </c>
      <c r="BQ10" s="17">
        <v>6.8276020925761002E-2</v>
      </c>
      <c r="BR10" s="17"/>
      <c r="BS10" s="17">
        <v>7.8681216669881301E-2</v>
      </c>
      <c r="BT10" s="17">
        <v>9.5579326590323394E-2</v>
      </c>
      <c r="BU10" s="17"/>
      <c r="BV10" s="17">
        <v>0.104012387213944</v>
      </c>
      <c r="BW10" s="17">
        <v>5.34783563734356E-2</v>
      </c>
      <c r="BX10" s="17">
        <v>0.118250709632507</v>
      </c>
      <c r="BY10" s="17"/>
      <c r="BZ10" s="17">
        <v>3.6212672422247197E-2</v>
      </c>
      <c r="CA10" s="17">
        <v>6.2668896907881605E-2</v>
      </c>
    </row>
    <row r="11" spans="2:79" x14ac:dyDescent="0.3">
      <c r="B11" s="18" t="s">
        <v>323</v>
      </c>
      <c r="C11" s="17">
        <v>0.18807346618156301</v>
      </c>
      <c r="D11" s="17">
        <v>0.19535227841940001</v>
      </c>
      <c r="E11" s="17">
        <v>0.18112636193738499</v>
      </c>
      <c r="F11" s="17"/>
      <c r="G11" s="17">
        <v>0.21439360653577899</v>
      </c>
      <c r="H11" s="17">
        <v>0.19854206137692601</v>
      </c>
      <c r="I11" s="17">
        <v>0.19407173382357701</v>
      </c>
      <c r="J11" s="17">
        <v>0.19123622619292999</v>
      </c>
      <c r="K11" s="17">
        <v>0.14525111782366501</v>
      </c>
      <c r="L11" s="17">
        <v>0.18225228372996299</v>
      </c>
      <c r="M11" s="17"/>
      <c r="N11" s="17">
        <v>0.13486090431157399</v>
      </c>
      <c r="O11" s="17">
        <v>0.237828502557349</v>
      </c>
      <c r="P11" s="17">
        <v>0.16464941730583399</v>
      </c>
      <c r="Q11" s="17">
        <v>0.21273646856179601</v>
      </c>
      <c r="R11" s="17"/>
      <c r="S11" s="17">
        <v>0.11155749846421199</v>
      </c>
      <c r="T11" s="17">
        <v>0.15443957593678001</v>
      </c>
      <c r="U11" s="17">
        <v>0.18710708673937801</v>
      </c>
      <c r="V11" s="17">
        <v>0.106215087329101</v>
      </c>
      <c r="W11" s="17">
        <v>0.12232230247264</v>
      </c>
      <c r="X11" s="17">
        <v>0.188311077924874</v>
      </c>
      <c r="Y11" s="17">
        <v>0.25946378408745302</v>
      </c>
      <c r="Z11" s="17">
        <v>0.284275353690642</v>
      </c>
      <c r="AA11" s="17">
        <v>0.13648971672141999</v>
      </c>
      <c r="AB11" s="17">
        <v>0.41412937940571098</v>
      </c>
      <c r="AC11" s="17">
        <v>0.156216476130737</v>
      </c>
      <c r="AD11" s="17">
        <v>0.2985432601902</v>
      </c>
      <c r="AE11" s="17"/>
      <c r="AF11" s="17">
        <v>0.14190268845744999</v>
      </c>
      <c r="AG11" s="17">
        <v>0.18229596277002799</v>
      </c>
      <c r="AH11" s="17">
        <v>0.15770080295085501</v>
      </c>
      <c r="AI11" s="17">
        <v>0.25286002114401301</v>
      </c>
      <c r="AJ11" s="17">
        <v>0.20969434662594399</v>
      </c>
      <c r="AK11" s="17"/>
      <c r="AL11" s="17">
        <v>0.19183682496011401</v>
      </c>
      <c r="AM11" s="17">
        <v>9.1785735515431593E-2</v>
      </c>
      <c r="AN11" s="17">
        <v>0.20279206868765601</v>
      </c>
      <c r="AO11" s="17">
        <v>0.22894766140888501</v>
      </c>
      <c r="AP11" s="17">
        <v>0.16845496481039399</v>
      </c>
      <c r="AQ11" s="17">
        <v>0.26837034650275599</v>
      </c>
      <c r="AR11" s="17"/>
      <c r="AS11" s="17">
        <v>0.105832448596484</v>
      </c>
      <c r="AT11" s="17">
        <v>0.21612801684677399</v>
      </c>
      <c r="AU11" s="17">
        <v>0.18330084854904699</v>
      </c>
      <c r="AV11" s="17">
        <v>0.20909802215040901</v>
      </c>
      <c r="AW11" s="17">
        <v>0.14407728439790801</v>
      </c>
      <c r="AX11" s="17"/>
      <c r="AY11" s="17">
        <v>0.153987955549161</v>
      </c>
      <c r="AZ11" s="17">
        <v>0.170222429192804</v>
      </c>
      <c r="BA11" s="17">
        <v>0.26044068564073097</v>
      </c>
      <c r="BB11" s="17">
        <v>0.194924913573022</v>
      </c>
      <c r="BC11" s="17">
        <v>0.239174008654464</v>
      </c>
      <c r="BD11" s="17"/>
      <c r="BE11" s="17">
        <v>0.22560387725820399</v>
      </c>
      <c r="BF11" s="17">
        <v>0.2085677143962</v>
      </c>
      <c r="BG11" s="17">
        <v>0.17668949148548299</v>
      </c>
      <c r="BH11" s="17">
        <v>0.194793096130469</v>
      </c>
      <c r="BI11" s="17"/>
      <c r="BJ11" s="17">
        <v>0.18313589844554501</v>
      </c>
      <c r="BK11" s="17">
        <v>0.19354486534770701</v>
      </c>
      <c r="BL11" s="17">
        <v>0.158909825336113</v>
      </c>
      <c r="BM11" s="17">
        <v>0.20227363509372301</v>
      </c>
      <c r="BN11" s="17"/>
      <c r="BO11" s="17">
        <v>0.16375978483895501</v>
      </c>
      <c r="BP11" s="17">
        <v>0.18101481241426301</v>
      </c>
      <c r="BQ11" s="17">
        <v>0.19417470017292901</v>
      </c>
      <c r="BR11" s="17"/>
      <c r="BS11" s="17">
        <v>0.18724111980272001</v>
      </c>
      <c r="BT11" s="17">
        <v>0.183832020756201</v>
      </c>
      <c r="BU11" s="17"/>
      <c r="BV11" s="17">
        <v>0.144524574932855</v>
      </c>
      <c r="BW11" s="17">
        <v>0.224026044589581</v>
      </c>
      <c r="BX11" s="17">
        <v>0.17572022052323999</v>
      </c>
      <c r="BY11" s="17"/>
      <c r="BZ11" s="17">
        <v>0.19785752240380899</v>
      </c>
      <c r="CA11" s="17">
        <v>0.107982676539737</v>
      </c>
    </row>
    <row r="12" spans="2:79" x14ac:dyDescent="0.3">
      <c r="B12" s="18" t="s">
        <v>324</v>
      </c>
      <c r="C12" s="17">
        <v>0.29011689279297298</v>
      </c>
      <c r="D12" s="17">
        <v>0.255203978701949</v>
      </c>
      <c r="E12" s="17">
        <v>0.32702470840721898</v>
      </c>
      <c r="F12" s="17"/>
      <c r="G12" s="17">
        <v>0.25779825309771498</v>
      </c>
      <c r="H12" s="17">
        <v>0.231889195282728</v>
      </c>
      <c r="I12" s="17">
        <v>0.22660866040382199</v>
      </c>
      <c r="J12" s="17">
        <v>0.40819212476852901</v>
      </c>
      <c r="K12" s="17">
        <v>0.31268522469300403</v>
      </c>
      <c r="L12" s="17">
        <v>0.29909691227484198</v>
      </c>
      <c r="M12" s="17"/>
      <c r="N12" s="17">
        <v>0.21301007939748101</v>
      </c>
      <c r="O12" s="17">
        <v>0.25178225776694402</v>
      </c>
      <c r="P12" s="17">
        <v>0.33506134361852102</v>
      </c>
      <c r="Q12" s="17">
        <v>0.36319220865628898</v>
      </c>
      <c r="R12" s="17"/>
      <c r="S12" s="17">
        <v>0.34263095030242002</v>
      </c>
      <c r="T12" s="17">
        <v>0.256024941505898</v>
      </c>
      <c r="U12" s="17">
        <v>0.33496897994477798</v>
      </c>
      <c r="V12" s="17">
        <v>0.245016094267414</v>
      </c>
      <c r="W12" s="17">
        <v>0.31959326616471601</v>
      </c>
      <c r="X12" s="17">
        <v>0.28717004352026299</v>
      </c>
      <c r="Y12" s="17">
        <v>0.32430543884868701</v>
      </c>
      <c r="Z12" s="17">
        <v>0.429361920993096</v>
      </c>
      <c r="AA12" s="17">
        <v>0.21381329636837099</v>
      </c>
      <c r="AB12" s="17">
        <v>0.18181735364270901</v>
      </c>
      <c r="AC12" s="17">
        <v>0.42013223130030403</v>
      </c>
      <c r="AD12" s="17">
        <v>0.238141969532877</v>
      </c>
      <c r="AE12" s="17"/>
      <c r="AF12" s="17">
        <v>0.28301908389744601</v>
      </c>
      <c r="AG12" s="17">
        <v>0.27767290020354402</v>
      </c>
      <c r="AH12" s="17">
        <v>0.26120797991129102</v>
      </c>
      <c r="AI12" s="17">
        <v>0.25526105138539701</v>
      </c>
      <c r="AJ12" s="17">
        <v>0.20101632711745501</v>
      </c>
      <c r="AK12" s="17"/>
      <c r="AL12" s="17">
        <v>0.25709769213985101</v>
      </c>
      <c r="AM12" s="17">
        <v>0.29369326727270201</v>
      </c>
      <c r="AN12" s="17">
        <v>0.22831806146124001</v>
      </c>
      <c r="AO12" s="17">
        <v>0.27037072063037798</v>
      </c>
      <c r="AP12" s="17">
        <v>0.248764860914753</v>
      </c>
      <c r="AQ12" s="17">
        <v>0.38188612595024102</v>
      </c>
      <c r="AR12" s="17"/>
      <c r="AS12" s="17">
        <v>0.26461162492953799</v>
      </c>
      <c r="AT12" s="17">
        <v>0.28490935736057099</v>
      </c>
      <c r="AU12" s="17">
        <v>0.33644291999731502</v>
      </c>
      <c r="AV12" s="17">
        <v>0.28823119798460201</v>
      </c>
      <c r="AW12" s="17">
        <v>0.129391378614376</v>
      </c>
      <c r="AX12" s="17"/>
      <c r="AY12" s="17">
        <v>0.258924476063006</v>
      </c>
      <c r="AZ12" s="17">
        <v>0.322922291850884</v>
      </c>
      <c r="BA12" s="17">
        <v>0.30833601174956199</v>
      </c>
      <c r="BB12" s="17">
        <v>0.212394374095734</v>
      </c>
      <c r="BC12" s="17">
        <v>0.31676740108705298</v>
      </c>
      <c r="BD12" s="17"/>
      <c r="BE12" s="17">
        <v>0.20103897483535199</v>
      </c>
      <c r="BF12" s="17">
        <v>0.26342212063988701</v>
      </c>
      <c r="BG12" s="17">
        <v>0.30637320879965102</v>
      </c>
      <c r="BH12" s="17">
        <v>0.29216121110672599</v>
      </c>
      <c r="BI12" s="17"/>
      <c r="BJ12" s="17">
        <v>0.280544838941999</v>
      </c>
      <c r="BK12" s="17">
        <v>0.17407127101713199</v>
      </c>
      <c r="BL12" s="17">
        <v>0.32863308230906102</v>
      </c>
      <c r="BM12" s="17">
        <v>0.29355206615533402</v>
      </c>
      <c r="BN12" s="17"/>
      <c r="BO12" s="17">
        <v>0.27535293703066299</v>
      </c>
      <c r="BP12" s="17">
        <v>0.25197333644890602</v>
      </c>
      <c r="BQ12" s="17">
        <v>0.29713660436898998</v>
      </c>
      <c r="BR12" s="17"/>
      <c r="BS12" s="17">
        <v>0.29180084095873998</v>
      </c>
      <c r="BT12" s="17">
        <v>0.28999259549091999</v>
      </c>
      <c r="BU12" s="17"/>
      <c r="BV12" s="17">
        <v>0.247951450200561</v>
      </c>
      <c r="BW12" s="17">
        <v>0.32290346043270801</v>
      </c>
      <c r="BX12" s="17">
        <v>0.23399893292868201</v>
      </c>
      <c r="BY12" s="17"/>
      <c r="BZ12" s="17">
        <v>0.424248665791438</v>
      </c>
      <c r="CA12" s="17">
        <v>0.320759765658433</v>
      </c>
    </row>
    <row r="13" spans="2:79" x14ac:dyDescent="0.3">
      <c r="B13" s="18" t="s">
        <v>325</v>
      </c>
      <c r="C13" s="17">
        <v>0.234330624854376</v>
      </c>
      <c r="D13" s="17">
        <v>0.22759737337869701</v>
      </c>
      <c r="E13" s="17">
        <v>0.24198513916240599</v>
      </c>
      <c r="F13" s="17"/>
      <c r="G13" s="17">
        <v>0.29862921269670401</v>
      </c>
      <c r="H13" s="17">
        <v>0.15451868212987999</v>
      </c>
      <c r="I13" s="17">
        <v>0.21260448594595999</v>
      </c>
      <c r="J13" s="17">
        <v>0.18576188628318399</v>
      </c>
      <c r="K13" s="17">
        <v>0.28701337346786399</v>
      </c>
      <c r="L13" s="17">
        <v>0.28359577761583099</v>
      </c>
      <c r="M13" s="17"/>
      <c r="N13" s="17">
        <v>0.27023915205267501</v>
      </c>
      <c r="O13" s="17">
        <v>0.26730379008576699</v>
      </c>
      <c r="P13" s="17">
        <v>0.23625068028110999</v>
      </c>
      <c r="Q13" s="17">
        <v>0.16435928874696301</v>
      </c>
      <c r="R13" s="17"/>
      <c r="S13" s="17">
        <v>0.24456363370013201</v>
      </c>
      <c r="T13" s="17">
        <v>0.303472469191507</v>
      </c>
      <c r="U13" s="17">
        <v>0.18827520621295599</v>
      </c>
      <c r="V13" s="17">
        <v>0.246541305172532</v>
      </c>
      <c r="W13" s="17">
        <v>0.30919365700038298</v>
      </c>
      <c r="X13" s="17">
        <v>0.19046232390419099</v>
      </c>
      <c r="Y13" s="17">
        <v>0.20615466367306201</v>
      </c>
      <c r="Z13" s="17">
        <v>0.11342626925216601</v>
      </c>
      <c r="AA13" s="17">
        <v>0.31615162846199102</v>
      </c>
      <c r="AB13" s="17">
        <v>0.200666926052742</v>
      </c>
      <c r="AC13" s="17">
        <v>0.105325238600636</v>
      </c>
      <c r="AD13" s="17">
        <v>0.17044214200375099</v>
      </c>
      <c r="AE13" s="17"/>
      <c r="AF13" s="17">
        <v>0.24712125823633499</v>
      </c>
      <c r="AG13" s="17">
        <v>0.25175202458514601</v>
      </c>
      <c r="AH13" s="17">
        <v>0.37220229206866501</v>
      </c>
      <c r="AI13" s="17">
        <v>0.16191059488557399</v>
      </c>
      <c r="AJ13" s="17">
        <v>0.21877382152133901</v>
      </c>
      <c r="AK13" s="17"/>
      <c r="AL13" s="17">
        <v>0.24015107212175099</v>
      </c>
      <c r="AM13" s="17">
        <v>0.28575168501678799</v>
      </c>
      <c r="AN13" s="17">
        <v>0.38971358291253899</v>
      </c>
      <c r="AO13" s="17">
        <v>0.184479865709583</v>
      </c>
      <c r="AP13" s="17">
        <v>0.196494571476937</v>
      </c>
      <c r="AQ13" s="17">
        <v>0.18782951145228099</v>
      </c>
      <c r="AR13" s="17"/>
      <c r="AS13" s="17">
        <v>0.26141441757605999</v>
      </c>
      <c r="AT13" s="17">
        <v>0.21703230186727401</v>
      </c>
      <c r="AU13" s="17">
        <v>0.264362490007786</v>
      </c>
      <c r="AV13" s="17">
        <v>0.192721645836195</v>
      </c>
      <c r="AW13" s="17">
        <v>0.24917162837999701</v>
      </c>
      <c r="AX13" s="17"/>
      <c r="AY13" s="17">
        <v>0.24731662889648601</v>
      </c>
      <c r="AZ13" s="17">
        <v>0.22059512228761</v>
      </c>
      <c r="BA13" s="17">
        <v>0.231870197834742</v>
      </c>
      <c r="BB13" s="17">
        <v>0.26111496837046499</v>
      </c>
      <c r="BC13" s="17">
        <v>0.18680524132233101</v>
      </c>
      <c r="BD13" s="17"/>
      <c r="BE13" s="17">
        <v>0.1342925579839</v>
      </c>
      <c r="BF13" s="17">
        <v>0.22838928731213201</v>
      </c>
      <c r="BG13" s="17">
        <v>0.24438828580397601</v>
      </c>
      <c r="BH13" s="17">
        <v>0.225530693066438</v>
      </c>
      <c r="BI13" s="17"/>
      <c r="BJ13" s="17">
        <v>0.12949627148005999</v>
      </c>
      <c r="BK13" s="17">
        <v>0.34923892707436499</v>
      </c>
      <c r="BL13" s="17">
        <v>0.21053058585095499</v>
      </c>
      <c r="BM13" s="17">
        <v>0.249753851734069</v>
      </c>
      <c r="BN13" s="17"/>
      <c r="BO13" s="17">
        <v>0.22469464845457601</v>
      </c>
      <c r="BP13" s="17">
        <v>0.205294281322319</v>
      </c>
      <c r="BQ13" s="17">
        <v>0.24444453019787701</v>
      </c>
      <c r="BR13" s="17"/>
      <c r="BS13" s="17">
        <v>0.25045399257403</v>
      </c>
      <c r="BT13" s="17">
        <v>0.216769846910007</v>
      </c>
      <c r="BU13" s="17"/>
      <c r="BV13" s="17">
        <v>0.290156444126696</v>
      </c>
      <c r="BW13" s="17">
        <v>0.22153565286288099</v>
      </c>
      <c r="BX13" s="17">
        <v>0.23701853669339601</v>
      </c>
      <c r="BY13" s="17"/>
      <c r="BZ13" s="17">
        <v>0.127907685467019</v>
      </c>
      <c r="CA13" s="17">
        <v>0.25728970368452297</v>
      </c>
    </row>
    <row r="14" spans="2:79" x14ac:dyDescent="0.3">
      <c r="B14" s="18" t="s">
        <v>326</v>
      </c>
      <c r="C14" s="17">
        <v>0.110120972710752</v>
      </c>
      <c r="D14" s="17">
        <v>0.10827506091528399</v>
      </c>
      <c r="E14" s="17">
        <v>0.112357444085221</v>
      </c>
      <c r="F14" s="17"/>
      <c r="G14" s="17">
        <v>5.84018271358447E-2</v>
      </c>
      <c r="H14" s="17">
        <v>0.167482221068915</v>
      </c>
      <c r="I14" s="17">
        <v>0.13741955249891499</v>
      </c>
      <c r="J14" s="17">
        <v>7.2482269273174305E-2</v>
      </c>
      <c r="K14" s="17">
        <v>0.117075345359154</v>
      </c>
      <c r="L14" s="17">
        <v>0.10142083038963701</v>
      </c>
      <c r="M14" s="17"/>
      <c r="N14" s="17">
        <v>0.17295681902801499</v>
      </c>
      <c r="O14" s="17">
        <v>7.0807611110307006E-2</v>
      </c>
      <c r="P14" s="17">
        <v>7.8134441111965394E-2</v>
      </c>
      <c r="Q14" s="17">
        <v>0.11734661009557699</v>
      </c>
      <c r="R14" s="17"/>
      <c r="S14" s="17">
        <v>9.81687349788323E-2</v>
      </c>
      <c r="T14" s="17">
        <v>0.151246532096634</v>
      </c>
      <c r="U14" s="17">
        <v>0.142842519949474</v>
      </c>
      <c r="V14" s="17">
        <v>0.14300524899367101</v>
      </c>
      <c r="W14" s="17">
        <v>3.6262000132256202E-2</v>
      </c>
      <c r="X14" s="17">
        <v>0.100316475906834</v>
      </c>
      <c r="Y14" s="17">
        <v>0.142533960690399</v>
      </c>
      <c r="Z14" s="17">
        <v>0</v>
      </c>
      <c r="AA14" s="17">
        <v>0.135659182397245</v>
      </c>
      <c r="AB14" s="17">
        <v>7.6196495874841202E-2</v>
      </c>
      <c r="AC14" s="17">
        <v>0.15552265036203899</v>
      </c>
      <c r="AD14" s="17">
        <v>5.0043914482776099E-2</v>
      </c>
      <c r="AE14" s="17"/>
      <c r="AF14" s="17">
        <v>0.109076135702428</v>
      </c>
      <c r="AG14" s="17">
        <v>0.13283987910186701</v>
      </c>
      <c r="AH14" s="17">
        <v>9.3056350445083397E-2</v>
      </c>
      <c r="AI14" s="17">
        <v>5.7813738913609101E-2</v>
      </c>
      <c r="AJ14" s="17">
        <v>0.112656095963293</v>
      </c>
      <c r="AK14" s="17"/>
      <c r="AL14" s="17">
        <v>0.15765122230575801</v>
      </c>
      <c r="AM14" s="17">
        <v>0.122093116681303</v>
      </c>
      <c r="AN14" s="17">
        <v>6.7256370477908597E-2</v>
      </c>
      <c r="AO14" s="17">
        <v>9.0797196619904805E-2</v>
      </c>
      <c r="AP14" s="17">
        <v>0.15158573674905501</v>
      </c>
      <c r="AQ14" s="17">
        <v>5.3165233370489701E-2</v>
      </c>
      <c r="AR14" s="17"/>
      <c r="AS14" s="17">
        <v>0.15763553463039501</v>
      </c>
      <c r="AT14" s="17">
        <v>0.107442952454663</v>
      </c>
      <c r="AU14" s="17">
        <v>6.2981695071092095E-2</v>
      </c>
      <c r="AV14" s="17">
        <v>0.167895500456297</v>
      </c>
      <c r="AW14" s="17">
        <v>0.12928622762592801</v>
      </c>
      <c r="AX14" s="17"/>
      <c r="AY14" s="17">
        <v>0.144540675102768</v>
      </c>
      <c r="AZ14" s="17">
        <v>9.3305615415088403E-2</v>
      </c>
      <c r="BA14" s="17">
        <v>9.4526295450196196E-2</v>
      </c>
      <c r="BB14" s="17">
        <v>0.13037012653167401</v>
      </c>
      <c r="BC14" s="17">
        <v>6.4814691595445895E-2</v>
      </c>
      <c r="BD14" s="17"/>
      <c r="BE14" s="17">
        <v>0.127239466672709</v>
      </c>
      <c r="BF14" s="17">
        <v>8.1508596516611895E-2</v>
      </c>
      <c r="BG14" s="17">
        <v>0.119615127092788</v>
      </c>
      <c r="BH14" s="17">
        <v>0.109593537559225</v>
      </c>
      <c r="BI14" s="17"/>
      <c r="BJ14" s="17">
        <v>0.109127636203339</v>
      </c>
      <c r="BK14" s="17">
        <v>0.110470135383476</v>
      </c>
      <c r="BL14" s="17">
        <v>0.11780955199328499</v>
      </c>
      <c r="BM14" s="17">
        <v>0.10483794502662901</v>
      </c>
      <c r="BN14" s="17"/>
      <c r="BO14" s="17">
        <v>9.8286291034569595E-2</v>
      </c>
      <c r="BP14" s="17">
        <v>8.7799687033791804E-2</v>
      </c>
      <c r="BQ14" s="17">
        <v>0.11796623652559</v>
      </c>
      <c r="BR14" s="17"/>
      <c r="BS14" s="17">
        <v>0.103835655474961</v>
      </c>
      <c r="BT14" s="17">
        <v>0.11826336077253401</v>
      </c>
      <c r="BU14" s="17"/>
      <c r="BV14" s="17">
        <v>0.141099285956403</v>
      </c>
      <c r="BW14" s="17">
        <v>8.5072451711596206E-2</v>
      </c>
      <c r="BX14" s="17">
        <v>0.12880191355446399</v>
      </c>
      <c r="BY14" s="17"/>
      <c r="BZ14" s="17">
        <v>0.12803417677672399</v>
      </c>
      <c r="CA14" s="17">
        <v>0.13405343826591101</v>
      </c>
    </row>
    <row r="15" spans="2:79" x14ac:dyDescent="0.3">
      <c r="B15" s="18" t="s">
        <v>327</v>
      </c>
      <c r="C15" s="19">
        <v>2.8898177914531802E-2</v>
      </c>
      <c r="D15" s="19">
        <v>2.7813240517276999E-2</v>
      </c>
      <c r="E15" s="19">
        <v>3.0104910995102398E-2</v>
      </c>
      <c r="F15" s="19"/>
      <c r="G15" s="19">
        <v>9.3887360276686104E-3</v>
      </c>
      <c r="H15" s="19">
        <v>2.3949047894049301E-2</v>
      </c>
      <c r="I15" s="19">
        <v>3.0940583390874701E-2</v>
      </c>
      <c r="J15" s="19">
        <v>2.98836647775567E-2</v>
      </c>
      <c r="K15" s="19">
        <v>3.0112440439936501E-2</v>
      </c>
      <c r="L15" s="19">
        <v>4.4466250158139098E-2</v>
      </c>
      <c r="M15" s="19"/>
      <c r="N15" s="19">
        <v>4.0772756242911497E-2</v>
      </c>
      <c r="O15" s="19">
        <v>3.0493301159277699E-2</v>
      </c>
      <c r="P15" s="19">
        <v>2.7461305202023299E-2</v>
      </c>
      <c r="Q15" s="19">
        <v>1.2121649612984901E-2</v>
      </c>
      <c r="R15" s="19"/>
      <c r="S15" s="19">
        <v>3.1572359952432003E-2</v>
      </c>
      <c r="T15" s="19">
        <v>2.4739760359906299E-2</v>
      </c>
      <c r="U15" s="19">
        <v>1.86715874249847E-2</v>
      </c>
      <c r="V15" s="19">
        <v>6.5278502805383901E-2</v>
      </c>
      <c r="W15" s="19">
        <v>2.0226092255660501E-2</v>
      </c>
      <c r="X15" s="19">
        <v>1.8097041612359501E-2</v>
      </c>
      <c r="Y15" s="19">
        <v>3.4116328377533499E-2</v>
      </c>
      <c r="Z15" s="19">
        <v>3.4219583491105397E-2</v>
      </c>
      <c r="AA15" s="19">
        <v>4.3295096727390799E-2</v>
      </c>
      <c r="AB15" s="19">
        <v>0</v>
      </c>
      <c r="AC15" s="19">
        <v>4.9793672044382599E-2</v>
      </c>
      <c r="AD15" s="19">
        <v>0</v>
      </c>
      <c r="AE15" s="19"/>
      <c r="AF15" s="19">
        <v>3.85621839623543E-2</v>
      </c>
      <c r="AG15" s="19">
        <v>2.18364159657655E-2</v>
      </c>
      <c r="AH15" s="19">
        <v>3.75891188598204E-2</v>
      </c>
      <c r="AI15" s="19">
        <v>2.83898086931837E-2</v>
      </c>
      <c r="AJ15" s="19">
        <v>2.3263765469763598E-2</v>
      </c>
      <c r="AK15" s="19"/>
      <c r="AL15" s="19">
        <v>1.8355028883862E-2</v>
      </c>
      <c r="AM15" s="19">
        <v>2.6598824311780501E-2</v>
      </c>
      <c r="AN15" s="19">
        <v>3.29820785037215E-2</v>
      </c>
      <c r="AO15" s="19">
        <v>3.5230961375521598E-2</v>
      </c>
      <c r="AP15" s="19">
        <v>3.7410584906366499E-2</v>
      </c>
      <c r="AQ15" s="19">
        <v>5.5221288472664498E-2</v>
      </c>
      <c r="AR15" s="19"/>
      <c r="AS15" s="19">
        <v>3.5543171155220397E-2</v>
      </c>
      <c r="AT15" s="19">
        <v>2.63815395222552E-2</v>
      </c>
      <c r="AU15" s="19">
        <v>3.4945128706280998E-2</v>
      </c>
      <c r="AV15" s="19">
        <v>2.0414478814865598E-2</v>
      </c>
      <c r="AW15" s="19">
        <v>0</v>
      </c>
      <c r="AX15" s="19"/>
      <c r="AY15" s="19">
        <v>5.2268196205854697E-2</v>
      </c>
      <c r="AZ15" s="19">
        <v>2.7807349005814101E-2</v>
      </c>
      <c r="BA15" s="19">
        <v>1.5169429618532199E-2</v>
      </c>
      <c r="BB15" s="19">
        <v>1.1989012909731801E-2</v>
      </c>
      <c r="BC15" s="19">
        <v>0</v>
      </c>
      <c r="BD15" s="19"/>
      <c r="BE15" s="19">
        <v>4.1569822783748801E-2</v>
      </c>
      <c r="BF15" s="19">
        <v>1.9918092665027601E-2</v>
      </c>
      <c r="BG15" s="19">
        <v>2.3660998122170301E-2</v>
      </c>
      <c r="BH15" s="19">
        <v>4.2284569976239403E-2</v>
      </c>
      <c r="BI15" s="19"/>
      <c r="BJ15" s="19">
        <v>2.5602087741354002E-2</v>
      </c>
      <c r="BK15" s="19">
        <v>0</v>
      </c>
      <c r="BL15" s="19">
        <v>4.6676232400065298E-2</v>
      </c>
      <c r="BM15" s="19">
        <v>2.6146542587986599E-2</v>
      </c>
      <c r="BN15" s="19"/>
      <c r="BO15" s="19">
        <v>2.2778908138590799E-2</v>
      </c>
      <c r="BP15" s="19">
        <v>3.33789667816786E-2</v>
      </c>
      <c r="BQ15" s="19">
        <v>2.9526634614929902E-2</v>
      </c>
      <c r="BR15" s="19"/>
      <c r="BS15" s="19">
        <v>3.05983547280698E-2</v>
      </c>
      <c r="BT15" s="19">
        <v>2.7073387686226299E-2</v>
      </c>
      <c r="BU15" s="19"/>
      <c r="BV15" s="19">
        <v>1.6107444861872999E-2</v>
      </c>
      <c r="BW15" s="19">
        <v>3.1468995567564002E-2</v>
      </c>
      <c r="BX15" s="19">
        <v>3.2702672241826602E-2</v>
      </c>
      <c r="BY15" s="19"/>
      <c r="BZ15" s="19">
        <v>3.3709350366880303E-2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647</v>
      </c>
      <c r="D7" s="10">
        <v>322</v>
      </c>
      <c r="E7" s="10">
        <v>324</v>
      </c>
      <c r="F7" s="10"/>
      <c r="G7" s="10">
        <v>100</v>
      </c>
      <c r="H7" s="10">
        <v>109</v>
      </c>
      <c r="I7" s="10">
        <v>106</v>
      </c>
      <c r="J7" s="10">
        <v>98</v>
      </c>
      <c r="K7" s="10">
        <v>100</v>
      </c>
      <c r="L7" s="10">
        <v>134</v>
      </c>
      <c r="M7" s="10"/>
      <c r="N7" s="10">
        <v>175</v>
      </c>
      <c r="O7" s="10">
        <v>166</v>
      </c>
      <c r="P7" s="10">
        <v>139</v>
      </c>
      <c r="Q7" s="10">
        <v>164</v>
      </c>
      <c r="R7" s="10"/>
      <c r="S7" s="10">
        <v>98</v>
      </c>
      <c r="T7" s="10">
        <v>85</v>
      </c>
      <c r="U7" s="10">
        <v>62</v>
      </c>
      <c r="V7" s="10">
        <v>59</v>
      </c>
      <c r="W7" s="10">
        <v>49</v>
      </c>
      <c r="X7" s="10">
        <v>50</v>
      </c>
      <c r="Y7" s="10">
        <v>55</v>
      </c>
      <c r="Z7" s="10">
        <v>27</v>
      </c>
      <c r="AA7" s="10">
        <v>72</v>
      </c>
      <c r="AB7" s="10">
        <v>54</v>
      </c>
      <c r="AC7" s="10">
        <v>19</v>
      </c>
      <c r="AD7" s="10">
        <v>17</v>
      </c>
      <c r="AE7" s="10"/>
      <c r="AF7" s="10">
        <v>131</v>
      </c>
      <c r="AG7" s="10">
        <v>224</v>
      </c>
      <c r="AH7" s="10">
        <v>54</v>
      </c>
      <c r="AI7" s="10">
        <v>65</v>
      </c>
      <c r="AJ7" s="10">
        <v>38</v>
      </c>
      <c r="AK7" s="10"/>
      <c r="AL7" s="10">
        <v>170</v>
      </c>
      <c r="AM7" s="10">
        <v>111</v>
      </c>
      <c r="AN7" s="10">
        <v>60</v>
      </c>
      <c r="AO7" s="10">
        <v>133</v>
      </c>
      <c r="AP7" s="10">
        <v>55</v>
      </c>
      <c r="AQ7" s="10">
        <v>49</v>
      </c>
      <c r="AR7" s="10"/>
      <c r="AS7" s="10">
        <v>111</v>
      </c>
      <c r="AT7" s="10">
        <v>304</v>
      </c>
      <c r="AU7" s="10">
        <v>161</v>
      </c>
      <c r="AV7" s="10">
        <v>54</v>
      </c>
      <c r="AW7" s="10">
        <v>15</v>
      </c>
      <c r="AX7" s="10"/>
      <c r="AY7" s="10">
        <v>170</v>
      </c>
      <c r="AZ7" s="10">
        <v>254</v>
      </c>
      <c r="BA7" s="10">
        <v>129</v>
      </c>
      <c r="BB7" s="10">
        <v>77</v>
      </c>
      <c r="BC7" s="10">
        <v>14</v>
      </c>
      <c r="BD7" s="10"/>
      <c r="BE7" s="10">
        <v>22</v>
      </c>
      <c r="BF7" s="10">
        <v>107</v>
      </c>
      <c r="BG7" s="10">
        <v>328</v>
      </c>
      <c r="BH7" s="10">
        <v>187</v>
      </c>
      <c r="BI7" s="10"/>
      <c r="BJ7" s="10">
        <v>72</v>
      </c>
      <c r="BK7" s="10">
        <v>61</v>
      </c>
      <c r="BL7" s="10">
        <v>170</v>
      </c>
      <c r="BM7" s="10">
        <v>340</v>
      </c>
      <c r="BN7" s="10"/>
      <c r="BO7" s="10">
        <v>87</v>
      </c>
      <c r="BP7" s="10">
        <v>89</v>
      </c>
      <c r="BQ7" s="10">
        <v>466</v>
      </c>
      <c r="BR7" s="10"/>
      <c r="BS7" s="10">
        <v>351</v>
      </c>
      <c r="BT7" s="10">
        <v>294</v>
      </c>
      <c r="BU7" s="10"/>
      <c r="BV7" s="10">
        <v>134</v>
      </c>
      <c r="BW7" s="10">
        <v>266</v>
      </c>
      <c r="BX7" s="10">
        <v>211</v>
      </c>
      <c r="BY7" s="10"/>
      <c r="BZ7" s="10">
        <v>31</v>
      </c>
      <c r="CA7" s="10">
        <v>48</v>
      </c>
    </row>
    <row r="8" spans="2:79" ht="30" customHeight="1" x14ac:dyDescent="0.3">
      <c r="B8" s="11" t="s">
        <v>20</v>
      </c>
      <c r="C8" s="11">
        <v>651</v>
      </c>
      <c r="D8" s="11">
        <v>330</v>
      </c>
      <c r="E8" s="11">
        <v>320</v>
      </c>
      <c r="F8" s="11"/>
      <c r="G8" s="11">
        <v>94</v>
      </c>
      <c r="H8" s="11">
        <v>116</v>
      </c>
      <c r="I8" s="11">
        <v>109</v>
      </c>
      <c r="J8" s="11">
        <v>114</v>
      </c>
      <c r="K8" s="11">
        <v>93</v>
      </c>
      <c r="L8" s="11">
        <v>126</v>
      </c>
      <c r="M8" s="11"/>
      <c r="N8" s="11">
        <v>164</v>
      </c>
      <c r="O8" s="11">
        <v>169</v>
      </c>
      <c r="P8" s="11">
        <v>144</v>
      </c>
      <c r="Q8" s="11">
        <v>172</v>
      </c>
      <c r="R8" s="11"/>
      <c r="S8" s="11">
        <v>94</v>
      </c>
      <c r="T8" s="11">
        <v>81</v>
      </c>
      <c r="U8" s="11">
        <v>64</v>
      </c>
      <c r="V8" s="11">
        <v>59</v>
      </c>
      <c r="W8" s="11">
        <v>51</v>
      </c>
      <c r="X8" s="11">
        <v>49</v>
      </c>
      <c r="Y8" s="11">
        <v>51</v>
      </c>
      <c r="Z8" s="11">
        <v>29</v>
      </c>
      <c r="AA8" s="11">
        <v>68</v>
      </c>
      <c r="AB8" s="11">
        <v>61</v>
      </c>
      <c r="AC8" s="11">
        <v>25</v>
      </c>
      <c r="AD8" s="11">
        <v>20</v>
      </c>
      <c r="AE8" s="11"/>
      <c r="AF8" s="11">
        <v>127</v>
      </c>
      <c r="AG8" s="11">
        <v>225</v>
      </c>
      <c r="AH8" s="11">
        <v>53</v>
      </c>
      <c r="AI8" s="11">
        <v>66</v>
      </c>
      <c r="AJ8" s="11">
        <v>38</v>
      </c>
      <c r="AK8" s="11"/>
      <c r="AL8" s="11">
        <v>169</v>
      </c>
      <c r="AM8" s="11">
        <v>107</v>
      </c>
      <c r="AN8" s="11">
        <v>60</v>
      </c>
      <c r="AO8" s="11">
        <v>136</v>
      </c>
      <c r="AP8" s="11">
        <v>56</v>
      </c>
      <c r="AQ8" s="11">
        <v>50</v>
      </c>
      <c r="AR8" s="11"/>
      <c r="AS8" s="11">
        <v>111</v>
      </c>
      <c r="AT8" s="11">
        <v>307</v>
      </c>
      <c r="AU8" s="11">
        <v>162</v>
      </c>
      <c r="AV8" s="11">
        <v>54</v>
      </c>
      <c r="AW8" s="11">
        <v>15</v>
      </c>
      <c r="AX8" s="11"/>
      <c r="AY8" s="11">
        <v>167</v>
      </c>
      <c r="AZ8" s="11">
        <v>257</v>
      </c>
      <c r="BA8" s="11">
        <v>132</v>
      </c>
      <c r="BB8" s="11">
        <v>78</v>
      </c>
      <c r="BC8" s="11">
        <v>15</v>
      </c>
      <c r="BD8" s="11"/>
      <c r="BE8" s="11">
        <v>23</v>
      </c>
      <c r="BF8" s="11">
        <v>108</v>
      </c>
      <c r="BG8" s="11">
        <v>330</v>
      </c>
      <c r="BH8" s="11">
        <v>187</v>
      </c>
      <c r="BI8" s="11"/>
      <c r="BJ8" s="11">
        <v>77</v>
      </c>
      <c r="BK8" s="11">
        <v>60</v>
      </c>
      <c r="BL8" s="11">
        <v>171</v>
      </c>
      <c r="BM8" s="11">
        <v>339</v>
      </c>
      <c r="BN8" s="11"/>
      <c r="BO8" s="11">
        <v>90</v>
      </c>
      <c r="BP8" s="11">
        <v>91</v>
      </c>
      <c r="BQ8" s="11">
        <v>466</v>
      </c>
      <c r="BR8" s="11"/>
      <c r="BS8" s="11">
        <v>352</v>
      </c>
      <c r="BT8" s="11">
        <v>297</v>
      </c>
      <c r="BU8" s="11"/>
      <c r="BV8" s="11">
        <v>132</v>
      </c>
      <c r="BW8" s="11">
        <v>272</v>
      </c>
      <c r="BX8" s="11">
        <v>211</v>
      </c>
      <c r="BY8" s="11"/>
      <c r="BZ8" s="11">
        <v>33</v>
      </c>
      <c r="CA8" s="11">
        <v>49</v>
      </c>
    </row>
    <row r="9" spans="2:79" x14ac:dyDescent="0.3">
      <c r="B9" s="18" t="s">
        <v>321</v>
      </c>
      <c r="C9" s="17">
        <v>4.5950684186765303E-2</v>
      </c>
      <c r="D9" s="17">
        <v>4.3847783522158103E-2</v>
      </c>
      <c r="E9" s="17">
        <v>4.8259393872212203E-2</v>
      </c>
      <c r="F9" s="17"/>
      <c r="G9" s="17">
        <v>5.2545622261395503E-2</v>
      </c>
      <c r="H9" s="17">
        <v>4.3038582666681799E-2</v>
      </c>
      <c r="I9" s="17">
        <v>8.68587636230473E-2</v>
      </c>
      <c r="J9" s="17">
        <v>5.1487293602490797E-2</v>
      </c>
      <c r="K9" s="17">
        <v>4.1474692047268398E-2</v>
      </c>
      <c r="L9" s="17">
        <v>6.7561674753811802E-3</v>
      </c>
      <c r="M9" s="17"/>
      <c r="N9" s="17">
        <v>4.8542374001775301E-2</v>
      </c>
      <c r="O9" s="17">
        <v>2.8108799153514899E-2</v>
      </c>
      <c r="P9" s="17">
        <v>3.1143157016135702E-2</v>
      </c>
      <c r="Q9" s="17">
        <v>7.4216901563983403E-2</v>
      </c>
      <c r="R9" s="17"/>
      <c r="S9" s="17">
        <v>1.9836522059579201E-2</v>
      </c>
      <c r="T9" s="17">
        <v>2.7386643678230599E-2</v>
      </c>
      <c r="U9" s="17">
        <v>3.3458136910754603E-2</v>
      </c>
      <c r="V9" s="17">
        <v>1.6637900176334899E-2</v>
      </c>
      <c r="W9" s="17">
        <v>0.143427561268474</v>
      </c>
      <c r="X9" s="17">
        <v>4.0446795482837701E-2</v>
      </c>
      <c r="Y9" s="17">
        <v>0</v>
      </c>
      <c r="Z9" s="17">
        <v>3.8395187096863702E-2</v>
      </c>
      <c r="AA9" s="17">
        <v>9.9209197958102097E-2</v>
      </c>
      <c r="AB9" s="17">
        <v>9.2141010785323996E-2</v>
      </c>
      <c r="AC9" s="17">
        <v>0</v>
      </c>
      <c r="AD9" s="17">
        <v>0</v>
      </c>
      <c r="AE9" s="17"/>
      <c r="AF9" s="17">
        <v>5.5873321412629899E-2</v>
      </c>
      <c r="AG9" s="17">
        <v>3.3164808836175397E-2</v>
      </c>
      <c r="AH9" s="17">
        <v>7.9735646090526205E-2</v>
      </c>
      <c r="AI9" s="17">
        <v>2.91311477661256E-2</v>
      </c>
      <c r="AJ9" s="17">
        <v>0.104380655374242</v>
      </c>
      <c r="AK9" s="17"/>
      <c r="AL9" s="17">
        <v>4.4039751962174703E-2</v>
      </c>
      <c r="AM9" s="17">
        <v>5.16847459966377E-2</v>
      </c>
      <c r="AN9" s="17">
        <v>5.8049887913994E-2</v>
      </c>
      <c r="AO9" s="17">
        <v>7.0906934518608106E-2</v>
      </c>
      <c r="AP9" s="17">
        <v>6.8791018604448695E-2</v>
      </c>
      <c r="AQ9" s="17">
        <v>0</v>
      </c>
      <c r="AR9" s="17"/>
      <c r="AS9" s="17">
        <v>2.7310904306701401E-2</v>
      </c>
      <c r="AT9" s="17">
        <v>2.8851094573493E-2</v>
      </c>
      <c r="AU9" s="17">
        <v>6.6438500755376995E-2</v>
      </c>
      <c r="AV9" s="17">
        <v>0.115534240221264</v>
      </c>
      <c r="AW9" s="17">
        <v>6.8784838462820505E-2</v>
      </c>
      <c r="AX9" s="17"/>
      <c r="AY9" s="17">
        <v>4.8374637339405002E-2</v>
      </c>
      <c r="AZ9" s="17">
        <v>2.29572185787799E-2</v>
      </c>
      <c r="BA9" s="17">
        <v>5.0175196439187997E-2</v>
      </c>
      <c r="BB9" s="17">
        <v>7.9002754155978697E-2</v>
      </c>
      <c r="BC9" s="17">
        <v>0.215034373134872</v>
      </c>
      <c r="BD9" s="17"/>
      <c r="BE9" s="17">
        <v>0.13516216187389801</v>
      </c>
      <c r="BF9" s="17">
        <v>4.7374981352473901E-2</v>
      </c>
      <c r="BG9" s="17">
        <v>4.38690337137745E-2</v>
      </c>
      <c r="BH9" s="17">
        <v>3.8799942859983401E-2</v>
      </c>
      <c r="BI9" s="17"/>
      <c r="BJ9" s="17">
        <v>0.108305484078079</v>
      </c>
      <c r="BK9" s="17">
        <v>8.9980435495977396E-2</v>
      </c>
      <c r="BL9" s="17">
        <v>1.7579414212429902E-2</v>
      </c>
      <c r="BM9" s="17">
        <v>3.8847359100473301E-2</v>
      </c>
      <c r="BN9" s="17"/>
      <c r="BO9" s="17">
        <v>5.7304502507925098E-2</v>
      </c>
      <c r="BP9" s="17">
        <v>9.4383267446234598E-2</v>
      </c>
      <c r="BQ9" s="17">
        <v>3.4862820190608303E-2</v>
      </c>
      <c r="BR9" s="17"/>
      <c r="BS9" s="17">
        <v>4.6415589501234901E-2</v>
      </c>
      <c r="BT9" s="17">
        <v>4.5696598749127001E-2</v>
      </c>
      <c r="BU9" s="17"/>
      <c r="BV9" s="17">
        <v>6.15249877167953E-2</v>
      </c>
      <c r="BW9" s="17">
        <v>3.9674104780134299E-2</v>
      </c>
      <c r="BX9" s="17">
        <v>5.23119479507081E-2</v>
      </c>
      <c r="BY9" s="17"/>
      <c r="BZ9" s="17">
        <v>0</v>
      </c>
      <c r="CA9" s="17">
        <v>6.9312436099822003E-2</v>
      </c>
    </row>
    <row r="10" spans="2:79" x14ac:dyDescent="0.3">
      <c r="B10" s="18" t="s">
        <v>322</v>
      </c>
      <c r="C10" s="17">
        <v>8.6469984895467894E-2</v>
      </c>
      <c r="D10" s="17">
        <v>0.10746293431328301</v>
      </c>
      <c r="E10" s="17">
        <v>6.5062294775524998E-2</v>
      </c>
      <c r="F10" s="17"/>
      <c r="G10" s="17">
        <v>0.16256329027067901</v>
      </c>
      <c r="H10" s="17">
        <v>0.114373076509763</v>
      </c>
      <c r="I10" s="17">
        <v>0.11786131291561799</v>
      </c>
      <c r="J10" s="17">
        <v>3.6385598363256201E-2</v>
      </c>
      <c r="K10" s="17">
        <v>6.6445814768541694E-2</v>
      </c>
      <c r="L10" s="17">
        <v>3.6996973672192499E-2</v>
      </c>
      <c r="M10" s="17"/>
      <c r="N10" s="17">
        <v>6.7352581696826494E-2</v>
      </c>
      <c r="O10" s="17">
        <v>0.10141088546275</v>
      </c>
      <c r="P10" s="17">
        <v>9.0094105538466196E-2</v>
      </c>
      <c r="Q10" s="17">
        <v>8.8430295667492595E-2</v>
      </c>
      <c r="R10" s="17"/>
      <c r="S10" s="17">
        <v>0.13736105247427799</v>
      </c>
      <c r="T10" s="17">
        <v>4.5362596914298503E-2</v>
      </c>
      <c r="U10" s="17">
        <v>4.74301622358443E-2</v>
      </c>
      <c r="V10" s="17">
        <v>8.9857166342207598E-2</v>
      </c>
      <c r="W10" s="17">
        <v>3.7826542813883701E-2</v>
      </c>
      <c r="X10" s="17">
        <v>0.19716867021024301</v>
      </c>
      <c r="Y10" s="17">
        <v>7.84305889704522E-2</v>
      </c>
      <c r="Z10" s="17">
        <v>0</v>
      </c>
      <c r="AA10" s="17">
        <v>0.100025562515743</v>
      </c>
      <c r="AB10" s="17">
        <v>1.7922210660215598E-2</v>
      </c>
      <c r="AC10" s="17">
        <v>0.17129950255047</v>
      </c>
      <c r="AD10" s="17">
        <v>0.180372150089181</v>
      </c>
      <c r="AE10" s="17"/>
      <c r="AF10" s="17">
        <v>6.8342769455980806E-2</v>
      </c>
      <c r="AG10" s="17">
        <v>0.123700542940822</v>
      </c>
      <c r="AH10" s="17">
        <v>1.6673044187147601E-2</v>
      </c>
      <c r="AI10" s="17">
        <v>0.112448508329792</v>
      </c>
      <c r="AJ10" s="17">
        <v>0.12647535915234401</v>
      </c>
      <c r="AK10" s="17"/>
      <c r="AL10" s="17">
        <v>0.1251158232905</v>
      </c>
      <c r="AM10" s="17">
        <v>8.1339225576878907E-2</v>
      </c>
      <c r="AN10" s="17">
        <v>4.68852294379569E-2</v>
      </c>
      <c r="AO10" s="17">
        <v>7.8070789105624594E-2</v>
      </c>
      <c r="AP10" s="17">
        <v>9.9319676383807495E-2</v>
      </c>
      <c r="AQ10" s="17">
        <v>4.2395558746095102E-2</v>
      </c>
      <c r="AR10" s="17"/>
      <c r="AS10" s="17">
        <v>5.5504987857271197E-2</v>
      </c>
      <c r="AT10" s="17">
        <v>9.0503496304394707E-2</v>
      </c>
      <c r="AU10" s="17">
        <v>8.1797170518431703E-2</v>
      </c>
      <c r="AV10" s="17">
        <v>0.12846039067143</v>
      </c>
      <c r="AW10" s="17">
        <v>6.4234315812853507E-2</v>
      </c>
      <c r="AX10" s="17"/>
      <c r="AY10" s="17">
        <v>5.5082885728576302E-2</v>
      </c>
      <c r="AZ10" s="17">
        <v>0.10113579581396299</v>
      </c>
      <c r="BA10" s="17">
        <v>9.6002643248373903E-2</v>
      </c>
      <c r="BB10" s="17">
        <v>7.5938138644516595E-2</v>
      </c>
      <c r="BC10" s="17">
        <v>0.17520230384152</v>
      </c>
      <c r="BD10" s="17"/>
      <c r="BE10" s="17">
        <v>7.9743851244399006E-2</v>
      </c>
      <c r="BF10" s="17">
        <v>0.106759867848361</v>
      </c>
      <c r="BG10" s="17">
        <v>7.5755319681338695E-2</v>
      </c>
      <c r="BH10" s="17">
        <v>9.0366324755737096E-2</v>
      </c>
      <c r="BI10" s="17"/>
      <c r="BJ10" s="17">
        <v>0.14118696933304201</v>
      </c>
      <c r="BK10" s="17">
        <v>0.10102491412508199</v>
      </c>
      <c r="BL10" s="17">
        <v>6.0974081210621103E-2</v>
      </c>
      <c r="BM10" s="17">
        <v>8.5345845696328804E-2</v>
      </c>
      <c r="BN10" s="17"/>
      <c r="BO10" s="17">
        <v>0.115468464040493</v>
      </c>
      <c r="BP10" s="17">
        <v>8.2508779784664504E-2</v>
      </c>
      <c r="BQ10" s="17">
        <v>8.2626611650737605E-2</v>
      </c>
      <c r="BR10" s="17"/>
      <c r="BS10" s="17">
        <v>7.8435366446115304E-2</v>
      </c>
      <c r="BT10" s="17">
        <v>9.3298237893820302E-2</v>
      </c>
      <c r="BU10" s="17"/>
      <c r="BV10" s="17">
        <v>8.9533352970293398E-2</v>
      </c>
      <c r="BW10" s="17">
        <v>8.6554294463636106E-2</v>
      </c>
      <c r="BX10" s="17">
        <v>9.9560020577557001E-2</v>
      </c>
      <c r="BY10" s="17"/>
      <c r="BZ10" s="17">
        <v>6.0957889185455298E-2</v>
      </c>
      <c r="CA10" s="17">
        <v>0.20745119989792701</v>
      </c>
    </row>
    <row r="11" spans="2:79" x14ac:dyDescent="0.3">
      <c r="B11" s="18" t="s">
        <v>323</v>
      </c>
      <c r="C11" s="17">
        <v>0.16295019462192201</v>
      </c>
      <c r="D11" s="17">
        <v>0.15735926730443101</v>
      </c>
      <c r="E11" s="17">
        <v>0.16921096614954301</v>
      </c>
      <c r="F11" s="17"/>
      <c r="G11" s="17">
        <v>0.22726478168588499</v>
      </c>
      <c r="H11" s="17">
        <v>0.267916678122882</v>
      </c>
      <c r="I11" s="17">
        <v>0.20327103054964801</v>
      </c>
      <c r="J11" s="17">
        <v>0.16132236324189</v>
      </c>
      <c r="K11" s="17">
        <v>5.1135340202953003E-2</v>
      </c>
      <c r="L11" s="17">
        <v>6.7399995871626706E-2</v>
      </c>
      <c r="M11" s="17"/>
      <c r="N11" s="17">
        <v>0.17773851438680699</v>
      </c>
      <c r="O11" s="17">
        <v>0.19316523475505401</v>
      </c>
      <c r="P11" s="17">
        <v>0.14600952434117301</v>
      </c>
      <c r="Q11" s="17">
        <v>0.13593139308461799</v>
      </c>
      <c r="R11" s="17"/>
      <c r="S11" s="17">
        <v>0.20587453453509399</v>
      </c>
      <c r="T11" s="17">
        <v>0.130416616234935</v>
      </c>
      <c r="U11" s="17">
        <v>0.16496207223238199</v>
      </c>
      <c r="V11" s="17">
        <v>0.100791971319538</v>
      </c>
      <c r="W11" s="17">
        <v>0.23911694197688399</v>
      </c>
      <c r="X11" s="17">
        <v>0.117824414207955</v>
      </c>
      <c r="Y11" s="17">
        <v>0.145037074419825</v>
      </c>
      <c r="Z11" s="17">
        <v>0.28168033351678001</v>
      </c>
      <c r="AA11" s="17">
        <v>0.154334579558007</v>
      </c>
      <c r="AB11" s="17">
        <v>0.15839739855765</v>
      </c>
      <c r="AC11" s="17">
        <v>0.101717897719437</v>
      </c>
      <c r="AD11" s="17">
        <v>0.17685288920322101</v>
      </c>
      <c r="AE11" s="17"/>
      <c r="AF11" s="17">
        <v>0.111906315129033</v>
      </c>
      <c r="AG11" s="17">
        <v>0.20690200282159801</v>
      </c>
      <c r="AH11" s="17">
        <v>0.127535610203802</v>
      </c>
      <c r="AI11" s="17">
        <v>0.1876814929517</v>
      </c>
      <c r="AJ11" s="17">
        <v>0.122428572269563</v>
      </c>
      <c r="AK11" s="17"/>
      <c r="AL11" s="17">
        <v>0.21530057217683299</v>
      </c>
      <c r="AM11" s="17">
        <v>0.115205328360141</v>
      </c>
      <c r="AN11" s="17">
        <v>0.13615070128280601</v>
      </c>
      <c r="AO11" s="17">
        <v>0.13856607358574699</v>
      </c>
      <c r="AP11" s="17">
        <v>0.191439392349261</v>
      </c>
      <c r="AQ11" s="17">
        <v>0.122844600171166</v>
      </c>
      <c r="AR11" s="17"/>
      <c r="AS11" s="17">
        <v>0.119770200168345</v>
      </c>
      <c r="AT11" s="17">
        <v>0.16621754851369899</v>
      </c>
      <c r="AU11" s="17">
        <v>0.20485106971934999</v>
      </c>
      <c r="AV11" s="17">
        <v>0.124998192275073</v>
      </c>
      <c r="AW11" s="17">
        <v>0.123140494872801</v>
      </c>
      <c r="AX11" s="17"/>
      <c r="AY11" s="17">
        <v>0.130720022031418</v>
      </c>
      <c r="AZ11" s="17">
        <v>0.18072384963697499</v>
      </c>
      <c r="BA11" s="17">
        <v>0.14892934988841</v>
      </c>
      <c r="BB11" s="17">
        <v>0.16995998609691201</v>
      </c>
      <c r="BC11" s="17">
        <v>0.27843454246845301</v>
      </c>
      <c r="BD11" s="17"/>
      <c r="BE11" s="17">
        <v>0.199219836055258</v>
      </c>
      <c r="BF11" s="17">
        <v>0.18225168621340301</v>
      </c>
      <c r="BG11" s="17">
        <v>0.141388315480416</v>
      </c>
      <c r="BH11" s="17">
        <v>0.188098616372986</v>
      </c>
      <c r="BI11" s="17"/>
      <c r="BJ11" s="17">
        <v>0.20180527745531901</v>
      </c>
      <c r="BK11" s="17">
        <v>0.20073066977606299</v>
      </c>
      <c r="BL11" s="17">
        <v>0.122357257466401</v>
      </c>
      <c r="BM11" s="17">
        <v>0.164372313093058</v>
      </c>
      <c r="BN11" s="17"/>
      <c r="BO11" s="17">
        <v>0.17980832078084999</v>
      </c>
      <c r="BP11" s="17">
        <v>0.180704843760501</v>
      </c>
      <c r="BQ11" s="17">
        <v>0.15602655178057001</v>
      </c>
      <c r="BR11" s="17"/>
      <c r="BS11" s="17">
        <v>0.14576026488107999</v>
      </c>
      <c r="BT11" s="17">
        <v>0.18112386514468501</v>
      </c>
      <c r="BU11" s="17"/>
      <c r="BV11" s="17">
        <v>0.18462687502761899</v>
      </c>
      <c r="BW11" s="17">
        <v>0.15676936917463399</v>
      </c>
      <c r="BX11" s="17">
        <v>0.151667601789889</v>
      </c>
      <c r="BY11" s="17"/>
      <c r="BZ11" s="17">
        <v>0.16495268242564401</v>
      </c>
      <c r="CA11" s="17">
        <v>0.22813510959801001</v>
      </c>
    </row>
    <row r="12" spans="2:79" x14ac:dyDescent="0.3">
      <c r="B12" s="18" t="s">
        <v>324</v>
      </c>
      <c r="C12" s="17">
        <v>0.20568836292322701</v>
      </c>
      <c r="D12" s="17">
        <v>0.17857132815724899</v>
      </c>
      <c r="E12" s="17">
        <v>0.23429575374266101</v>
      </c>
      <c r="F12" s="17"/>
      <c r="G12" s="17">
        <v>0.20796758076868199</v>
      </c>
      <c r="H12" s="17">
        <v>0.224744919843402</v>
      </c>
      <c r="I12" s="17">
        <v>0.20074984790532499</v>
      </c>
      <c r="J12" s="17">
        <v>0.22310118207601901</v>
      </c>
      <c r="K12" s="17">
        <v>0.214494066638136</v>
      </c>
      <c r="L12" s="17">
        <v>0.16851053734721999</v>
      </c>
      <c r="M12" s="17"/>
      <c r="N12" s="17">
        <v>0.16785220167334899</v>
      </c>
      <c r="O12" s="17">
        <v>0.18160211656737499</v>
      </c>
      <c r="P12" s="17">
        <v>0.22402223533405499</v>
      </c>
      <c r="Q12" s="17">
        <v>0.25361012743540401</v>
      </c>
      <c r="R12" s="17"/>
      <c r="S12" s="17">
        <v>0.167818954361516</v>
      </c>
      <c r="T12" s="17">
        <v>0.230909643756007</v>
      </c>
      <c r="U12" s="17">
        <v>0.20026456675960999</v>
      </c>
      <c r="V12" s="17">
        <v>0.23871652870160701</v>
      </c>
      <c r="W12" s="17">
        <v>0.16624441093074599</v>
      </c>
      <c r="X12" s="17">
        <v>0.19907096440442501</v>
      </c>
      <c r="Y12" s="17">
        <v>0.2581048876359</v>
      </c>
      <c r="Z12" s="17">
        <v>0.14320669319302801</v>
      </c>
      <c r="AA12" s="17">
        <v>0.21355101210194499</v>
      </c>
      <c r="AB12" s="17">
        <v>0.223994494427767</v>
      </c>
      <c r="AC12" s="17">
        <v>0.31840820426562699</v>
      </c>
      <c r="AD12" s="17">
        <v>5.6050936518693702E-2</v>
      </c>
      <c r="AE12" s="17"/>
      <c r="AF12" s="17">
        <v>0.22681125097910099</v>
      </c>
      <c r="AG12" s="17">
        <v>0.193392988290877</v>
      </c>
      <c r="AH12" s="17">
        <v>0.191412621215168</v>
      </c>
      <c r="AI12" s="17">
        <v>0.21002090833561499</v>
      </c>
      <c r="AJ12" s="17">
        <v>0.12214979453212201</v>
      </c>
      <c r="AK12" s="17"/>
      <c r="AL12" s="17">
        <v>0.18798186766522601</v>
      </c>
      <c r="AM12" s="17">
        <v>0.186897607247477</v>
      </c>
      <c r="AN12" s="17">
        <v>0.16395387151329899</v>
      </c>
      <c r="AO12" s="17">
        <v>0.208801542929034</v>
      </c>
      <c r="AP12" s="17">
        <v>0.17591605064847199</v>
      </c>
      <c r="AQ12" s="17">
        <v>0.34846672532926798</v>
      </c>
      <c r="AR12" s="17"/>
      <c r="AS12" s="17">
        <v>0.163717863779582</v>
      </c>
      <c r="AT12" s="17">
        <v>0.21494633485133</v>
      </c>
      <c r="AU12" s="17">
        <v>0.222224334067643</v>
      </c>
      <c r="AV12" s="17">
        <v>0.201093839899191</v>
      </c>
      <c r="AW12" s="17">
        <v>0.19416781923829601</v>
      </c>
      <c r="AX12" s="17"/>
      <c r="AY12" s="17">
        <v>0.13586736321458001</v>
      </c>
      <c r="AZ12" s="17">
        <v>0.20320962972869999</v>
      </c>
      <c r="BA12" s="17">
        <v>0.32772808564258499</v>
      </c>
      <c r="BB12" s="17">
        <v>0.20388655542849299</v>
      </c>
      <c r="BC12" s="17">
        <v>0</v>
      </c>
      <c r="BD12" s="17"/>
      <c r="BE12" s="17">
        <v>9.9084229759696996E-2</v>
      </c>
      <c r="BF12" s="17">
        <v>0.21734868322895301</v>
      </c>
      <c r="BG12" s="17">
        <v>0.20403725313634299</v>
      </c>
      <c r="BH12" s="17">
        <v>0.21230507198381901</v>
      </c>
      <c r="BI12" s="17"/>
      <c r="BJ12" s="17">
        <v>0.16871382474289101</v>
      </c>
      <c r="BK12" s="17">
        <v>0.29527496989601998</v>
      </c>
      <c r="BL12" s="17">
        <v>0.187642001057019</v>
      </c>
      <c r="BM12" s="17">
        <v>0.20635616142558999</v>
      </c>
      <c r="BN12" s="17"/>
      <c r="BO12" s="17">
        <v>0.18821148185557901</v>
      </c>
      <c r="BP12" s="17">
        <v>0.24516151821136001</v>
      </c>
      <c r="BQ12" s="17">
        <v>0.197197235447161</v>
      </c>
      <c r="BR12" s="17"/>
      <c r="BS12" s="17">
        <v>0.19963938254302499</v>
      </c>
      <c r="BT12" s="17">
        <v>0.21416634347645899</v>
      </c>
      <c r="BU12" s="17"/>
      <c r="BV12" s="17">
        <v>0.19310117460595799</v>
      </c>
      <c r="BW12" s="17">
        <v>0.233779373193232</v>
      </c>
      <c r="BX12" s="17">
        <v>0.15082708346027601</v>
      </c>
      <c r="BY12" s="17"/>
      <c r="BZ12" s="17">
        <v>0.264782844454508</v>
      </c>
      <c r="CA12" s="17">
        <v>0.15069374512676301</v>
      </c>
    </row>
    <row r="13" spans="2:79" x14ac:dyDescent="0.3">
      <c r="B13" s="18" t="s">
        <v>325</v>
      </c>
      <c r="C13" s="17">
        <v>0.207848589040738</v>
      </c>
      <c r="D13" s="17">
        <v>0.19527879841927201</v>
      </c>
      <c r="E13" s="17">
        <v>0.21843980480713601</v>
      </c>
      <c r="F13" s="17"/>
      <c r="G13" s="17">
        <v>0.207733528518488</v>
      </c>
      <c r="H13" s="17">
        <v>0.175737225566901</v>
      </c>
      <c r="I13" s="17">
        <v>0.19583569686418101</v>
      </c>
      <c r="J13" s="17">
        <v>0.183855410967772</v>
      </c>
      <c r="K13" s="17">
        <v>0.28083107684938802</v>
      </c>
      <c r="L13" s="17">
        <v>0.215849685938338</v>
      </c>
      <c r="M13" s="17"/>
      <c r="N13" s="17">
        <v>0.18462991539132101</v>
      </c>
      <c r="O13" s="17">
        <v>0.24279366279925199</v>
      </c>
      <c r="P13" s="17">
        <v>0.23576750663241999</v>
      </c>
      <c r="Q13" s="17">
        <v>0.175645945233986</v>
      </c>
      <c r="R13" s="17"/>
      <c r="S13" s="17">
        <v>0.191359223929152</v>
      </c>
      <c r="T13" s="17">
        <v>0.24531636872379201</v>
      </c>
      <c r="U13" s="17">
        <v>0.223614714100068</v>
      </c>
      <c r="V13" s="17">
        <v>0.139803208166524</v>
      </c>
      <c r="W13" s="17">
        <v>0.130197705421635</v>
      </c>
      <c r="X13" s="17">
        <v>0.20050855340779999</v>
      </c>
      <c r="Y13" s="17">
        <v>0.232683876764185</v>
      </c>
      <c r="Z13" s="17">
        <v>0.24668144523667501</v>
      </c>
      <c r="AA13" s="17">
        <v>0.188700486882388</v>
      </c>
      <c r="AB13" s="17">
        <v>0.25723554011784999</v>
      </c>
      <c r="AC13" s="17">
        <v>0.16319998134084801</v>
      </c>
      <c r="AD13" s="17">
        <v>0.34801803196069497</v>
      </c>
      <c r="AE13" s="17"/>
      <c r="AF13" s="17">
        <v>0.21056508267517299</v>
      </c>
      <c r="AG13" s="17">
        <v>0.172030388476034</v>
      </c>
      <c r="AH13" s="17">
        <v>0.289194339849561</v>
      </c>
      <c r="AI13" s="17">
        <v>0.19459867331164399</v>
      </c>
      <c r="AJ13" s="17">
        <v>0.20005650443247999</v>
      </c>
      <c r="AK13" s="17"/>
      <c r="AL13" s="17">
        <v>0.14873891953611901</v>
      </c>
      <c r="AM13" s="17">
        <v>0.24311146455907701</v>
      </c>
      <c r="AN13" s="17">
        <v>0.29522965252514499</v>
      </c>
      <c r="AO13" s="17">
        <v>0.19986505542722799</v>
      </c>
      <c r="AP13" s="17">
        <v>0.18018712244496701</v>
      </c>
      <c r="AQ13" s="17">
        <v>0.199140538982892</v>
      </c>
      <c r="AR13" s="17"/>
      <c r="AS13" s="17">
        <v>0.25152177170457202</v>
      </c>
      <c r="AT13" s="17">
        <v>0.19591930633191099</v>
      </c>
      <c r="AU13" s="17">
        <v>0.21149071176392001</v>
      </c>
      <c r="AV13" s="17">
        <v>0.18168587936908001</v>
      </c>
      <c r="AW13" s="17">
        <v>0.21462163997502201</v>
      </c>
      <c r="AX13" s="17"/>
      <c r="AY13" s="17">
        <v>0.23048913169827101</v>
      </c>
      <c r="AZ13" s="17">
        <v>0.179273488633238</v>
      </c>
      <c r="BA13" s="17">
        <v>0.22549294902363001</v>
      </c>
      <c r="BB13" s="17">
        <v>0.20888416108306701</v>
      </c>
      <c r="BC13" s="17">
        <v>0.26066436439299001</v>
      </c>
      <c r="BD13" s="17"/>
      <c r="BE13" s="17">
        <v>0.31274929068903101</v>
      </c>
      <c r="BF13" s="17">
        <v>0.167127013592896</v>
      </c>
      <c r="BG13" s="17">
        <v>0.229313336383309</v>
      </c>
      <c r="BH13" s="17">
        <v>0.18416624591397801</v>
      </c>
      <c r="BI13" s="17"/>
      <c r="BJ13" s="17">
        <v>0.187889857401729</v>
      </c>
      <c r="BK13" s="17">
        <v>0.171261286920144</v>
      </c>
      <c r="BL13" s="17">
        <v>0.229217232004327</v>
      </c>
      <c r="BM13" s="17">
        <v>0.21048366694179199</v>
      </c>
      <c r="BN13" s="17"/>
      <c r="BO13" s="17">
        <v>0.24833192339577501</v>
      </c>
      <c r="BP13" s="17">
        <v>0.194538853603276</v>
      </c>
      <c r="BQ13" s="17">
        <v>0.202329958159505</v>
      </c>
      <c r="BR13" s="17"/>
      <c r="BS13" s="17">
        <v>0.221465006379227</v>
      </c>
      <c r="BT13" s="17">
        <v>0.193082319032645</v>
      </c>
      <c r="BU13" s="17"/>
      <c r="BV13" s="17">
        <v>0.16013831538752701</v>
      </c>
      <c r="BW13" s="17">
        <v>0.20636601209967401</v>
      </c>
      <c r="BX13" s="17">
        <v>0.25701956563942102</v>
      </c>
      <c r="BY13" s="17"/>
      <c r="BZ13" s="17">
        <v>0.163726579774959</v>
      </c>
      <c r="CA13" s="17">
        <v>0.17039293317433599</v>
      </c>
    </row>
    <row r="14" spans="2:79" x14ac:dyDescent="0.3">
      <c r="B14" s="18" t="s">
        <v>326</v>
      </c>
      <c r="C14" s="17">
        <v>0.19494221042575199</v>
      </c>
      <c r="D14" s="17">
        <v>0.20263791571239501</v>
      </c>
      <c r="E14" s="17">
        <v>0.18758547179293</v>
      </c>
      <c r="F14" s="17"/>
      <c r="G14" s="17">
        <v>0.130533190634325</v>
      </c>
      <c r="H14" s="17">
        <v>0.147813797034477</v>
      </c>
      <c r="I14" s="17">
        <v>0.14591413246297599</v>
      </c>
      <c r="J14" s="17">
        <v>0.27116400584448802</v>
      </c>
      <c r="K14" s="17">
        <v>0.20188729581116899</v>
      </c>
      <c r="L14" s="17">
        <v>0.25453009171014401</v>
      </c>
      <c r="M14" s="17"/>
      <c r="N14" s="17">
        <v>0.23774971058306199</v>
      </c>
      <c r="O14" s="17">
        <v>0.16147397186255699</v>
      </c>
      <c r="P14" s="17">
        <v>0.168232667188524</v>
      </c>
      <c r="Q14" s="17">
        <v>0.196126638560878</v>
      </c>
      <c r="R14" s="17"/>
      <c r="S14" s="17">
        <v>0.21810334668446099</v>
      </c>
      <c r="T14" s="17">
        <v>0.239333442642294</v>
      </c>
      <c r="U14" s="17">
        <v>0.25212531133226801</v>
      </c>
      <c r="V14" s="17">
        <v>0.20875648709143399</v>
      </c>
      <c r="W14" s="17">
        <v>0.20809166760978001</v>
      </c>
      <c r="X14" s="17">
        <v>0.20374547212292801</v>
      </c>
      <c r="Y14" s="17">
        <v>0.10765658905457599</v>
      </c>
      <c r="Z14" s="17">
        <v>0.19484019503890801</v>
      </c>
      <c r="AA14" s="17">
        <v>0.151353944806075</v>
      </c>
      <c r="AB14" s="17">
        <v>0.17338520863785301</v>
      </c>
      <c r="AC14" s="17">
        <v>9.7596329439043603E-2</v>
      </c>
      <c r="AD14" s="17">
        <v>0.18653344134627101</v>
      </c>
      <c r="AE14" s="17"/>
      <c r="AF14" s="17">
        <v>0.20311890360932999</v>
      </c>
      <c r="AG14" s="17">
        <v>0.18224690735444701</v>
      </c>
      <c r="AH14" s="17">
        <v>0.18690288737628399</v>
      </c>
      <c r="AI14" s="17">
        <v>0.14831500686396601</v>
      </c>
      <c r="AJ14" s="17">
        <v>0.26661224721447402</v>
      </c>
      <c r="AK14" s="17"/>
      <c r="AL14" s="17">
        <v>0.20063703710275099</v>
      </c>
      <c r="AM14" s="17">
        <v>0.191215301584064</v>
      </c>
      <c r="AN14" s="17">
        <v>0.18583639507552599</v>
      </c>
      <c r="AO14" s="17">
        <v>0.19782635795304401</v>
      </c>
      <c r="AP14" s="17">
        <v>0.268724574591864</v>
      </c>
      <c r="AQ14" s="17">
        <v>0.215155139977069</v>
      </c>
      <c r="AR14" s="17"/>
      <c r="AS14" s="17">
        <v>0.27094523838491102</v>
      </c>
      <c r="AT14" s="17">
        <v>0.228750944379778</v>
      </c>
      <c r="AU14" s="17">
        <v>0.114125537203334</v>
      </c>
      <c r="AV14" s="17">
        <v>0.11242850187899001</v>
      </c>
      <c r="AW14" s="17">
        <v>0.136431534724506</v>
      </c>
      <c r="AX14" s="17"/>
      <c r="AY14" s="17">
        <v>0.25577843442805498</v>
      </c>
      <c r="AZ14" s="17">
        <v>0.227692811672559</v>
      </c>
      <c r="BA14" s="17">
        <v>0.109019938639137</v>
      </c>
      <c r="BB14" s="17">
        <v>0.13221532914988199</v>
      </c>
      <c r="BC14" s="17">
        <v>7.0664416162165303E-2</v>
      </c>
      <c r="BD14" s="17"/>
      <c r="BE14" s="17">
        <v>0.174040630377717</v>
      </c>
      <c r="BF14" s="17">
        <v>0.203134949041748</v>
      </c>
      <c r="BG14" s="17">
        <v>0.20987446194455101</v>
      </c>
      <c r="BH14" s="17">
        <v>0.164673476513678</v>
      </c>
      <c r="BI14" s="17"/>
      <c r="BJ14" s="17">
        <v>0.119338322701563</v>
      </c>
      <c r="BK14" s="17">
        <v>0.127096385307329</v>
      </c>
      <c r="BL14" s="17">
        <v>0.23085927206887799</v>
      </c>
      <c r="BM14" s="17">
        <v>0.205404336433262</v>
      </c>
      <c r="BN14" s="17"/>
      <c r="BO14" s="17">
        <v>0.15135704775938699</v>
      </c>
      <c r="BP14" s="17">
        <v>0.122794274585019</v>
      </c>
      <c r="BQ14" s="17">
        <v>0.21952934213151701</v>
      </c>
      <c r="BR14" s="17"/>
      <c r="BS14" s="17">
        <v>0.21384886001303099</v>
      </c>
      <c r="BT14" s="17">
        <v>0.173836142498212</v>
      </c>
      <c r="BU14" s="17"/>
      <c r="BV14" s="17">
        <v>0.21105879451868301</v>
      </c>
      <c r="BW14" s="17">
        <v>0.199990612278998</v>
      </c>
      <c r="BX14" s="17">
        <v>0.18556793500964699</v>
      </c>
      <c r="BY14" s="17"/>
      <c r="BZ14" s="17">
        <v>0.12985809312249599</v>
      </c>
      <c r="CA14" s="17">
        <v>0.135365875811301</v>
      </c>
    </row>
    <row r="15" spans="2:79" x14ac:dyDescent="0.3">
      <c r="B15" s="18" t="s">
        <v>327</v>
      </c>
      <c r="C15" s="19">
        <v>9.6149973906127506E-2</v>
      </c>
      <c r="D15" s="19">
        <v>0.11484197257121199</v>
      </c>
      <c r="E15" s="19">
        <v>7.7146314859993306E-2</v>
      </c>
      <c r="F15" s="19"/>
      <c r="G15" s="19">
        <v>1.1392005860545101E-2</v>
      </c>
      <c r="H15" s="19">
        <v>2.6375720255893499E-2</v>
      </c>
      <c r="I15" s="19">
        <v>4.9509215679205798E-2</v>
      </c>
      <c r="J15" s="19">
        <v>7.2684145904083799E-2</v>
      </c>
      <c r="K15" s="19">
        <v>0.143731713682544</v>
      </c>
      <c r="L15" s="19">
        <v>0.24995654798509701</v>
      </c>
      <c r="M15" s="19"/>
      <c r="N15" s="19">
        <v>0.116134702266861</v>
      </c>
      <c r="O15" s="19">
        <v>9.1445329399497094E-2</v>
      </c>
      <c r="P15" s="19">
        <v>0.104730803949226</v>
      </c>
      <c r="Q15" s="19">
        <v>7.6038698453638906E-2</v>
      </c>
      <c r="R15" s="19"/>
      <c r="S15" s="19">
        <v>5.9646365955919302E-2</v>
      </c>
      <c r="T15" s="19">
        <v>8.1274688050444105E-2</v>
      </c>
      <c r="U15" s="19">
        <v>7.8145036429074305E-2</v>
      </c>
      <c r="V15" s="19">
        <v>0.205436738202355</v>
      </c>
      <c r="W15" s="19">
        <v>7.5095169978596304E-2</v>
      </c>
      <c r="X15" s="19">
        <v>4.1235130163811598E-2</v>
      </c>
      <c r="Y15" s="19">
        <v>0.17808698315506299</v>
      </c>
      <c r="Z15" s="19">
        <v>9.5196145917746694E-2</v>
      </c>
      <c r="AA15" s="19">
        <v>9.2825216177741102E-2</v>
      </c>
      <c r="AB15" s="19">
        <v>7.6924136813341301E-2</v>
      </c>
      <c r="AC15" s="19">
        <v>0.14777808468457401</v>
      </c>
      <c r="AD15" s="19">
        <v>5.2172550881937403E-2</v>
      </c>
      <c r="AE15" s="19"/>
      <c r="AF15" s="19">
        <v>0.123382356738752</v>
      </c>
      <c r="AG15" s="19">
        <v>8.8562361280046895E-2</v>
      </c>
      <c r="AH15" s="19">
        <v>0.108545851077511</v>
      </c>
      <c r="AI15" s="19">
        <v>0.11780426244115701</v>
      </c>
      <c r="AJ15" s="19">
        <v>5.7896867024775298E-2</v>
      </c>
      <c r="AK15" s="19"/>
      <c r="AL15" s="19">
        <v>7.8186028266395993E-2</v>
      </c>
      <c r="AM15" s="19">
        <v>0.13054632667572499</v>
      </c>
      <c r="AN15" s="19">
        <v>0.113894262251272</v>
      </c>
      <c r="AO15" s="19">
        <v>0.10596324648071501</v>
      </c>
      <c r="AP15" s="19">
        <v>1.56221649771787E-2</v>
      </c>
      <c r="AQ15" s="19">
        <v>7.19974367935102E-2</v>
      </c>
      <c r="AR15" s="19"/>
      <c r="AS15" s="19">
        <v>0.111229033798617</v>
      </c>
      <c r="AT15" s="19">
        <v>7.4811275045395295E-2</v>
      </c>
      <c r="AU15" s="19">
        <v>9.9072675971943996E-2</v>
      </c>
      <c r="AV15" s="19">
        <v>0.13579895568497199</v>
      </c>
      <c r="AW15" s="19">
        <v>0.198619356913701</v>
      </c>
      <c r="AX15" s="19"/>
      <c r="AY15" s="19">
        <v>0.143687525559695</v>
      </c>
      <c r="AZ15" s="19">
        <v>8.50072059357838E-2</v>
      </c>
      <c r="BA15" s="19">
        <v>4.2651837118676997E-2</v>
      </c>
      <c r="BB15" s="19">
        <v>0.130113075441151</v>
      </c>
      <c r="BC15" s="19">
        <v>0</v>
      </c>
      <c r="BD15" s="19"/>
      <c r="BE15" s="19">
        <v>0</v>
      </c>
      <c r="BF15" s="19">
        <v>7.6002818722165105E-2</v>
      </c>
      <c r="BG15" s="19">
        <v>9.5762279660267999E-2</v>
      </c>
      <c r="BH15" s="19">
        <v>0.121590321599819</v>
      </c>
      <c r="BI15" s="19"/>
      <c r="BJ15" s="19">
        <v>7.2760264287377099E-2</v>
      </c>
      <c r="BK15" s="19">
        <v>1.4631338479385299E-2</v>
      </c>
      <c r="BL15" s="19">
        <v>0.15137074198032399</v>
      </c>
      <c r="BM15" s="19">
        <v>8.9190317309495601E-2</v>
      </c>
      <c r="BN15" s="19"/>
      <c r="BO15" s="19">
        <v>5.9518259659990899E-2</v>
      </c>
      <c r="BP15" s="19">
        <v>7.9908462608944394E-2</v>
      </c>
      <c r="BQ15" s="19">
        <v>0.107427480639901</v>
      </c>
      <c r="BR15" s="19"/>
      <c r="BS15" s="19">
        <v>9.4435530236286702E-2</v>
      </c>
      <c r="BT15" s="19">
        <v>9.8796493205051503E-2</v>
      </c>
      <c r="BU15" s="19"/>
      <c r="BV15" s="19">
        <v>0.100016499773123</v>
      </c>
      <c r="BW15" s="19">
        <v>7.6866234009690407E-2</v>
      </c>
      <c r="BX15" s="19">
        <v>0.103045845572503</v>
      </c>
      <c r="BY15" s="19"/>
      <c r="BZ15" s="19">
        <v>0.215721911036939</v>
      </c>
      <c r="CA15" s="19">
        <v>3.8648700291839998E-2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647</v>
      </c>
      <c r="D7" s="10">
        <v>322</v>
      </c>
      <c r="E7" s="10">
        <v>324</v>
      </c>
      <c r="F7" s="10"/>
      <c r="G7" s="10">
        <v>100</v>
      </c>
      <c r="H7" s="10">
        <v>109</v>
      </c>
      <c r="I7" s="10">
        <v>106</v>
      </c>
      <c r="J7" s="10">
        <v>98</v>
      </c>
      <c r="K7" s="10">
        <v>100</v>
      </c>
      <c r="L7" s="10">
        <v>134</v>
      </c>
      <c r="M7" s="10"/>
      <c r="N7" s="10">
        <v>175</v>
      </c>
      <c r="O7" s="10">
        <v>166</v>
      </c>
      <c r="P7" s="10">
        <v>139</v>
      </c>
      <c r="Q7" s="10">
        <v>164</v>
      </c>
      <c r="R7" s="10"/>
      <c r="S7" s="10">
        <v>98</v>
      </c>
      <c r="T7" s="10">
        <v>85</v>
      </c>
      <c r="U7" s="10">
        <v>62</v>
      </c>
      <c r="V7" s="10">
        <v>59</v>
      </c>
      <c r="W7" s="10">
        <v>49</v>
      </c>
      <c r="X7" s="10">
        <v>50</v>
      </c>
      <c r="Y7" s="10">
        <v>55</v>
      </c>
      <c r="Z7" s="10">
        <v>27</v>
      </c>
      <c r="AA7" s="10">
        <v>72</v>
      </c>
      <c r="AB7" s="10">
        <v>54</v>
      </c>
      <c r="AC7" s="10">
        <v>19</v>
      </c>
      <c r="AD7" s="10">
        <v>17</v>
      </c>
      <c r="AE7" s="10"/>
      <c r="AF7" s="10">
        <v>131</v>
      </c>
      <c r="AG7" s="10">
        <v>224</v>
      </c>
      <c r="AH7" s="10">
        <v>54</v>
      </c>
      <c r="AI7" s="10">
        <v>65</v>
      </c>
      <c r="AJ7" s="10">
        <v>38</v>
      </c>
      <c r="AK7" s="10"/>
      <c r="AL7" s="10">
        <v>170</v>
      </c>
      <c r="AM7" s="10">
        <v>111</v>
      </c>
      <c r="AN7" s="10">
        <v>60</v>
      </c>
      <c r="AO7" s="10">
        <v>133</v>
      </c>
      <c r="AP7" s="10">
        <v>55</v>
      </c>
      <c r="AQ7" s="10">
        <v>49</v>
      </c>
      <c r="AR7" s="10"/>
      <c r="AS7" s="10">
        <v>111</v>
      </c>
      <c r="AT7" s="10">
        <v>304</v>
      </c>
      <c r="AU7" s="10">
        <v>161</v>
      </c>
      <c r="AV7" s="10">
        <v>54</v>
      </c>
      <c r="AW7" s="10">
        <v>15</v>
      </c>
      <c r="AX7" s="10"/>
      <c r="AY7" s="10">
        <v>170</v>
      </c>
      <c r="AZ7" s="10">
        <v>254</v>
      </c>
      <c r="BA7" s="10">
        <v>129</v>
      </c>
      <c r="BB7" s="10">
        <v>77</v>
      </c>
      <c r="BC7" s="10">
        <v>14</v>
      </c>
      <c r="BD7" s="10"/>
      <c r="BE7" s="10">
        <v>22</v>
      </c>
      <c r="BF7" s="10">
        <v>107</v>
      </c>
      <c r="BG7" s="10">
        <v>328</v>
      </c>
      <c r="BH7" s="10">
        <v>187</v>
      </c>
      <c r="BI7" s="10"/>
      <c r="BJ7" s="10">
        <v>72</v>
      </c>
      <c r="BK7" s="10">
        <v>61</v>
      </c>
      <c r="BL7" s="10">
        <v>170</v>
      </c>
      <c r="BM7" s="10">
        <v>340</v>
      </c>
      <c r="BN7" s="10"/>
      <c r="BO7" s="10">
        <v>87</v>
      </c>
      <c r="BP7" s="10">
        <v>89</v>
      </c>
      <c r="BQ7" s="10">
        <v>466</v>
      </c>
      <c r="BR7" s="10"/>
      <c r="BS7" s="10">
        <v>351</v>
      </c>
      <c r="BT7" s="10">
        <v>294</v>
      </c>
      <c r="BU7" s="10"/>
      <c r="BV7" s="10">
        <v>134</v>
      </c>
      <c r="BW7" s="10">
        <v>266</v>
      </c>
      <c r="BX7" s="10">
        <v>211</v>
      </c>
      <c r="BY7" s="10"/>
      <c r="BZ7" s="10">
        <v>31</v>
      </c>
      <c r="CA7" s="10">
        <v>48</v>
      </c>
    </row>
    <row r="8" spans="2:79" ht="30" customHeight="1" x14ac:dyDescent="0.3">
      <c r="B8" s="11" t="s">
        <v>20</v>
      </c>
      <c r="C8" s="11">
        <v>651</v>
      </c>
      <c r="D8" s="11">
        <v>330</v>
      </c>
      <c r="E8" s="11">
        <v>320</v>
      </c>
      <c r="F8" s="11"/>
      <c r="G8" s="11">
        <v>94</v>
      </c>
      <c r="H8" s="11">
        <v>116</v>
      </c>
      <c r="I8" s="11">
        <v>109</v>
      </c>
      <c r="J8" s="11">
        <v>114</v>
      </c>
      <c r="K8" s="11">
        <v>93</v>
      </c>
      <c r="L8" s="11">
        <v>126</v>
      </c>
      <c r="M8" s="11"/>
      <c r="N8" s="11">
        <v>164</v>
      </c>
      <c r="O8" s="11">
        <v>169</v>
      </c>
      <c r="P8" s="11">
        <v>144</v>
      </c>
      <c r="Q8" s="11">
        <v>172</v>
      </c>
      <c r="R8" s="11"/>
      <c r="S8" s="11">
        <v>94</v>
      </c>
      <c r="T8" s="11">
        <v>81</v>
      </c>
      <c r="U8" s="11">
        <v>64</v>
      </c>
      <c r="V8" s="11">
        <v>59</v>
      </c>
      <c r="W8" s="11">
        <v>51</v>
      </c>
      <c r="X8" s="11">
        <v>49</v>
      </c>
      <c r="Y8" s="11">
        <v>51</v>
      </c>
      <c r="Z8" s="11">
        <v>29</v>
      </c>
      <c r="AA8" s="11">
        <v>68</v>
      </c>
      <c r="AB8" s="11">
        <v>61</v>
      </c>
      <c r="AC8" s="11">
        <v>25</v>
      </c>
      <c r="AD8" s="11">
        <v>20</v>
      </c>
      <c r="AE8" s="11"/>
      <c r="AF8" s="11">
        <v>127</v>
      </c>
      <c r="AG8" s="11">
        <v>225</v>
      </c>
      <c r="AH8" s="11">
        <v>53</v>
      </c>
      <c r="AI8" s="11">
        <v>66</v>
      </c>
      <c r="AJ8" s="11">
        <v>38</v>
      </c>
      <c r="AK8" s="11"/>
      <c r="AL8" s="11">
        <v>169</v>
      </c>
      <c r="AM8" s="11">
        <v>107</v>
      </c>
      <c r="AN8" s="11">
        <v>60</v>
      </c>
      <c r="AO8" s="11">
        <v>136</v>
      </c>
      <c r="AP8" s="11">
        <v>56</v>
      </c>
      <c r="AQ8" s="11">
        <v>50</v>
      </c>
      <c r="AR8" s="11"/>
      <c r="AS8" s="11">
        <v>111</v>
      </c>
      <c r="AT8" s="11">
        <v>307</v>
      </c>
      <c r="AU8" s="11">
        <v>162</v>
      </c>
      <c r="AV8" s="11">
        <v>54</v>
      </c>
      <c r="AW8" s="11">
        <v>15</v>
      </c>
      <c r="AX8" s="11"/>
      <c r="AY8" s="11">
        <v>167</v>
      </c>
      <c r="AZ8" s="11">
        <v>257</v>
      </c>
      <c r="BA8" s="11">
        <v>132</v>
      </c>
      <c r="BB8" s="11">
        <v>78</v>
      </c>
      <c r="BC8" s="11">
        <v>15</v>
      </c>
      <c r="BD8" s="11"/>
      <c r="BE8" s="11">
        <v>23</v>
      </c>
      <c r="BF8" s="11">
        <v>108</v>
      </c>
      <c r="BG8" s="11">
        <v>330</v>
      </c>
      <c r="BH8" s="11">
        <v>187</v>
      </c>
      <c r="BI8" s="11"/>
      <c r="BJ8" s="11">
        <v>77</v>
      </c>
      <c r="BK8" s="11">
        <v>60</v>
      </c>
      <c r="BL8" s="11">
        <v>171</v>
      </c>
      <c r="BM8" s="11">
        <v>339</v>
      </c>
      <c r="BN8" s="11"/>
      <c r="BO8" s="11">
        <v>90</v>
      </c>
      <c r="BP8" s="11">
        <v>91</v>
      </c>
      <c r="BQ8" s="11">
        <v>466</v>
      </c>
      <c r="BR8" s="11"/>
      <c r="BS8" s="11">
        <v>352</v>
      </c>
      <c r="BT8" s="11">
        <v>297</v>
      </c>
      <c r="BU8" s="11"/>
      <c r="BV8" s="11">
        <v>132</v>
      </c>
      <c r="BW8" s="11">
        <v>272</v>
      </c>
      <c r="BX8" s="11">
        <v>211</v>
      </c>
      <c r="BY8" s="11"/>
      <c r="BZ8" s="11">
        <v>33</v>
      </c>
      <c r="CA8" s="11">
        <v>49</v>
      </c>
    </row>
    <row r="9" spans="2:79" x14ac:dyDescent="0.3">
      <c r="B9" s="18" t="s">
        <v>321</v>
      </c>
      <c r="C9" s="17">
        <v>0.227700145752328</v>
      </c>
      <c r="D9" s="17">
        <v>0.24265345156330201</v>
      </c>
      <c r="E9" s="17">
        <v>0.212951038012895</v>
      </c>
      <c r="F9" s="17"/>
      <c r="G9" s="17">
        <v>0.15319526042468501</v>
      </c>
      <c r="H9" s="17">
        <v>0.21436022064054</v>
      </c>
      <c r="I9" s="17">
        <v>0.25063605965814101</v>
      </c>
      <c r="J9" s="17">
        <v>0.27417296473344799</v>
      </c>
      <c r="K9" s="17">
        <v>0.21338696717701799</v>
      </c>
      <c r="L9" s="17">
        <v>0.24431616315249399</v>
      </c>
      <c r="M9" s="17"/>
      <c r="N9" s="17">
        <v>0.188734726494698</v>
      </c>
      <c r="O9" s="17">
        <v>0.19706792263164799</v>
      </c>
      <c r="P9" s="17">
        <v>0.22175940821336401</v>
      </c>
      <c r="Q9" s="17">
        <v>0.29835523202979802</v>
      </c>
      <c r="R9" s="17"/>
      <c r="S9" s="17">
        <v>0.18827974929706801</v>
      </c>
      <c r="T9" s="17">
        <v>0.24047739929152001</v>
      </c>
      <c r="U9" s="17">
        <v>0.16027969329030001</v>
      </c>
      <c r="V9" s="17">
        <v>0.33025807602693402</v>
      </c>
      <c r="W9" s="17">
        <v>0.19145513620114399</v>
      </c>
      <c r="X9" s="17">
        <v>0.17258684461622101</v>
      </c>
      <c r="Y9" s="17">
        <v>0.28735180879753502</v>
      </c>
      <c r="Z9" s="17">
        <v>0.22606797319229899</v>
      </c>
      <c r="AA9" s="17">
        <v>0.209145400660986</v>
      </c>
      <c r="AB9" s="17">
        <v>0.37696928577993699</v>
      </c>
      <c r="AC9" s="17">
        <v>0.113009731561902</v>
      </c>
      <c r="AD9" s="17">
        <v>0.110083797321388</v>
      </c>
      <c r="AE9" s="17"/>
      <c r="AF9" s="17">
        <v>0.24369144887732699</v>
      </c>
      <c r="AG9" s="17">
        <v>0.189285338456195</v>
      </c>
      <c r="AH9" s="17">
        <v>0.15673177274647901</v>
      </c>
      <c r="AI9" s="17">
        <v>0.31962392461745498</v>
      </c>
      <c r="AJ9" s="17">
        <v>0.296409831951637</v>
      </c>
      <c r="AK9" s="17"/>
      <c r="AL9" s="17">
        <v>0.15163517465221499</v>
      </c>
      <c r="AM9" s="17">
        <v>0.24937566653575899</v>
      </c>
      <c r="AN9" s="17">
        <v>0.24773753528263201</v>
      </c>
      <c r="AO9" s="17">
        <v>0.33335366329345401</v>
      </c>
      <c r="AP9" s="17">
        <v>0.23195633613805</v>
      </c>
      <c r="AQ9" s="17">
        <v>8.9608826428287394E-2</v>
      </c>
      <c r="AR9" s="17"/>
      <c r="AS9" s="17">
        <v>0.18245310058585601</v>
      </c>
      <c r="AT9" s="17">
        <v>0.238865544139161</v>
      </c>
      <c r="AU9" s="17">
        <v>0.20949329012366</v>
      </c>
      <c r="AV9" s="17">
        <v>0.27206428885723999</v>
      </c>
      <c r="AW9" s="17">
        <v>0.40824797082147102</v>
      </c>
      <c r="AX9" s="17"/>
      <c r="AY9" s="17">
        <v>0.27968279352586201</v>
      </c>
      <c r="AZ9" s="17">
        <v>0.20121968154969999</v>
      </c>
      <c r="BA9" s="17">
        <v>0.19032435516149701</v>
      </c>
      <c r="BB9" s="17">
        <v>0.27689754414512002</v>
      </c>
      <c r="BC9" s="17">
        <v>0.215034373134872</v>
      </c>
      <c r="BD9" s="17"/>
      <c r="BE9" s="17">
        <v>0.294625412723793</v>
      </c>
      <c r="BF9" s="17">
        <v>0.20531745146209901</v>
      </c>
      <c r="BG9" s="17">
        <v>0.229496591574292</v>
      </c>
      <c r="BH9" s="17">
        <v>0.22740237118947501</v>
      </c>
      <c r="BI9" s="17"/>
      <c r="BJ9" s="17">
        <v>0.36817693979316302</v>
      </c>
      <c r="BK9" s="17">
        <v>0.19619037331926201</v>
      </c>
      <c r="BL9" s="17">
        <v>0.21521813251538799</v>
      </c>
      <c r="BM9" s="17">
        <v>0.20780650236876</v>
      </c>
      <c r="BN9" s="17"/>
      <c r="BO9" s="17">
        <v>0.28463597559396298</v>
      </c>
      <c r="BP9" s="17">
        <v>0.30641910336975198</v>
      </c>
      <c r="BQ9" s="17">
        <v>0.20398337079159701</v>
      </c>
      <c r="BR9" s="17"/>
      <c r="BS9" s="17">
        <v>0.21555544373639601</v>
      </c>
      <c r="BT9" s="17">
        <v>0.24352917768259899</v>
      </c>
      <c r="BU9" s="17"/>
      <c r="BV9" s="17">
        <v>0.17974313374374401</v>
      </c>
      <c r="BW9" s="17">
        <v>0.24827221926792201</v>
      </c>
      <c r="BX9" s="17">
        <v>0.232928637406317</v>
      </c>
      <c r="BY9" s="17"/>
      <c r="BZ9" s="17">
        <v>0.17869425683321599</v>
      </c>
      <c r="CA9" s="17">
        <v>0.22462573274574499</v>
      </c>
    </row>
    <row r="10" spans="2:79" x14ac:dyDescent="0.3">
      <c r="B10" s="18" t="s">
        <v>322</v>
      </c>
      <c r="C10" s="17">
        <v>0.29262673886235802</v>
      </c>
      <c r="D10" s="17">
        <v>0.25596486804965901</v>
      </c>
      <c r="E10" s="17">
        <v>0.33134728111435302</v>
      </c>
      <c r="F10" s="17"/>
      <c r="G10" s="17">
        <v>0.30236945297590601</v>
      </c>
      <c r="H10" s="17">
        <v>0.21641486196493001</v>
      </c>
      <c r="I10" s="17">
        <v>0.316424541273709</v>
      </c>
      <c r="J10" s="17">
        <v>0.34409395843993501</v>
      </c>
      <c r="K10" s="17">
        <v>0.33237963523925901</v>
      </c>
      <c r="L10" s="17">
        <v>0.25914669821390901</v>
      </c>
      <c r="M10" s="17"/>
      <c r="N10" s="17">
        <v>0.298812020534511</v>
      </c>
      <c r="O10" s="17">
        <v>0.271315965149453</v>
      </c>
      <c r="P10" s="17">
        <v>0.30886270191477</v>
      </c>
      <c r="Q10" s="17">
        <v>0.28797939315050503</v>
      </c>
      <c r="R10" s="17"/>
      <c r="S10" s="17">
        <v>0.26525501539619301</v>
      </c>
      <c r="T10" s="17">
        <v>0.35337475269625901</v>
      </c>
      <c r="U10" s="17">
        <v>0.339587924761107</v>
      </c>
      <c r="V10" s="17">
        <v>0.25013370115081701</v>
      </c>
      <c r="W10" s="17">
        <v>0.314111865043528</v>
      </c>
      <c r="X10" s="17">
        <v>0.29328902514970301</v>
      </c>
      <c r="Y10" s="17">
        <v>0.19331245777775899</v>
      </c>
      <c r="Z10" s="17">
        <v>0.35936309996801502</v>
      </c>
      <c r="AA10" s="17">
        <v>0.29845652559837699</v>
      </c>
      <c r="AB10" s="17">
        <v>0.26003007312063398</v>
      </c>
      <c r="AC10" s="17">
        <v>0.22175634188733201</v>
      </c>
      <c r="AD10" s="17">
        <v>0.41634015282104803</v>
      </c>
      <c r="AE10" s="17"/>
      <c r="AF10" s="17">
        <v>0.224322548672551</v>
      </c>
      <c r="AG10" s="17">
        <v>0.30245448818921</v>
      </c>
      <c r="AH10" s="17">
        <v>0.36698313134446098</v>
      </c>
      <c r="AI10" s="17">
        <v>0.34739883099286201</v>
      </c>
      <c r="AJ10" s="17">
        <v>0.229955972398426</v>
      </c>
      <c r="AK10" s="17"/>
      <c r="AL10" s="17">
        <v>0.27608010860307503</v>
      </c>
      <c r="AM10" s="17">
        <v>0.27901596986659399</v>
      </c>
      <c r="AN10" s="17">
        <v>0.32986978795269101</v>
      </c>
      <c r="AO10" s="17">
        <v>0.29283939222328698</v>
      </c>
      <c r="AP10" s="17">
        <v>0.34695681693134101</v>
      </c>
      <c r="AQ10" s="17">
        <v>0.29491800169989502</v>
      </c>
      <c r="AR10" s="17"/>
      <c r="AS10" s="17">
        <v>0.31848106805926901</v>
      </c>
      <c r="AT10" s="17">
        <v>0.26144166991326101</v>
      </c>
      <c r="AU10" s="17">
        <v>0.338573913150715</v>
      </c>
      <c r="AV10" s="17">
        <v>0.31978356287225002</v>
      </c>
      <c r="AW10" s="17">
        <v>0.11769322484132</v>
      </c>
      <c r="AX10" s="17"/>
      <c r="AY10" s="17">
        <v>0.27440111667830802</v>
      </c>
      <c r="AZ10" s="17">
        <v>0.28534676252525099</v>
      </c>
      <c r="BA10" s="17">
        <v>0.27208626633910599</v>
      </c>
      <c r="BB10" s="17">
        <v>0.34938774033753001</v>
      </c>
      <c r="BC10" s="17">
        <v>0.43837950410114201</v>
      </c>
      <c r="BD10" s="17"/>
      <c r="BE10" s="17">
        <v>8.7249606680752406E-2</v>
      </c>
      <c r="BF10" s="17">
        <v>0.196894417101518</v>
      </c>
      <c r="BG10" s="17">
        <v>0.30372090075163</v>
      </c>
      <c r="BH10" s="17">
        <v>0.35231622695738901</v>
      </c>
      <c r="BI10" s="17"/>
      <c r="BJ10" s="17">
        <v>0.21789274363988501</v>
      </c>
      <c r="BK10" s="17">
        <v>0.22791908662623001</v>
      </c>
      <c r="BL10" s="17">
        <v>0.28110328696915499</v>
      </c>
      <c r="BM10" s="17">
        <v>0.33020948599335698</v>
      </c>
      <c r="BN10" s="17"/>
      <c r="BO10" s="17">
        <v>0.203881695814082</v>
      </c>
      <c r="BP10" s="17">
        <v>0.26407058701002001</v>
      </c>
      <c r="BQ10" s="17">
        <v>0.31851599612639198</v>
      </c>
      <c r="BR10" s="17"/>
      <c r="BS10" s="17">
        <v>0.29161501973216503</v>
      </c>
      <c r="BT10" s="17">
        <v>0.29570674630202298</v>
      </c>
      <c r="BU10" s="17"/>
      <c r="BV10" s="17">
        <v>0.41949610025922601</v>
      </c>
      <c r="BW10" s="17">
        <v>0.28513426489245502</v>
      </c>
      <c r="BX10" s="17">
        <v>0.23495895738282199</v>
      </c>
      <c r="BY10" s="17"/>
      <c r="BZ10" s="17">
        <v>0.19261919337561101</v>
      </c>
      <c r="CA10" s="17">
        <v>0.257105516822974</v>
      </c>
    </row>
    <row r="11" spans="2:79" x14ac:dyDescent="0.3">
      <c r="B11" s="18" t="s">
        <v>323</v>
      </c>
      <c r="C11" s="17">
        <v>0.262775021673748</v>
      </c>
      <c r="D11" s="17">
        <v>0.265998660253909</v>
      </c>
      <c r="E11" s="17">
        <v>0.25723033106770099</v>
      </c>
      <c r="F11" s="17"/>
      <c r="G11" s="17">
        <v>0.31129203875959199</v>
      </c>
      <c r="H11" s="17">
        <v>0.20640999292077999</v>
      </c>
      <c r="I11" s="17">
        <v>0.17146920645580099</v>
      </c>
      <c r="J11" s="17">
        <v>0.27322842938673703</v>
      </c>
      <c r="K11" s="17">
        <v>0.27615410638913701</v>
      </c>
      <c r="L11" s="17">
        <v>0.33771273252061101</v>
      </c>
      <c r="M11" s="17"/>
      <c r="N11" s="17">
        <v>0.28102455397463899</v>
      </c>
      <c r="O11" s="17">
        <v>0.279217619722401</v>
      </c>
      <c r="P11" s="17">
        <v>0.25833134504894101</v>
      </c>
      <c r="Q11" s="17">
        <v>0.23716135387501</v>
      </c>
      <c r="R11" s="17"/>
      <c r="S11" s="17">
        <v>0.20116657350365999</v>
      </c>
      <c r="T11" s="17">
        <v>0.219953142127784</v>
      </c>
      <c r="U11" s="17">
        <v>0.26535780169620499</v>
      </c>
      <c r="V11" s="17">
        <v>0.29520917751819098</v>
      </c>
      <c r="W11" s="17">
        <v>0.23107999216063499</v>
      </c>
      <c r="X11" s="17">
        <v>0.32275014140571801</v>
      </c>
      <c r="Y11" s="17">
        <v>0.30726769529600501</v>
      </c>
      <c r="Z11" s="17">
        <v>0.27000993393829398</v>
      </c>
      <c r="AA11" s="17">
        <v>0.34367923536814998</v>
      </c>
      <c r="AB11" s="17">
        <v>0.176256222415418</v>
      </c>
      <c r="AC11" s="17">
        <v>0.41385741717920799</v>
      </c>
      <c r="AD11" s="17">
        <v>0.23287597246632999</v>
      </c>
      <c r="AE11" s="17"/>
      <c r="AF11" s="17">
        <v>0.30314276556146702</v>
      </c>
      <c r="AG11" s="17">
        <v>0.28532663030300498</v>
      </c>
      <c r="AH11" s="17">
        <v>0.249715097604327</v>
      </c>
      <c r="AI11" s="17">
        <v>0.147396961471608</v>
      </c>
      <c r="AJ11" s="17">
        <v>0.20187494299104</v>
      </c>
      <c r="AK11" s="17"/>
      <c r="AL11" s="17">
        <v>0.289370984737435</v>
      </c>
      <c r="AM11" s="17">
        <v>0.26286200513811497</v>
      </c>
      <c r="AN11" s="17">
        <v>0.30623781968269798</v>
      </c>
      <c r="AO11" s="17">
        <v>0.20366653678330701</v>
      </c>
      <c r="AP11" s="17">
        <v>0.19279089958125001</v>
      </c>
      <c r="AQ11" s="17">
        <v>0.35035536693989899</v>
      </c>
      <c r="AR11" s="17"/>
      <c r="AS11" s="17">
        <v>0.26594442575211902</v>
      </c>
      <c r="AT11" s="17">
        <v>0.27540246530030099</v>
      </c>
      <c r="AU11" s="17">
        <v>0.238342379494111</v>
      </c>
      <c r="AV11" s="17">
        <v>0.242208379747411</v>
      </c>
      <c r="AW11" s="17">
        <v>0.27799134896391497</v>
      </c>
      <c r="AX11" s="17"/>
      <c r="AY11" s="17">
        <v>0.235391235438936</v>
      </c>
      <c r="AZ11" s="17">
        <v>0.29345841615414597</v>
      </c>
      <c r="BA11" s="17">
        <v>0.25362627305163898</v>
      </c>
      <c r="BB11" s="17">
        <v>0.24394507699035101</v>
      </c>
      <c r="BC11" s="17">
        <v>0.20759649077976799</v>
      </c>
      <c r="BD11" s="17"/>
      <c r="BE11" s="17">
        <v>0.359788955127196</v>
      </c>
      <c r="BF11" s="17">
        <v>0.33510099807458199</v>
      </c>
      <c r="BG11" s="17">
        <v>0.25904131540994701</v>
      </c>
      <c r="BH11" s="17">
        <v>0.21525445676834401</v>
      </c>
      <c r="BI11" s="17"/>
      <c r="BJ11" s="17">
        <v>0.220689575770633</v>
      </c>
      <c r="BK11" s="17">
        <v>0.26106209421249699</v>
      </c>
      <c r="BL11" s="17">
        <v>0.26728170220591102</v>
      </c>
      <c r="BM11" s="17">
        <v>0.27335863000035898</v>
      </c>
      <c r="BN11" s="17"/>
      <c r="BO11" s="17">
        <v>0.24516514053826699</v>
      </c>
      <c r="BP11" s="17">
        <v>0.201852202951744</v>
      </c>
      <c r="BQ11" s="17">
        <v>0.27893680724068898</v>
      </c>
      <c r="BR11" s="17"/>
      <c r="BS11" s="17">
        <v>0.27424433728463499</v>
      </c>
      <c r="BT11" s="17">
        <v>0.24767084609835499</v>
      </c>
      <c r="BU11" s="17"/>
      <c r="BV11" s="17">
        <v>0.259393110425302</v>
      </c>
      <c r="BW11" s="17">
        <v>0.281345122428035</v>
      </c>
      <c r="BX11" s="17">
        <v>0.24735113250235499</v>
      </c>
      <c r="BY11" s="17"/>
      <c r="BZ11" s="17">
        <v>0.35841160775064601</v>
      </c>
      <c r="CA11" s="17">
        <v>0.19871333553641099</v>
      </c>
    </row>
    <row r="12" spans="2:79" x14ac:dyDescent="0.3">
      <c r="B12" s="18" t="s">
        <v>324</v>
      </c>
      <c r="C12" s="17">
        <v>0.107648752856241</v>
      </c>
      <c r="D12" s="17">
        <v>0.13201728108845501</v>
      </c>
      <c r="E12" s="17">
        <v>8.2820676369403601E-2</v>
      </c>
      <c r="F12" s="17"/>
      <c r="G12" s="17">
        <v>7.2581211920949795E-2</v>
      </c>
      <c r="H12" s="17">
        <v>0.13660270822502499</v>
      </c>
      <c r="I12" s="17">
        <v>0.14082830136410501</v>
      </c>
      <c r="J12" s="17">
        <v>6.82745615533462E-2</v>
      </c>
      <c r="K12" s="17">
        <v>0.119932790479045</v>
      </c>
      <c r="L12" s="17">
        <v>0.105213905201611</v>
      </c>
      <c r="M12" s="17"/>
      <c r="N12" s="17">
        <v>8.9364001545237007E-2</v>
      </c>
      <c r="O12" s="17">
        <v>0.12615296086263</v>
      </c>
      <c r="P12" s="17">
        <v>0.13363856980213301</v>
      </c>
      <c r="Q12" s="17">
        <v>8.6888166535781797E-2</v>
      </c>
      <c r="R12" s="17"/>
      <c r="S12" s="17">
        <v>0.158948698942559</v>
      </c>
      <c r="T12" s="17">
        <v>0.13508698673206801</v>
      </c>
      <c r="U12" s="17">
        <v>0.114910426757281</v>
      </c>
      <c r="V12" s="17">
        <v>5.2097234877203497E-2</v>
      </c>
      <c r="W12" s="17">
        <v>0.10569966682997101</v>
      </c>
      <c r="X12" s="17">
        <v>0.102774415984038</v>
      </c>
      <c r="Y12" s="17">
        <v>0.123081882995154</v>
      </c>
      <c r="Z12" s="17">
        <v>0.14455899290139201</v>
      </c>
      <c r="AA12" s="17">
        <v>6.8552327394187706E-2</v>
      </c>
      <c r="AB12" s="17">
        <v>7.4155889006536704E-2</v>
      </c>
      <c r="AC12" s="17">
        <v>0.15193715574255301</v>
      </c>
      <c r="AD12" s="17">
        <v>0</v>
      </c>
      <c r="AE12" s="17"/>
      <c r="AF12" s="17">
        <v>0.13258339944982001</v>
      </c>
      <c r="AG12" s="17">
        <v>9.2370086422607897E-2</v>
      </c>
      <c r="AH12" s="17">
        <v>0.13682513988654901</v>
      </c>
      <c r="AI12" s="17">
        <v>0.10042110779973901</v>
      </c>
      <c r="AJ12" s="17">
        <v>0.102602738473803</v>
      </c>
      <c r="AK12" s="17"/>
      <c r="AL12" s="17">
        <v>9.8178806007265002E-2</v>
      </c>
      <c r="AM12" s="17">
        <v>0.11087920890613</v>
      </c>
      <c r="AN12" s="17">
        <v>8.0333978601742406E-2</v>
      </c>
      <c r="AO12" s="17">
        <v>0.10614427684744</v>
      </c>
      <c r="AP12" s="17">
        <v>8.8940283569704598E-2</v>
      </c>
      <c r="AQ12" s="17">
        <v>0.220437643491361</v>
      </c>
      <c r="AR12" s="17"/>
      <c r="AS12" s="17">
        <v>8.7437466326343194E-2</v>
      </c>
      <c r="AT12" s="17">
        <v>0.110468034356083</v>
      </c>
      <c r="AU12" s="17">
        <v>0.12071439847125</v>
      </c>
      <c r="AV12" s="17">
        <v>0.11024873195431099</v>
      </c>
      <c r="AW12" s="17">
        <v>6.3227493932148895E-2</v>
      </c>
      <c r="AX12" s="17"/>
      <c r="AY12" s="17">
        <v>8.7704278738859207E-2</v>
      </c>
      <c r="AZ12" s="17">
        <v>0.10787541226229801</v>
      </c>
      <c r="BA12" s="17">
        <v>0.16084408999878999</v>
      </c>
      <c r="BB12" s="17">
        <v>8.4091867940967999E-2</v>
      </c>
      <c r="BC12" s="17">
        <v>0</v>
      </c>
      <c r="BD12" s="17"/>
      <c r="BE12" s="17">
        <v>5.9899662128792497E-2</v>
      </c>
      <c r="BF12" s="17">
        <v>0.13677491443491799</v>
      </c>
      <c r="BG12" s="17">
        <v>9.6585982353715405E-2</v>
      </c>
      <c r="BH12" s="17">
        <v>0.11778901911282701</v>
      </c>
      <c r="BI12" s="17"/>
      <c r="BJ12" s="17">
        <v>7.9501472636737194E-2</v>
      </c>
      <c r="BK12" s="17">
        <v>0.16424732298741401</v>
      </c>
      <c r="BL12" s="17">
        <v>0.13321385030678301</v>
      </c>
      <c r="BM12" s="17">
        <v>9.2324026837267106E-2</v>
      </c>
      <c r="BN12" s="17"/>
      <c r="BO12" s="17">
        <v>0.136229514998679</v>
      </c>
      <c r="BP12" s="17">
        <v>9.8849546185614603E-2</v>
      </c>
      <c r="BQ12" s="17">
        <v>0.10296591045753301</v>
      </c>
      <c r="BR12" s="17"/>
      <c r="BS12" s="17">
        <v>0.102083493297911</v>
      </c>
      <c r="BT12" s="17">
        <v>0.114923620665529</v>
      </c>
      <c r="BU12" s="17"/>
      <c r="BV12" s="17">
        <v>5.9417029433999999E-2</v>
      </c>
      <c r="BW12" s="17">
        <v>9.4526863616569201E-2</v>
      </c>
      <c r="BX12" s="17">
        <v>0.13030219863985101</v>
      </c>
      <c r="BY12" s="17"/>
      <c r="BZ12" s="17">
        <v>0.134994033112978</v>
      </c>
      <c r="CA12" s="17">
        <v>0.12892209676552499</v>
      </c>
    </row>
    <row r="13" spans="2:79" x14ac:dyDescent="0.3">
      <c r="B13" s="18" t="s">
        <v>325</v>
      </c>
      <c r="C13" s="17">
        <v>6.9066324497724194E-2</v>
      </c>
      <c r="D13" s="17">
        <v>7.0040499433058401E-2</v>
      </c>
      <c r="E13" s="17">
        <v>6.8268572245135495E-2</v>
      </c>
      <c r="F13" s="17"/>
      <c r="G13" s="17">
        <v>0.11992651259701199</v>
      </c>
      <c r="H13" s="17">
        <v>0.122160152327827</v>
      </c>
      <c r="I13" s="17">
        <v>9.0024939665330594E-2</v>
      </c>
      <c r="J13" s="17">
        <v>2.9793769272656E-2</v>
      </c>
      <c r="K13" s="17">
        <v>4.8764995243858002E-2</v>
      </c>
      <c r="L13" s="17">
        <v>1.4689456231877E-2</v>
      </c>
      <c r="M13" s="17"/>
      <c r="N13" s="17">
        <v>0.103094497769589</v>
      </c>
      <c r="O13" s="17">
        <v>7.1191617974057597E-2</v>
      </c>
      <c r="P13" s="17">
        <v>6.3594914296700902E-2</v>
      </c>
      <c r="Q13" s="17">
        <v>4.0134603413889802E-2</v>
      </c>
      <c r="R13" s="17"/>
      <c r="S13" s="17">
        <v>0.13504851284057701</v>
      </c>
      <c r="T13" s="17">
        <v>3.94922074244584E-2</v>
      </c>
      <c r="U13" s="17">
        <v>9.03106176432667E-2</v>
      </c>
      <c r="V13" s="17">
        <v>5.4274211394262799E-2</v>
      </c>
      <c r="W13" s="17">
        <v>9.5621198890166306E-2</v>
      </c>
      <c r="X13" s="17">
        <v>4.1169158597658101E-2</v>
      </c>
      <c r="Y13" s="17">
        <v>5.4048957690887099E-2</v>
      </c>
      <c r="Z13" s="17">
        <v>0</v>
      </c>
      <c r="AA13" s="17">
        <v>4.9853220334630598E-2</v>
      </c>
      <c r="AB13" s="17">
        <v>5.5880706875988298E-2</v>
      </c>
      <c r="AC13" s="17">
        <v>0</v>
      </c>
      <c r="AD13" s="17">
        <v>0.18134846675455499</v>
      </c>
      <c r="AE13" s="17"/>
      <c r="AF13" s="17">
        <v>6.7194013100142794E-2</v>
      </c>
      <c r="AG13" s="17">
        <v>8.4006350516635603E-2</v>
      </c>
      <c r="AH13" s="17">
        <v>6.6067196112707893E-2</v>
      </c>
      <c r="AI13" s="17">
        <v>5.6839420821228198E-2</v>
      </c>
      <c r="AJ13" s="17">
        <v>0.14267232042006001</v>
      </c>
      <c r="AK13" s="17"/>
      <c r="AL13" s="17">
        <v>0.116165530191465</v>
      </c>
      <c r="AM13" s="17">
        <v>6.3093750288925804E-2</v>
      </c>
      <c r="AN13" s="17">
        <v>1.5045224763635E-2</v>
      </c>
      <c r="AO13" s="17">
        <v>3.4602429779464101E-2</v>
      </c>
      <c r="AP13" s="17">
        <v>0.12254810356395</v>
      </c>
      <c r="AQ13" s="17">
        <v>2.3196593010624902E-2</v>
      </c>
      <c r="AR13" s="17"/>
      <c r="AS13" s="17">
        <v>9.90133115554373E-2</v>
      </c>
      <c r="AT13" s="17">
        <v>6.1676536855545999E-2</v>
      </c>
      <c r="AU13" s="17">
        <v>7.5306801232756501E-2</v>
      </c>
      <c r="AV13" s="17">
        <v>3.3782035022585297E-2</v>
      </c>
      <c r="AW13" s="17">
        <v>6.9166202602592305E-2</v>
      </c>
      <c r="AX13" s="17"/>
      <c r="AY13" s="17">
        <v>6.8451464120601893E-2</v>
      </c>
      <c r="AZ13" s="17">
        <v>7.3425102747063598E-2</v>
      </c>
      <c r="BA13" s="17">
        <v>7.5750751342641101E-2</v>
      </c>
      <c r="BB13" s="17">
        <v>3.4090207878617398E-2</v>
      </c>
      <c r="BC13" s="17">
        <v>0.13898963198421799</v>
      </c>
      <c r="BD13" s="17"/>
      <c r="BE13" s="17">
        <v>8.9809006903953895E-2</v>
      </c>
      <c r="BF13" s="17">
        <v>0.103925954998797</v>
      </c>
      <c r="BG13" s="17">
        <v>6.2199353993598203E-2</v>
      </c>
      <c r="BH13" s="17">
        <v>5.9621164205901897E-2</v>
      </c>
      <c r="BI13" s="17"/>
      <c r="BJ13" s="17">
        <v>7.10660830779314E-2</v>
      </c>
      <c r="BK13" s="17">
        <v>9.2777088146360098E-2</v>
      </c>
      <c r="BL13" s="17">
        <v>7.87845950189381E-2</v>
      </c>
      <c r="BM13" s="17">
        <v>5.7040262635211197E-2</v>
      </c>
      <c r="BN13" s="17"/>
      <c r="BO13" s="17">
        <v>9.5890753885615507E-2</v>
      </c>
      <c r="BP13" s="17">
        <v>0.106916817676563</v>
      </c>
      <c r="BQ13" s="17">
        <v>5.2305724274079098E-2</v>
      </c>
      <c r="BR13" s="17"/>
      <c r="BS13" s="17">
        <v>7.04322766714158E-2</v>
      </c>
      <c r="BT13" s="17">
        <v>6.7895356773821802E-2</v>
      </c>
      <c r="BU13" s="17"/>
      <c r="BV13" s="17">
        <v>6.78239637187045E-2</v>
      </c>
      <c r="BW13" s="17">
        <v>5.4138637781109701E-2</v>
      </c>
      <c r="BX13" s="17">
        <v>9.6798472875190195E-2</v>
      </c>
      <c r="BY13" s="17"/>
      <c r="BZ13" s="17">
        <v>3.6212672422247197E-2</v>
      </c>
      <c r="CA13" s="17">
        <v>7.9872313069664594E-2</v>
      </c>
    </row>
    <row r="14" spans="2:79" x14ac:dyDescent="0.3">
      <c r="B14" s="18" t="s">
        <v>326</v>
      </c>
      <c r="C14" s="17">
        <v>3.0939487368894202E-2</v>
      </c>
      <c r="D14" s="17">
        <v>3.0125219741963201E-2</v>
      </c>
      <c r="E14" s="17">
        <v>3.1872989765009803E-2</v>
      </c>
      <c r="F14" s="17"/>
      <c r="G14" s="17">
        <v>4.0635523321855299E-2</v>
      </c>
      <c r="H14" s="17">
        <v>8.76309146894097E-2</v>
      </c>
      <c r="I14" s="17">
        <v>9.3296031238479394E-3</v>
      </c>
      <c r="J14" s="17">
        <v>1.04363166138783E-2</v>
      </c>
      <c r="K14" s="17">
        <v>0</v>
      </c>
      <c r="L14" s="17">
        <v>3.1490209552902403E-2</v>
      </c>
      <c r="M14" s="17"/>
      <c r="N14" s="17">
        <v>3.3674336553265502E-2</v>
      </c>
      <c r="O14" s="17">
        <v>3.6598871414254101E-2</v>
      </c>
      <c r="P14" s="17">
        <v>6.4675498024180699E-3</v>
      </c>
      <c r="Q14" s="17">
        <v>4.3787059967182698E-2</v>
      </c>
      <c r="R14" s="17"/>
      <c r="S14" s="17">
        <v>5.1301450019943302E-2</v>
      </c>
      <c r="T14" s="17">
        <v>0</v>
      </c>
      <c r="U14" s="17">
        <v>2.955353585184E-2</v>
      </c>
      <c r="V14" s="17">
        <v>0</v>
      </c>
      <c r="W14" s="17">
        <v>4.28716073669115E-2</v>
      </c>
      <c r="X14" s="17">
        <v>6.7430414246661796E-2</v>
      </c>
      <c r="Y14" s="17">
        <v>1.78120770519598E-2</v>
      </c>
      <c r="Z14" s="17">
        <v>0</v>
      </c>
      <c r="AA14" s="17">
        <v>1.66592536076937E-2</v>
      </c>
      <c r="AB14" s="17">
        <v>5.6707822801486299E-2</v>
      </c>
      <c r="AC14" s="17">
        <v>4.9645681584622597E-2</v>
      </c>
      <c r="AD14" s="17">
        <v>5.9351610636679701E-2</v>
      </c>
      <c r="AE14" s="17"/>
      <c r="AF14" s="17">
        <v>1.48166737321275E-2</v>
      </c>
      <c r="AG14" s="17">
        <v>4.18671105507471E-2</v>
      </c>
      <c r="AH14" s="17">
        <v>2.3677662305476001E-2</v>
      </c>
      <c r="AI14" s="17">
        <v>1.3613496403703599E-2</v>
      </c>
      <c r="AJ14" s="17">
        <v>2.6484193765034799E-2</v>
      </c>
      <c r="AK14" s="17"/>
      <c r="AL14" s="17">
        <v>5.6803930797916902E-2</v>
      </c>
      <c r="AM14" s="17">
        <v>1.7902364614482202E-2</v>
      </c>
      <c r="AN14" s="17">
        <v>2.0775653716601901E-2</v>
      </c>
      <c r="AO14" s="17">
        <v>2.2207361553142499E-2</v>
      </c>
      <c r="AP14" s="17">
        <v>1.68075602157036E-2</v>
      </c>
      <c r="AQ14" s="17">
        <v>2.14835684299335E-2</v>
      </c>
      <c r="AR14" s="17"/>
      <c r="AS14" s="17">
        <v>3.8331689771934199E-2</v>
      </c>
      <c r="AT14" s="17">
        <v>3.87513255675224E-2</v>
      </c>
      <c r="AU14" s="17">
        <v>1.15347819825911E-2</v>
      </c>
      <c r="AV14" s="17">
        <v>2.1913001546203102E-2</v>
      </c>
      <c r="AW14" s="17">
        <v>6.3673758838553002E-2</v>
      </c>
      <c r="AX14" s="17"/>
      <c r="AY14" s="17">
        <v>4.3246900575620799E-2</v>
      </c>
      <c r="AZ14" s="17">
        <v>2.6275311423012902E-2</v>
      </c>
      <c r="BA14" s="17">
        <v>3.9953640185764701E-2</v>
      </c>
      <c r="BB14" s="17">
        <v>1.15875627074149E-2</v>
      </c>
      <c r="BC14" s="17">
        <v>0</v>
      </c>
      <c r="BD14" s="17"/>
      <c r="BE14" s="17">
        <v>0.108627356435512</v>
      </c>
      <c r="BF14" s="17">
        <v>2.1986263928085999E-2</v>
      </c>
      <c r="BG14" s="17">
        <v>3.7166455487295698E-2</v>
      </c>
      <c r="BH14" s="17">
        <v>1.6262487123591799E-2</v>
      </c>
      <c r="BI14" s="17"/>
      <c r="BJ14" s="17">
        <v>4.2673185081650598E-2</v>
      </c>
      <c r="BK14" s="17">
        <v>5.7804034708237598E-2</v>
      </c>
      <c r="BL14" s="17">
        <v>5.4695723089078496E-3</v>
      </c>
      <c r="BM14" s="17">
        <v>3.1059497229038498E-2</v>
      </c>
      <c r="BN14" s="17"/>
      <c r="BO14" s="17">
        <v>3.4196919169393603E-2</v>
      </c>
      <c r="BP14" s="17">
        <v>0</v>
      </c>
      <c r="BQ14" s="17">
        <v>3.4626463599610101E-2</v>
      </c>
      <c r="BR14" s="17"/>
      <c r="BS14" s="17">
        <v>3.53008513211127E-2</v>
      </c>
      <c r="BT14" s="17">
        <v>2.2774895529963899E-2</v>
      </c>
      <c r="BU14" s="17"/>
      <c r="BV14" s="17">
        <v>1.4126662419023E-2</v>
      </c>
      <c r="BW14" s="17">
        <v>2.9577679014320599E-2</v>
      </c>
      <c r="BX14" s="17">
        <v>4.4074383712956598E-2</v>
      </c>
      <c r="BY14" s="17"/>
      <c r="BZ14" s="17">
        <v>9.9068236505301596E-2</v>
      </c>
      <c r="CA14" s="17">
        <v>0.11076100505968001</v>
      </c>
    </row>
    <row r="15" spans="2:79" x14ac:dyDescent="0.3">
      <c r="B15" s="18" t="s">
        <v>327</v>
      </c>
      <c r="C15" s="19">
        <v>9.2435289887061595E-3</v>
      </c>
      <c r="D15" s="19">
        <v>3.2000198696538799E-3</v>
      </c>
      <c r="E15" s="19">
        <v>1.5509111425503199E-2</v>
      </c>
      <c r="F15" s="19"/>
      <c r="G15" s="19">
        <v>0</v>
      </c>
      <c r="H15" s="19">
        <v>1.6421149231489299E-2</v>
      </c>
      <c r="I15" s="19">
        <v>2.1287348459064701E-2</v>
      </c>
      <c r="J15" s="19">
        <v>0</v>
      </c>
      <c r="K15" s="19">
        <v>9.3815054716829896E-3</v>
      </c>
      <c r="L15" s="19">
        <v>7.4308351265960498E-3</v>
      </c>
      <c r="M15" s="19"/>
      <c r="N15" s="19">
        <v>5.2958631280604204E-3</v>
      </c>
      <c r="O15" s="19">
        <v>1.84550422455554E-2</v>
      </c>
      <c r="P15" s="19">
        <v>7.3455109216723899E-3</v>
      </c>
      <c r="Q15" s="19">
        <v>5.6941910278331198E-3</v>
      </c>
      <c r="R15" s="19"/>
      <c r="S15" s="19">
        <v>0</v>
      </c>
      <c r="T15" s="19">
        <v>1.1615511727910401E-2</v>
      </c>
      <c r="U15" s="19">
        <v>0</v>
      </c>
      <c r="V15" s="19">
        <v>1.80275990325925E-2</v>
      </c>
      <c r="W15" s="19">
        <v>1.9160533507644E-2</v>
      </c>
      <c r="X15" s="19">
        <v>0</v>
      </c>
      <c r="Y15" s="19">
        <v>1.7125120390700601E-2</v>
      </c>
      <c r="Z15" s="19">
        <v>0</v>
      </c>
      <c r="AA15" s="19">
        <v>1.3654037035975199E-2</v>
      </c>
      <c r="AB15" s="19">
        <v>0</v>
      </c>
      <c r="AC15" s="19">
        <v>4.9793672044382599E-2</v>
      </c>
      <c r="AD15" s="19">
        <v>0</v>
      </c>
      <c r="AE15" s="19"/>
      <c r="AF15" s="19">
        <v>1.4249150606565E-2</v>
      </c>
      <c r="AG15" s="19">
        <v>4.68999556159956E-3</v>
      </c>
      <c r="AH15" s="19">
        <v>0</v>
      </c>
      <c r="AI15" s="19">
        <v>1.47062578934036E-2</v>
      </c>
      <c r="AJ15" s="19">
        <v>0</v>
      </c>
      <c r="AK15" s="19"/>
      <c r="AL15" s="19">
        <v>1.17654650106284E-2</v>
      </c>
      <c r="AM15" s="19">
        <v>1.6871034649992799E-2</v>
      </c>
      <c r="AN15" s="19">
        <v>0</v>
      </c>
      <c r="AO15" s="19">
        <v>7.1863395199060504E-3</v>
      </c>
      <c r="AP15" s="19">
        <v>0</v>
      </c>
      <c r="AQ15" s="19">
        <v>0</v>
      </c>
      <c r="AR15" s="19"/>
      <c r="AS15" s="19">
        <v>8.33893794904122E-3</v>
      </c>
      <c r="AT15" s="19">
        <v>1.33944238681259E-2</v>
      </c>
      <c r="AU15" s="19">
        <v>6.0344355449163996E-3</v>
      </c>
      <c r="AV15" s="19">
        <v>0</v>
      </c>
      <c r="AW15" s="19">
        <v>0</v>
      </c>
      <c r="AX15" s="19"/>
      <c r="AY15" s="19">
        <v>1.1122210921811799E-2</v>
      </c>
      <c r="AZ15" s="19">
        <v>1.23993133385292E-2</v>
      </c>
      <c r="BA15" s="19">
        <v>7.4146239205625398E-3</v>
      </c>
      <c r="BB15" s="19">
        <v>0</v>
      </c>
      <c r="BC15" s="19">
        <v>0</v>
      </c>
      <c r="BD15" s="19"/>
      <c r="BE15" s="19">
        <v>0</v>
      </c>
      <c r="BF15" s="19">
        <v>0</v>
      </c>
      <c r="BG15" s="19">
        <v>1.1789400429521001E-2</v>
      </c>
      <c r="BH15" s="19">
        <v>1.1354274642471299E-2</v>
      </c>
      <c r="BI15" s="19"/>
      <c r="BJ15" s="19">
        <v>0</v>
      </c>
      <c r="BK15" s="19">
        <v>0</v>
      </c>
      <c r="BL15" s="19">
        <v>1.8928860674917E-2</v>
      </c>
      <c r="BM15" s="19">
        <v>8.2015949360070405E-3</v>
      </c>
      <c r="BN15" s="19"/>
      <c r="BO15" s="19">
        <v>0</v>
      </c>
      <c r="BP15" s="19">
        <v>2.1891742806305702E-2</v>
      </c>
      <c r="BQ15" s="19">
        <v>8.6657275100988692E-3</v>
      </c>
      <c r="BR15" s="19"/>
      <c r="BS15" s="19">
        <v>1.07685779563646E-2</v>
      </c>
      <c r="BT15" s="19">
        <v>7.4993569477072699E-3</v>
      </c>
      <c r="BU15" s="19"/>
      <c r="BV15" s="19">
        <v>0</v>
      </c>
      <c r="BW15" s="19">
        <v>7.0052129995883602E-3</v>
      </c>
      <c r="BX15" s="19">
        <v>1.35862174805078E-2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647</v>
      </c>
      <c r="D7" s="10">
        <v>322</v>
      </c>
      <c r="E7" s="10">
        <v>324</v>
      </c>
      <c r="F7" s="10"/>
      <c r="G7" s="10">
        <v>100</v>
      </c>
      <c r="H7" s="10">
        <v>109</v>
      </c>
      <c r="I7" s="10">
        <v>106</v>
      </c>
      <c r="J7" s="10">
        <v>98</v>
      </c>
      <c r="K7" s="10">
        <v>100</v>
      </c>
      <c r="L7" s="10">
        <v>134</v>
      </c>
      <c r="M7" s="10"/>
      <c r="N7" s="10">
        <v>175</v>
      </c>
      <c r="O7" s="10">
        <v>166</v>
      </c>
      <c r="P7" s="10">
        <v>139</v>
      </c>
      <c r="Q7" s="10">
        <v>164</v>
      </c>
      <c r="R7" s="10"/>
      <c r="S7" s="10">
        <v>98</v>
      </c>
      <c r="T7" s="10">
        <v>85</v>
      </c>
      <c r="U7" s="10">
        <v>62</v>
      </c>
      <c r="V7" s="10">
        <v>59</v>
      </c>
      <c r="W7" s="10">
        <v>49</v>
      </c>
      <c r="X7" s="10">
        <v>50</v>
      </c>
      <c r="Y7" s="10">
        <v>55</v>
      </c>
      <c r="Z7" s="10">
        <v>27</v>
      </c>
      <c r="AA7" s="10">
        <v>72</v>
      </c>
      <c r="AB7" s="10">
        <v>54</v>
      </c>
      <c r="AC7" s="10">
        <v>19</v>
      </c>
      <c r="AD7" s="10">
        <v>17</v>
      </c>
      <c r="AE7" s="10"/>
      <c r="AF7" s="10">
        <v>131</v>
      </c>
      <c r="AG7" s="10">
        <v>224</v>
      </c>
      <c r="AH7" s="10">
        <v>54</v>
      </c>
      <c r="AI7" s="10">
        <v>65</v>
      </c>
      <c r="AJ7" s="10">
        <v>38</v>
      </c>
      <c r="AK7" s="10"/>
      <c r="AL7" s="10">
        <v>170</v>
      </c>
      <c r="AM7" s="10">
        <v>111</v>
      </c>
      <c r="AN7" s="10">
        <v>60</v>
      </c>
      <c r="AO7" s="10">
        <v>133</v>
      </c>
      <c r="AP7" s="10">
        <v>55</v>
      </c>
      <c r="AQ7" s="10">
        <v>49</v>
      </c>
      <c r="AR7" s="10"/>
      <c r="AS7" s="10">
        <v>111</v>
      </c>
      <c r="AT7" s="10">
        <v>304</v>
      </c>
      <c r="AU7" s="10">
        <v>161</v>
      </c>
      <c r="AV7" s="10">
        <v>54</v>
      </c>
      <c r="AW7" s="10">
        <v>15</v>
      </c>
      <c r="AX7" s="10"/>
      <c r="AY7" s="10">
        <v>170</v>
      </c>
      <c r="AZ7" s="10">
        <v>254</v>
      </c>
      <c r="BA7" s="10">
        <v>129</v>
      </c>
      <c r="BB7" s="10">
        <v>77</v>
      </c>
      <c r="BC7" s="10">
        <v>14</v>
      </c>
      <c r="BD7" s="10"/>
      <c r="BE7" s="10">
        <v>22</v>
      </c>
      <c r="BF7" s="10">
        <v>107</v>
      </c>
      <c r="BG7" s="10">
        <v>328</v>
      </c>
      <c r="BH7" s="10">
        <v>187</v>
      </c>
      <c r="BI7" s="10"/>
      <c r="BJ7" s="10">
        <v>72</v>
      </c>
      <c r="BK7" s="10">
        <v>61</v>
      </c>
      <c r="BL7" s="10">
        <v>170</v>
      </c>
      <c r="BM7" s="10">
        <v>340</v>
      </c>
      <c r="BN7" s="10"/>
      <c r="BO7" s="10">
        <v>87</v>
      </c>
      <c r="BP7" s="10">
        <v>89</v>
      </c>
      <c r="BQ7" s="10">
        <v>466</v>
      </c>
      <c r="BR7" s="10"/>
      <c r="BS7" s="10">
        <v>351</v>
      </c>
      <c r="BT7" s="10">
        <v>294</v>
      </c>
      <c r="BU7" s="10"/>
      <c r="BV7" s="10">
        <v>134</v>
      </c>
      <c r="BW7" s="10">
        <v>266</v>
      </c>
      <c r="BX7" s="10">
        <v>211</v>
      </c>
      <c r="BY7" s="10"/>
      <c r="BZ7" s="10">
        <v>31</v>
      </c>
      <c r="CA7" s="10">
        <v>48</v>
      </c>
    </row>
    <row r="8" spans="2:79" ht="30" customHeight="1" x14ac:dyDescent="0.3">
      <c r="B8" s="11" t="s">
        <v>20</v>
      </c>
      <c r="C8" s="11">
        <v>651</v>
      </c>
      <c r="D8" s="11">
        <v>330</v>
      </c>
      <c r="E8" s="11">
        <v>320</v>
      </c>
      <c r="F8" s="11"/>
      <c r="G8" s="11">
        <v>94</v>
      </c>
      <c r="H8" s="11">
        <v>116</v>
      </c>
      <c r="I8" s="11">
        <v>109</v>
      </c>
      <c r="J8" s="11">
        <v>114</v>
      </c>
      <c r="K8" s="11">
        <v>93</v>
      </c>
      <c r="L8" s="11">
        <v>126</v>
      </c>
      <c r="M8" s="11"/>
      <c r="N8" s="11">
        <v>164</v>
      </c>
      <c r="O8" s="11">
        <v>169</v>
      </c>
      <c r="P8" s="11">
        <v>144</v>
      </c>
      <c r="Q8" s="11">
        <v>172</v>
      </c>
      <c r="R8" s="11"/>
      <c r="S8" s="11">
        <v>94</v>
      </c>
      <c r="T8" s="11">
        <v>81</v>
      </c>
      <c r="U8" s="11">
        <v>64</v>
      </c>
      <c r="V8" s="11">
        <v>59</v>
      </c>
      <c r="W8" s="11">
        <v>51</v>
      </c>
      <c r="X8" s="11">
        <v>49</v>
      </c>
      <c r="Y8" s="11">
        <v>51</v>
      </c>
      <c r="Z8" s="11">
        <v>29</v>
      </c>
      <c r="AA8" s="11">
        <v>68</v>
      </c>
      <c r="AB8" s="11">
        <v>61</v>
      </c>
      <c r="AC8" s="11">
        <v>25</v>
      </c>
      <c r="AD8" s="11">
        <v>20</v>
      </c>
      <c r="AE8" s="11"/>
      <c r="AF8" s="11">
        <v>127</v>
      </c>
      <c r="AG8" s="11">
        <v>225</v>
      </c>
      <c r="AH8" s="11">
        <v>53</v>
      </c>
      <c r="AI8" s="11">
        <v>66</v>
      </c>
      <c r="AJ8" s="11">
        <v>38</v>
      </c>
      <c r="AK8" s="11"/>
      <c r="AL8" s="11">
        <v>169</v>
      </c>
      <c r="AM8" s="11">
        <v>107</v>
      </c>
      <c r="AN8" s="11">
        <v>60</v>
      </c>
      <c r="AO8" s="11">
        <v>136</v>
      </c>
      <c r="AP8" s="11">
        <v>56</v>
      </c>
      <c r="AQ8" s="11">
        <v>50</v>
      </c>
      <c r="AR8" s="11"/>
      <c r="AS8" s="11">
        <v>111</v>
      </c>
      <c r="AT8" s="11">
        <v>307</v>
      </c>
      <c r="AU8" s="11">
        <v>162</v>
      </c>
      <c r="AV8" s="11">
        <v>54</v>
      </c>
      <c r="AW8" s="11">
        <v>15</v>
      </c>
      <c r="AX8" s="11"/>
      <c r="AY8" s="11">
        <v>167</v>
      </c>
      <c r="AZ8" s="11">
        <v>257</v>
      </c>
      <c r="BA8" s="11">
        <v>132</v>
      </c>
      <c r="BB8" s="11">
        <v>78</v>
      </c>
      <c r="BC8" s="11">
        <v>15</v>
      </c>
      <c r="BD8" s="11"/>
      <c r="BE8" s="11">
        <v>23</v>
      </c>
      <c r="BF8" s="11">
        <v>108</v>
      </c>
      <c r="BG8" s="11">
        <v>330</v>
      </c>
      <c r="BH8" s="11">
        <v>187</v>
      </c>
      <c r="BI8" s="11"/>
      <c r="BJ8" s="11">
        <v>77</v>
      </c>
      <c r="BK8" s="11">
        <v>60</v>
      </c>
      <c r="BL8" s="11">
        <v>171</v>
      </c>
      <c r="BM8" s="11">
        <v>339</v>
      </c>
      <c r="BN8" s="11"/>
      <c r="BO8" s="11">
        <v>90</v>
      </c>
      <c r="BP8" s="11">
        <v>91</v>
      </c>
      <c r="BQ8" s="11">
        <v>466</v>
      </c>
      <c r="BR8" s="11"/>
      <c r="BS8" s="11">
        <v>352</v>
      </c>
      <c r="BT8" s="11">
        <v>297</v>
      </c>
      <c r="BU8" s="11"/>
      <c r="BV8" s="11">
        <v>132</v>
      </c>
      <c r="BW8" s="11">
        <v>272</v>
      </c>
      <c r="BX8" s="11">
        <v>211</v>
      </c>
      <c r="BY8" s="11"/>
      <c r="BZ8" s="11">
        <v>33</v>
      </c>
      <c r="CA8" s="11">
        <v>49</v>
      </c>
    </row>
    <row r="9" spans="2:79" x14ac:dyDescent="0.3">
      <c r="B9" s="18" t="s">
        <v>321</v>
      </c>
      <c r="C9" s="17">
        <v>7.6962335774851703E-2</v>
      </c>
      <c r="D9" s="17">
        <v>7.3846388895471501E-2</v>
      </c>
      <c r="E9" s="17">
        <v>8.0409933303723605E-2</v>
      </c>
      <c r="F9" s="17"/>
      <c r="G9" s="17">
        <v>5.8961564024258603E-2</v>
      </c>
      <c r="H9" s="17">
        <v>9.6832787387729394E-2</v>
      </c>
      <c r="I9" s="17">
        <v>0.12642719966829</v>
      </c>
      <c r="J9" s="17">
        <v>3.0308872979811899E-2</v>
      </c>
      <c r="K9" s="17">
        <v>5.9085995188372702E-2</v>
      </c>
      <c r="L9" s="17">
        <v>8.4858625924455297E-2</v>
      </c>
      <c r="M9" s="17"/>
      <c r="N9" s="17">
        <v>9.0752937288391594E-2</v>
      </c>
      <c r="O9" s="17">
        <v>6.5406150424362805E-2</v>
      </c>
      <c r="P9" s="17">
        <v>6.4053576532543802E-2</v>
      </c>
      <c r="Q9" s="17">
        <v>8.72383224865175E-2</v>
      </c>
      <c r="R9" s="17"/>
      <c r="S9" s="17">
        <v>0.15971025880245601</v>
      </c>
      <c r="T9" s="17">
        <v>6.4142688697202299E-2</v>
      </c>
      <c r="U9" s="17">
        <v>4.8943436324322097E-2</v>
      </c>
      <c r="V9" s="17">
        <v>9.6191644794561298E-2</v>
      </c>
      <c r="W9" s="17">
        <v>3.98292867174884E-2</v>
      </c>
      <c r="X9" s="17">
        <v>5.4355402505929899E-2</v>
      </c>
      <c r="Y9" s="17">
        <v>1.8384028871345399E-2</v>
      </c>
      <c r="Z9" s="17">
        <v>0</v>
      </c>
      <c r="AA9" s="17">
        <v>0.111375842968737</v>
      </c>
      <c r="AB9" s="17">
        <v>6.9799299449000901E-2</v>
      </c>
      <c r="AC9" s="17">
        <v>9.9063083728440096E-2</v>
      </c>
      <c r="AD9" s="17">
        <v>5.9351610636679701E-2</v>
      </c>
      <c r="AE9" s="17"/>
      <c r="AF9" s="17">
        <v>8.8928038516712798E-2</v>
      </c>
      <c r="AG9" s="17">
        <v>0.106270313325905</v>
      </c>
      <c r="AH9" s="17">
        <v>6.0551698979839801E-2</v>
      </c>
      <c r="AI9" s="17">
        <v>4.3435821539077102E-2</v>
      </c>
      <c r="AJ9" s="17">
        <v>4.3607695943207299E-2</v>
      </c>
      <c r="AK9" s="17"/>
      <c r="AL9" s="17">
        <v>0.109787465842203</v>
      </c>
      <c r="AM9" s="17">
        <v>0.105021396548585</v>
      </c>
      <c r="AN9" s="17">
        <v>3.0624984241819999E-2</v>
      </c>
      <c r="AO9" s="17">
        <v>6.1613668269444401E-2</v>
      </c>
      <c r="AP9" s="17">
        <v>2.9969397337993E-2</v>
      </c>
      <c r="AQ9" s="17">
        <v>5.8010114079984701E-2</v>
      </c>
      <c r="AR9" s="17"/>
      <c r="AS9" s="17">
        <v>0.12940495197778801</v>
      </c>
      <c r="AT9" s="17">
        <v>6.5045580035234501E-2</v>
      </c>
      <c r="AU9" s="17">
        <v>4.9441335907071803E-2</v>
      </c>
      <c r="AV9" s="17">
        <v>5.40583869331051E-2</v>
      </c>
      <c r="AW9" s="17">
        <v>0.33196300115231903</v>
      </c>
      <c r="AX9" s="17"/>
      <c r="AY9" s="17">
        <v>0.155853713298717</v>
      </c>
      <c r="AZ9" s="17">
        <v>6.1631307611635697E-2</v>
      </c>
      <c r="BA9" s="17">
        <v>3.3252842977099101E-2</v>
      </c>
      <c r="BB9" s="17">
        <v>2.4573233602669602E-2</v>
      </c>
      <c r="BC9" s="17">
        <v>0.13014467839170399</v>
      </c>
      <c r="BD9" s="17"/>
      <c r="BE9" s="17">
        <v>0.114925150859673</v>
      </c>
      <c r="BF9" s="17">
        <v>2.1348201733260502E-2</v>
      </c>
      <c r="BG9" s="17">
        <v>8.2403384430496607E-2</v>
      </c>
      <c r="BH9" s="17">
        <v>9.6193813075194201E-2</v>
      </c>
      <c r="BI9" s="17"/>
      <c r="BJ9" s="17">
        <v>7.5291647366731301E-2</v>
      </c>
      <c r="BK9" s="17">
        <v>7.6192345366847103E-2</v>
      </c>
      <c r="BL9" s="17">
        <v>6.9602213796326806E-2</v>
      </c>
      <c r="BM9" s="17">
        <v>8.2072887916671403E-2</v>
      </c>
      <c r="BN9" s="17"/>
      <c r="BO9" s="17">
        <v>5.3421896577265301E-2</v>
      </c>
      <c r="BP9" s="17">
        <v>0.10473065657297299</v>
      </c>
      <c r="BQ9" s="17">
        <v>7.6950769134580793E-2</v>
      </c>
      <c r="BR9" s="17"/>
      <c r="BS9" s="17">
        <v>0.106432549285451</v>
      </c>
      <c r="BT9" s="17">
        <v>4.2603438871159097E-2</v>
      </c>
      <c r="BU9" s="17"/>
      <c r="BV9" s="17">
        <v>3.5233589970822703E-2</v>
      </c>
      <c r="BW9" s="17">
        <v>8.5805915859690898E-2</v>
      </c>
      <c r="BX9" s="17">
        <v>8.9477416075603999E-2</v>
      </c>
      <c r="BY9" s="17"/>
      <c r="BZ9" s="17">
        <v>9.8199455062849397E-2</v>
      </c>
      <c r="CA9" s="17">
        <v>7.6457657726293801E-2</v>
      </c>
    </row>
    <row r="10" spans="2:79" x14ac:dyDescent="0.3">
      <c r="B10" s="18" t="s">
        <v>322</v>
      </c>
      <c r="C10" s="17">
        <v>0.19695484928806101</v>
      </c>
      <c r="D10" s="17">
        <v>0.17111242846490601</v>
      </c>
      <c r="E10" s="17">
        <v>0.224220384592306</v>
      </c>
      <c r="F10" s="17"/>
      <c r="G10" s="17">
        <v>0.274068269415636</v>
      </c>
      <c r="H10" s="17">
        <v>0.24208254003870899</v>
      </c>
      <c r="I10" s="17">
        <v>0.181148889675427</v>
      </c>
      <c r="J10" s="17">
        <v>0.12569196804840799</v>
      </c>
      <c r="K10" s="17">
        <v>0.16273214534889799</v>
      </c>
      <c r="L10" s="17">
        <v>0.20112331573575901</v>
      </c>
      <c r="M10" s="17"/>
      <c r="N10" s="17">
        <v>0.239863286024772</v>
      </c>
      <c r="O10" s="17">
        <v>0.219573907029155</v>
      </c>
      <c r="P10" s="17">
        <v>0.161026639666564</v>
      </c>
      <c r="Q10" s="17">
        <v>0.161471808789758</v>
      </c>
      <c r="R10" s="17"/>
      <c r="S10" s="17">
        <v>0.224316452455294</v>
      </c>
      <c r="T10" s="17">
        <v>0.265691410914218</v>
      </c>
      <c r="U10" s="17">
        <v>0.152629061396652</v>
      </c>
      <c r="V10" s="17">
        <v>0.23114671241218401</v>
      </c>
      <c r="W10" s="17">
        <v>0.25616675826568602</v>
      </c>
      <c r="X10" s="17">
        <v>0.23374944070393699</v>
      </c>
      <c r="Y10" s="17">
        <v>0.17935733380138499</v>
      </c>
      <c r="Z10" s="17">
        <v>0.110815071932506</v>
      </c>
      <c r="AA10" s="17">
        <v>0.15567621762393999</v>
      </c>
      <c r="AB10" s="17">
        <v>7.3570976071692495E-2</v>
      </c>
      <c r="AC10" s="17">
        <v>0.21740115385169001</v>
      </c>
      <c r="AD10" s="17">
        <v>0.24947731681059401</v>
      </c>
      <c r="AE10" s="17"/>
      <c r="AF10" s="17">
        <v>0.198909306428981</v>
      </c>
      <c r="AG10" s="17">
        <v>0.24215577193691701</v>
      </c>
      <c r="AH10" s="17">
        <v>0.228622266680578</v>
      </c>
      <c r="AI10" s="17">
        <v>0.120787064666943</v>
      </c>
      <c r="AJ10" s="17">
        <v>0.218894084630816</v>
      </c>
      <c r="AK10" s="17"/>
      <c r="AL10" s="17">
        <v>0.26552613796818297</v>
      </c>
      <c r="AM10" s="17">
        <v>0.23728074801698201</v>
      </c>
      <c r="AN10" s="17">
        <v>0.25669314747678701</v>
      </c>
      <c r="AO10" s="17">
        <v>7.4360059191123401E-2</v>
      </c>
      <c r="AP10" s="17">
        <v>0.25002563984972398</v>
      </c>
      <c r="AQ10" s="17">
        <v>0.20152788748065301</v>
      </c>
      <c r="AR10" s="17"/>
      <c r="AS10" s="17">
        <v>0.2097307297671</v>
      </c>
      <c r="AT10" s="17">
        <v>0.18961664078938301</v>
      </c>
      <c r="AU10" s="17">
        <v>0.181208952227499</v>
      </c>
      <c r="AV10" s="17">
        <v>0.30107400265087603</v>
      </c>
      <c r="AW10" s="17">
        <v>7.0223710655400201E-2</v>
      </c>
      <c r="AX10" s="17"/>
      <c r="AY10" s="17">
        <v>0.169766561801169</v>
      </c>
      <c r="AZ10" s="17">
        <v>0.230189576864329</v>
      </c>
      <c r="BA10" s="17">
        <v>0.20615073402197301</v>
      </c>
      <c r="BB10" s="17">
        <v>0.13331624950332599</v>
      </c>
      <c r="BC10" s="17">
        <v>9.4616694388038297E-2</v>
      </c>
      <c r="BD10" s="17"/>
      <c r="BE10" s="17">
        <v>0.158571890420177</v>
      </c>
      <c r="BF10" s="17">
        <v>0.24642675850938001</v>
      </c>
      <c r="BG10" s="17">
        <v>0.15396555734746201</v>
      </c>
      <c r="BH10" s="17">
        <v>0.24638457943182501</v>
      </c>
      <c r="BI10" s="17"/>
      <c r="BJ10" s="17">
        <v>0.23737736859962699</v>
      </c>
      <c r="BK10" s="17">
        <v>0.26093207700315801</v>
      </c>
      <c r="BL10" s="17">
        <v>0.163938975084438</v>
      </c>
      <c r="BM10" s="17">
        <v>0.19275369679929599</v>
      </c>
      <c r="BN10" s="17"/>
      <c r="BO10" s="17">
        <v>0.28412435139105102</v>
      </c>
      <c r="BP10" s="17">
        <v>0.150648127716908</v>
      </c>
      <c r="BQ10" s="17">
        <v>0.19138701935331601</v>
      </c>
      <c r="BR10" s="17"/>
      <c r="BS10" s="17">
        <v>0.183522055780554</v>
      </c>
      <c r="BT10" s="17">
        <v>0.214109411736877</v>
      </c>
      <c r="BU10" s="17"/>
      <c r="BV10" s="17">
        <v>0.181368342132604</v>
      </c>
      <c r="BW10" s="17">
        <v>0.19310252044821399</v>
      </c>
      <c r="BX10" s="17">
        <v>0.206661600888292</v>
      </c>
      <c r="BY10" s="17"/>
      <c r="BZ10" s="17">
        <v>0.28159141417553901</v>
      </c>
      <c r="CA10" s="17">
        <v>0.26092230483343898</v>
      </c>
    </row>
    <row r="11" spans="2:79" x14ac:dyDescent="0.3">
      <c r="B11" s="18" t="s">
        <v>323</v>
      </c>
      <c r="C11" s="17">
        <v>0.284788247600883</v>
      </c>
      <c r="D11" s="17">
        <v>0.31147471569149299</v>
      </c>
      <c r="E11" s="17">
        <v>0.255092718468788</v>
      </c>
      <c r="F11" s="17"/>
      <c r="G11" s="17">
        <v>0.38695810091124799</v>
      </c>
      <c r="H11" s="17">
        <v>0.280998809087812</v>
      </c>
      <c r="I11" s="17">
        <v>0.26980299799841101</v>
      </c>
      <c r="J11" s="17">
        <v>0.34751314662244298</v>
      </c>
      <c r="K11" s="17">
        <v>0.241082917489267</v>
      </c>
      <c r="L11" s="17">
        <v>0.20031875321302101</v>
      </c>
      <c r="M11" s="17"/>
      <c r="N11" s="17">
        <v>0.29913426279310401</v>
      </c>
      <c r="O11" s="17">
        <v>0.29641122160121802</v>
      </c>
      <c r="P11" s="17">
        <v>0.23832398233202601</v>
      </c>
      <c r="Q11" s="17">
        <v>0.29789382717207802</v>
      </c>
      <c r="R11" s="17"/>
      <c r="S11" s="17">
        <v>0.23256495290614601</v>
      </c>
      <c r="T11" s="17">
        <v>0.332320846378301</v>
      </c>
      <c r="U11" s="17">
        <v>0.35800627755924602</v>
      </c>
      <c r="V11" s="17">
        <v>0.18128858275748899</v>
      </c>
      <c r="W11" s="17">
        <v>0.23503221123933901</v>
      </c>
      <c r="X11" s="17">
        <v>0.323906964772811</v>
      </c>
      <c r="Y11" s="17">
        <v>0.19508093578111599</v>
      </c>
      <c r="Z11" s="17">
        <v>0.40432704405508901</v>
      </c>
      <c r="AA11" s="17">
        <v>0.33994537941038799</v>
      </c>
      <c r="AB11" s="17">
        <v>0.291934576375808</v>
      </c>
      <c r="AC11" s="17">
        <v>0.18885370166894899</v>
      </c>
      <c r="AD11" s="17">
        <v>0.40418347466890397</v>
      </c>
      <c r="AE11" s="17"/>
      <c r="AF11" s="17">
        <v>0.26221965429837402</v>
      </c>
      <c r="AG11" s="17">
        <v>0.30322302778950799</v>
      </c>
      <c r="AH11" s="17">
        <v>0.34355688185949501</v>
      </c>
      <c r="AI11" s="17">
        <v>0.189732104911398</v>
      </c>
      <c r="AJ11" s="17">
        <v>0.26034825025701003</v>
      </c>
      <c r="AK11" s="17"/>
      <c r="AL11" s="17">
        <v>0.33417692933805498</v>
      </c>
      <c r="AM11" s="17">
        <v>0.22236104601130899</v>
      </c>
      <c r="AN11" s="17">
        <v>0.24621484608585101</v>
      </c>
      <c r="AO11" s="17">
        <v>0.26227834152238999</v>
      </c>
      <c r="AP11" s="17">
        <v>0.37512334880486098</v>
      </c>
      <c r="AQ11" s="17">
        <v>0.27760021460191497</v>
      </c>
      <c r="AR11" s="17"/>
      <c r="AS11" s="17">
        <v>0.24820110162035899</v>
      </c>
      <c r="AT11" s="17">
        <v>0.32323846117889898</v>
      </c>
      <c r="AU11" s="17">
        <v>0.28094721181792498</v>
      </c>
      <c r="AV11" s="17">
        <v>0.182480707307871</v>
      </c>
      <c r="AW11" s="17">
        <v>0.136819578775628</v>
      </c>
      <c r="AX11" s="17"/>
      <c r="AY11" s="17">
        <v>0.23726619020583201</v>
      </c>
      <c r="AZ11" s="17">
        <v>0.32242758493548002</v>
      </c>
      <c r="BA11" s="17">
        <v>0.26515765764734101</v>
      </c>
      <c r="BB11" s="17">
        <v>0.30810147778456598</v>
      </c>
      <c r="BC11" s="17">
        <v>0.27626292210511899</v>
      </c>
      <c r="BD11" s="17"/>
      <c r="BE11" s="17">
        <v>0.21988300953634801</v>
      </c>
      <c r="BF11" s="17">
        <v>0.28641856214007899</v>
      </c>
      <c r="BG11" s="17">
        <v>0.272391763285875</v>
      </c>
      <c r="BH11" s="17">
        <v>0.31260229533678302</v>
      </c>
      <c r="BI11" s="17"/>
      <c r="BJ11" s="17">
        <v>0.20284418593930301</v>
      </c>
      <c r="BK11" s="17">
        <v>0.31733109858845798</v>
      </c>
      <c r="BL11" s="17">
        <v>0.284671595382261</v>
      </c>
      <c r="BM11" s="17">
        <v>0.298085750150474</v>
      </c>
      <c r="BN11" s="17"/>
      <c r="BO11" s="17">
        <v>0.30257352663487802</v>
      </c>
      <c r="BP11" s="17">
        <v>0.28429586909537002</v>
      </c>
      <c r="BQ11" s="17">
        <v>0.27795256369820898</v>
      </c>
      <c r="BR11" s="17"/>
      <c r="BS11" s="17">
        <v>0.27197063769499902</v>
      </c>
      <c r="BT11" s="17">
        <v>0.29534419729107197</v>
      </c>
      <c r="BU11" s="17"/>
      <c r="BV11" s="17">
        <v>0.34111449797182702</v>
      </c>
      <c r="BW11" s="17">
        <v>0.284437704256221</v>
      </c>
      <c r="BX11" s="17">
        <v>0.27624698895965399</v>
      </c>
      <c r="BY11" s="17"/>
      <c r="BZ11" s="17">
        <v>0.20410055281214801</v>
      </c>
      <c r="CA11" s="17">
        <v>0.230918861910898</v>
      </c>
    </row>
    <row r="12" spans="2:79" x14ac:dyDescent="0.3">
      <c r="B12" s="18" t="s">
        <v>324</v>
      </c>
      <c r="C12" s="17">
        <v>0.164501259720328</v>
      </c>
      <c r="D12" s="17">
        <v>0.131727501739165</v>
      </c>
      <c r="E12" s="17">
        <v>0.19882332833246599</v>
      </c>
      <c r="F12" s="17"/>
      <c r="G12" s="17">
        <v>0.10917146614041801</v>
      </c>
      <c r="H12" s="17">
        <v>9.9740179804598803E-2</v>
      </c>
      <c r="I12" s="17">
        <v>0.146635771019969</v>
      </c>
      <c r="J12" s="17">
        <v>0.23265578166121301</v>
      </c>
      <c r="K12" s="17">
        <v>0.17779145342375399</v>
      </c>
      <c r="L12" s="17">
        <v>0.20931007725347001</v>
      </c>
      <c r="M12" s="17"/>
      <c r="N12" s="17">
        <v>0.13067698979223699</v>
      </c>
      <c r="O12" s="17">
        <v>0.14435852646165601</v>
      </c>
      <c r="P12" s="17">
        <v>0.23910937681810801</v>
      </c>
      <c r="Q12" s="17">
        <v>0.151296272396576</v>
      </c>
      <c r="R12" s="17"/>
      <c r="S12" s="17">
        <v>0.14370178391424501</v>
      </c>
      <c r="T12" s="17">
        <v>0.15071066010853801</v>
      </c>
      <c r="U12" s="17">
        <v>0.207983917765383</v>
      </c>
      <c r="V12" s="17">
        <v>0.171223358621822</v>
      </c>
      <c r="W12" s="17">
        <v>0.18338491656373099</v>
      </c>
      <c r="X12" s="17">
        <v>0.16426087400095901</v>
      </c>
      <c r="Y12" s="17">
        <v>0.28525888484330297</v>
      </c>
      <c r="Z12" s="17">
        <v>0.19069577984230099</v>
      </c>
      <c r="AA12" s="17">
        <v>0.135153286540243</v>
      </c>
      <c r="AB12" s="17">
        <v>0.14711346071110001</v>
      </c>
      <c r="AC12" s="17">
        <v>4.9793672044382599E-2</v>
      </c>
      <c r="AD12" s="17">
        <v>6.6635316639564193E-2</v>
      </c>
      <c r="AE12" s="17"/>
      <c r="AF12" s="17">
        <v>0.197167896258338</v>
      </c>
      <c r="AG12" s="17">
        <v>0.109639792501325</v>
      </c>
      <c r="AH12" s="17">
        <v>0.21157646789815199</v>
      </c>
      <c r="AI12" s="17">
        <v>0.150506458600879</v>
      </c>
      <c r="AJ12" s="17">
        <v>0.192745209678965</v>
      </c>
      <c r="AK12" s="17"/>
      <c r="AL12" s="17">
        <v>8.7943375609265698E-2</v>
      </c>
      <c r="AM12" s="17">
        <v>0.169965976971133</v>
      </c>
      <c r="AN12" s="17">
        <v>0.16997899913153799</v>
      </c>
      <c r="AO12" s="17">
        <v>0.19985015183940899</v>
      </c>
      <c r="AP12" s="17">
        <v>0.12521281702033299</v>
      </c>
      <c r="AQ12" s="17">
        <v>0.21344629296515999</v>
      </c>
      <c r="AR12" s="17"/>
      <c r="AS12" s="17">
        <v>0.156928622104926</v>
      </c>
      <c r="AT12" s="17">
        <v>0.14033132311849</v>
      </c>
      <c r="AU12" s="17">
        <v>0.200458240074672</v>
      </c>
      <c r="AV12" s="17">
        <v>0.209742761157614</v>
      </c>
      <c r="AW12" s="17">
        <v>0.18864128437420699</v>
      </c>
      <c r="AX12" s="17"/>
      <c r="AY12" s="17">
        <v>0.164359756132754</v>
      </c>
      <c r="AZ12" s="17">
        <v>0.12476071249451499</v>
      </c>
      <c r="BA12" s="17">
        <v>0.24020660462992099</v>
      </c>
      <c r="BB12" s="17">
        <v>0.17816967248765</v>
      </c>
      <c r="BC12" s="17">
        <v>0.14024596792904401</v>
      </c>
      <c r="BD12" s="17"/>
      <c r="BE12" s="17">
        <v>0.16600949841781401</v>
      </c>
      <c r="BF12" s="17">
        <v>0.15480371749799901</v>
      </c>
      <c r="BG12" s="17">
        <v>0.17784524102434399</v>
      </c>
      <c r="BH12" s="17">
        <v>0.14421631633278401</v>
      </c>
      <c r="BI12" s="17"/>
      <c r="BJ12" s="17">
        <v>0.16543682679753</v>
      </c>
      <c r="BK12" s="17">
        <v>0.13171565672142699</v>
      </c>
      <c r="BL12" s="17">
        <v>0.15881619089058699</v>
      </c>
      <c r="BM12" s="17">
        <v>0.17160948732546999</v>
      </c>
      <c r="BN12" s="17"/>
      <c r="BO12" s="17">
        <v>0.113611350546727</v>
      </c>
      <c r="BP12" s="17">
        <v>0.18589669269475301</v>
      </c>
      <c r="BQ12" s="17">
        <v>0.16959270846341001</v>
      </c>
      <c r="BR12" s="17"/>
      <c r="BS12" s="17">
        <v>0.17021827899660399</v>
      </c>
      <c r="BT12" s="17">
        <v>0.158798563786791</v>
      </c>
      <c r="BU12" s="17"/>
      <c r="BV12" s="17">
        <v>0.15038507338713999</v>
      </c>
      <c r="BW12" s="17">
        <v>0.18335426379365999</v>
      </c>
      <c r="BX12" s="17">
        <v>0.13444844630361</v>
      </c>
      <c r="BY12" s="17"/>
      <c r="BZ12" s="17">
        <v>0.207140378736172</v>
      </c>
      <c r="CA12" s="17">
        <v>0.155580852597139</v>
      </c>
    </row>
    <row r="13" spans="2:79" x14ac:dyDescent="0.3">
      <c r="B13" s="18" t="s">
        <v>325</v>
      </c>
      <c r="C13" s="17">
        <v>0.14586138706545401</v>
      </c>
      <c r="D13" s="17">
        <v>0.16190556035072901</v>
      </c>
      <c r="E13" s="17">
        <v>0.12974019073579601</v>
      </c>
      <c r="F13" s="17"/>
      <c r="G13" s="17">
        <v>0.11973669244337699</v>
      </c>
      <c r="H13" s="17">
        <v>0.140520055069948</v>
      </c>
      <c r="I13" s="17">
        <v>0.131327888223606</v>
      </c>
      <c r="J13" s="17">
        <v>0.106871889380231</v>
      </c>
      <c r="K13" s="17">
        <v>0.22014462807745</v>
      </c>
      <c r="L13" s="17">
        <v>0.163449056492072</v>
      </c>
      <c r="M13" s="17"/>
      <c r="N13" s="17">
        <v>0.15458080410011199</v>
      </c>
      <c r="O13" s="17">
        <v>0.13865640653710901</v>
      </c>
      <c r="P13" s="17">
        <v>0.148669727895402</v>
      </c>
      <c r="Q13" s="17">
        <v>0.14465116330276001</v>
      </c>
      <c r="R13" s="17"/>
      <c r="S13" s="17">
        <v>0.129296866237987</v>
      </c>
      <c r="T13" s="17">
        <v>9.6142982286422596E-2</v>
      </c>
      <c r="U13" s="17">
        <v>0.15408890640765099</v>
      </c>
      <c r="V13" s="17">
        <v>0.13830838277977101</v>
      </c>
      <c r="W13" s="17">
        <v>0.13696912964187499</v>
      </c>
      <c r="X13" s="17">
        <v>0.117865779380797</v>
      </c>
      <c r="Y13" s="17">
        <v>0.135798993703003</v>
      </c>
      <c r="Z13" s="17">
        <v>0.15473934123276301</v>
      </c>
      <c r="AA13" s="17">
        <v>0.123948016519925</v>
      </c>
      <c r="AB13" s="17">
        <v>0.27352800404632599</v>
      </c>
      <c r="AC13" s="17">
        <v>0.17848656041326899</v>
      </c>
      <c r="AD13" s="17">
        <v>0.16817973036232001</v>
      </c>
      <c r="AE13" s="17"/>
      <c r="AF13" s="17">
        <v>0.126244469242448</v>
      </c>
      <c r="AG13" s="17">
        <v>0.12979066402911499</v>
      </c>
      <c r="AH13" s="17">
        <v>0.120804240380355</v>
      </c>
      <c r="AI13" s="17">
        <v>0.21662892772752099</v>
      </c>
      <c r="AJ13" s="17">
        <v>0.18413357615409601</v>
      </c>
      <c r="AK13" s="17"/>
      <c r="AL13" s="17">
        <v>0.10813990726464499</v>
      </c>
      <c r="AM13" s="17">
        <v>0.13407993990745001</v>
      </c>
      <c r="AN13" s="17">
        <v>0.198303548762232</v>
      </c>
      <c r="AO13" s="17">
        <v>0.171103743263185</v>
      </c>
      <c r="AP13" s="17">
        <v>0.108662526991503</v>
      </c>
      <c r="AQ13" s="17">
        <v>0.19326483434348499</v>
      </c>
      <c r="AR13" s="17"/>
      <c r="AS13" s="17">
        <v>0.13508202709356901</v>
      </c>
      <c r="AT13" s="17">
        <v>0.15102142213986799</v>
      </c>
      <c r="AU13" s="17">
        <v>0.167841069246078</v>
      </c>
      <c r="AV13" s="17">
        <v>9.9503249465284604E-2</v>
      </c>
      <c r="AW13" s="17">
        <v>6.9166202602592305E-2</v>
      </c>
      <c r="AX13" s="17"/>
      <c r="AY13" s="17">
        <v>0.138645264141005</v>
      </c>
      <c r="AZ13" s="17">
        <v>0.13680116145843499</v>
      </c>
      <c r="BA13" s="17">
        <v>0.15259984017748299</v>
      </c>
      <c r="BB13" s="17">
        <v>0.187338435468871</v>
      </c>
      <c r="BC13" s="17">
        <v>0.13365348306670399</v>
      </c>
      <c r="BD13" s="17"/>
      <c r="BE13" s="17">
        <v>0.11565715613746901</v>
      </c>
      <c r="BF13" s="17">
        <v>0.14769581288192399</v>
      </c>
      <c r="BG13" s="17">
        <v>0.175674083791897</v>
      </c>
      <c r="BH13" s="17">
        <v>9.8065347815611104E-2</v>
      </c>
      <c r="BI13" s="17"/>
      <c r="BJ13" s="17">
        <v>9.8596666871817798E-2</v>
      </c>
      <c r="BK13" s="17">
        <v>0.100431686016713</v>
      </c>
      <c r="BL13" s="17">
        <v>0.18986276092945001</v>
      </c>
      <c r="BM13" s="17">
        <v>0.14412617757780399</v>
      </c>
      <c r="BN13" s="17"/>
      <c r="BO13" s="17">
        <v>9.8834022226086102E-2</v>
      </c>
      <c r="BP13" s="17">
        <v>0.13603047691782799</v>
      </c>
      <c r="BQ13" s="17">
        <v>0.15635026314349099</v>
      </c>
      <c r="BR13" s="17"/>
      <c r="BS13" s="17">
        <v>0.15646012634884801</v>
      </c>
      <c r="BT13" s="17">
        <v>0.13426513545916299</v>
      </c>
      <c r="BU13" s="17"/>
      <c r="BV13" s="17">
        <v>0.15030370252436601</v>
      </c>
      <c r="BW13" s="17">
        <v>0.158221347887231</v>
      </c>
      <c r="BX13" s="17">
        <v>0.12807095110953001</v>
      </c>
      <c r="BY13" s="17"/>
      <c r="BZ13" s="17">
        <v>0.11959584901114199</v>
      </c>
      <c r="CA13" s="17">
        <v>6.1311554454774E-2</v>
      </c>
    </row>
    <row r="14" spans="2:79" x14ac:dyDescent="0.3">
      <c r="B14" s="18" t="s">
        <v>326</v>
      </c>
      <c r="C14" s="17">
        <v>9.6180432049014802E-2</v>
      </c>
      <c r="D14" s="17">
        <v>0.104785932938756</v>
      </c>
      <c r="E14" s="17">
        <v>8.7587596212628294E-2</v>
      </c>
      <c r="F14" s="17"/>
      <c r="G14" s="17">
        <v>5.1103907065062099E-2</v>
      </c>
      <c r="H14" s="17">
        <v>0.10545829458400199</v>
      </c>
      <c r="I14" s="17">
        <v>0.12273420128014099</v>
      </c>
      <c r="J14" s="17">
        <v>0.12251102539249301</v>
      </c>
      <c r="K14" s="17">
        <v>7.9789554243974603E-2</v>
      </c>
      <c r="L14" s="17">
        <v>8.6668370437104805E-2</v>
      </c>
      <c r="M14" s="17"/>
      <c r="N14" s="17">
        <v>6.1602048479100099E-2</v>
      </c>
      <c r="O14" s="17">
        <v>0.10025728353843399</v>
      </c>
      <c r="P14" s="17">
        <v>9.3390864061542206E-2</v>
      </c>
      <c r="Q14" s="17">
        <v>0.129174141091773</v>
      </c>
      <c r="R14" s="17"/>
      <c r="S14" s="17">
        <v>9.0351068176386801E-2</v>
      </c>
      <c r="T14" s="17">
        <v>7.9375899887408397E-2</v>
      </c>
      <c r="U14" s="17">
        <v>6.3942990191384802E-2</v>
      </c>
      <c r="V14" s="17">
        <v>0.134650381735332</v>
      </c>
      <c r="W14" s="17">
        <v>0.11171017323084</v>
      </c>
      <c r="X14" s="17">
        <v>0.10586153863556599</v>
      </c>
      <c r="Y14" s="17">
        <v>0.10807286815460899</v>
      </c>
      <c r="Z14" s="17">
        <v>3.39336842280012E-2</v>
      </c>
      <c r="AA14" s="17">
        <v>0.120247219900792</v>
      </c>
      <c r="AB14" s="17">
        <v>0.104102382814344</v>
      </c>
      <c r="AC14" s="17">
        <v>0.15552265036203899</v>
      </c>
      <c r="AD14" s="17">
        <v>0</v>
      </c>
      <c r="AE14" s="17"/>
      <c r="AF14" s="17">
        <v>8.0201331077053406E-2</v>
      </c>
      <c r="AG14" s="17">
        <v>0.10056762150890999</v>
      </c>
      <c r="AH14" s="17">
        <v>3.4888444201579202E-2</v>
      </c>
      <c r="AI14" s="17">
        <v>0.13882450540074201</v>
      </c>
      <c r="AJ14" s="17">
        <v>7.3776111501793598E-2</v>
      </c>
      <c r="AK14" s="17"/>
      <c r="AL14" s="17">
        <v>8.9286788040253195E-2</v>
      </c>
      <c r="AM14" s="17">
        <v>9.7241985299287501E-2</v>
      </c>
      <c r="AN14" s="17">
        <v>9.8184474301772295E-2</v>
      </c>
      <c r="AO14" s="17">
        <v>0.13847498930323099</v>
      </c>
      <c r="AP14" s="17">
        <v>9.2797526834073302E-2</v>
      </c>
      <c r="AQ14" s="17">
        <v>3.7455913706188802E-2</v>
      </c>
      <c r="AR14" s="17"/>
      <c r="AS14" s="17">
        <v>0.112228172249404</v>
      </c>
      <c r="AT14" s="17">
        <v>8.96842251078665E-2</v>
      </c>
      <c r="AU14" s="17">
        <v>7.5970014541266104E-2</v>
      </c>
      <c r="AV14" s="17">
        <v>0.13718707950808601</v>
      </c>
      <c r="AW14" s="17">
        <v>0.12983764352078001</v>
      </c>
      <c r="AX14" s="17"/>
      <c r="AY14" s="17">
        <v>9.7308359454419194E-2</v>
      </c>
      <c r="AZ14" s="17">
        <v>8.7651403528712396E-2</v>
      </c>
      <c r="BA14" s="17">
        <v>7.8453791038393603E-2</v>
      </c>
      <c r="BB14" s="17">
        <v>0.118364559456118</v>
      </c>
      <c r="BC14" s="17">
        <v>0.22507625411939</v>
      </c>
      <c r="BD14" s="17"/>
      <c r="BE14" s="17">
        <v>0.18475233068074701</v>
      </c>
      <c r="BF14" s="17">
        <v>9.0920785639210994E-2</v>
      </c>
      <c r="BG14" s="17">
        <v>0.116045403644529</v>
      </c>
      <c r="BH14" s="17">
        <v>5.4991106460571898E-2</v>
      </c>
      <c r="BI14" s="17"/>
      <c r="BJ14" s="17">
        <v>0.14718061545564401</v>
      </c>
      <c r="BK14" s="17">
        <v>9.4705939362639394E-2</v>
      </c>
      <c r="BL14" s="17">
        <v>9.0434948325008299E-2</v>
      </c>
      <c r="BM14" s="17">
        <v>8.6062358893648799E-2</v>
      </c>
      <c r="BN14" s="17"/>
      <c r="BO14" s="17">
        <v>7.9928015163585303E-2</v>
      </c>
      <c r="BP14" s="17">
        <v>0.12703957349321801</v>
      </c>
      <c r="BQ14" s="17">
        <v>9.4380389479895299E-2</v>
      </c>
      <c r="BR14" s="17"/>
      <c r="BS14" s="17">
        <v>7.8337832939246205E-2</v>
      </c>
      <c r="BT14" s="17">
        <v>0.11790182553515199</v>
      </c>
      <c r="BU14" s="17"/>
      <c r="BV14" s="17">
        <v>0.110377202983135</v>
      </c>
      <c r="BW14" s="17">
        <v>7.9616127009862106E-2</v>
      </c>
      <c r="BX14" s="17">
        <v>0.11209462617478699</v>
      </c>
      <c r="BY14" s="17"/>
      <c r="BZ14" s="17">
        <v>5.83988549812458E-2</v>
      </c>
      <c r="CA14" s="17">
        <v>0.19401328471982501</v>
      </c>
    </row>
    <row r="15" spans="2:79" x14ac:dyDescent="0.3">
      <c r="B15" s="18" t="s">
        <v>327</v>
      </c>
      <c r="C15" s="19">
        <v>3.4751488501407898E-2</v>
      </c>
      <c r="D15" s="19">
        <v>4.5147471919478502E-2</v>
      </c>
      <c r="E15" s="19">
        <v>2.4125848354291001E-2</v>
      </c>
      <c r="F15" s="19"/>
      <c r="G15" s="19">
        <v>0</v>
      </c>
      <c r="H15" s="19">
        <v>3.4367334027200401E-2</v>
      </c>
      <c r="I15" s="19">
        <v>2.19230521341576E-2</v>
      </c>
      <c r="J15" s="19">
        <v>3.44473159154004E-2</v>
      </c>
      <c r="K15" s="19">
        <v>5.9373306228282699E-2</v>
      </c>
      <c r="L15" s="19">
        <v>5.4271800944117703E-2</v>
      </c>
      <c r="M15" s="19"/>
      <c r="N15" s="19">
        <v>2.3389671522282801E-2</v>
      </c>
      <c r="O15" s="19">
        <v>3.53365044080656E-2</v>
      </c>
      <c r="P15" s="19">
        <v>5.5425832693814001E-2</v>
      </c>
      <c r="Q15" s="19">
        <v>2.8274464760536501E-2</v>
      </c>
      <c r="R15" s="19"/>
      <c r="S15" s="19">
        <v>2.0058617507486699E-2</v>
      </c>
      <c r="T15" s="19">
        <v>1.1615511727910401E-2</v>
      </c>
      <c r="U15" s="19">
        <v>1.4405410355361799E-2</v>
      </c>
      <c r="V15" s="19">
        <v>4.7190936898840602E-2</v>
      </c>
      <c r="W15" s="19">
        <v>3.6907524341040401E-2</v>
      </c>
      <c r="X15" s="19">
        <v>0</v>
      </c>
      <c r="Y15" s="19">
        <v>7.80469548452392E-2</v>
      </c>
      <c r="Z15" s="19">
        <v>0.10548907870934</v>
      </c>
      <c r="AA15" s="19">
        <v>1.3654037035975199E-2</v>
      </c>
      <c r="AB15" s="19">
        <v>3.9951300531727602E-2</v>
      </c>
      <c r="AC15" s="19">
        <v>0.11087917793123001</v>
      </c>
      <c r="AD15" s="19">
        <v>5.2172550881937403E-2</v>
      </c>
      <c r="AE15" s="19"/>
      <c r="AF15" s="19">
        <v>4.6329304178092903E-2</v>
      </c>
      <c r="AG15" s="19">
        <v>8.3528089083203597E-3</v>
      </c>
      <c r="AH15" s="19">
        <v>0</v>
      </c>
      <c r="AI15" s="19">
        <v>0.14008511715343999</v>
      </c>
      <c r="AJ15" s="19">
        <v>2.6495071834112899E-2</v>
      </c>
      <c r="AK15" s="19"/>
      <c r="AL15" s="19">
        <v>5.1393959373950597E-3</v>
      </c>
      <c r="AM15" s="19">
        <v>3.4048907245254299E-2</v>
      </c>
      <c r="AN15" s="19">
        <v>0</v>
      </c>
      <c r="AO15" s="19">
        <v>9.2319046611217495E-2</v>
      </c>
      <c r="AP15" s="19">
        <v>1.8208743161512601E-2</v>
      </c>
      <c r="AQ15" s="19">
        <v>1.8694742822613301E-2</v>
      </c>
      <c r="AR15" s="19"/>
      <c r="AS15" s="19">
        <v>8.4243951868543492E-3</v>
      </c>
      <c r="AT15" s="19">
        <v>4.1062347630259698E-2</v>
      </c>
      <c r="AU15" s="19">
        <v>4.4133176185488898E-2</v>
      </c>
      <c r="AV15" s="19">
        <v>1.5953812977164201E-2</v>
      </c>
      <c r="AW15" s="19">
        <v>7.3348578919073398E-2</v>
      </c>
      <c r="AX15" s="19"/>
      <c r="AY15" s="19">
        <v>3.68001549661034E-2</v>
      </c>
      <c r="AZ15" s="19">
        <v>3.65382531068928E-2</v>
      </c>
      <c r="BA15" s="19">
        <v>2.4178529507789301E-2</v>
      </c>
      <c r="BB15" s="19">
        <v>5.0136371696798701E-2</v>
      </c>
      <c r="BC15" s="19">
        <v>0</v>
      </c>
      <c r="BD15" s="19"/>
      <c r="BE15" s="19">
        <v>4.0200963947772499E-2</v>
      </c>
      <c r="BF15" s="19">
        <v>5.2386161598147199E-2</v>
      </c>
      <c r="BG15" s="19">
        <v>2.1674566475396399E-2</v>
      </c>
      <c r="BH15" s="19">
        <v>4.7546541547230002E-2</v>
      </c>
      <c r="BI15" s="19"/>
      <c r="BJ15" s="19">
        <v>7.3272688969347397E-2</v>
      </c>
      <c r="BK15" s="19">
        <v>1.8691196940757399E-2</v>
      </c>
      <c r="BL15" s="19">
        <v>4.2673315591929502E-2</v>
      </c>
      <c r="BM15" s="19">
        <v>2.52896413366345E-2</v>
      </c>
      <c r="BN15" s="19"/>
      <c r="BO15" s="19">
        <v>6.7506837460407004E-2</v>
      </c>
      <c r="BP15" s="19">
        <v>1.13586035089494E-2</v>
      </c>
      <c r="BQ15" s="19">
        <v>3.3386286727097397E-2</v>
      </c>
      <c r="BR15" s="19"/>
      <c r="BS15" s="19">
        <v>3.3058518954297803E-2</v>
      </c>
      <c r="BT15" s="19">
        <v>3.6977427319786801E-2</v>
      </c>
      <c r="BU15" s="19"/>
      <c r="BV15" s="19">
        <v>3.1217591030104401E-2</v>
      </c>
      <c r="BW15" s="19">
        <v>1.54621207451203E-2</v>
      </c>
      <c r="BX15" s="19">
        <v>5.2999970488523097E-2</v>
      </c>
      <c r="BY15" s="19"/>
      <c r="BZ15" s="19">
        <v>3.0973495220904399E-2</v>
      </c>
      <c r="CA15" s="19">
        <v>2.07954837576317E-2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647</v>
      </c>
      <c r="D7" s="10">
        <v>322</v>
      </c>
      <c r="E7" s="10">
        <v>324</v>
      </c>
      <c r="F7" s="10"/>
      <c r="G7" s="10">
        <v>100</v>
      </c>
      <c r="H7" s="10">
        <v>109</v>
      </c>
      <c r="I7" s="10">
        <v>106</v>
      </c>
      <c r="J7" s="10">
        <v>98</v>
      </c>
      <c r="K7" s="10">
        <v>100</v>
      </c>
      <c r="L7" s="10">
        <v>134</v>
      </c>
      <c r="M7" s="10"/>
      <c r="N7" s="10">
        <v>175</v>
      </c>
      <c r="O7" s="10">
        <v>166</v>
      </c>
      <c r="P7" s="10">
        <v>139</v>
      </c>
      <c r="Q7" s="10">
        <v>164</v>
      </c>
      <c r="R7" s="10"/>
      <c r="S7" s="10">
        <v>98</v>
      </c>
      <c r="T7" s="10">
        <v>85</v>
      </c>
      <c r="U7" s="10">
        <v>62</v>
      </c>
      <c r="V7" s="10">
        <v>59</v>
      </c>
      <c r="W7" s="10">
        <v>49</v>
      </c>
      <c r="X7" s="10">
        <v>50</v>
      </c>
      <c r="Y7" s="10">
        <v>55</v>
      </c>
      <c r="Z7" s="10">
        <v>27</v>
      </c>
      <c r="AA7" s="10">
        <v>72</v>
      </c>
      <c r="AB7" s="10">
        <v>54</v>
      </c>
      <c r="AC7" s="10">
        <v>19</v>
      </c>
      <c r="AD7" s="10">
        <v>17</v>
      </c>
      <c r="AE7" s="10"/>
      <c r="AF7" s="10">
        <v>131</v>
      </c>
      <c r="AG7" s="10">
        <v>224</v>
      </c>
      <c r="AH7" s="10">
        <v>54</v>
      </c>
      <c r="AI7" s="10">
        <v>65</v>
      </c>
      <c r="AJ7" s="10">
        <v>38</v>
      </c>
      <c r="AK7" s="10"/>
      <c r="AL7" s="10">
        <v>170</v>
      </c>
      <c r="AM7" s="10">
        <v>111</v>
      </c>
      <c r="AN7" s="10">
        <v>60</v>
      </c>
      <c r="AO7" s="10">
        <v>133</v>
      </c>
      <c r="AP7" s="10">
        <v>55</v>
      </c>
      <c r="AQ7" s="10">
        <v>49</v>
      </c>
      <c r="AR7" s="10"/>
      <c r="AS7" s="10">
        <v>111</v>
      </c>
      <c r="AT7" s="10">
        <v>304</v>
      </c>
      <c r="AU7" s="10">
        <v>161</v>
      </c>
      <c r="AV7" s="10">
        <v>54</v>
      </c>
      <c r="AW7" s="10">
        <v>15</v>
      </c>
      <c r="AX7" s="10"/>
      <c r="AY7" s="10">
        <v>170</v>
      </c>
      <c r="AZ7" s="10">
        <v>254</v>
      </c>
      <c r="BA7" s="10">
        <v>129</v>
      </c>
      <c r="BB7" s="10">
        <v>77</v>
      </c>
      <c r="BC7" s="10">
        <v>14</v>
      </c>
      <c r="BD7" s="10"/>
      <c r="BE7" s="10">
        <v>22</v>
      </c>
      <c r="BF7" s="10">
        <v>107</v>
      </c>
      <c r="BG7" s="10">
        <v>328</v>
      </c>
      <c r="BH7" s="10">
        <v>187</v>
      </c>
      <c r="BI7" s="10"/>
      <c r="BJ7" s="10">
        <v>72</v>
      </c>
      <c r="BK7" s="10">
        <v>61</v>
      </c>
      <c r="BL7" s="10">
        <v>170</v>
      </c>
      <c r="BM7" s="10">
        <v>340</v>
      </c>
      <c r="BN7" s="10"/>
      <c r="BO7" s="10">
        <v>87</v>
      </c>
      <c r="BP7" s="10">
        <v>89</v>
      </c>
      <c r="BQ7" s="10">
        <v>466</v>
      </c>
      <c r="BR7" s="10"/>
      <c r="BS7" s="10">
        <v>351</v>
      </c>
      <c r="BT7" s="10">
        <v>294</v>
      </c>
      <c r="BU7" s="10"/>
      <c r="BV7" s="10">
        <v>134</v>
      </c>
      <c r="BW7" s="10">
        <v>266</v>
      </c>
      <c r="BX7" s="10">
        <v>211</v>
      </c>
      <c r="BY7" s="10"/>
      <c r="BZ7" s="10">
        <v>31</v>
      </c>
      <c r="CA7" s="10">
        <v>48</v>
      </c>
    </row>
    <row r="8" spans="2:79" ht="30" customHeight="1" x14ac:dyDescent="0.3">
      <c r="B8" s="11" t="s">
        <v>20</v>
      </c>
      <c r="C8" s="11">
        <v>651</v>
      </c>
      <c r="D8" s="11">
        <v>330</v>
      </c>
      <c r="E8" s="11">
        <v>320</v>
      </c>
      <c r="F8" s="11"/>
      <c r="G8" s="11">
        <v>94</v>
      </c>
      <c r="H8" s="11">
        <v>116</v>
      </c>
      <c r="I8" s="11">
        <v>109</v>
      </c>
      <c r="J8" s="11">
        <v>114</v>
      </c>
      <c r="K8" s="11">
        <v>93</v>
      </c>
      <c r="L8" s="11">
        <v>126</v>
      </c>
      <c r="M8" s="11"/>
      <c r="N8" s="11">
        <v>164</v>
      </c>
      <c r="O8" s="11">
        <v>169</v>
      </c>
      <c r="P8" s="11">
        <v>144</v>
      </c>
      <c r="Q8" s="11">
        <v>172</v>
      </c>
      <c r="R8" s="11"/>
      <c r="S8" s="11">
        <v>94</v>
      </c>
      <c r="T8" s="11">
        <v>81</v>
      </c>
      <c r="U8" s="11">
        <v>64</v>
      </c>
      <c r="V8" s="11">
        <v>59</v>
      </c>
      <c r="W8" s="11">
        <v>51</v>
      </c>
      <c r="X8" s="11">
        <v>49</v>
      </c>
      <c r="Y8" s="11">
        <v>51</v>
      </c>
      <c r="Z8" s="11">
        <v>29</v>
      </c>
      <c r="AA8" s="11">
        <v>68</v>
      </c>
      <c r="AB8" s="11">
        <v>61</v>
      </c>
      <c r="AC8" s="11">
        <v>25</v>
      </c>
      <c r="AD8" s="11">
        <v>20</v>
      </c>
      <c r="AE8" s="11"/>
      <c r="AF8" s="11">
        <v>127</v>
      </c>
      <c r="AG8" s="11">
        <v>225</v>
      </c>
      <c r="AH8" s="11">
        <v>53</v>
      </c>
      <c r="AI8" s="11">
        <v>66</v>
      </c>
      <c r="AJ8" s="11">
        <v>38</v>
      </c>
      <c r="AK8" s="11"/>
      <c r="AL8" s="11">
        <v>169</v>
      </c>
      <c r="AM8" s="11">
        <v>107</v>
      </c>
      <c r="AN8" s="11">
        <v>60</v>
      </c>
      <c r="AO8" s="11">
        <v>136</v>
      </c>
      <c r="AP8" s="11">
        <v>56</v>
      </c>
      <c r="AQ8" s="11">
        <v>50</v>
      </c>
      <c r="AR8" s="11"/>
      <c r="AS8" s="11">
        <v>111</v>
      </c>
      <c r="AT8" s="11">
        <v>307</v>
      </c>
      <c r="AU8" s="11">
        <v>162</v>
      </c>
      <c r="AV8" s="11">
        <v>54</v>
      </c>
      <c r="AW8" s="11">
        <v>15</v>
      </c>
      <c r="AX8" s="11"/>
      <c r="AY8" s="11">
        <v>167</v>
      </c>
      <c r="AZ8" s="11">
        <v>257</v>
      </c>
      <c r="BA8" s="11">
        <v>132</v>
      </c>
      <c r="BB8" s="11">
        <v>78</v>
      </c>
      <c r="BC8" s="11">
        <v>15</v>
      </c>
      <c r="BD8" s="11"/>
      <c r="BE8" s="11">
        <v>23</v>
      </c>
      <c r="BF8" s="11">
        <v>108</v>
      </c>
      <c r="BG8" s="11">
        <v>330</v>
      </c>
      <c r="BH8" s="11">
        <v>187</v>
      </c>
      <c r="BI8" s="11"/>
      <c r="BJ8" s="11">
        <v>77</v>
      </c>
      <c r="BK8" s="11">
        <v>60</v>
      </c>
      <c r="BL8" s="11">
        <v>171</v>
      </c>
      <c r="BM8" s="11">
        <v>339</v>
      </c>
      <c r="BN8" s="11"/>
      <c r="BO8" s="11">
        <v>90</v>
      </c>
      <c r="BP8" s="11">
        <v>91</v>
      </c>
      <c r="BQ8" s="11">
        <v>466</v>
      </c>
      <c r="BR8" s="11"/>
      <c r="BS8" s="11">
        <v>352</v>
      </c>
      <c r="BT8" s="11">
        <v>297</v>
      </c>
      <c r="BU8" s="11"/>
      <c r="BV8" s="11">
        <v>132</v>
      </c>
      <c r="BW8" s="11">
        <v>272</v>
      </c>
      <c r="BX8" s="11">
        <v>211</v>
      </c>
      <c r="BY8" s="11"/>
      <c r="BZ8" s="11">
        <v>33</v>
      </c>
      <c r="CA8" s="11">
        <v>49</v>
      </c>
    </row>
    <row r="9" spans="2:79" x14ac:dyDescent="0.3">
      <c r="B9" s="18" t="s">
        <v>321</v>
      </c>
      <c r="C9" s="17">
        <v>5.02871476135614E-2</v>
      </c>
      <c r="D9" s="17">
        <v>4.19095225891125E-2</v>
      </c>
      <c r="E9" s="17">
        <v>5.9085327983536301E-2</v>
      </c>
      <c r="F9" s="17"/>
      <c r="G9" s="17">
        <v>3.0627696744641102E-2</v>
      </c>
      <c r="H9" s="17">
        <v>0.11135073415699399</v>
      </c>
      <c r="I9" s="17">
        <v>7.9449358044503607E-2</v>
      </c>
      <c r="J9" s="17">
        <v>2.0493205199860299E-2</v>
      </c>
      <c r="K9" s="17">
        <v>1.02260927681337E-2</v>
      </c>
      <c r="L9" s="17">
        <v>4.01090177041796E-2</v>
      </c>
      <c r="M9" s="17"/>
      <c r="N9" s="17">
        <v>7.7617373185688995E-2</v>
      </c>
      <c r="O9" s="17">
        <v>1.6689817702232299E-2</v>
      </c>
      <c r="P9" s="17">
        <v>4.5662742457679803E-2</v>
      </c>
      <c r="Q9" s="17">
        <v>6.1923805665751702E-2</v>
      </c>
      <c r="R9" s="17"/>
      <c r="S9" s="17">
        <v>0.10537882837839101</v>
      </c>
      <c r="T9" s="17">
        <v>4.6930453914036198E-2</v>
      </c>
      <c r="U9" s="17">
        <v>1.4838142159546401E-2</v>
      </c>
      <c r="V9" s="17">
        <v>5.6722669469558E-2</v>
      </c>
      <c r="W9" s="17">
        <v>4.2257984441980902E-2</v>
      </c>
      <c r="X9" s="17">
        <v>4.04500780149223E-2</v>
      </c>
      <c r="Y9" s="17">
        <v>0</v>
      </c>
      <c r="Z9" s="17">
        <v>0</v>
      </c>
      <c r="AA9" s="17">
        <v>7.4126718510574494E-2</v>
      </c>
      <c r="AB9" s="17">
        <v>5.1345399522190201E-2</v>
      </c>
      <c r="AC9" s="17">
        <v>5.0142656127623697E-2</v>
      </c>
      <c r="AD9" s="17">
        <v>5.9351610636679701E-2</v>
      </c>
      <c r="AE9" s="17"/>
      <c r="AF9" s="17">
        <v>6.6113987108984806E-2</v>
      </c>
      <c r="AG9" s="17">
        <v>5.8174578613297202E-2</v>
      </c>
      <c r="AH9" s="17">
        <v>3.8484690703254901E-2</v>
      </c>
      <c r="AI9" s="17">
        <v>2.91311477661256E-2</v>
      </c>
      <c r="AJ9" s="17">
        <v>5.71926233106166E-2</v>
      </c>
      <c r="AK9" s="17"/>
      <c r="AL9" s="17">
        <v>6.6309819500890696E-2</v>
      </c>
      <c r="AM9" s="17">
        <v>6.9271362850098606E-2</v>
      </c>
      <c r="AN9" s="17">
        <v>4.8912291545818602E-2</v>
      </c>
      <c r="AO9" s="17">
        <v>4.5291432337354803E-2</v>
      </c>
      <c r="AP9" s="17">
        <v>3.4990807054557198E-2</v>
      </c>
      <c r="AQ9" s="17">
        <v>1.8066096910886498E-2</v>
      </c>
      <c r="AR9" s="17"/>
      <c r="AS9" s="17">
        <v>5.7081346316764897E-2</v>
      </c>
      <c r="AT9" s="17">
        <v>6.2077216922453202E-2</v>
      </c>
      <c r="AU9" s="17">
        <v>2.7438215714068601E-2</v>
      </c>
      <c r="AV9" s="17">
        <v>1.7961487952012401E-2</v>
      </c>
      <c r="AW9" s="17">
        <v>0.13174341552136401</v>
      </c>
      <c r="AX9" s="17"/>
      <c r="AY9" s="17">
        <v>9.1556936919076196E-2</v>
      </c>
      <c r="AZ9" s="17">
        <v>3.8690810997004998E-2</v>
      </c>
      <c r="BA9" s="17">
        <v>2.5966242737355101E-2</v>
      </c>
      <c r="BB9" s="17">
        <v>3.9373755747031801E-2</v>
      </c>
      <c r="BC9" s="17">
        <v>6.7948488660864004E-2</v>
      </c>
      <c r="BD9" s="17"/>
      <c r="BE9" s="17">
        <v>0.114925150859673</v>
      </c>
      <c r="BF9" s="17">
        <v>3.9647259862760298E-2</v>
      </c>
      <c r="BG9" s="17">
        <v>5.2663961319858899E-2</v>
      </c>
      <c r="BH9" s="17">
        <v>4.5266842495271603E-2</v>
      </c>
      <c r="BI9" s="17"/>
      <c r="BJ9" s="17">
        <v>8.0740150675227995E-2</v>
      </c>
      <c r="BK9" s="17">
        <v>7.2457890908679004E-2</v>
      </c>
      <c r="BL9" s="17">
        <v>4.5378053940754101E-2</v>
      </c>
      <c r="BM9" s="17">
        <v>4.25101732834334E-2</v>
      </c>
      <c r="BN9" s="17"/>
      <c r="BO9" s="17">
        <v>7.3294591457141497E-2</v>
      </c>
      <c r="BP9" s="17">
        <v>9.9337114072222593E-2</v>
      </c>
      <c r="BQ9" s="17">
        <v>3.6885833068118302E-2</v>
      </c>
      <c r="BR9" s="17"/>
      <c r="BS9" s="17">
        <v>6.3613999641600805E-2</v>
      </c>
      <c r="BT9" s="17">
        <v>3.4849221669296201E-2</v>
      </c>
      <c r="BU9" s="17"/>
      <c r="BV9" s="17">
        <v>2.50727053767336E-2</v>
      </c>
      <c r="BW9" s="17">
        <v>5.3413679037690197E-2</v>
      </c>
      <c r="BX9" s="17">
        <v>6.6018660202658605E-2</v>
      </c>
      <c r="BY9" s="17"/>
      <c r="BZ9" s="17">
        <v>2.7875363482226599E-2</v>
      </c>
      <c r="CA9" s="17">
        <v>6.3126361826707597E-2</v>
      </c>
    </row>
    <row r="10" spans="2:79" x14ac:dyDescent="0.3">
      <c r="B10" s="18" t="s">
        <v>322</v>
      </c>
      <c r="C10" s="17">
        <v>0.125642584802341</v>
      </c>
      <c r="D10" s="17">
        <v>0.15413518192674</v>
      </c>
      <c r="E10" s="17">
        <v>9.6611991750247206E-2</v>
      </c>
      <c r="F10" s="17"/>
      <c r="G10" s="17">
        <v>0.130554179168618</v>
      </c>
      <c r="H10" s="17">
        <v>0.17595179627013699</v>
      </c>
      <c r="I10" s="17">
        <v>0.18376772464279201</v>
      </c>
      <c r="J10" s="17">
        <v>0.13657197265382801</v>
      </c>
      <c r="K10" s="17">
        <v>9.6925707268274305E-2</v>
      </c>
      <c r="L10" s="17">
        <v>3.6904128855646097E-2</v>
      </c>
      <c r="M10" s="17"/>
      <c r="N10" s="17">
        <v>0.134787076387197</v>
      </c>
      <c r="O10" s="17">
        <v>0.15037039933690899</v>
      </c>
      <c r="P10" s="17">
        <v>7.0521688632778995E-2</v>
      </c>
      <c r="Q10" s="17">
        <v>0.14084543396446</v>
      </c>
      <c r="R10" s="17"/>
      <c r="S10" s="17">
        <v>0.16654520475151299</v>
      </c>
      <c r="T10" s="17">
        <v>0.13731280680673599</v>
      </c>
      <c r="U10" s="17">
        <v>9.8113941217882E-2</v>
      </c>
      <c r="V10" s="17">
        <v>0.174431466906286</v>
      </c>
      <c r="W10" s="17">
        <v>4.4268906990947599E-2</v>
      </c>
      <c r="X10" s="17">
        <v>0.15626923485557501</v>
      </c>
      <c r="Y10" s="17">
        <v>7.2664566744984699E-2</v>
      </c>
      <c r="Z10" s="17">
        <v>0.11265880347377299</v>
      </c>
      <c r="AA10" s="17">
        <v>0.108951503208869</v>
      </c>
      <c r="AB10" s="17">
        <v>8.2022982670786004E-2</v>
      </c>
      <c r="AC10" s="17">
        <v>0.168337168812315</v>
      </c>
      <c r="AD10" s="17">
        <v>0.24947731681059401</v>
      </c>
      <c r="AE10" s="17"/>
      <c r="AF10" s="17">
        <v>0.129197645653673</v>
      </c>
      <c r="AG10" s="17">
        <v>0.144879360914833</v>
      </c>
      <c r="AH10" s="17">
        <v>0.114663391623017</v>
      </c>
      <c r="AI10" s="17">
        <v>8.5167140198251307E-2</v>
      </c>
      <c r="AJ10" s="17">
        <v>0.18014738116774201</v>
      </c>
      <c r="AK10" s="17"/>
      <c r="AL10" s="17">
        <v>0.180489443598632</v>
      </c>
      <c r="AM10" s="17">
        <v>0.155938676729485</v>
      </c>
      <c r="AN10" s="17">
        <v>8.0733683792754599E-2</v>
      </c>
      <c r="AO10" s="17">
        <v>4.7053448836523799E-2</v>
      </c>
      <c r="AP10" s="17">
        <v>0.180908194681797</v>
      </c>
      <c r="AQ10" s="17">
        <v>0.105257929451378</v>
      </c>
      <c r="AR10" s="17"/>
      <c r="AS10" s="17">
        <v>0.20587651283932401</v>
      </c>
      <c r="AT10" s="17">
        <v>0.10022191623353099</v>
      </c>
      <c r="AU10" s="17">
        <v>0.10078150565388699</v>
      </c>
      <c r="AV10" s="17">
        <v>0.19685435200177001</v>
      </c>
      <c r="AW10" s="17">
        <v>7.9842968585054602E-2</v>
      </c>
      <c r="AX10" s="17"/>
      <c r="AY10" s="17">
        <v>0.116392909791262</v>
      </c>
      <c r="AZ10" s="17">
        <v>0.15203840710614899</v>
      </c>
      <c r="BA10" s="17">
        <v>0.108927687071665</v>
      </c>
      <c r="BB10" s="17">
        <v>9.7328936007445396E-2</v>
      </c>
      <c r="BC10" s="17">
        <v>9.4616694388038297E-2</v>
      </c>
      <c r="BD10" s="17"/>
      <c r="BE10" s="17">
        <v>4.5419962813913202E-2</v>
      </c>
      <c r="BF10" s="17">
        <v>0.124113818086976</v>
      </c>
      <c r="BG10" s="17">
        <v>9.8041156033368507E-2</v>
      </c>
      <c r="BH10" s="17">
        <v>0.18694521464921299</v>
      </c>
      <c r="BI10" s="17"/>
      <c r="BJ10" s="17">
        <v>0.100628022191683</v>
      </c>
      <c r="BK10" s="17">
        <v>0.23121834076539599</v>
      </c>
      <c r="BL10" s="17">
        <v>8.2743197303277893E-2</v>
      </c>
      <c r="BM10" s="17">
        <v>0.13303009281732101</v>
      </c>
      <c r="BN10" s="17"/>
      <c r="BO10" s="17">
        <v>0.14746108717183101</v>
      </c>
      <c r="BP10" s="17">
        <v>0.10729120539140199</v>
      </c>
      <c r="BQ10" s="17">
        <v>0.123777401979439</v>
      </c>
      <c r="BR10" s="17"/>
      <c r="BS10" s="17">
        <v>0.121781567113472</v>
      </c>
      <c r="BT10" s="17">
        <v>0.131017670297149</v>
      </c>
      <c r="BU10" s="17"/>
      <c r="BV10" s="17">
        <v>0.109451976633493</v>
      </c>
      <c r="BW10" s="17">
        <v>0.101840764099578</v>
      </c>
      <c r="BX10" s="17">
        <v>0.16768598091448</v>
      </c>
      <c r="BY10" s="17"/>
      <c r="BZ10" s="17">
        <v>0.15796957428231401</v>
      </c>
      <c r="CA10" s="17">
        <v>0.17215320282133401</v>
      </c>
    </row>
    <row r="11" spans="2:79" x14ac:dyDescent="0.3">
      <c r="B11" s="18" t="s">
        <v>323</v>
      </c>
      <c r="C11" s="17">
        <v>0.26385354863580202</v>
      </c>
      <c r="D11" s="17">
        <v>0.245595804052476</v>
      </c>
      <c r="E11" s="17">
        <v>0.28349181383389799</v>
      </c>
      <c r="F11" s="17"/>
      <c r="G11" s="17">
        <v>0.40670840607085801</v>
      </c>
      <c r="H11" s="17">
        <v>0.24895224572960101</v>
      </c>
      <c r="I11" s="17">
        <v>0.157590196034682</v>
      </c>
      <c r="J11" s="17">
        <v>0.26197519976738598</v>
      </c>
      <c r="K11" s="17">
        <v>0.28989832842813501</v>
      </c>
      <c r="L11" s="17">
        <v>0.24499395202816701</v>
      </c>
      <c r="M11" s="17"/>
      <c r="N11" s="17">
        <v>0.29054805483694401</v>
      </c>
      <c r="O11" s="17">
        <v>0.29449308137198799</v>
      </c>
      <c r="P11" s="17">
        <v>0.257851000744517</v>
      </c>
      <c r="Q11" s="17">
        <v>0.20646227256647001</v>
      </c>
      <c r="R11" s="17"/>
      <c r="S11" s="17">
        <v>0.25769660836973202</v>
      </c>
      <c r="T11" s="17">
        <v>0.326416841553476</v>
      </c>
      <c r="U11" s="17">
        <v>0.25872151039556901</v>
      </c>
      <c r="V11" s="17">
        <v>0.14645619432965401</v>
      </c>
      <c r="W11" s="17">
        <v>0.32395814273870899</v>
      </c>
      <c r="X11" s="17">
        <v>0.304065063378614</v>
      </c>
      <c r="Y11" s="17">
        <v>0.25479213561653702</v>
      </c>
      <c r="Z11" s="17">
        <v>0.25790609981821999</v>
      </c>
      <c r="AA11" s="17">
        <v>0.34046870901744303</v>
      </c>
      <c r="AB11" s="17">
        <v>0.16551370787898601</v>
      </c>
      <c r="AC11" s="17">
        <v>0.21021412746580601</v>
      </c>
      <c r="AD11" s="17">
        <v>0.28795888006933001</v>
      </c>
      <c r="AE11" s="17"/>
      <c r="AF11" s="17">
        <v>0.20119381175023701</v>
      </c>
      <c r="AG11" s="17">
        <v>0.32967354390826598</v>
      </c>
      <c r="AH11" s="17">
        <v>0.36475701771341701</v>
      </c>
      <c r="AI11" s="17">
        <v>8.5030613301299907E-2</v>
      </c>
      <c r="AJ11" s="17">
        <v>0.224995744751949</v>
      </c>
      <c r="AK11" s="17"/>
      <c r="AL11" s="17">
        <v>0.358548108458138</v>
      </c>
      <c r="AM11" s="17">
        <v>0.207696915738008</v>
      </c>
      <c r="AN11" s="17">
        <v>0.32077450255724199</v>
      </c>
      <c r="AO11" s="17">
        <v>0.15276567287934401</v>
      </c>
      <c r="AP11" s="17">
        <v>0.33359211886567203</v>
      </c>
      <c r="AQ11" s="17">
        <v>0.28930206276648202</v>
      </c>
      <c r="AR11" s="17"/>
      <c r="AS11" s="17">
        <v>0.221937380415102</v>
      </c>
      <c r="AT11" s="17">
        <v>0.28273612608008802</v>
      </c>
      <c r="AU11" s="17">
        <v>0.27422052204300901</v>
      </c>
      <c r="AV11" s="17">
        <v>0.23861984007996301</v>
      </c>
      <c r="AW11" s="17">
        <v>0.12121092600342701</v>
      </c>
      <c r="AX11" s="17"/>
      <c r="AY11" s="17">
        <v>0.19060413416706601</v>
      </c>
      <c r="AZ11" s="17">
        <v>0.286524964195842</v>
      </c>
      <c r="BA11" s="17">
        <v>0.31015987279804103</v>
      </c>
      <c r="BB11" s="17">
        <v>0.26527508801028798</v>
      </c>
      <c r="BC11" s="17">
        <v>0.20559850594295401</v>
      </c>
      <c r="BD11" s="17"/>
      <c r="BE11" s="17">
        <v>0.15936629493912399</v>
      </c>
      <c r="BF11" s="17">
        <v>0.28464581793342097</v>
      </c>
      <c r="BG11" s="17">
        <v>0.27360325885140802</v>
      </c>
      <c r="BH11" s="17">
        <v>0.24587184593717401</v>
      </c>
      <c r="BI11" s="17"/>
      <c r="BJ11" s="17">
        <v>0.211228224584359</v>
      </c>
      <c r="BK11" s="17">
        <v>0.22737528924193001</v>
      </c>
      <c r="BL11" s="17">
        <v>0.29803880967694002</v>
      </c>
      <c r="BM11" s="17">
        <v>0.26523757064347803</v>
      </c>
      <c r="BN11" s="17"/>
      <c r="BO11" s="17">
        <v>0.22598739693964801</v>
      </c>
      <c r="BP11" s="17">
        <v>0.26869549853658098</v>
      </c>
      <c r="BQ11" s="17">
        <v>0.27109371480906802</v>
      </c>
      <c r="BR11" s="17"/>
      <c r="BS11" s="17">
        <v>0.244976103256864</v>
      </c>
      <c r="BT11" s="17">
        <v>0.28467248532344902</v>
      </c>
      <c r="BU11" s="17"/>
      <c r="BV11" s="17">
        <v>0.35975660321081299</v>
      </c>
      <c r="BW11" s="17">
        <v>0.27007722570023701</v>
      </c>
      <c r="BX11" s="17">
        <v>0.21038086738435399</v>
      </c>
      <c r="BY11" s="17"/>
      <c r="BZ11" s="17">
        <v>0.25611672885360298</v>
      </c>
      <c r="CA11" s="17">
        <v>0.23260390163070199</v>
      </c>
    </row>
    <row r="12" spans="2:79" x14ac:dyDescent="0.3">
      <c r="B12" s="18" t="s">
        <v>324</v>
      </c>
      <c r="C12" s="17">
        <v>0.199675513850499</v>
      </c>
      <c r="D12" s="17">
        <v>0.19352615210024299</v>
      </c>
      <c r="E12" s="17">
        <v>0.20662313337625501</v>
      </c>
      <c r="F12" s="17"/>
      <c r="G12" s="17">
        <v>0.18701304255062801</v>
      </c>
      <c r="H12" s="17">
        <v>0.17090015955277801</v>
      </c>
      <c r="I12" s="17">
        <v>0.215428560630778</v>
      </c>
      <c r="J12" s="17">
        <v>0.18645140194953799</v>
      </c>
      <c r="K12" s="17">
        <v>0.18184261937667101</v>
      </c>
      <c r="L12" s="17">
        <v>0.24706833423977001</v>
      </c>
      <c r="M12" s="17"/>
      <c r="N12" s="17">
        <v>0.21741133527268999</v>
      </c>
      <c r="O12" s="17">
        <v>0.181723642043113</v>
      </c>
      <c r="P12" s="17">
        <v>0.213177786947782</v>
      </c>
      <c r="Q12" s="17">
        <v>0.192332341327661</v>
      </c>
      <c r="R12" s="17"/>
      <c r="S12" s="17">
        <v>0.211136210302555</v>
      </c>
      <c r="T12" s="17">
        <v>0.209383785266647</v>
      </c>
      <c r="U12" s="17">
        <v>0.24760550133764</v>
      </c>
      <c r="V12" s="17">
        <v>0.18616765278521399</v>
      </c>
      <c r="W12" s="17">
        <v>0.21242835307727301</v>
      </c>
      <c r="X12" s="17">
        <v>0.204297927757633</v>
      </c>
      <c r="Y12" s="17">
        <v>0.20182441978104901</v>
      </c>
      <c r="Z12" s="17">
        <v>0.236794259315741</v>
      </c>
      <c r="AA12" s="17">
        <v>0.15473439452368301</v>
      </c>
      <c r="AB12" s="17">
        <v>0.178508900795806</v>
      </c>
      <c r="AC12" s="17">
        <v>0.19360920134440501</v>
      </c>
      <c r="AD12" s="17">
        <v>0.116224594599575</v>
      </c>
      <c r="AE12" s="17"/>
      <c r="AF12" s="17">
        <v>0.20076378931663599</v>
      </c>
      <c r="AG12" s="17">
        <v>0.192376350993547</v>
      </c>
      <c r="AH12" s="17">
        <v>0.185656076324306</v>
      </c>
      <c r="AI12" s="17">
        <v>0.23932605351246999</v>
      </c>
      <c r="AJ12" s="17">
        <v>0.24965876948680199</v>
      </c>
      <c r="AK12" s="17"/>
      <c r="AL12" s="17">
        <v>0.194154322704194</v>
      </c>
      <c r="AM12" s="17">
        <v>0.17905141044447101</v>
      </c>
      <c r="AN12" s="17">
        <v>0.16958708923868601</v>
      </c>
      <c r="AO12" s="17">
        <v>0.17582240677849401</v>
      </c>
      <c r="AP12" s="17">
        <v>0.25117798233155197</v>
      </c>
      <c r="AQ12" s="17">
        <v>0.26015595520915802</v>
      </c>
      <c r="AR12" s="17"/>
      <c r="AS12" s="17">
        <v>0.18886271291922299</v>
      </c>
      <c r="AT12" s="17">
        <v>0.19408815758477599</v>
      </c>
      <c r="AU12" s="17">
        <v>0.25161724845882399</v>
      </c>
      <c r="AV12" s="17">
        <v>0.10758686638805499</v>
      </c>
      <c r="AW12" s="17">
        <v>0.195763405523634</v>
      </c>
      <c r="AX12" s="17"/>
      <c r="AY12" s="17">
        <v>0.21096559782031701</v>
      </c>
      <c r="AZ12" s="17">
        <v>0.20177281088372301</v>
      </c>
      <c r="BA12" s="17">
        <v>0.22376024449083501</v>
      </c>
      <c r="BB12" s="17">
        <v>0.15942303126639701</v>
      </c>
      <c r="BC12" s="17">
        <v>7.0664416162165303E-2</v>
      </c>
      <c r="BD12" s="17"/>
      <c r="BE12" s="17">
        <v>0.14063845521756099</v>
      </c>
      <c r="BF12" s="17">
        <v>0.26386822150956102</v>
      </c>
      <c r="BG12" s="17">
        <v>0.16693220781538301</v>
      </c>
      <c r="BH12" s="17">
        <v>0.22026077321534299</v>
      </c>
      <c r="BI12" s="17"/>
      <c r="BJ12" s="17">
        <v>0.190051024021685</v>
      </c>
      <c r="BK12" s="17">
        <v>0.224702621139763</v>
      </c>
      <c r="BL12" s="17">
        <v>0.191347664045732</v>
      </c>
      <c r="BM12" s="17">
        <v>0.20064656490010599</v>
      </c>
      <c r="BN12" s="17"/>
      <c r="BO12" s="17">
        <v>0.22868925106947999</v>
      </c>
      <c r="BP12" s="17">
        <v>0.20531357192267699</v>
      </c>
      <c r="BQ12" s="17">
        <v>0.19084905674181299</v>
      </c>
      <c r="BR12" s="17"/>
      <c r="BS12" s="17">
        <v>0.200633019891366</v>
      </c>
      <c r="BT12" s="17">
        <v>0.19659746439189099</v>
      </c>
      <c r="BU12" s="17"/>
      <c r="BV12" s="17">
        <v>0.27896019664499599</v>
      </c>
      <c r="BW12" s="17">
        <v>0.19052405892409099</v>
      </c>
      <c r="BX12" s="17">
        <v>0.176791837172356</v>
      </c>
      <c r="BY12" s="17"/>
      <c r="BZ12" s="17">
        <v>0.17961874731885399</v>
      </c>
      <c r="CA12" s="17">
        <v>0.13480253855898999</v>
      </c>
    </row>
    <row r="13" spans="2:79" x14ac:dyDescent="0.3">
      <c r="B13" s="18" t="s">
        <v>325</v>
      </c>
      <c r="C13" s="17">
        <v>0.198952838804246</v>
      </c>
      <c r="D13" s="17">
        <v>0.18064832279894</v>
      </c>
      <c r="E13" s="17">
        <v>0.21543636794805199</v>
      </c>
      <c r="F13" s="17"/>
      <c r="G13" s="17">
        <v>0.15301684654638101</v>
      </c>
      <c r="H13" s="17">
        <v>0.15812267985898401</v>
      </c>
      <c r="I13" s="17">
        <v>0.20847414704882899</v>
      </c>
      <c r="J13" s="17">
        <v>0.20698671022839099</v>
      </c>
      <c r="K13" s="17">
        <v>0.26190575565253499</v>
      </c>
      <c r="L13" s="17">
        <v>0.20903395294320901</v>
      </c>
      <c r="M13" s="17"/>
      <c r="N13" s="17">
        <v>0.14685112653930399</v>
      </c>
      <c r="O13" s="17">
        <v>0.24008876588884401</v>
      </c>
      <c r="P13" s="17">
        <v>0.23757448357517799</v>
      </c>
      <c r="Q13" s="17">
        <v>0.17916825002977799</v>
      </c>
      <c r="R13" s="17"/>
      <c r="S13" s="17">
        <v>0.134409851891029</v>
      </c>
      <c r="T13" s="17">
        <v>0.153301158656206</v>
      </c>
      <c r="U13" s="17">
        <v>0.25233046211235999</v>
      </c>
      <c r="V13" s="17">
        <v>0.22214266232883301</v>
      </c>
      <c r="W13" s="17">
        <v>0.21357164304354501</v>
      </c>
      <c r="X13" s="17">
        <v>0.16415416257354201</v>
      </c>
      <c r="Y13" s="17">
        <v>0.235475197193241</v>
      </c>
      <c r="Z13" s="17">
        <v>0.141962399462571</v>
      </c>
      <c r="AA13" s="17">
        <v>0.17343956213603801</v>
      </c>
      <c r="AB13" s="17">
        <v>0.32378787540563803</v>
      </c>
      <c r="AC13" s="17">
        <v>0.16524776105894301</v>
      </c>
      <c r="AD13" s="17">
        <v>0.23481504700188499</v>
      </c>
      <c r="AE13" s="17"/>
      <c r="AF13" s="17">
        <v>0.22929964390457999</v>
      </c>
      <c r="AG13" s="17">
        <v>0.17820466406452401</v>
      </c>
      <c r="AH13" s="17">
        <v>0.13608921307956101</v>
      </c>
      <c r="AI13" s="17">
        <v>0.22540904381486901</v>
      </c>
      <c r="AJ13" s="17">
        <v>0.152196163127997</v>
      </c>
      <c r="AK13" s="17"/>
      <c r="AL13" s="17">
        <v>0.136073683287457</v>
      </c>
      <c r="AM13" s="17">
        <v>0.20570399036027501</v>
      </c>
      <c r="AN13" s="17">
        <v>0.219816157602437</v>
      </c>
      <c r="AO13" s="17">
        <v>0.28290659974895099</v>
      </c>
      <c r="AP13" s="17">
        <v>0.10874082756004599</v>
      </c>
      <c r="AQ13" s="17">
        <v>0.22538870345161</v>
      </c>
      <c r="AR13" s="17"/>
      <c r="AS13" s="17">
        <v>0.17018296598361701</v>
      </c>
      <c r="AT13" s="17">
        <v>0.21912718584138799</v>
      </c>
      <c r="AU13" s="17">
        <v>0.17089010604104099</v>
      </c>
      <c r="AV13" s="17">
        <v>0.23608039420780499</v>
      </c>
      <c r="AW13" s="17">
        <v>0.19549528604071401</v>
      </c>
      <c r="AX13" s="17"/>
      <c r="AY13" s="17">
        <v>0.19578067573611899</v>
      </c>
      <c r="AZ13" s="17">
        <v>0.20121310907572801</v>
      </c>
      <c r="BA13" s="17">
        <v>0.175380381372684</v>
      </c>
      <c r="BB13" s="17">
        <v>0.23119749716006799</v>
      </c>
      <c r="BC13" s="17">
        <v>0.27389945099574797</v>
      </c>
      <c r="BD13" s="17"/>
      <c r="BE13" s="17">
        <v>0.31469684154120903</v>
      </c>
      <c r="BF13" s="17">
        <v>0.110360605354435</v>
      </c>
      <c r="BG13" s="17">
        <v>0.24327312310763</v>
      </c>
      <c r="BH13" s="17">
        <v>0.16114836743266001</v>
      </c>
      <c r="BI13" s="17"/>
      <c r="BJ13" s="17">
        <v>0.15945026234315099</v>
      </c>
      <c r="BK13" s="17">
        <v>0.116685425523346</v>
      </c>
      <c r="BL13" s="17">
        <v>0.22028023079016301</v>
      </c>
      <c r="BM13" s="17">
        <v>0.214041026641244</v>
      </c>
      <c r="BN13" s="17"/>
      <c r="BO13" s="17">
        <v>0.148614438867819</v>
      </c>
      <c r="BP13" s="17">
        <v>0.165183255543812</v>
      </c>
      <c r="BQ13" s="17">
        <v>0.215325364026827</v>
      </c>
      <c r="BR13" s="17"/>
      <c r="BS13" s="17">
        <v>0.19954957775047699</v>
      </c>
      <c r="BT13" s="17">
        <v>0.19952761242527001</v>
      </c>
      <c r="BU13" s="17"/>
      <c r="BV13" s="17">
        <v>0.135152724513047</v>
      </c>
      <c r="BW13" s="17">
        <v>0.22857667449007499</v>
      </c>
      <c r="BX13" s="17">
        <v>0.19086595234991099</v>
      </c>
      <c r="BY13" s="17"/>
      <c r="BZ13" s="17">
        <v>0.18945149295362801</v>
      </c>
      <c r="CA13" s="17">
        <v>0.193954708688411</v>
      </c>
    </row>
    <row r="14" spans="2:79" x14ac:dyDescent="0.3">
      <c r="B14" s="18" t="s">
        <v>326</v>
      </c>
      <c r="C14" s="17">
        <v>0.12078651148382499</v>
      </c>
      <c r="D14" s="17">
        <v>0.13072252024228001</v>
      </c>
      <c r="E14" s="17">
        <v>0.110894408387107</v>
      </c>
      <c r="F14" s="17"/>
      <c r="G14" s="17">
        <v>9.2079828918874201E-2</v>
      </c>
      <c r="H14" s="17">
        <v>0.116420175814819</v>
      </c>
      <c r="I14" s="17">
        <v>0.133366961464257</v>
      </c>
      <c r="J14" s="17">
        <v>0.125983163545515</v>
      </c>
      <c r="K14" s="17">
        <v>8.9355266834414707E-2</v>
      </c>
      <c r="L14" s="17">
        <v>0.15379244615151699</v>
      </c>
      <c r="M14" s="17"/>
      <c r="N14" s="17">
        <v>9.9093938943126694E-2</v>
      </c>
      <c r="O14" s="17">
        <v>8.6736365507747104E-2</v>
      </c>
      <c r="P14" s="17">
        <v>0.107832644482464</v>
      </c>
      <c r="Q14" s="17">
        <v>0.182550492721195</v>
      </c>
      <c r="R14" s="17"/>
      <c r="S14" s="17">
        <v>0.106366280632194</v>
      </c>
      <c r="T14" s="17">
        <v>9.3222131824211102E-2</v>
      </c>
      <c r="U14" s="17">
        <v>0.113985032421641</v>
      </c>
      <c r="V14" s="17">
        <v>0.18271462487697701</v>
      </c>
      <c r="W14" s="17">
        <v>0.106381353110843</v>
      </c>
      <c r="X14" s="17">
        <v>0.107337544438923</v>
      </c>
      <c r="Y14" s="17">
        <v>0.14020551783211599</v>
      </c>
      <c r="Z14" s="17">
        <v>0.145189359220355</v>
      </c>
      <c r="AA14" s="17">
        <v>0.13193521998331501</v>
      </c>
      <c r="AB14" s="17">
        <v>0.15822539810085001</v>
      </c>
      <c r="AC14" s="17">
        <v>0.101569907259677</v>
      </c>
      <c r="AD14" s="17">
        <v>0</v>
      </c>
      <c r="AE14" s="17"/>
      <c r="AF14" s="17">
        <v>0.12650894002169799</v>
      </c>
      <c r="AG14" s="17">
        <v>8.3263917224395301E-2</v>
      </c>
      <c r="AH14" s="17">
        <v>0.122173712474172</v>
      </c>
      <c r="AI14" s="17">
        <v>0.21104075186795099</v>
      </c>
      <c r="AJ14" s="17">
        <v>5.3310481339869702E-2</v>
      </c>
      <c r="AK14" s="17"/>
      <c r="AL14" s="17">
        <v>5.9285226513293203E-2</v>
      </c>
      <c r="AM14" s="17">
        <v>0.13672569685210501</v>
      </c>
      <c r="AN14" s="17">
        <v>0.10440749497061701</v>
      </c>
      <c r="AO14" s="17">
        <v>0.21143943843756699</v>
      </c>
      <c r="AP14" s="17">
        <v>5.8060196107695201E-2</v>
      </c>
      <c r="AQ14" s="17">
        <v>0.101829252210485</v>
      </c>
      <c r="AR14" s="17"/>
      <c r="AS14" s="17">
        <v>0.137522394056006</v>
      </c>
      <c r="AT14" s="17">
        <v>0.100572462459185</v>
      </c>
      <c r="AU14" s="17">
        <v>0.120576370620253</v>
      </c>
      <c r="AV14" s="17">
        <v>0.16652876757836399</v>
      </c>
      <c r="AW14" s="17">
        <v>0.20259541940673301</v>
      </c>
      <c r="AX14" s="17"/>
      <c r="AY14" s="17">
        <v>0.13141858679680599</v>
      </c>
      <c r="AZ14" s="17">
        <v>8.74504358853989E-2</v>
      </c>
      <c r="BA14" s="17">
        <v>0.123212811687173</v>
      </c>
      <c r="BB14" s="17">
        <v>0.16390781898091999</v>
      </c>
      <c r="BC14" s="17">
        <v>0.28727244385022999</v>
      </c>
      <c r="BD14" s="17"/>
      <c r="BE14" s="17">
        <v>0.18475233068074701</v>
      </c>
      <c r="BF14" s="17">
        <v>9.7845741939629693E-2</v>
      </c>
      <c r="BG14" s="17">
        <v>0.145181215723514</v>
      </c>
      <c r="BH14" s="17">
        <v>8.5178483563188703E-2</v>
      </c>
      <c r="BI14" s="17"/>
      <c r="BJ14" s="17">
        <v>0.12689646570357799</v>
      </c>
      <c r="BK14" s="17">
        <v>0.108869235480128</v>
      </c>
      <c r="BL14" s="17">
        <v>0.12757193480814399</v>
      </c>
      <c r="BM14" s="17">
        <v>0.116651368558896</v>
      </c>
      <c r="BN14" s="17"/>
      <c r="BO14" s="17">
        <v>0.123249364989117</v>
      </c>
      <c r="BP14" s="17">
        <v>0.11658860618845</v>
      </c>
      <c r="BQ14" s="17">
        <v>0.122476744171956</v>
      </c>
      <c r="BR14" s="17"/>
      <c r="BS14" s="17">
        <v>0.134054040477561</v>
      </c>
      <c r="BT14" s="17">
        <v>0.105872506303235</v>
      </c>
      <c r="BU14" s="17"/>
      <c r="BV14" s="17">
        <v>7.1321298481826695E-2</v>
      </c>
      <c r="BW14" s="17">
        <v>0.117257213040627</v>
      </c>
      <c r="BX14" s="17">
        <v>0.14415937615014399</v>
      </c>
      <c r="BY14" s="17"/>
      <c r="BZ14" s="17">
        <v>0.12313764319847401</v>
      </c>
      <c r="CA14" s="17">
        <v>0.18256380271622499</v>
      </c>
    </row>
    <row r="15" spans="2:79" x14ac:dyDescent="0.3">
      <c r="B15" s="18" t="s">
        <v>327</v>
      </c>
      <c r="C15" s="19">
        <v>4.0801854809726402E-2</v>
      </c>
      <c r="D15" s="19">
        <v>5.34624962902083E-2</v>
      </c>
      <c r="E15" s="19">
        <v>2.7856956720904699E-2</v>
      </c>
      <c r="F15" s="19"/>
      <c r="G15" s="19">
        <v>0</v>
      </c>
      <c r="H15" s="19">
        <v>1.8302208616688E-2</v>
      </c>
      <c r="I15" s="19">
        <v>2.19230521341576E-2</v>
      </c>
      <c r="J15" s="19">
        <v>6.1538346655480802E-2</v>
      </c>
      <c r="K15" s="19">
        <v>6.9846229671836804E-2</v>
      </c>
      <c r="L15" s="19">
        <v>6.8098168077512206E-2</v>
      </c>
      <c r="M15" s="19"/>
      <c r="N15" s="19">
        <v>3.3691094835048702E-2</v>
      </c>
      <c r="O15" s="19">
        <v>2.9897928149166E-2</v>
      </c>
      <c r="P15" s="19">
        <v>6.7379653159600497E-2</v>
      </c>
      <c r="Q15" s="19">
        <v>3.6717403724684801E-2</v>
      </c>
      <c r="R15" s="19"/>
      <c r="S15" s="19">
        <v>1.8467015674584902E-2</v>
      </c>
      <c r="T15" s="19">
        <v>3.3432821978687299E-2</v>
      </c>
      <c r="U15" s="19">
        <v>1.4405410355361799E-2</v>
      </c>
      <c r="V15" s="19">
        <v>3.1364729303477598E-2</v>
      </c>
      <c r="W15" s="19">
        <v>5.7133616596700999E-2</v>
      </c>
      <c r="X15" s="19">
        <v>2.3425988980790301E-2</v>
      </c>
      <c r="Y15" s="19">
        <v>9.5038162832072004E-2</v>
      </c>
      <c r="Z15" s="19">
        <v>0.10548907870934</v>
      </c>
      <c r="AA15" s="19">
        <v>1.6343892620077401E-2</v>
      </c>
      <c r="AB15" s="19">
        <v>4.0595735625744499E-2</v>
      </c>
      <c r="AC15" s="19">
        <v>0.11087917793123001</v>
      </c>
      <c r="AD15" s="19">
        <v>5.2172550881937403E-2</v>
      </c>
      <c r="AE15" s="19"/>
      <c r="AF15" s="19">
        <v>4.6922182244191001E-2</v>
      </c>
      <c r="AG15" s="19">
        <v>1.34275842811378E-2</v>
      </c>
      <c r="AH15" s="19">
        <v>3.81758980822718E-2</v>
      </c>
      <c r="AI15" s="19">
        <v>0.124895249539033</v>
      </c>
      <c r="AJ15" s="19">
        <v>8.2498836815023999E-2</v>
      </c>
      <c r="AK15" s="19"/>
      <c r="AL15" s="19">
        <v>5.1393959373950597E-3</v>
      </c>
      <c r="AM15" s="19">
        <v>4.5611947025556702E-2</v>
      </c>
      <c r="AN15" s="19">
        <v>5.5768780292444801E-2</v>
      </c>
      <c r="AO15" s="19">
        <v>8.4721000981764605E-2</v>
      </c>
      <c r="AP15" s="19">
        <v>3.25298733986807E-2</v>
      </c>
      <c r="AQ15" s="19">
        <v>0</v>
      </c>
      <c r="AR15" s="19"/>
      <c r="AS15" s="19">
        <v>1.8536687469962801E-2</v>
      </c>
      <c r="AT15" s="19">
        <v>4.1176934878578798E-2</v>
      </c>
      <c r="AU15" s="19">
        <v>5.4476031468918502E-2</v>
      </c>
      <c r="AV15" s="19">
        <v>3.63682917920298E-2</v>
      </c>
      <c r="AW15" s="19">
        <v>7.3348578919073398E-2</v>
      </c>
      <c r="AX15" s="19"/>
      <c r="AY15" s="19">
        <v>6.3281158769353696E-2</v>
      </c>
      <c r="AZ15" s="19">
        <v>3.2309461856154E-2</v>
      </c>
      <c r="BA15" s="19">
        <v>3.2592759842246202E-2</v>
      </c>
      <c r="BB15" s="19">
        <v>4.3493872827850499E-2</v>
      </c>
      <c r="BC15" s="19">
        <v>0</v>
      </c>
      <c r="BD15" s="19"/>
      <c r="BE15" s="19">
        <v>4.0200963947772499E-2</v>
      </c>
      <c r="BF15" s="19">
        <v>7.9518535313216496E-2</v>
      </c>
      <c r="BG15" s="19">
        <v>2.0305077148836798E-2</v>
      </c>
      <c r="BH15" s="19">
        <v>5.5328472707149703E-2</v>
      </c>
      <c r="BI15" s="19"/>
      <c r="BJ15" s="19">
        <v>0.13100585048031599</v>
      </c>
      <c r="BK15" s="19">
        <v>1.8691196940757399E-2</v>
      </c>
      <c r="BL15" s="19">
        <v>3.4640109434988901E-2</v>
      </c>
      <c r="BM15" s="19">
        <v>2.7883203155521102E-2</v>
      </c>
      <c r="BN15" s="19"/>
      <c r="BO15" s="19">
        <v>5.2703869504965098E-2</v>
      </c>
      <c r="BP15" s="19">
        <v>3.75907483448552E-2</v>
      </c>
      <c r="BQ15" s="19">
        <v>3.9591885202779398E-2</v>
      </c>
      <c r="BR15" s="19"/>
      <c r="BS15" s="19">
        <v>3.5391691868658801E-2</v>
      </c>
      <c r="BT15" s="19">
        <v>4.74630395897103E-2</v>
      </c>
      <c r="BU15" s="19"/>
      <c r="BV15" s="19">
        <v>2.02844951390895E-2</v>
      </c>
      <c r="BW15" s="19">
        <v>3.8310384707701199E-2</v>
      </c>
      <c r="BX15" s="19">
        <v>4.4097325826097003E-2</v>
      </c>
      <c r="BY15" s="19"/>
      <c r="BZ15" s="19">
        <v>6.5830449910900604E-2</v>
      </c>
      <c r="CA15" s="19">
        <v>2.07954837576317E-2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647</v>
      </c>
      <c r="D7" s="10">
        <v>322</v>
      </c>
      <c r="E7" s="10">
        <v>324</v>
      </c>
      <c r="F7" s="10"/>
      <c r="G7" s="10">
        <v>100</v>
      </c>
      <c r="H7" s="10">
        <v>109</v>
      </c>
      <c r="I7" s="10">
        <v>106</v>
      </c>
      <c r="J7" s="10">
        <v>98</v>
      </c>
      <c r="K7" s="10">
        <v>100</v>
      </c>
      <c r="L7" s="10">
        <v>134</v>
      </c>
      <c r="M7" s="10"/>
      <c r="N7" s="10">
        <v>175</v>
      </c>
      <c r="O7" s="10">
        <v>166</v>
      </c>
      <c r="P7" s="10">
        <v>139</v>
      </c>
      <c r="Q7" s="10">
        <v>164</v>
      </c>
      <c r="R7" s="10"/>
      <c r="S7" s="10">
        <v>98</v>
      </c>
      <c r="T7" s="10">
        <v>85</v>
      </c>
      <c r="U7" s="10">
        <v>62</v>
      </c>
      <c r="V7" s="10">
        <v>59</v>
      </c>
      <c r="W7" s="10">
        <v>49</v>
      </c>
      <c r="X7" s="10">
        <v>50</v>
      </c>
      <c r="Y7" s="10">
        <v>55</v>
      </c>
      <c r="Z7" s="10">
        <v>27</v>
      </c>
      <c r="AA7" s="10">
        <v>72</v>
      </c>
      <c r="AB7" s="10">
        <v>54</v>
      </c>
      <c r="AC7" s="10">
        <v>19</v>
      </c>
      <c r="AD7" s="10">
        <v>17</v>
      </c>
      <c r="AE7" s="10"/>
      <c r="AF7" s="10">
        <v>131</v>
      </c>
      <c r="AG7" s="10">
        <v>224</v>
      </c>
      <c r="AH7" s="10">
        <v>54</v>
      </c>
      <c r="AI7" s="10">
        <v>65</v>
      </c>
      <c r="AJ7" s="10">
        <v>38</v>
      </c>
      <c r="AK7" s="10"/>
      <c r="AL7" s="10">
        <v>170</v>
      </c>
      <c r="AM7" s="10">
        <v>111</v>
      </c>
      <c r="AN7" s="10">
        <v>60</v>
      </c>
      <c r="AO7" s="10">
        <v>133</v>
      </c>
      <c r="AP7" s="10">
        <v>55</v>
      </c>
      <c r="AQ7" s="10">
        <v>49</v>
      </c>
      <c r="AR7" s="10"/>
      <c r="AS7" s="10">
        <v>111</v>
      </c>
      <c r="AT7" s="10">
        <v>304</v>
      </c>
      <c r="AU7" s="10">
        <v>161</v>
      </c>
      <c r="AV7" s="10">
        <v>54</v>
      </c>
      <c r="AW7" s="10">
        <v>15</v>
      </c>
      <c r="AX7" s="10"/>
      <c r="AY7" s="10">
        <v>170</v>
      </c>
      <c r="AZ7" s="10">
        <v>254</v>
      </c>
      <c r="BA7" s="10">
        <v>129</v>
      </c>
      <c r="BB7" s="10">
        <v>77</v>
      </c>
      <c r="BC7" s="10">
        <v>14</v>
      </c>
      <c r="BD7" s="10"/>
      <c r="BE7" s="10">
        <v>22</v>
      </c>
      <c r="BF7" s="10">
        <v>107</v>
      </c>
      <c r="BG7" s="10">
        <v>328</v>
      </c>
      <c r="BH7" s="10">
        <v>187</v>
      </c>
      <c r="BI7" s="10"/>
      <c r="BJ7" s="10">
        <v>72</v>
      </c>
      <c r="BK7" s="10">
        <v>61</v>
      </c>
      <c r="BL7" s="10">
        <v>170</v>
      </c>
      <c r="BM7" s="10">
        <v>340</v>
      </c>
      <c r="BN7" s="10"/>
      <c r="BO7" s="10">
        <v>87</v>
      </c>
      <c r="BP7" s="10">
        <v>89</v>
      </c>
      <c r="BQ7" s="10">
        <v>466</v>
      </c>
      <c r="BR7" s="10"/>
      <c r="BS7" s="10">
        <v>351</v>
      </c>
      <c r="BT7" s="10">
        <v>294</v>
      </c>
      <c r="BU7" s="10"/>
      <c r="BV7" s="10">
        <v>134</v>
      </c>
      <c r="BW7" s="10">
        <v>266</v>
      </c>
      <c r="BX7" s="10">
        <v>211</v>
      </c>
      <c r="BY7" s="10"/>
      <c r="BZ7" s="10">
        <v>31</v>
      </c>
      <c r="CA7" s="10">
        <v>48</v>
      </c>
    </row>
    <row r="8" spans="2:79" ht="30" customHeight="1" x14ac:dyDescent="0.3">
      <c r="B8" s="11" t="s">
        <v>20</v>
      </c>
      <c r="C8" s="11">
        <v>651</v>
      </c>
      <c r="D8" s="11">
        <v>330</v>
      </c>
      <c r="E8" s="11">
        <v>320</v>
      </c>
      <c r="F8" s="11"/>
      <c r="G8" s="11">
        <v>94</v>
      </c>
      <c r="H8" s="11">
        <v>116</v>
      </c>
      <c r="I8" s="11">
        <v>109</v>
      </c>
      <c r="J8" s="11">
        <v>114</v>
      </c>
      <c r="K8" s="11">
        <v>93</v>
      </c>
      <c r="L8" s="11">
        <v>126</v>
      </c>
      <c r="M8" s="11"/>
      <c r="N8" s="11">
        <v>164</v>
      </c>
      <c r="O8" s="11">
        <v>169</v>
      </c>
      <c r="P8" s="11">
        <v>144</v>
      </c>
      <c r="Q8" s="11">
        <v>172</v>
      </c>
      <c r="R8" s="11"/>
      <c r="S8" s="11">
        <v>94</v>
      </c>
      <c r="T8" s="11">
        <v>81</v>
      </c>
      <c r="U8" s="11">
        <v>64</v>
      </c>
      <c r="V8" s="11">
        <v>59</v>
      </c>
      <c r="W8" s="11">
        <v>51</v>
      </c>
      <c r="X8" s="11">
        <v>49</v>
      </c>
      <c r="Y8" s="11">
        <v>51</v>
      </c>
      <c r="Z8" s="11">
        <v>29</v>
      </c>
      <c r="AA8" s="11">
        <v>68</v>
      </c>
      <c r="AB8" s="11">
        <v>61</v>
      </c>
      <c r="AC8" s="11">
        <v>25</v>
      </c>
      <c r="AD8" s="11">
        <v>20</v>
      </c>
      <c r="AE8" s="11"/>
      <c r="AF8" s="11">
        <v>127</v>
      </c>
      <c r="AG8" s="11">
        <v>225</v>
      </c>
      <c r="AH8" s="11">
        <v>53</v>
      </c>
      <c r="AI8" s="11">
        <v>66</v>
      </c>
      <c r="AJ8" s="11">
        <v>38</v>
      </c>
      <c r="AK8" s="11"/>
      <c r="AL8" s="11">
        <v>169</v>
      </c>
      <c r="AM8" s="11">
        <v>107</v>
      </c>
      <c r="AN8" s="11">
        <v>60</v>
      </c>
      <c r="AO8" s="11">
        <v>136</v>
      </c>
      <c r="AP8" s="11">
        <v>56</v>
      </c>
      <c r="AQ8" s="11">
        <v>50</v>
      </c>
      <c r="AR8" s="11"/>
      <c r="AS8" s="11">
        <v>111</v>
      </c>
      <c r="AT8" s="11">
        <v>307</v>
      </c>
      <c r="AU8" s="11">
        <v>162</v>
      </c>
      <c r="AV8" s="11">
        <v>54</v>
      </c>
      <c r="AW8" s="11">
        <v>15</v>
      </c>
      <c r="AX8" s="11"/>
      <c r="AY8" s="11">
        <v>167</v>
      </c>
      <c r="AZ8" s="11">
        <v>257</v>
      </c>
      <c r="BA8" s="11">
        <v>132</v>
      </c>
      <c r="BB8" s="11">
        <v>78</v>
      </c>
      <c r="BC8" s="11">
        <v>15</v>
      </c>
      <c r="BD8" s="11"/>
      <c r="BE8" s="11">
        <v>23</v>
      </c>
      <c r="BF8" s="11">
        <v>108</v>
      </c>
      <c r="BG8" s="11">
        <v>330</v>
      </c>
      <c r="BH8" s="11">
        <v>187</v>
      </c>
      <c r="BI8" s="11"/>
      <c r="BJ8" s="11">
        <v>77</v>
      </c>
      <c r="BK8" s="11">
        <v>60</v>
      </c>
      <c r="BL8" s="11">
        <v>171</v>
      </c>
      <c r="BM8" s="11">
        <v>339</v>
      </c>
      <c r="BN8" s="11"/>
      <c r="BO8" s="11">
        <v>90</v>
      </c>
      <c r="BP8" s="11">
        <v>91</v>
      </c>
      <c r="BQ8" s="11">
        <v>466</v>
      </c>
      <c r="BR8" s="11"/>
      <c r="BS8" s="11">
        <v>352</v>
      </c>
      <c r="BT8" s="11">
        <v>297</v>
      </c>
      <c r="BU8" s="11"/>
      <c r="BV8" s="11">
        <v>132</v>
      </c>
      <c r="BW8" s="11">
        <v>272</v>
      </c>
      <c r="BX8" s="11">
        <v>211</v>
      </c>
      <c r="BY8" s="11"/>
      <c r="BZ8" s="11">
        <v>33</v>
      </c>
      <c r="CA8" s="11">
        <v>49</v>
      </c>
    </row>
    <row r="9" spans="2:79" x14ac:dyDescent="0.3">
      <c r="B9" s="18" t="s">
        <v>321</v>
      </c>
      <c r="C9" s="17">
        <v>0.115438156038098</v>
      </c>
      <c r="D9" s="17">
        <v>0.124606285246044</v>
      </c>
      <c r="E9" s="17">
        <v>0.106322529438586</v>
      </c>
      <c r="F9" s="17"/>
      <c r="G9" s="17">
        <v>0.101157710277765</v>
      </c>
      <c r="H9" s="17">
        <v>0.11408073103195</v>
      </c>
      <c r="I9" s="17">
        <v>0.14226937821003899</v>
      </c>
      <c r="J9" s="17">
        <v>0.125934548897358</v>
      </c>
      <c r="K9" s="17">
        <v>9.89455930869583E-2</v>
      </c>
      <c r="L9" s="17">
        <v>0.10686667424734</v>
      </c>
      <c r="M9" s="17"/>
      <c r="N9" s="17">
        <v>0.115986298288991</v>
      </c>
      <c r="O9" s="17">
        <v>0.115350707967355</v>
      </c>
      <c r="P9" s="17">
        <v>7.5743341264922395E-2</v>
      </c>
      <c r="Q9" s="17">
        <v>0.14467622607057901</v>
      </c>
      <c r="R9" s="17"/>
      <c r="S9" s="17">
        <v>0.138098531217419</v>
      </c>
      <c r="T9" s="17">
        <v>9.3946736468748501E-2</v>
      </c>
      <c r="U9" s="17">
        <v>4.7646929050816599E-2</v>
      </c>
      <c r="V9" s="17">
        <v>0.15808239838875601</v>
      </c>
      <c r="W9" s="17">
        <v>0.122914573298535</v>
      </c>
      <c r="X9" s="17">
        <v>0.12716115837290801</v>
      </c>
      <c r="Y9" s="17">
        <v>7.2570272707369196E-2</v>
      </c>
      <c r="Z9" s="17">
        <v>0.11439965346686801</v>
      </c>
      <c r="AA9" s="17">
        <v>0.12818503349940499</v>
      </c>
      <c r="AB9" s="17">
        <v>0.12679752249235901</v>
      </c>
      <c r="AC9" s="17">
        <v>0.163152387689526</v>
      </c>
      <c r="AD9" s="17">
        <v>0.11152416151861699</v>
      </c>
      <c r="AE9" s="17"/>
      <c r="AF9" s="17">
        <v>0.119703909226571</v>
      </c>
      <c r="AG9" s="17">
        <v>0.116743854857351</v>
      </c>
      <c r="AH9" s="17">
        <v>6.03884398298591E-2</v>
      </c>
      <c r="AI9" s="17">
        <v>0.212918987806552</v>
      </c>
      <c r="AJ9" s="17">
        <v>5.71926233106166E-2</v>
      </c>
      <c r="AK9" s="17"/>
      <c r="AL9" s="17">
        <v>0.110994194048324</v>
      </c>
      <c r="AM9" s="17">
        <v>0.112864461058428</v>
      </c>
      <c r="AN9" s="17">
        <v>7.0715373938690998E-2</v>
      </c>
      <c r="AO9" s="17">
        <v>0.207718393762685</v>
      </c>
      <c r="AP9" s="17">
        <v>3.4417652016424001E-2</v>
      </c>
      <c r="AQ9" s="17">
        <v>0</v>
      </c>
      <c r="AR9" s="17"/>
      <c r="AS9" s="17">
        <v>0.114930612172167</v>
      </c>
      <c r="AT9" s="17">
        <v>0.118588136741391</v>
      </c>
      <c r="AU9" s="17">
        <v>9.3407416115492303E-2</v>
      </c>
      <c r="AV9" s="17">
        <v>0.12689877505851799</v>
      </c>
      <c r="AW9" s="17">
        <v>0.20509199444043699</v>
      </c>
      <c r="AX9" s="17"/>
      <c r="AY9" s="17">
        <v>0.13930091788644799</v>
      </c>
      <c r="AZ9" s="17">
        <v>0.113293873635942</v>
      </c>
      <c r="BA9" s="17">
        <v>8.6630303856343502E-2</v>
      </c>
      <c r="BB9" s="17">
        <v>0.120479600366124</v>
      </c>
      <c r="BC9" s="17">
        <v>6.7948488660864004E-2</v>
      </c>
      <c r="BD9" s="17"/>
      <c r="BE9" s="17">
        <v>0.27873611880288102</v>
      </c>
      <c r="BF9" s="17">
        <v>9.8173321342742204E-2</v>
      </c>
      <c r="BG9" s="17">
        <v>0.109665782345385</v>
      </c>
      <c r="BH9" s="17">
        <v>0.112177410574825</v>
      </c>
      <c r="BI9" s="17"/>
      <c r="BJ9" s="17">
        <v>0.21740568831572801</v>
      </c>
      <c r="BK9" s="17">
        <v>0.10275817095245</v>
      </c>
      <c r="BL9" s="17">
        <v>8.2675687958301394E-2</v>
      </c>
      <c r="BM9" s="17">
        <v>0.112449423322214</v>
      </c>
      <c r="BN9" s="17"/>
      <c r="BO9" s="17">
        <v>0.16665968834348499</v>
      </c>
      <c r="BP9" s="17">
        <v>8.6624999432899905E-2</v>
      </c>
      <c r="BQ9" s="17">
        <v>0.112474820355556</v>
      </c>
      <c r="BR9" s="17"/>
      <c r="BS9" s="17">
        <v>0.123144272140707</v>
      </c>
      <c r="BT9" s="17">
        <v>0.107067178428135</v>
      </c>
      <c r="BU9" s="17"/>
      <c r="BV9" s="17">
        <v>5.9093533433362697E-2</v>
      </c>
      <c r="BW9" s="17">
        <v>0.112782774089193</v>
      </c>
      <c r="BX9" s="17">
        <v>0.15122940068809099</v>
      </c>
      <c r="BY9" s="17"/>
      <c r="BZ9" s="17">
        <v>0.121290884204695</v>
      </c>
      <c r="CA9" s="17">
        <v>0.197595315683045</v>
      </c>
    </row>
    <row r="10" spans="2:79" x14ac:dyDescent="0.3">
      <c r="B10" s="18" t="s">
        <v>322</v>
      </c>
      <c r="C10" s="17">
        <v>0.16937026069914901</v>
      </c>
      <c r="D10" s="17">
        <v>0.16469952028901899</v>
      </c>
      <c r="E10" s="17">
        <v>0.17470057589597601</v>
      </c>
      <c r="F10" s="17"/>
      <c r="G10" s="17">
        <v>0.12864992387305901</v>
      </c>
      <c r="H10" s="17">
        <v>0.262594644626021</v>
      </c>
      <c r="I10" s="17">
        <v>0.203867857571433</v>
      </c>
      <c r="J10" s="17">
        <v>0.12485521185942999</v>
      </c>
      <c r="K10" s="17">
        <v>0.15233620764189801</v>
      </c>
      <c r="L10" s="17">
        <v>0.137148772566801</v>
      </c>
      <c r="M10" s="17"/>
      <c r="N10" s="17">
        <v>0.13917817261099899</v>
      </c>
      <c r="O10" s="17">
        <v>0.20424058302471201</v>
      </c>
      <c r="P10" s="17">
        <v>0.15555197180813399</v>
      </c>
      <c r="Q10" s="17">
        <v>0.178296448321342</v>
      </c>
      <c r="R10" s="17"/>
      <c r="S10" s="17">
        <v>0.18976365564668499</v>
      </c>
      <c r="T10" s="17">
        <v>0.17202870075374199</v>
      </c>
      <c r="U10" s="17">
        <v>0.2132870634224</v>
      </c>
      <c r="V10" s="17">
        <v>0.15854959394505799</v>
      </c>
      <c r="W10" s="17">
        <v>8.0333367843056599E-2</v>
      </c>
      <c r="X10" s="17">
        <v>0.17820871989717699</v>
      </c>
      <c r="Y10" s="17">
        <v>0.13925107501671799</v>
      </c>
      <c r="Z10" s="17">
        <v>0.19655378750736799</v>
      </c>
      <c r="AA10" s="17">
        <v>0.154118056013825</v>
      </c>
      <c r="AB10" s="17">
        <v>0.15311882357293999</v>
      </c>
      <c r="AC10" s="17">
        <v>0.25805639151646098</v>
      </c>
      <c r="AD10" s="17">
        <v>0.18552209967595501</v>
      </c>
      <c r="AE10" s="17"/>
      <c r="AF10" s="17">
        <v>0.15125329828148601</v>
      </c>
      <c r="AG10" s="17">
        <v>0.18359073266806999</v>
      </c>
      <c r="AH10" s="17">
        <v>0.108789096858429</v>
      </c>
      <c r="AI10" s="17">
        <v>0.214583569147622</v>
      </c>
      <c r="AJ10" s="17">
        <v>0.20023166770766099</v>
      </c>
      <c r="AK10" s="17"/>
      <c r="AL10" s="17">
        <v>0.15204833121699399</v>
      </c>
      <c r="AM10" s="17">
        <v>0.18652985501991501</v>
      </c>
      <c r="AN10" s="17">
        <v>0.20386551121716201</v>
      </c>
      <c r="AO10" s="17">
        <v>0.15130747920134399</v>
      </c>
      <c r="AP10" s="17">
        <v>0.25988997210019998</v>
      </c>
      <c r="AQ10" s="17">
        <v>0.17898374640978601</v>
      </c>
      <c r="AR10" s="17"/>
      <c r="AS10" s="17">
        <v>0.20421366905542901</v>
      </c>
      <c r="AT10" s="17">
        <v>0.14313417390342101</v>
      </c>
      <c r="AU10" s="17">
        <v>0.15344321932691801</v>
      </c>
      <c r="AV10" s="17">
        <v>0.28912699268217201</v>
      </c>
      <c r="AW10" s="17">
        <v>0.21331735912175401</v>
      </c>
      <c r="AX10" s="17"/>
      <c r="AY10" s="17">
        <v>0.18199545767050801</v>
      </c>
      <c r="AZ10" s="17">
        <v>0.162790148789098</v>
      </c>
      <c r="BA10" s="17">
        <v>0.13383993699681801</v>
      </c>
      <c r="BB10" s="17">
        <v>0.208272903678206</v>
      </c>
      <c r="BC10" s="17">
        <v>0.28471335053844699</v>
      </c>
      <c r="BD10" s="17"/>
      <c r="BE10" s="17">
        <v>0.201679519446119</v>
      </c>
      <c r="BF10" s="17">
        <v>0.155013738805764</v>
      </c>
      <c r="BG10" s="17">
        <v>0.17529090827956201</v>
      </c>
      <c r="BH10" s="17">
        <v>0.166017055072401</v>
      </c>
      <c r="BI10" s="17"/>
      <c r="BJ10" s="17">
        <v>0.20754827239576201</v>
      </c>
      <c r="BK10" s="17">
        <v>0.216673038105651</v>
      </c>
      <c r="BL10" s="17">
        <v>0.14883020900435701</v>
      </c>
      <c r="BM10" s="17">
        <v>0.16182100777431499</v>
      </c>
      <c r="BN10" s="17"/>
      <c r="BO10" s="17">
        <v>0.19006926451550599</v>
      </c>
      <c r="BP10" s="17">
        <v>0.222807103156209</v>
      </c>
      <c r="BQ10" s="17">
        <v>0.152203946820088</v>
      </c>
      <c r="BR10" s="17"/>
      <c r="BS10" s="17">
        <v>0.155897277517418</v>
      </c>
      <c r="BT10" s="17">
        <v>0.18318924146424401</v>
      </c>
      <c r="BU10" s="17"/>
      <c r="BV10" s="17">
        <v>0.18169516631055499</v>
      </c>
      <c r="BW10" s="17">
        <v>0.153102683744545</v>
      </c>
      <c r="BX10" s="17">
        <v>0.19200391569842301</v>
      </c>
      <c r="BY10" s="17"/>
      <c r="BZ10" s="17">
        <v>0.160383001062363</v>
      </c>
      <c r="CA10" s="17">
        <v>0.18583498529588199</v>
      </c>
    </row>
    <row r="11" spans="2:79" x14ac:dyDescent="0.3">
      <c r="B11" s="18" t="s">
        <v>323</v>
      </c>
      <c r="C11" s="17">
        <v>0.27073406437092201</v>
      </c>
      <c r="D11" s="17">
        <v>0.25848015069502001</v>
      </c>
      <c r="E11" s="17">
        <v>0.28419619875429603</v>
      </c>
      <c r="F11" s="17"/>
      <c r="G11" s="17">
        <v>0.359776297018917</v>
      </c>
      <c r="H11" s="17">
        <v>0.27178477396200901</v>
      </c>
      <c r="I11" s="17">
        <v>0.22397963831728401</v>
      </c>
      <c r="J11" s="17">
        <v>0.274927270308849</v>
      </c>
      <c r="K11" s="17">
        <v>0.27472752109195597</v>
      </c>
      <c r="L11" s="17">
        <v>0.23684585273125</v>
      </c>
      <c r="M11" s="17"/>
      <c r="N11" s="17">
        <v>0.27043508760791202</v>
      </c>
      <c r="O11" s="17">
        <v>0.27046194019543401</v>
      </c>
      <c r="P11" s="17">
        <v>0.24164825046073701</v>
      </c>
      <c r="Q11" s="17">
        <v>0.294610713850809</v>
      </c>
      <c r="R11" s="17"/>
      <c r="S11" s="17">
        <v>0.245210716752607</v>
      </c>
      <c r="T11" s="17">
        <v>0.29079729905808599</v>
      </c>
      <c r="U11" s="17">
        <v>0.20397759814580399</v>
      </c>
      <c r="V11" s="17">
        <v>0.23359807765321999</v>
      </c>
      <c r="W11" s="17">
        <v>0.243381613795079</v>
      </c>
      <c r="X11" s="17">
        <v>0.33486821216264701</v>
      </c>
      <c r="Y11" s="17">
        <v>0.31666205915562201</v>
      </c>
      <c r="Z11" s="17">
        <v>0.36644102593709099</v>
      </c>
      <c r="AA11" s="17">
        <v>0.32486406861651101</v>
      </c>
      <c r="AB11" s="17">
        <v>0.311702126991314</v>
      </c>
      <c r="AC11" s="17">
        <v>0.206799775615752</v>
      </c>
      <c r="AD11" s="17">
        <v>6.6635316639564193E-2</v>
      </c>
      <c r="AE11" s="17"/>
      <c r="AF11" s="17">
        <v>0.26551658466459899</v>
      </c>
      <c r="AG11" s="17">
        <v>0.28865770569509402</v>
      </c>
      <c r="AH11" s="17">
        <v>0.29908905805696701</v>
      </c>
      <c r="AI11" s="17">
        <v>0.24373717074287499</v>
      </c>
      <c r="AJ11" s="17">
        <v>0.282129012786341</v>
      </c>
      <c r="AK11" s="17"/>
      <c r="AL11" s="17">
        <v>0.32748087716316598</v>
      </c>
      <c r="AM11" s="17">
        <v>0.19585907642511399</v>
      </c>
      <c r="AN11" s="17">
        <v>0.23166034086113199</v>
      </c>
      <c r="AO11" s="17">
        <v>0.267321375518277</v>
      </c>
      <c r="AP11" s="17">
        <v>0.31015568147939798</v>
      </c>
      <c r="AQ11" s="17">
        <v>0.28472147899314998</v>
      </c>
      <c r="AR11" s="17"/>
      <c r="AS11" s="17">
        <v>0.26075166422958401</v>
      </c>
      <c r="AT11" s="17">
        <v>0.28609844568721299</v>
      </c>
      <c r="AU11" s="17">
        <v>0.30312174497885902</v>
      </c>
      <c r="AV11" s="17">
        <v>0.15673409903397301</v>
      </c>
      <c r="AW11" s="17">
        <v>0.12746180974500201</v>
      </c>
      <c r="AX11" s="17"/>
      <c r="AY11" s="17">
        <v>0.24153631572282</v>
      </c>
      <c r="AZ11" s="17">
        <v>0.30148117093784499</v>
      </c>
      <c r="BA11" s="17">
        <v>0.27362345939996602</v>
      </c>
      <c r="BB11" s="17">
        <v>0.27531172701745199</v>
      </c>
      <c r="BC11" s="17">
        <v>6.8729060720035096E-2</v>
      </c>
      <c r="BD11" s="17"/>
      <c r="BE11" s="17">
        <v>0.25897221697205902</v>
      </c>
      <c r="BF11" s="17">
        <v>0.25807822892661603</v>
      </c>
      <c r="BG11" s="17">
        <v>0.26721371192607601</v>
      </c>
      <c r="BH11" s="17">
        <v>0.284516487423978</v>
      </c>
      <c r="BI11" s="17"/>
      <c r="BJ11" s="17">
        <v>0.19716739103348899</v>
      </c>
      <c r="BK11" s="17">
        <v>0.21726325300603599</v>
      </c>
      <c r="BL11" s="17">
        <v>0.28027840232510398</v>
      </c>
      <c r="BM11" s="17">
        <v>0.29518609375592098</v>
      </c>
      <c r="BN11" s="17"/>
      <c r="BO11" s="17">
        <v>0.2039370796544</v>
      </c>
      <c r="BP11" s="17">
        <v>0.21119375399639501</v>
      </c>
      <c r="BQ11" s="17">
        <v>0.29818096492312801</v>
      </c>
      <c r="BR11" s="17"/>
      <c r="BS11" s="17">
        <v>0.29289183637166799</v>
      </c>
      <c r="BT11" s="17">
        <v>0.24303993924</v>
      </c>
      <c r="BU11" s="17"/>
      <c r="BV11" s="17">
        <v>0.29967057265584801</v>
      </c>
      <c r="BW11" s="17">
        <v>0.28400578014129302</v>
      </c>
      <c r="BX11" s="17">
        <v>0.24735630330149799</v>
      </c>
      <c r="BY11" s="17"/>
      <c r="BZ11" s="17">
        <v>0.232089510253427</v>
      </c>
      <c r="CA11" s="17">
        <v>0.25230896149304899</v>
      </c>
    </row>
    <row r="12" spans="2:79" x14ac:dyDescent="0.3">
      <c r="B12" s="18" t="s">
        <v>324</v>
      </c>
      <c r="C12" s="17">
        <v>0.179903723388005</v>
      </c>
      <c r="D12" s="17">
        <v>0.17655903652607799</v>
      </c>
      <c r="E12" s="17">
        <v>0.18389704117956199</v>
      </c>
      <c r="F12" s="17"/>
      <c r="G12" s="17">
        <v>0.152139475621275</v>
      </c>
      <c r="H12" s="17">
        <v>0.108290487949727</v>
      </c>
      <c r="I12" s="17">
        <v>0.159566914050846</v>
      </c>
      <c r="J12" s="17">
        <v>0.232502742502154</v>
      </c>
      <c r="K12" s="17">
        <v>0.18972554499355199</v>
      </c>
      <c r="L12" s="17">
        <v>0.229177270920462</v>
      </c>
      <c r="M12" s="17"/>
      <c r="N12" s="17">
        <v>0.19811123260273</v>
      </c>
      <c r="O12" s="17">
        <v>0.13200604262482399</v>
      </c>
      <c r="P12" s="17">
        <v>0.25107150490591001</v>
      </c>
      <c r="Q12" s="17">
        <v>0.15289739312688799</v>
      </c>
      <c r="R12" s="17"/>
      <c r="S12" s="17">
        <v>0.14170042912377701</v>
      </c>
      <c r="T12" s="17">
        <v>0.19055865127575999</v>
      </c>
      <c r="U12" s="17">
        <v>0.295321883859613</v>
      </c>
      <c r="V12" s="17">
        <v>0.20166455235859401</v>
      </c>
      <c r="W12" s="17">
        <v>0.20705438982922</v>
      </c>
      <c r="X12" s="17">
        <v>0.102701096790466</v>
      </c>
      <c r="Y12" s="17">
        <v>0.210352425271534</v>
      </c>
      <c r="Z12" s="17">
        <v>0.19480429519412301</v>
      </c>
      <c r="AA12" s="17">
        <v>0.128663418229372</v>
      </c>
      <c r="AB12" s="17">
        <v>9.5680951629923405E-2</v>
      </c>
      <c r="AC12" s="17">
        <v>0.216290837987995</v>
      </c>
      <c r="AD12" s="17">
        <v>0.28709351987050602</v>
      </c>
      <c r="AE12" s="17"/>
      <c r="AF12" s="17">
        <v>0.2299402219352</v>
      </c>
      <c r="AG12" s="17">
        <v>0.13188545538027099</v>
      </c>
      <c r="AH12" s="17">
        <v>0.18190455743406</v>
      </c>
      <c r="AI12" s="17">
        <v>0.15567265713342901</v>
      </c>
      <c r="AJ12" s="17">
        <v>0.15042198640822599</v>
      </c>
      <c r="AK12" s="17"/>
      <c r="AL12" s="17">
        <v>0.115584670260684</v>
      </c>
      <c r="AM12" s="17">
        <v>0.22388296516050099</v>
      </c>
      <c r="AN12" s="17">
        <v>0.17670157199071301</v>
      </c>
      <c r="AO12" s="17">
        <v>0.157859113860047</v>
      </c>
      <c r="AP12" s="17">
        <v>0.19684573167674399</v>
      </c>
      <c r="AQ12" s="17">
        <v>0.27389426039838799</v>
      </c>
      <c r="AR12" s="17"/>
      <c r="AS12" s="17">
        <v>0.124972499576208</v>
      </c>
      <c r="AT12" s="17">
        <v>0.15630398509686799</v>
      </c>
      <c r="AU12" s="17">
        <v>0.25215161570190903</v>
      </c>
      <c r="AV12" s="17">
        <v>0.22729662889312899</v>
      </c>
      <c r="AW12" s="17">
        <v>6.23122009360845E-2</v>
      </c>
      <c r="AX12" s="17"/>
      <c r="AY12" s="17">
        <v>0.17560778950549699</v>
      </c>
      <c r="AZ12" s="17">
        <v>0.14326870621412699</v>
      </c>
      <c r="BA12" s="17">
        <v>0.271120415447409</v>
      </c>
      <c r="BB12" s="17">
        <v>0.16609836903486699</v>
      </c>
      <c r="BC12" s="17">
        <v>0.15857597909886301</v>
      </c>
      <c r="BD12" s="17"/>
      <c r="BE12" s="17">
        <v>9.3900211112552201E-2</v>
      </c>
      <c r="BF12" s="17">
        <v>0.20902511516584901</v>
      </c>
      <c r="BG12" s="17">
        <v>0.18385426882710099</v>
      </c>
      <c r="BH12" s="17">
        <v>0.16451962577660001</v>
      </c>
      <c r="BI12" s="17"/>
      <c r="BJ12" s="17">
        <v>0.150520395126993</v>
      </c>
      <c r="BK12" s="17">
        <v>0.14855625414470899</v>
      </c>
      <c r="BL12" s="17">
        <v>0.19781839415336899</v>
      </c>
      <c r="BM12" s="17">
        <v>0.18190159107432399</v>
      </c>
      <c r="BN12" s="17"/>
      <c r="BO12" s="17">
        <v>0.18926984767737301</v>
      </c>
      <c r="BP12" s="17">
        <v>0.15709677776321401</v>
      </c>
      <c r="BQ12" s="17">
        <v>0.17806987164910501</v>
      </c>
      <c r="BR12" s="17"/>
      <c r="BS12" s="17">
        <v>0.172251911970388</v>
      </c>
      <c r="BT12" s="17">
        <v>0.19011140374538399</v>
      </c>
      <c r="BU12" s="17"/>
      <c r="BV12" s="17">
        <v>0.14267764539394701</v>
      </c>
      <c r="BW12" s="17">
        <v>0.200176337987262</v>
      </c>
      <c r="BX12" s="17">
        <v>0.15013044428491201</v>
      </c>
      <c r="BY12" s="17"/>
      <c r="BZ12" s="17">
        <v>0.16568249441404501</v>
      </c>
      <c r="CA12" s="17">
        <v>0.118656958744111</v>
      </c>
    </row>
    <row r="13" spans="2:79" x14ac:dyDescent="0.3">
      <c r="B13" s="18" t="s">
        <v>325</v>
      </c>
      <c r="C13" s="17">
        <v>0.17557022968554201</v>
      </c>
      <c r="D13" s="17">
        <v>0.16920188739495701</v>
      </c>
      <c r="E13" s="17">
        <v>0.17966356257576699</v>
      </c>
      <c r="F13" s="17"/>
      <c r="G13" s="17">
        <v>0.19783676724487001</v>
      </c>
      <c r="H13" s="17">
        <v>0.13576135460567099</v>
      </c>
      <c r="I13" s="17">
        <v>0.19131042549626301</v>
      </c>
      <c r="J13" s="17">
        <v>0.161016462427928</v>
      </c>
      <c r="K13" s="17">
        <v>0.177153759802367</v>
      </c>
      <c r="L13" s="17">
        <v>0.19397520059999701</v>
      </c>
      <c r="M13" s="17"/>
      <c r="N13" s="17">
        <v>0.17332094476159501</v>
      </c>
      <c r="O13" s="17">
        <v>0.18246694598284899</v>
      </c>
      <c r="P13" s="17">
        <v>0.20317064857505701</v>
      </c>
      <c r="Q13" s="17">
        <v>0.14528390113318501</v>
      </c>
      <c r="R13" s="17"/>
      <c r="S13" s="17">
        <v>0.160738284905517</v>
      </c>
      <c r="T13" s="17">
        <v>0.161366497151433</v>
      </c>
      <c r="U13" s="17">
        <v>0.19471213284100899</v>
      </c>
      <c r="V13" s="17">
        <v>0.16319624961234599</v>
      </c>
      <c r="W13" s="17">
        <v>0.241418458595965</v>
      </c>
      <c r="X13" s="17">
        <v>0.239251671593781</v>
      </c>
      <c r="Y13" s="17">
        <v>0.17528736099844999</v>
      </c>
      <c r="Z13" s="17">
        <v>6.8921550929408104E-2</v>
      </c>
      <c r="AA13" s="17">
        <v>0.18048579477846499</v>
      </c>
      <c r="AB13" s="17">
        <v>0.15908575693989199</v>
      </c>
      <c r="AC13" s="17">
        <v>5.6261253561260799E-2</v>
      </c>
      <c r="AD13" s="17">
        <v>0.29131365585590702</v>
      </c>
      <c r="AE13" s="17"/>
      <c r="AF13" s="17">
        <v>0.14630510567538599</v>
      </c>
      <c r="AG13" s="17">
        <v>0.20287732257727301</v>
      </c>
      <c r="AH13" s="17">
        <v>0.281278582097508</v>
      </c>
      <c r="AI13" s="17">
        <v>8.1313905694807301E-2</v>
      </c>
      <c r="AJ13" s="17">
        <v>0.15097748890336099</v>
      </c>
      <c r="AK13" s="17"/>
      <c r="AL13" s="17">
        <v>0.21756673836920001</v>
      </c>
      <c r="AM13" s="17">
        <v>0.21067925965161399</v>
      </c>
      <c r="AN13" s="17">
        <v>0.212502279939695</v>
      </c>
      <c r="AO13" s="17">
        <v>0.120208162479898</v>
      </c>
      <c r="AP13" s="17">
        <v>9.9640222944666401E-2</v>
      </c>
      <c r="AQ13" s="17">
        <v>0.18751515970161201</v>
      </c>
      <c r="AR13" s="17"/>
      <c r="AS13" s="17">
        <v>0.21703898062871901</v>
      </c>
      <c r="AT13" s="17">
        <v>0.18592750457679499</v>
      </c>
      <c r="AU13" s="17">
        <v>0.12770412243808399</v>
      </c>
      <c r="AV13" s="17">
        <v>0.14165080339875999</v>
      </c>
      <c r="AW13" s="17">
        <v>0.32565275107449498</v>
      </c>
      <c r="AX13" s="17"/>
      <c r="AY13" s="17">
        <v>0.15627660791422401</v>
      </c>
      <c r="AZ13" s="17">
        <v>0.19350800451626199</v>
      </c>
      <c r="BA13" s="17">
        <v>0.14748918440466699</v>
      </c>
      <c r="BB13" s="17">
        <v>0.15360908399721199</v>
      </c>
      <c r="BC13" s="17">
        <v>0.42003312098179102</v>
      </c>
      <c r="BD13" s="17"/>
      <c r="BE13" s="17">
        <v>0.13776229223442801</v>
      </c>
      <c r="BF13" s="17">
        <v>0.20862353795805599</v>
      </c>
      <c r="BG13" s="17">
        <v>0.17498150050985001</v>
      </c>
      <c r="BH13" s="17">
        <v>0.16480984059140399</v>
      </c>
      <c r="BI13" s="17"/>
      <c r="BJ13" s="17">
        <v>0.15718398944826201</v>
      </c>
      <c r="BK13" s="17">
        <v>0.25118923129541199</v>
      </c>
      <c r="BL13" s="17">
        <v>0.19225055649977699</v>
      </c>
      <c r="BM13" s="17">
        <v>0.15731889693341999</v>
      </c>
      <c r="BN13" s="17"/>
      <c r="BO13" s="17">
        <v>0.16490036843321401</v>
      </c>
      <c r="BP13" s="17">
        <v>0.25985955743238998</v>
      </c>
      <c r="BQ13" s="17">
        <v>0.16319402384038401</v>
      </c>
      <c r="BR13" s="17"/>
      <c r="BS13" s="17">
        <v>0.18263408621939201</v>
      </c>
      <c r="BT13" s="17">
        <v>0.16834588089900401</v>
      </c>
      <c r="BU13" s="17"/>
      <c r="BV13" s="17">
        <v>0.24192636045764701</v>
      </c>
      <c r="BW13" s="17">
        <v>0.17593616643021501</v>
      </c>
      <c r="BX13" s="17">
        <v>0.15554267337120201</v>
      </c>
      <c r="BY13" s="17"/>
      <c r="BZ13" s="17">
        <v>0.187776523193288</v>
      </c>
      <c r="CA13" s="17">
        <v>0.18776494106604499</v>
      </c>
    </row>
    <row r="14" spans="2:79" x14ac:dyDescent="0.3">
      <c r="B14" s="18" t="s">
        <v>326</v>
      </c>
      <c r="C14" s="17">
        <v>5.1722555976416403E-2</v>
      </c>
      <c r="D14" s="17">
        <v>5.7869004388367298E-2</v>
      </c>
      <c r="E14" s="17">
        <v>4.5534099168394203E-2</v>
      </c>
      <c r="F14" s="17"/>
      <c r="G14" s="17">
        <v>6.0439825964114201E-2</v>
      </c>
      <c r="H14" s="17">
        <v>8.0522032155388404E-2</v>
      </c>
      <c r="I14" s="17">
        <v>4.8065202963259702E-2</v>
      </c>
      <c r="J14" s="17">
        <v>2.01151220564681E-2</v>
      </c>
      <c r="K14" s="17">
        <v>5.7388984006675803E-2</v>
      </c>
      <c r="L14" s="17">
        <v>4.6313796388630799E-2</v>
      </c>
      <c r="M14" s="17"/>
      <c r="N14" s="17">
        <v>8.2761167602315194E-2</v>
      </c>
      <c r="O14" s="17">
        <v>4.3952016808876698E-2</v>
      </c>
      <c r="P14" s="17">
        <v>3.2131867960527298E-2</v>
      </c>
      <c r="Q14" s="17">
        <v>4.69566308060946E-2</v>
      </c>
      <c r="R14" s="17"/>
      <c r="S14" s="17">
        <v>9.3256760403441497E-2</v>
      </c>
      <c r="T14" s="17">
        <v>6.6691036520978506E-2</v>
      </c>
      <c r="U14" s="17">
        <v>3.0216250520812199E-2</v>
      </c>
      <c r="V14" s="17">
        <v>0</v>
      </c>
      <c r="W14" s="17">
        <v>4.22235005734704E-2</v>
      </c>
      <c r="X14" s="17">
        <v>0</v>
      </c>
      <c r="Y14" s="17">
        <v>3.51847063732579E-2</v>
      </c>
      <c r="Z14" s="17">
        <v>3.4219583491105397E-2</v>
      </c>
      <c r="AA14" s="17">
        <v>6.7339736242344503E-2</v>
      </c>
      <c r="AB14" s="17">
        <v>9.2883994061211006E-2</v>
      </c>
      <c r="AC14" s="17">
        <v>4.9645681584622597E-2</v>
      </c>
      <c r="AD14" s="17">
        <v>5.7911246439450399E-2</v>
      </c>
      <c r="AE14" s="17"/>
      <c r="AF14" s="17">
        <v>3.5090523152541103E-2</v>
      </c>
      <c r="AG14" s="17">
        <v>5.4234002415280001E-2</v>
      </c>
      <c r="AH14" s="17">
        <v>3.1557741994599202E-2</v>
      </c>
      <c r="AI14" s="17">
        <v>5.9193651574630801E-2</v>
      </c>
      <c r="AJ14" s="17">
        <v>5.7048281702528E-2</v>
      </c>
      <c r="AK14" s="17"/>
      <c r="AL14" s="17">
        <v>5.3097363423217699E-2</v>
      </c>
      <c r="AM14" s="17">
        <v>2.6139648206152999E-2</v>
      </c>
      <c r="AN14" s="17">
        <v>6.3930547054117298E-2</v>
      </c>
      <c r="AO14" s="17">
        <v>6.56846378670118E-2</v>
      </c>
      <c r="AP14" s="17">
        <v>3.7812735468829302E-2</v>
      </c>
      <c r="AQ14" s="17">
        <v>5.6190611674451697E-2</v>
      </c>
      <c r="AR14" s="17"/>
      <c r="AS14" s="17">
        <v>6.3229096308343696E-2</v>
      </c>
      <c r="AT14" s="17">
        <v>6.4741832386145795E-2</v>
      </c>
      <c r="AU14" s="17">
        <v>3.5846930648351802E-2</v>
      </c>
      <c r="AV14" s="17">
        <v>0</v>
      </c>
      <c r="AW14" s="17">
        <v>6.6163884682227295E-2</v>
      </c>
      <c r="AX14" s="17"/>
      <c r="AY14" s="17">
        <v>5.8909865856765997E-2</v>
      </c>
      <c r="AZ14" s="17">
        <v>4.6447722398003703E-2</v>
      </c>
      <c r="BA14" s="17">
        <v>5.57010061382191E-2</v>
      </c>
      <c r="BB14" s="17">
        <v>4.7000389019004898E-2</v>
      </c>
      <c r="BC14" s="17">
        <v>0</v>
      </c>
      <c r="BD14" s="17"/>
      <c r="BE14" s="17">
        <v>2.8949641431959699E-2</v>
      </c>
      <c r="BF14" s="17">
        <v>3.6533509298807797E-2</v>
      </c>
      <c r="BG14" s="17">
        <v>4.88257177406482E-2</v>
      </c>
      <c r="BH14" s="17">
        <v>6.9193941751558394E-2</v>
      </c>
      <c r="BI14" s="17"/>
      <c r="BJ14" s="17">
        <v>3.9239111521523699E-2</v>
      </c>
      <c r="BK14" s="17">
        <v>6.3560052495741204E-2</v>
      </c>
      <c r="BL14" s="17">
        <v>4.1867540928989901E-2</v>
      </c>
      <c r="BM14" s="17">
        <v>5.5171802831730399E-2</v>
      </c>
      <c r="BN14" s="17"/>
      <c r="BO14" s="17">
        <v>6.0155439646672498E-2</v>
      </c>
      <c r="BP14" s="17">
        <v>2.45165517944347E-2</v>
      </c>
      <c r="BQ14" s="17">
        <v>5.5967003956355101E-2</v>
      </c>
      <c r="BR14" s="17"/>
      <c r="BS14" s="17">
        <v>3.9416533596070197E-2</v>
      </c>
      <c r="BT14" s="17">
        <v>6.6609724317700902E-2</v>
      </c>
      <c r="BU14" s="17"/>
      <c r="BV14" s="17">
        <v>4.5353754187277398E-2</v>
      </c>
      <c r="BW14" s="17">
        <v>3.9922638123933499E-2</v>
      </c>
      <c r="BX14" s="17">
        <v>6.6962782989647807E-2</v>
      </c>
      <c r="BY14" s="17"/>
      <c r="BZ14" s="17">
        <v>0.10090461269475499</v>
      </c>
      <c r="CA14" s="17">
        <v>5.7838837717868498E-2</v>
      </c>
    </row>
    <row r="15" spans="2:79" x14ac:dyDescent="0.3">
      <c r="B15" s="18" t="s">
        <v>327</v>
      </c>
      <c r="C15" s="19">
        <v>3.7261009841867997E-2</v>
      </c>
      <c r="D15" s="19">
        <v>4.8584115460514103E-2</v>
      </c>
      <c r="E15" s="19">
        <v>2.5685992987417201E-2</v>
      </c>
      <c r="F15" s="19"/>
      <c r="G15" s="19">
        <v>0</v>
      </c>
      <c r="H15" s="19">
        <v>2.69659756692344E-2</v>
      </c>
      <c r="I15" s="19">
        <v>3.0940583390874701E-2</v>
      </c>
      <c r="J15" s="19">
        <v>6.06486419478127E-2</v>
      </c>
      <c r="K15" s="19">
        <v>4.9722389376592603E-2</v>
      </c>
      <c r="L15" s="19">
        <v>4.9672432545518203E-2</v>
      </c>
      <c r="M15" s="19"/>
      <c r="N15" s="19">
        <v>2.0207096525457099E-2</v>
      </c>
      <c r="O15" s="19">
        <v>5.1521763395949501E-2</v>
      </c>
      <c r="P15" s="19">
        <v>4.0682415024711503E-2</v>
      </c>
      <c r="Q15" s="19">
        <v>3.7278686691102597E-2</v>
      </c>
      <c r="R15" s="19"/>
      <c r="S15" s="19">
        <v>3.1231621950554601E-2</v>
      </c>
      <c r="T15" s="19">
        <v>2.4611078771250499E-2</v>
      </c>
      <c r="U15" s="19">
        <v>1.4838142159546401E-2</v>
      </c>
      <c r="V15" s="19">
        <v>8.4909128042025606E-2</v>
      </c>
      <c r="W15" s="19">
        <v>6.2674096064674195E-2</v>
      </c>
      <c r="X15" s="19">
        <v>1.78091411830213E-2</v>
      </c>
      <c r="Y15" s="19">
        <v>5.0692100477049903E-2</v>
      </c>
      <c r="Z15" s="19">
        <v>2.46601034740365E-2</v>
      </c>
      <c r="AA15" s="19">
        <v>1.6343892620077401E-2</v>
      </c>
      <c r="AB15" s="19">
        <v>6.0730824312360002E-2</v>
      </c>
      <c r="AC15" s="19">
        <v>4.9793672044382599E-2</v>
      </c>
      <c r="AD15" s="19">
        <v>0</v>
      </c>
      <c r="AE15" s="19"/>
      <c r="AF15" s="19">
        <v>5.2190357064216902E-2</v>
      </c>
      <c r="AG15" s="19">
        <v>2.2010926406661101E-2</v>
      </c>
      <c r="AH15" s="19">
        <v>3.6992523728578301E-2</v>
      </c>
      <c r="AI15" s="19">
        <v>3.2580057900083698E-2</v>
      </c>
      <c r="AJ15" s="19">
        <v>0.101998939181267</v>
      </c>
      <c r="AK15" s="19"/>
      <c r="AL15" s="19">
        <v>2.3227825518414801E-2</v>
      </c>
      <c r="AM15" s="19">
        <v>4.40447344782742E-2</v>
      </c>
      <c r="AN15" s="19">
        <v>4.0624374998489803E-2</v>
      </c>
      <c r="AO15" s="19">
        <v>2.9900837310737099E-2</v>
      </c>
      <c r="AP15" s="19">
        <v>6.1238004313737403E-2</v>
      </c>
      <c r="AQ15" s="19">
        <v>1.8694742822613301E-2</v>
      </c>
      <c r="AR15" s="19"/>
      <c r="AS15" s="19">
        <v>1.48634780295491E-2</v>
      </c>
      <c r="AT15" s="19">
        <v>4.5205921608166499E-2</v>
      </c>
      <c r="AU15" s="19">
        <v>3.4324950790386298E-2</v>
      </c>
      <c r="AV15" s="19">
        <v>5.8292700933446899E-2</v>
      </c>
      <c r="AW15" s="19">
        <v>0</v>
      </c>
      <c r="AX15" s="19"/>
      <c r="AY15" s="19">
        <v>4.6373045443737403E-2</v>
      </c>
      <c r="AZ15" s="19">
        <v>3.92103735087228E-2</v>
      </c>
      <c r="BA15" s="19">
        <v>3.1595693756578301E-2</v>
      </c>
      <c r="BB15" s="19">
        <v>2.9227926887133798E-2</v>
      </c>
      <c r="BC15" s="19">
        <v>0</v>
      </c>
      <c r="BD15" s="19"/>
      <c r="BE15" s="19">
        <v>0</v>
      </c>
      <c r="BF15" s="19">
        <v>3.4552548502164902E-2</v>
      </c>
      <c r="BG15" s="19">
        <v>4.0168110371378803E-2</v>
      </c>
      <c r="BH15" s="19">
        <v>3.8765638809234101E-2</v>
      </c>
      <c r="BI15" s="19"/>
      <c r="BJ15" s="19">
        <v>3.0935152158240602E-2</v>
      </c>
      <c r="BK15" s="19">
        <v>0</v>
      </c>
      <c r="BL15" s="19">
        <v>5.6279209130101399E-2</v>
      </c>
      <c r="BM15" s="19">
        <v>3.6151184308075998E-2</v>
      </c>
      <c r="BN15" s="19"/>
      <c r="BO15" s="19">
        <v>2.5008311729349801E-2</v>
      </c>
      <c r="BP15" s="19">
        <v>3.7901256424456999E-2</v>
      </c>
      <c r="BQ15" s="19">
        <v>3.9909368455384703E-2</v>
      </c>
      <c r="BR15" s="19"/>
      <c r="BS15" s="19">
        <v>3.3764082184358502E-2</v>
      </c>
      <c r="BT15" s="19">
        <v>4.1636631905532399E-2</v>
      </c>
      <c r="BU15" s="19"/>
      <c r="BV15" s="19">
        <v>2.9582967561362399E-2</v>
      </c>
      <c r="BW15" s="19">
        <v>3.4073619483557402E-2</v>
      </c>
      <c r="BX15" s="19">
        <v>3.6774479666225102E-2</v>
      </c>
      <c r="BY15" s="19"/>
      <c r="BZ15" s="19">
        <v>3.18729741774273E-2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361</v>
      </c>
      <c r="E2" s="26"/>
      <c r="F2" s="26"/>
      <c r="G2" s="26"/>
      <c r="H2" s="26"/>
      <c r="I2" s="26"/>
      <c r="J2" s="26"/>
      <c r="K2" s="26"/>
      <c r="L2" s="26"/>
    </row>
    <row r="6" spans="2:12" ht="49.95" customHeight="1" x14ac:dyDescent="0.3">
      <c r="B6" s="20" t="s">
        <v>15</v>
      </c>
      <c r="C6" s="20" t="s">
        <v>312</v>
      </c>
      <c r="D6" s="20" t="s">
        <v>359</v>
      </c>
      <c r="E6" s="20" t="s">
        <v>314</v>
      </c>
      <c r="F6" s="20" t="s">
        <v>315</v>
      </c>
      <c r="G6" s="20" t="s">
        <v>316</v>
      </c>
      <c r="H6" s="20" t="s">
        <v>360</v>
      </c>
      <c r="I6" s="20" t="s">
        <v>318</v>
      </c>
      <c r="J6" s="20" t="s">
        <v>319</v>
      </c>
      <c r="K6" s="20" t="s">
        <v>320</v>
      </c>
    </row>
    <row r="7" spans="2:12" x14ac:dyDescent="0.3">
      <c r="B7" s="18" t="s">
        <v>321</v>
      </c>
      <c r="C7" s="17">
        <v>5.7426390772743002E-2</v>
      </c>
      <c r="D7" s="17">
        <v>6.9771891176891407E-2</v>
      </c>
      <c r="E7" s="17">
        <v>0.12937526629360299</v>
      </c>
      <c r="F7" s="17">
        <v>6.6259738290922798E-2</v>
      </c>
      <c r="G7" s="17">
        <v>0.31170883728877102</v>
      </c>
      <c r="H7" s="17">
        <v>8.9695987337187102E-2</v>
      </c>
      <c r="I7" s="17">
        <v>8.2252040588740902E-2</v>
      </c>
      <c r="J7" s="17">
        <v>6.2798230567356603E-2</v>
      </c>
      <c r="K7" s="17">
        <v>9.4603919427004801E-2</v>
      </c>
    </row>
    <row r="8" spans="2:12" x14ac:dyDescent="0.3">
      <c r="B8" s="18" t="s">
        <v>322</v>
      </c>
      <c r="C8" s="17">
        <v>0.11536971450842599</v>
      </c>
      <c r="D8" s="17">
        <v>0.11902272357594899</v>
      </c>
      <c r="E8" s="17">
        <v>0.18261937173609299</v>
      </c>
      <c r="F8" s="17">
        <v>0.110587386905056</v>
      </c>
      <c r="G8" s="17">
        <v>0.24604471685415399</v>
      </c>
      <c r="H8" s="17">
        <v>0.13843599398749901</v>
      </c>
      <c r="I8" s="17">
        <v>0.186899257953998</v>
      </c>
      <c r="J8" s="17">
        <v>0.15180420632524499</v>
      </c>
      <c r="K8" s="17">
        <v>0.138985699727601</v>
      </c>
    </row>
    <row r="9" spans="2:12" x14ac:dyDescent="0.3">
      <c r="B9" s="18" t="s">
        <v>323</v>
      </c>
      <c r="C9" s="17">
        <v>0.16191256074125901</v>
      </c>
      <c r="D9" s="17">
        <v>0.26042857853597501</v>
      </c>
      <c r="E9" s="17">
        <v>0.23209578770540601</v>
      </c>
      <c r="F9" s="17">
        <v>0.225744418722191</v>
      </c>
      <c r="G9" s="17">
        <v>0.251570110556182</v>
      </c>
      <c r="H9" s="17">
        <v>0.22842681623805999</v>
      </c>
      <c r="I9" s="17">
        <v>0.212498376294216</v>
      </c>
      <c r="J9" s="17">
        <v>0.22684052275059799</v>
      </c>
      <c r="K9" s="17">
        <v>0.262830322251983</v>
      </c>
    </row>
    <row r="10" spans="2:12" x14ac:dyDescent="0.3">
      <c r="B10" s="18" t="s">
        <v>324</v>
      </c>
      <c r="C10" s="17">
        <v>0.157910139466647</v>
      </c>
      <c r="D10" s="17">
        <v>0.22097799119494299</v>
      </c>
      <c r="E10" s="17">
        <v>0.18059844254853299</v>
      </c>
      <c r="F10" s="17">
        <v>0.20538825931899399</v>
      </c>
      <c r="G10" s="17">
        <v>8.8710656241019203E-2</v>
      </c>
      <c r="H10" s="17">
        <v>0.240289984363319</v>
      </c>
      <c r="I10" s="17">
        <v>0.19148392975579601</v>
      </c>
      <c r="J10" s="17">
        <v>0.21919749459435101</v>
      </c>
      <c r="K10" s="17">
        <v>0.189355733436714</v>
      </c>
    </row>
    <row r="11" spans="2:12" x14ac:dyDescent="0.3">
      <c r="B11" s="18" t="s">
        <v>325</v>
      </c>
      <c r="C11" s="17">
        <v>0.141024319011642</v>
      </c>
      <c r="D11" s="17">
        <v>0.19337755893157499</v>
      </c>
      <c r="E11" s="17">
        <v>0.15989614288158599</v>
      </c>
      <c r="F11" s="17">
        <v>0.21641658504403299</v>
      </c>
      <c r="G11" s="17">
        <v>5.4170605311173799E-2</v>
      </c>
      <c r="H11" s="17">
        <v>0.16591235660687001</v>
      </c>
      <c r="I11" s="17">
        <v>0.18596582260449801</v>
      </c>
      <c r="J11" s="17">
        <v>0.18325430793174399</v>
      </c>
      <c r="K11" s="17">
        <v>0.173673972173323</v>
      </c>
    </row>
    <row r="12" spans="2:12" x14ac:dyDescent="0.3">
      <c r="B12" s="18" t="s">
        <v>326</v>
      </c>
      <c r="C12" s="17">
        <v>0.231485061276167</v>
      </c>
      <c r="D12" s="17">
        <v>8.2268532278043399E-2</v>
      </c>
      <c r="E12" s="17">
        <v>8.2025713542186796E-2</v>
      </c>
      <c r="F12" s="17">
        <v>0.12488291948027801</v>
      </c>
      <c r="G12" s="17">
        <v>4.00854551660084E-2</v>
      </c>
      <c r="H12" s="17">
        <v>0.100982298018335</v>
      </c>
      <c r="I12" s="17">
        <v>0.10359942015029799</v>
      </c>
      <c r="J12" s="17">
        <v>0.11420963931711001</v>
      </c>
      <c r="K12" s="17">
        <v>9.9643796867438295E-2</v>
      </c>
    </row>
    <row r="13" spans="2:12" x14ac:dyDescent="0.3">
      <c r="B13" s="18" t="s">
        <v>327</v>
      </c>
      <c r="C13" s="17">
        <v>0.13487181422311501</v>
      </c>
      <c r="D13" s="17">
        <v>5.4152724306622303E-2</v>
      </c>
      <c r="E13" s="17">
        <v>3.3389275292592502E-2</v>
      </c>
      <c r="F13" s="17">
        <v>5.0720692238526002E-2</v>
      </c>
      <c r="G13" s="17">
        <v>7.70961858269072E-3</v>
      </c>
      <c r="H13" s="17">
        <v>3.6256563448729302E-2</v>
      </c>
      <c r="I13" s="17">
        <v>3.7301152652452499E-2</v>
      </c>
      <c r="J13" s="17">
        <v>4.1895598513596498E-2</v>
      </c>
      <c r="K13" s="17">
        <v>4.0906556115935203E-2</v>
      </c>
    </row>
    <row r="14" spans="2:12" x14ac:dyDescent="0.3">
      <c r="B14" s="16" t="s">
        <v>329</v>
      </c>
      <c r="C14" s="16"/>
      <c r="D14" s="16"/>
      <c r="E14" s="16"/>
      <c r="F14" s="16"/>
      <c r="G14" s="16"/>
      <c r="H14" s="16"/>
      <c r="I14" s="16"/>
      <c r="J14" s="16"/>
      <c r="K14" s="16"/>
    </row>
    <row r="15" spans="2:12" x14ac:dyDescent="0.3">
      <c r="B15" t="s">
        <v>108</v>
      </c>
    </row>
    <row r="16" spans="2:12" x14ac:dyDescent="0.3">
      <c r="B16" t="s">
        <v>109</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659</v>
      </c>
      <c r="D7" s="10">
        <v>321</v>
      </c>
      <c r="E7" s="10">
        <v>336</v>
      </c>
      <c r="F7" s="10"/>
      <c r="G7" s="10">
        <v>99</v>
      </c>
      <c r="H7" s="10">
        <v>100</v>
      </c>
      <c r="I7" s="10">
        <v>119</v>
      </c>
      <c r="J7" s="10">
        <v>103</v>
      </c>
      <c r="K7" s="10">
        <v>100</v>
      </c>
      <c r="L7" s="10">
        <v>138</v>
      </c>
      <c r="M7" s="10"/>
      <c r="N7" s="10">
        <v>179</v>
      </c>
      <c r="O7" s="10">
        <v>166</v>
      </c>
      <c r="P7" s="10">
        <v>154</v>
      </c>
      <c r="Q7" s="10">
        <v>156</v>
      </c>
      <c r="R7" s="10"/>
      <c r="S7" s="10">
        <v>93</v>
      </c>
      <c r="T7" s="10">
        <v>90</v>
      </c>
      <c r="U7" s="10">
        <v>48</v>
      </c>
      <c r="V7" s="10">
        <v>63</v>
      </c>
      <c r="W7" s="10">
        <v>44</v>
      </c>
      <c r="X7" s="10">
        <v>66</v>
      </c>
      <c r="Y7" s="10">
        <v>67</v>
      </c>
      <c r="Z7" s="10">
        <v>21</v>
      </c>
      <c r="AA7" s="10">
        <v>83</v>
      </c>
      <c r="AB7" s="10">
        <v>47</v>
      </c>
      <c r="AC7" s="10">
        <v>23</v>
      </c>
      <c r="AD7" s="10">
        <v>14</v>
      </c>
      <c r="AE7" s="10"/>
      <c r="AF7" s="10">
        <v>127</v>
      </c>
      <c r="AG7" s="10">
        <v>231</v>
      </c>
      <c r="AH7" s="10">
        <v>62</v>
      </c>
      <c r="AI7" s="10">
        <v>84</v>
      </c>
      <c r="AJ7" s="10">
        <v>29</v>
      </c>
      <c r="AK7" s="10"/>
      <c r="AL7" s="10">
        <v>165</v>
      </c>
      <c r="AM7" s="10">
        <v>113</v>
      </c>
      <c r="AN7" s="10">
        <v>63</v>
      </c>
      <c r="AO7" s="10">
        <v>136</v>
      </c>
      <c r="AP7" s="10">
        <v>39</v>
      </c>
      <c r="AQ7" s="10">
        <v>71</v>
      </c>
      <c r="AR7" s="10"/>
      <c r="AS7" s="10">
        <v>117</v>
      </c>
      <c r="AT7" s="10">
        <v>304</v>
      </c>
      <c r="AU7" s="10">
        <v>150</v>
      </c>
      <c r="AV7" s="10">
        <v>72</v>
      </c>
      <c r="AW7" s="10">
        <v>15</v>
      </c>
      <c r="AX7" s="10"/>
      <c r="AY7" s="10">
        <v>159</v>
      </c>
      <c r="AZ7" s="10">
        <v>265</v>
      </c>
      <c r="BA7" s="10">
        <v>127</v>
      </c>
      <c r="BB7" s="10">
        <v>77</v>
      </c>
      <c r="BC7" s="10">
        <v>24</v>
      </c>
      <c r="BD7" s="10"/>
      <c r="BE7" s="10">
        <v>24</v>
      </c>
      <c r="BF7" s="10">
        <v>122</v>
      </c>
      <c r="BG7" s="10">
        <v>310</v>
      </c>
      <c r="BH7" s="10">
        <v>196</v>
      </c>
      <c r="BI7" s="10"/>
      <c r="BJ7" s="10">
        <v>72</v>
      </c>
      <c r="BK7" s="10">
        <v>50</v>
      </c>
      <c r="BL7" s="10">
        <v>155</v>
      </c>
      <c r="BM7" s="10">
        <v>377</v>
      </c>
      <c r="BN7" s="10"/>
      <c r="BO7" s="10">
        <v>103</v>
      </c>
      <c r="BP7" s="10">
        <v>79</v>
      </c>
      <c r="BQ7" s="10">
        <v>470</v>
      </c>
      <c r="BR7" s="10"/>
      <c r="BS7" s="10">
        <v>372</v>
      </c>
      <c r="BT7" s="10">
        <v>285</v>
      </c>
      <c r="BU7" s="10"/>
      <c r="BV7" s="10">
        <v>153</v>
      </c>
      <c r="BW7" s="10">
        <v>257</v>
      </c>
      <c r="BX7" s="10">
        <v>208</v>
      </c>
      <c r="BY7" s="10"/>
      <c r="BZ7" s="10">
        <v>41</v>
      </c>
      <c r="CA7" s="10">
        <v>42</v>
      </c>
    </row>
    <row r="8" spans="2:79" ht="30" customHeight="1" x14ac:dyDescent="0.3">
      <c r="B8" s="11" t="s">
        <v>20</v>
      </c>
      <c r="C8" s="11">
        <v>660</v>
      </c>
      <c r="D8" s="11">
        <v>329</v>
      </c>
      <c r="E8" s="11">
        <v>328</v>
      </c>
      <c r="F8" s="11"/>
      <c r="G8" s="11">
        <v>92</v>
      </c>
      <c r="H8" s="11">
        <v>108</v>
      </c>
      <c r="I8" s="11">
        <v>121</v>
      </c>
      <c r="J8" s="11">
        <v>118</v>
      </c>
      <c r="K8" s="11">
        <v>91</v>
      </c>
      <c r="L8" s="11">
        <v>129</v>
      </c>
      <c r="M8" s="11"/>
      <c r="N8" s="11">
        <v>167</v>
      </c>
      <c r="O8" s="11">
        <v>168</v>
      </c>
      <c r="P8" s="11">
        <v>159</v>
      </c>
      <c r="Q8" s="11">
        <v>162</v>
      </c>
      <c r="R8" s="11"/>
      <c r="S8" s="11">
        <v>89</v>
      </c>
      <c r="T8" s="11">
        <v>86</v>
      </c>
      <c r="U8" s="11">
        <v>47</v>
      </c>
      <c r="V8" s="11">
        <v>64</v>
      </c>
      <c r="W8" s="11">
        <v>46</v>
      </c>
      <c r="X8" s="11">
        <v>66</v>
      </c>
      <c r="Y8" s="11">
        <v>61</v>
      </c>
      <c r="Z8" s="11">
        <v>22</v>
      </c>
      <c r="AA8" s="11">
        <v>79</v>
      </c>
      <c r="AB8" s="11">
        <v>53</v>
      </c>
      <c r="AC8" s="11">
        <v>30</v>
      </c>
      <c r="AD8" s="11">
        <v>17</v>
      </c>
      <c r="AE8" s="11"/>
      <c r="AF8" s="11">
        <v>124</v>
      </c>
      <c r="AG8" s="11">
        <v>229</v>
      </c>
      <c r="AH8" s="11">
        <v>63</v>
      </c>
      <c r="AI8" s="11">
        <v>85</v>
      </c>
      <c r="AJ8" s="11">
        <v>29</v>
      </c>
      <c r="AK8" s="11"/>
      <c r="AL8" s="11">
        <v>162</v>
      </c>
      <c r="AM8" s="11">
        <v>110</v>
      </c>
      <c r="AN8" s="11">
        <v>63</v>
      </c>
      <c r="AO8" s="11">
        <v>138</v>
      </c>
      <c r="AP8" s="11">
        <v>39</v>
      </c>
      <c r="AQ8" s="11">
        <v>70</v>
      </c>
      <c r="AR8" s="11"/>
      <c r="AS8" s="11">
        <v>114</v>
      </c>
      <c r="AT8" s="11">
        <v>303</v>
      </c>
      <c r="AU8" s="11">
        <v>153</v>
      </c>
      <c r="AV8" s="11">
        <v>72</v>
      </c>
      <c r="AW8" s="11">
        <v>15</v>
      </c>
      <c r="AX8" s="11"/>
      <c r="AY8" s="11">
        <v>154</v>
      </c>
      <c r="AZ8" s="11">
        <v>265</v>
      </c>
      <c r="BA8" s="11">
        <v>131</v>
      </c>
      <c r="BB8" s="11">
        <v>79</v>
      </c>
      <c r="BC8" s="11">
        <v>24</v>
      </c>
      <c r="BD8" s="11"/>
      <c r="BE8" s="11">
        <v>23</v>
      </c>
      <c r="BF8" s="11">
        <v>123</v>
      </c>
      <c r="BG8" s="11">
        <v>310</v>
      </c>
      <c r="BH8" s="11">
        <v>196</v>
      </c>
      <c r="BI8" s="11"/>
      <c r="BJ8" s="11">
        <v>74</v>
      </c>
      <c r="BK8" s="11">
        <v>49</v>
      </c>
      <c r="BL8" s="11">
        <v>154</v>
      </c>
      <c r="BM8" s="11">
        <v>377</v>
      </c>
      <c r="BN8" s="11"/>
      <c r="BO8" s="11">
        <v>105</v>
      </c>
      <c r="BP8" s="11">
        <v>79</v>
      </c>
      <c r="BQ8" s="11">
        <v>468</v>
      </c>
      <c r="BR8" s="11"/>
      <c r="BS8" s="11">
        <v>371</v>
      </c>
      <c r="BT8" s="11">
        <v>287</v>
      </c>
      <c r="BU8" s="11"/>
      <c r="BV8" s="11">
        <v>153</v>
      </c>
      <c r="BW8" s="11">
        <v>259</v>
      </c>
      <c r="BX8" s="11">
        <v>207</v>
      </c>
      <c r="BY8" s="11"/>
      <c r="BZ8" s="11">
        <v>40</v>
      </c>
      <c r="CA8" s="11">
        <v>43</v>
      </c>
    </row>
    <row r="9" spans="2:79" x14ac:dyDescent="0.3">
      <c r="B9" s="18" t="s">
        <v>321</v>
      </c>
      <c r="C9" s="17">
        <v>5.7426390772743002E-2</v>
      </c>
      <c r="D9" s="17">
        <v>7.4434172889664196E-2</v>
      </c>
      <c r="E9" s="17">
        <v>3.7943468473004803E-2</v>
      </c>
      <c r="F9" s="17"/>
      <c r="G9" s="17">
        <v>0.112446961055718</v>
      </c>
      <c r="H9" s="17">
        <v>5.1583249299682603E-2</v>
      </c>
      <c r="I9" s="17">
        <v>6.07985459372688E-2</v>
      </c>
      <c r="J9" s="17">
        <v>2.80843485638201E-2</v>
      </c>
      <c r="K9" s="17">
        <v>6.1308285328782103E-2</v>
      </c>
      <c r="L9" s="17">
        <v>4.3878838807458902E-2</v>
      </c>
      <c r="M9" s="17"/>
      <c r="N9" s="17">
        <v>6.3638509772440496E-2</v>
      </c>
      <c r="O9" s="17">
        <v>4.7003096542892801E-2</v>
      </c>
      <c r="P9" s="17">
        <v>4.9647437892580602E-2</v>
      </c>
      <c r="Q9" s="17">
        <v>7.0834647452349103E-2</v>
      </c>
      <c r="R9" s="17"/>
      <c r="S9" s="17">
        <v>7.9188999978149599E-2</v>
      </c>
      <c r="T9" s="17">
        <v>6.4893736179868905E-2</v>
      </c>
      <c r="U9" s="17">
        <v>5.04473584808941E-2</v>
      </c>
      <c r="V9" s="17">
        <v>2.93619583483457E-2</v>
      </c>
      <c r="W9" s="17">
        <v>8.638756873167E-2</v>
      </c>
      <c r="X9" s="17">
        <v>2.8522865056488801E-2</v>
      </c>
      <c r="Y9" s="17">
        <v>5.0123349447948003E-2</v>
      </c>
      <c r="Z9" s="17">
        <v>0</v>
      </c>
      <c r="AA9" s="17">
        <v>7.0429866897630505E-2</v>
      </c>
      <c r="AB9" s="17">
        <v>8.0496703535154202E-2</v>
      </c>
      <c r="AC9" s="17">
        <v>3.9489356359924899E-2</v>
      </c>
      <c r="AD9" s="17">
        <v>6.4596152723314204E-2</v>
      </c>
      <c r="AE9" s="17"/>
      <c r="AF9" s="17">
        <v>3.1196134368994499E-2</v>
      </c>
      <c r="AG9" s="17">
        <v>7.0500990607920394E-2</v>
      </c>
      <c r="AH9" s="17">
        <v>1.7208290103013599E-2</v>
      </c>
      <c r="AI9" s="17">
        <v>9.2049345884678002E-2</v>
      </c>
      <c r="AJ9" s="17">
        <v>3.2050887794797103E-2</v>
      </c>
      <c r="AK9" s="17"/>
      <c r="AL9" s="17">
        <v>6.2586234843546598E-2</v>
      </c>
      <c r="AM9" s="17">
        <v>2.6115147969755802E-2</v>
      </c>
      <c r="AN9" s="17">
        <v>7.7606807534574704E-2</v>
      </c>
      <c r="AO9" s="17">
        <v>7.7239317862309906E-2</v>
      </c>
      <c r="AP9" s="17">
        <v>7.4379678135258295E-2</v>
      </c>
      <c r="AQ9" s="17">
        <v>2.5659665488891301E-2</v>
      </c>
      <c r="AR9" s="17"/>
      <c r="AS9" s="17">
        <v>5.0144323442580199E-2</v>
      </c>
      <c r="AT9" s="17">
        <v>6.5110131444769098E-2</v>
      </c>
      <c r="AU9" s="17">
        <v>5.4014896630785597E-2</v>
      </c>
      <c r="AV9" s="17">
        <v>4.36435806166586E-2</v>
      </c>
      <c r="AW9" s="17">
        <v>6.3076182907031694E-2</v>
      </c>
      <c r="AX9" s="17"/>
      <c r="AY9" s="17">
        <v>5.6398865527904997E-2</v>
      </c>
      <c r="AZ9" s="17">
        <v>4.1634353480285602E-2</v>
      </c>
      <c r="BA9" s="17">
        <v>7.2807697032416893E-2</v>
      </c>
      <c r="BB9" s="17">
        <v>7.2363088670534995E-2</v>
      </c>
      <c r="BC9" s="17">
        <v>0.120515745794694</v>
      </c>
      <c r="BD9" s="17"/>
      <c r="BE9" s="17">
        <v>0.20969977274238899</v>
      </c>
      <c r="BF9" s="17">
        <v>7.4375618702754998E-2</v>
      </c>
      <c r="BG9" s="17">
        <v>5.73431867884115E-2</v>
      </c>
      <c r="BH9" s="17">
        <v>2.57800311003266E-2</v>
      </c>
      <c r="BI9" s="17"/>
      <c r="BJ9" s="17">
        <v>5.3573342726373298E-2</v>
      </c>
      <c r="BK9" s="17">
        <v>6.3080406455026897E-2</v>
      </c>
      <c r="BL9" s="17">
        <v>5.9398325365412903E-2</v>
      </c>
      <c r="BM9" s="17">
        <v>5.7482221094269301E-2</v>
      </c>
      <c r="BN9" s="17"/>
      <c r="BO9" s="17">
        <v>5.6559823233218502E-2</v>
      </c>
      <c r="BP9" s="17">
        <v>0.12592308950317199</v>
      </c>
      <c r="BQ9" s="17">
        <v>4.6958153522834299E-2</v>
      </c>
      <c r="BR9" s="17"/>
      <c r="BS9" s="17">
        <v>3.6117029802064E-2</v>
      </c>
      <c r="BT9" s="17">
        <v>8.5312151334666603E-2</v>
      </c>
      <c r="BU9" s="17"/>
      <c r="BV9" s="17">
        <v>7.2435828535810501E-2</v>
      </c>
      <c r="BW9" s="17">
        <v>6.4868527119429795E-2</v>
      </c>
      <c r="BX9" s="17">
        <v>3.8037268295088501E-2</v>
      </c>
      <c r="BY9" s="17"/>
      <c r="BZ9" s="17">
        <v>2.2628862546289E-2</v>
      </c>
      <c r="CA9" s="17">
        <v>9.5112619651660693E-2</v>
      </c>
    </row>
    <row r="10" spans="2:79" x14ac:dyDescent="0.3">
      <c r="B10" s="18" t="s">
        <v>322</v>
      </c>
      <c r="C10" s="17">
        <v>0.11536971450842599</v>
      </c>
      <c r="D10" s="17">
        <v>0.14185009680534799</v>
      </c>
      <c r="E10" s="17">
        <v>8.5992201411003902E-2</v>
      </c>
      <c r="F10" s="17"/>
      <c r="G10" s="17">
        <v>0.113595155000611</v>
      </c>
      <c r="H10" s="17">
        <v>0.18011366730196701</v>
      </c>
      <c r="I10" s="17">
        <v>0.189285341847093</v>
      </c>
      <c r="J10" s="17">
        <v>9.0680700861934305E-2</v>
      </c>
      <c r="K10" s="17">
        <v>8.8076000722501394E-2</v>
      </c>
      <c r="L10" s="17">
        <v>3.4849571293177402E-2</v>
      </c>
      <c r="M10" s="17"/>
      <c r="N10" s="17">
        <v>0.116602303417638</v>
      </c>
      <c r="O10" s="17">
        <v>9.50350242927199E-2</v>
      </c>
      <c r="P10" s="17">
        <v>0.155059412677888</v>
      </c>
      <c r="Q10" s="17">
        <v>9.9059816860595895E-2</v>
      </c>
      <c r="R10" s="17"/>
      <c r="S10" s="17">
        <v>8.4273465949665602E-2</v>
      </c>
      <c r="T10" s="17">
        <v>3.2171206525404103E-2</v>
      </c>
      <c r="U10" s="17">
        <v>8.0337359628586597E-2</v>
      </c>
      <c r="V10" s="17">
        <v>6.3781543300401602E-2</v>
      </c>
      <c r="W10" s="17">
        <v>0.17730201501613199</v>
      </c>
      <c r="X10" s="17">
        <v>0.138095935809359</v>
      </c>
      <c r="Y10" s="17">
        <v>0.13266483642791499</v>
      </c>
      <c r="Z10" s="17">
        <v>0.10520675757182101</v>
      </c>
      <c r="AA10" s="17">
        <v>0.18839649598456201</v>
      </c>
      <c r="AB10" s="17">
        <v>0.184976277553979</v>
      </c>
      <c r="AC10" s="17">
        <v>0.11431014211151901</v>
      </c>
      <c r="AD10" s="17">
        <v>0.128832240489028</v>
      </c>
      <c r="AE10" s="17"/>
      <c r="AF10" s="17">
        <v>0.12932197039333199</v>
      </c>
      <c r="AG10" s="17">
        <v>0.11462755705767499</v>
      </c>
      <c r="AH10" s="17">
        <v>9.2933157945728401E-2</v>
      </c>
      <c r="AI10" s="17">
        <v>0.104949957156854</v>
      </c>
      <c r="AJ10" s="17">
        <v>0.14505274760644901</v>
      </c>
      <c r="AK10" s="17"/>
      <c r="AL10" s="17">
        <v>9.2837777387658998E-2</v>
      </c>
      <c r="AM10" s="17">
        <v>0.137650394804576</v>
      </c>
      <c r="AN10" s="17">
        <v>0.12042077831202901</v>
      </c>
      <c r="AO10" s="17">
        <v>9.9555077531781597E-2</v>
      </c>
      <c r="AP10" s="17">
        <v>0.27384501661405403</v>
      </c>
      <c r="AQ10" s="17">
        <v>4.1658392428013898E-2</v>
      </c>
      <c r="AR10" s="17"/>
      <c r="AS10" s="17">
        <v>7.7226026559157196E-2</v>
      </c>
      <c r="AT10" s="17">
        <v>0.13094014124242001</v>
      </c>
      <c r="AU10" s="17">
        <v>0.101332515553059</v>
      </c>
      <c r="AV10" s="17">
        <v>0.15357052903896701</v>
      </c>
      <c r="AW10" s="17">
        <v>6.0876023604558301E-2</v>
      </c>
      <c r="AX10" s="17"/>
      <c r="AY10" s="17">
        <v>8.3316296288778194E-2</v>
      </c>
      <c r="AZ10" s="17">
        <v>0.13070084241846899</v>
      </c>
      <c r="BA10" s="17">
        <v>0.107960534239326</v>
      </c>
      <c r="BB10" s="17">
        <v>0.121076140293712</v>
      </c>
      <c r="BC10" s="17">
        <v>0.16540883030225401</v>
      </c>
      <c r="BD10" s="17"/>
      <c r="BE10" s="17">
        <v>0.26076484308319398</v>
      </c>
      <c r="BF10" s="17">
        <v>0.21063093069226899</v>
      </c>
      <c r="BG10" s="17">
        <v>0.109641508031183</v>
      </c>
      <c r="BH10" s="17">
        <v>5.1778957692562397E-2</v>
      </c>
      <c r="BI10" s="17"/>
      <c r="BJ10" s="17">
        <v>0.20945801935189701</v>
      </c>
      <c r="BK10" s="17">
        <v>0.244655335181763</v>
      </c>
      <c r="BL10" s="17">
        <v>0.11790554660429101</v>
      </c>
      <c r="BM10" s="17">
        <v>8.0661719749337904E-2</v>
      </c>
      <c r="BN10" s="17"/>
      <c r="BO10" s="17">
        <v>0.233346918733779</v>
      </c>
      <c r="BP10" s="17">
        <v>8.8035332978130598E-2</v>
      </c>
      <c r="BQ10" s="17">
        <v>9.5275302095158804E-2</v>
      </c>
      <c r="BR10" s="17"/>
      <c r="BS10" s="17">
        <v>0.12638482894191699</v>
      </c>
      <c r="BT10" s="17">
        <v>9.8555873344154804E-2</v>
      </c>
      <c r="BU10" s="17"/>
      <c r="BV10" s="17">
        <v>0.121662655522565</v>
      </c>
      <c r="BW10" s="17">
        <v>0.11152973293504601</v>
      </c>
      <c r="BX10" s="17">
        <v>0.13374190183272</v>
      </c>
      <c r="BY10" s="17"/>
      <c r="BZ10" s="17">
        <v>9.0895748006541099E-2</v>
      </c>
      <c r="CA10" s="17">
        <v>0.164557578965396</v>
      </c>
    </row>
    <row r="11" spans="2:79" x14ac:dyDescent="0.3">
      <c r="B11" s="18" t="s">
        <v>323</v>
      </c>
      <c r="C11" s="17">
        <v>0.16191256074125901</v>
      </c>
      <c r="D11" s="17">
        <v>0.17572854895164999</v>
      </c>
      <c r="E11" s="17">
        <v>0.149109150673438</v>
      </c>
      <c r="F11" s="17"/>
      <c r="G11" s="17">
        <v>0.21797299474623599</v>
      </c>
      <c r="H11" s="17">
        <v>0.17524297878560999</v>
      </c>
      <c r="I11" s="17">
        <v>0.156176447336077</v>
      </c>
      <c r="J11" s="17">
        <v>0.20593620201293</v>
      </c>
      <c r="K11" s="17">
        <v>9.6934077611523603E-2</v>
      </c>
      <c r="L11" s="17">
        <v>0.121826976514012</v>
      </c>
      <c r="M11" s="17"/>
      <c r="N11" s="17">
        <v>0.18142418380866199</v>
      </c>
      <c r="O11" s="17">
        <v>0.180263925235325</v>
      </c>
      <c r="P11" s="17">
        <v>0.16629366832518999</v>
      </c>
      <c r="Q11" s="17">
        <v>0.122500856129181</v>
      </c>
      <c r="R11" s="17"/>
      <c r="S11" s="17">
        <v>0.197087692303902</v>
      </c>
      <c r="T11" s="17">
        <v>0.189305892951698</v>
      </c>
      <c r="U11" s="17">
        <v>0.13785835657833301</v>
      </c>
      <c r="V11" s="17">
        <v>0.141723939500181</v>
      </c>
      <c r="W11" s="17">
        <v>7.8609923877647203E-2</v>
      </c>
      <c r="X11" s="17">
        <v>0.14584275195079999</v>
      </c>
      <c r="Y11" s="17">
        <v>0.17649303393246099</v>
      </c>
      <c r="Z11" s="17">
        <v>0.20629618313436701</v>
      </c>
      <c r="AA11" s="17">
        <v>0.128841442655833</v>
      </c>
      <c r="AB11" s="17">
        <v>0.114658821423698</v>
      </c>
      <c r="AC11" s="17">
        <v>0.17811805560970201</v>
      </c>
      <c r="AD11" s="17">
        <v>0.43330896526166102</v>
      </c>
      <c r="AE11" s="17"/>
      <c r="AF11" s="17">
        <v>0.140095328926507</v>
      </c>
      <c r="AG11" s="17">
        <v>0.171969139097333</v>
      </c>
      <c r="AH11" s="17">
        <v>0.112168806008516</v>
      </c>
      <c r="AI11" s="17">
        <v>0.18266089606462799</v>
      </c>
      <c r="AJ11" s="17">
        <v>0.13325585741875001</v>
      </c>
      <c r="AK11" s="17"/>
      <c r="AL11" s="17">
        <v>0.17319553028260501</v>
      </c>
      <c r="AM11" s="17">
        <v>0.12330208595708</v>
      </c>
      <c r="AN11" s="17">
        <v>0.12121371165054901</v>
      </c>
      <c r="AO11" s="17">
        <v>0.18104142883153301</v>
      </c>
      <c r="AP11" s="17">
        <v>9.8979624461017796E-2</v>
      </c>
      <c r="AQ11" s="17">
        <v>0.20376505646191001</v>
      </c>
      <c r="AR11" s="17"/>
      <c r="AS11" s="17">
        <v>0.14048696832600499</v>
      </c>
      <c r="AT11" s="17">
        <v>0.14169364699446199</v>
      </c>
      <c r="AU11" s="17">
        <v>0.20315773473545201</v>
      </c>
      <c r="AV11" s="17">
        <v>0.17949194229259299</v>
      </c>
      <c r="AW11" s="17">
        <v>0.238327465498715</v>
      </c>
      <c r="AX11" s="17"/>
      <c r="AY11" s="17">
        <v>0.10867962329979899</v>
      </c>
      <c r="AZ11" s="17">
        <v>0.16357321269457401</v>
      </c>
      <c r="BA11" s="17">
        <v>0.20721763752380401</v>
      </c>
      <c r="BB11" s="17">
        <v>0.193255765896648</v>
      </c>
      <c r="BC11" s="17">
        <v>0.14263434382850901</v>
      </c>
      <c r="BD11" s="17"/>
      <c r="BE11" s="17">
        <v>0.26486295827552597</v>
      </c>
      <c r="BF11" s="17">
        <v>0.22704683652739399</v>
      </c>
      <c r="BG11" s="17">
        <v>0.159030623751581</v>
      </c>
      <c r="BH11" s="17">
        <v>0.104291429663825</v>
      </c>
      <c r="BI11" s="17"/>
      <c r="BJ11" s="17">
        <v>0.114728748585918</v>
      </c>
      <c r="BK11" s="17">
        <v>0.206440538130684</v>
      </c>
      <c r="BL11" s="17">
        <v>0.16187109773719999</v>
      </c>
      <c r="BM11" s="17">
        <v>0.16276994271759801</v>
      </c>
      <c r="BN11" s="17"/>
      <c r="BO11" s="17">
        <v>0.24058468675585601</v>
      </c>
      <c r="BP11" s="17">
        <v>0.147282209659998</v>
      </c>
      <c r="BQ11" s="17">
        <v>0.14260233168147601</v>
      </c>
      <c r="BR11" s="17"/>
      <c r="BS11" s="17">
        <v>0.13701485895308199</v>
      </c>
      <c r="BT11" s="17">
        <v>0.191807460249411</v>
      </c>
      <c r="BU11" s="17"/>
      <c r="BV11" s="17">
        <v>0.13223270494919201</v>
      </c>
      <c r="BW11" s="17">
        <v>0.14937815475466901</v>
      </c>
      <c r="BX11" s="17">
        <v>0.20457304820671199</v>
      </c>
      <c r="BY11" s="17"/>
      <c r="BZ11" s="17">
        <v>0.28360134037212698</v>
      </c>
      <c r="CA11" s="17">
        <v>0.205905270450983</v>
      </c>
    </row>
    <row r="12" spans="2:79" x14ac:dyDescent="0.3">
      <c r="B12" s="18" t="s">
        <v>324</v>
      </c>
      <c r="C12" s="17">
        <v>0.157910139466647</v>
      </c>
      <c r="D12" s="17">
        <v>0.16090677059967501</v>
      </c>
      <c r="E12" s="17">
        <v>0.15591933946710201</v>
      </c>
      <c r="F12" s="17"/>
      <c r="G12" s="17">
        <v>0.15075138144818001</v>
      </c>
      <c r="H12" s="17">
        <v>0.18786599414840199</v>
      </c>
      <c r="I12" s="17">
        <v>0.173855737837045</v>
      </c>
      <c r="J12" s="17">
        <v>0.163574162516156</v>
      </c>
      <c r="K12" s="17">
        <v>0.178813351733973</v>
      </c>
      <c r="L12" s="17">
        <v>0.102965065794586</v>
      </c>
      <c r="M12" s="17"/>
      <c r="N12" s="17">
        <v>0.15630286656432499</v>
      </c>
      <c r="O12" s="17">
        <v>0.19067617318414201</v>
      </c>
      <c r="P12" s="17">
        <v>0.15057995563399099</v>
      </c>
      <c r="Q12" s="17">
        <v>0.123741694623064</v>
      </c>
      <c r="R12" s="17"/>
      <c r="S12" s="17">
        <v>9.1989136843616107E-2</v>
      </c>
      <c r="T12" s="17">
        <v>0.145505276311508</v>
      </c>
      <c r="U12" s="17">
        <v>0.131421879701137</v>
      </c>
      <c r="V12" s="17">
        <v>0.20774838729048101</v>
      </c>
      <c r="W12" s="17">
        <v>0.15597907973304001</v>
      </c>
      <c r="X12" s="17">
        <v>0.20191253329490799</v>
      </c>
      <c r="Y12" s="17">
        <v>0.18152928968030099</v>
      </c>
      <c r="Z12" s="17">
        <v>0.133925151978006</v>
      </c>
      <c r="AA12" s="17">
        <v>0.14192521489517099</v>
      </c>
      <c r="AB12" s="17">
        <v>0.19407043338694299</v>
      </c>
      <c r="AC12" s="17">
        <v>0.185552205153486</v>
      </c>
      <c r="AD12" s="17">
        <v>0.14633857913870299</v>
      </c>
      <c r="AE12" s="17"/>
      <c r="AF12" s="17">
        <v>0.13139333075530801</v>
      </c>
      <c r="AG12" s="17">
        <v>0.115394209748444</v>
      </c>
      <c r="AH12" s="17">
        <v>0.19202729327404</v>
      </c>
      <c r="AI12" s="17">
        <v>0.229344181338488</v>
      </c>
      <c r="AJ12" s="17">
        <v>0.20818565736734401</v>
      </c>
      <c r="AK12" s="17"/>
      <c r="AL12" s="17">
        <v>0.13499835744619801</v>
      </c>
      <c r="AM12" s="17">
        <v>0.157115927637622</v>
      </c>
      <c r="AN12" s="17">
        <v>0.13305465969062499</v>
      </c>
      <c r="AO12" s="17">
        <v>0.145126210589134</v>
      </c>
      <c r="AP12" s="17">
        <v>0.15549858417059301</v>
      </c>
      <c r="AQ12" s="17">
        <v>0.26016391802655098</v>
      </c>
      <c r="AR12" s="17"/>
      <c r="AS12" s="17">
        <v>0.172770775741696</v>
      </c>
      <c r="AT12" s="17">
        <v>0.17778394321961</v>
      </c>
      <c r="AU12" s="17">
        <v>0.119281989599046</v>
      </c>
      <c r="AV12" s="17">
        <v>0.138055880953037</v>
      </c>
      <c r="AW12" s="17">
        <v>6.7678136012770201E-2</v>
      </c>
      <c r="AX12" s="17"/>
      <c r="AY12" s="17">
        <v>0.13109181182853899</v>
      </c>
      <c r="AZ12" s="17">
        <v>0.15995218172737199</v>
      </c>
      <c r="BA12" s="17">
        <v>0.20568803375991099</v>
      </c>
      <c r="BB12" s="17">
        <v>0.15994590238390199</v>
      </c>
      <c r="BC12" s="17">
        <v>0</v>
      </c>
      <c r="BD12" s="17"/>
      <c r="BE12" s="17">
        <v>4.0219227475161302E-2</v>
      </c>
      <c r="BF12" s="17">
        <v>0.20811658422156701</v>
      </c>
      <c r="BG12" s="17">
        <v>0.17823478636144999</v>
      </c>
      <c r="BH12" s="17">
        <v>0.10792719150672</v>
      </c>
      <c r="BI12" s="17"/>
      <c r="BJ12" s="17">
        <v>0.12478808082006899</v>
      </c>
      <c r="BK12" s="17">
        <v>0.17985618701102599</v>
      </c>
      <c r="BL12" s="17">
        <v>0.17260458038429</v>
      </c>
      <c r="BM12" s="17">
        <v>0.15149482944951301</v>
      </c>
      <c r="BN12" s="17"/>
      <c r="BO12" s="17">
        <v>0.140082372608168</v>
      </c>
      <c r="BP12" s="17">
        <v>0.22932390908655301</v>
      </c>
      <c r="BQ12" s="17">
        <v>0.14765833950788401</v>
      </c>
      <c r="BR12" s="17"/>
      <c r="BS12" s="17">
        <v>0.16758461178459599</v>
      </c>
      <c r="BT12" s="17">
        <v>0.146480968505183</v>
      </c>
      <c r="BU12" s="17"/>
      <c r="BV12" s="17">
        <v>0.14754610173402399</v>
      </c>
      <c r="BW12" s="17">
        <v>0.16887686149720699</v>
      </c>
      <c r="BX12" s="17">
        <v>0.13781120646497599</v>
      </c>
      <c r="BY12" s="17"/>
      <c r="BZ12" s="17">
        <v>0.12171068384726701</v>
      </c>
      <c r="CA12" s="17">
        <v>5.2808282949009099E-2</v>
      </c>
    </row>
    <row r="13" spans="2:79" x14ac:dyDescent="0.3">
      <c r="B13" s="18" t="s">
        <v>325</v>
      </c>
      <c r="C13" s="17">
        <v>0.141024319011642</v>
      </c>
      <c r="D13" s="17">
        <v>0.14357985941430701</v>
      </c>
      <c r="E13" s="17">
        <v>0.13936726363736399</v>
      </c>
      <c r="F13" s="17"/>
      <c r="G13" s="17">
        <v>0.14060922591490399</v>
      </c>
      <c r="H13" s="17">
        <v>0.159873917247188</v>
      </c>
      <c r="I13" s="17">
        <v>0.16768700907430101</v>
      </c>
      <c r="J13" s="17">
        <v>0.15484353701269701</v>
      </c>
      <c r="K13" s="17">
        <v>0.104220927094718</v>
      </c>
      <c r="L13" s="17">
        <v>0.113942310629584</v>
      </c>
      <c r="M13" s="17"/>
      <c r="N13" s="17">
        <v>9.9708748869459393E-2</v>
      </c>
      <c r="O13" s="17">
        <v>0.157805902468063</v>
      </c>
      <c r="P13" s="17">
        <v>0.17082657383442901</v>
      </c>
      <c r="Q13" s="17">
        <v>0.140473484193394</v>
      </c>
      <c r="R13" s="17"/>
      <c r="S13" s="17">
        <v>0.17791102486093799</v>
      </c>
      <c r="T13" s="17">
        <v>0.10417919504252</v>
      </c>
      <c r="U13" s="17">
        <v>0.16957506714110701</v>
      </c>
      <c r="V13" s="17">
        <v>0.20994543456692799</v>
      </c>
      <c r="W13" s="17">
        <v>0.141619031908476</v>
      </c>
      <c r="X13" s="17">
        <v>0.153155699956953</v>
      </c>
      <c r="Y13" s="17">
        <v>7.7286177922750499E-2</v>
      </c>
      <c r="Z13" s="17">
        <v>0.19211965480978399</v>
      </c>
      <c r="AA13" s="17">
        <v>0.17087388328102901</v>
      </c>
      <c r="AB13" s="17">
        <v>0.121768337252604</v>
      </c>
      <c r="AC13" s="17">
        <v>4.3882046244604803E-2</v>
      </c>
      <c r="AD13" s="17">
        <v>0</v>
      </c>
      <c r="AE13" s="17"/>
      <c r="AF13" s="17">
        <v>0.13244317736745501</v>
      </c>
      <c r="AG13" s="17">
        <v>0.15603450654061701</v>
      </c>
      <c r="AH13" s="17">
        <v>9.0855756719140396E-2</v>
      </c>
      <c r="AI13" s="17">
        <v>0.13818715365040801</v>
      </c>
      <c r="AJ13" s="17">
        <v>0.237970209374266</v>
      </c>
      <c r="AK13" s="17"/>
      <c r="AL13" s="17">
        <v>0.16980712490524</v>
      </c>
      <c r="AM13" s="17">
        <v>0.12846952207873999</v>
      </c>
      <c r="AN13" s="17">
        <v>0.13841567393937401</v>
      </c>
      <c r="AO13" s="17">
        <v>0.188256340143893</v>
      </c>
      <c r="AP13" s="17">
        <v>0.147134621841643</v>
      </c>
      <c r="AQ13" s="17">
        <v>0.126913023573411</v>
      </c>
      <c r="AR13" s="17"/>
      <c r="AS13" s="17">
        <v>0.118177283334719</v>
      </c>
      <c r="AT13" s="17">
        <v>0.143164357542541</v>
      </c>
      <c r="AU13" s="17">
        <v>0.141135805969162</v>
      </c>
      <c r="AV13" s="17">
        <v>0.186552595808818</v>
      </c>
      <c r="AW13" s="17">
        <v>6.4878882476744698E-2</v>
      </c>
      <c r="AX13" s="17"/>
      <c r="AY13" s="17">
        <v>0.109198537882415</v>
      </c>
      <c r="AZ13" s="17">
        <v>0.161322152671449</v>
      </c>
      <c r="BA13" s="17">
        <v>0.13762201647760799</v>
      </c>
      <c r="BB13" s="17">
        <v>0.144964322504191</v>
      </c>
      <c r="BC13" s="17">
        <v>0.126428597068551</v>
      </c>
      <c r="BD13" s="17"/>
      <c r="BE13" s="17">
        <v>3.92980124402467E-2</v>
      </c>
      <c r="BF13" s="17">
        <v>0.133013231249793</v>
      </c>
      <c r="BG13" s="17">
        <v>0.16241312949586301</v>
      </c>
      <c r="BH13" s="17">
        <v>0.124509777727548</v>
      </c>
      <c r="BI13" s="17"/>
      <c r="BJ13" s="17">
        <v>0.16361986463897599</v>
      </c>
      <c r="BK13" s="17">
        <v>0.14678581132622101</v>
      </c>
      <c r="BL13" s="17">
        <v>0.16193532086413601</v>
      </c>
      <c r="BM13" s="17">
        <v>0.129349277053945</v>
      </c>
      <c r="BN13" s="17"/>
      <c r="BO13" s="17">
        <v>0.174912580191492</v>
      </c>
      <c r="BP13" s="17">
        <v>0.13236339671326</v>
      </c>
      <c r="BQ13" s="17">
        <v>0.13709641880850901</v>
      </c>
      <c r="BR13" s="17"/>
      <c r="BS13" s="17">
        <v>0.123228027131145</v>
      </c>
      <c r="BT13" s="17">
        <v>0.16493550814183899</v>
      </c>
      <c r="BU13" s="17"/>
      <c r="BV13" s="17">
        <v>0.17640183701947401</v>
      </c>
      <c r="BW13" s="17">
        <v>0.137472941375853</v>
      </c>
      <c r="BX13" s="17">
        <v>0.12770856039560199</v>
      </c>
      <c r="BY13" s="17"/>
      <c r="BZ13" s="17">
        <v>0.16424449177384201</v>
      </c>
      <c r="CA13" s="17">
        <v>0.13828183379963899</v>
      </c>
    </row>
    <row r="14" spans="2:79" x14ac:dyDescent="0.3">
      <c r="B14" s="18" t="s">
        <v>326</v>
      </c>
      <c r="C14" s="17">
        <v>0.231485061276167</v>
      </c>
      <c r="D14" s="17">
        <v>0.192014982891902</v>
      </c>
      <c r="E14" s="17">
        <v>0.27250615650328502</v>
      </c>
      <c r="F14" s="17"/>
      <c r="G14" s="17">
        <v>0.200567919258999</v>
      </c>
      <c r="H14" s="17">
        <v>0.24532019321715001</v>
      </c>
      <c r="I14" s="17">
        <v>0.17767422332221</v>
      </c>
      <c r="J14" s="17">
        <v>0.2212073731516</v>
      </c>
      <c r="K14" s="17">
        <v>0.218040722078369</v>
      </c>
      <c r="L14" s="17">
        <v>0.31125572983854999</v>
      </c>
      <c r="M14" s="17"/>
      <c r="N14" s="17">
        <v>0.24145611564177799</v>
      </c>
      <c r="O14" s="17">
        <v>0.17573498158164</v>
      </c>
      <c r="P14" s="17">
        <v>0.20069381101275999</v>
      </c>
      <c r="Q14" s="17">
        <v>0.30322995223154198</v>
      </c>
      <c r="R14" s="17"/>
      <c r="S14" s="17">
        <v>0.16017074423358099</v>
      </c>
      <c r="T14" s="17">
        <v>0.25636199625168998</v>
      </c>
      <c r="U14" s="17">
        <v>0.30441469345031802</v>
      </c>
      <c r="V14" s="17">
        <v>0.24209997111669701</v>
      </c>
      <c r="W14" s="17">
        <v>0.25184226885898098</v>
      </c>
      <c r="X14" s="17">
        <v>0.25017790855993499</v>
      </c>
      <c r="Y14" s="17">
        <v>0.22129498347059201</v>
      </c>
      <c r="Z14" s="17">
        <v>0.28507162301801398</v>
      </c>
      <c r="AA14" s="17">
        <v>0.191918546061178</v>
      </c>
      <c r="AB14" s="17">
        <v>0.17848797155934301</v>
      </c>
      <c r="AC14" s="17">
        <v>0.34453024354817202</v>
      </c>
      <c r="AD14" s="17">
        <v>0.22692406238729401</v>
      </c>
      <c r="AE14" s="17"/>
      <c r="AF14" s="17">
        <v>0.20514747059008201</v>
      </c>
      <c r="AG14" s="17">
        <v>0.25537610665788202</v>
      </c>
      <c r="AH14" s="17">
        <v>0.31622677390696402</v>
      </c>
      <c r="AI14" s="17">
        <v>0.163914352039012</v>
      </c>
      <c r="AJ14" s="17">
        <v>0.21260501707450699</v>
      </c>
      <c r="AK14" s="17"/>
      <c r="AL14" s="17">
        <v>0.26883153648119201</v>
      </c>
      <c r="AM14" s="17">
        <v>0.236407351828959</v>
      </c>
      <c r="AN14" s="17">
        <v>0.29463581561031899</v>
      </c>
      <c r="AO14" s="17">
        <v>0.17414633837667901</v>
      </c>
      <c r="AP14" s="17">
        <v>0.19953464971965801</v>
      </c>
      <c r="AQ14" s="17">
        <v>0.150219546439292</v>
      </c>
      <c r="AR14" s="17"/>
      <c r="AS14" s="17">
        <v>0.27746593253792801</v>
      </c>
      <c r="AT14" s="17">
        <v>0.23219737133395199</v>
      </c>
      <c r="AU14" s="17">
        <v>0.199773612277236</v>
      </c>
      <c r="AV14" s="17">
        <v>0.207596219313292</v>
      </c>
      <c r="AW14" s="17">
        <v>0.32260237428016297</v>
      </c>
      <c r="AX14" s="17"/>
      <c r="AY14" s="17">
        <v>0.29002890674287601</v>
      </c>
      <c r="AZ14" s="17">
        <v>0.23936922168328301</v>
      </c>
      <c r="BA14" s="17">
        <v>0.15550748254399199</v>
      </c>
      <c r="BB14" s="17">
        <v>0.208211781582852</v>
      </c>
      <c r="BC14" s="17">
        <v>0.28506633551136601</v>
      </c>
      <c r="BD14" s="17"/>
      <c r="BE14" s="17">
        <v>0.18515518598348299</v>
      </c>
      <c r="BF14" s="17">
        <v>0.100523160058326</v>
      </c>
      <c r="BG14" s="17">
        <v>0.211823481997026</v>
      </c>
      <c r="BH14" s="17">
        <v>0.35283972696817101</v>
      </c>
      <c r="BI14" s="17"/>
      <c r="BJ14" s="17">
        <v>0.247432134303852</v>
      </c>
      <c r="BK14" s="17">
        <v>0.120096521866739</v>
      </c>
      <c r="BL14" s="17">
        <v>0.18447552064575601</v>
      </c>
      <c r="BM14" s="17">
        <v>0.26219659277283203</v>
      </c>
      <c r="BN14" s="17"/>
      <c r="BO14" s="17">
        <v>0.12824365492092701</v>
      </c>
      <c r="BP14" s="17">
        <v>0.16770620402992201</v>
      </c>
      <c r="BQ14" s="17">
        <v>0.26645971159060999</v>
      </c>
      <c r="BR14" s="17"/>
      <c r="BS14" s="17">
        <v>0.258443992957474</v>
      </c>
      <c r="BT14" s="17">
        <v>0.19824111465101199</v>
      </c>
      <c r="BU14" s="17"/>
      <c r="BV14" s="17">
        <v>0.26707898676789499</v>
      </c>
      <c r="BW14" s="17">
        <v>0.22434954915506999</v>
      </c>
      <c r="BX14" s="17">
        <v>0.202766634303534</v>
      </c>
      <c r="BY14" s="17"/>
      <c r="BZ14" s="17">
        <v>0.15972037831297101</v>
      </c>
      <c r="CA14" s="17">
        <v>0.22937203246194299</v>
      </c>
    </row>
    <row r="15" spans="2:79" x14ac:dyDescent="0.3">
      <c r="B15" s="18" t="s">
        <v>327</v>
      </c>
      <c r="C15" s="19">
        <v>0.13487181422311501</v>
      </c>
      <c r="D15" s="19">
        <v>0.111485568447455</v>
      </c>
      <c r="E15" s="19">
        <v>0.159162419834802</v>
      </c>
      <c r="F15" s="19"/>
      <c r="G15" s="19">
        <v>6.40563625753513E-2</v>
      </c>
      <c r="H15" s="19">
        <v>0</v>
      </c>
      <c r="I15" s="19">
        <v>7.4522694646003904E-2</v>
      </c>
      <c r="J15" s="19">
        <v>0.13567367588086299</v>
      </c>
      <c r="K15" s="19">
        <v>0.25260663543013401</v>
      </c>
      <c r="L15" s="19">
        <v>0.27128150712263199</v>
      </c>
      <c r="M15" s="19"/>
      <c r="N15" s="19">
        <v>0.14086727192569601</v>
      </c>
      <c r="O15" s="19">
        <v>0.153480896695218</v>
      </c>
      <c r="P15" s="19">
        <v>0.106899140623162</v>
      </c>
      <c r="Q15" s="19">
        <v>0.140159548509874</v>
      </c>
      <c r="R15" s="19"/>
      <c r="S15" s="19">
        <v>0.20937893583014799</v>
      </c>
      <c r="T15" s="19">
        <v>0.207582696737311</v>
      </c>
      <c r="U15" s="19">
        <v>0.12594528501962499</v>
      </c>
      <c r="V15" s="19">
        <v>0.105338765876966</v>
      </c>
      <c r="W15" s="19">
        <v>0.108260111874054</v>
      </c>
      <c r="X15" s="19">
        <v>8.2292305371556601E-2</v>
      </c>
      <c r="Y15" s="19">
        <v>0.16060832911803299</v>
      </c>
      <c r="Z15" s="19">
        <v>7.7380629488007502E-2</v>
      </c>
      <c r="AA15" s="19">
        <v>0.107614550224596</v>
      </c>
      <c r="AB15" s="19">
        <v>0.12554145528827801</v>
      </c>
      <c r="AC15" s="19">
        <v>9.4117950972590306E-2</v>
      </c>
      <c r="AD15" s="19">
        <v>0</v>
      </c>
      <c r="AE15" s="19"/>
      <c r="AF15" s="19">
        <v>0.230402587598321</v>
      </c>
      <c r="AG15" s="19">
        <v>0.116097490290128</v>
      </c>
      <c r="AH15" s="19">
        <v>0.17857992204259701</v>
      </c>
      <c r="AI15" s="19">
        <v>8.8894113865932198E-2</v>
      </c>
      <c r="AJ15" s="19">
        <v>3.0879623363886399E-2</v>
      </c>
      <c r="AK15" s="19"/>
      <c r="AL15" s="19">
        <v>9.7743438653559403E-2</v>
      </c>
      <c r="AM15" s="19">
        <v>0.19093956972326701</v>
      </c>
      <c r="AN15" s="19">
        <v>0.114652553262529</v>
      </c>
      <c r="AO15" s="19">
        <v>0.13463528666467001</v>
      </c>
      <c r="AP15" s="19">
        <v>5.0627825057776098E-2</v>
      </c>
      <c r="AQ15" s="19">
        <v>0.191620397581931</v>
      </c>
      <c r="AR15" s="19"/>
      <c r="AS15" s="19">
        <v>0.16372869005791399</v>
      </c>
      <c r="AT15" s="19">
        <v>0.10911040822224601</v>
      </c>
      <c r="AU15" s="19">
        <v>0.18130344523526001</v>
      </c>
      <c r="AV15" s="19">
        <v>9.10892519766347E-2</v>
      </c>
      <c r="AW15" s="19">
        <v>0.18256093522001701</v>
      </c>
      <c r="AX15" s="19"/>
      <c r="AY15" s="19">
        <v>0.22128595842968901</v>
      </c>
      <c r="AZ15" s="19">
        <v>0.10344803532456801</v>
      </c>
      <c r="BA15" s="19">
        <v>0.113196598422942</v>
      </c>
      <c r="BB15" s="19">
        <v>0.10018299866815999</v>
      </c>
      <c r="BC15" s="19">
        <v>0.15994614749462599</v>
      </c>
      <c r="BD15" s="19"/>
      <c r="BE15" s="19">
        <v>0</v>
      </c>
      <c r="BF15" s="19">
        <v>4.6293638547896303E-2</v>
      </c>
      <c r="BG15" s="19">
        <v>0.121513283574485</v>
      </c>
      <c r="BH15" s="19">
        <v>0.23287288534084699</v>
      </c>
      <c r="BI15" s="19"/>
      <c r="BJ15" s="19">
        <v>8.6399809572915098E-2</v>
      </c>
      <c r="BK15" s="19">
        <v>3.9085200028539498E-2</v>
      </c>
      <c r="BL15" s="19">
        <v>0.14180960839891399</v>
      </c>
      <c r="BM15" s="19">
        <v>0.156045417162505</v>
      </c>
      <c r="BN15" s="19"/>
      <c r="BO15" s="19">
        <v>2.6269963556559001E-2</v>
      </c>
      <c r="BP15" s="19">
        <v>0.10936585802896499</v>
      </c>
      <c r="BQ15" s="19">
        <v>0.163949742793527</v>
      </c>
      <c r="BR15" s="19"/>
      <c r="BS15" s="19">
        <v>0.151226650429722</v>
      </c>
      <c r="BT15" s="19">
        <v>0.114666923773734</v>
      </c>
      <c r="BU15" s="19"/>
      <c r="BV15" s="19">
        <v>8.2641885471040205E-2</v>
      </c>
      <c r="BW15" s="19">
        <v>0.143524233162725</v>
      </c>
      <c r="BX15" s="19">
        <v>0.155361380501367</v>
      </c>
      <c r="BY15" s="19"/>
      <c r="BZ15" s="19">
        <v>0.15719849514096301</v>
      </c>
      <c r="CA15" s="19">
        <v>0.11396238172137001</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659</v>
      </c>
      <c r="D7" s="10">
        <v>321</v>
      </c>
      <c r="E7" s="10">
        <v>336</v>
      </c>
      <c r="F7" s="10"/>
      <c r="G7" s="10">
        <v>99</v>
      </c>
      <c r="H7" s="10">
        <v>100</v>
      </c>
      <c r="I7" s="10">
        <v>119</v>
      </c>
      <c r="J7" s="10">
        <v>103</v>
      </c>
      <c r="K7" s="10">
        <v>100</v>
      </c>
      <c r="L7" s="10">
        <v>138</v>
      </c>
      <c r="M7" s="10"/>
      <c r="N7" s="10">
        <v>179</v>
      </c>
      <c r="O7" s="10">
        <v>166</v>
      </c>
      <c r="P7" s="10">
        <v>154</v>
      </c>
      <c r="Q7" s="10">
        <v>156</v>
      </c>
      <c r="R7" s="10"/>
      <c r="S7" s="10">
        <v>93</v>
      </c>
      <c r="T7" s="10">
        <v>90</v>
      </c>
      <c r="U7" s="10">
        <v>48</v>
      </c>
      <c r="V7" s="10">
        <v>63</v>
      </c>
      <c r="W7" s="10">
        <v>44</v>
      </c>
      <c r="X7" s="10">
        <v>66</v>
      </c>
      <c r="Y7" s="10">
        <v>67</v>
      </c>
      <c r="Z7" s="10">
        <v>21</v>
      </c>
      <c r="AA7" s="10">
        <v>83</v>
      </c>
      <c r="AB7" s="10">
        <v>47</v>
      </c>
      <c r="AC7" s="10">
        <v>23</v>
      </c>
      <c r="AD7" s="10">
        <v>14</v>
      </c>
      <c r="AE7" s="10"/>
      <c r="AF7" s="10">
        <v>127</v>
      </c>
      <c r="AG7" s="10">
        <v>231</v>
      </c>
      <c r="AH7" s="10">
        <v>62</v>
      </c>
      <c r="AI7" s="10">
        <v>84</v>
      </c>
      <c r="AJ7" s="10">
        <v>29</v>
      </c>
      <c r="AK7" s="10"/>
      <c r="AL7" s="10">
        <v>165</v>
      </c>
      <c r="AM7" s="10">
        <v>113</v>
      </c>
      <c r="AN7" s="10">
        <v>63</v>
      </c>
      <c r="AO7" s="10">
        <v>136</v>
      </c>
      <c r="AP7" s="10">
        <v>39</v>
      </c>
      <c r="AQ7" s="10">
        <v>71</v>
      </c>
      <c r="AR7" s="10"/>
      <c r="AS7" s="10">
        <v>117</v>
      </c>
      <c r="AT7" s="10">
        <v>304</v>
      </c>
      <c r="AU7" s="10">
        <v>150</v>
      </c>
      <c r="AV7" s="10">
        <v>72</v>
      </c>
      <c r="AW7" s="10">
        <v>15</v>
      </c>
      <c r="AX7" s="10"/>
      <c r="AY7" s="10">
        <v>159</v>
      </c>
      <c r="AZ7" s="10">
        <v>265</v>
      </c>
      <c r="BA7" s="10">
        <v>127</v>
      </c>
      <c r="BB7" s="10">
        <v>77</v>
      </c>
      <c r="BC7" s="10">
        <v>24</v>
      </c>
      <c r="BD7" s="10"/>
      <c r="BE7" s="10">
        <v>24</v>
      </c>
      <c r="BF7" s="10">
        <v>122</v>
      </c>
      <c r="BG7" s="10">
        <v>310</v>
      </c>
      <c r="BH7" s="10">
        <v>196</v>
      </c>
      <c r="BI7" s="10"/>
      <c r="BJ7" s="10">
        <v>72</v>
      </c>
      <c r="BK7" s="10">
        <v>50</v>
      </c>
      <c r="BL7" s="10">
        <v>155</v>
      </c>
      <c r="BM7" s="10">
        <v>377</v>
      </c>
      <c r="BN7" s="10"/>
      <c r="BO7" s="10">
        <v>103</v>
      </c>
      <c r="BP7" s="10">
        <v>79</v>
      </c>
      <c r="BQ7" s="10">
        <v>470</v>
      </c>
      <c r="BR7" s="10"/>
      <c r="BS7" s="10">
        <v>372</v>
      </c>
      <c r="BT7" s="10">
        <v>285</v>
      </c>
      <c r="BU7" s="10"/>
      <c r="BV7" s="10">
        <v>153</v>
      </c>
      <c r="BW7" s="10">
        <v>257</v>
      </c>
      <c r="BX7" s="10">
        <v>208</v>
      </c>
      <c r="BY7" s="10"/>
      <c r="BZ7" s="10">
        <v>41</v>
      </c>
      <c r="CA7" s="10">
        <v>42</v>
      </c>
    </row>
    <row r="8" spans="2:79" ht="30" customHeight="1" x14ac:dyDescent="0.3">
      <c r="B8" s="11" t="s">
        <v>20</v>
      </c>
      <c r="C8" s="11">
        <v>660</v>
      </c>
      <c r="D8" s="11">
        <v>329</v>
      </c>
      <c r="E8" s="11">
        <v>328</v>
      </c>
      <c r="F8" s="11"/>
      <c r="G8" s="11">
        <v>92</v>
      </c>
      <c r="H8" s="11">
        <v>108</v>
      </c>
      <c r="I8" s="11">
        <v>121</v>
      </c>
      <c r="J8" s="11">
        <v>118</v>
      </c>
      <c r="K8" s="11">
        <v>91</v>
      </c>
      <c r="L8" s="11">
        <v>129</v>
      </c>
      <c r="M8" s="11"/>
      <c r="N8" s="11">
        <v>167</v>
      </c>
      <c r="O8" s="11">
        <v>168</v>
      </c>
      <c r="P8" s="11">
        <v>159</v>
      </c>
      <c r="Q8" s="11">
        <v>162</v>
      </c>
      <c r="R8" s="11"/>
      <c r="S8" s="11">
        <v>89</v>
      </c>
      <c r="T8" s="11">
        <v>86</v>
      </c>
      <c r="U8" s="11">
        <v>47</v>
      </c>
      <c r="V8" s="11">
        <v>64</v>
      </c>
      <c r="W8" s="11">
        <v>46</v>
      </c>
      <c r="X8" s="11">
        <v>66</v>
      </c>
      <c r="Y8" s="11">
        <v>61</v>
      </c>
      <c r="Z8" s="11">
        <v>22</v>
      </c>
      <c r="AA8" s="11">
        <v>79</v>
      </c>
      <c r="AB8" s="11">
        <v>53</v>
      </c>
      <c r="AC8" s="11">
        <v>30</v>
      </c>
      <c r="AD8" s="11">
        <v>17</v>
      </c>
      <c r="AE8" s="11"/>
      <c r="AF8" s="11">
        <v>124</v>
      </c>
      <c r="AG8" s="11">
        <v>229</v>
      </c>
      <c r="AH8" s="11">
        <v>63</v>
      </c>
      <c r="AI8" s="11">
        <v>85</v>
      </c>
      <c r="AJ8" s="11">
        <v>29</v>
      </c>
      <c r="AK8" s="11"/>
      <c r="AL8" s="11">
        <v>162</v>
      </c>
      <c r="AM8" s="11">
        <v>110</v>
      </c>
      <c r="AN8" s="11">
        <v>63</v>
      </c>
      <c r="AO8" s="11">
        <v>138</v>
      </c>
      <c r="AP8" s="11">
        <v>39</v>
      </c>
      <c r="AQ8" s="11">
        <v>70</v>
      </c>
      <c r="AR8" s="11"/>
      <c r="AS8" s="11">
        <v>114</v>
      </c>
      <c r="AT8" s="11">
        <v>303</v>
      </c>
      <c r="AU8" s="11">
        <v>153</v>
      </c>
      <c r="AV8" s="11">
        <v>72</v>
      </c>
      <c r="AW8" s="11">
        <v>15</v>
      </c>
      <c r="AX8" s="11"/>
      <c r="AY8" s="11">
        <v>154</v>
      </c>
      <c r="AZ8" s="11">
        <v>265</v>
      </c>
      <c r="BA8" s="11">
        <v>131</v>
      </c>
      <c r="BB8" s="11">
        <v>79</v>
      </c>
      <c r="BC8" s="11">
        <v>24</v>
      </c>
      <c r="BD8" s="11"/>
      <c r="BE8" s="11">
        <v>23</v>
      </c>
      <c r="BF8" s="11">
        <v>123</v>
      </c>
      <c r="BG8" s="11">
        <v>310</v>
      </c>
      <c r="BH8" s="11">
        <v>196</v>
      </c>
      <c r="BI8" s="11"/>
      <c r="BJ8" s="11">
        <v>74</v>
      </c>
      <c r="BK8" s="11">
        <v>49</v>
      </c>
      <c r="BL8" s="11">
        <v>154</v>
      </c>
      <c r="BM8" s="11">
        <v>377</v>
      </c>
      <c r="BN8" s="11"/>
      <c r="BO8" s="11">
        <v>105</v>
      </c>
      <c r="BP8" s="11">
        <v>79</v>
      </c>
      <c r="BQ8" s="11">
        <v>468</v>
      </c>
      <c r="BR8" s="11"/>
      <c r="BS8" s="11">
        <v>371</v>
      </c>
      <c r="BT8" s="11">
        <v>287</v>
      </c>
      <c r="BU8" s="11"/>
      <c r="BV8" s="11">
        <v>153</v>
      </c>
      <c r="BW8" s="11">
        <v>259</v>
      </c>
      <c r="BX8" s="11">
        <v>207</v>
      </c>
      <c r="BY8" s="11"/>
      <c r="BZ8" s="11">
        <v>40</v>
      </c>
      <c r="CA8" s="11">
        <v>43</v>
      </c>
    </row>
    <row r="9" spans="2:79" x14ac:dyDescent="0.3">
      <c r="B9" s="18" t="s">
        <v>321</v>
      </c>
      <c r="C9" s="17">
        <v>6.9771891176891407E-2</v>
      </c>
      <c r="D9" s="17">
        <v>8.6720821484518595E-2</v>
      </c>
      <c r="E9" s="17">
        <v>5.3240117824954601E-2</v>
      </c>
      <c r="F9" s="17"/>
      <c r="G9" s="17">
        <v>0.100901182569058</v>
      </c>
      <c r="H9" s="17">
        <v>0.14290288058664999</v>
      </c>
      <c r="I9" s="17">
        <v>7.2987713160368298E-2</v>
      </c>
      <c r="J9" s="17">
        <v>1.6733971851514599E-2</v>
      </c>
      <c r="K9" s="17">
        <v>3.94846316920483E-2</v>
      </c>
      <c r="L9" s="17">
        <v>5.2899555593948003E-2</v>
      </c>
      <c r="M9" s="17"/>
      <c r="N9" s="17">
        <v>0.11284874265824101</v>
      </c>
      <c r="O9" s="17">
        <v>4.79400175658002E-2</v>
      </c>
      <c r="P9" s="17">
        <v>6.4547195738097196E-2</v>
      </c>
      <c r="Q9" s="17">
        <v>5.4803344563735902E-2</v>
      </c>
      <c r="R9" s="17"/>
      <c r="S9" s="17">
        <v>0.115712317954394</v>
      </c>
      <c r="T9" s="17">
        <v>6.46176474609408E-2</v>
      </c>
      <c r="U9" s="17">
        <v>5.7672568860250698E-2</v>
      </c>
      <c r="V9" s="17">
        <v>3.0720708402133302E-2</v>
      </c>
      <c r="W9" s="17">
        <v>4.9061009138398899E-2</v>
      </c>
      <c r="X9" s="17">
        <v>7.5943172711143606E-2</v>
      </c>
      <c r="Y9" s="17">
        <v>0.10608743127572499</v>
      </c>
      <c r="Z9" s="17">
        <v>0.20559413785591901</v>
      </c>
      <c r="AA9" s="17">
        <v>3.4464617569352901E-2</v>
      </c>
      <c r="AB9" s="17">
        <v>1.96388048313627E-2</v>
      </c>
      <c r="AC9" s="17">
        <v>4.06376235787844E-2</v>
      </c>
      <c r="AD9" s="17">
        <v>0.131765545733838</v>
      </c>
      <c r="AE9" s="17"/>
      <c r="AF9" s="17">
        <v>7.4705404352220506E-2</v>
      </c>
      <c r="AG9" s="17">
        <v>8.9973232032113701E-2</v>
      </c>
      <c r="AH9" s="17">
        <v>3.2953451158363602E-2</v>
      </c>
      <c r="AI9" s="17">
        <v>3.5953194688910402E-2</v>
      </c>
      <c r="AJ9" s="17">
        <v>0.109183500739406</v>
      </c>
      <c r="AK9" s="17"/>
      <c r="AL9" s="17">
        <v>0.11263818508564399</v>
      </c>
      <c r="AM9" s="17">
        <v>9.2482472700186405E-2</v>
      </c>
      <c r="AN9" s="17">
        <v>6.1523116316925502E-2</v>
      </c>
      <c r="AO9" s="17">
        <v>5.0541593930141702E-2</v>
      </c>
      <c r="AP9" s="17">
        <v>7.8213982108133406E-2</v>
      </c>
      <c r="AQ9" s="17">
        <v>1.2252859349850299E-2</v>
      </c>
      <c r="AR9" s="17"/>
      <c r="AS9" s="17">
        <v>0.124695029691961</v>
      </c>
      <c r="AT9" s="17">
        <v>6.4945971673839906E-2</v>
      </c>
      <c r="AU9" s="17">
        <v>2.70268863917053E-2</v>
      </c>
      <c r="AV9" s="17">
        <v>7.1098416229037703E-2</v>
      </c>
      <c r="AW9" s="17">
        <v>0.18238492674388401</v>
      </c>
      <c r="AX9" s="17"/>
      <c r="AY9" s="17">
        <v>0.133735895778303</v>
      </c>
      <c r="AZ9" s="17">
        <v>6.5675136065616299E-2</v>
      </c>
      <c r="BA9" s="17">
        <v>4.5145601036144997E-2</v>
      </c>
      <c r="BB9" s="17">
        <v>1.5456624350488699E-2</v>
      </c>
      <c r="BC9" s="17">
        <v>4.0015023808372401E-2</v>
      </c>
      <c r="BD9" s="17"/>
      <c r="BE9" s="17">
        <v>0.12188599558107099</v>
      </c>
      <c r="BF9" s="17">
        <v>4.54358319217451E-2</v>
      </c>
      <c r="BG9" s="17">
        <v>8.2024263133985906E-2</v>
      </c>
      <c r="BH9" s="17">
        <v>6.2081800746331503E-2</v>
      </c>
      <c r="BI9" s="17"/>
      <c r="BJ9" s="17">
        <v>5.5745909950432299E-2</v>
      </c>
      <c r="BK9" s="17">
        <v>0.15185983564191199</v>
      </c>
      <c r="BL9" s="17">
        <v>5.10179160116788E-2</v>
      </c>
      <c r="BM9" s="17">
        <v>7.0507906847772306E-2</v>
      </c>
      <c r="BN9" s="17"/>
      <c r="BO9" s="17">
        <v>5.0612968566383303E-2</v>
      </c>
      <c r="BP9" s="17">
        <v>9.0164780170444006E-2</v>
      </c>
      <c r="BQ9" s="17">
        <v>7.1740544386595398E-2</v>
      </c>
      <c r="BR9" s="17"/>
      <c r="BS9" s="17">
        <v>7.0528206360795001E-2</v>
      </c>
      <c r="BT9" s="17">
        <v>6.58928085813235E-2</v>
      </c>
      <c r="BU9" s="17"/>
      <c r="BV9" s="17">
        <v>5.6997238920963297E-2</v>
      </c>
      <c r="BW9" s="17">
        <v>6.5452433301377497E-2</v>
      </c>
      <c r="BX9" s="17">
        <v>9.3736755876787703E-2</v>
      </c>
      <c r="BY9" s="17"/>
      <c r="BZ9" s="17">
        <v>7.3852051315464795E-2</v>
      </c>
      <c r="CA9" s="17">
        <v>0.15928293911806901</v>
      </c>
    </row>
    <row r="10" spans="2:79" x14ac:dyDescent="0.3">
      <c r="B10" s="18" t="s">
        <v>322</v>
      </c>
      <c r="C10" s="17">
        <v>0.11902272357594899</v>
      </c>
      <c r="D10" s="17">
        <v>0.107677186587817</v>
      </c>
      <c r="E10" s="17">
        <v>0.131150131781161</v>
      </c>
      <c r="F10" s="17"/>
      <c r="G10" s="17">
        <v>0.18144268523066401</v>
      </c>
      <c r="H10" s="17">
        <v>0.14655521964401999</v>
      </c>
      <c r="I10" s="17">
        <v>0.14605226427231</v>
      </c>
      <c r="J10" s="17">
        <v>5.55333600667463E-2</v>
      </c>
      <c r="K10" s="17">
        <v>9.0029999446768094E-2</v>
      </c>
      <c r="L10" s="17">
        <v>0.104407670758565</v>
      </c>
      <c r="M10" s="17"/>
      <c r="N10" s="17">
        <v>0.14956013763279799</v>
      </c>
      <c r="O10" s="17">
        <v>0.111187839314564</v>
      </c>
      <c r="P10" s="17">
        <v>0.10907777400059999</v>
      </c>
      <c r="Q10" s="17">
        <v>0.10832520804244</v>
      </c>
      <c r="R10" s="17"/>
      <c r="S10" s="17">
        <v>0.15437090186042801</v>
      </c>
      <c r="T10" s="17">
        <v>0.120947912353726</v>
      </c>
      <c r="U10" s="17">
        <v>0.105469736687685</v>
      </c>
      <c r="V10" s="17">
        <v>9.5294941473551803E-2</v>
      </c>
      <c r="W10" s="17">
        <v>0.111986212730307</v>
      </c>
      <c r="X10" s="17">
        <v>0.131824040177771</v>
      </c>
      <c r="Y10" s="17">
        <v>9.7209136526537704E-2</v>
      </c>
      <c r="Z10" s="17">
        <v>6.0246539613470901E-2</v>
      </c>
      <c r="AA10" s="17">
        <v>0.17597814447547699</v>
      </c>
      <c r="AB10" s="17">
        <v>3.7470943616224203E-2</v>
      </c>
      <c r="AC10" s="17">
        <v>0.13196634520995501</v>
      </c>
      <c r="AD10" s="17">
        <v>0.14560813056317201</v>
      </c>
      <c r="AE10" s="17"/>
      <c r="AF10" s="17">
        <v>0.14182447497369699</v>
      </c>
      <c r="AG10" s="17">
        <v>0.14983813138861901</v>
      </c>
      <c r="AH10" s="17">
        <v>3.0484356819730302E-2</v>
      </c>
      <c r="AI10" s="17">
        <v>0.101940055088376</v>
      </c>
      <c r="AJ10" s="17">
        <v>0.140192561346939</v>
      </c>
      <c r="AK10" s="17"/>
      <c r="AL10" s="17">
        <v>0.171700533438127</v>
      </c>
      <c r="AM10" s="17">
        <v>0.15567641703277299</v>
      </c>
      <c r="AN10" s="17">
        <v>0.123595696807641</v>
      </c>
      <c r="AO10" s="17">
        <v>6.3485944863909904E-2</v>
      </c>
      <c r="AP10" s="17">
        <v>9.5421675724289098E-2</v>
      </c>
      <c r="AQ10" s="17">
        <v>6.4652989687197196E-2</v>
      </c>
      <c r="AR10" s="17"/>
      <c r="AS10" s="17">
        <v>0.14579945098524499</v>
      </c>
      <c r="AT10" s="17">
        <v>0.12130978197000999</v>
      </c>
      <c r="AU10" s="17">
        <v>0.107977322248674</v>
      </c>
      <c r="AV10" s="17">
        <v>0.102069932419298</v>
      </c>
      <c r="AW10" s="17">
        <v>7.4893840929616498E-2</v>
      </c>
      <c r="AX10" s="17"/>
      <c r="AY10" s="17">
        <v>0.13745374923353501</v>
      </c>
      <c r="AZ10" s="17">
        <v>0.122064113488108</v>
      </c>
      <c r="BA10" s="17">
        <v>0.103063288680051</v>
      </c>
      <c r="BB10" s="17">
        <v>0.13168309914881701</v>
      </c>
      <c r="BC10" s="17">
        <v>4.8670078281262602E-2</v>
      </c>
      <c r="BD10" s="17"/>
      <c r="BE10" s="17">
        <v>9.9544691233883903E-2</v>
      </c>
      <c r="BF10" s="17">
        <v>0.102075318263232</v>
      </c>
      <c r="BG10" s="17">
        <v>0.109790489337822</v>
      </c>
      <c r="BH10" s="17">
        <v>0.144752697689739</v>
      </c>
      <c r="BI10" s="17"/>
      <c r="BJ10" s="17">
        <v>0.19910288866579501</v>
      </c>
      <c r="BK10" s="17">
        <v>0.18268541399649901</v>
      </c>
      <c r="BL10" s="17">
        <v>7.0992730132256904E-2</v>
      </c>
      <c r="BM10" s="17">
        <v>0.113041985795742</v>
      </c>
      <c r="BN10" s="17"/>
      <c r="BO10" s="17">
        <v>0.20614412955660599</v>
      </c>
      <c r="BP10" s="17">
        <v>0.11003343321784501</v>
      </c>
      <c r="BQ10" s="17">
        <v>0.100140443132643</v>
      </c>
      <c r="BR10" s="17"/>
      <c r="BS10" s="17">
        <v>0.11079303776112701</v>
      </c>
      <c r="BT10" s="17">
        <v>0.13044019060720699</v>
      </c>
      <c r="BU10" s="17"/>
      <c r="BV10" s="17">
        <v>0.12557458797007201</v>
      </c>
      <c r="BW10" s="17">
        <v>0.100722113020713</v>
      </c>
      <c r="BX10" s="17">
        <v>0.13145074823175701</v>
      </c>
      <c r="BY10" s="17"/>
      <c r="BZ10" s="17">
        <v>0.15498437031923001</v>
      </c>
      <c r="CA10" s="17">
        <v>0.108887007172499</v>
      </c>
    </row>
    <row r="11" spans="2:79" x14ac:dyDescent="0.3">
      <c r="B11" s="18" t="s">
        <v>323</v>
      </c>
      <c r="C11" s="17">
        <v>0.26042857853597501</v>
      </c>
      <c r="D11" s="17">
        <v>0.25521258483279602</v>
      </c>
      <c r="E11" s="17">
        <v>0.26373152745379702</v>
      </c>
      <c r="F11" s="17"/>
      <c r="G11" s="17">
        <v>0.35174506065550798</v>
      </c>
      <c r="H11" s="17">
        <v>0.243074693507047</v>
      </c>
      <c r="I11" s="17">
        <v>0.26309973281535398</v>
      </c>
      <c r="J11" s="17">
        <v>0.278853850387772</v>
      </c>
      <c r="K11" s="17">
        <v>0.22214528291344099</v>
      </c>
      <c r="L11" s="17">
        <v>0.217515860060885</v>
      </c>
      <c r="M11" s="17"/>
      <c r="N11" s="17">
        <v>0.28660843016693299</v>
      </c>
      <c r="O11" s="17">
        <v>0.26378980805993002</v>
      </c>
      <c r="P11" s="17">
        <v>0.234562336869477</v>
      </c>
      <c r="Q11" s="17">
        <v>0.25022356996655098</v>
      </c>
      <c r="R11" s="17"/>
      <c r="S11" s="17">
        <v>0.220918697692881</v>
      </c>
      <c r="T11" s="17">
        <v>0.362151132919107</v>
      </c>
      <c r="U11" s="17">
        <v>0.207179916888419</v>
      </c>
      <c r="V11" s="17">
        <v>0.319899320696508</v>
      </c>
      <c r="W11" s="17">
        <v>0.18116289288294801</v>
      </c>
      <c r="X11" s="17">
        <v>0.25683905581657601</v>
      </c>
      <c r="Y11" s="17">
        <v>0.26130743784163102</v>
      </c>
      <c r="Z11" s="17">
        <v>0.13849019600920101</v>
      </c>
      <c r="AA11" s="17">
        <v>0.30044864831087298</v>
      </c>
      <c r="AB11" s="17">
        <v>0.17503630674592</v>
      </c>
      <c r="AC11" s="17">
        <v>0.33730625762340599</v>
      </c>
      <c r="AD11" s="17">
        <v>0.21265417464091399</v>
      </c>
      <c r="AE11" s="17"/>
      <c r="AF11" s="17">
        <v>0.20390700254782601</v>
      </c>
      <c r="AG11" s="17">
        <v>0.33828838612970502</v>
      </c>
      <c r="AH11" s="17">
        <v>0.26008740261502</v>
      </c>
      <c r="AI11" s="17">
        <v>0.210466472745829</v>
      </c>
      <c r="AJ11" s="17">
        <v>0.30392041902502798</v>
      </c>
      <c r="AK11" s="17"/>
      <c r="AL11" s="17">
        <v>0.30751520881274902</v>
      </c>
      <c r="AM11" s="17">
        <v>0.24960205487229201</v>
      </c>
      <c r="AN11" s="17">
        <v>0.24087672993794901</v>
      </c>
      <c r="AO11" s="17">
        <v>0.229765560908918</v>
      </c>
      <c r="AP11" s="17">
        <v>0.35948758279413201</v>
      </c>
      <c r="AQ11" s="17">
        <v>0.23343765463088201</v>
      </c>
      <c r="AR11" s="17"/>
      <c r="AS11" s="17">
        <v>0.22274141695080099</v>
      </c>
      <c r="AT11" s="17">
        <v>0.28372689078040098</v>
      </c>
      <c r="AU11" s="17">
        <v>0.25188046293164501</v>
      </c>
      <c r="AV11" s="17">
        <v>0.231008856052004</v>
      </c>
      <c r="AW11" s="17">
        <v>0.32375150583203799</v>
      </c>
      <c r="AX11" s="17"/>
      <c r="AY11" s="17">
        <v>0.19130310131311301</v>
      </c>
      <c r="AZ11" s="17">
        <v>0.29915722079424301</v>
      </c>
      <c r="BA11" s="17">
        <v>0.24609268343879301</v>
      </c>
      <c r="BB11" s="17">
        <v>0.25426625496343302</v>
      </c>
      <c r="BC11" s="17">
        <v>0.37011821928892402</v>
      </c>
      <c r="BD11" s="17"/>
      <c r="BE11" s="17">
        <v>0.23914919827529799</v>
      </c>
      <c r="BF11" s="17">
        <v>0.28136273044182603</v>
      </c>
      <c r="BG11" s="17">
        <v>0.22444349246828799</v>
      </c>
      <c r="BH11" s="17">
        <v>0.30197320349312301</v>
      </c>
      <c r="BI11" s="17"/>
      <c r="BJ11" s="17">
        <v>0.24310131456846301</v>
      </c>
      <c r="BK11" s="17">
        <v>0.30277322172561499</v>
      </c>
      <c r="BL11" s="17">
        <v>0.283075551954798</v>
      </c>
      <c r="BM11" s="17">
        <v>0.24786978689321201</v>
      </c>
      <c r="BN11" s="17"/>
      <c r="BO11" s="17">
        <v>0.26694696605377</v>
      </c>
      <c r="BP11" s="17">
        <v>0.280008912188901</v>
      </c>
      <c r="BQ11" s="17">
        <v>0.25312832178427902</v>
      </c>
      <c r="BR11" s="17"/>
      <c r="BS11" s="17">
        <v>0.28274791414921802</v>
      </c>
      <c r="BT11" s="17">
        <v>0.23004506028684399</v>
      </c>
      <c r="BU11" s="17"/>
      <c r="BV11" s="17">
        <v>0.32813779746723198</v>
      </c>
      <c r="BW11" s="17">
        <v>0.244070895023799</v>
      </c>
      <c r="BX11" s="17">
        <v>0.237859552704831</v>
      </c>
      <c r="BY11" s="17"/>
      <c r="BZ11" s="17">
        <v>0.32703578727302002</v>
      </c>
      <c r="CA11" s="17">
        <v>0.42359041196150898</v>
      </c>
    </row>
    <row r="12" spans="2:79" x14ac:dyDescent="0.3">
      <c r="B12" s="18" t="s">
        <v>324</v>
      </c>
      <c r="C12" s="17">
        <v>0.22097799119494299</v>
      </c>
      <c r="D12" s="17">
        <v>0.19841261672635299</v>
      </c>
      <c r="E12" s="17">
        <v>0.24218446077959699</v>
      </c>
      <c r="F12" s="17"/>
      <c r="G12" s="17">
        <v>0.13048519944958001</v>
      </c>
      <c r="H12" s="17">
        <v>0.15948631008731601</v>
      </c>
      <c r="I12" s="17">
        <v>0.239308578347458</v>
      </c>
      <c r="J12" s="17">
        <v>0.249861350413522</v>
      </c>
      <c r="K12" s="17">
        <v>0.27010240403150898</v>
      </c>
      <c r="L12" s="17">
        <v>0.25902916002603199</v>
      </c>
      <c r="M12" s="17"/>
      <c r="N12" s="17">
        <v>0.14997246672939199</v>
      </c>
      <c r="O12" s="17">
        <v>0.301171409194882</v>
      </c>
      <c r="P12" s="17">
        <v>0.239756513816864</v>
      </c>
      <c r="Q12" s="17">
        <v>0.191908437369602</v>
      </c>
      <c r="R12" s="17"/>
      <c r="S12" s="17">
        <v>0.21348787569376099</v>
      </c>
      <c r="T12" s="17">
        <v>0.18826957285161899</v>
      </c>
      <c r="U12" s="17">
        <v>0.195423681561992</v>
      </c>
      <c r="V12" s="17">
        <v>0.25346087603619</v>
      </c>
      <c r="W12" s="17">
        <v>0.22857721560979799</v>
      </c>
      <c r="X12" s="17">
        <v>0.24833472308899501</v>
      </c>
      <c r="Y12" s="17">
        <v>0.232032779255847</v>
      </c>
      <c r="Z12" s="17">
        <v>0.22592820805230501</v>
      </c>
      <c r="AA12" s="17">
        <v>0.17803520840711401</v>
      </c>
      <c r="AB12" s="17">
        <v>0.21295265154638501</v>
      </c>
      <c r="AC12" s="17">
        <v>0.33755545154282102</v>
      </c>
      <c r="AD12" s="17">
        <v>0.222371598479146</v>
      </c>
      <c r="AE12" s="17"/>
      <c r="AF12" s="17">
        <v>0.28164594111095298</v>
      </c>
      <c r="AG12" s="17">
        <v>0.189163475538427</v>
      </c>
      <c r="AH12" s="17">
        <v>0.26996993083402399</v>
      </c>
      <c r="AI12" s="17">
        <v>0.17364941630088099</v>
      </c>
      <c r="AJ12" s="17">
        <v>0.20865273722959901</v>
      </c>
      <c r="AK12" s="17"/>
      <c r="AL12" s="17">
        <v>0.18025242655269599</v>
      </c>
      <c r="AM12" s="17">
        <v>0.25141084146901499</v>
      </c>
      <c r="AN12" s="17">
        <v>0.19973092533564199</v>
      </c>
      <c r="AO12" s="17">
        <v>0.20723567574277499</v>
      </c>
      <c r="AP12" s="17">
        <v>0.179053517839869</v>
      </c>
      <c r="AQ12" s="17">
        <v>0.32440678031361903</v>
      </c>
      <c r="AR12" s="17"/>
      <c r="AS12" s="17">
        <v>0.20490919024457299</v>
      </c>
      <c r="AT12" s="17">
        <v>0.222078098163981</v>
      </c>
      <c r="AU12" s="17">
        <v>0.25671826908037598</v>
      </c>
      <c r="AV12" s="17">
        <v>0.185590139701104</v>
      </c>
      <c r="AW12" s="17">
        <v>6.7678136012770201E-2</v>
      </c>
      <c r="AX12" s="17"/>
      <c r="AY12" s="17">
        <v>0.20566379044233199</v>
      </c>
      <c r="AZ12" s="17">
        <v>0.19878277906156699</v>
      </c>
      <c r="BA12" s="17">
        <v>0.28806208842388098</v>
      </c>
      <c r="BB12" s="17">
        <v>0.226514819487658</v>
      </c>
      <c r="BC12" s="17">
        <v>7.3868524248456399E-2</v>
      </c>
      <c r="BD12" s="17"/>
      <c r="BE12" s="17">
        <v>0.13685023411651101</v>
      </c>
      <c r="BF12" s="17">
        <v>0.18329379294735601</v>
      </c>
      <c r="BG12" s="17">
        <v>0.22192231795109399</v>
      </c>
      <c r="BH12" s="17">
        <v>0.25026058475680701</v>
      </c>
      <c r="BI12" s="17"/>
      <c r="BJ12" s="17">
        <v>0.115158173243589</v>
      </c>
      <c r="BK12" s="17">
        <v>0.154367886317616</v>
      </c>
      <c r="BL12" s="17">
        <v>0.21869001537778901</v>
      </c>
      <c r="BM12" s="17">
        <v>0.25140855851508198</v>
      </c>
      <c r="BN12" s="17"/>
      <c r="BO12" s="17">
        <v>0.15664878080622499</v>
      </c>
      <c r="BP12" s="17">
        <v>0.16981221705478</v>
      </c>
      <c r="BQ12" s="17">
        <v>0.24289335778564</v>
      </c>
      <c r="BR12" s="17"/>
      <c r="BS12" s="17">
        <v>0.229795490197542</v>
      </c>
      <c r="BT12" s="17">
        <v>0.21107679390912401</v>
      </c>
      <c r="BU12" s="17"/>
      <c r="BV12" s="17">
        <v>0.20064446856814</v>
      </c>
      <c r="BW12" s="17">
        <v>0.26058908736619701</v>
      </c>
      <c r="BX12" s="17">
        <v>0.17971815776514799</v>
      </c>
      <c r="BY12" s="17"/>
      <c r="BZ12" s="17">
        <v>0.276115767063979</v>
      </c>
      <c r="CA12" s="17">
        <v>0.14366866465636799</v>
      </c>
    </row>
    <row r="13" spans="2:79" x14ac:dyDescent="0.3">
      <c r="B13" s="18" t="s">
        <v>325</v>
      </c>
      <c r="C13" s="17">
        <v>0.19337755893157499</v>
      </c>
      <c r="D13" s="17">
        <v>0.20972986429929799</v>
      </c>
      <c r="E13" s="17">
        <v>0.178234868617447</v>
      </c>
      <c r="F13" s="17"/>
      <c r="G13" s="17">
        <v>0.186033794390986</v>
      </c>
      <c r="H13" s="17">
        <v>0.18491325339148701</v>
      </c>
      <c r="I13" s="17">
        <v>0.169720495838633</v>
      </c>
      <c r="J13" s="17">
        <v>0.26259321010710801</v>
      </c>
      <c r="K13" s="17">
        <v>0.16318004914994899</v>
      </c>
      <c r="L13" s="17">
        <v>0.18610745566151701</v>
      </c>
      <c r="M13" s="17"/>
      <c r="N13" s="17">
        <v>0.192449014616704</v>
      </c>
      <c r="O13" s="17">
        <v>0.17323442577788101</v>
      </c>
      <c r="P13" s="17">
        <v>0.20139609546677401</v>
      </c>
      <c r="Q13" s="17">
        <v>0.21203900295064601</v>
      </c>
      <c r="R13" s="17"/>
      <c r="S13" s="17">
        <v>0.15503195898163799</v>
      </c>
      <c r="T13" s="17">
        <v>0.16298809963611399</v>
      </c>
      <c r="U13" s="17">
        <v>0.29802825846739001</v>
      </c>
      <c r="V13" s="17">
        <v>0.128764558443316</v>
      </c>
      <c r="W13" s="17">
        <v>0.344528787922327</v>
      </c>
      <c r="X13" s="17">
        <v>0.160293013672306</v>
      </c>
      <c r="Y13" s="17">
        <v>0.19764384822152301</v>
      </c>
      <c r="Z13" s="17">
        <v>0.27203360689061301</v>
      </c>
      <c r="AA13" s="17">
        <v>0.150260034901807</v>
      </c>
      <c r="AB13" s="17">
        <v>0.280986703868429</v>
      </c>
      <c r="AC13" s="17">
        <v>8.1987441282922402E-2</v>
      </c>
      <c r="AD13" s="17">
        <v>0.21904558099031199</v>
      </c>
      <c r="AE13" s="17"/>
      <c r="AF13" s="17">
        <v>0.18168374162152701</v>
      </c>
      <c r="AG13" s="17">
        <v>0.14883099074268499</v>
      </c>
      <c r="AH13" s="17">
        <v>0.22056301472540099</v>
      </c>
      <c r="AI13" s="17">
        <v>0.21953556170105301</v>
      </c>
      <c r="AJ13" s="17">
        <v>0.13201892676298199</v>
      </c>
      <c r="AK13" s="17"/>
      <c r="AL13" s="17">
        <v>0.157635749031663</v>
      </c>
      <c r="AM13" s="17">
        <v>0.13489365668179301</v>
      </c>
      <c r="AN13" s="17">
        <v>0.229301809909666</v>
      </c>
      <c r="AO13" s="17">
        <v>0.22756410395139801</v>
      </c>
      <c r="AP13" s="17">
        <v>0.23273736580766</v>
      </c>
      <c r="AQ13" s="17">
        <v>0.233268020538968</v>
      </c>
      <c r="AR13" s="17"/>
      <c r="AS13" s="17">
        <v>0.17382305149562699</v>
      </c>
      <c r="AT13" s="17">
        <v>0.18385806498018101</v>
      </c>
      <c r="AU13" s="17">
        <v>0.21996241316808801</v>
      </c>
      <c r="AV13" s="17">
        <v>0.20359314704836401</v>
      </c>
      <c r="AW13" s="17">
        <v>0.22831250704584299</v>
      </c>
      <c r="AX13" s="17"/>
      <c r="AY13" s="17">
        <v>0.20390623474255401</v>
      </c>
      <c r="AZ13" s="17">
        <v>0.18923725057174701</v>
      </c>
      <c r="BA13" s="17">
        <v>0.18262383910323801</v>
      </c>
      <c r="BB13" s="17">
        <v>0.201995727390058</v>
      </c>
      <c r="BC13" s="17">
        <v>0.21728928245461299</v>
      </c>
      <c r="BD13" s="17"/>
      <c r="BE13" s="17">
        <v>0.17437164022243401</v>
      </c>
      <c r="BF13" s="17">
        <v>0.23093143457280399</v>
      </c>
      <c r="BG13" s="17">
        <v>0.22227798560759299</v>
      </c>
      <c r="BH13" s="17">
        <v>0.128012455658359</v>
      </c>
      <c r="BI13" s="17"/>
      <c r="BJ13" s="17">
        <v>0.28084705703179202</v>
      </c>
      <c r="BK13" s="17">
        <v>9.7106409111668304E-2</v>
      </c>
      <c r="BL13" s="17">
        <v>0.22327049364342599</v>
      </c>
      <c r="BM13" s="17">
        <v>0.17624993818969301</v>
      </c>
      <c r="BN13" s="17"/>
      <c r="BO13" s="17">
        <v>0.22594217179665399</v>
      </c>
      <c r="BP13" s="17">
        <v>0.25141388089202499</v>
      </c>
      <c r="BQ13" s="17">
        <v>0.179307955452845</v>
      </c>
      <c r="BR13" s="17"/>
      <c r="BS13" s="17">
        <v>0.173800190096881</v>
      </c>
      <c r="BT13" s="17">
        <v>0.21993766569043399</v>
      </c>
      <c r="BU13" s="17"/>
      <c r="BV13" s="17">
        <v>0.165122895128643</v>
      </c>
      <c r="BW13" s="17">
        <v>0.200806540745571</v>
      </c>
      <c r="BX13" s="17">
        <v>0.20704799020098999</v>
      </c>
      <c r="BY13" s="17"/>
      <c r="BZ13" s="17">
        <v>8.3038024345070599E-2</v>
      </c>
      <c r="CA13" s="17">
        <v>7.0099094990228997E-2</v>
      </c>
    </row>
    <row r="14" spans="2:79" x14ac:dyDescent="0.3">
      <c r="B14" s="18" t="s">
        <v>326</v>
      </c>
      <c r="C14" s="17">
        <v>8.2268532278043399E-2</v>
      </c>
      <c r="D14" s="17">
        <v>7.8490535675983603E-2</v>
      </c>
      <c r="E14" s="17">
        <v>8.6579866779813094E-2</v>
      </c>
      <c r="F14" s="17"/>
      <c r="G14" s="17">
        <v>3.8670825737303301E-2</v>
      </c>
      <c r="H14" s="17">
        <v>0.101952694932924</v>
      </c>
      <c r="I14" s="17">
        <v>6.5397277389960803E-2</v>
      </c>
      <c r="J14" s="17">
        <v>7.8319033790340303E-2</v>
      </c>
      <c r="K14" s="17">
        <v>0.123178659494763</v>
      </c>
      <c r="L14" s="17">
        <v>8.73517767927907E-2</v>
      </c>
      <c r="M14" s="17"/>
      <c r="N14" s="17">
        <v>4.3604431396868301E-2</v>
      </c>
      <c r="O14" s="17">
        <v>4.9124046082795997E-2</v>
      </c>
      <c r="P14" s="17">
        <v>8.9638427980836002E-2</v>
      </c>
      <c r="Q14" s="17">
        <v>0.14446280388369101</v>
      </c>
      <c r="R14" s="17"/>
      <c r="S14" s="17">
        <v>7.5969709622737303E-2</v>
      </c>
      <c r="T14" s="17">
        <v>5.6363524916937503E-2</v>
      </c>
      <c r="U14" s="17">
        <v>0.122752018558829</v>
      </c>
      <c r="V14" s="17">
        <v>0.113999630593713</v>
      </c>
      <c r="W14" s="17">
        <v>2.2496246360138899E-2</v>
      </c>
      <c r="X14" s="17">
        <v>8.4737725213783893E-2</v>
      </c>
      <c r="Y14" s="17">
        <v>7.4959127980676096E-2</v>
      </c>
      <c r="Z14" s="17">
        <v>9.7707311578490302E-2</v>
      </c>
      <c r="AA14" s="17">
        <v>7.9002121222296204E-2</v>
      </c>
      <c r="AB14" s="17">
        <v>0.14218615972667101</v>
      </c>
      <c r="AC14" s="17">
        <v>4.1956409880329899E-2</v>
      </c>
      <c r="AD14" s="17">
        <v>6.8554969592617407E-2</v>
      </c>
      <c r="AE14" s="17"/>
      <c r="AF14" s="17">
        <v>4.5529203923384699E-2</v>
      </c>
      <c r="AG14" s="17">
        <v>6.8232490866130993E-2</v>
      </c>
      <c r="AH14" s="17">
        <v>0.115027645833119</v>
      </c>
      <c r="AI14" s="17">
        <v>0.14266896845670499</v>
      </c>
      <c r="AJ14" s="17">
        <v>0.106031854896046</v>
      </c>
      <c r="AK14" s="17"/>
      <c r="AL14" s="17">
        <v>5.99651721761634E-2</v>
      </c>
      <c r="AM14" s="17">
        <v>6.3253811092736104E-2</v>
      </c>
      <c r="AN14" s="17">
        <v>7.6216998145323997E-2</v>
      </c>
      <c r="AO14" s="17">
        <v>0.124885773439761</v>
      </c>
      <c r="AP14" s="17">
        <v>5.5085875725915799E-2</v>
      </c>
      <c r="AQ14" s="17">
        <v>9.8216902304296305E-2</v>
      </c>
      <c r="AR14" s="17"/>
      <c r="AS14" s="17">
        <v>6.8494720162828995E-2</v>
      </c>
      <c r="AT14" s="17">
        <v>7.9799265438493E-2</v>
      </c>
      <c r="AU14" s="17">
        <v>8.1182899161904298E-2</v>
      </c>
      <c r="AV14" s="17">
        <v>0.122895594320758</v>
      </c>
      <c r="AW14" s="17">
        <v>5.9726892052683403E-2</v>
      </c>
      <c r="AX14" s="17"/>
      <c r="AY14" s="17">
        <v>6.1707722821444301E-2</v>
      </c>
      <c r="AZ14" s="17">
        <v>9.5385435484637196E-2</v>
      </c>
      <c r="BA14" s="17">
        <v>5.5543898640091703E-2</v>
      </c>
      <c r="BB14" s="17">
        <v>0.116167393018219</v>
      </c>
      <c r="BC14" s="17">
        <v>0.12633654635590399</v>
      </c>
      <c r="BD14" s="17"/>
      <c r="BE14" s="17">
        <v>8.3952517562849799E-2</v>
      </c>
      <c r="BF14" s="17">
        <v>8.7671254130899406E-2</v>
      </c>
      <c r="BG14" s="17">
        <v>8.7568501944694302E-2</v>
      </c>
      <c r="BH14" s="17">
        <v>7.3412470476080099E-2</v>
      </c>
      <c r="BI14" s="17"/>
      <c r="BJ14" s="17">
        <v>9.4697520802812699E-2</v>
      </c>
      <c r="BK14" s="17">
        <v>0.111207233206689</v>
      </c>
      <c r="BL14" s="17">
        <v>8.1428484661038997E-2</v>
      </c>
      <c r="BM14" s="17">
        <v>7.7600916705495293E-2</v>
      </c>
      <c r="BN14" s="17"/>
      <c r="BO14" s="17">
        <v>9.3704983220363094E-2</v>
      </c>
      <c r="BP14" s="17">
        <v>7.4299658787271905E-2</v>
      </c>
      <c r="BQ14" s="17">
        <v>8.2344234925066206E-2</v>
      </c>
      <c r="BR14" s="17"/>
      <c r="BS14" s="17">
        <v>7.4980447581300305E-2</v>
      </c>
      <c r="BT14" s="17">
        <v>9.2224866948820705E-2</v>
      </c>
      <c r="BU14" s="17"/>
      <c r="BV14" s="17">
        <v>8.7177540998911299E-2</v>
      </c>
      <c r="BW14" s="17">
        <v>8.3641298365759606E-2</v>
      </c>
      <c r="BX14" s="17">
        <v>6.8978873541023999E-2</v>
      </c>
      <c r="BY14" s="17"/>
      <c r="BZ14" s="17">
        <v>2.0818270433112501E-2</v>
      </c>
      <c r="CA14" s="17">
        <v>7.0227680513580998E-2</v>
      </c>
    </row>
    <row r="15" spans="2:79" x14ac:dyDescent="0.3">
      <c r="B15" s="18" t="s">
        <v>327</v>
      </c>
      <c r="C15" s="19">
        <v>5.4152724306622303E-2</v>
      </c>
      <c r="D15" s="19">
        <v>6.3756390393234497E-2</v>
      </c>
      <c r="E15" s="19">
        <v>4.4879026763230197E-2</v>
      </c>
      <c r="F15" s="19"/>
      <c r="G15" s="19">
        <v>1.07212519669008E-2</v>
      </c>
      <c r="H15" s="19">
        <v>2.1114947850555701E-2</v>
      </c>
      <c r="I15" s="19">
        <v>4.3433938175915197E-2</v>
      </c>
      <c r="J15" s="19">
        <v>5.8105223382996597E-2</v>
      </c>
      <c r="K15" s="19">
        <v>9.18789732715211E-2</v>
      </c>
      <c r="L15" s="19">
        <v>9.2688521106262606E-2</v>
      </c>
      <c r="M15" s="19"/>
      <c r="N15" s="19">
        <v>6.4956776799062699E-2</v>
      </c>
      <c r="O15" s="19">
        <v>5.3552454004147799E-2</v>
      </c>
      <c r="P15" s="19">
        <v>6.10216561273519E-2</v>
      </c>
      <c r="Q15" s="19">
        <v>3.8237633223334497E-2</v>
      </c>
      <c r="R15" s="19"/>
      <c r="S15" s="19">
        <v>6.4508538194160706E-2</v>
      </c>
      <c r="T15" s="19">
        <v>4.4662109861555201E-2</v>
      </c>
      <c r="U15" s="19">
        <v>1.3473818975435099E-2</v>
      </c>
      <c r="V15" s="19">
        <v>5.7859964354587699E-2</v>
      </c>
      <c r="W15" s="19">
        <v>6.2187635356082599E-2</v>
      </c>
      <c r="X15" s="19">
        <v>4.2028269319423599E-2</v>
      </c>
      <c r="Y15" s="19">
        <v>3.076023889806E-2</v>
      </c>
      <c r="Z15" s="19">
        <v>0</v>
      </c>
      <c r="AA15" s="19">
        <v>8.1811225113079505E-2</v>
      </c>
      <c r="AB15" s="19">
        <v>0.131728429665008</v>
      </c>
      <c r="AC15" s="19">
        <v>2.8590470881781301E-2</v>
      </c>
      <c r="AD15" s="19">
        <v>0</v>
      </c>
      <c r="AE15" s="19"/>
      <c r="AF15" s="19">
        <v>7.0704231470391093E-2</v>
      </c>
      <c r="AG15" s="19">
        <v>1.5673293302318401E-2</v>
      </c>
      <c r="AH15" s="19">
        <v>7.09141980143419E-2</v>
      </c>
      <c r="AI15" s="19">
        <v>0.115786331018245</v>
      </c>
      <c r="AJ15" s="19">
        <v>0</v>
      </c>
      <c r="AK15" s="19"/>
      <c r="AL15" s="19">
        <v>1.02927249029584E-2</v>
      </c>
      <c r="AM15" s="19">
        <v>5.2680746151204501E-2</v>
      </c>
      <c r="AN15" s="19">
        <v>6.8754723546853302E-2</v>
      </c>
      <c r="AO15" s="19">
        <v>9.6521347163096294E-2</v>
      </c>
      <c r="AP15" s="19">
        <v>0</v>
      </c>
      <c r="AQ15" s="19">
        <v>3.3764793175187699E-2</v>
      </c>
      <c r="AR15" s="19"/>
      <c r="AS15" s="19">
        <v>5.95371404689648E-2</v>
      </c>
      <c r="AT15" s="19">
        <v>4.4281926993093898E-2</v>
      </c>
      <c r="AU15" s="19">
        <v>5.5251747017607503E-2</v>
      </c>
      <c r="AV15" s="19">
        <v>8.3743914229434904E-2</v>
      </c>
      <c r="AW15" s="19">
        <v>6.3252191383164402E-2</v>
      </c>
      <c r="AX15" s="19"/>
      <c r="AY15" s="19">
        <v>6.6229505668719602E-2</v>
      </c>
      <c r="AZ15" s="19">
        <v>2.9698064534081501E-2</v>
      </c>
      <c r="BA15" s="19">
        <v>7.9468600677801898E-2</v>
      </c>
      <c r="BB15" s="19">
        <v>5.3916081641326802E-2</v>
      </c>
      <c r="BC15" s="19">
        <v>0.123702325562468</v>
      </c>
      <c r="BD15" s="19"/>
      <c r="BE15" s="19">
        <v>0.14424572300795199</v>
      </c>
      <c r="BF15" s="19">
        <v>6.9229637722137596E-2</v>
      </c>
      <c r="BG15" s="19">
        <v>5.1972949556522402E-2</v>
      </c>
      <c r="BH15" s="19">
        <v>3.9506787179561201E-2</v>
      </c>
      <c r="BI15" s="19"/>
      <c r="BJ15" s="19">
        <v>1.1347135737116701E-2</v>
      </c>
      <c r="BK15" s="19">
        <v>0</v>
      </c>
      <c r="BL15" s="19">
        <v>7.1524808219012206E-2</v>
      </c>
      <c r="BM15" s="19">
        <v>6.3320907053002806E-2</v>
      </c>
      <c r="BN15" s="19"/>
      <c r="BO15" s="19">
        <v>0</v>
      </c>
      <c r="BP15" s="19">
        <v>2.42671176887338E-2</v>
      </c>
      <c r="BQ15" s="19">
        <v>7.0445142532930799E-2</v>
      </c>
      <c r="BR15" s="19"/>
      <c r="BS15" s="19">
        <v>5.7354713853136098E-2</v>
      </c>
      <c r="BT15" s="19">
        <v>5.0382613976246299E-2</v>
      </c>
      <c r="BU15" s="19"/>
      <c r="BV15" s="19">
        <v>3.6345470946039501E-2</v>
      </c>
      <c r="BW15" s="19">
        <v>4.4717632176581902E-2</v>
      </c>
      <c r="BX15" s="19">
        <v>8.1207921679462794E-2</v>
      </c>
      <c r="BY15" s="19"/>
      <c r="BZ15" s="19">
        <v>6.4155729250124097E-2</v>
      </c>
      <c r="CA15" s="19">
        <v>2.4244201587744998E-2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659</v>
      </c>
      <c r="D7" s="10">
        <v>321</v>
      </c>
      <c r="E7" s="10">
        <v>336</v>
      </c>
      <c r="F7" s="10"/>
      <c r="G7" s="10">
        <v>99</v>
      </c>
      <c r="H7" s="10">
        <v>100</v>
      </c>
      <c r="I7" s="10">
        <v>119</v>
      </c>
      <c r="J7" s="10">
        <v>103</v>
      </c>
      <c r="K7" s="10">
        <v>100</v>
      </c>
      <c r="L7" s="10">
        <v>138</v>
      </c>
      <c r="M7" s="10"/>
      <c r="N7" s="10">
        <v>179</v>
      </c>
      <c r="O7" s="10">
        <v>166</v>
      </c>
      <c r="P7" s="10">
        <v>154</v>
      </c>
      <c r="Q7" s="10">
        <v>156</v>
      </c>
      <c r="R7" s="10"/>
      <c r="S7" s="10">
        <v>93</v>
      </c>
      <c r="T7" s="10">
        <v>90</v>
      </c>
      <c r="U7" s="10">
        <v>48</v>
      </c>
      <c r="V7" s="10">
        <v>63</v>
      </c>
      <c r="W7" s="10">
        <v>44</v>
      </c>
      <c r="X7" s="10">
        <v>66</v>
      </c>
      <c r="Y7" s="10">
        <v>67</v>
      </c>
      <c r="Z7" s="10">
        <v>21</v>
      </c>
      <c r="AA7" s="10">
        <v>83</v>
      </c>
      <c r="AB7" s="10">
        <v>47</v>
      </c>
      <c r="AC7" s="10">
        <v>23</v>
      </c>
      <c r="AD7" s="10">
        <v>14</v>
      </c>
      <c r="AE7" s="10"/>
      <c r="AF7" s="10">
        <v>127</v>
      </c>
      <c r="AG7" s="10">
        <v>231</v>
      </c>
      <c r="AH7" s="10">
        <v>62</v>
      </c>
      <c r="AI7" s="10">
        <v>84</v>
      </c>
      <c r="AJ7" s="10">
        <v>29</v>
      </c>
      <c r="AK7" s="10"/>
      <c r="AL7" s="10">
        <v>165</v>
      </c>
      <c r="AM7" s="10">
        <v>113</v>
      </c>
      <c r="AN7" s="10">
        <v>63</v>
      </c>
      <c r="AO7" s="10">
        <v>136</v>
      </c>
      <c r="AP7" s="10">
        <v>39</v>
      </c>
      <c r="AQ7" s="10">
        <v>71</v>
      </c>
      <c r="AR7" s="10"/>
      <c r="AS7" s="10">
        <v>117</v>
      </c>
      <c r="AT7" s="10">
        <v>304</v>
      </c>
      <c r="AU7" s="10">
        <v>150</v>
      </c>
      <c r="AV7" s="10">
        <v>72</v>
      </c>
      <c r="AW7" s="10">
        <v>15</v>
      </c>
      <c r="AX7" s="10"/>
      <c r="AY7" s="10">
        <v>159</v>
      </c>
      <c r="AZ7" s="10">
        <v>265</v>
      </c>
      <c r="BA7" s="10">
        <v>127</v>
      </c>
      <c r="BB7" s="10">
        <v>77</v>
      </c>
      <c r="BC7" s="10">
        <v>24</v>
      </c>
      <c r="BD7" s="10"/>
      <c r="BE7" s="10">
        <v>24</v>
      </c>
      <c r="BF7" s="10">
        <v>122</v>
      </c>
      <c r="BG7" s="10">
        <v>310</v>
      </c>
      <c r="BH7" s="10">
        <v>196</v>
      </c>
      <c r="BI7" s="10"/>
      <c r="BJ7" s="10">
        <v>72</v>
      </c>
      <c r="BK7" s="10">
        <v>50</v>
      </c>
      <c r="BL7" s="10">
        <v>155</v>
      </c>
      <c r="BM7" s="10">
        <v>377</v>
      </c>
      <c r="BN7" s="10"/>
      <c r="BO7" s="10">
        <v>103</v>
      </c>
      <c r="BP7" s="10">
        <v>79</v>
      </c>
      <c r="BQ7" s="10">
        <v>470</v>
      </c>
      <c r="BR7" s="10"/>
      <c r="BS7" s="10">
        <v>372</v>
      </c>
      <c r="BT7" s="10">
        <v>285</v>
      </c>
      <c r="BU7" s="10"/>
      <c r="BV7" s="10">
        <v>153</v>
      </c>
      <c r="BW7" s="10">
        <v>257</v>
      </c>
      <c r="BX7" s="10">
        <v>208</v>
      </c>
      <c r="BY7" s="10"/>
      <c r="BZ7" s="10">
        <v>41</v>
      </c>
      <c r="CA7" s="10">
        <v>42</v>
      </c>
    </row>
    <row r="8" spans="2:79" ht="30" customHeight="1" x14ac:dyDescent="0.3">
      <c r="B8" s="11" t="s">
        <v>20</v>
      </c>
      <c r="C8" s="11">
        <v>660</v>
      </c>
      <c r="D8" s="11">
        <v>329</v>
      </c>
      <c r="E8" s="11">
        <v>328</v>
      </c>
      <c r="F8" s="11"/>
      <c r="G8" s="11">
        <v>92</v>
      </c>
      <c r="H8" s="11">
        <v>108</v>
      </c>
      <c r="I8" s="11">
        <v>121</v>
      </c>
      <c r="J8" s="11">
        <v>118</v>
      </c>
      <c r="K8" s="11">
        <v>91</v>
      </c>
      <c r="L8" s="11">
        <v>129</v>
      </c>
      <c r="M8" s="11"/>
      <c r="N8" s="11">
        <v>167</v>
      </c>
      <c r="O8" s="11">
        <v>168</v>
      </c>
      <c r="P8" s="11">
        <v>159</v>
      </c>
      <c r="Q8" s="11">
        <v>162</v>
      </c>
      <c r="R8" s="11"/>
      <c r="S8" s="11">
        <v>89</v>
      </c>
      <c r="T8" s="11">
        <v>86</v>
      </c>
      <c r="U8" s="11">
        <v>47</v>
      </c>
      <c r="V8" s="11">
        <v>64</v>
      </c>
      <c r="W8" s="11">
        <v>46</v>
      </c>
      <c r="X8" s="11">
        <v>66</v>
      </c>
      <c r="Y8" s="11">
        <v>61</v>
      </c>
      <c r="Z8" s="11">
        <v>22</v>
      </c>
      <c r="AA8" s="11">
        <v>79</v>
      </c>
      <c r="AB8" s="11">
        <v>53</v>
      </c>
      <c r="AC8" s="11">
        <v>30</v>
      </c>
      <c r="AD8" s="11">
        <v>17</v>
      </c>
      <c r="AE8" s="11"/>
      <c r="AF8" s="11">
        <v>124</v>
      </c>
      <c r="AG8" s="11">
        <v>229</v>
      </c>
      <c r="AH8" s="11">
        <v>63</v>
      </c>
      <c r="AI8" s="11">
        <v>85</v>
      </c>
      <c r="AJ8" s="11">
        <v>29</v>
      </c>
      <c r="AK8" s="11"/>
      <c r="AL8" s="11">
        <v>162</v>
      </c>
      <c r="AM8" s="11">
        <v>110</v>
      </c>
      <c r="AN8" s="11">
        <v>63</v>
      </c>
      <c r="AO8" s="11">
        <v>138</v>
      </c>
      <c r="AP8" s="11">
        <v>39</v>
      </c>
      <c r="AQ8" s="11">
        <v>70</v>
      </c>
      <c r="AR8" s="11"/>
      <c r="AS8" s="11">
        <v>114</v>
      </c>
      <c r="AT8" s="11">
        <v>303</v>
      </c>
      <c r="AU8" s="11">
        <v>153</v>
      </c>
      <c r="AV8" s="11">
        <v>72</v>
      </c>
      <c r="AW8" s="11">
        <v>15</v>
      </c>
      <c r="AX8" s="11"/>
      <c r="AY8" s="11">
        <v>154</v>
      </c>
      <c r="AZ8" s="11">
        <v>265</v>
      </c>
      <c r="BA8" s="11">
        <v>131</v>
      </c>
      <c r="BB8" s="11">
        <v>79</v>
      </c>
      <c r="BC8" s="11">
        <v>24</v>
      </c>
      <c r="BD8" s="11"/>
      <c r="BE8" s="11">
        <v>23</v>
      </c>
      <c r="BF8" s="11">
        <v>123</v>
      </c>
      <c r="BG8" s="11">
        <v>310</v>
      </c>
      <c r="BH8" s="11">
        <v>196</v>
      </c>
      <c r="BI8" s="11"/>
      <c r="BJ8" s="11">
        <v>74</v>
      </c>
      <c r="BK8" s="11">
        <v>49</v>
      </c>
      <c r="BL8" s="11">
        <v>154</v>
      </c>
      <c r="BM8" s="11">
        <v>377</v>
      </c>
      <c r="BN8" s="11"/>
      <c r="BO8" s="11">
        <v>105</v>
      </c>
      <c r="BP8" s="11">
        <v>79</v>
      </c>
      <c r="BQ8" s="11">
        <v>468</v>
      </c>
      <c r="BR8" s="11"/>
      <c r="BS8" s="11">
        <v>371</v>
      </c>
      <c r="BT8" s="11">
        <v>287</v>
      </c>
      <c r="BU8" s="11"/>
      <c r="BV8" s="11">
        <v>153</v>
      </c>
      <c r="BW8" s="11">
        <v>259</v>
      </c>
      <c r="BX8" s="11">
        <v>207</v>
      </c>
      <c r="BY8" s="11"/>
      <c r="BZ8" s="11">
        <v>40</v>
      </c>
      <c r="CA8" s="11">
        <v>43</v>
      </c>
    </row>
    <row r="9" spans="2:79" x14ac:dyDescent="0.3">
      <c r="B9" s="18" t="s">
        <v>321</v>
      </c>
      <c r="C9" s="17">
        <v>0.12937526629360299</v>
      </c>
      <c r="D9" s="17">
        <v>0.13665754714533199</v>
      </c>
      <c r="E9" s="17">
        <v>0.12290863637206501</v>
      </c>
      <c r="F9" s="17"/>
      <c r="G9" s="17">
        <v>0.104621570218887</v>
      </c>
      <c r="H9" s="17">
        <v>0.160373706711852</v>
      </c>
      <c r="I9" s="17">
        <v>0.15305832904328501</v>
      </c>
      <c r="J9" s="17">
        <v>0.10649483542579601</v>
      </c>
      <c r="K9" s="17">
        <v>0.204891509522973</v>
      </c>
      <c r="L9" s="17">
        <v>6.6284278755045903E-2</v>
      </c>
      <c r="M9" s="17"/>
      <c r="N9" s="17">
        <v>0.11523566269138499</v>
      </c>
      <c r="O9" s="17">
        <v>0.114879865376198</v>
      </c>
      <c r="P9" s="17">
        <v>0.12930877363117099</v>
      </c>
      <c r="Q9" s="17">
        <v>0.15632327337252799</v>
      </c>
      <c r="R9" s="17"/>
      <c r="S9" s="17">
        <v>0.13671623244379999</v>
      </c>
      <c r="T9" s="17">
        <v>0.15681259280899101</v>
      </c>
      <c r="U9" s="17">
        <v>8.4788915332229001E-2</v>
      </c>
      <c r="V9" s="17">
        <v>0.127093367144374</v>
      </c>
      <c r="W9" s="17">
        <v>0.159521615979828</v>
      </c>
      <c r="X9" s="17">
        <v>0.107550244698205</v>
      </c>
      <c r="Y9" s="17">
        <v>0.10023426523107801</v>
      </c>
      <c r="Z9" s="17">
        <v>0.102254830622784</v>
      </c>
      <c r="AA9" s="17">
        <v>0.108841304692383</v>
      </c>
      <c r="AB9" s="17">
        <v>0.18896264087429199</v>
      </c>
      <c r="AC9" s="17">
        <v>0.12767432221406599</v>
      </c>
      <c r="AD9" s="17">
        <v>0.14004324443004501</v>
      </c>
      <c r="AE9" s="17"/>
      <c r="AF9" s="17">
        <v>0.10117875005537399</v>
      </c>
      <c r="AG9" s="17">
        <v>0.12796869774608099</v>
      </c>
      <c r="AH9" s="17">
        <v>5.3680918947785101E-2</v>
      </c>
      <c r="AI9" s="17">
        <v>0.27161320050982002</v>
      </c>
      <c r="AJ9" s="17">
        <v>0</v>
      </c>
      <c r="AK9" s="17"/>
      <c r="AL9" s="17">
        <v>0.109585982908663</v>
      </c>
      <c r="AM9" s="17">
        <v>0.10762575141637699</v>
      </c>
      <c r="AN9" s="17">
        <v>9.2706431852696794E-2</v>
      </c>
      <c r="AO9" s="17">
        <v>0.21056018658470599</v>
      </c>
      <c r="AP9" s="17">
        <v>4.9353235913456098E-2</v>
      </c>
      <c r="AQ9" s="17">
        <v>8.1335128204895996E-2</v>
      </c>
      <c r="AR9" s="17"/>
      <c r="AS9" s="17">
        <v>0.16348869433015401</v>
      </c>
      <c r="AT9" s="17">
        <v>0.124801941643232</v>
      </c>
      <c r="AU9" s="17">
        <v>9.9410803751524002E-2</v>
      </c>
      <c r="AV9" s="17">
        <v>0.15961755605127101</v>
      </c>
      <c r="AW9" s="17">
        <v>0.13352746732106799</v>
      </c>
      <c r="AX9" s="17"/>
      <c r="AY9" s="17">
        <v>0.16084203253908</v>
      </c>
      <c r="AZ9" s="17">
        <v>0.121829188369786</v>
      </c>
      <c r="BA9" s="17">
        <v>0.10904380168427801</v>
      </c>
      <c r="BB9" s="17">
        <v>0.13960128348961401</v>
      </c>
      <c r="BC9" s="17">
        <v>0.126026098876832</v>
      </c>
      <c r="BD9" s="17"/>
      <c r="BE9" s="17">
        <v>0.29154175701365098</v>
      </c>
      <c r="BF9" s="17">
        <v>0.16356096863797501</v>
      </c>
      <c r="BG9" s="17">
        <v>0.13498359223748299</v>
      </c>
      <c r="BH9" s="17">
        <v>7.9451336079572402E-2</v>
      </c>
      <c r="BI9" s="17"/>
      <c r="BJ9" s="17">
        <v>0.15028759027222499</v>
      </c>
      <c r="BK9" s="17">
        <v>0.16880166441213501</v>
      </c>
      <c r="BL9" s="17">
        <v>0.152941758387172</v>
      </c>
      <c r="BM9" s="17">
        <v>0.112377315722594</v>
      </c>
      <c r="BN9" s="17"/>
      <c r="BO9" s="17">
        <v>0.151705832336237</v>
      </c>
      <c r="BP9" s="17">
        <v>0.15473455405587</v>
      </c>
      <c r="BQ9" s="17">
        <v>0.120320548219969</v>
      </c>
      <c r="BR9" s="17"/>
      <c r="BS9" s="17">
        <v>0.119047416787099</v>
      </c>
      <c r="BT9" s="17">
        <v>0.14020003102995199</v>
      </c>
      <c r="BU9" s="17"/>
      <c r="BV9" s="17">
        <v>7.7251766796779003E-2</v>
      </c>
      <c r="BW9" s="17">
        <v>0.13556465184428401</v>
      </c>
      <c r="BX9" s="17">
        <v>0.16089192330708799</v>
      </c>
      <c r="BY9" s="17"/>
      <c r="BZ9" s="17">
        <v>0.17989995817322199</v>
      </c>
      <c r="CA9" s="17">
        <v>0.138368972146624</v>
      </c>
    </row>
    <row r="10" spans="2:79" x14ac:dyDescent="0.3">
      <c r="B10" s="18" t="s">
        <v>322</v>
      </c>
      <c r="C10" s="17">
        <v>0.18261937173609299</v>
      </c>
      <c r="D10" s="17">
        <v>0.173846551509064</v>
      </c>
      <c r="E10" s="17">
        <v>0.186174011135321</v>
      </c>
      <c r="F10" s="17"/>
      <c r="G10" s="17">
        <v>0.20275509618583101</v>
      </c>
      <c r="H10" s="17">
        <v>0.26032193741834098</v>
      </c>
      <c r="I10" s="17">
        <v>0.18186252255968499</v>
      </c>
      <c r="J10" s="17">
        <v>0.16245574118334599</v>
      </c>
      <c r="K10" s="17">
        <v>0.11762211695993501</v>
      </c>
      <c r="L10" s="17">
        <v>0.168048800629539</v>
      </c>
      <c r="M10" s="17"/>
      <c r="N10" s="17">
        <v>0.17959126758579799</v>
      </c>
      <c r="O10" s="17">
        <v>0.17620524544749699</v>
      </c>
      <c r="P10" s="17">
        <v>0.18608864857180801</v>
      </c>
      <c r="Q10" s="17">
        <v>0.18673587055474999</v>
      </c>
      <c r="R10" s="17"/>
      <c r="S10" s="17">
        <v>0.20234630668086401</v>
      </c>
      <c r="T10" s="17">
        <v>0.131508326564829</v>
      </c>
      <c r="U10" s="17">
        <v>0.188960318075791</v>
      </c>
      <c r="V10" s="17">
        <v>0.12522604358126199</v>
      </c>
      <c r="W10" s="17">
        <v>0.21069340855477101</v>
      </c>
      <c r="X10" s="17">
        <v>0.170300828701412</v>
      </c>
      <c r="Y10" s="17">
        <v>0.138484507639174</v>
      </c>
      <c r="Z10" s="17">
        <v>0.199188972147542</v>
      </c>
      <c r="AA10" s="17">
        <v>0.25482191906596902</v>
      </c>
      <c r="AB10" s="17">
        <v>0.183916491976295</v>
      </c>
      <c r="AC10" s="17">
        <v>0.15524638507056601</v>
      </c>
      <c r="AD10" s="17">
        <v>0.35173630341226098</v>
      </c>
      <c r="AE10" s="17"/>
      <c r="AF10" s="17">
        <v>0.151890079806041</v>
      </c>
      <c r="AG10" s="17">
        <v>0.17468987930014601</v>
      </c>
      <c r="AH10" s="17">
        <v>0.18092252657381999</v>
      </c>
      <c r="AI10" s="17">
        <v>0.11222665452898101</v>
      </c>
      <c r="AJ10" s="17">
        <v>0.30201445547855599</v>
      </c>
      <c r="AK10" s="17"/>
      <c r="AL10" s="17">
        <v>0.175568325621069</v>
      </c>
      <c r="AM10" s="17">
        <v>0.15910235149674801</v>
      </c>
      <c r="AN10" s="17">
        <v>0.24629377669720201</v>
      </c>
      <c r="AO10" s="17">
        <v>0.136168661852865</v>
      </c>
      <c r="AP10" s="17">
        <v>0.26537978175256499</v>
      </c>
      <c r="AQ10" s="17">
        <v>0.123564682962338</v>
      </c>
      <c r="AR10" s="17"/>
      <c r="AS10" s="17">
        <v>0.187421966589147</v>
      </c>
      <c r="AT10" s="17">
        <v>0.161972729854019</v>
      </c>
      <c r="AU10" s="17">
        <v>0.196904726727235</v>
      </c>
      <c r="AV10" s="17">
        <v>0.21160834247514601</v>
      </c>
      <c r="AW10" s="17">
        <v>0.28956632862929099</v>
      </c>
      <c r="AX10" s="17"/>
      <c r="AY10" s="17">
        <v>0.172000473530458</v>
      </c>
      <c r="AZ10" s="17">
        <v>0.15741228196127299</v>
      </c>
      <c r="BA10" s="17">
        <v>0.216379486892329</v>
      </c>
      <c r="BB10" s="17">
        <v>0.23078710950878201</v>
      </c>
      <c r="BC10" s="17">
        <v>0.19842288262281099</v>
      </c>
      <c r="BD10" s="17"/>
      <c r="BE10" s="17">
        <v>0.21556781580529599</v>
      </c>
      <c r="BF10" s="17">
        <v>0.16638744939750899</v>
      </c>
      <c r="BG10" s="17">
        <v>0.18844268332191999</v>
      </c>
      <c r="BH10" s="17">
        <v>0.17528195992894799</v>
      </c>
      <c r="BI10" s="17"/>
      <c r="BJ10" s="17">
        <v>0.227650301588427</v>
      </c>
      <c r="BK10" s="17">
        <v>0.15172639941449501</v>
      </c>
      <c r="BL10" s="17">
        <v>0.19470431103904401</v>
      </c>
      <c r="BM10" s="17">
        <v>0.172208024599728</v>
      </c>
      <c r="BN10" s="17"/>
      <c r="BO10" s="17">
        <v>0.25355260493718101</v>
      </c>
      <c r="BP10" s="17">
        <v>0.193211999456738</v>
      </c>
      <c r="BQ10" s="17">
        <v>0.1650767727113</v>
      </c>
      <c r="BR10" s="17"/>
      <c r="BS10" s="17">
        <v>0.16845154733280501</v>
      </c>
      <c r="BT10" s="17">
        <v>0.202126023317651</v>
      </c>
      <c r="BU10" s="17"/>
      <c r="BV10" s="17">
        <v>0.19162653684699599</v>
      </c>
      <c r="BW10" s="17">
        <v>0.19782782533517801</v>
      </c>
      <c r="BX10" s="17">
        <v>0.16571096491409301</v>
      </c>
      <c r="BY10" s="17"/>
      <c r="BZ10" s="17">
        <v>0.221906545728872</v>
      </c>
      <c r="CA10" s="17">
        <v>0.14279850962996299</v>
      </c>
    </row>
    <row r="11" spans="2:79" x14ac:dyDescent="0.3">
      <c r="B11" s="18" t="s">
        <v>323</v>
      </c>
      <c r="C11" s="17">
        <v>0.23209578770540601</v>
      </c>
      <c r="D11" s="17">
        <v>0.23581488390431701</v>
      </c>
      <c r="E11" s="17">
        <v>0.22985625460251599</v>
      </c>
      <c r="F11" s="17"/>
      <c r="G11" s="17">
        <v>0.341339164334793</v>
      </c>
      <c r="H11" s="17">
        <v>0.178442679654952</v>
      </c>
      <c r="I11" s="17">
        <v>0.23385987701746899</v>
      </c>
      <c r="J11" s="17">
        <v>0.25783596167983602</v>
      </c>
      <c r="K11" s="17">
        <v>0.142829196926857</v>
      </c>
      <c r="L11" s="17">
        <v>0.23711576679091101</v>
      </c>
      <c r="M11" s="17"/>
      <c r="N11" s="17">
        <v>0.25991091809751099</v>
      </c>
      <c r="O11" s="17">
        <v>0.24283900639939299</v>
      </c>
      <c r="P11" s="17">
        <v>0.22891060508955899</v>
      </c>
      <c r="Q11" s="17">
        <v>0.195491466938989</v>
      </c>
      <c r="R11" s="17"/>
      <c r="S11" s="17">
        <v>0.28169699212904897</v>
      </c>
      <c r="T11" s="17">
        <v>0.21655578372923601</v>
      </c>
      <c r="U11" s="17">
        <v>0.304818537226132</v>
      </c>
      <c r="V11" s="17">
        <v>0.17446961102594999</v>
      </c>
      <c r="W11" s="17">
        <v>0.23304895247982599</v>
      </c>
      <c r="X11" s="17">
        <v>0.167149117583311</v>
      </c>
      <c r="Y11" s="17">
        <v>0.35452427870681402</v>
      </c>
      <c r="Z11" s="17">
        <v>0.244708216585278</v>
      </c>
      <c r="AA11" s="17">
        <v>0.20458689461051</v>
      </c>
      <c r="AB11" s="17">
        <v>0.16228560103595799</v>
      </c>
      <c r="AC11" s="17">
        <v>0.22526892512044999</v>
      </c>
      <c r="AD11" s="17">
        <v>0.21602801499393501</v>
      </c>
      <c r="AE11" s="17"/>
      <c r="AF11" s="17">
        <v>0.235648941294063</v>
      </c>
      <c r="AG11" s="17">
        <v>0.25867418701707801</v>
      </c>
      <c r="AH11" s="17">
        <v>0.28704546089400101</v>
      </c>
      <c r="AI11" s="17">
        <v>0.179285771796486</v>
      </c>
      <c r="AJ11" s="17">
        <v>0.21072994889203001</v>
      </c>
      <c r="AK11" s="17"/>
      <c r="AL11" s="17">
        <v>0.260022159797691</v>
      </c>
      <c r="AM11" s="17">
        <v>0.27192206144314301</v>
      </c>
      <c r="AN11" s="17">
        <v>0.22009893374817799</v>
      </c>
      <c r="AO11" s="17">
        <v>0.200112040032006</v>
      </c>
      <c r="AP11" s="17">
        <v>0.26418514776742102</v>
      </c>
      <c r="AQ11" s="17">
        <v>0.27987038492445698</v>
      </c>
      <c r="AR11" s="17"/>
      <c r="AS11" s="17">
        <v>0.194842161891253</v>
      </c>
      <c r="AT11" s="17">
        <v>0.277176148908301</v>
      </c>
      <c r="AU11" s="17">
        <v>0.24564645247233699</v>
      </c>
      <c r="AV11" s="17">
        <v>0.111641377899728</v>
      </c>
      <c r="AW11" s="17">
        <v>6.9220695123315898E-2</v>
      </c>
      <c r="AX11" s="17"/>
      <c r="AY11" s="17">
        <v>0.146270250103579</v>
      </c>
      <c r="AZ11" s="17">
        <v>0.27368556758528001</v>
      </c>
      <c r="BA11" s="17">
        <v>0.25855632208054302</v>
      </c>
      <c r="BB11" s="17">
        <v>0.24540489237610699</v>
      </c>
      <c r="BC11" s="17">
        <v>0.16494462558661699</v>
      </c>
      <c r="BD11" s="17"/>
      <c r="BE11" s="17">
        <v>0.239656177702601</v>
      </c>
      <c r="BF11" s="17">
        <v>0.207797217512873</v>
      </c>
      <c r="BG11" s="17">
        <v>0.21893382411488899</v>
      </c>
      <c r="BH11" s="17">
        <v>0.26588757786836698</v>
      </c>
      <c r="BI11" s="17"/>
      <c r="BJ11" s="17">
        <v>0.210337539156223</v>
      </c>
      <c r="BK11" s="17">
        <v>0.28652760928029097</v>
      </c>
      <c r="BL11" s="17">
        <v>0.26452055245997302</v>
      </c>
      <c r="BM11" s="17">
        <v>0.21128719925610201</v>
      </c>
      <c r="BN11" s="17"/>
      <c r="BO11" s="17">
        <v>0.26630150984773598</v>
      </c>
      <c r="BP11" s="17">
        <v>0.181919373943321</v>
      </c>
      <c r="BQ11" s="17">
        <v>0.22990392567547599</v>
      </c>
      <c r="BR11" s="17"/>
      <c r="BS11" s="17">
        <v>0.23312964080006501</v>
      </c>
      <c r="BT11" s="17">
        <v>0.228993411415362</v>
      </c>
      <c r="BU11" s="17"/>
      <c r="BV11" s="17">
        <v>0.25453268901485798</v>
      </c>
      <c r="BW11" s="17">
        <v>0.20352480903645401</v>
      </c>
      <c r="BX11" s="17">
        <v>0.25444440317054401</v>
      </c>
      <c r="BY11" s="17"/>
      <c r="BZ11" s="17">
        <v>0.245178931488093</v>
      </c>
      <c r="CA11" s="17">
        <v>0.18710133811773599</v>
      </c>
    </row>
    <row r="12" spans="2:79" x14ac:dyDescent="0.3">
      <c r="B12" s="18" t="s">
        <v>324</v>
      </c>
      <c r="C12" s="17">
        <v>0.18059844254853299</v>
      </c>
      <c r="D12" s="17">
        <v>0.17222190983992</v>
      </c>
      <c r="E12" s="17">
        <v>0.190145919971934</v>
      </c>
      <c r="F12" s="17"/>
      <c r="G12" s="17">
        <v>0.127884270777647</v>
      </c>
      <c r="H12" s="17">
        <v>0.220742855653145</v>
      </c>
      <c r="I12" s="17">
        <v>0.18581346413142399</v>
      </c>
      <c r="J12" s="17">
        <v>0.16968584192789701</v>
      </c>
      <c r="K12" s="17">
        <v>0.16265316140163899</v>
      </c>
      <c r="L12" s="17">
        <v>0.202319454573054</v>
      </c>
      <c r="M12" s="17"/>
      <c r="N12" s="17">
        <v>0.17184454924493001</v>
      </c>
      <c r="O12" s="17">
        <v>0.21325341530007</v>
      </c>
      <c r="P12" s="17">
        <v>0.184698589637039</v>
      </c>
      <c r="Q12" s="17">
        <v>0.15624257377030801</v>
      </c>
      <c r="R12" s="17"/>
      <c r="S12" s="17">
        <v>0.172414242702537</v>
      </c>
      <c r="T12" s="17">
        <v>0.19756126586875</v>
      </c>
      <c r="U12" s="17">
        <v>0.136007369066345</v>
      </c>
      <c r="V12" s="17">
        <v>0.26466659885285099</v>
      </c>
      <c r="W12" s="17">
        <v>6.6836251848540404E-2</v>
      </c>
      <c r="X12" s="17">
        <v>0.205773951982164</v>
      </c>
      <c r="Y12" s="17">
        <v>0.19558618294625801</v>
      </c>
      <c r="Z12" s="17">
        <v>0.17873044957996301</v>
      </c>
      <c r="AA12" s="17">
        <v>0.167679603056377</v>
      </c>
      <c r="AB12" s="17">
        <v>0.130559077576439</v>
      </c>
      <c r="AC12" s="17">
        <v>0.239774888997766</v>
      </c>
      <c r="AD12" s="17">
        <v>0.21881699987091</v>
      </c>
      <c r="AE12" s="17"/>
      <c r="AF12" s="17">
        <v>0.21094605545803399</v>
      </c>
      <c r="AG12" s="17">
        <v>0.16181151173036201</v>
      </c>
      <c r="AH12" s="17">
        <v>0.16618749570386401</v>
      </c>
      <c r="AI12" s="17">
        <v>0.15734678134866001</v>
      </c>
      <c r="AJ12" s="17">
        <v>0.25693866482963801</v>
      </c>
      <c r="AK12" s="17"/>
      <c r="AL12" s="17">
        <v>0.17598310704537001</v>
      </c>
      <c r="AM12" s="17">
        <v>0.19428802466480599</v>
      </c>
      <c r="AN12" s="17">
        <v>0.14494409173612599</v>
      </c>
      <c r="AO12" s="17">
        <v>0.120064402915412</v>
      </c>
      <c r="AP12" s="17">
        <v>0.229150321783821</v>
      </c>
      <c r="AQ12" s="17">
        <v>0.26726187110591199</v>
      </c>
      <c r="AR12" s="17"/>
      <c r="AS12" s="17">
        <v>0.16805360325325799</v>
      </c>
      <c r="AT12" s="17">
        <v>0.170292032173185</v>
      </c>
      <c r="AU12" s="17">
        <v>0.18870861472956801</v>
      </c>
      <c r="AV12" s="17">
        <v>0.21086623244022101</v>
      </c>
      <c r="AW12" s="17">
        <v>0.18880686209025599</v>
      </c>
      <c r="AX12" s="17"/>
      <c r="AY12" s="17">
        <v>0.15491240175266</v>
      </c>
      <c r="AZ12" s="17">
        <v>0.197271260685521</v>
      </c>
      <c r="BA12" s="17">
        <v>0.192220142860413</v>
      </c>
      <c r="BB12" s="17">
        <v>0.16178914299977101</v>
      </c>
      <c r="BC12" s="17">
        <v>0.12504829933500899</v>
      </c>
      <c r="BD12" s="17"/>
      <c r="BE12" s="17">
        <v>0.17049780041135601</v>
      </c>
      <c r="BF12" s="17">
        <v>0.18821448762731199</v>
      </c>
      <c r="BG12" s="17">
        <v>0.17345649573175501</v>
      </c>
      <c r="BH12" s="17">
        <v>0.1890172670918</v>
      </c>
      <c r="BI12" s="17"/>
      <c r="BJ12" s="17">
        <v>0.165724356042355</v>
      </c>
      <c r="BK12" s="17">
        <v>0.143113916256186</v>
      </c>
      <c r="BL12" s="17">
        <v>0.158324420810941</v>
      </c>
      <c r="BM12" s="17">
        <v>0.196943214174993</v>
      </c>
      <c r="BN12" s="17"/>
      <c r="BO12" s="17">
        <v>0.10825437615976199</v>
      </c>
      <c r="BP12" s="17">
        <v>0.23973752289338901</v>
      </c>
      <c r="BQ12" s="17">
        <v>0.18504249522162999</v>
      </c>
      <c r="BR12" s="17"/>
      <c r="BS12" s="17">
        <v>0.18274477915953899</v>
      </c>
      <c r="BT12" s="17">
        <v>0.17903677023821599</v>
      </c>
      <c r="BU12" s="17"/>
      <c r="BV12" s="17">
        <v>0.232419681647559</v>
      </c>
      <c r="BW12" s="17">
        <v>0.17481025267445199</v>
      </c>
      <c r="BX12" s="17">
        <v>0.14230240248242701</v>
      </c>
      <c r="BY12" s="17"/>
      <c r="BZ12" s="17">
        <v>0.128146048930213</v>
      </c>
      <c r="CA12" s="17">
        <v>0.123633984548029</v>
      </c>
    </row>
    <row r="13" spans="2:79" x14ac:dyDescent="0.3">
      <c r="B13" s="18" t="s">
        <v>325</v>
      </c>
      <c r="C13" s="17">
        <v>0.15989614288158599</v>
      </c>
      <c r="D13" s="17">
        <v>0.172332009769189</v>
      </c>
      <c r="E13" s="17">
        <v>0.148462351782638</v>
      </c>
      <c r="F13" s="17"/>
      <c r="G13" s="17">
        <v>0.16164867681827599</v>
      </c>
      <c r="H13" s="17">
        <v>0.14970152666956699</v>
      </c>
      <c r="I13" s="17">
        <v>0.143987978869099</v>
      </c>
      <c r="J13" s="17">
        <v>0.17094564651048999</v>
      </c>
      <c r="K13" s="17">
        <v>0.16792831570408001</v>
      </c>
      <c r="L13" s="17">
        <v>0.16634362993196</v>
      </c>
      <c r="M13" s="17"/>
      <c r="N13" s="17">
        <v>0.15346523978475601</v>
      </c>
      <c r="O13" s="17">
        <v>0.17241441316195399</v>
      </c>
      <c r="P13" s="17">
        <v>0.158231455943872</v>
      </c>
      <c r="Q13" s="17">
        <v>0.15911607085785501</v>
      </c>
      <c r="R13" s="17"/>
      <c r="S13" s="17">
        <v>0.11312964683024899</v>
      </c>
      <c r="T13" s="17">
        <v>0.165715840213504</v>
      </c>
      <c r="U13" s="17">
        <v>0.146218207206363</v>
      </c>
      <c r="V13" s="17">
        <v>0.15062808152351401</v>
      </c>
      <c r="W13" s="17">
        <v>0.22183003776746399</v>
      </c>
      <c r="X13" s="17">
        <v>0.20694059859587999</v>
      </c>
      <c r="Y13" s="17">
        <v>0.12587462159445101</v>
      </c>
      <c r="Z13" s="17">
        <v>0.243160149434479</v>
      </c>
      <c r="AA13" s="17">
        <v>0.12985709234186599</v>
      </c>
      <c r="AB13" s="17">
        <v>0.23455534058581701</v>
      </c>
      <c r="AC13" s="17">
        <v>0.127521444063146</v>
      </c>
      <c r="AD13" s="17">
        <v>7.3375437292848802E-2</v>
      </c>
      <c r="AE13" s="17"/>
      <c r="AF13" s="17">
        <v>0.20013520378136501</v>
      </c>
      <c r="AG13" s="17">
        <v>0.17173779164136399</v>
      </c>
      <c r="AH13" s="17">
        <v>0.13870248738616001</v>
      </c>
      <c r="AI13" s="17">
        <v>0.159734714066431</v>
      </c>
      <c r="AJ13" s="17">
        <v>0.12531061274039601</v>
      </c>
      <c r="AK13" s="17"/>
      <c r="AL13" s="17">
        <v>0.16972679763934201</v>
      </c>
      <c r="AM13" s="17">
        <v>0.16993050182628899</v>
      </c>
      <c r="AN13" s="17">
        <v>0.159756718315262</v>
      </c>
      <c r="AO13" s="17">
        <v>0.204688475036651</v>
      </c>
      <c r="AP13" s="17">
        <v>0.14204363052024899</v>
      </c>
      <c r="AQ13" s="17">
        <v>0.148018474232706</v>
      </c>
      <c r="AR13" s="17"/>
      <c r="AS13" s="17">
        <v>0.13546655030882701</v>
      </c>
      <c r="AT13" s="17">
        <v>0.17903695181236301</v>
      </c>
      <c r="AU13" s="17">
        <v>0.15612534348839899</v>
      </c>
      <c r="AV13" s="17">
        <v>0.14912412664751101</v>
      </c>
      <c r="AW13" s="17">
        <v>6.4878882476744698E-2</v>
      </c>
      <c r="AX13" s="17"/>
      <c r="AY13" s="17">
        <v>0.20318032394157101</v>
      </c>
      <c r="AZ13" s="17">
        <v>0.14990875185085101</v>
      </c>
      <c r="BA13" s="17">
        <v>0.12694337001525399</v>
      </c>
      <c r="BB13" s="17">
        <v>0.13632392720051201</v>
      </c>
      <c r="BC13" s="17">
        <v>0.17232830523270201</v>
      </c>
      <c r="BD13" s="17"/>
      <c r="BE13" s="17">
        <v>0</v>
      </c>
      <c r="BF13" s="17">
        <v>0.189801159603948</v>
      </c>
      <c r="BG13" s="17">
        <v>0.168070322802538</v>
      </c>
      <c r="BH13" s="17">
        <v>0.14818249837146399</v>
      </c>
      <c r="BI13" s="17"/>
      <c r="BJ13" s="17">
        <v>0.14438494933697499</v>
      </c>
      <c r="BK13" s="17">
        <v>0.15269947527328301</v>
      </c>
      <c r="BL13" s="17">
        <v>0.145459040144677</v>
      </c>
      <c r="BM13" s="17">
        <v>0.17214054757976399</v>
      </c>
      <c r="BN13" s="17"/>
      <c r="BO13" s="17">
        <v>0.169103573197737</v>
      </c>
      <c r="BP13" s="17">
        <v>0.15708999842699001</v>
      </c>
      <c r="BQ13" s="17">
        <v>0.16082957377863399</v>
      </c>
      <c r="BR13" s="17"/>
      <c r="BS13" s="17">
        <v>0.15780146520443</v>
      </c>
      <c r="BT13" s="17">
        <v>0.16366934168099101</v>
      </c>
      <c r="BU13" s="17"/>
      <c r="BV13" s="17">
        <v>0.153242310839866</v>
      </c>
      <c r="BW13" s="17">
        <v>0.162023895684968</v>
      </c>
      <c r="BX13" s="17">
        <v>0.16327406443256001</v>
      </c>
      <c r="BY13" s="17"/>
      <c r="BZ13" s="17">
        <v>0.106384348663809</v>
      </c>
      <c r="CA13" s="17">
        <v>0.272484923882576</v>
      </c>
    </row>
    <row r="14" spans="2:79" x14ac:dyDescent="0.3">
      <c r="B14" s="18" t="s">
        <v>326</v>
      </c>
      <c r="C14" s="17">
        <v>8.2025713542186796E-2</v>
      </c>
      <c r="D14" s="17">
        <v>7.5072469898486802E-2</v>
      </c>
      <c r="E14" s="17">
        <v>8.9516281106690798E-2</v>
      </c>
      <c r="F14" s="17"/>
      <c r="G14" s="17">
        <v>5.1029969697665198E-2</v>
      </c>
      <c r="H14" s="17">
        <v>3.04172938921431E-2</v>
      </c>
      <c r="I14" s="17">
        <v>7.6814990571950806E-2</v>
      </c>
      <c r="J14" s="17">
        <v>8.7879143063254297E-2</v>
      </c>
      <c r="K14" s="17">
        <v>0.14383007383610399</v>
      </c>
      <c r="L14" s="17">
        <v>0.103343184932903</v>
      </c>
      <c r="M14" s="17"/>
      <c r="N14" s="17">
        <v>8.26252293929019E-2</v>
      </c>
      <c r="O14" s="17">
        <v>5.1625893955376201E-2</v>
      </c>
      <c r="P14" s="17">
        <v>7.9905938291546394E-2</v>
      </c>
      <c r="Q14" s="17">
        <v>0.11065384578137601</v>
      </c>
      <c r="R14" s="17"/>
      <c r="S14" s="17">
        <v>5.93056829239808E-2</v>
      </c>
      <c r="T14" s="17">
        <v>9.7721739802945407E-2</v>
      </c>
      <c r="U14" s="17">
        <v>9.8033121211831206E-2</v>
      </c>
      <c r="V14" s="17">
        <v>9.6275612598727897E-2</v>
      </c>
      <c r="W14" s="17">
        <v>6.4198869589499899E-2</v>
      </c>
      <c r="X14" s="17">
        <v>0.102821995114978</v>
      </c>
      <c r="Y14" s="17">
        <v>7.1318433789711505E-2</v>
      </c>
      <c r="Z14" s="17">
        <v>0</v>
      </c>
      <c r="AA14" s="17">
        <v>9.63333149819907E-2</v>
      </c>
      <c r="AB14" s="17">
        <v>8.0941781559850795E-2</v>
      </c>
      <c r="AC14" s="17">
        <v>0.124514034534005</v>
      </c>
      <c r="AD14" s="17">
        <v>0</v>
      </c>
      <c r="AE14" s="17"/>
      <c r="AF14" s="17">
        <v>3.6685471068913199E-2</v>
      </c>
      <c r="AG14" s="17">
        <v>9.00664853300049E-2</v>
      </c>
      <c r="AH14" s="17">
        <v>0.11153123647627999</v>
      </c>
      <c r="AI14" s="17">
        <v>8.4295501839337303E-2</v>
      </c>
      <c r="AJ14" s="17">
        <v>7.42213068328232E-2</v>
      </c>
      <c r="AK14" s="17"/>
      <c r="AL14" s="17">
        <v>9.47605106619136E-2</v>
      </c>
      <c r="AM14" s="17">
        <v>4.3097639744715498E-2</v>
      </c>
      <c r="AN14" s="17">
        <v>9.0789064550174797E-2</v>
      </c>
      <c r="AO14" s="17">
        <v>8.5782593865266002E-2</v>
      </c>
      <c r="AP14" s="17">
        <v>2.3828886888791499E-2</v>
      </c>
      <c r="AQ14" s="17">
        <v>8.6629195970436404E-2</v>
      </c>
      <c r="AR14" s="17"/>
      <c r="AS14" s="17">
        <v>0.11128322765158</v>
      </c>
      <c r="AT14" s="17">
        <v>4.8564758628369099E-2</v>
      </c>
      <c r="AU14" s="17">
        <v>9.4104690357577001E-2</v>
      </c>
      <c r="AV14" s="17">
        <v>0.12884502666468201</v>
      </c>
      <c r="AW14" s="17">
        <v>0.19074757297615899</v>
      </c>
      <c r="AX14" s="17"/>
      <c r="AY14" s="17">
        <v>8.9056660925062606E-2</v>
      </c>
      <c r="AZ14" s="17">
        <v>8.5441971308303694E-2</v>
      </c>
      <c r="BA14" s="17">
        <v>6.6446866661699203E-2</v>
      </c>
      <c r="BB14" s="17">
        <v>7.6064606460733097E-2</v>
      </c>
      <c r="BC14" s="17">
        <v>0.12715216509985899</v>
      </c>
      <c r="BD14" s="17"/>
      <c r="BE14" s="17">
        <v>8.2736449067095805E-2</v>
      </c>
      <c r="BF14" s="17">
        <v>6.0862184713574997E-2</v>
      </c>
      <c r="BG14" s="17">
        <v>7.3328591546841598E-2</v>
      </c>
      <c r="BH14" s="17">
        <v>0.112166065947679</v>
      </c>
      <c r="BI14" s="17"/>
      <c r="BJ14" s="17">
        <v>8.7686516542535106E-2</v>
      </c>
      <c r="BK14" s="17">
        <v>9.7130935363610602E-2</v>
      </c>
      <c r="BL14" s="17">
        <v>5.89069779901931E-2</v>
      </c>
      <c r="BM14" s="17">
        <v>8.9606458143203394E-2</v>
      </c>
      <c r="BN14" s="17"/>
      <c r="BO14" s="17">
        <v>5.1082103521346303E-2</v>
      </c>
      <c r="BP14" s="17">
        <v>6.0265533901051299E-2</v>
      </c>
      <c r="BQ14" s="17">
        <v>9.3960618242025104E-2</v>
      </c>
      <c r="BR14" s="17"/>
      <c r="BS14" s="17">
        <v>8.9698347772610904E-2</v>
      </c>
      <c r="BT14" s="17">
        <v>7.2672352665933401E-2</v>
      </c>
      <c r="BU14" s="17"/>
      <c r="BV14" s="17">
        <v>8.4333598384787406E-2</v>
      </c>
      <c r="BW14" s="17">
        <v>9.0208987107737504E-2</v>
      </c>
      <c r="BX14" s="17">
        <v>6.2584587697785896E-2</v>
      </c>
      <c r="BY14" s="17"/>
      <c r="BZ14" s="17">
        <v>7.5000052581298299E-2</v>
      </c>
      <c r="CA14" s="17">
        <v>0.11379967952106899</v>
      </c>
    </row>
    <row r="15" spans="2:79" x14ac:dyDescent="0.3">
      <c r="B15" s="18" t="s">
        <v>327</v>
      </c>
      <c r="C15" s="19">
        <v>3.3389275292592502E-2</v>
      </c>
      <c r="D15" s="19">
        <v>3.4054627933691302E-2</v>
      </c>
      <c r="E15" s="19">
        <v>3.2936545028835598E-2</v>
      </c>
      <c r="F15" s="19"/>
      <c r="G15" s="19">
        <v>1.07212519669008E-2</v>
      </c>
      <c r="H15" s="19">
        <v>0</v>
      </c>
      <c r="I15" s="19">
        <v>2.46028378070875E-2</v>
      </c>
      <c r="J15" s="19">
        <v>4.4702830209380498E-2</v>
      </c>
      <c r="K15" s="19">
        <v>6.0245625648412203E-2</v>
      </c>
      <c r="L15" s="19">
        <v>5.6544884386587203E-2</v>
      </c>
      <c r="M15" s="19"/>
      <c r="N15" s="19">
        <v>3.73271332027185E-2</v>
      </c>
      <c r="O15" s="19">
        <v>2.87821603595124E-2</v>
      </c>
      <c r="P15" s="19">
        <v>3.2855988835005102E-2</v>
      </c>
      <c r="Q15" s="19">
        <v>3.5436898724194102E-2</v>
      </c>
      <c r="R15" s="19"/>
      <c r="S15" s="19">
        <v>3.4390896289519503E-2</v>
      </c>
      <c r="T15" s="19">
        <v>3.4124451011745799E-2</v>
      </c>
      <c r="U15" s="19">
        <v>4.1173531881308699E-2</v>
      </c>
      <c r="V15" s="19">
        <v>6.1640685273321102E-2</v>
      </c>
      <c r="W15" s="19">
        <v>4.3870863780069699E-2</v>
      </c>
      <c r="X15" s="19">
        <v>3.9463263324049598E-2</v>
      </c>
      <c r="Y15" s="19">
        <v>1.3977710092513701E-2</v>
      </c>
      <c r="Z15" s="19">
        <v>3.1957381629953797E-2</v>
      </c>
      <c r="AA15" s="19">
        <v>3.7879871250904001E-2</v>
      </c>
      <c r="AB15" s="19">
        <v>1.8779066391348301E-2</v>
      </c>
      <c r="AC15" s="19">
        <v>0</v>
      </c>
      <c r="AD15" s="19">
        <v>0</v>
      </c>
      <c r="AE15" s="19"/>
      <c r="AF15" s="19">
        <v>6.3515498536209497E-2</v>
      </c>
      <c r="AG15" s="19">
        <v>1.50514472349636E-2</v>
      </c>
      <c r="AH15" s="19">
        <v>6.1929874018089699E-2</v>
      </c>
      <c r="AI15" s="19">
        <v>3.5497375910284998E-2</v>
      </c>
      <c r="AJ15" s="19">
        <v>3.0785011226557201E-2</v>
      </c>
      <c r="AK15" s="19"/>
      <c r="AL15" s="19">
        <v>1.43531163259525E-2</v>
      </c>
      <c r="AM15" s="19">
        <v>5.40336694079218E-2</v>
      </c>
      <c r="AN15" s="19">
        <v>4.5410983100360298E-2</v>
      </c>
      <c r="AO15" s="19">
        <v>4.2623639713093603E-2</v>
      </c>
      <c r="AP15" s="19">
        <v>2.6058995373696801E-2</v>
      </c>
      <c r="AQ15" s="19">
        <v>1.33202625992552E-2</v>
      </c>
      <c r="AR15" s="19"/>
      <c r="AS15" s="19">
        <v>3.94437959757813E-2</v>
      </c>
      <c r="AT15" s="19">
        <v>3.81554369805309E-2</v>
      </c>
      <c r="AU15" s="19">
        <v>1.9099368473359201E-2</v>
      </c>
      <c r="AV15" s="19">
        <v>2.82973378214409E-2</v>
      </c>
      <c r="AW15" s="19">
        <v>6.3252191383164402E-2</v>
      </c>
      <c r="AX15" s="19"/>
      <c r="AY15" s="19">
        <v>7.3737857207588201E-2</v>
      </c>
      <c r="AZ15" s="19">
        <v>1.4450978238984899E-2</v>
      </c>
      <c r="BA15" s="19">
        <v>3.0410009805483199E-2</v>
      </c>
      <c r="BB15" s="19">
        <v>1.0029037964479799E-2</v>
      </c>
      <c r="BC15" s="19">
        <v>8.6077623246169299E-2</v>
      </c>
      <c r="BD15" s="19"/>
      <c r="BE15" s="19">
        <v>0</v>
      </c>
      <c r="BF15" s="19">
        <v>2.3376532506807501E-2</v>
      </c>
      <c r="BG15" s="19">
        <v>4.2784490244573203E-2</v>
      </c>
      <c r="BH15" s="19">
        <v>3.0013294712169201E-2</v>
      </c>
      <c r="BI15" s="19"/>
      <c r="BJ15" s="19">
        <v>1.3928747061260001E-2</v>
      </c>
      <c r="BK15" s="19">
        <v>0</v>
      </c>
      <c r="BL15" s="19">
        <v>2.51429391679996E-2</v>
      </c>
      <c r="BM15" s="19">
        <v>4.5437240523616203E-2</v>
      </c>
      <c r="BN15" s="19"/>
      <c r="BO15" s="19">
        <v>0</v>
      </c>
      <c r="BP15" s="19">
        <v>1.30410173226419E-2</v>
      </c>
      <c r="BQ15" s="19">
        <v>4.4866066150967103E-2</v>
      </c>
      <c r="BR15" s="19"/>
      <c r="BS15" s="19">
        <v>4.9126802943450502E-2</v>
      </c>
      <c r="BT15" s="19">
        <v>1.33020696518953E-2</v>
      </c>
      <c r="BU15" s="19"/>
      <c r="BV15" s="19">
        <v>6.5934164691538004E-3</v>
      </c>
      <c r="BW15" s="19">
        <v>3.6039578316927202E-2</v>
      </c>
      <c r="BX15" s="19">
        <v>5.0791653995501798E-2</v>
      </c>
      <c r="BY15" s="19"/>
      <c r="BZ15" s="19">
        <v>4.3484114434491898E-2</v>
      </c>
      <c r="CA15" s="19">
        <v>2.1812592154003298E-2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659</v>
      </c>
      <c r="D7" s="10">
        <v>321</v>
      </c>
      <c r="E7" s="10">
        <v>336</v>
      </c>
      <c r="F7" s="10"/>
      <c r="G7" s="10">
        <v>99</v>
      </c>
      <c r="H7" s="10">
        <v>100</v>
      </c>
      <c r="I7" s="10">
        <v>119</v>
      </c>
      <c r="J7" s="10">
        <v>103</v>
      </c>
      <c r="K7" s="10">
        <v>100</v>
      </c>
      <c r="L7" s="10">
        <v>138</v>
      </c>
      <c r="M7" s="10"/>
      <c r="N7" s="10">
        <v>179</v>
      </c>
      <c r="O7" s="10">
        <v>166</v>
      </c>
      <c r="P7" s="10">
        <v>154</v>
      </c>
      <c r="Q7" s="10">
        <v>156</v>
      </c>
      <c r="R7" s="10"/>
      <c r="S7" s="10">
        <v>93</v>
      </c>
      <c r="T7" s="10">
        <v>90</v>
      </c>
      <c r="U7" s="10">
        <v>48</v>
      </c>
      <c r="V7" s="10">
        <v>63</v>
      </c>
      <c r="W7" s="10">
        <v>44</v>
      </c>
      <c r="X7" s="10">
        <v>66</v>
      </c>
      <c r="Y7" s="10">
        <v>67</v>
      </c>
      <c r="Z7" s="10">
        <v>21</v>
      </c>
      <c r="AA7" s="10">
        <v>83</v>
      </c>
      <c r="AB7" s="10">
        <v>47</v>
      </c>
      <c r="AC7" s="10">
        <v>23</v>
      </c>
      <c r="AD7" s="10">
        <v>14</v>
      </c>
      <c r="AE7" s="10"/>
      <c r="AF7" s="10">
        <v>127</v>
      </c>
      <c r="AG7" s="10">
        <v>231</v>
      </c>
      <c r="AH7" s="10">
        <v>62</v>
      </c>
      <c r="AI7" s="10">
        <v>84</v>
      </c>
      <c r="AJ7" s="10">
        <v>29</v>
      </c>
      <c r="AK7" s="10"/>
      <c r="AL7" s="10">
        <v>165</v>
      </c>
      <c r="AM7" s="10">
        <v>113</v>
      </c>
      <c r="AN7" s="10">
        <v>63</v>
      </c>
      <c r="AO7" s="10">
        <v>136</v>
      </c>
      <c r="AP7" s="10">
        <v>39</v>
      </c>
      <c r="AQ7" s="10">
        <v>71</v>
      </c>
      <c r="AR7" s="10"/>
      <c r="AS7" s="10">
        <v>117</v>
      </c>
      <c r="AT7" s="10">
        <v>304</v>
      </c>
      <c r="AU7" s="10">
        <v>150</v>
      </c>
      <c r="AV7" s="10">
        <v>72</v>
      </c>
      <c r="AW7" s="10">
        <v>15</v>
      </c>
      <c r="AX7" s="10"/>
      <c r="AY7" s="10">
        <v>159</v>
      </c>
      <c r="AZ7" s="10">
        <v>265</v>
      </c>
      <c r="BA7" s="10">
        <v>127</v>
      </c>
      <c r="BB7" s="10">
        <v>77</v>
      </c>
      <c r="BC7" s="10">
        <v>24</v>
      </c>
      <c r="BD7" s="10"/>
      <c r="BE7" s="10">
        <v>24</v>
      </c>
      <c r="BF7" s="10">
        <v>122</v>
      </c>
      <c r="BG7" s="10">
        <v>310</v>
      </c>
      <c r="BH7" s="10">
        <v>196</v>
      </c>
      <c r="BI7" s="10"/>
      <c r="BJ7" s="10">
        <v>72</v>
      </c>
      <c r="BK7" s="10">
        <v>50</v>
      </c>
      <c r="BL7" s="10">
        <v>155</v>
      </c>
      <c r="BM7" s="10">
        <v>377</v>
      </c>
      <c r="BN7" s="10"/>
      <c r="BO7" s="10">
        <v>103</v>
      </c>
      <c r="BP7" s="10">
        <v>79</v>
      </c>
      <c r="BQ7" s="10">
        <v>470</v>
      </c>
      <c r="BR7" s="10"/>
      <c r="BS7" s="10">
        <v>372</v>
      </c>
      <c r="BT7" s="10">
        <v>285</v>
      </c>
      <c r="BU7" s="10"/>
      <c r="BV7" s="10">
        <v>153</v>
      </c>
      <c r="BW7" s="10">
        <v>257</v>
      </c>
      <c r="BX7" s="10">
        <v>208</v>
      </c>
      <c r="BY7" s="10"/>
      <c r="BZ7" s="10">
        <v>41</v>
      </c>
      <c r="CA7" s="10">
        <v>42</v>
      </c>
    </row>
    <row r="8" spans="2:79" ht="30" customHeight="1" x14ac:dyDescent="0.3">
      <c r="B8" s="11" t="s">
        <v>20</v>
      </c>
      <c r="C8" s="11">
        <v>660</v>
      </c>
      <c r="D8" s="11">
        <v>329</v>
      </c>
      <c r="E8" s="11">
        <v>328</v>
      </c>
      <c r="F8" s="11"/>
      <c r="G8" s="11">
        <v>92</v>
      </c>
      <c r="H8" s="11">
        <v>108</v>
      </c>
      <c r="I8" s="11">
        <v>121</v>
      </c>
      <c r="J8" s="11">
        <v>118</v>
      </c>
      <c r="K8" s="11">
        <v>91</v>
      </c>
      <c r="L8" s="11">
        <v>129</v>
      </c>
      <c r="M8" s="11"/>
      <c r="N8" s="11">
        <v>167</v>
      </c>
      <c r="O8" s="11">
        <v>168</v>
      </c>
      <c r="P8" s="11">
        <v>159</v>
      </c>
      <c r="Q8" s="11">
        <v>162</v>
      </c>
      <c r="R8" s="11"/>
      <c r="S8" s="11">
        <v>89</v>
      </c>
      <c r="T8" s="11">
        <v>86</v>
      </c>
      <c r="U8" s="11">
        <v>47</v>
      </c>
      <c r="V8" s="11">
        <v>64</v>
      </c>
      <c r="W8" s="11">
        <v>46</v>
      </c>
      <c r="X8" s="11">
        <v>66</v>
      </c>
      <c r="Y8" s="11">
        <v>61</v>
      </c>
      <c r="Z8" s="11">
        <v>22</v>
      </c>
      <c r="AA8" s="11">
        <v>79</v>
      </c>
      <c r="AB8" s="11">
        <v>53</v>
      </c>
      <c r="AC8" s="11">
        <v>30</v>
      </c>
      <c r="AD8" s="11">
        <v>17</v>
      </c>
      <c r="AE8" s="11"/>
      <c r="AF8" s="11">
        <v>124</v>
      </c>
      <c r="AG8" s="11">
        <v>229</v>
      </c>
      <c r="AH8" s="11">
        <v>63</v>
      </c>
      <c r="AI8" s="11">
        <v>85</v>
      </c>
      <c r="AJ8" s="11">
        <v>29</v>
      </c>
      <c r="AK8" s="11"/>
      <c r="AL8" s="11">
        <v>162</v>
      </c>
      <c r="AM8" s="11">
        <v>110</v>
      </c>
      <c r="AN8" s="11">
        <v>63</v>
      </c>
      <c r="AO8" s="11">
        <v>138</v>
      </c>
      <c r="AP8" s="11">
        <v>39</v>
      </c>
      <c r="AQ8" s="11">
        <v>70</v>
      </c>
      <c r="AR8" s="11"/>
      <c r="AS8" s="11">
        <v>114</v>
      </c>
      <c r="AT8" s="11">
        <v>303</v>
      </c>
      <c r="AU8" s="11">
        <v>153</v>
      </c>
      <c r="AV8" s="11">
        <v>72</v>
      </c>
      <c r="AW8" s="11">
        <v>15</v>
      </c>
      <c r="AX8" s="11"/>
      <c r="AY8" s="11">
        <v>154</v>
      </c>
      <c r="AZ8" s="11">
        <v>265</v>
      </c>
      <c r="BA8" s="11">
        <v>131</v>
      </c>
      <c r="BB8" s="11">
        <v>79</v>
      </c>
      <c r="BC8" s="11">
        <v>24</v>
      </c>
      <c r="BD8" s="11"/>
      <c r="BE8" s="11">
        <v>23</v>
      </c>
      <c r="BF8" s="11">
        <v>123</v>
      </c>
      <c r="BG8" s="11">
        <v>310</v>
      </c>
      <c r="BH8" s="11">
        <v>196</v>
      </c>
      <c r="BI8" s="11"/>
      <c r="BJ8" s="11">
        <v>74</v>
      </c>
      <c r="BK8" s="11">
        <v>49</v>
      </c>
      <c r="BL8" s="11">
        <v>154</v>
      </c>
      <c r="BM8" s="11">
        <v>377</v>
      </c>
      <c r="BN8" s="11"/>
      <c r="BO8" s="11">
        <v>105</v>
      </c>
      <c r="BP8" s="11">
        <v>79</v>
      </c>
      <c r="BQ8" s="11">
        <v>468</v>
      </c>
      <c r="BR8" s="11"/>
      <c r="BS8" s="11">
        <v>371</v>
      </c>
      <c r="BT8" s="11">
        <v>287</v>
      </c>
      <c r="BU8" s="11"/>
      <c r="BV8" s="11">
        <v>153</v>
      </c>
      <c r="BW8" s="11">
        <v>259</v>
      </c>
      <c r="BX8" s="11">
        <v>207</v>
      </c>
      <c r="BY8" s="11"/>
      <c r="BZ8" s="11">
        <v>40</v>
      </c>
      <c r="CA8" s="11">
        <v>43</v>
      </c>
    </row>
    <row r="9" spans="2:79" x14ac:dyDescent="0.3">
      <c r="B9" s="18" t="s">
        <v>321</v>
      </c>
      <c r="C9" s="17">
        <v>6.6259738290922798E-2</v>
      </c>
      <c r="D9" s="17">
        <v>6.7451266392853801E-2</v>
      </c>
      <c r="E9" s="17">
        <v>6.5490375975708406E-2</v>
      </c>
      <c r="F9" s="17"/>
      <c r="G9" s="17">
        <v>0.11862318856538701</v>
      </c>
      <c r="H9" s="17">
        <v>0.144805916757449</v>
      </c>
      <c r="I9" s="17">
        <v>4.5292306203608197E-2</v>
      </c>
      <c r="J9" s="17">
        <v>2.6053520563891E-2</v>
      </c>
      <c r="K9" s="17">
        <v>4.0288901655280498E-2</v>
      </c>
      <c r="L9" s="17">
        <v>3.75514430203997E-2</v>
      </c>
      <c r="M9" s="17"/>
      <c r="N9" s="17">
        <v>0.110447422740407</v>
      </c>
      <c r="O9" s="17">
        <v>5.3248404190000397E-2</v>
      </c>
      <c r="P9" s="17">
        <v>5.2419882802834397E-2</v>
      </c>
      <c r="Q9" s="17">
        <v>4.93807026281846E-2</v>
      </c>
      <c r="R9" s="17"/>
      <c r="S9" s="17">
        <v>0.11762490745785301</v>
      </c>
      <c r="T9" s="17">
        <v>7.5735674422013094E-2</v>
      </c>
      <c r="U9" s="17">
        <v>7.7643282179334597E-2</v>
      </c>
      <c r="V9" s="17">
        <v>1.52426896466233E-2</v>
      </c>
      <c r="W9" s="17">
        <v>4.9061009138398899E-2</v>
      </c>
      <c r="X9" s="17">
        <v>7.5813523641662203E-2</v>
      </c>
      <c r="Y9" s="17">
        <v>5.45759927087019E-2</v>
      </c>
      <c r="Z9" s="17">
        <v>0.10424052788714901</v>
      </c>
      <c r="AA9" s="17">
        <v>5.8076964547830401E-2</v>
      </c>
      <c r="AB9" s="17">
        <v>4.5151426633622899E-2</v>
      </c>
      <c r="AC9" s="17">
        <v>0</v>
      </c>
      <c r="AD9" s="17">
        <v>0.131765545733838</v>
      </c>
      <c r="AE9" s="17"/>
      <c r="AF9" s="17">
        <v>7.7569130530503905E-2</v>
      </c>
      <c r="AG9" s="17">
        <v>8.8419477155573106E-2</v>
      </c>
      <c r="AH9" s="17">
        <v>3.8945887873804902E-2</v>
      </c>
      <c r="AI9" s="17">
        <v>2.1981384726085199E-2</v>
      </c>
      <c r="AJ9" s="17">
        <v>2.9474767006093899E-2</v>
      </c>
      <c r="AK9" s="17"/>
      <c r="AL9" s="17">
        <v>0.113867481783578</v>
      </c>
      <c r="AM9" s="17">
        <v>8.6819579215796694E-2</v>
      </c>
      <c r="AN9" s="17">
        <v>3.1431977669169803E-2</v>
      </c>
      <c r="AO9" s="17">
        <v>5.0194661594501901E-2</v>
      </c>
      <c r="AP9" s="17">
        <v>5.73330791706851E-2</v>
      </c>
      <c r="AQ9" s="17">
        <v>2.4637574159556301E-2</v>
      </c>
      <c r="AR9" s="17"/>
      <c r="AS9" s="17">
        <v>0.120620885342884</v>
      </c>
      <c r="AT9" s="17">
        <v>7.56082587267769E-2</v>
      </c>
      <c r="AU9" s="17">
        <v>6.6776442727963297E-3</v>
      </c>
      <c r="AV9" s="17">
        <v>5.6765278985810699E-2</v>
      </c>
      <c r="AW9" s="17">
        <v>0.122132224270957</v>
      </c>
      <c r="AX9" s="17"/>
      <c r="AY9" s="17">
        <v>0.14759077437548901</v>
      </c>
      <c r="AZ9" s="17">
        <v>4.6897124539899998E-2</v>
      </c>
      <c r="BA9" s="17">
        <v>3.5416922499275097E-2</v>
      </c>
      <c r="BB9" s="17">
        <v>3.81106466256841E-2</v>
      </c>
      <c r="BC9" s="17">
        <v>4.0015023808372401E-2</v>
      </c>
      <c r="BD9" s="17"/>
      <c r="BE9" s="17">
        <v>8.5945061042430104E-2</v>
      </c>
      <c r="BF9" s="17">
        <v>6.5936711950074695E-2</v>
      </c>
      <c r="BG9" s="17">
        <v>7.8552441806208906E-2</v>
      </c>
      <c r="BH9" s="17">
        <v>4.19187354382725E-2</v>
      </c>
      <c r="BI9" s="17"/>
      <c r="BJ9" s="17">
        <v>5.2612996857258197E-2</v>
      </c>
      <c r="BK9" s="17">
        <v>0.129134827098254</v>
      </c>
      <c r="BL9" s="17">
        <v>5.9644974097300699E-2</v>
      </c>
      <c r="BM9" s="17">
        <v>6.4411263523945106E-2</v>
      </c>
      <c r="BN9" s="17"/>
      <c r="BO9" s="17">
        <v>6.5838996263021005E-2</v>
      </c>
      <c r="BP9" s="17">
        <v>7.9517265530578807E-2</v>
      </c>
      <c r="BQ9" s="17">
        <v>6.5163245371356399E-2</v>
      </c>
      <c r="BR9" s="17"/>
      <c r="BS9" s="17">
        <v>7.2017869365911494E-2</v>
      </c>
      <c r="BT9" s="17">
        <v>5.5901890720091003E-2</v>
      </c>
      <c r="BU9" s="17"/>
      <c r="BV9" s="17">
        <v>4.8481486442028203E-2</v>
      </c>
      <c r="BW9" s="17">
        <v>7.1728059281477505E-2</v>
      </c>
      <c r="BX9" s="17">
        <v>7.6751531840442505E-2</v>
      </c>
      <c r="BY9" s="17"/>
      <c r="BZ9" s="17">
        <v>0.11298511967689499</v>
      </c>
      <c r="CA9" s="17">
        <v>0.137326772130061</v>
      </c>
    </row>
    <row r="10" spans="2:79" x14ac:dyDescent="0.3">
      <c r="B10" s="18" t="s">
        <v>322</v>
      </c>
      <c r="C10" s="17">
        <v>0.110587386905056</v>
      </c>
      <c r="D10" s="17">
        <v>0.10951455546479499</v>
      </c>
      <c r="E10" s="17">
        <v>0.11237015452893299</v>
      </c>
      <c r="F10" s="17"/>
      <c r="G10" s="17">
        <v>0.19567368331354501</v>
      </c>
      <c r="H10" s="17">
        <v>0.17516325731804699</v>
      </c>
      <c r="I10" s="17">
        <v>0.17327234225215701</v>
      </c>
      <c r="J10" s="17">
        <v>2.8003714392786601E-2</v>
      </c>
      <c r="K10" s="17">
        <v>7.7688446371832198E-2</v>
      </c>
      <c r="L10" s="17">
        <v>3.5440016989349003E-2</v>
      </c>
      <c r="M10" s="17"/>
      <c r="N10" s="17">
        <v>0.11127754124249201</v>
      </c>
      <c r="O10" s="17">
        <v>0.135624857350301</v>
      </c>
      <c r="P10" s="17">
        <v>9.9586384918863194E-2</v>
      </c>
      <c r="Q10" s="17">
        <v>9.1828259585595901E-2</v>
      </c>
      <c r="R10" s="17"/>
      <c r="S10" s="17">
        <v>0.11196475403424</v>
      </c>
      <c r="T10" s="17">
        <v>0.12561887218487799</v>
      </c>
      <c r="U10" s="17">
        <v>6.9624687802044005E-2</v>
      </c>
      <c r="V10" s="17">
        <v>0.11062894095772401</v>
      </c>
      <c r="W10" s="17">
        <v>0.15902339121928399</v>
      </c>
      <c r="X10" s="17">
        <v>0.15826963108376699</v>
      </c>
      <c r="Y10" s="17">
        <v>8.8489624542549605E-2</v>
      </c>
      <c r="Z10" s="17">
        <v>0.15040335470157701</v>
      </c>
      <c r="AA10" s="17">
        <v>0.15053953889458799</v>
      </c>
      <c r="AB10" s="17">
        <v>0</v>
      </c>
      <c r="AC10" s="17">
        <v>8.3458169272707994E-2</v>
      </c>
      <c r="AD10" s="17">
        <v>6.3547780306154697E-2</v>
      </c>
      <c r="AE10" s="17"/>
      <c r="AF10" s="17">
        <v>7.6136568604033505E-2</v>
      </c>
      <c r="AG10" s="17">
        <v>0.15763795821492199</v>
      </c>
      <c r="AH10" s="17">
        <v>4.6295499521055897E-2</v>
      </c>
      <c r="AI10" s="17">
        <v>5.8946863635494097E-2</v>
      </c>
      <c r="AJ10" s="17">
        <v>0.12728008773527</v>
      </c>
      <c r="AK10" s="17"/>
      <c r="AL10" s="17">
        <v>0.15161392150453201</v>
      </c>
      <c r="AM10" s="17">
        <v>0.105029183677677</v>
      </c>
      <c r="AN10" s="17">
        <v>0.16007874392305901</v>
      </c>
      <c r="AO10" s="17">
        <v>4.0122490215385498E-2</v>
      </c>
      <c r="AP10" s="17">
        <v>0.198249903709207</v>
      </c>
      <c r="AQ10" s="17">
        <v>7.0155458910936899E-2</v>
      </c>
      <c r="AR10" s="17"/>
      <c r="AS10" s="17">
        <v>0.124747744357043</v>
      </c>
      <c r="AT10" s="17">
        <v>0.101909337382696</v>
      </c>
      <c r="AU10" s="17">
        <v>0.110565060105938</v>
      </c>
      <c r="AV10" s="17">
        <v>0.13739411568650101</v>
      </c>
      <c r="AW10" s="17">
        <v>6.0252702472927598E-2</v>
      </c>
      <c r="AX10" s="17"/>
      <c r="AY10" s="17">
        <v>6.6287769746782202E-2</v>
      </c>
      <c r="AZ10" s="17">
        <v>0.12354731889984299</v>
      </c>
      <c r="BA10" s="17">
        <v>0.13875041550712799</v>
      </c>
      <c r="BB10" s="17">
        <v>0.12482639952016</v>
      </c>
      <c r="BC10" s="17">
        <v>8.3398966609976505E-2</v>
      </c>
      <c r="BD10" s="17"/>
      <c r="BE10" s="17">
        <v>7.7532091802083897E-2</v>
      </c>
      <c r="BF10" s="17">
        <v>7.4379554063918996E-2</v>
      </c>
      <c r="BG10" s="17">
        <v>0.107395636924626</v>
      </c>
      <c r="BH10" s="17">
        <v>0.14011603245950099</v>
      </c>
      <c r="BI10" s="17"/>
      <c r="BJ10" s="17">
        <v>0.15764148355952401</v>
      </c>
      <c r="BK10" s="17">
        <v>0.14389230750322299</v>
      </c>
      <c r="BL10" s="17">
        <v>0.101887953756609</v>
      </c>
      <c r="BM10" s="17">
        <v>9.5716980952046005E-2</v>
      </c>
      <c r="BN10" s="17"/>
      <c r="BO10" s="17">
        <v>0.198291582389163</v>
      </c>
      <c r="BP10" s="17">
        <v>0.113409028862283</v>
      </c>
      <c r="BQ10" s="17">
        <v>8.9445148572045802E-2</v>
      </c>
      <c r="BR10" s="17"/>
      <c r="BS10" s="17">
        <v>9.7798051442844106E-2</v>
      </c>
      <c r="BT10" s="17">
        <v>0.12783302723458101</v>
      </c>
      <c r="BU10" s="17"/>
      <c r="BV10" s="17">
        <v>0.11784641040142201</v>
      </c>
      <c r="BW10" s="17">
        <v>0.119197909658893</v>
      </c>
      <c r="BX10" s="17">
        <v>8.5905954993005296E-2</v>
      </c>
      <c r="BY10" s="17"/>
      <c r="BZ10" s="17">
        <v>0.176232542577997</v>
      </c>
      <c r="CA10" s="17">
        <v>0.16227153379734199</v>
      </c>
    </row>
    <row r="11" spans="2:79" x14ac:dyDescent="0.3">
      <c r="B11" s="18" t="s">
        <v>323</v>
      </c>
      <c r="C11" s="17">
        <v>0.225744418722191</v>
      </c>
      <c r="D11" s="17">
        <v>0.21094469863996201</v>
      </c>
      <c r="E11" s="17">
        <v>0.23561259395114201</v>
      </c>
      <c r="F11" s="17"/>
      <c r="G11" s="17">
        <v>0.27467185789484799</v>
      </c>
      <c r="H11" s="17">
        <v>0.20683168908541799</v>
      </c>
      <c r="I11" s="17">
        <v>0.27264026949694797</v>
      </c>
      <c r="J11" s="17">
        <v>0.24097937536563699</v>
      </c>
      <c r="K11" s="17">
        <v>0.15727584714933601</v>
      </c>
      <c r="L11" s="17">
        <v>0.19728192425473101</v>
      </c>
      <c r="M11" s="17"/>
      <c r="N11" s="17">
        <v>0.23841760475231299</v>
      </c>
      <c r="O11" s="17">
        <v>0.21243874926457401</v>
      </c>
      <c r="P11" s="17">
        <v>0.21791566164092399</v>
      </c>
      <c r="Q11" s="17">
        <v>0.23380521548118399</v>
      </c>
      <c r="R11" s="17"/>
      <c r="S11" s="17">
        <v>0.28728631539539301</v>
      </c>
      <c r="T11" s="17">
        <v>0.23684418052049899</v>
      </c>
      <c r="U11" s="17">
        <v>0.19043273577587799</v>
      </c>
      <c r="V11" s="17">
        <v>0.283786114510096</v>
      </c>
      <c r="W11" s="17">
        <v>0.15345646006802</v>
      </c>
      <c r="X11" s="17">
        <v>0.23731155728477701</v>
      </c>
      <c r="Y11" s="17">
        <v>0.14041516981925301</v>
      </c>
      <c r="Z11" s="17">
        <v>0.23754458802999201</v>
      </c>
      <c r="AA11" s="17">
        <v>0.19428218303789599</v>
      </c>
      <c r="AB11" s="17">
        <v>0.191957041650514</v>
      </c>
      <c r="AC11" s="17">
        <v>0.25981610587918802</v>
      </c>
      <c r="AD11" s="17">
        <v>0.362366594132638</v>
      </c>
      <c r="AE11" s="17"/>
      <c r="AF11" s="17">
        <v>0.21019118587100399</v>
      </c>
      <c r="AG11" s="17">
        <v>0.302383322494711</v>
      </c>
      <c r="AH11" s="17">
        <v>0.187253258498873</v>
      </c>
      <c r="AI11" s="17">
        <v>0.104552678788451</v>
      </c>
      <c r="AJ11" s="17">
        <v>0.31108411843314698</v>
      </c>
      <c r="AK11" s="17"/>
      <c r="AL11" s="17">
        <v>0.28190638129703999</v>
      </c>
      <c r="AM11" s="17">
        <v>0.22025303632058399</v>
      </c>
      <c r="AN11" s="17">
        <v>0.243745601942676</v>
      </c>
      <c r="AO11" s="17">
        <v>0.113149355294003</v>
      </c>
      <c r="AP11" s="17">
        <v>0.30494993712712098</v>
      </c>
      <c r="AQ11" s="17">
        <v>0.23687409995975001</v>
      </c>
      <c r="AR11" s="17"/>
      <c r="AS11" s="17">
        <v>0.198205046467054</v>
      </c>
      <c r="AT11" s="17">
        <v>0.24267092331899201</v>
      </c>
      <c r="AU11" s="17">
        <v>0.23817671984083799</v>
      </c>
      <c r="AV11" s="17">
        <v>0.16457162137356099</v>
      </c>
      <c r="AW11" s="17">
        <v>0.27697628799867302</v>
      </c>
      <c r="AX11" s="17"/>
      <c r="AY11" s="17">
        <v>0.16440608310830801</v>
      </c>
      <c r="AZ11" s="17">
        <v>0.26196861720092302</v>
      </c>
      <c r="BA11" s="17">
        <v>0.24252991760656301</v>
      </c>
      <c r="BB11" s="17">
        <v>0.20610489169264901</v>
      </c>
      <c r="BC11" s="17">
        <v>0.25767580229137599</v>
      </c>
      <c r="BD11" s="17"/>
      <c r="BE11" s="17">
        <v>8.7016722644278593E-2</v>
      </c>
      <c r="BF11" s="17">
        <v>0.20786013207492501</v>
      </c>
      <c r="BG11" s="17">
        <v>0.18255129035043099</v>
      </c>
      <c r="BH11" s="17">
        <v>0.325054405167645</v>
      </c>
      <c r="BI11" s="17"/>
      <c r="BJ11" s="17">
        <v>0.15634233904759701</v>
      </c>
      <c r="BK11" s="17">
        <v>0.17555967551229801</v>
      </c>
      <c r="BL11" s="17">
        <v>0.24898296700543801</v>
      </c>
      <c r="BM11" s="17">
        <v>0.23720992886667</v>
      </c>
      <c r="BN11" s="17"/>
      <c r="BO11" s="17">
        <v>0.22400335299162599</v>
      </c>
      <c r="BP11" s="17">
        <v>0.15839656462666901</v>
      </c>
      <c r="BQ11" s="17">
        <v>0.23642244761384101</v>
      </c>
      <c r="BR11" s="17"/>
      <c r="BS11" s="17">
        <v>0.22174968853872801</v>
      </c>
      <c r="BT11" s="17">
        <v>0.22908935767823899</v>
      </c>
      <c r="BU11" s="17"/>
      <c r="BV11" s="17">
        <v>0.33761365847130398</v>
      </c>
      <c r="BW11" s="17">
        <v>0.197268766393523</v>
      </c>
      <c r="BX11" s="17">
        <v>0.1749518841096</v>
      </c>
      <c r="BY11" s="17"/>
      <c r="BZ11" s="17">
        <v>0.31077497180774499</v>
      </c>
      <c r="CA11" s="17">
        <v>0.240963220763726</v>
      </c>
    </row>
    <row r="12" spans="2:79" x14ac:dyDescent="0.3">
      <c r="B12" s="18" t="s">
        <v>324</v>
      </c>
      <c r="C12" s="17">
        <v>0.20538825931899399</v>
      </c>
      <c r="D12" s="17">
        <v>0.18518296115203001</v>
      </c>
      <c r="E12" s="17">
        <v>0.226943866276585</v>
      </c>
      <c r="F12" s="17"/>
      <c r="G12" s="17">
        <v>0.208596418576427</v>
      </c>
      <c r="H12" s="17">
        <v>0.181023923734453</v>
      </c>
      <c r="I12" s="17">
        <v>0.181763179099039</v>
      </c>
      <c r="J12" s="17">
        <v>0.24185798591783</v>
      </c>
      <c r="K12" s="17">
        <v>0.223059892439915</v>
      </c>
      <c r="L12" s="17">
        <v>0.19991197669101701</v>
      </c>
      <c r="M12" s="17"/>
      <c r="N12" s="17">
        <v>0.16520319089633401</v>
      </c>
      <c r="O12" s="17">
        <v>0.24794064041941399</v>
      </c>
      <c r="P12" s="17">
        <v>0.19434180427439601</v>
      </c>
      <c r="Q12" s="17">
        <v>0.21234448020076099</v>
      </c>
      <c r="R12" s="17"/>
      <c r="S12" s="17">
        <v>0.16239100910902399</v>
      </c>
      <c r="T12" s="17">
        <v>0.22717396554100899</v>
      </c>
      <c r="U12" s="17">
        <v>0.230157052797033</v>
      </c>
      <c r="V12" s="17">
        <v>0.201858651390629</v>
      </c>
      <c r="W12" s="17">
        <v>0.18141622468860899</v>
      </c>
      <c r="X12" s="17">
        <v>0.19880904233850599</v>
      </c>
      <c r="Y12" s="17">
        <v>0.237070642743578</v>
      </c>
      <c r="Z12" s="17">
        <v>0.226831279427604</v>
      </c>
      <c r="AA12" s="17">
        <v>0.24508465280882699</v>
      </c>
      <c r="AB12" s="17">
        <v>0.17273172899136899</v>
      </c>
      <c r="AC12" s="17">
        <v>0.279844493709899</v>
      </c>
      <c r="AD12" s="17">
        <v>0</v>
      </c>
      <c r="AE12" s="17"/>
      <c r="AF12" s="17">
        <v>0.18967455717336101</v>
      </c>
      <c r="AG12" s="17">
        <v>0.18024692379406801</v>
      </c>
      <c r="AH12" s="17">
        <v>0.29853977868944698</v>
      </c>
      <c r="AI12" s="17">
        <v>0.16519892653705001</v>
      </c>
      <c r="AJ12" s="17">
        <v>0.33589779423611099</v>
      </c>
      <c r="AK12" s="17"/>
      <c r="AL12" s="17">
        <v>0.19262323187033401</v>
      </c>
      <c r="AM12" s="17">
        <v>0.17505785906395299</v>
      </c>
      <c r="AN12" s="17">
        <v>0.20660869933386</v>
      </c>
      <c r="AO12" s="17">
        <v>0.170317109160015</v>
      </c>
      <c r="AP12" s="17">
        <v>0.23360240721368999</v>
      </c>
      <c r="AQ12" s="17">
        <v>0.34991820590640099</v>
      </c>
      <c r="AR12" s="17"/>
      <c r="AS12" s="17">
        <v>0.161390555207548</v>
      </c>
      <c r="AT12" s="17">
        <v>0.20974766879307299</v>
      </c>
      <c r="AU12" s="17">
        <v>0.22472199547170901</v>
      </c>
      <c r="AV12" s="17">
        <v>0.21852983467381401</v>
      </c>
      <c r="AW12" s="17">
        <v>0.128554159617328</v>
      </c>
      <c r="AX12" s="17"/>
      <c r="AY12" s="17">
        <v>0.18288883331174499</v>
      </c>
      <c r="AZ12" s="17">
        <v>0.18161152956581</v>
      </c>
      <c r="BA12" s="17">
        <v>0.249559931558719</v>
      </c>
      <c r="BB12" s="17">
        <v>0.22562066666090999</v>
      </c>
      <c r="BC12" s="17">
        <v>0.15494178396355399</v>
      </c>
      <c r="BD12" s="17"/>
      <c r="BE12" s="17">
        <v>0.21940364105423599</v>
      </c>
      <c r="BF12" s="17">
        <v>0.18409888732056001</v>
      </c>
      <c r="BG12" s="17">
        <v>0.205157613617104</v>
      </c>
      <c r="BH12" s="17">
        <v>0.21432514425732199</v>
      </c>
      <c r="BI12" s="17"/>
      <c r="BJ12" s="17">
        <v>0.16833069219944799</v>
      </c>
      <c r="BK12" s="17">
        <v>0.23742014280688301</v>
      </c>
      <c r="BL12" s="17">
        <v>0.15705498654224001</v>
      </c>
      <c r="BM12" s="17">
        <v>0.225577740449527</v>
      </c>
      <c r="BN12" s="17"/>
      <c r="BO12" s="17">
        <v>0.16687333693320799</v>
      </c>
      <c r="BP12" s="17">
        <v>0.21160366729626101</v>
      </c>
      <c r="BQ12" s="17">
        <v>0.209572607365033</v>
      </c>
      <c r="BR12" s="17"/>
      <c r="BS12" s="17">
        <v>0.20717127893798601</v>
      </c>
      <c r="BT12" s="17">
        <v>0.20446134309802</v>
      </c>
      <c r="BU12" s="17"/>
      <c r="BV12" s="17">
        <v>0.19494310911359999</v>
      </c>
      <c r="BW12" s="17">
        <v>0.23366048438513501</v>
      </c>
      <c r="BX12" s="17">
        <v>0.16633972568688701</v>
      </c>
      <c r="BY12" s="17"/>
      <c r="BZ12" s="17">
        <v>0.13053594621660899</v>
      </c>
      <c r="CA12" s="17">
        <v>0.21522298917798199</v>
      </c>
    </row>
    <row r="13" spans="2:79" x14ac:dyDescent="0.3">
      <c r="B13" s="18" t="s">
        <v>325</v>
      </c>
      <c r="C13" s="17">
        <v>0.21641658504403299</v>
      </c>
      <c r="D13" s="17">
        <v>0.26111138214804602</v>
      </c>
      <c r="E13" s="17">
        <v>0.17302945929742999</v>
      </c>
      <c r="F13" s="17"/>
      <c r="G13" s="17">
        <v>0.170429932697784</v>
      </c>
      <c r="H13" s="17">
        <v>0.12893522064658899</v>
      </c>
      <c r="I13" s="17">
        <v>0.19883039470491301</v>
      </c>
      <c r="J13" s="17">
        <v>0.25106454022825397</v>
      </c>
      <c r="K13" s="17">
        <v>0.26616868546905798</v>
      </c>
      <c r="L13" s="17">
        <v>0.272431631870655</v>
      </c>
      <c r="M13" s="17"/>
      <c r="N13" s="17">
        <v>0.22450581528424399</v>
      </c>
      <c r="O13" s="17">
        <v>0.192051638359368</v>
      </c>
      <c r="P13" s="17">
        <v>0.25632113442863003</v>
      </c>
      <c r="Q13" s="17">
        <v>0.19947274004983601</v>
      </c>
      <c r="R13" s="17"/>
      <c r="S13" s="17">
        <v>0.19513612404928901</v>
      </c>
      <c r="T13" s="17">
        <v>0.19964778033101399</v>
      </c>
      <c r="U13" s="17">
        <v>0.25263646877658302</v>
      </c>
      <c r="V13" s="17">
        <v>0.20290882011647099</v>
      </c>
      <c r="W13" s="17">
        <v>0.25175094567302497</v>
      </c>
      <c r="X13" s="17">
        <v>0.157136150024241</v>
      </c>
      <c r="Y13" s="17">
        <v>0.23815133850022599</v>
      </c>
      <c r="Z13" s="17">
        <v>0.19155727857991001</v>
      </c>
      <c r="AA13" s="17">
        <v>0.20354204990070099</v>
      </c>
      <c r="AB13" s="17">
        <v>0.30234138323401299</v>
      </c>
      <c r="AC13" s="17">
        <v>0.22319864187431199</v>
      </c>
      <c r="AD13" s="17">
        <v>0.22791420828207301</v>
      </c>
      <c r="AE13" s="17"/>
      <c r="AF13" s="17">
        <v>0.27118380920281698</v>
      </c>
      <c r="AG13" s="17">
        <v>0.12979449307989499</v>
      </c>
      <c r="AH13" s="17">
        <v>0.22518975083020301</v>
      </c>
      <c r="AI13" s="17">
        <v>0.36737616748044</v>
      </c>
      <c r="AJ13" s="17">
        <v>0.13201892676298199</v>
      </c>
      <c r="AK13" s="17"/>
      <c r="AL13" s="17">
        <v>0.155882166103086</v>
      </c>
      <c r="AM13" s="17">
        <v>0.24402915849471199</v>
      </c>
      <c r="AN13" s="17">
        <v>0.184114926978655</v>
      </c>
      <c r="AO13" s="17">
        <v>0.34254645668463601</v>
      </c>
      <c r="AP13" s="17">
        <v>0.13210298193548001</v>
      </c>
      <c r="AQ13" s="17">
        <v>0.15456253359135499</v>
      </c>
      <c r="AR13" s="17"/>
      <c r="AS13" s="17">
        <v>0.2668820708313</v>
      </c>
      <c r="AT13" s="17">
        <v>0.21094407487463401</v>
      </c>
      <c r="AU13" s="17">
        <v>0.20815460524823201</v>
      </c>
      <c r="AV13" s="17">
        <v>0.21343764536675799</v>
      </c>
      <c r="AW13" s="17">
        <v>6.4878882476744698E-2</v>
      </c>
      <c r="AX13" s="17"/>
      <c r="AY13" s="17">
        <v>0.26018919471657298</v>
      </c>
      <c r="AZ13" s="17">
        <v>0.23230609983022599</v>
      </c>
      <c r="BA13" s="17">
        <v>0.113887166660619</v>
      </c>
      <c r="BB13" s="17">
        <v>0.25810577472978702</v>
      </c>
      <c r="BC13" s="17">
        <v>0.16459852602026701</v>
      </c>
      <c r="BD13" s="17"/>
      <c r="BE13" s="17">
        <v>0.22012006690740599</v>
      </c>
      <c r="BF13" s="17">
        <v>0.257275921603215</v>
      </c>
      <c r="BG13" s="17">
        <v>0.25269693756626199</v>
      </c>
      <c r="BH13" s="17">
        <v>0.135939427440361</v>
      </c>
      <c r="BI13" s="17"/>
      <c r="BJ13" s="17">
        <v>0.232157514672756</v>
      </c>
      <c r="BK13" s="17">
        <v>0.22096686480571501</v>
      </c>
      <c r="BL13" s="17">
        <v>0.208315538038712</v>
      </c>
      <c r="BM13" s="17">
        <v>0.219225498158132</v>
      </c>
      <c r="BN13" s="17"/>
      <c r="BO13" s="17">
        <v>0.208412668071875</v>
      </c>
      <c r="BP13" s="17">
        <v>0.24722039692526801</v>
      </c>
      <c r="BQ13" s="17">
        <v>0.216437936739102</v>
      </c>
      <c r="BR13" s="17"/>
      <c r="BS13" s="17">
        <v>0.227553420456198</v>
      </c>
      <c r="BT13" s="17">
        <v>0.203491568639563</v>
      </c>
      <c r="BU13" s="17"/>
      <c r="BV13" s="17">
        <v>0.16483718513085199</v>
      </c>
      <c r="BW13" s="17">
        <v>0.19038407913956701</v>
      </c>
      <c r="BX13" s="17">
        <v>0.30980890737945199</v>
      </c>
      <c r="BY13" s="17"/>
      <c r="BZ13" s="17">
        <v>5.1010690006073001E-2</v>
      </c>
      <c r="CA13" s="17">
        <v>8.24413660176221E-2</v>
      </c>
    </row>
    <row r="14" spans="2:79" x14ac:dyDescent="0.3">
      <c r="B14" s="18" t="s">
        <v>326</v>
      </c>
      <c r="C14" s="17">
        <v>0.12488291948027801</v>
      </c>
      <c r="D14" s="17">
        <v>0.118736287334192</v>
      </c>
      <c r="E14" s="17">
        <v>0.131839872286342</v>
      </c>
      <c r="F14" s="17"/>
      <c r="G14" s="17">
        <v>2.1283666985107599E-2</v>
      </c>
      <c r="H14" s="17">
        <v>0.14212504460748701</v>
      </c>
      <c r="I14" s="17">
        <v>0.10339599049796599</v>
      </c>
      <c r="J14" s="17">
        <v>0.164818071893684</v>
      </c>
      <c r="K14" s="17">
        <v>0.15497506759215801</v>
      </c>
      <c r="L14" s="17">
        <v>0.146837210392429</v>
      </c>
      <c r="M14" s="17"/>
      <c r="N14" s="17">
        <v>0.112267275019631</v>
      </c>
      <c r="O14" s="17">
        <v>0.10216655936390499</v>
      </c>
      <c r="P14" s="17">
        <v>0.121717453060711</v>
      </c>
      <c r="Q14" s="17">
        <v>0.16752886927844601</v>
      </c>
      <c r="R14" s="17"/>
      <c r="S14" s="17">
        <v>6.8990968317714396E-2</v>
      </c>
      <c r="T14" s="17">
        <v>7.9748824433152399E-2</v>
      </c>
      <c r="U14" s="17">
        <v>0.15830295410690301</v>
      </c>
      <c r="V14" s="17">
        <v>0.111563161734073</v>
      </c>
      <c r="W14" s="17">
        <v>0.12060808749644</v>
      </c>
      <c r="X14" s="17">
        <v>0.11596865124358099</v>
      </c>
      <c r="Y14" s="17">
        <v>0.223540511856017</v>
      </c>
      <c r="Z14" s="17">
        <v>8.9422971373768201E-2</v>
      </c>
      <c r="AA14" s="17">
        <v>0.101657205921157</v>
      </c>
      <c r="AB14" s="17">
        <v>0.22180156247293401</v>
      </c>
      <c r="AC14" s="17">
        <v>8.4454494803327507E-2</v>
      </c>
      <c r="AD14" s="17">
        <v>0.214405871545296</v>
      </c>
      <c r="AE14" s="17"/>
      <c r="AF14" s="17">
        <v>0.104775967674962</v>
      </c>
      <c r="AG14" s="17">
        <v>0.121488919951023</v>
      </c>
      <c r="AH14" s="17">
        <v>0.136352399832153</v>
      </c>
      <c r="AI14" s="17">
        <v>0.179339476977117</v>
      </c>
      <c r="AJ14" s="17">
        <v>3.0879623363886399E-2</v>
      </c>
      <c r="AK14" s="17"/>
      <c r="AL14" s="17">
        <v>8.2537218043119295E-2</v>
      </c>
      <c r="AM14" s="17">
        <v>0.12503592350711501</v>
      </c>
      <c r="AN14" s="17">
        <v>0.14225518075229299</v>
      </c>
      <c r="AO14" s="17">
        <v>0.17681666928501899</v>
      </c>
      <c r="AP14" s="17">
        <v>4.7702695470119801E-2</v>
      </c>
      <c r="AQ14" s="17">
        <v>0.121307561210488</v>
      </c>
      <c r="AR14" s="17"/>
      <c r="AS14" s="17">
        <v>6.9687453708678404E-2</v>
      </c>
      <c r="AT14" s="17">
        <v>0.12399574166918501</v>
      </c>
      <c r="AU14" s="17">
        <v>0.15300106257239099</v>
      </c>
      <c r="AV14" s="17">
        <v>0.12406363531891899</v>
      </c>
      <c r="AW14" s="17">
        <v>0.28395355178020598</v>
      </c>
      <c r="AX14" s="17"/>
      <c r="AY14" s="17">
        <v>0.12346191161249</v>
      </c>
      <c r="AZ14" s="17">
        <v>0.109131417576322</v>
      </c>
      <c r="BA14" s="17">
        <v>0.14898991757368499</v>
      </c>
      <c r="BB14" s="17">
        <v>0.124192446006924</v>
      </c>
      <c r="BC14" s="17">
        <v>0.213292274060285</v>
      </c>
      <c r="BD14" s="17"/>
      <c r="BE14" s="17">
        <v>0.231479843025789</v>
      </c>
      <c r="BF14" s="17">
        <v>0.151420954582906</v>
      </c>
      <c r="BG14" s="17">
        <v>0.12411885390522701</v>
      </c>
      <c r="BH14" s="17">
        <v>9.6610178337974598E-2</v>
      </c>
      <c r="BI14" s="17"/>
      <c r="BJ14" s="17">
        <v>0.18981533918131499</v>
      </c>
      <c r="BK14" s="17">
        <v>7.3471725309545793E-2</v>
      </c>
      <c r="BL14" s="17">
        <v>0.18956041210178101</v>
      </c>
      <c r="BM14" s="17">
        <v>9.42102728930376E-2</v>
      </c>
      <c r="BN14" s="17"/>
      <c r="BO14" s="17">
        <v>0.119231741070968</v>
      </c>
      <c r="BP14" s="17">
        <v>0.17681205943629799</v>
      </c>
      <c r="BQ14" s="17">
        <v>0.117562638507412</v>
      </c>
      <c r="BR14" s="17"/>
      <c r="BS14" s="17">
        <v>0.120934959332296</v>
      </c>
      <c r="BT14" s="17">
        <v>0.13081366770552</v>
      </c>
      <c r="BU14" s="17"/>
      <c r="BV14" s="17">
        <v>0.100747008077747</v>
      </c>
      <c r="BW14" s="17">
        <v>0.14874100709631499</v>
      </c>
      <c r="BX14" s="17">
        <v>0.108380574988049</v>
      </c>
      <c r="BY14" s="17"/>
      <c r="BZ14" s="17">
        <v>0.174213191046554</v>
      </c>
      <c r="CA14" s="17">
        <v>0.161774118113267</v>
      </c>
    </row>
    <row r="15" spans="2:79" x14ac:dyDescent="0.3">
      <c r="B15" s="18" t="s">
        <v>327</v>
      </c>
      <c r="C15" s="19">
        <v>5.0720692238526002E-2</v>
      </c>
      <c r="D15" s="19">
        <v>4.7058848868122199E-2</v>
      </c>
      <c r="E15" s="19">
        <v>5.4713677683859901E-2</v>
      </c>
      <c r="F15" s="19"/>
      <c r="G15" s="19">
        <v>1.07212519669008E-2</v>
      </c>
      <c r="H15" s="19">
        <v>2.1114947850555701E-2</v>
      </c>
      <c r="I15" s="19">
        <v>2.4805517745368998E-2</v>
      </c>
      <c r="J15" s="19">
        <v>4.7222791637916602E-2</v>
      </c>
      <c r="K15" s="19">
        <v>8.0543159322420302E-2</v>
      </c>
      <c r="L15" s="19">
        <v>0.11054579678142</v>
      </c>
      <c r="M15" s="19"/>
      <c r="N15" s="19">
        <v>3.78811500645794E-2</v>
      </c>
      <c r="O15" s="19">
        <v>5.6529151052438699E-2</v>
      </c>
      <c r="P15" s="19">
        <v>5.76976788736406E-2</v>
      </c>
      <c r="Q15" s="19">
        <v>4.5639732775992398E-2</v>
      </c>
      <c r="R15" s="19"/>
      <c r="S15" s="19">
        <v>5.6605921636486298E-2</v>
      </c>
      <c r="T15" s="19">
        <v>5.5230702567435203E-2</v>
      </c>
      <c r="U15" s="19">
        <v>2.12028185622248E-2</v>
      </c>
      <c r="V15" s="19">
        <v>7.4011621644383005E-2</v>
      </c>
      <c r="W15" s="19">
        <v>8.4683881716221501E-2</v>
      </c>
      <c r="X15" s="19">
        <v>5.6691444383465801E-2</v>
      </c>
      <c r="Y15" s="19">
        <v>1.77567198296739E-2</v>
      </c>
      <c r="Z15" s="19">
        <v>0</v>
      </c>
      <c r="AA15" s="19">
        <v>4.6817404889000602E-2</v>
      </c>
      <c r="AB15" s="19">
        <v>6.6016857017546393E-2</v>
      </c>
      <c r="AC15" s="19">
        <v>6.9228094460565603E-2</v>
      </c>
      <c r="AD15" s="19">
        <v>0</v>
      </c>
      <c r="AE15" s="19"/>
      <c r="AF15" s="19">
        <v>7.0468780943318599E-2</v>
      </c>
      <c r="AG15" s="19">
        <v>2.0028905309807301E-2</v>
      </c>
      <c r="AH15" s="19">
        <v>6.7423424754464306E-2</v>
      </c>
      <c r="AI15" s="19">
        <v>0.102604501855363</v>
      </c>
      <c r="AJ15" s="19">
        <v>3.3364682462510502E-2</v>
      </c>
      <c r="AK15" s="19"/>
      <c r="AL15" s="19">
        <v>2.1569599398310001E-2</v>
      </c>
      <c r="AM15" s="19">
        <v>4.3775259720162697E-2</v>
      </c>
      <c r="AN15" s="19">
        <v>3.1764869400286298E-2</v>
      </c>
      <c r="AO15" s="19">
        <v>0.10685325776644</v>
      </c>
      <c r="AP15" s="19">
        <v>2.6058995373696801E-2</v>
      </c>
      <c r="AQ15" s="19">
        <v>4.25445662615122E-2</v>
      </c>
      <c r="AR15" s="19"/>
      <c r="AS15" s="19">
        <v>5.8466244085491698E-2</v>
      </c>
      <c r="AT15" s="19">
        <v>3.5123995234642803E-2</v>
      </c>
      <c r="AU15" s="19">
        <v>5.8702912488094401E-2</v>
      </c>
      <c r="AV15" s="19">
        <v>8.5237868594635099E-2</v>
      </c>
      <c r="AW15" s="19">
        <v>6.3252191383164402E-2</v>
      </c>
      <c r="AX15" s="19"/>
      <c r="AY15" s="19">
        <v>5.5175433128611999E-2</v>
      </c>
      <c r="AZ15" s="19">
        <v>4.4537892386975197E-2</v>
      </c>
      <c r="BA15" s="19">
        <v>7.0865728594011607E-2</v>
      </c>
      <c r="BB15" s="19">
        <v>2.3039174763884802E-2</v>
      </c>
      <c r="BC15" s="19">
        <v>8.6077623246169299E-2</v>
      </c>
      <c r="BD15" s="19"/>
      <c r="BE15" s="19">
        <v>7.8502573523777E-2</v>
      </c>
      <c r="BF15" s="19">
        <v>5.9027838404400498E-2</v>
      </c>
      <c r="BG15" s="19">
        <v>4.9527225830141498E-2</v>
      </c>
      <c r="BH15" s="19">
        <v>4.6036076898924597E-2</v>
      </c>
      <c r="BI15" s="19"/>
      <c r="BJ15" s="19">
        <v>4.3099634482101801E-2</v>
      </c>
      <c r="BK15" s="19">
        <v>1.9554456964081299E-2</v>
      </c>
      <c r="BL15" s="19">
        <v>3.4553168457919399E-2</v>
      </c>
      <c r="BM15" s="19">
        <v>6.3648315156642696E-2</v>
      </c>
      <c r="BN15" s="19"/>
      <c r="BO15" s="19">
        <v>1.73483222801387E-2</v>
      </c>
      <c r="BP15" s="19">
        <v>1.30410173226419E-2</v>
      </c>
      <c r="BQ15" s="19">
        <v>6.5395975831208999E-2</v>
      </c>
      <c r="BR15" s="19"/>
      <c r="BS15" s="19">
        <v>5.2774731926036697E-2</v>
      </c>
      <c r="BT15" s="19">
        <v>4.8409144923986701E-2</v>
      </c>
      <c r="BU15" s="19"/>
      <c r="BV15" s="19">
        <v>3.5531142363046497E-2</v>
      </c>
      <c r="BW15" s="19">
        <v>3.9019694045088898E-2</v>
      </c>
      <c r="BX15" s="19">
        <v>7.7861421002563894E-2</v>
      </c>
      <c r="BY15" s="19"/>
      <c r="BZ15" s="19">
        <v>4.4247538668126897E-2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659</v>
      </c>
      <c r="D7" s="10">
        <v>321</v>
      </c>
      <c r="E7" s="10">
        <v>336</v>
      </c>
      <c r="F7" s="10"/>
      <c r="G7" s="10">
        <v>99</v>
      </c>
      <c r="H7" s="10">
        <v>100</v>
      </c>
      <c r="I7" s="10">
        <v>119</v>
      </c>
      <c r="J7" s="10">
        <v>103</v>
      </c>
      <c r="K7" s="10">
        <v>100</v>
      </c>
      <c r="L7" s="10">
        <v>138</v>
      </c>
      <c r="M7" s="10"/>
      <c r="N7" s="10">
        <v>179</v>
      </c>
      <c r="O7" s="10">
        <v>166</v>
      </c>
      <c r="P7" s="10">
        <v>154</v>
      </c>
      <c r="Q7" s="10">
        <v>156</v>
      </c>
      <c r="R7" s="10"/>
      <c r="S7" s="10">
        <v>93</v>
      </c>
      <c r="T7" s="10">
        <v>90</v>
      </c>
      <c r="U7" s="10">
        <v>48</v>
      </c>
      <c r="V7" s="10">
        <v>63</v>
      </c>
      <c r="W7" s="10">
        <v>44</v>
      </c>
      <c r="X7" s="10">
        <v>66</v>
      </c>
      <c r="Y7" s="10">
        <v>67</v>
      </c>
      <c r="Z7" s="10">
        <v>21</v>
      </c>
      <c r="AA7" s="10">
        <v>83</v>
      </c>
      <c r="AB7" s="10">
        <v>47</v>
      </c>
      <c r="AC7" s="10">
        <v>23</v>
      </c>
      <c r="AD7" s="10">
        <v>14</v>
      </c>
      <c r="AE7" s="10"/>
      <c r="AF7" s="10">
        <v>127</v>
      </c>
      <c r="AG7" s="10">
        <v>231</v>
      </c>
      <c r="AH7" s="10">
        <v>62</v>
      </c>
      <c r="AI7" s="10">
        <v>84</v>
      </c>
      <c r="AJ7" s="10">
        <v>29</v>
      </c>
      <c r="AK7" s="10"/>
      <c r="AL7" s="10">
        <v>165</v>
      </c>
      <c r="AM7" s="10">
        <v>113</v>
      </c>
      <c r="AN7" s="10">
        <v>63</v>
      </c>
      <c r="AO7" s="10">
        <v>136</v>
      </c>
      <c r="AP7" s="10">
        <v>39</v>
      </c>
      <c r="AQ7" s="10">
        <v>71</v>
      </c>
      <c r="AR7" s="10"/>
      <c r="AS7" s="10">
        <v>117</v>
      </c>
      <c r="AT7" s="10">
        <v>304</v>
      </c>
      <c r="AU7" s="10">
        <v>150</v>
      </c>
      <c r="AV7" s="10">
        <v>72</v>
      </c>
      <c r="AW7" s="10">
        <v>15</v>
      </c>
      <c r="AX7" s="10"/>
      <c r="AY7" s="10">
        <v>159</v>
      </c>
      <c r="AZ7" s="10">
        <v>265</v>
      </c>
      <c r="BA7" s="10">
        <v>127</v>
      </c>
      <c r="BB7" s="10">
        <v>77</v>
      </c>
      <c r="BC7" s="10">
        <v>24</v>
      </c>
      <c r="BD7" s="10"/>
      <c r="BE7" s="10">
        <v>24</v>
      </c>
      <c r="BF7" s="10">
        <v>122</v>
      </c>
      <c r="BG7" s="10">
        <v>310</v>
      </c>
      <c r="BH7" s="10">
        <v>196</v>
      </c>
      <c r="BI7" s="10"/>
      <c r="BJ7" s="10">
        <v>72</v>
      </c>
      <c r="BK7" s="10">
        <v>50</v>
      </c>
      <c r="BL7" s="10">
        <v>155</v>
      </c>
      <c r="BM7" s="10">
        <v>377</v>
      </c>
      <c r="BN7" s="10"/>
      <c r="BO7" s="10">
        <v>103</v>
      </c>
      <c r="BP7" s="10">
        <v>79</v>
      </c>
      <c r="BQ7" s="10">
        <v>470</v>
      </c>
      <c r="BR7" s="10"/>
      <c r="BS7" s="10">
        <v>372</v>
      </c>
      <c r="BT7" s="10">
        <v>285</v>
      </c>
      <c r="BU7" s="10"/>
      <c r="BV7" s="10">
        <v>153</v>
      </c>
      <c r="BW7" s="10">
        <v>257</v>
      </c>
      <c r="BX7" s="10">
        <v>208</v>
      </c>
      <c r="BY7" s="10"/>
      <c r="BZ7" s="10">
        <v>41</v>
      </c>
      <c r="CA7" s="10">
        <v>42</v>
      </c>
    </row>
    <row r="8" spans="2:79" ht="30" customHeight="1" x14ac:dyDescent="0.3">
      <c r="B8" s="11" t="s">
        <v>20</v>
      </c>
      <c r="C8" s="11">
        <v>660</v>
      </c>
      <c r="D8" s="11">
        <v>329</v>
      </c>
      <c r="E8" s="11">
        <v>328</v>
      </c>
      <c r="F8" s="11"/>
      <c r="G8" s="11">
        <v>92</v>
      </c>
      <c r="H8" s="11">
        <v>108</v>
      </c>
      <c r="I8" s="11">
        <v>121</v>
      </c>
      <c r="J8" s="11">
        <v>118</v>
      </c>
      <c r="K8" s="11">
        <v>91</v>
      </c>
      <c r="L8" s="11">
        <v>129</v>
      </c>
      <c r="M8" s="11"/>
      <c r="N8" s="11">
        <v>167</v>
      </c>
      <c r="O8" s="11">
        <v>168</v>
      </c>
      <c r="P8" s="11">
        <v>159</v>
      </c>
      <c r="Q8" s="11">
        <v>162</v>
      </c>
      <c r="R8" s="11"/>
      <c r="S8" s="11">
        <v>89</v>
      </c>
      <c r="T8" s="11">
        <v>86</v>
      </c>
      <c r="U8" s="11">
        <v>47</v>
      </c>
      <c r="V8" s="11">
        <v>64</v>
      </c>
      <c r="W8" s="11">
        <v>46</v>
      </c>
      <c r="X8" s="11">
        <v>66</v>
      </c>
      <c r="Y8" s="11">
        <v>61</v>
      </c>
      <c r="Z8" s="11">
        <v>22</v>
      </c>
      <c r="AA8" s="11">
        <v>79</v>
      </c>
      <c r="AB8" s="11">
        <v>53</v>
      </c>
      <c r="AC8" s="11">
        <v>30</v>
      </c>
      <c r="AD8" s="11">
        <v>17</v>
      </c>
      <c r="AE8" s="11"/>
      <c r="AF8" s="11">
        <v>124</v>
      </c>
      <c r="AG8" s="11">
        <v>229</v>
      </c>
      <c r="AH8" s="11">
        <v>63</v>
      </c>
      <c r="AI8" s="11">
        <v>85</v>
      </c>
      <c r="AJ8" s="11">
        <v>29</v>
      </c>
      <c r="AK8" s="11"/>
      <c r="AL8" s="11">
        <v>162</v>
      </c>
      <c r="AM8" s="11">
        <v>110</v>
      </c>
      <c r="AN8" s="11">
        <v>63</v>
      </c>
      <c r="AO8" s="11">
        <v>138</v>
      </c>
      <c r="AP8" s="11">
        <v>39</v>
      </c>
      <c r="AQ8" s="11">
        <v>70</v>
      </c>
      <c r="AR8" s="11"/>
      <c r="AS8" s="11">
        <v>114</v>
      </c>
      <c r="AT8" s="11">
        <v>303</v>
      </c>
      <c r="AU8" s="11">
        <v>153</v>
      </c>
      <c r="AV8" s="11">
        <v>72</v>
      </c>
      <c r="AW8" s="11">
        <v>15</v>
      </c>
      <c r="AX8" s="11"/>
      <c r="AY8" s="11">
        <v>154</v>
      </c>
      <c r="AZ8" s="11">
        <v>265</v>
      </c>
      <c r="BA8" s="11">
        <v>131</v>
      </c>
      <c r="BB8" s="11">
        <v>79</v>
      </c>
      <c r="BC8" s="11">
        <v>24</v>
      </c>
      <c r="BD8" s="11"/>
      <c r="BE8" s="11">
        <v>23</v>
      </c>
      <c r="BF8" s="11">
        <v>123</v>
      </c>
      <c r="BG8" s="11">
        <v>310</v>
      </c>
      <c r="BH8" s="11">
        <v>196</v>
      </c>
      <c r="BI8" s="11"/>
      <c r="BJ8" s="11">
        <v>74</v>
      </c>
      <c r="BK8" s="11">
        <v>49</v>
      </c>
      <c r="BL8" s="11">
        <v>154</v>
      </c>
      <c r="BM8" s="11">
        <v>377</v>
      </c>
      <c r="BN8" s="11"/>
      <c r="BO8" s="11">
        <v>105</v>
      </c>
      <c r="BP8" s="11">
        <v>79</v>
      </c>
      <c r="BQ8" s="11">
        <v>468</v>
      </c>
      <c r="BR8" s="11"/>
      <c r="BS8" s="11">
        <v>371</v>
      </c>
      <c r="BT8" s="11">
        <v>287</v>
      </c>
      <c r="BU8" s="11"/>
      <c r="BV8" s="11">
        <v>153</v>
      </c>
      <c r="BW8" s="11">
        <v>259</v>
      </c>
      <c r="BX8" s="11">
        <v>207</v>
      </c>
      <c r="BY8" s="11"/>
      <c r="BZ8" s="11">
        <v>40</v>
      </c>
      <c r="CA8" s="11">
        <v>43</v>
      </c>
    </row>
    <row r="9" spans="2:79" x14ac:dyDescent="0.3">
      <c r="B9" s="18" t="s">
        <v>321</v>
      </c>
      <c r="C9" s="17">
        <v>0.31170883728877102</v>
      </c>
      <c r="D9" s="17">
        <v>0.28692581124623301</v>
      </c>
      <c r="E9" s="17">
        <v>0.33212814835478499</v>
      </c>
      <c r="F9" s="17"/>
      <c r="G9" s="17">
        <v>0.32746945865150601</v>
      </c>
      <c r="H9" s="17">
        <v>0.28830319696986201</v>
      </c>
      <c r="I9" s="17">
        <v>0.318969121864774</v>
      </c>
      <c r="J9" s="17">
        <v>0.31901164841375701</v>
      </c>
      <c r="K9" s="17">
        <v>0.405208232029654</v>
      </c>
      <c r="L9" s="17">
        <v>0.240483751156777</v>
      </c>
      <c r="M9" s="17"/>
      <c r="N9" s="17">
        <v>0.28866472157219603</v>
      </c>
      <c r="O9" s="17">
        <v>0.28091558476527101</v>
      </c>
      <c r="P9" s="17">
        <v>0.318196035999325</v>
      </c>
      <c r="Q9" s="17">
        <v>0.36185785052656699</v>
      </c>
      <c r="R9" s="17"/>
      <c r="S9" s="17">
        <v>0.33164171476767801</v>
      </c>
      <c r="T9" s="17">
        <v>0.34038390658881301</v>
      </c>
      <c r="U9" s="17">
        <v>0.264485246501729</v>
      </c>
      <c r="V9" s="17">
        <v>0.22344908592321</v>
      </c>
      <c r="W9" s="17">
        <v>0.34107348904691998</v>
      </c>
      <c r="X9" s="17">
        <v>0.27889594856429401</v>
      </c>
      <c r="Y9" s="17">
        <v>0.31609070041588899</v>
      </c>
      <c r="Z9" s="17">
        <v>0.19502017821149301</v>
      </c>
      <c r="AA9" s="17">
        <v>0.29269997028161798</v>
      </c>
      <c r="AB9" s="17">
        <v>0.39951571552791798</v>
      </c>
      <c r="AC9" s="17">
        <v>0.36448954777972598</v>
      </c>
      <c r="AD9" s="17">
        <v>0.43150227694589499</v>
      </c>
      <c r="AE9" s="17"/>
      <c r="AF9" s="17">
        <v>0.25441012798340201</v>
      </c>
      <c r="AG9" s="17">
        <v>0.29437396533341798</v>
      </c>
      <c r="AH9" s="17">
        <v>0.28142649225679101</v>
      </c>
      <c r="AI9" s="17">
        <v>0.42754933133516199</v>
      </c>
      <c r="AJ9" s="17">
        <v>0.18889885251612401</v>
      </c>
      <c r="AK9" s="17"/>
      <c r="AL9" s="17">
        <v>0.23678516070994199</v>
      </c>
      <c r="AM9" s="17">
        <v>0.293408390983663</v>
      </c>
      <c r="AN9" s="17">
        <v>0.31582415554794901</v>
      </c>
      <c r="AO9" s="17">
        <v>0.38397095906885598</v>
      </c>
      <c r="AP9" s="17">
        <v>0.24197234388632999</v>
      </c>
      <c r="AQ9" s="17">
        <v>0.28931653298364401</v>
      </c>
      <c r="AR9" s="17"/>
      <c r="AS9" s="17">
        <v>0.36833665463309201</v>
      </c>
      <c r="AT9" s="17">
        <v>0.30370808872286897</v>
      </c>
      <c r="AU9" s="17">
        <v>0.27999765175386698</v>
      </c>
      <c r="AV9" s="17">
        <v>0.30776157561566803</v>
      </c>
      <c r="AW9" s="17">
        <v>0.40845265749367099</v>
      </c>
      <c r="AX9" s="17"/>
      <c r="AY9" s="17">
        <v>0.30368872691170701</v>
      </c>
      <c r="AZ9" s="17">
        <v>0.29948359692686699</v>
      </c>
      <c r="BA9" s="17">
        <v>0.325390343200539</v>
      </c>
      <c r="BB9" s="17">
        <v>0.34266083569556899</v>
      </c>
      <c r="BC9" s="17">
        <v>0.37035531094318003</v>
      </c>
      <c r="BD9" s="17"/>
      <c r="BE9" s="17">
        <v>0.52186425558659999</v>
      </c>
      <c r="BF9" s="17">
        <v>0.31442986002053203</v>
      </c>
      <c r="BG9" s="17">
        <v>0.34705411689925603</v>
      </c>
      <c r="BH9" s="17">
        <v>0.23562073299056199</v>
      </c>
      <c r="BI9" s="17"/>
      <c r="BJ9" s="17">
        <v>0.268923805707041</v>
      </c>
      <c r="BK9" s="17">
        <v>0.34103081905048999</v>
      </c>
      <c r="BL9" s="17">
        <v>0.36095828668515001</v>
      </c>
      <c r="BM9" s="17">
        <v>0.30071509497981902</v>
      </c>
      <c r="BN9" s="17"/>
      <c r="BO9" s="17">
        <v>0.38335429984035202</v>
      </c>
      <c r="BP9" s="17">
        <v>0.31739609594402701</v>
      </c>
      <c r="BQ9" s="17">
        <v>0.297770100123738</v>
      </c>
      <c r="BR9" s="17"/>
      <c r="BS9" s="17">
        <v>0.289506202911264</v>
      </c>
      <c r="BT9" s="17">
        <v>0.33907898024408201</v>
      </c>
      <c r="BU9" s="17"/>
      <c r="BV9" s="17">
        <v>0.310752389316092</v>
      </c>
      <c r="BW9" s="17">
        <v>0.33180388088144602</v>
      </c>
      <c r="BX9" s="17">
        <v>0.29108819753019299</v>
      </c>
      <c r="BY9" s="17"/>
      <c r="BZ9" s="17">
        <v>0.34077923178730002</v>
      </c>
      <c r="CA9" s="17">
        <v>0.33149310543333899</v>
      </c>
    </row>
    <row r="10" spans="2:79" x14ac:dyDescent="0.3">
      <c r="B10" s="18" t="s">
        <v>322</v>
      </c>
      <c r="C10" s="17">
        <v>0.24604471685415399</v>
      </c>
      <c r="D10" s="17">
        <v>0.225832186950783</v>
      </c>
      <c r="E10" s="17">
        <v>0.26786788156805902</v>
      </c>
      <c r="F10" s="17"/>
      <c r="G10" s="17">
        <v>0.13272136211083299</v>
      </c>
      <c r="H10" s="17">
        <v>0.266295109291945</v>
      </c>
      <c r="I10" s="17">
        <v>0.26837679035478201</v>
      </c>
      <c r="J10" s="17">
        <v>0.24003569355281401</v>
      </c>
      <c r="K10" s="17">
        <v>0.23172602908377099</v>
      </c>
      <c r="L10" s="17">
        <v>0.30472340009064097</v>
      </c>
      <c r="M10" s="17"/>
      <c r="N10" s="17">
        <v>0.25601226470772198</v>
      </c>
      <c r="O10" s="17">
        <v>0.22280427994784599</v>
      </c>
      <c r="P10" s="17">
        <v>0.27662905279950201</v>
      </c>
      <c r="Q10" s="17">
        <v>0.23586073574645799</v>
      </c>
      <c r="R10" s="17"/>
      <c r="S10" s="17">
        <v>0.200897029430607</v>
      </c>
      <c r="T10" s="17">
        <v>0.19969329354127199</v>
      </c>
      <c r="U10" s="17">
        <v>0.27423759644491502</v>
      </c>
      <c r="V10" s="17">
        <v>0.26686157205643402</v>
      </c>
      <c r="W10" s="17">
        <v>0.33181954411800901</v>
      </c>
      <c r="X10" s="17">
        <v>0.26273020619790299</v>
      </c>
      <c r="Y10" s="17">
        <v>0.223187326288106</v>
      </c>
      <c r="Z10" s="17">
        <v>0.35791436655263498</v>
      </c>
      <c r="AA10" s="17">
        <v>0.30910531046408701</v>
      </c>
      <c r="AB10" s="17">
        <v>0.23988659041859201</v>
      </c>
      <c r="AC10" s="17">
        <v>0.126430013085608</v>
      </c>
      <c r="AD10" s="17">
        <v>0.13365270818925901</v>
      </c>
      <c r="AE10" s="17"/>
      <c r="AF10" s="17">
        <v>0.28151728509592999</v>
      </c>
      <c r="AG10" s="17">
        <v>0.26059330518041302</v>
      </c>
      <c r="AH10" s="17">
        <v>0.14825599412663601</v>
      </c>
      <c r="AI10" s="17">
        <v>0.23870191551158901</v>
      </c>
      <c r="AJ10" s="17">
        <v>0.34490840933119499</v>
      </c>
      <c r="AK10" s="17"/>
      <c r="AL10" s="17">
        <v>0.279307992623193</v>
      </c>
      <c r="AM10" s="17">
        <v>0.27896481634541798</v>
      </c>
      <c r="AN10" s="17">
        <v>0.22309076205866599</v>
      </c>
      <c r="AO10" s="17">
        <v>0.222795524453515</v>
      </c>
      <c r="AP10" s="17">
        <v>0.26515728963428298</v>
      </c>
      <c r="AQ10" s="17">
        <v>0.218140708884071</v>
      </c>
      <c r="AR10" s="17"/>
      <c r="AS10" s="17">
        <v>0.20431432623349699</v>
      </c>
      <c r="AT10" s="17">
        <v>0.23456759794138099</v>
      </c>
      <c r="AU10" s="17">
        <v>0.26019038556802998</v>
      </c>
      <c r="AV10" s="17">
        <v>0.34398443703111398</v>
      </c>
      <c r="AW10" s="17">
        <v>0.20056575856478501</v>
      </c>
      <c r="AX10" s="17"/>
      <c r="AY10" s="17">
        <v>0.22849076684011099</v>
      </c>
      <c r="AZ10" s="17">
        <v>0.24198681943205499</v>
      </c>
      <c r="BA10" s="17">
        <v>0.20745113681443</v>
      </c>
      <c r="BB10" s="17">
        <v>0.32712464408715802</v>
      </c>
      <c r="BC10" s="17">
        <v>0.33373322253122301</v>
      </c>
      <c r="BD10" s="17"/>
      <c r="BE10" s="17">
        <v>0.180188623243139</v>
      </c>
      <c r="BF10" s="17">
        <v>0.20085312230326</v>
      </c>
      <c r="BG10" s="17">
        <v>0.25737780660551601</v>
      </c>
      <c r="BH10" s="17">
        <v>0.26231738629526702</v>
      </c>
      <c r="BI10" s="17"/>
      <c r="BJ10" s="17">
        <v>0.31977150910424501</v>
      </c>
      <c r="BK10" s="17">
        <v>8.2713996845349205E-2</v>
      </c>
      <c r="BL10" s="17">
        <v>0.23407619167570801</v>
      </c>
      <c r="BM10" s="17">
        <v>0.25806327987266198</v>
      </c>
      <c r="BN10" s="17"/>
      <c r="BO10" s="17">
        <v>0.22620317789134001</v>
      </c>
      <c r="BP10" s="17">
        <v>0.20863953605876501</v>
      </c>
      <c r="BQ10" s="17">
        <v>0.25803391790790098</v>
      </c>
      <c r="BR10" s="17"/>
      <c r="BS10" s="17">
        <v>0.24441412153821199</v>
      </c>
      <c r="BT10" s="17">
        <v>0.24979538499331999</v>
      </c>
      <c r="BU10" s="17"/>
      <c r="BV10" s="17">
        <v>0.27381299256445002</v>
      </c>
      <c r="BW10" s="17">
        <v>0.218994049648712</v>
      </c>
      <c r="BX10" s="17">
        <v>0.25013413609490198</v>
      </c>
      <c r="BY10" s="17"/>
      <c r="BZ10" s="17">
        <v>0.283290227453527</v>
      </c>
      <c r="CA10" s="17">
        <v>0.16827629449885201</v>
      </c>
    </row>
    <row r="11" spans="2:79" x14ac:dyDescent="0.3">
      <c r="B11" s="18" t="s">
        <v>323</v>
      </c>
      <c r="C11" s="17">
        <v>0.251570110556182</v>
      </c>
      <c r="D11" s="17">
        <v>0.25795128910515602</v>
      </c>
      <c r="E11" s="17">
        <v>0.246788539181652</v>
      </c>
      <c r="F11" s="17"/>
      <c r="G11" s="17">
        <v>0.29883726559318102</v>
      </c>
      <c r="H11" s="17">
        <v>0.219542272000044</v>
      </c>
      <c r="I11" s="17">
        <v>0.249478788845691</v>
      </c>
      <c r="J11" s="17">
        <v>0.27442705767811199</v>
      </c>
      <c r="K11" s="17">
        <v>0.167745130544523</v>
      </c>
      <c r="L11" s="17">
        <v>0.285110374080495</v>
      </c>
      <c r="M11" s="17"/>
      <c r="N11" s="17">
        <v>0.23823665437149</v>
      </c>
      <c r="O11" s="17">
        <v>0.279483519312138</v>
      </c>
      <c r="P11" s="17">
        <v>0.21761824741091701</v>
      </c>
      <c r="Q11" s="17">
        <v>0.27022085328812501</v>
      </c>
      <c r="R11" s="17"/>
      <c r="S11" s="17">
        <v>0.32407269978945502</v>
      </c>
      <c r="T11" s="17">
        <v>0.27952442827833102</v>
      </c>
      <c r="U11" s="17">
        <v>0.25420492806307399</v>
      </c>
      <c r="V11" s="17">
        <v>0.27047877041808699</v>
      </c>
      <c r="W11" s="17">
        <v>0.12843025754696999</v>
      </c>
      <c r="X11" s="17">
        <v>0.29867043771997398</v>
      </c>
      <c r="Y11" s="17">
        <v>0.26894798437776402</v>
      </c>
      <c r="Z11" s="17">
        <v>0.269893609361394</v>
      </c>
      <c r="AA11" s="17">
        <v>0.18477474517793599</v>
      </c>
      <c r="AB11" s="17">
        <v>0.121573122182479</v>
      </c>
      <c r="AC11" s="17">
        <v>0.37067420383050498</v>
      </c>
      <c r="AD11" s="17">
        <v>0.22719222171122899</v>
      </c>
      <c r="AE11" s="17"/>
      <c r="AF11" s="17">
        <v>0.28631742055279102</v>
      </c>
      <c r="AG11" s="17">
        <v>0.23522768888308301</v>
      </c>
      <c r="AH11" s="17">
        <v>0.31172017252683698</v>
      </c>
      <c r="AI11" s="17">
        <v>0.24212328051506701</v>
      </c>
      <c r="AJ11" s="17">
        <v>0.281523166813616</v>
      </c>
      <c r="AK11" s="17"/>
      <c r="AL11" s="17">
        <v>0.23445526757398599</v>
      </c>
      <c r="AM11" s="17">
        <v>0.246619469804959</v>
      </c>
      <c r="AN11" s="17">
        <v>0.32375780224011602</v>
      </c>
      <c r="AO11" s="17">
        <v>0.28079641445676501</v>
      </c>
      <c r="AP11" s="17">
        <v>0.20184843850401299</v>
      </c>
      <c r="AQ11" s="17">
        <v>0.30189207181661598</v>
      </c>
      <c r="AR11" s="17"/>
      <c r="AS11" s="17">
        <v>0.203610857950281</v>
      </c>
      <c r="AT11" s="17">
        <v>0.27094586275432803</v>
      </c>
      <c r="AU11" s="17">
        <v>0.30844929135620303</v>
      </c>
      <c r="AV11" s="17">
        <v>0.14099127851101301</v>
      </c>
      <c r="AW11" s="17">
        <v>0.19777485474064399</v>
      </c>
      <c r="AX11" s="17"/>
      <c r="AY11" s="17">
        <v>0.24964351851257499</v>
      </c>
      <c r="AZ11" s="17">
        <v>0.26212686922690498</v>
      </c>
      <c r="BA11" s="17">
        <v>0.29868076629416002</v>
      </c>
      <c r="BB11" s="17">
        <v>0.17724863574709199</v>
      </c>
      <c r="BC11" s="17">
        <v>0.135051140958072</v>
      </c>
      <c r="BD11" s="17"/>
      <c r="BE11" s="17">
        <v>8.5248626863520194E-2</v>
      </c>
      <c r="BF11" s="17">
        <v>0.272956541812236</v>
      </c>
      <c r="BG11" s="17">
        <v>0.224491250872176</v>
      </c>
      <c r="BH11" s="17">
        <v>0.30576073648032198</v>
      </c>
      <c r="BI11" s="17"/>
      <c r="BJ11" s="17">
        <v>0.232373685628015</v>
      </c>
      <c r="BK11" s="17">
        <v>0.368584470410042</v>
      </c>
      <c r="BL11" s="17">
        <v>0.281749441807153</v>
      </c>
      <c r="BM11" s="17">
        <v>0.223291480042695</v>
      </c>
      <c r="BN11" s="17"/>
      <c r="BO11" s="17">
        <v>0.25548840734799499</v>
      </c>
      <c r="BP11" s="17">
        <v>0.29283602228000999</v>
      </c>
      <c r="BQ11" s="17">
        <v>0.24105092138024001</v>
      </c>
      <c r="BR11" s="17"/>
      <c r="BS11" s="17">
        <v>0.27155338640520599</v>
      </c>
      <c r="BT11" s="17">
        <v>0.22414220402079299</v>
      </c>
      <c r="BU11" s="17"/>
      <c r="BV11" s="17">
        <v>0.25684248413974098</v>
      </c>
      <c r="BW11" s="17">
        <v>0.26324351583239802</v>
      </c>
      <c r="BX11" s="17">
        <v>0.247703275069836</v>
      </c>
      <c r="BY11" s="17"/>
      <c r="BZ11" s="17">
        <v>0.18580010574164599</v>
      </c>
      <c r="CA11" s="17">
        <v>0.30678808321565998</v>
      </c>
    </row>
    <row r="12" spans="2:79" x14ac:dyDescent="0.3">
      <c r="B12" s="18" t="s">
        <v>324</v>
      </c>
      <c r="C12" s="17">
        <v>8.8710656241019203E-2</v>
      </c>
      <c r="D12" s="17">
        <v>9.8635857348650297E-2</v>
      </c>
      <c r="E12" s="17">
        <v>7.9336128631490602E-2</v>
      </c>
      <c r="F12" s="17"/>
      <c r="G12" s="17">
        <v>0.11839926033437601</v>
      </c>
      <c r="H12" s="17">
        <v>8.0660619724462604E-2</v>
      </c>
      <c r="I12" s="17">
        <v>7.5008954268004496E-2</v>
      </c>
      <c r="J12" s="17">
        <v>9.4172891733880298E-2</v>
      </c>
      <c r="K12" s="17">
        <v>9.2488785267799301E-2</v>
      </c>
      <c r="L12" s="17">
        <v>7.9431392326518302E-2</v>
      </c>
      <c r="M12" s="17"/>
      <c r="N12" s="17">
        <v>6.19815822006934E-2</v>
      </c>
      <c r="O12" s="17">
        <v>0.129742774036887</v>
      </c>
      <c r="P12" s="17">
        <v>0.111314815122841</v>
      </c>
      <c r="Q12" s="17">
        <v>4.7549194193998397E-2</v>
      </c>
      <c r="R12" s="17"/>
      <c r="S12" s="17">
        <v>3.3475828945599299E-2</v>
      </c>
      <c r="T12" s="17">
        <v>0.10125833767020299</v>
      </c>
      <c r="U12" s="17">
        <v>8.6879964067701695E-2</v>
      </c>
      <c r="V12" s="17">
        <v>0.14100257924911799</v>
      </c>
      <c r="W12" s="17">
        <v>2.18034352105544E-2</v>
      </c>
      <c r="X12" s="17">
        <v>0.10391623865953099</v>
      </c>
      <c r="Y12" s="17">
        <v>9.4164041032607698E-2</v>
      </c>
      <c r="Z12" s="17">
        <v>8.6397184215428802E-2</v>
      </c>
      <c r="AA12" s="17">
        <v>0.107512245721787</v>
      </c>
      <c r="AB12" s="17">
        <v>0.11003501949868499</v>
      </c>
      <c r="AC12" s="17">
        <v>5.3899188503370297E-2</v>
      </c>
      <c r="AD12" s="17">
        <v>0.13517437242140901</v>
      </c>
      <c r="AE12" s="17"/>
      <c r="AF12" s="17">
        <v>6.3011855541399805E-2</v>
      </c>
      <c r="AG12" s="17">
        <v>7.1706950473017797E-2</v>
      </c>
      <c r="AH12" s="17">
        <v>0.176874823906539</v>
      </c>
      <c r="AI12" s="17">
        <v>3.4090333685609597E-2</v>
      </c>
      <c r="AJ12" s="17">
        <v>0.184669571339064</v>
      </c>
      <c r="AK12" s="17"/>
      <c r="AL12" s="17">
        <v>7.1438887767723905E-2</v>
      </c>
      <c r="AM12" s="17">
        <v>5.3231758973445502E-2</v>
      </c>
      <c r="AN12" s="17">
        <v>7.6444263917801902E-2</v>
      </c>
      <c r="AO12" s="17">
        <v>5.62312356096549E-2</v>
      </c>
      <c r="AP12" s="17">
        <v>0.18342903836718299</v>
      </c>
      <c r="AQ12" s="17">
        <v>0.147267941078423</v>
      </c>
      <c r="AR12" s="17"/>
      <c r="AS12" s="17">
        <v>8.5272453734728207E-2</v>
      </c>
      <c r="AT12" s="17">
        <v>9.4827921937211596E-2</v>
      </c>
      <c r="AU12" s="17">
        <v>6.953339178489E-2</v>
      </c>
      <c r="AV12" s="17">
        <v>0.112743590781872</v>
      </c>
      <c r="AW12" s="17">
        <v>0</v>
      </c>
      <c r="AX12" s="17"/>
      <c r="AY12" s="17">
        <v>7.9014880238646196E-2</v>
      </c>
      <c r="AZ12" s="17">
        <v>8.8276963974244907E-2</v>
      </c>
      <c r="BA12" s="17">
        <v>9.1295088082668202E-2</v>
      </c>
      <c r="BB12" s="17">
        <v>0.100630662176401</v>
      </c>
      <c r="BC12" s="17">
        <v>3.6493611575207897E-2</v>
      </c>
      <c r="BD12" s="17"/>
      <c r="BE12" s="17">
        <v>3.6903467780027399E-2</v>
      </c>
      <c r="BF12" s="17">
        <v>0.10025597776784</v>
      </c>
      <c r="BG12" s="17">
        <v>9.7889698641103307E-2</v>
      </c>
      <c r="BH12" s="17">
        <v>5.9535176065887999E-2</v>
      </c>
      <c r="BI12" s="17"/>
      <c r="BJ12" s="17">
        <v>6.94275632550133E-2</v>
      </c>
      <c r="BK12" s="17">
        <v>5.2855649904615797E-2</v>
      </c>
      <c r="BL12" s="17">
        <v>6.5698226347490396E-2</v>
      </c>
      <c r="BM12" s="17">
        <v>0.104660476691253</v>
      </c>
      <c r="BN12" s="17"/>
      <c r="BO12" s="17">
        <v>4.6681177710756701E-2</v>
      </c>
      <c r="BP12" s="17">
        <v>9.5703864077187506E-2</v>
      </c>
      <c r="BQ12" s="17">
        <v>9.5778530357862005E-2</v>
      </c>
      <c r="BR12" s="17"/>
      <c r="BS12" s="17">
        <v>8.46738448970452E-2</v>
      </c>
      <c r="BT12" s="17">
        <v>9.4514051407281002E-2</v>
      </c>
      <c r="BU12" s="17"/>
      <c r="BV12" s="17">
        <v>8.1483273571785003E-2</v>
      </c>
      <c r="BW12" s="17">
        <v>0.101898459633338</v>
      </c>
      <c r="BX12" s="17">
        <v>7.1438589483872897E-2</v>
      </c>
      <c r="BY12" s="17"/>
      <c r="BZ12" s="17">
        <v>6.8698796900987097E-2</v>
      </c>
      <c r="CA12" s="17">
        <v>5.5195099815970199E-2</v>
      </c>
    </row>
    <row r="13" spans="2:79" x14ac:dyDescent="0.3">
      <c r="B13" s="18" t="s">
        <v>325</v>
      </c>
      <c r="C13" s="17">
        <v>5.4170605311173799E-2</v>
      </c>
      <c r="D13" s="17">
        <v>6.8687082633382801E-2</v>
      </c>
      <c r="E13" s="17">
        <v>3.9975638281479403E-2</v>
      </c>
      <c r="F13" s="17"/>
      <c r="G13" s="17">
        <v>7.2117941890945197E-2</v>
      </c>
      <c r="H13" s="17">
        <v>8.2825532501422897E-2</v>
      </c>
      <c r="I13" s="17">
        <v>4.1195674417997603E-2</v>
      </c>
      <c r="J13" s="17">
        <v>4.6086916326582399E-2</v>
      </c>
      <c r="K13" s="17">
        <v>4.0481195384783598E-2</v>
      </c>
      <c r="L13" s="17">
        <v>4.6486478595978202E-2</v>
      </c>
      <c r="M13" s="17"/>
      <c r="N13" s="17">
        <v>8.2718486885025005E-2</v>
      </c>
      <c r="O13" s="17">
        <v>6.0842773947331397E-2</v>
      </c>
      <c r="P13" s="17">
        <v>3.08968156286362E-2</v>
      </c>
      <c r="Q13" s="17">
        <v>3.6155340920787399E-2</v>
      </c>
      <c r="R13" s="17"/>
      <c r="S13" s="17">
        <v>3.9005813058199702E-2</v>
      </c>
      <c r="T13" s="17">
        <v>5.6460949408646398E-2</v>
      </c>
      <c r="U13" s="17">
        <v>8.0833253704922003E-2</v>
      </c>
      <c r="V13" s="17">
        <v>1.9083748557578599E-2</v>
      </c>
      <c r="W13" s="17">
        <v>6.14415165802248E-2</v>
      </c>
      <c r="X13" s="17">
        <v>2.7515354203748399E-2</v>
      </c>
      <c r="Y13" s="17">
        <v>4.0765852499872503E-2</v>
      </c>
      <c r="Z13" s="17">
        <v>3.1957381629953797E-2</v>
      </c>
      <c r="AA13" s="17">
        <v>9.5594404637422595E-2</v>
      </c>
      <c r="AB13" s="17">
        <v>8.3124247165838105E-2</v>
      </c>
      <c r="AC13" s="17">
        <v>4.4973477222143503E-2</v>
      </c>
      <c r="AD13" s="17">
        <v>7.2478420732207394E-2</v>
      </c>
      <c r="AE13" s="17"/>
      <c r="AF13" s="17">
        <v>2.5186562284104302E-2</v>
      </c>
      <c r="AG13" s="17">
        <v>8.35169788839695E-2</v>
      </c>
      <c r="AH13" s="17">
        <v>4.5500948397396698E-2</v>
      </c>
      <c r="AI13" s="17">
        <v>4.4327422473979299E-2</v>
      </c>
      <c r="AJ13" s="17">
        <v>0</v>
      </c>
      <c r="AK13" s="17"/>
      <c r="AL13" s="17">
        <v>0.113211512461055</v>
      </c>
      <c r="AM13" s="17">
        <v>3.5997517871331097E-2</v>
      </c>
      <c r="AN13" s="17">
        <v>2.9623225987609601E-2</v>
      </c>
      <c r="AO13" s="17">
        <v>2.7361294946828402E-2</v>
      </c>
      <c r="AP13" s="17">
        <v>2.4214101801483399E-2</v>
      </c>
      <c r="AQ13" s="17">
        <v>4.3382745237245397E-2</v>
      </c>
      <c r="AR13" s="17"/>
      <c r="AS13" s="17">
        <v>7.7621289249951694E-2</v>
      </c>
      <c r="AT13" s="17">
        <v>4.0853689000626997E-2</v>
      </c>
      <c r="AU13" s="17">
        <v>4.3941685804482399E-2</v>
      </c>
      <c r="AV13" s="17">
        <v>9.4519118060334001E-2</v>
      </c>
      <c r="AW13" s="17">
        <v>5.9726892052683403E-2</v>
      </c>
      <c r="AX13" s="17"/>
      <c r="AY13" s="17">
        <v>6.4496881968570494E-2</v>
      </c>
      <c r="AZ13" s="17">
        <v>6.3346208617854602E-2</v>
      </c>
      <c r="BA13" s="17">
        <v>3.7019991075044799E-2</v>
      </c>
      <c r="BB13" s="17">
        <v>4.1527449369769799E-2</v>
      </c>
      <c r="BC13" s="17">
        <v>3.8289090746146899E-2</v>
      </c>
      <c r="BD13" s="17"/>
      <c r="BE13" s="17">
        <v>9.3058577459617098E-2</v>
      </c>
      <c r="BF13" s="17">
        <v>5.0848328404800698E-2</v>
      </c>
      <c r="BG13" s="17">
        <v>3.8732701188779702E-2</v>
      </c>
      <c r="BH13" s="17">
        <v>7.8202300669543798E-2</v>
      </c>
      <c r="BI13" s="17"/>
      <c r="BJ13" s="17">
        <v>6.0461141881257403E-2</v>
      </c>
      <c r="BK13" s="17">
        <v>9.0182714799529398E-2</v>
      </c>
      <c r="BL13" s="17">
        <v>1.8606960763787601E-2</v>
      </c>
      <c r="BM13" s="17">
        <v>6.35804898673583E-2</v>
      </c>
      <c r="BN13" s="17"/>
      <c r="BO13" s="17">
        <v>4.8303208635676803E-2</v>
      </c>
      <c r="BP13" s="17">
        <v>5.88373223013232E-2</v>
      </c>
      <c r="BQ13" s="17">
        <v>5.3471882323372001E-2</v>
      </c>
      <c r="BR13" s="17"/>
      <c r="BS13" s="17">
        <v>5.0698385103556801E-2</v>
      </c>
      <c r="BT13" s="17">
        <v>5.9014245800076297E-2</v>
      </c>
      <c r="BU13" s="17"/>
      <c r="BV13" s="17">
        <v>4.6387265607363601E-2</v>
      </c>
      <c r="BW13" s="17">
        <v>4.19459853939569E-2</v>
      </c>
      <c r="BX13" s="17">
        <v>6.66641902721542E-2</v>
      </c>
      <c r="BY13" s="17"/>
      <c r="BZ13" s="17">
        <v>6.7557423312103099E-2</v>
      </c>
      <c r="CA13" s="17">
        <v>7.4771628934537995E-2</v>
      </c>
    </row>
    <row r="14" spans="2:79" x14ac:dyDescent="0.3">
      <c r="B14" s="18" t="s">
        <v>326</v>
      </c>
      <c r="C14" s="17">
        <v>4.00854551660084E-2</v>
      </c>
      <c r="D14" s="17">
        <v>5.2898314345543297E-2</v>
      </c>
      <c r="E14" s="17">
        <v>2.75068952643455E-2</v>
      </c>
      <c r="F14" s="17"/>
      <c r="G14" s="17">
        <v>3.9733459452256398E-2</v>
      </c>
      <c r="H14" s="17">
        <v>6.2373269512263102E-2</v>
      </c>
      <c r="I14" s="17">
        <v>3.01971665024241E-2</v>
      </c>
      <c r="J14" s="17">
        <v>1.67398474763936E-2</v>
      </c>
      <c r="K14" s="17">
        <v>5.1975026504416301E-2</v>
      </c>
      <c r="L14" s="17">
        <v>4.3764603749591201E-2</v>
      </c>
      <c r="M14" s="17"/>
      <c r="N14" s="17">
        <v>7.2386290262872799E-2</v>
      </c>
      <c r="O14" s="17">
        <v>1.3679491650798299E-2</v>
      </c>
      <c r="P14" s="17">
        <v>3.9120673607997598E-2</v>
      </c>
      <c r="Q14" s="17">
        <v>3.6047630088352801E-2</v>
      </c>
      <c r="R14" s="17"/>
      <c r="S14" s="17">
        <v>4.7163156606720401E-2</v>
      </c>
      <c r="T14" s="17">
        <v>1.0435245690346101E-2</v>
      </c>
      <c r="U14" s="17">
        <v>1.9388297898575099E-2</v>
      </c>
      <c r="V14" s="17">
        <v>7.9124243795571703E-2</v>
      </c>
      <c r="W14" s="17">
        <v>9.4057140077390897E-2</v>
      </c>
      <c r="X14" s="17">
        <v>2.82718146545494E-2</v>
      </c>
      <c r="Y14" s="17">
        <v>5.6844095385760601E-2</v>
      </c>
      <c r="Z14" s="17">
        <v>5.8817280029095101E-2</v>
      </c>
      <c r="AA14" s="17">
        <v>1.03133237171506E-2</v>
      </c>
      <c r="AB14" s="17">
        <v>4.5865305206488703E-2</v>
      </c>
      <c r="AC14" s="17">
        <v>3.9533569578646802E-2</v>
      </c>
      <c r="AD14" s="17">
        <v>0</v>
      </c>
      <c r="AE14" s="17"/>
      <c r="AF14" s="17">
        <v>5.7493277266227903E-2</v>
      </c>
      <c r="AG14" s="17">
        <v>5.45811112460984E-2</v>
      </c>
      <c r="AH14" s="17">
        <v>3.6221568785799997E-2</v>
      </c>
      <c r="AI14" s="17">
        <v>0</v>
      </c>
      <c r="AJ14" s="17">
        <v>0</v>
      </c>
      <c r="AK14" s="17"/>
      <c r="AL14" s="17">
        <v>6.4801178864100403E-2</v>
      </c>
      <c r="AM14" s="17">
        <v>6.5308762917507396E-2</v>
      </c>
      <c r="AN14" s="17">
        <v>3.1259790247857501E-2</v>
      </c>
      <c r="AO14" s="17">
        <v>1.30747069743364E-2</v>
      </c>
      <c r="AP14" s="17">
        <v>8.3378787806708404E-2</v>
      </c>
      <c r="AQ14" s="17">
        <v>0</v>
      </c>
      <c r="AR14" s="17"/>
      <c r="AS14" s="17">
        <v>6.0844418198450698E-2</v>
      </c>
      <c r="AT14" s="17">
        <v>4.15643350538977E-2</v>
      </c>
      <c r="AU14" s="17">
        <v>3.7887593732527702E-2</v>
      </c>
      <c r="AV14" s="17">
        <v>0</v>
      </c>
      <c r="AW14" s="17">
        <v>7.0227645765051999E-2</v>
      </c>
      <c r="AX14" s="17"/>
      <c r="AY14" s="17">
        <v>6.16743252582658E-2</v>
      </c>
      <c r="AZ14" s="17">
        <v>4.4779541822073797E-2</v>
      </c>
      <c r="BA14" s="17">
        <v>3.2606952056461198E-2</v>
      </c>
      <c r="BB14" s="17">
        <v>1.0807772924009701E-2</v>
      </c>
      <c r="BC14" s="17">
        <v>0</v>
      </c>
      <c r="BD14" s="17"/>
      <c r="BE14" s="17">
        <v>8.2736449067095805E-2</v>
      </c>
      <c r="BF14" s="17">
        <v>5.2123336185643E-2</v>
      </c>
      <c r="BG14" s="17">
        <v>3.1402522193378198E-2</v>
      </c>
      <c r="BH14" s="17">
        <v>4.2768625196198798E-2</v>
      </c>
      <c r="BI14" s="17"/>
      <c r="BJ14" s="17">
        <v>4.9042294424428298E-2</v>
      </c>
      <c r="BK14" s="17">
        <v>6.4632348989973096E-2</v>
      </c>
      <c r="BL14" s="17">
        <v>3.8910892720711E-2</v>
      </c>
      <c r="BM14" s="17">
        <v>3.6190334475716603E-2</v>
      </c>
      <c r="BN14" s="17"/>
      <c r="BO14" s="17">
        <v>3.9969728573879301E-2</v>
      </c>
      <c r="BP14" s="17">
        <v>2.65871593386879E-2</v>
      </c>
      <c r="BQ14" s="17">
        <v>4.3026309804196798E-2</v>
      </c>
      <c r="BR14" s="17"/>
      <c r="BS14" s="17">
        <v>4.8099148179050401E-2</v>
      </c>
      <c r="BT14" s="17">
        <v>3.0011313341803601E-2</v>
      </c>
      <c r="BU14" s="17"/>
      <c r="BV14" s="17">
        <v>3.0721594800568099E-2</v>
      </c>
      <c r="BW14" s="17">
        <v>3.8298269434698599E-2</v>
      </c>
      <c r="BX14" s="17">
        <v>5.3171801349987599E-2</v>
      </c>
      <c r="BY14" s="17"/>
      <c r="BZ14" s="17">
        <v>5.3874214804436098E-2</v>
      </c>
      <c r="CA14" s="17">
        <v>6.3475788101639494E-2</v>
      </c>
    </row>
    <row r="15" spans="2:79" x14ac:dyDescent="0.3">
      <c r="B15" s="18" t="s">
        <v>327</v>
      </c>
      <c r="C15" s="19">
        <v>7.70961858269072E-3</v>
      </c>
      <c r="D15" s="19">
        <v>9.0694583702511707E-3</v>
      </c>
      <c r="E15" s="19">
        <v>6.39676871818789E-3</v>
      </c>
      <c r="F15" s="19"/>
      <c r="G15" s="19">
        <v>1.07212519669008E-2</v>
      </c>
      <c r="H15" s="19">
        <v>0</v>
      </c>
      <c r="I15" s="19">
        <v>1.6773503746327599E-2</v>
      </c>
      <c r="J15" s="19">
        <v>9.5259448184611597E-3</v>
      </c>
      <c r="K15" s="19">
        <v>1.03756011850534E-2</v>
      </c>
      <c r="L15" s="19">
        <v>0</v>
      </c>
      <c r="M15" s="19"/>
      <c r="N15" s="19">
        <v>0</v>
      </c>
      <c r="O15" s="19">
        <v>1.25315763397289E-2</v>
      </c>
      <c r="P15" s="19">
        <v>6.2243594307812896E-3</v>
      </c>
      <c r="Q15" s="19">
        <v>1.2308395235711899E-2</v>
      </c>
      <c r="R15" s="19"/>
      <c r="S15" s="19">
        <v>2.3743757401740301E-2</v>
      </c>
      <c r="T15" s="19">
        <v>1.2243838822388E-2</v>
      </c>
      <c r="U15" s="19">
        <v>1.9970713319083799E-2</v>
      </c>
      <c r="V15" s="19">
        <v>0</v>
      </c>
      <c r="W15" s="19">
        <v>2.1374617419930901E-2</v>
      </c>
      <c r="X15" s="19">
        <v>0</v>
      </c>
      <c r="Y15" s="19">
        <v>0</v>
      </c>
      <c r="Z15" s="19">
        <v>0</v>
      </c>
      <c r="AA15" s="19">
        <v>0</v>
      </c>
      <c r="AB15" s="19">
        <v>0</v>
      </c>
      <c r="AC15" s="19">
        <v>0</v>
      </c>
      <c r="AD15" s="19">
        <v>0</v>
      </c>
      <c r="AE15" s="19"/>
      <c r="AF15" s="19">
        <v>3.2063471276145103E-2</v>
      </c>
      <c r="AG15" s="19">
        <v>0</v>
      </c>
      <c r="AH15" s="19">
        <v>0</v>
      </c>
      <c r="AI15" s="19">
        <v>1.3207716478593499E-2</v>
      </c>
      <c r="AJ15" s="19">
        <v>0</v>
      </c>
      <c r="AK15" s="19"/>
      <c r="AL15" s="19">
        <v>0</v>
      </c>
      <c r="AM15" s="19">
        <v>2.6469283103674999E-2</v>
      </c>
      <c r="AN15" s="19">
        <v>0</v>
      </c>
      <c r="AO15" s="19">
        <v>1.57698644900446E-2</v>
      </c>
      <c r="AP15" s="19">
        <v>0</v>
      </c>
      <c r="AQ15" s="19">
        <v>0</v>
      </c>
      <c r="AR15" s="19"/>
      <c r="AS15" s="19">
        <v>0</v>
      </c>
      <c r="AT15" s="19">
        <v>1.3532504589686E-2</v>
      </c>
      <c r="AU15" s="19">
        <v>0</v>
      </c>
      <c r="AV15" s="19">
        <v>0</v>
      </c>
      <c r="AW15" s="19">
        <v>6.3252191383164402E-2</v>
      </c>
      <c r="AX15" s="19"/>
      <c r="AY15" s="19">
        <v>1.29909002701239E-2</v>
      </c>
      <c r="AZ15" s="19">
        <v>0</v>
      </c>
      <c r="BA15" s="19">
        <v>7.5557224766971097E-3</v>
      </c>
      <c r="BB15" s="19">
        <v>0</v>
      </c>
      <c r="BC15" s="19">
        <v>8.6077623246169299E-2</v>
      </c>
      <c r="BD15" s="19"/>
      <c r="BE15" s="19">
        <v>0</v>
      </c>
      <c r="BF15" s="19">
        <v>8.5328335056882604E-3</v>
      </c>
      <c r="BG15" s="19">
        <v>3.0519035997909698E-3</v>
      </c>
      <c r="BH15" s="19">
        <v>1.5795042302217899E-2</v>
      </c>
      <c r="BI15" s="19"/>
      <c r="BJ15" s="19">
        <v>0</v>
      </c>
      <c r="BK15" s="19">
        <v>0</v>
      </c>
      <c r="BL15" s="19">
        <v>0</v>
      </c>
      <c r="BM15" s="19">
        <v>1.3498844070495499E-2</v>
      </c>
      <c r="BN15" s="19"/>
      <c r="BO15" s="19">
        <v>0</v>
      </c>
      <c r="BP15" s="19">
        <v>0</v>
      </c>
      <c r="BQ15" s="19">
        <v>1.0868338102690899E-2</v>
      </c>
      <c r="BR15" s="19"/>
      <c r="BS15" s="19">
        <v>1.1054910965665901E-2</v>
      </c>
      <c r="BT15" s="19">
        <v>3.44382019264414E-3</v>
      </c>
      <c r="BU15" s="19"/>
      <c r="BV15" s="19">
        <v>0</v>
      </c>
      <c r="BW15" s="19">
        <v>3.8158391754509698E-3</v>
      </c>
      <c r="BX15" s="19">
        <v>1.9799810199054701E-2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659</v>
      </c>
      <c r="D7" s="10">
        <v>321</v>
      </c>
      <c r="E7" s="10">
        <v>336</v>
      </c>
      <c r="F7" s="10"/>
      <c r="G7" s="10">
        <v>99</v>
      </c>
      <c r="H7" s="10">
        <v>100</v>
      </c>
      <c r="I7" s="10">
        <v>119</v>
      </c>
      <c r="J7" s="10">
        <v>103</v>
      </c>
      <c r="K7" s="10">
        <v>100</v>
      </c>
      <c r="L7" s="10">
        <v>138</v>
      </c>
      <c r="M7" s="10"/>
      <c r="N7" s="10">
        <v>179</v>
      </c>
      <c r="O7" s="10">
        <v>166</v>
      </c>
      <c r="P7" s="10">
        <v>154</v>
      </c>
      <c r="Q7" s="10">
        <v>156</v>
      </c>
      <c r="R7" s="10"/>
      <c r="S7" s="10">
        <v>93</v>
      </c>
      <c r="T7" s="10">
        <v>90</v>
      </c>
      <c r="U7" s="10">
        <v>48</v>
      </c>
      <c r="V7" s="10">
        <v>63</v>
      </c>
      <c r="W7" s="10">
        <v>44</v>
      </c>
      <c r="X7" s="10">
        <v>66</v>
      </c>
      <c r="Y7" s="10">
        <v>67</v>
      </c>
      <c r="Z7" s="10">
        <v>21</v>
      </c>
      <c r="AA7" s="10">
        <v>83</v>
      </c>
      <c r="AB7" s="10">
        <v>47</v>
      </c>
      <c r="AC7" s="10">
        <v>23</v>
      </c>
      <c r="AD7" s="10">
        <v>14</v>
      </c>
      <c r="AE7" s="10"/>
      <c r="AF7" s="10">
        <v>127</v>
      </c>
      <c r="AG7" s="10">
        <v>231</v>
      </c>
      <c r="AH7" s="10">
        <v>62</v>
      </c>
      <c r="AI7" s="10">
        <v>84</v>
      </c>
      <c r="AJ7" s="10">
        <v>29</v>
      </c>
      <c r="AK7" s="10"/>
      <c r="AL7" s="10">
        <v>165</v>
      </c>
      <c r="AM7" s="10">
        <v>113</v>
      </c>
      <c r="AN7" s="10">
        <v>63</v>
      </c>
      <c r="AO7" s="10">
        <v>136</v>
      </c>
      <c r="AP7" s="10">
        <v>39</v>
      </c>
      <c r="AQ7" s="10">
        <v>71</v>
      </c>
      <c r="AR7" s="10"/>
      <c r="AS7" s="10">
        <v>117</v>
      </c>
      <c r="AT7" s="10">
        <v>304</v>
      </c>
      <c r="AU7" s="10">
        <v>150</v>
      </c>
      <c r="AV7" s="10">
        <v>72</v>
      </c>
      <c r="AW7" s="10">
        <v>15</v>
      </c>
      <c r="AX7" s="10"/>
      <c r="AY7" s="10">
        <v>159</v>
      </c>
      <c r="AZ7" s="10">
        <v>265</v>
      </c>
      <c r="BA7" s="10">
        <v>127</v>
      </c>
      <c r="BB7" s="10">
        <v>77</v>
      </c>
      <c r="BC7" s="10">
        <v>24</v>
      </c>
      <c r="BD7" s="10"/>
      <c r="BE7" s="10">
        <v>24</v>
      </c>
      <c r="BF7" s="10">
        <v>122</v>
      </c>
      <c r="BG7" s="10">
        <v>310</v>
      </c>
      <c r="BH7" s="10">
        <v>196</v>
      </c>
      <c r="BI7" s="10"/>
      <c r="BJ7" s="10">
        <v>72</v>
      </c>
      <c r="BK7" s="10">
        <v>50</v>
      </c>
      <c r="BL7" s="10">
        <v>155</v>
      </c>
      <c r="BM7" s="10">
        <v>377</v>
      </c>
      <c r="BN7" s="10"/>
      <c r="BO7" s="10">
        <v>103</v>
      </c>
      <c r="BP7" s="10">
        <v>79</v>
      </c>
      <c r="BQ7" s="10">
        <v>470</v>
      </c>
      <c r="BR7" s="10"/>
      <c r="BS7" s="10">
        <v>372</v>
      </c>
      <c r="BT7" s="10">
        <v>285</v>
      </c>
      <c r="BU7" s="10"/>
      <c r="BV7" s="10">
        <v>153</v>
      </c>
      <c r="BW7" s="10">
        <v>257</v>
      </c>
      <c r="BX7" s="10">
        <v>208</v>
      </c>
      <c r="BY7" s="10"/>
      <c r="BZ7" s="10">
        <v>41</v>
      </c>
      <c r="CA7" s="10">
        <v>42</v>
      </c>
    </row>
    <row r="8" spans="2:79" ht="30" customHeight="1" x14ac:dyDescent="0.3">
      <c r="B8" s="11" t="s">
        <v>20</v>
      </c>
      <c r="C8" s="11">
        <v>660</v>
      </c>
      <c r="D8" s="11">
        <v>329</v>
      </c>
      <c r="E8" s="11">
        <v>328</v>
      </c>
      <c r="F8" s="11"/>
      <c r="G8" s="11">
        <v>92</v>
      </c>
      <c r="H8" s="11">
        <v>108</v>
      </c>
      <c r="I8" s="11">
        <v>121</v>
      </c>
      <c r="J8" s="11">
        <v>118</v>
      </c>
      <c r="K8" s="11">
        <v>91</v>
      </c>
      <c r="L8" s="11">
        <v>129</v>
      </c>
      <c r="M8" s="11"/>
      <c r="N8" s="11">
        <v>167</v>
      </c>
      <c r="O8" s="11">
        <v>168</v>
      </c>
      <c r="P8" s="11">
        <v>159</v>
      </c>
      <c r="Q8" s="11">
        <v>162</v>
      </c>
      <c r="R8" s="11"/>
      <c r="S8" s="11">
        <v>89</v>
      </c>
      <c r="T8" s="11">
        <v>86</v>
      </c>
      <c r="U8" s="11">
        <v>47</v>
      </c>
      <c r="V8" s="11">
        <v>64</v>
      </c>
      <c r="W8" s="11">
        <v>46</v>
      </c>
      <c r="X8" s="11">
        <v>66</v>
      </c>
      <c r="Y8" s="11">
        <v>61</v>
      </c>
      <c r="Z8" s="11">
        <v>22</v>
      </c>
      <c r="AA8" s="11">
        <v>79</v>
      </c>
      <c r="AB8" s="11">
        <v>53</v>
      </c>
      <c r="AC8" s="11">
        <v>30</v>
      </c>
      <c r="AD8" s="11">
        <v>17</v>
      </c>
      <c r="AE8" s="11"/>
      <c r="AF8" s="11">
        <v>124</v>
      </c>
      <c r="AG8" s="11">
        <v>229</v>
      </c>
      <c r="AH8" s="11">
        <v>63</v>
      </c>
      <c r="AI8" s="11">
        <v>85</v>
      </c>
      <c r="AJ8" s="11">
        <v>29</v>
      </c>
      <c r="AK8" s="11"/>
      <c r="AL8" s="11">
        <v>162</v>
      </c>
      <c r="AM8" s="11">
        <v>110</v>
      </c>
      <c r="AN8" s="11">
        <v>63</v>
      </c>
      <c r="AO8" s="11">
        <v>138</v>
      </c>
      <c r="AP8" s="11">
        <v>39</v>
      </c>
      <c r="AQ8" s="11">
        <v>70</v>
      </c>
      <c r="AR8" s="11"/>
      <c r="AS8" s="11">
        <v>114</v>
      </c>
      <c r="AT8" s="11">
        <v>303</v>
      </c>
      <c r="AU8" s="11">
        <v>153</v>
      </c>
      <c r="AV8" s="11">
        <v>72</v>
      </c>
      <c r="AW8" s="11">
        <v>15</v>
      </c>
      <c r="AX8" s="11"/>
      <c r="AY8" s="11">
        <v>154</v>
      </c>
      <c r="AZ8" s="11">
        <v>265</v>
      </c>
      <c r="BA8" s="11">
        <v>131</v>
      </c>
      <c r="BB8" s="11">
        <v>79</v>
      </c>
      <c r="BC8" s="11">
        <v>24</v>
      </c>
      <c r="BD8" s="11"/>
      <c r="BE8" s="11">
        <v>23</v>
      </c>
      <c r="BF8" s="11">
        <v>123</v>
      </c>
      <c r="BG8" s="11">
        <v>310</v>
      </c>
      <c r="BH8" s="11">
        <v>196</v>
      </c>
      <c r="BI8" s="11"/>
      <c r="BJ8" s="11">
        <v>74</v>
      </c>
      <c r="BK8" s="11">
        <v>49</v>
      </c>
      <c r="BL8" s="11">
        <v>154</v>
      </c>
      <c r="BM8" s="11">
        <v>377</v>
      </c>
      <c r="BN8" s="11"/>
      <c r="BO8" s="11">
        <v>105</v>
      </c>
      <c r="BP8" s="11">
        <v>79</v>
      </c>
      <c r="BQ8" s="11">
        <v>468</v>
      </c>
      <c r="BR8" s="11"/>
      <c r="BS8" s="11">
        <v>371</v>
      </c>
      <c r="BT8" s="11">
        <v>287</v>
      </c>
      <c r="BU8" s="11"/>
      <c r="BV8" s="11">
        <v>153</v>
      </c>
      <c r="BW8" s="11">
        <v>259</v>
      </c>
      <c r="BX8" s="11">
        <v>207</v>
      </c>
      <c r="BY8" s="11"/>
      <c r="BZ8" s="11">
        <v>40</v>
      </c>
      <c r="CA8" s="11">
        <v>43</v>
      </c>
    </row>
    <row r="9" spans="2:79" x14ac:dyDescent="0.3">
      <c r="B9" s="18" t="s">
        <v>321</v>
      </c>
      <c r="C9" s="17">
        <v>8.9695987337187102E-2</v>
      </c>
      <c r="D9" s="17">
        <v>0.10638191015722299</v>
      </c>
      <c r="E9" s="17">
        <v>7.3555249552275395E-2</v>
      </c>
      <c r="F9" s="17"/>
      <c r="G9" s="17">
        <v>6.2910146913718795E-2</v>
      </c>
      <c r="H9" s="17">
        <v>7.2015119907756803E-2</v>
      </c>
      <c r="I9" s="17">
        <v>0.12090375934457701</v>
      </c>
      <c r="J9" s="17">
        <v>4.7955284419114202E-2</v>
      </c>
      <c r="K9" s="17">
        <v>0.13059410092909701</v>
      </c>
      <c r="L9" s="17">
        <v>0.1036094988082</v>
      </c>
      <c r="M9" s="17"/>
      <c r="N9" s="17">
        <v>0.10278257457319</v>
      </c>
      <c r="O9" s="17">
        <v>7.9962338066403696E-2</v>
      </c>
      <c r="P9" s="17">
        <v>7.5842787895595801E-2</v>
      </c>
      <c r="Q9" s="17">
        <v>9.5347521925437606E-2</v>
      </c>
      <c r="R9" s="17"/>
      <c r="S9" s="17">
        <v>9.6050109302150896E-2</v>
      </c>
      <c r="T9" s="17">
        <v>7.7473641778792304E-2</v>
      </c>
      <c r="U9" s="17">
        <v>6.2107607806066001E-2</v>
      </c>
      <c r="V9" s="17">
        <v>8.8324431329313294E-2</v>
      </c>
      <c r="W9" s="17">
        <v>0.110620135663775</v>
      </c>
      <c r="X9" s="17">
        <v>7.8941937339933696E-2</v>
      </c>
      <c r="Y9" s="17">
        <v>5.8677096911349501E-2</v>
      </c>
      <c r="Z9" s="17">
        <v>9.3194424002586901E-2</v>
      </c>
      <c r="AA9" s="17">
        <v>8.6652738677831201E-2</v>
      </c>
      <c r="AB9" s="17">
        <v>0.102897942676727</v>
      </c>
      <c r="AC9" s="17">
        <v>0.16074424964870601</v>
      </c>
      <c r="AD9" s="17">
        <v>0.14004324443004501</v>
      </c>
      <c r="AE9" s="17"/>
      <c r="AF9" s="17">
        <v>8.4139796481117898E-2</v>
      </c>
      <c r="AG9" s="17">
        <v>9.6399906135695795E-2</v>
      </c>
      <c r="AH9" s="17">
        <v>3.4537690073774802E-2</v>
      </c>
      <c r="AI9" s="17">
        <v>0.152859020208131</v>
      </c>
      <c r="AJ9" s="17">
        <v>4.5456286805411202E-2</v>
      </c>
      <c r="AK9" s="17"/>
      <c r="AL9" s="17">
        <v>8.6933941622465302E-2</v>
      </c>
      <c r="AM9" s="17">
        <v>8.1432758731012994E-2</v>
      </c>
      <c r="AN9" s="17">
        <v>6.8498014146193303E-2</v>
      </c>
      <c r="AO9" s="17">
        <v>0.136102524171443</v>
      </c>
      <c r="AP9" s="17">
        <v>4.6660709184116099E-2</v>
      </c>
      <c r="AQ9" s="17">
        <v>6.8691973988617705E-2</v>
      </c>
      <c r="AR9" s="17"/>
      <c r="AS9" s="17">
        <v>9.83886112010883E-2</v>
      </c>
      <c r="AT9" s="17">
        <v>0.108240628661053</v>
      </c>
      <c r="AU9" s="17">
        <v>5.43313354880414E-2</v>
      </c>
      <c r="AV9" s="17">
        <v>8.1203417542748402E-2</v>
      </c>
      <c r="AW9" s="17">
        <v>5.9056041363924901E-2</v>
      </c>
      <c r="AX9" s="17"/>
      <c r="AY9" s="17">
        <v>0.121793268884221</v>
      </c>
      <c r="AZ9" s="17">
        <v>8.0547972013738603E-2</v>
      </c>
      <c r="BA9" s="17">
        <v>7.0971823626192199E-2</v>
      </c>
      <c r="BB9" s="17">
        <v>8.8590038045576303E-2</v>
      </c>
      <c r="BC9" s="17">
        <v>0.116533018874993</v>
      </c>
      <c r="BD9" s="17"/>
      <c r="BE9" s="17">
        <v>0.21402633549212599</v>
      </c>
      <c r="BF9" s="17">
        <v>0.113067869192354</v>
      </c>
      <c r="BG9" s="17">
        <v>0.101396641641837</v>
      </c>
      <c r="BH9" s="17">
        <v>4.5105765800236702E-2</v>
      </c>
      <c r="BI9" s="17"/>
      <c r="BJ9" s="17">
        <v>0.12795828278482699</v>
      </c>
      <c r="BK9" s="17">
        <v>0.111929907106121</v>
      </c>
      <c r="BL9" s="17">
        <v>8.6874115347509995E-2</v>
      </c>
      <c r="BM9" s="17">
        <v>8.1748756186223806E-2</v>
      </c>
      <c r="BN9" s="17"/>
      <c r="BO9" s="17">
        <v>9.0918926241675704E-2</v>
      </c>
      <c r="BP9" s="17">
        <v>0.123496012409178</v>
      </c>
      <c r="BQ9" s="17">
        <v>8.5130162403356899E-2</v>
      </c>
      <c r="BR9" s="17"/>
      <c r="BS9" s="17">
        <v>8.0460211436071405E-2</v>
      </c>
      <c r="BT9" s="17">
        <v>0.102215677902698</v>
      </c>
      <c r="BU9" s="17"/>
      <c r="BV9" s="17">
        <v>8.1890848664172206E-2</v>
      </c>
      <c r="BW9" s="17">
        <v>6.9714871000838605E-2</v>
      </c>
      <c r="BX9" s="17">
        <v>0.12898272212155301</v>
      </c>
      <c r="BY9" s="17"/>
      <c r="BZ9" s="17">
        <v>8.7446161014684096E-2</v>
      </c>
      <c r="CA9" s="17">
        <v>0.152870578066335</v>
      </c>
    </row>
    <row r="10" spans="2:79" x14ac:dyDescent="0.3">
      <c r="B10" s="18" t="s">
        <v>322</v>
      </c>
      <c r="C10" s="17">
        <v>0.13843599398749901</v>
      </c>
      <c r="D10" s="17">
        <v>0.14833898450226499</v>
      </c>
      <c r="E10" s="17">
        <v>0.122999338388372</v>
      </c>
      <c r="F10" s="17"/>
      <c r="G10" s="17">
        <v>0.19398077522235399</v>
      </c>
      <c r="H10" s="17">
        <v>0.17599571437964801</v>
      </c>
      <c r="I10" s="17">
        <v>0.193394597703133</v>
      </c>
      <c r="J10" s="17">
        <v>8.6983055275504706E-2</v>
      </c>
      <c r="K10" s="17">
        <v>0.167244856308914</v>
      </c>
      <c r="L10" s="17">
        <v>4.2266667905632098E-2</v>
      </c>
      <c r="M10" s="17"/>
      <c r="N10" s="17">
        <v>0.167126694198759</v>
      </c>
      <c r="O10" s="17">
        <v>0.126703055050439</v>
      </c>
      <c r="P10" s="17">
        <v>0.116779170146593</v>
      </c>
      <c r="Q10" s="17">
        <v>0.139785295790022</v>
      </c>
      <c r="R10" s="17"/>
      <c r="S10" s="17">
        <v>0.17549038728661001</v>
      </c>
      <c r="T10" s="17">
        <v>0.165497277877625</v>
      </c>
      <c r="U10" s="17">
        <v>0.18874171021255001</v>
      </c>
      <c r="V10" s="17">
        <v>0.10519712228326999</v>
      </c>
      <c r="W10" s="17">
        <v>0.13824042432514499</v>
      </c>
      <c r="X10" s="17">
        <v>8.4894365350592693E-2</v>
      </c>
      <c r="Y10" s="17">
        <v>0.106662837021854</v>
      </c>
      <c r="Z10" s="17">
        <v>0.16174126114745599</v>
      </c>
      <c r="AA10" s="17">
        <v>0.17017503362938699</v>
      </c>
      <c r="AB10" s="17">
        <v>0.130978919558669</v>
      </c>
      <c r="AC10" s="17">
        <v>8.0642133338825001E-2</v>
      </c>
      <c r="AD10" s="17">
        <v>6.0277270896410599E-2</v>
      </c>
      <c r="AE10" s="17"/>
      <c r="AF10" s="17">
        <v>0.14494810752894099</v>
      </c>
      <c r="AG10" s="17">
        <v>0.156338441462929</v>
      </c>
      <c r="AH10" s="17">
        <v>6.3212255957919294E-2</v>
      </c>
      <c r="AI10" s="17">
        <v>0.168610118050362</v>
      </c>
      <c r="AJ10" s="17">
        <v>0.154059877696096</v>
      </c>
      <c r="AK10" s="17"/>
      <c r="AL10" s="17">
        <v>0.16730661101328501</v>
      </c>
      <c r="AM10" s="17">
        <v>0.13077680207430201</v>
      </c>
      <c r="AN10" s="17">
        <v>0.18129856977768599</v>
      </c>
      <c r="AO10" s="17">
        <v>0.120074686488002</v>
      </c>
      <c r="AP10" s="17">
        <v>0.21098763212324101</v>
      </c>
      <c r="AQ10" s="17">
        <v>5.2971600634596001E-2</v>
      </c>
      <c r="AR10" s="17"/>
      <c r="AS10" s="17">
        <v>0.11319290855478301</v>
      </c>
      <c r="AT10" s="17">
        <v>0.146870268721778</v>
      </c>
      <c r="AU10" s="17">
        <v>0.119594649616939</v>
      </c>
      <c r="AV10" s="17">
        <v>0.21482433222678099</v>
      </c>
      <c r="AW10" s="17">
        <v>0</v>
      </c>
      <c r="AX10" s="17"/>
      <c r="AY10" s="17">
        <v>6.8905662529841094E-2</v>
      </c>
      <c r="AZ10" s="17">
        <v>0.167098170917579</v>
      </c>
      <c r="BA10" s="17">
        <v>0.13972618209108001</v>
      </c>
      <c r="BB10" s="17">
        <v>0.20178212470135301</v>
      </c>
      <c r="BC10" s="17">
        <v>9.2513767967660407E-2</v>
      </c>
      <c r="BD10" s="17"/>
      <c r="BE10" s="17">
        <v>0.314925229746776</v>
      </c>
      <c r="BF10" s="17">
        <v>0.13237416298361601</v>
      </c>
      <c r="BG10" s="17">
        <v>0.12378777652060199</v>
      </c>
      <c r="BH10" s="17">
        <v>0.13964045109638401</v>
      </c>
      <c r="BI10" s="17"/>
      <c r="BJ10" s="17">
        <v>0.22636699074095501</v>
      </c>
      <c r="BK10" s="17">
        <v>0.202059321616778</v>
      </c>
      <c r="BL10" s="17">
        <v>0.14003944993907699</v>
      </c>
      <c r="BM10" s="17">
        <v>0.11423206823844299</v>
      </c>
      <c r="BN10" s="17"/>
      <c r="BO10" s="17">
        <v>0.217125031848761</v>
      </c>
      <c r="BP10" s="17">
        <v>0.236568335888028</v>
      </c>
      <c r="BQ10" s="17">
        <v>0.106347595786056</v>
      </c>
      <c r="BR10" s="17"/>
      <c r="BS10" s="17">
        <v>0.132699574782909</v>
      </c>
      <c r="BT10" s="17">
        <v>0.14339575420251699</v>
      </c>
      <c r="BU10" s="17"/>
      <c r="BV10" s="17">
        <v>0.128559393067392</v>
      </c>
      <c r="BW10" s="17">
        <v>0.15496606639651</v>
      </c>
      <c r="BX10" s="17">
        <v>0.12574140880369</v>
      </c>
      <c r="BY10" s="17"/>
      <c r="BZ10" s="17">
        <v>0.227582322252291</v>
      </c>
      <c r="CA10" s="17">
        <v>0.17989527957923099</v>
      </c>
    </row>
    <row r="11" spans="2:79" x14ac:dyDescent="0.3">
      <c r="B11" s="18" t="s">
        <v>323</v>
      </c>
      <c r="C11" s="17">
        <v>0.22842681623805999</v>
      </c>
      <c r="D11" s="17">
        <v>0.25150502892085902</v>
      </c>
      <c r="E11" s="17">
        <v>0.20677089392359799</v>
      </c>
      <c r="F11" s="17"/>
      <c r="G11" s="17">
        <v>0.26372446692833201</v>
      </c>
      <c r="H11" s="17">
        <v>0.25169475803720298</v>
      </c>
      <c r="I11" s="17">
        <v>0.23648102432471399</v>
      </c>
      <c r="J11" s="17">
        <v>0.30475510492792801</v>
      </c>
      <c r="K11" s="17">
        <v>0.163403347665114</v>
      </c>
      <c r="L11" s="17">
        <v>0.15246966818525701</v>
      </c>
      <c r="M11" s="17"/>
      <c r="N11" s="17">
        <v>0.18466739613104</v>
      </c>
      <c r="O11" s="17">
        <v>0.202145900454717</v>
      </c>
      <c r="P11" s="17">
        <v>0.29726182951464297</v>
      </c>
      <c r="Q11" s="17">
        <v>0.23318014398769699</v>
      </c>
      <c r="R11" s="17"/>
      <c r="S11" s="17">
        <v>0.212879757582842</v>
      </c>
      <c r="T11" s="17">
        <v>0.16943843002731701</v>
      </c>
      <c r="U11" s="17">
        <v>0.16909298152688701</v>
      </c>
      <c r="V11" s="17">
        <v>0.214302577749104</v>
      </c>
      <c r="W11" s="17">
        <v>0.27506117425262699</v>
      </c>
      <c r="X11" s="17">
        <v>0.287556128964428</v>
      </c>
      <c r="Y11" s="17">
        <v>0.20876364452507601</v>
      </c>
      <c r="Z11" s="17">
        <v>0.182629952809063</v>
      </c>
      <c r="AA11" s="17">
        <v>0.221044039488799</v>
      </c>
      <c r="AB11" s="17">
        <v>0.313571045164031</v>
      </c>
      <c r="AC11" s="17">
        <v>0.21730306950550399</v>
      </c>
      <c r="AD11" s="17">
        <v>0.38878787841871298</v>
      </c>
      <c r="AE11" s="17"/>
      <c r="AF11" s="17">
        <v>0.19001693243391499</v>
      </c>
      <c r="AG11" s="17">
        <v>0.23873517512211001</v>
      </c>
      <c r="AH11" s="17">
        <v>0.226807928780764</v>
      </c>
      <c r="AI11" s="17">
        <v>0.21814177884056299</v>
      </c>
      <c r="AJ11" s="17">
        <v>0.239897628135155</v>
      </c>
      <c r="AK11" s="17"/>
      <c r="AL11" s="17">
        <v>0.21671260924475</v>
      </c>
      <c r="AM11" s="17">
        <v>0.230778351539803</v>
      </c>
      <c r="AN11" s="17">
        <v>0.16329394354110199</v>
      </c>
      <c r="AO11" s="17">
        <v>0.24936407929051499</v>
      </c>
      <c r="AP11" s="17">
        <v>0.262525092492291</v>
      </c>
      <c r="AQ11" s="17">
        <v>0.26044981376107001</v>
      </c>
      <c r="AR11" s="17"/>
      <c r="AS11" s="17">
        <v>0.16765076900635101</v>
      </c>
      <c r="AT11" s="17">
        <v>0.239541292144585</v>
      </c>
      <c r="AU11" s="17">
        <v>0.25573343322159697</v>
      </c>
      <c r="AV11" s="17">
        <v>0.21245401818607801</v>
      </c>
      <c r="AW11" s="17">
        <v>0.28031857045449299</v>
      </c>
      <c r="AX11" s="17"/>
      <c r="AY11" s="17">
        <v>0.16281443559400599</v>
      </c>
      <c r="AZ11" s="17">
        <v>0.24228168462856101</v>
      </c>
      <c r="BA11" s="17">
        <v>0.330997696787726</v>
      </c>
      <c r="BB11" s="17">
        <v>0.175632922153624</v>
      </c>
      <c r="BC11" s="17">
        <v>0.140086983734</v>
      </c>
      <c r="BD11" s="17"/>
      <c r="BE11" s="17">
        <v>0.15846847617790499</v>
      </c>
      <c r="BF11" s="17">
        <v>0.280837135764132</v>
      </c>
      <c r="BG11" s="17">
        <v>0.248414167116528</v>
      </c>
      <c r="BH11" s="17">
        <v>0.17611377920944099</v>
      </c>
      <c r="BI11" s="17"/>
      <c r="BJ11" s="17">
        <v>0.253396758936135</v>
      </c>
      <c r="BK11" s="17">
        <v>0.37268254707554699</v>
      </c>
      <c r="BL11" s="17">
        <v>0.22250898867042099</v>
      </c>
      <c r="BM11" s="17">
        <v>0.20546901323227501</v>
      </c>
      <c r="BN11" s="17"/>
      <c r="BO11" s="17">
        <v>0.24453211217556101</v>
      </c>
      <c r="BP11" s="17">
        <v>0.234269725570731</v>
      </c>
      <c r="BQ11" s="17">
        <v>0.223410625875262</v>
      </c>
      <c r="BR11" s="17"/>
      <c r="BS11" s="17">
        <v>0.23593989726987899</v>
      </c>
      <c r="BT11" s="17">
        <v>0.216937900742912</v>
      </c>
      <c r="BU11" s="17"/>
      <c r="BV11" s="17">
        <v>0.22309217447878499</v>
      </c>
      <c r="BW11" s="17">
        <v>0.25711175166060501</v>
      </c>
      <c r="BX11" s="17">
        <v>0.22755507592635599</v>
      </c>
      <c r="BY11" s="17"/>
      <c r="BZ11" s="17">
        <v>0.27589736764938999</v>
      </c>
      <c r="CA11" s="17">
        <v>0.31353027411215001</v>
      </c>
    </row>
    <row r="12" spans="2:79" x14ac:dyDescent="0.3">
      <c r="B12" s="18" t="s">
        <v>324</v>
      </c>
      <c r="C12" s="17">
        <v>0.240289984363319</v>
      </c>
      <c r="D12" s="17">
        <v>0.20394911036597899</v>
      </c>
      <c r="E12" s="17">
        <v>0.27823279059566097</v>
      </c>
      <c r="F12" s="17"/>
      <c r="G12" s="17">
        <v>0.177264087061519</v>
      </c>
      <c r="H12" s="17">
        <v>0.25486126929187902</v>
      </c>
      <c r="I12" s="17">
        <v>0.209218226611355</v>
      </c>
      <c r="J12" s="17">
        <v>0.27184069317398701</v>
      </c>
      <c r="K12" s="17">
        <v>0.20221203649345901</v>
      </c>
      <c r="L12" s="17">
        <v>0.30035461539533698</v>
      </c>
      <c r="M12" s="17"/>
      <c r="N12" s="17">
        <v>0.212772920345348</v>
      </c>
      <c r="O12" s="17">
        <v>0.29020271147624799</v>
      </c>
      <c r="P12" s="17">
        <v>0.21106967889675099</v>
      </c>
      <c r="Q12" s="17">
        <v>0.24524701098745399</v>
      </c>
      <c r="R12" s="17"/>
      <c r="S12" s="17">
        <v>0.203467408002211</v>
      </c>
      <c r="T12" s="17">
        <v>0.28916218061994498</v>
      </c>
      <c r="U12" s="17">
        <v>0.23117064097470999</v>
      </c>
      <c r="V12" s="17">
        <v>0.29232902939324001</v>
      </c>
      <c r="W12" s="17">
        <v>0.17451345779328001</v>
      </c>
      <c r="X12" s="17">
        <v>0.26773145059282799</v>
      </c>
      <c r="Y12" s="17">
        <v>0.25377799149303498</v>
      </c>
      <c r="Z12" s="17">
        <v>0.33025759188642101</v>
      </c>
      <c r="AA12" s="17">
        <v>0.20098262801135999</v>
      </c>
      <c r="AB12" s="17">
        <v>0.18532964739970301</v>
      </c>
      <c r="AC12" s="17">
        <v>0.27877144295252299</v>
      </c>
      <c r="AD12" s="17">
        <v>0.209372235932514</v>
      </c>
      <c r="AE12" s="17"/>
      <c r="AF12" s="17">
        <v>0.252819212375689</v>
      </c>
      <c r="AG12" s="17">
        <v>0.17240719448578401</v>
      </c>
      <c r="AH12" s="17">
        <v>0.26547965292331399</v>
      </c>
      <c r="AI12" s="17">
        <v>0.25096603708806597</v>
      </c>
      <c r="AJ12" s="17">
        <v>0.31147602214522802</v>
      </c>
      <c r="AK12" s="17"/>
      <c r="AL12" s="17">
        <v>0.15292567264291801</v>
      </c>
      <c r="AM12" s="17">
        <v>0.225279110491931</v>
      </c>
      <c r="AN12" s="17">
        <v>0.245075557052709</v>
      </c>
      <c r="AO12" s="17">
        <v>0.23888313032667399</v>
      </c>
      <c r="AP12" s="17">
        <v>0.19699683262479301</v>
      </c>
      <c r="AQ12" s="17">
        <v>0.411419505817955</v>
      </c>
      <c r="AR12" s="17"/>
      <c r="AS12" s="17">
        <v>0.25720288020899501</v>
      </c>
      <c r="AT12" s="17">
        <v>0.22156912290178299</v>
      </c>
      <c r="AU12" s="17">
        <v>0.27024629416418899</v>
      </c>
      <c r="AV12" s="17">
        <v>0.239319342482573</v>
      </c>
      <c r="AW12" s="17">
        <v>0.13075431891980199</v>
      </c>
      <c r="AX12" s="17"/>
      <c r="AY12" s="17">
        <v>0.21955282124641301</v>
      </c>
      <c r="AZ12" s="17">
        <v>0.26569017639983999</v>
      </c>
      <c r="BA12" s="17">
        <v>0.189254600208181</v>
      </c>
      <c r="BB12" s="17">
        <v>0.27532114029134902</v>
      </c>
      <c r="BC12" s="17">
        <v>0.195446548421358</v>
      </c>
      <c r="BD12" s="17"/>
      <c r="BE12" s="17">
        <v>0.19301289525415299</v>
      </c>
      <c r="BF12" s="17">
        <v>0.22654405811769099</v>
      </c>
      <c r="BG12" s="17">
        <v>0.239179937937579</v>
      </c>
      <c r="BH12" s="17">
        <v>0.24724137401014401</v>
      </c>
      <c r="BI12" s="17"/>
      <c r="BJ12" s="17">
        <v>9.6828537547407001E-2</v>
      </c>
      <c r="BK12" s="17">
        <v>0.14576842296339099</v>
      </c>
      <c r="BL12" s="17">
        <v>0.26393422609902001</v>
      </c>
      <c r="BM12" s="17">
        <v>0.26497071696390101</v>
      </c>
      <c r="BN12" s="17"/>
      <c r="BO12" s="17">
        <v>0.198588143534529</v>
      </c>
      <c r="BP12" s="17">
        <v>0.17953945761943099</v>
      </c>
      <c r="BQ12" s="17">
        <v>0.25372695271057</v>
      </c>
      <c r="BR12" s="17"/>
      <c r="BS12" s="17">
        <v>0.22395415530077101</v>
      </c>
      <c r="BT12" s="17">
        <v>0.26298049416446601</v>
      </c>
      <c r="BU12" s="17"/>
      <c r="BV12" s="17">
        <v>0.19992664599596199</v>
      </c>
      <c r="BW12" s="17">
        <v>0.22808745039240599</v>
      </c>
      <c r="BX12" s="17">
        <v>0.24518984408395</v>
      </c>
      <c r="BY12" s="17"/>
      <c r="BZ12" s="17">
        <v>0.22839107959423199</v>
      </c>
      <c r="CA12" s="17">
        <v>0.104320666100745</v>
      </c>
    </row>
    <row r="13" spans="2:79" x14ac:dyDescent="0.3">
      <c r="B13" s="18" t="s">
        <v>325</v>
      </c>
      <c r="C13" s="17">
        <v>0.16591235660687001</v>
      </c>
      <c r="D13" s="17">
        <v>0.16830267814268701</v>
      </c>
      <c r="E13" s="17">
        <v>0.16458016044871099</v>
      </c>
      <c r="F13" s="17"/>
      <c r="G13" s="17">
        <v>0.18404100670968901</v>
      </c>
      <c r="H13" s="17">
        <v>0.137164055403945</v>
      </c>
      <c r="I13" s="17">
        <v>0.15071030159163901</v>
      </c>
      <c r="J13" s="17">
        <v>0.16884458290941901</v>
      </c>
      <c r="K13" s="17">
        <v>0.118899372992659</v>
      </c>
      <c r="L13" s="17">
        <v>0.22193726822800799</v>
      </c>
      <c r="M13" s="17"/>
      <c r="N13" s="17">
        <v>0.17893198519379999</v>
      </c>
      <c r="O13" s="17">
        <v>0.18087567254283601</v>
      </c>
      <c r="P13" s="17">
        <v>0.16374161446889501</v>
      </c>
      <c r="Q13" s="17">
        <v>0.143210307053658</v>
      </c>
      <c r="R13" s="17"/>
      <c r="S13" s="17">
        <v>0.17270975143668699</v>
      </c>
      <c r="T13" s="17">
        <v>0.14842483283905</v>
      </c>
      <c r="U13" s="17">
        <v>0.20876332941479001</v>
      </c>
      <c r="V13" s="17">
        <v>0.228912265192664</v>
      </c>
      <c r="W13" s="17">
        <v>0.192544730015693</v>
      </c>
      <c r="X13" s="17">
        <v>0.153730801606622</v>
      </c>
      <c r="Y13" s="17">
        <v>0.21111142144039499</v>
      </c>
      <c r="Z13" s="17">
        <v>9.5942385392802004E-2</v>
      </c>
      <c r="AA13" s="17">
        <v>0.121942467153872</v>
      </c>
      <c r="AB13" s="17">
        <v>8.4460818470626003E-2</v>
      </c>
      <c r="AC13" s="17">
        <v>0.181049125095466</v>
      </c>
      <c r="AD13" s="17">
        <v>0.20151937032231801</v>
      </c>
      <c r="AE13" s="17"/>
      <c r="AF13" s="17">
        <v>0.18471165154764299</v>
      </c>
      <c r="AG13" s="17">
        <v>0.17777394125010901</v>
      </c>
      <c r="AH13" s="17">
        <v>0.19554071247089</v>
      </c>
      <c r="AI13" s="17">
        <v>0.16431346841904601</v>
      </c>
      <c r="AJ13" s="17">
        <v>0.112362191753425</v>
      </c>
      <c r="AK13" s="17"/>
      <c r="AL13" s="17">
        <v>0.18851186624657601</v>
      </c>
      <c r="AM13" s="17">
        <v>0.19619045337789001</v>
      </c>
      <c r="AN13" s="17">
        <v>0.15431121370623299</v>
      </c>
      <c r="AO13" s="17">
        <v>0.163413166338922</v>
      </c>
      <c r="AP13" s="17">
        <v>0.12559740117929399</v>
      </c>
      <c r="AQ13" s="17">
        <v>9.6975882947849201E-2</v>
      </c>
      <c r="AR13" s="17"/>
      <c r="AS13" s="17">
        <v>0.15321564463079801</v>
      </c>
      <c r="AT13" s="17">
        <v>0.16193366558269401</v>
      </c>
      <c r="AU13" s="17">
        <v>0.15614433718797899</v>
      </c>
      <c r="AV13" s="17">
        <v>0.18795232275388299</v>
      </c>
      <c r="AW13" s="17">
        <v>0.34425787964524401</v>
      </c>
      <c r="AX13" s="17"/>
      <c r="AY13" s="17">
        <v>0.17967522424177801</v>
      </c>
      <c r="AZ13" s="17">
        <v>0.150045346689998</v>
      </c>
      <c r="BA13" s="17">
        <v>0.14419729149862301</v>
      </c>
      <c r="BB13" s="17">
        <v>0.19249616086110299</v>
      </c>
      <c r="BC13" s="17">
        <v>0.24831838882954499</v>
      </c>
      <c r="BD13" s="17"/>
      <c r="BE13" s="17">
        <v>3.92980124402467E-2</v>
      </c>
      <c r="BF13" s="17">
        <v>0.12661868617298899</v>
      </c>
      <c r="BG13" s="17">
        <v>0.17316640835299299</v>
      </c>
      <c r="BH13" s="17">
        <v>0.195377764094366</v>
      </c>
      <c r="BI13" s="17"/>
      <c r="BJ13" s="17">
        <v>0.18010382561480201</v>
      </c>
      <c r="BK13" s="17">
        <v>8.7262380658114105E-2</v>
      </c>
      <c r="BL13" s="17">
        <v>0.17109577268821</v>
      </c>
      <c r="BM13" s="17">
        <v>0.17371161218327499</v>
      </c>
      <c r="BN13" s="17"/>
      <c r="BO13" s="17">
        <v>0.144818190263763</v>
      </c>
      <c r="BP13" s="17">
        <v>0.175436950502942</v>
      </c>
      <c r="BQ13" s="17">
        <v>0.171673956368144</v>
      </c>
      <c r="BR13" s="17"/>
      <c r="BS13" s="17">
        <v>0.169841181709634</v>
      </c>
      <c r="BT13" s="17">
        <v>0.16195197007161299</v>
      </c>
      <c r="BU13" s="17"/>
      <c r="BV13" s="17">
        <v>0.22013039585949001</v>
      </c>
      <c r="BW13" s="17">
        <v>0.14894725756896399</v>
      </c>
      <c r="BX13" s="17">
        <v>0.15143233611989201</v>
      </c>
      <c r="BY13" s="17"/>
      <c r="BZ13" s="17">
        <v>9.4097025025746101E-2</v>
      </c>
      <c r="CA13" s="17">
        <v>0.141161230483933</v>
      </c>
    </row>
    <row r="14" spans="2:79" x14ac:dyDescent="0.3">
      <c r="B14" s="18" t="s">
        <v>326</v>
      </c>
      <c r="C14" s="17">
        <v>0.100982298018335</v>
      </c>
      <c r="D14" s="17">
        <v>7.8704247436709396E-2</v>
      </c>
      <c r="E14" s="17">
        <v>0.123945788339188</v>
      </c>
      <c r="F14" s="17"/>
      <c r="G14" s="17">
        <v>9.8144746992190807E-2</v>
      </c>
      <c r="H14" s="17">
        <v>9.9728842414818802E-2</v>
      </c>
      <c r="I14" s="17">
        <v>6.3629841235774004E-2</v>
      </c>
      <c r="J14" s="17">
        <v>7.2510012401076906E-2</v>
      </c>
      <c r="K14" s="17">
        <v>0.13209619470450701</v>
      </c>
      <c r="L14" s="17">
        <v>0.14301599154140601</v>
      </c>
      <c r="M14" s="17"/>
      <c r="N14" s="17">
        <v>0.118980779723337</v>
      </c>
      <c r="O14" s="17">
        <v>9.0412943041177196E-2</v>
      </c>
      <c r="P14" s="17">
        <v>7.0471510113557304E-2</v>
      </c>
      <c r="Q14" s="17">
        <v>0.12574105489627399</v>
      </c>
      <c r="R14" s="17"/>
      <c r="S14" s="17">
        <v>8.5982749841438E-2</v>
      </c>
      <c r="T14" s="17">
        <v>0.103601483936206</v>
      </c>
      <c r="U14" s="17">
        <v>7.7760192723951793E-2</v>
      </c>
      <c r="V14" s="17">
        <v>4.6232367805461298E-2</v>
      </c>
      <c r="W14" s="17">
        <v>6.4198869589499899E-2</v>
      </c>
      <c r="X14" s="17">
        <v>0.12714531614559599</v>
      </c>
      <c r="Y14" s="17">
        <v>0.14325028877861601</v>
      </c>
      <c r="Z14" s="17">
        <v>5.8853755273663703E-2</v>
      </c>
      <c r="AA14" s="17">
        <v>0.138542028441</v>
      </c>
      <c r="AB14" s="17">
        <v>0.16398256033889599</v>
      </c>
      <c r="AC14" s="17">
        <v>8.1489979458976694E-2</v>
      </c>
      <c r="AD14" s="17">
        <v>0</v>
      </c>
      <c r="AE14" s="17"/>
      <c r="AF14" s="17">
        <v>8.2432179207367104E-2</v>
      </c>
      <c r="AG14" s="17">
        <v>0.125742977859436</v>
      </c>
      <c r="AH14" s="17">
        <v>0.14657580257004801</v>
      </c>
      <c r="AI14" s="17">
        <v>2.2012858408561198E-2</v>
      </c>
      <c r="AJ14" s="17">
        <v>0.136747993464686</v>
      </c>
      <c r="AK14" s="17"/>
      <c r="AL14" s="17">
        <v>0.14753779519186699</v>
      </c>
      <c r="AM14" s="17">
        <v>9.4165853376899505E-2</v>
      </c>
      <c r="AN14" s="17">
        <v>0.123865636422336</v>
      </c>
      <c r="AO14" s="17">
        <v>4.93807388270242E-2</v>
      </c>
      <c r="AP14" s="17">
        <v>0.131173337022568</v>
      </c>
      <c r="AQ14" s="17">
        <v>9.6170960250656704E-2</v>
      </c>
      <c r="AR14" s="17"/>
      <c r="AS14" s="17">
        <v>0.14771200617125199</v>
      </c>
      <c r="AT14" s="17">
        <v>9.9077142338421104E-2</v>
      </c>
      <c r="AU14" s="17">
        <v>0.10477776535422299</v>
      </c>
      <c r="AV14" s="17">
        <v>2.4324983782550502E-2</v>
      </c>
      <c r="AW14" s="17">
        <v>0.122360998233372</v>
      </c>
      <c r="AX14" s="17"/>
      <c r="AY14" s="17">
        <v>0.19432712544501199</v>
      </c>
      <c r="AZ14" s="17">
        <v>7.5414512633922501E-2</v>
      </c>
      <c r="BA14" s="17">
        <v>7.8743337389526893E-2</v>
      </c>
      <c r="BB14" s="17">
        <v>4.4855473805667997E-2</v>
      </c>
      <c r="BC14" s="17">
        <v>0.121023668926275</v>
      </c>
      <c r="BD14" s="17"/>
      <c r="BE14" s="17">
        <v>8.0269050888793103E-2</v>
      </c>
      <c r="BF14" s="17">
        <v>7.1350113194819098E-2</v>
      </c>
      <c r="BG14" s="17">
        <v>9.0091114819342705E-2</v>
      </c>
      <c r="BH14" s="17">
        <v>0.14319291683021301</v>
      </c>
      <c r="BI14" s="17"/>
      <c r="BJ14" s="17">
        <v>8.8623935900885895E-2</v>
      </c>
      <c r="BK14" s="17">
        <v>5.8455488600345502E-2</v>
      </c>
      <c r="BL14" s="17">
        <v>8.8220107310058304E-2</v>
      </c>
      <c r="BM14" s="17">
        <v>0.115669343102367</v>
      </c>
      <c r="BN14" s="17"/>
      <c r="BO14" s="17">
        <v>8.5802154763147204E-2</v>
      </c>
      <c r="BP14" s="17">
        <v>2.4582675020001901E-2</v>
      </c>
      <c r="BQ14" s="17">
        <v>0.118902236792528</v>
      </c>
      <c r="BR14" s="17"/>
      <c r="BS14" s="17">
        <v>0.108044483390938</v>
      </c>
      <c r="BT14" s="17">
        <v>9.2543608512455605E-2</v>
      </c>
      <c r="BU14" s="17"/>
      <c r="BV14" s="17">
        <v>0.122122795454528</v>
      </c>
      <c r="BW14" s="17">
        <v>9.76298942866064E-2</v>
      </c>
      <c r="BX14" s="17">
        <v>7.7945854350689001E-2</v>
      </c>
      <c r="BY14" s="17"/>
      <c r="BZ14" s="17">
        <v>6.30671024795003E-2</v>
      </c>
      <c r="CA14" s="17">
        <v>8.6409379503602293E-2</v>
      </c>
    </row>
    <row r="15" spans="2:79" x14ac:dyDescent="0.3">
      <c r="B15" s="18" t="s">
        <v>327</v>
      </c>
      <c r="C15" s="19">
        <v>3.6256563448729302E-2</v>
      </c>
      <c r="D15" s="19">
        <v>4.2818040474277001E-2</v>
      </c>
      <c r="E15" s="19">
        <v>2.9915778752195001E-2</v>
      </c>
      <c r="F15" s="19"/>
      <c r="G15" s="19">
        <v>1.9934770172196199E-2</v>
      </c>
      <c r="H15" s="19">
        <v>8.5402405647502701E-3</v>
      </c>
      <c r="I15" s="19">
        <v>2.56622491888077E-2</v>
      </c>
      <c r="J15" s="19">
        <v>4.7111266892970703E-2</v>
      </c>
      <c r="K15" s="19">
        <v>8.5550090906249099E-2</v>
      </c>
      <c r="L15" s="19">
        <v>3.6346289936159598E-2</v>
      </c>
      <c r="M15" s="19"/>
      <c r="N15" s="19">
        <v>3.4737649834525298E-2</v>
      </c>
      <c r="O15" s="19">
        <v>2.9697379368179601E-2</v>
      </c>
      <c r="P15" s="19">
        <v>6.4833408963965E-2</v>
      </c>
      <c r="Q15" s="19">
        <v>1.74886653594571E-2</v>
      </c>
      <c r="R15" s="19"/>
      <c r="S15" s="19">
        <v>5.3419836548061102E-2</v>
      </c>
      <c r="T15" s="19">
        <v>4.6402152921063901E-2</v>
      </c>
      <c r="U15" s="19">
        <v>6.2363537341045099E-2</v>
      </c>
      <c r="V15" s="19">
        <v>2.4702206246948102E-2</v>
      </c>
      <c r="W15" s="19">
        <v>4.4821208359980401E-2</v>
      </c>
      <c r="X15" s="19">
        <v>0</v>
      </c>
      <c r="Y15" s="19">
        <v>1.77567198296739E-2</v>
      </c>
      <c r="Z15" s="19">
        <v>7.7380629488007502E-2</v>
      </c>
      <c r="AA15" s="19">
        <v>6.0661064597750801E-2</v>
      </c>
      <c r="AB15" s="19">
        <v>1.8779066391348301E-2</v>
      </c>
      <c r="AC15" s="19">
        <v>0</v>
      </c>
      <c r="AD15" s="19">
        <v>0</v>
      </c>
      <c r="AE15" s="19"/>
      <c r="AF15" s="19">
        <v>6.0932120425326398E-2</v>
      </c>
      <c r="AG15" s="19">
        <v>3.2602363683937097E-2</v>
      </c>
      <c r="AH15" s="19">
        <v>6.7845957223290093E-2</v>
      </c>
      <c r="AI15" s="19">
        <v>2.3096718985270201E-2</v>
      </c>
      <c r="AJ15" s="19">
        <v>0</v>
      </c>
      <c r="AK15" s="19"/>
      <c r="AL15" s="19">
        <v>4.0071504038140297E-2</v>
      </c>
      <c r="AM15" s="19">
        <v>4.13766704081618E-2</v>
      </c>
      <c r="AN15" s="19">
        <v>6.3657065353740799E-2</v>
      </c>
      <c r="AO15" s="19">
        <v>4.2781674557418603E-2</v>
      </c>
      <c r="AP15" s="19">
        <v>2.6058995373696801E-2</v>
      </c>
      <c r="AQ15" s="19">
        <v>1.33202625992552E-2</v>
      </c>
      <c r="AR15" s="19"/>
      <c r="AS15" s="19">
        <v>6.26371802267328E-2</v>
      </c>
      <c r="AT15" s="19">
        <v>2.2767879649685401E-2</v>
      </c>
      <c r="AU15" s="19">
        <v>3.91721849670311E-2</v>
      </c>
      <c r="AV15" s="19">
        <v>3.99215830253861E-2</v>
      </c>
      <c r="AW15" s="19">
        <v>6.3252191383164402E-2</v>
      </c>
      <c r="AX15" s="19"/>
      <c r="AY15" s="19">
        <v>5.2931462058729201E-2</v>
      </c>
      <c r="AZ15" s="19">
        <v>1.8922136716361001E-2</v>
      </c>
      <c r="BA15" s="19">
        <v>4.6109068398671897E-2</v>
      </c>
      <c r="BB15" s="19">
        <v>2.1322140141326301E-2</v>
      </c>
      <c r="BC15" s="19">
        <v>8.6077623246169299E-2</v>
      </c>
      <c r="BD15" s="19"/>
      <c r="BE15" s="19">
        <v>0</v>
      </c>
      <c r="BF15" s="19">
        <v>4.9207974574399502E-2</v>
      </c>
      <c r="BG15" s="19">
        <v>2.3963953611118399E-2</v>
      </c>
      <c r="BH15" s="19">
        <v>5.3327948959216401E-2</v>
      </c>
      <c r="BI15" s="19"/>
      <c r="BJ15" s="19">
        <v>2.6721668474988101E-2</v>
      </c>
      <c r="BK15" s="19">
        <v>2.18419319797033E-2</v>
      </c>
      <c r="BL15" s="19">
        <v>2.7327339945703601E-2</v>
      </c>
      <c r="BM15" s="19">
        <v>4.41984900935148E-2</v>
      </c>
      <c r="BN15" s="19"/>
      <c r="BO15" s="19">
        <v>1.8215441172562599E-2</v>
      </c>
      <c r="BP15" s="19">
        <v>2.61068429896881E-2</v>
      </c>
      <c r="BQ15" s="19">
        <v>4.0808470064083703E-2</v>
      </c>
      <c r="BR15" s="19"/>
      <c r="BS15" s="19">
        <v>4.9060496109798901E-2</v>
      </c>
      <c r="BT15" s="19">
        <v>1.99745944033385E-2</v>
      </c>
      <c r="BU15" s="19"/>
      <c r="BV15" s="19">
        <v>2.4277746479671201E-2</v>
      </c>
      <c r="BW15" s="19">
        <v>4.3542708694070099E-2</v>
      </c>
      <c r="BX15" s="19">
        <v>4.31527585938693E-2</v>
      </c>
      <c r="BY15" s="19"/>
      <c r="BZ15" s="19">
        <v>2.35189419841569E-2</v>
      </c>
      <c r="CA15" s="19">
        <v>2.1812592154003298E-2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659</v>
      </c>
      <c r="D7" s="10">
        <v>321</v>
      </c>
      <c r="E7" s="10">
        <v>336</v>
      </c>
      <c r="F7" s="10"/>
      <c r="G7" s="10">
        <v>99</v>
      </c>
      <c r="H7" s="10">
        <v>100</v>
      </c>
      <c r="I7" s="10">
        <v>119</v>
      </c>
      <c r="J7" s="10">
        <v>103</v>
      </c>
      <c r="K7" s="10">
        <v>100</v>
      </c>
      <c r="L7" s="10">
        <v>138</v>
      </c>
      <c r="M7" s="10"/>
      <c r="N7" s="10">
        <v>179</v>
      </c>
      <c r="O7" s="10">
        <v>166</v>
      </c>
      <c r="P7" s="10">
        <v>154</v>
      </c>
      <c r="Q7" s="10">
        <v>156</v>
      </c>
      <c r="R7" s="10"/>
      <c r="S7" s="10">
        <v>93</v>
      </c>
      <c r="T7" s="10">
        <v>90</v>
      </c>
      <c r="U7" s="10">
        <v>48</v>
      </c>
      <c r="V7" s="10">
        <v>63</v>
      </c>
      <c r="W7" s="10">
        <v>44</v>
      </c>
      <c r="X7" s="10">
        <v>66</v>
      </c>
      <c r="Y7" s="10">
        <v>67</v>
      </c>
      <c r="Z7" s="10">
        <v>21</v>
      </c>
      <c r="AA7" s="10">
        <v>83</v>
      </c>
      <c r="AB7" s="10">
        <v>47</v>
      </c>
      <c r="AC7" s="10">
        <v>23</v>
      </c>
      <c r="AD7" s="10">
        <v>14</v>
      </c>
      <c r="AE7" s="10"/>
      <c r="AF7" s="10">
        <v>127</v>
      </c>
      <c r="AG7" s="10">
        <v>231</v>
      </c>
      <c r="AH7" s="10">
        <v>62</v>
      </c>
      <c r="AI7" s="10">
        <v>84</v>
      </c>
      <c r="AJ7" s="10">
        <v>29</v>
      </c>
      <c r="AK7" s="10"/>
      <c r="AL7" s="10">
        <v>165</v>
      </c>
      <c r="AM7" s="10">
        <v>113</v>
      </c>
      <c r="AN7" s="10">
        <v>63</v>
      </c>
      <c r="AO7" s="10">
        <v>136</v>
      </c>
      <c r="AP7" s="10">
        <v>39</v>
      </c>
      <c r="AQ7" s="10">
        <v>71</v>
      </c>
      <c r="AR7" s="10"/>
      <c r="AS7" s="10">
        <v>117</v>
      </c>
      <c r="AT7" s="10">
        <v>304</v>
      </c>
      <c r="AU7" s="10">
        <v>150</v>
      </c>
      <c r="AV7" s="10">
        <v>72</v>
      </c>
      <c r="AW7" s="10">
        <v>15</v>
      </c>
      <c r="AX7" s="10"/>
      <c r="AY7" s="10">
        <v>159</v>
      </c>
      <c r="AZ7" s="10">
        <v>265</v>
      </c>
      <c r="BA7" s="10">
        <v>127</v>
      </c>
      <c r="BB7" s="10">
        <v>77</v>
      </c>
      <c r="BC7" s="10">
        <v>24</v>
      </c>
      <c r="BD7" s="10"/>
      <c r="BE7" s="10">
        <v>24</v>
      </c>
      <c r="BF7" s="10">
        <v>122</v>
      </c>
      <c r="BG7" s="10">
        <v>310</v>
      </c>
      <c r="BH7" s="10">
        <v>196</v>
      </c>
      <c r="BI7" s="10"/>
      <c r="BJ7" s="10">
        <v>72</v>
      </c>
      <c r="BK7" s="10">
        <v>50</v>
      </c>
      <c r="BL7" s="10">
        <v>155</v>
      </c>
      <c r="BM7" s="10">
        <v>377</v>
      </c>
      <c r="BN7" s="10"/>
      <c r="BO7" s="10">
        <v>103</v>
      </c>
      <c r="BP7" s="10">
        <v>79</v>
      </c>
      <c r="BQ7" s="10">
        <v>470</v>
      </c>
      <c r="BR7" s="10"/>
      <c r="BS7" s="10">
        <v>372</v>
      </c>
      <c r="BT7" s="10">
        <v>285</v>
      </c>
      <c r="BU7" s="10"/>
      <c r="BV7" s="10">
        <v>153</v>
      </c>
      <c r="BW7" s="10">
        <v>257</v>
      </c>
      <c r="BX7" s="10">
        <v>208</v>
      </c>
      <c r="BY7" s="10"/>
      <c r="BZ7" s="10">
        <v>41</v>
      </c>
      <c r="CA7" s="10">
        <v>42</v>
      </c>
    </row>
    <row r="8" spans="2:79" ht="30" customHeight="1" x14ac:dyDescent="0.3">
      <c r="B8" s="11" t="s">
        <v>20</v>
      </c>
      <c r="C8" s="11">
        <v>660</v>
      </c>
      <c r="D8" s="11">
        <v>329</v>
      </c>
      <c r="E8" s="11">
        <v>328</v>
      </c>
      <c r="F8" s="11"/>
      <c r="G8" s="11">
        <v>92</v>
      </c>
      <c r="H8" s="11">
        <v>108</v>
      </c>
      <c r="I8" s="11">
        <v>121</v>
      </c>
      <c r="J8" s="11">
        <v>118</v>
      </c>
      <c r="K8" s="11">
        <v>91</v>
      </c>
      <c r="L8" s="11">
        <v>129</v>
      </c>
      <c r="M8" s="11"/>
      <c r="N8" s="11">
        <v>167</v>
      </c>
      <c r="O8" s="11">
        <v>168</v>
      </c>
      <c r="P8" s="11">
        <v>159</v>
      </c>
      <c r="Q8" s="11">
        <v>162</v>
      </c>
      <c r="R8" s="11"/>
      <c r="S8" s="11">
        <v>89</v>
      </c>
      <c r="T8" s="11">
        <v>86</v>
      </c>
      <c r="U8" s="11">
        <v>47</v>
      </c>
      <c r="V8" s="11">
        <v>64</v>
      </c>
      <c r="W8" s="11">
        <v>46</v>
      </c>
      <c r="X8" s="11">
        <v>66</v>
      </c>
      <c r="Y8" s="11">
        <v>61</v>
      </c>
      <c r="Z8" s="11">
        <v>22</v>
      </c>
      <c r="AA8" s="11">
        <v>79</v>
      </c>
      <c r="AB8" s="11">
        <v>53</v>
      </c>
      <c r="AC8" s="11">
        <v>30</v>
      </c>
      <c r="AD8" s="11">
        <v>17</v>
      </c>
      <c r="AE8" s="11"/>
      <c r="AF8" s="11">
        <v>124</v>
      </c>
      <c r="AG8" s="11">
        <v>229</v>
      </c>
      <c r="AH8" s="11">
        <v>63</v>
      </c>
      <c r="AI8" s="11">
        <v>85</v>
      </c>
      <c r="AJ8" s="11">
        <v>29</v>
      </c>
      <c r="AK8" s="11"/>
      <c r="AL8" s="11">
        <v>162</v>
      </c>
      <c r="AM8" s="11">
        <v>110</v>
      </c>
      <c r="AN8" s="11">
        <v>63</v>
      </c>
      <c r="AO8" s="11">
        <v>138</v>
      </c>
      <c r="AP8" s="11">
        <v>39</v>
      </c>
      <c r="AQ8" s="11">
        <v>70</v>
      </c>
      <c r="AR8" s="11"/>
      <c r="AS8" s="11">
        <v>114</v>
      </c>
      <c r="AT8" s="11">
        <v>303</v>
      </c>
      <c r="AU8" s="11">
        <v>153</v>
      </c>
      <c r="AV8" s="11">
        <v>72</v>
      </c>
      <c r="AW8" s="11">
        <v>15</v>
      </c>
      <c r="AX8" s="11"/>
      <c r="AY8" s="11">
        <v>154</v>
      </c>
      <c r="AZ8" s="11">
        <v>265</v>
      </c>
      <c r="BA8" s="11">
        <v>131</v>
      </c>
      <c r="BB8" s="11">
        <v>79</v>
      </c>
      <c r="BC8" s="11">
        <v>24</v>
      </c>
      <c r="BD8" s="11"/>
      <c r="BE8" s="11">
        <v>23</v>
      </c>
      <c r="BF8" s="11">
        <v>123</v>
      </c>
      <c r="BG8" s="11">
        <v>310</v>
      </c>
      <c r="BH8" s="11">
        <v>196</v>
      </c>
      <c r="BI8" s="11"/>
      <c r="BJ8" s="11">
        <v>74</v>
      </c>
      <c r="BK8" s="11">
        <v>49</v>
      </c>
      <c r="BL8" s="11">
        <v>154</v>
      </c>
      <c r="BM8" s="11">
        <v>377</v>
      </c>
      <c r="BN8" s="11"/>
      <c r="BO8" s="11">
        <v>105</v>
      </c>
      <c r="BP8" s="11">
        <v>79</v>
      </c>
      <c r="BQ8" s="11">
        <v>468</v>
      </c>
      <c r="BR8" s="11"/>
      <c r="BS8" s="11">
        <v>371</v>
      </c>
      <c r="BT8" s="11">
        <v>287</v>
      </c>
      <c r="BU8" s="11"/>
      <c r="BV8" s="11">
        <v>153</v>
      </c>
      <c r="BW8" s="11">
        <v>259</v>
      </c>
      <c r="BX8" s="11">
        <v>207</v>
      </c>
      <c r="BY8" s="11"/>
      <c r="BZ8" s="11">
        <v>40</v>
      </c>
      <c r="CA8" s="11">
        <v>43</v>
      </c>
    </row>
    <row r="9" spans="2:79" x14ac:dyDescent="0.3">
      <c r="B9" s="18" t="s">
        <v>321</v>
      </c>
      <c r="C9" s="17">
        <v>8.2252040588740902E-2</v>
      </c>
      <c r="D9" s="17">
        <v>9.4653035764110299E-2</v>
      </c>
      <c r="E9" s="17">
        <v>7.0356045766061998E-2</v>
      </c>
      <c r="F9" s="17"/>
      <c r="G9" s="17">
        <v>9.9551623973079095E-2</v>
      </c>
      <c r="H9" s="17">
        <v>0.13566761667496699</v>
      </c>
      <c r="I9" s="17">
        <v>7.2920858630611499E-2</v>
      </c>
      <c r="J9" s="17">
        <v>8.9027152725138406E-2</v>
      </c>
      <c r="K9" s="17">
        <v>7.1334390346964205E-2</v>
      </c>
      <c r="L9" s="17">
        <v>3.52967699636152E-2</v>
      </c>
      <c r="M9" s="17"/>
      <c r="N9" s="17">
        <v>8.8213896323888694E-2</v>
      </c>
      <c r="O9" s="17">
        <v>5.9072304675996203E-2</v>
      </c>
      <c r="P9" s="17">
        <v>0.110641018996226</v>
      </c>
      <c r="Q9" s="17">
        <v>7.42766874030312E-2</v>
      </c>
      <c r="R9" s="17"/>
      <c r="S9" s="17">
        <v>7.7695170080551004E-2</v>
      </c>
      <c r="T9" s="17">
        <v>8.5478102893830593E-2</v>
      </c>
      <c r="U9" s="17">
        <v>5.8440160319069102E-2</v>
      </c>
      <c r="V9" s="17">
        <v>5.7415094084203699E-2</v>
      </c>
      <c r="W9" s="17">
        <v>6.62230675078396E-2</v>
      </c>
      <c r="X9" s="17">
        <v>0.107140706491336</v>
      </c>
      <c r="Y9" s="17">
        <v>9.0610817928634305E-2</v>
      </c>
      <c r="Z9" s="17">
        <v>5.8817280029095101E-2</v>
      </c>
      <c r="AA9" s="17">
        <v>0.132917407126597</v>
      </c>
      <c r="AB9" s="17">
        <v>6.9285999834585693E-2</v>
      </c>
      <c r="AC9" s="17">
        <v>4.3128126541726701E-2</v>
      </c>
      <c r="AD9" s="17">
        <v>7.1488274837427798E-2</v>
      </c>
      <c r="AE9" s="17"/>
      <c r="AF9" s="17">
        <v>6.5906468813347496E-2</v>
      </c>
      <c r="AG9" s="17">
        <v>0.10652043241499699</v>
      </c>
      <c r="AH9" s="17">
        <v>5.3716058103552101E-2</v>
      </c>
      <c r="AI9" s="17">
        <v>0.121238196294089</v>
      </c>
      <c r="AJ9" s="17">
        <v>0</v>
      </c>
      <c r="AK9" s="17"/>
      <c r="AL9" s="17">
        <v>0.105586480124586</v>
      </c>
      <c r="AM9" s="17">
        <v>7.5611817214013499E-2</v>
      </c>
      <c r="AN9" s="17">
        <v>5.2017108736402702E-2</v>
      </c>
      <c r="AO9" s="17">
        <v>9.7954632265793207E-2</v>
      </c>
      <c r="AP9" s="17">
        <v>5.0440143891996601E-2</v>
      </c>
      <c r="AQ9" s="17">
        <v>5.3339149639624599E-2</v>
      </c>
      <c r="AR9" s="17"/>
      <c r="AS9" s="17">
        <v>0.126815852165517</v>
      </c>
      <c r="AT9" s="17">
        <v>8.4642205441002497E-2</v>
      </c>
      <c r="AU9" s="17">
        <v>5.4059988976767399E-2</v>
      </c>
      <c r="AV9" s="17">
        <v>5.4547569517527497E-2</v>
      </c>
      <c r="AW9" s="17">
        <v>0.122132224270957</v>
      </c>
      <c r="AX9" s="17"/>
      <c r="AY9" s="17">
        <v>0.13278892713227899</v>
      </c>
      <c r="AZ9" s="17">
        <v>6.4085802716867105E-2</v>
      </c>
      <c r="BA9" s="17">
        <v>5.52811782507069E-2</v>
      </c>
      <c r="BB9" s="17">
        <v>8.4947013896103804E-2</v>
      </c>
      <c r="BC9" s="17">
        <v>0.120515745794694</v>
      </c>
      <c r="BD9" s="17"/>
      <c r="BE9" s="17">
        <v>0.28790549526256598</v>
      </c>
      <c r="BF9" s="17">
        <v>8.5856598108107807E-2</v>
      </c>
      <c r="BG9" s="17">
        <v>8.0752225478053302E-2</v>
      </c>
      <c r="BH9" s="17">
        <v>5.5835570849444002E-2</v>
      </c>
      <c r="BI9" s="17"/>
      <c r="BJ9" s="17">
        <v>8.7667019635041601E-2</v>
      </c>
      <c r="BK9" s="17">
        <v>0.118605729690252</v>
      </c>
      <c r="BL9" s="17">
        <v>9.7313619781920199E-2</v>
      </c>
      <c r="BM9" s="17">
        <v>7.1487336373234595E-2</v>
      </c>
      <c r="BN9" s="17"/>
      <c r="BO9" s="17">
        <v>0.133802066896863</v>
      </c>
      <c r="BP9" s="17">
        <v>0.103904469444147</v>
      </c>
      <c r="BQ9" s="17">
        <v>6.6505078378050003E-2</v>
      </c>
      <c r="BR9" s="17"/>
      <c r="BS9" s="17">
        <v>7.3017554668087403E-2</v>
      </c>
      <c r="BT9" s="17">
        <v>9.4720260027075398E-2</v>
      </c>
      <c r="BU9" s="17"/>
      <c r="BV9" s="17">
        <v>6.4070516696182397E-2</v>
      </c>
      <c r="BW9" s="17">
        <v>9.2526546329503398E-2</v>
      </c>
      <c r="BX9" s="17">
        <v>8.9445227544433695E-2</v>
      </c>
      <c r="BY9" s="17"/>
      <c r="BZ9" s="17">
        <v>7.3852051315464795E-2</v>
      </c>
      <c r="CA9" s="17">
        <v>0.14224527143190099</v>
      </c>
    </row>
    <row r="10" spans="2:79" x14ac:dyDescent="0.3">
      <c r="B10" s="18" t="s">
        <v>322</v>
      </c>
      <c r="C10" s="17">
        <v>0.186899257953998</v>
      </c>
      <c r="D10" s="17">
        <v>0.15820441374806399</v>
      </c>
      <c r="E10" s="17">
        <v>0.21684084443089499</v>
      </c>
      <c r="F10" s="17"/>
      <c r="G10" s="17">
        <v>0.22475275536473899</v>
      </c>
      <c r="H10" s="17">
        <v>0.169830403487604</v>
      </c>
      <c r="I10" s="17">
        <v>0.18203667252870401</v>
      </c>
      <c r="J10" s="17">
        <v>0.16394031251055799</v>
      </c>
      <c r="K10" s="17">
        <v>0.15559560829875799</v>
      </c>
      <c r="L10" s="17">
        <v>0.221838383652702</v>
      </c>
      <c r="M10" s="17"/>
      <c r="N10" s="17">
        <v>0.20307603011671199</v>
      </c>
      <c r="O10" s="17">
        <v>0.164715803604637</v>
      </c>
      <c r="P10" s="17">
        <v>0.19726058769928601</v>
      </c>
      <c r="Q10" s="17">
        <v>0.181957609700895</v>
      </c>
      <c r="R10" s="17"/>
      <c r="S10" s="17">
        <v>0.16441289200925299</v>
      </c>
      <c r="T10" s="17">
        <v>0.194295807815452</v>
      </c>
      <c r="U10" s="17">
        <v>0.17442854603303701</v>
      </c>
      <c r="V10" s="17">
        <v>0.19910398864868001</v>
      </c>
      <c r="W10" s="17">
        <v>0.16787862906676901</v>
      </c>
      <c r="X10" s="17">
        <v>0.134334014398377</v>
      </c>
      <c r="Y10" s="17">
        <v>0.16588556186525799</v>
      </c>
      <c r="Z10" s="17">
        <v>0.29329149438936902</v>
      </c>
      <c r="AA10" s="17">
        <v>0.251560697359828</v>
      </c>
      <c r="AB10" s="17">
        <v>0.190933333297227</v>
      </c>
      <c r="AC10" s="17">
        <v>0.21602990525819701</v>
      </c>
      <c r="AD10" s="17">
        <v>8.1254749229363904E-2</v>
      </c>
      <c r="AE10" s="17"/>
      <c r="AF10" s="17">
        <v>0.221252018630724</v>
      </c>
      <c r="AG10" s="17">
        <v>0.221598854930106</v>
      </c>
      <c r="AH10" s="17">
        <v>7.9205994765884399E-2</v>
      </c>
      <c r="AI10" s="17">
        <v>0.21109617653106</v>
      </c>
      <c r="AJ10" s="17">
        <v>0.210031073456699</v>
      </c>
      <c r="AK10" s="17"/>
      <c r="AL10" s="17">
        <v>0.214380661021213</v>
      </c>
      <c r="AM10" s="17">
        <v>0.19767782159701899</v>
      </c>
      <c r="AN10" s="17">
        <v>0.153405325884928</v>
      </c>
      <c r="AO10" s="17">
        <v>0.18188910067776301</v>
      </c>
      <c r="AP10" s="17">
        <v>0.22083050910837701</v>
      </c>
      <c r="AQ10" s="17">
        <v>0.18012659525052099</v>
      </c>
      <c r="AR10" s="17"/>
      <c r="AS10" s="17">
        <v>0.176910071655492</v>
      </c>
      <c r="AT10" s="17">
        <v>0.150086607029705</v>
      </c>
      <c r="AU10" s="17">
        <v>0.21101557859638401</v>
      </c>
      <c r="AV10" s="17">
        <v>0.28481038434021499</v>
      </c>
      <c r="AW10" s="17">
        <v>0.30096157167940302</v>
      </c>
      <c r="AX10" s="17"/>
      <c r="AY10" s="17">
        <v>0.135117358755623</v>
      </c>
      <c r="AZ10" s="17">
        <v>0.20175378235308</v>
      </c>
      <c r="BA10" s="17">
        <v>0.169274217946523</v>
      </c>
      <c r="BB10" s="17">
        <v>0.247273511487096</v>
      </c>
      <c r="BC10" s="17">
        <v>0.30385854712562999</v>
      </c>
      <c r="BD10" s="17"/>
      <c r="BE10" s="17">
        <v>7.8290812054362002E-2</v>
      </c>
      <c r="BF10" s="17">
        <v>0.19468581245175301</v>
      </c>
      <c r="BG10" s="17">
        <v>0.18883666516682901</v>
      </c>
      <c r="BH10" s="17">
        <v>0.19899496415978801</v>
      </c>
      <c r="BI10" s="17"/>
      <c r="BJ10" s="17">
        <v>0.23921807625939301</v>
      </c>
      <c r="BK10" s="17">
        <v>0.12565353247708699</v>
      </c>
      <c r="BL10" s="17">
        <v>0.18760856785497901</v>
      </c>
      <c r="BM10" s="17">
        <v>0.183949908548112</v>
      </c>
      <c r="BN10" s="17"/>
      <c r="BO10" s="17">
        <v>0.21316917208464201</v>
      </c>
      <c r="BP10" s="17">
        <v>0.21126957711408501</v>
      </c>
      <c r="BQ10" s="17">
        <v>0.179830692218301</v>
      </c>
      <c r="BR10" s="17"/>
      <c r="BS10" s="17">
        <v>0.172508581760206</v>
      </c>
      <c r="BT10" s="17">
        <v>0.206722154644154</v>
      </c>
      <c r="BU10" s="17"/>
      <c r="BV10" s="17">
        <v>0.20169453410978</v>
      </c>
      <c r="BW10" s="17">
        <v>0.17751615068783999</v>
      </c>
      <c r="BX10" s="17">
        <v>0.166146695542045</v>
      </c>
      <c r="BY10" s="17"/>
      <c r="BZ10" s="17">
        <v>0.177793781701133</v>
      </c>
      <c r="CA10" s="17">
        <v>0.22259766906810699</v>
      </c>
    </row>
    <row r="11" spans="2:79" x14ac:dyDescent="0.3">
      <c r="B11" s="18" t="s">
        <v>323</v>
      </c>
      <c r="C11" s="17">
        <v>0.212498376294216</v>
      </c>
      <c r="D11" s="17">
        <v>0.208014222940897</v>
      </c>
      <c r="E11" s="17">
        <v>0.21476132240079801</v>
      </c>
      <c r="F11" s="17"/>
      <c r="G11" s="17">
        <v>0.27702220768381203</v>
      </c>
      <c r="H11" s="17">
        <v>0.193950558458135</v>
      </c>
      <c r="I11" s="17">
        <v>0.25997035956169601</v>
      </c>
      <c r="J11" s="17">
        <v>0.20202592055333299</v>
      </c>
      <c r="K11" s="17">
        <v>0.154414142125187</v>
      </c>
      <c r="L11" s="17">
        <v>0.18815185799135201</v>
      </c>
      <c r="M11" s="17"/>
      <c r="N11" s="17">
        <v>0.22600087569751401</v>
      </c>
      <c r="O11" s="17">
        <v>0.196085509988627</v>
      </c>
      <c r="P11" s="17">
        <v>0.204570345284671</v>
      </c>
      <c r="Q11" s="17">
        <v>0.228530289473207</v>
      </c>
      <c r="R11" s="17"/>
      <c r="S11" s="17">
        <v>0.233622407480919</v>
      </c>
      <c r="T11" s="17">
        <v>0.19107526915203599</v>
      </c>
      <c r="U11" s="17">
        <v>0.21670823816983201</v>
      </c>
      <c r="V11" s="17">
        <v>0.191654293046088</v>
      </c>
      <c r="W11" s="17">
        <v>0.26821874888893199</v>
      </c>
      <c r="X11" s="17">
        <v>0.189464668960627</v>
      </c>
      <c r="Y11" s="17">
        <v>0.25265833568936802</v>
      </c>
      <c r="Z11" s="17">
        <v>0.24037459103443501</v>
      </c>
      <c r="AA11" s="17">
        <v>0.15242214285127501</v>
      </c>
      <c r="AB11" s="17">
        <v>0.23364943349220799</v>
      </c>
      <c r="AC11" s="17">
        <v>0.21838101325831</v>
      </c>
      <c r="AD11" s="17">
        <v>0.23677415123603901</v>
      </c>
      <c r="AE11" s="17"/>
      <c r="AF11" s="17">
        <v>0.22656561920197199</v>
      </c>
      <c r="AG11" s="17">
        <v>0.202588499511593</v>
      </c>
      <c r="AH11" s="17">
        <v>0.23360062939262499</v>
      </c>
      <c r="AI11" s="17">
        <v>0.25173385126372699</v>
      </c>
      <c r="AJ11" s="17">
        <v>0.17142550042904101</v>
      </c>
      <c r="AK11" s="17"/>
      <c r="AL11" s="17">
        <v>0.207612476843136</v>
      </c>
      <c r="AM11" s="17">
        <v>0.25431489683413899</v>
      </c>
      <c r="AN11" s="17">
        <v>0.217572771023754</v>
      </c>
      <c r="AO11" s="17">
        <v>0.189351422832883</v>
      </c>
      <c r="AP11" s="17">
        <v>0.199284440649205</v>
      </c>
      <c r="AQ11" s="17">
        <v>0.23935276281145301</v>
      </c>
      <c r="AR11" s="17"/>
      <c r="AS11" s="17">
        <v>0.181752207950759</v>
      </c>
      <c r="AT11" s="17">
        <v>0.242871881661746</v>
      </c>
      <c r="AU11" s="17">
        <v>0.21151647067092</v>
      </c>
      <c r="AV11" s="17">
        <v>0.12882109991736801</v>
      </c>
      <c r="AW11" s="17">
        <v>0.26057706696585398</v>
      </c>
      <c r="AX11" s="17"/>
      <c r="AY11" s="17">
        <v>0.15643677981472801</v>
      </c>
      <c r="AZ11" s="17">
        <v>0.22097968042284299</v>
      </c>
      <c r="BA11" s="17">
        <v>0.25903875227017198</v>
      </c>
      <c r="BB11" s="17">
        <v>0.19692316635703599</v>
      </c>
      <c r="BC11" s="17">
        <v>0.218426580905412</v>
      </c>
      <c r="BD11" s="17"/>
      <c r="BE11" s="17">
        <v>0.27181004074168302</v>
      </c>
      <c r="BF11" s="17">
        <v>0.184935356868656</v>
      </c>
      <c r="BG11" s="17">
        <v>0.20057653979439199</v>
      </c>
      <c r="BH11" s="17">
        <v>0.24505294229321201</v>
      </c>
      <c r="BI11" s="17"/>
      <c r="BJ11" s="17">
        <v>0.18239856494408399</v>
      </c>
      <c r="BK11" s="17">
        <v>0.25768069176914699</v>
      </c>
      <c r="BL11" s="17">
        <v>0.20806790796906799</v>
      </c>
      <c r="BM11" s="17">
        <v>0.212453376024102</v>
      </c>
      <c r="BN11" s="17"/>
      <c r="BO11" s="17">
        <v>0.21048988166595001</v>
      </c>
      <c r="BP11" s="17">
        <v>0.16879577745595001</v>
      </c>
      <c r="BQ11" s="17">
        <v>0.219675012221626</v>
      </c>
      <c r="BR11" s="17"/>
      <c r="BS11" s="17">
        <v>0.228947233435633</v>
      </c>
      <c r="BT11" s="17">
        <v>0.18937051256418599</v>
      </c>
      <c r="BU11" s="17"/>
      <c r="BV11" s="17">
        <v>0.25107100693763901</v>
      </c>
      <c r="BW11" s="17">
        <v>0.181765248341206</v>
      </c>
      <c r="BX11" s="17">
        <v>0.21386372875779699</v>
      </c>
      <c r="BY11" s="17"/>
      <c r="BZ11" s="17">
        <v>0.22415369677202601</v>
      </c>
      <c r="CA11" s="17">
        <v>0.13052803619616299</v>
      </c>
    </row>
    <row r="12" spans="2:79" x14ac:dyDescent="0.3">
      <c r="B12" s="18" t="s">
        <v>324</v>
      </c>
      <c r="C12" s="17">
        <v>0.19148392975579601</v>
      </c>
      <c r="D12" s="17">
        <v>0.20277354955042101</v>
      </c>
      <c r="E12" s="17">
        <v>0.17858748562403301</v>
      </c>
      <c r="F12" s="17"/>
      <c r="G12" s="17">
        <v>0.169156791347569</v>
      </c>
      <c r="H12" s="17">
        <v>0.20752749726745101</v>
      </c>
      <c r="I12" s="17">
        <v>0.162599079829953</v>
      </c>
      <c r="J12" s="17">
        <v>0.18499931376711701</v>
      </c>
      <c r="K12" s="17">
        <v>0.20619692825608299</v>
      </c>
      <c r="L12" s="17">
        <v>0.21652639947532501</v>
      </c>
      <c r="M12" s="17"/>
      <c r="N12" s="17">
        <v>0.141045370166509</v>
      </c>
      <c r="O12" s="17">
        <v>0.26478023430056702</v>
      </c>
      <c r="P12" s="17">
        <v>0.15291557720333099</v>
      </c>
      <c r="Q12" s="17">
        <v>0.20383529930549299</v>
      </c>
      <c r="R12" s="17"/>
      <c r="S12" s="17">
        <v>0.22104534128873701</v>
      </c>
      <c r="T12" s="17">
        <v>0.19934631835993599</v>
      </c>
      <c r="U12" s="17">
        <v>0.21499383651790699</v>
      </c>
      <c r="V12" s="17">
        <v>0.241242957316923</v>
      </c>
      <c r="W12" s="17">
        <v>0.174430546976031</v>
      </c>
      <c r="X12" s="17">
        <v>0.20721601728046801</v>
      </c>
      <c r="Y12" s="17">
        <v>0.18471940191909</v>
      </c>
      <c r="Z12" s="17">
        <v>9.2333265364533804E-2</v>
      </c>
      <c r="AA12" s="17">
        <v>0.131351075689702</v>
      </c>
      <c r="AB12" s="17">
        <v>0.197163027491841</v>
      </c>
      <c r="AC12" s="17">
        <v>0.19784111974680901</v>
      </c>
      <c r="AD12" s="17">
        <v>0.13517437242140901</v>
      </c>
      <c r="AE12" s="17"/>
      <c r="AF12" s="17">
        <v>0.136336192934221</v>
      </c>
      <c r="AG12" s="17">
        <v>0.1934053836505</v>
      </c>
      <c r="AH12" s="17">
        <v>0.21154467484780301</v>
      </c>
      <c r="AI12" s="17">
        <v>0.14052046381932201</v>
      </c>
      <c r="AJ12" s="17">
        <v>0.292105517049909</v>
      </c>
      <c r="AK12" s="17"/>
      <c r="AL12" s="17">
        <v>0.176876356027133</v>
      </c>
      <c r="AM12" s="17">
        <v>0.137808173619345</v>
      </c>
      <c r="AN12" s="17">
        <v>0.21130792986210001</v>
      </c>
      <c r="AO12" s="17">
        <v>0.127554121512999</v>
      </c>
      <c r="AP12" s="17">
        <v>0.31347261646533597</v>
      </c>
      <c r="AQ12" s="17">
        <v>0.26753663348529599</v>
      </c>
      <c r="AR12" s="17"/>
      <c r="AS12" s="17">
        <v>0.13547282777800801</v>
      </c>
      <c r="AT12" s="17">
        <v>0.199978132032993</v>
      </c>
      <c r="AU12" s="17">
        <v>0.23108248328608599</v>
      </c>
      <c r="AV12" s="17">
        <v>0.187566479511144</v>
      </c>
      <c r="AW12" s="17">
        <v>0</v>
      </c>
      <c r="AX12" s="17"/>
      <c r="AY12" s="17">
        <v>0.15724758314879</v>
      </c>
      <c r="AZ12" s="17">
        <v>0.20490932369939499</v>
      </c>
      <c r="BA12" s="17">
        <v>0.23664402167284199</v>
      </c>
      <c r="BB12" s="17">
        <v>0.16272839965289199</v>
      </c>
      <c r="BC12" s="17">
        <v>7.8419955836368002E-2</v>
      </c>
      <c r="BD12" s="17"/>
      <c r="BE12" s="17">
        <v>0.106112562955736</v>
      </c>
      <c r="BF12" s="17">
        <v>0.216611396360678</v>
      </c>
      <c r="BG12" s="17">
        <v>0.19222398344713401</v>
      </c>
      <c r="BH12" s="17">
        <v>0.18018286295782199</v>
      </c>
      <c r="BI12" s="17"/>
      <c r="BJ12" s="17">
        <v>0.19139733398803699</v>
      </c>
      <c r="BK12" s="17">
        <v>0.15335386698766401</v>
      </c>
      <c r="BL12" s="17">
        <v>0.219840624823604</v>
      </c>
      <c r="BM12" s="17">
        <v>0.18445088148735</v>
      </c>
      <c r="BN12" s="17"/>
      <c r="BO12" s="17">
        <v>0.16177350820406899</v>
      </c>
      <c r="BP12" s="17">
        <v>0.184210791720021</v>
      </c>
      <c r="BQ12" s="17">
        <v>0.199817386268164</v>
      </c>
      <c r="BR12" s="17"/>
      <c r="BS12" s="17">
        <v>0.172376694535776</v>
      </c>
      <c r="BT12" s="17">
        <v>0.21742461941183999</v>
      </c>
      <c r="BU12" s="17"/>
      <c r="BV12" s="17">
        <v>0.22846870091874999</v>
      </c>
      <c r="BW12" s="17">
        <v>0.19164585814868501</v>
      </c>
      <c r="BX12" s="17">
        <v>0.17684544682523201</v>
      </c>
      <c r="BY12" s="17"/>
      <c r="BZ12" s="17">
        <v>0.16480616176163801</v>
      </c>
      <c r="CA12" s="17">
        <v>0.122207032929064</v>
      </c>
    </row>
    <row r="13" spans="2:79" x14ac:dyDescent="0.3">
      <c r="B13" s="18" t="s">
        <v>325</v>
      </c>
      <c r="C13" s="17">
        <v>0.18596582260449801</v>
      </c>
      <c r="D13" s="17">
        <v>0.20633486744438201</v>
      </c>
      <c r="E13" s="17">
        <v>0.16675192816015599</v>
      </c>
      <c r="F13" s="17"/>
      <c r="G13" s="17">
        <v>0.16801686646887201</v>
      </c>
      <c r="H13" s="17">
        <v>0.18651691062501299</v>
      </c>
      <c r="I13" s="17">
        <v>0.16915301352584899</v>
      </c>
      <c r="J13" s="17">
        <v>0.21314034566579099</v>
      </c>
      <c r="K13" s="17">
        <v>0.22005973895869699</v>
      </c>
      <c r="L13" s="17">
        <v>0.16515969755438401</v>
      </c>
      <c r="M13" s="17"/>
      <c r="N13" s="17">
        <v>0.192885091713979</v>
      </c>
      <c r="O13" s="17">
        <v>0.21676168089415501</v>
      </c>
      <c r="P13" s="17">
        <v>0.19351153310456801</v>
      </c>
      <c r="Q13" s="17">
        <v>0.14414245251298399</v>
      </c>
      <c r="R13" s="17"/>
      <c r="S13" s="17">
        <v>0.191395791951327</v>
      </c>
      <c r="T13" s="17">
        <v>0.15662722643390201</v>
      </c>
      <c r="U13" s="17">
        <v>0.21020906062122999</v>
      </c>
      <c r="V13" s="17">
        <v>0.185402056438873</v>
      </c>
      <c r="W13" s="17">
        <v>0.159761016095537</v>
      </c>
      <c r="X13" s="17">
        <v>0.21010099880713201</v>
      </c>
      <c r="Y13" s="17">
        <v>0.17816042046052699</v>
      </c>
      <c r="Z13" s="17">
        <v>0.197531009543358</v>
      </c>
      <c r="AA13" s="17">
        <v>0.16590080354467801</v>
      </c>
      <c r="AB13" s="17">
        <v>0.18780675832478699</v>
      </c>
      <c r="AC13" s="17">
        <v>0.171515329779172</v>
      </c>
      <c r="AD13" s="17">
        <v>0.343205702376988</v>
      </c>
      <c r="AE13" s="17"/>
      <c r="AF13" s="17">
        <v>0.18031285658302501</v>
      </c>
      <c r="AG13" s="17">
        <v>0.196468023731136</v>
      </c>
      <c r="AH13" s="17">
        <v>0.20212135520720401</v>
      </c>
      <c r="AI13" s="17">
        <v>0.13411557774465999</v>
      </c>
      <c r="AJ13" s="17">
        <v>0.17877367616909901</v>
      </c>
      <c r="AK13" s="17"/>
      <c r="AL13" s="17">
        <v>0.18945297416735701</v>
      </c>
      <c r="AM13" s="17">
        <v>0.15696204468064101</v>
      </c>
      <c r="AN13" s="17">
        <v>0.23960813227625799</v>
      </c>
      <c r="AO13" s="17">
        <v>0.20914946687789299</v>
      </c>
      <c r="AP13" s="17">
        <v>0.16111610447601099</v>
      </c>
      <c r="AQ13" s="17">
        <v>0.168071498624976</v>
      </c>
      <c r="AR13" s="17"/>
      <c r="AS13" s="17">
        <v>0.20682676550123399</v>
      </c>
      <c r="AT13" s="17">
        <v>0.18279388893347201</v>
      </c>
      <c r="AU13" s="17">
        <v>0.15981374322661601</v>
      </c>
      <c r="AV13" s="17">
        <v>0.25182108116865998</v>
      </c>
      <c r="AW13" s="17">
        <v>6.0793035158423797E-2</v>
      </c>
      <c r="AX13" s="17"/>
      <c r="AY13" s="17">
        <v>0.22128994719435699</v>
      </c>
      <c r="AZ13" s="17">
        <v>0.171828103449117</v>
      </c>
      <c r="BA13" s="17">
        <v>0.15771327851736899</v>
      </c>
      <c r="BB13" s="17">
        <v>0.22423748210946201</v>
      </c>
      <c r="BC13" s="17">
        <v>0.116814016826897</v>
      </c>
      <c r="BD13" s="17"/>
      <c r="BE13" s="17">
        <v>0.17329482591495701</v>
      </c>
      <c r="BF13" s="17">
        <v>0.17060956892294599</v>
      </c>
      <c r="BG13" s="17">
        <v>0.18997616272350801</v>
      </c>
      <c r="BH13" s="17">
        <v>0.186343966910758</v>
      </c>
      <c r="BI13" s="17"/>
      <c r="BJ13" s="17">
        <v>0.161672441125356</v>
      </c>
      <c r="BK13" s="17">
        <v>0.22814734075183801</v>
      </c>
      <c r="BL13" s="17">
        <v>0.14730486687932101</v>
      </c>
      <c r="BM13" s="17">
        <v>0.20044537642913199</v>
      </c>
      <c r="BN13" s="17"/>
      <c r="BO13" s="17">
        <v>0.18171278053281101</v>
      </c>
      <c r="BP13" s="17">
        <v>0.22765582557840899</v>
      </c>
      <c r="BQ13" s="17">
        <v>0.17542151814258</v>
      </c>
      <c r="BR13" s="17"/>
      <c r="BS13" s="17">
        <v>0.18682336359496601</v>
      </c>
      <c r="BT13" s="17">
        <v>0.186103362164701</v>
      </c>
      <c r="BU13" s="17"/>
      <c r="BV13" s="17">
        <v>0.16897476227359301</v>
      </c>
      <c r="BW13" s="17">
        <v>0.192843437508052</v>
      </c>
      <c r="BX13" s="17">
        <v>0.19586021442649201</v>
      </c>
      <c r="BY13" s="17"/>
      <c r="BZ13" s="17">
        <v>0.232532476828095</v>
      </c>
      <c r="CA13" s="17">
        <v>0.25005155496085102</v>
      </c>
    </row>
    <row r="14" spans="2:79" x14ac:dyDescent="0.3">
      <c r="B14" s="18" t="s">
        <v>326</v>
      </c>
      <c r="C14" s="17">
        <v>0.10359942015029799</v>
      </c>
      <c r="D14" s="17">
        <v>8.6335073350656003E-2</v>
      </c>
      <c r="E14" s="17">
        <v>0.12155721469158701</v>
      </c>
      <c r="F14" s="17"/>
      <c r="G14" s="17">
        <v>5.0778503195028302E-2</v>
      </c>
      <c r="H14" s="17">
        <v>0.10650701348683</v>
      </c>
      <c r="I14" s="17">
        <v>0.10285099615535</v>
      </c>
      <c r="J14" s="17">
        <v>9.8184806274989295E-2</v>
      </c>
      <c r="K14" s="17">
        <v>0.132581620573542</v>
      </c>
      <c r="L14" s="17">
        <v>0.12404331160549199</v>
      </c>
      <c r="M14" s="17"/>
      <c r="N14" s="17">
        <v>0.12760967602913101</v>
      </c>
      <c r="O14" s="17">
        <v>5.2959174833205003E-2</v>
      </c>
      <c r="P14" s="17">
        <v>0.101546631695644</v>
      </c>
      <c r="Q14" s="17">
        <v>0.129946801509328</v>
      </c>
      <c r="R14" s="17"/>
      <c r="S14" s="17">
        <v>3.7067640673082998E-2</v>
      </c>
      <c r="T14" s="17">
        <v>0.13447651264337099</v>
      </c>
      <c r="U14" s="17">
        <v>8.4305831446155499E-2</v>
      </c>
      <c r="V14" s="17">
        <v>0.1112349501774</v>
      </c>
      <c r="W14" s="17">
        <v>9.26076451464556E-2</v>
      </c>
      <c r="X14" s="17">
        <v>0.137924151395659</v>
      </c>
      <c r="Y14" s="17">
        <v>0.113987752044608</v>
      </c>
      <c r="Z14" s="17">
        <v>8.5694978009256101E-2</v>
      </c>
      <c r="AA14" s="17">
        <v>0.13033492759272799</v>
      </c>
      <c r="AB14" s="17">
        <v>5.9586652914618003E-2</v>
      </c>
      <c r="AC14" s="17">
        <v>0.15310450541578599</v>
      </c>
      <c r="AD14" s="17">
        <v>0.13210274989877199</v>
      </c>
      <c r="AE14" s="17"/>
      <c r="AF14" s="17">
        <v>9.2705902867889503E-2</v>
      </c>
      <c r="AG14" s="17">
        <v>7.2626167878900194E-2</v>
      </c>
      <c r="AH14" s="17">
        <v>0.134243271906688</v>
      </c>
      <c r="AI14" s="17">
        <v>8.2136502956500199E-2</v>
      </c>
      <c r="AJ14" s="17">
        <v>0.14766423289525199</v>
      </c>
      <c r="AK14" s="17"/>
      <c r="AL14" s="17">
        <v>8.9443460926999799E-2</v>
      </c>
      <c r="AM14" s="17">
        <v>0.12429143530870999</v>
      </c>
      <c r="AN14" s="17">
        <v>9.4323862816270698E-2</v>
      </c>
      <c r="AO14" s="17">
        <v>0.122981807861006</v>
      </c>
      <c r="AP14" s="17">
        <v>5.4856185409074998E-2</v>
      </c>
      <c r="AQ14" s="17">
        <v>7.6110233507332203E-2</v>
      </c>
      <c r="AR14" s="17"/>
      <c r="AS14" s="17">
        <v>0.14115211585627399</v>
      </c>
      <c r="AT14" s="17">
        <v>9.0281306603403597E-2</v>
      </c>
      <c r="AU14" s="17">
        <v>0.106393534267267</v>
      </c>
      <c r="AV14" s="17">
        <v>7.7093876974143993E-2</v>
      </c>
      <c r="AW14" s="17">
        <v>0.19228391054219801</v>
      </c>
      <c r="AX14" s="17"/>
      <c r="AY14" s="17">
        <v>0.126541444897877</v>
      </c>
      <c r="AZ14" s="17">
        <v>0.107545760124546</v>
      </c>
      <c r="BA14" s="17">
        <v>9.1337936603878803E-2</v>
      </c>
      <c r="BB14" s="17">
        <v>8.3890426497410395E-2</v>
      </c>
      <c r="BC14" s="17">
        <v>7.5887530264830805E-2</v>
      </c>
      <c r="BD14" s="17"/>
      <c r="BE14" s="17">
        <v>4.4328116350151797E-2</v>
      </c>
      <c r="BF14" s="17">
        <v>0.114758153746419</v>
      </c>
      <c r="BG14" s="17">
        <v>0.109665377635715</v>
      </c>
      <c r="BH14" s="17">
        <v>9.3048349905775096E-2</v>
      </c>
      <c r="BI14" s="17"/>
      <c r="BJ14" s="17">
        <v>0.10834328424895701</v>
      </c>
      <c r="BK14" s="17">
        <v>0.116558838324012</v>
      </c>
      <c r="BL14" s="17">
        <v>0.108272888090756</v>
      </c>
      <c r="BM14" s="17">
        <v>0.100585616871098</v>
      </c>
      <c r="BN14" s="17"/>
      <c r="BO14" s="17">
        <v>9.1045288326194504E-2</v>
      </c>
      <c r="BP14" s="17">
        <v>7.6727883548051795E-2</v>
      </c>
      <c r="BQ14" s="17">
        <v>0.112602683755316</v>
      </c>
      <c r="BR14" s="17"/>
      <c r="BS14" s="17">
        <v>0.12103293408566899</v>
      </c>
      <c r="BT14" s="17">
        <v>7.8423339311533405E-2</v>
      </c>
      <c r="BU14" s="17"/>
      <c r="BV14" s="17">
        <v>5.96248234817306E-2</v>
      </c>
      <c r="BW14" s="17">
        <v>0.125074262155321</v>
      </c>
      <c r="BX14" s="17">
        <v>0.106541128584611</v>
      </c>
      <c r="BY14" s="17"/>
      <c r="BZ14" s="17">
        <v>0.126861831621642</v>
      </c>
      <c r="CA14" s="17">
        <v>0.132370435413913</v>
      </c>
    </row>
    <row r="15" spans="2:79" x14ac:dyDescent="0.3">
      <c r="B15" s="18" t="s">
        <v>327</v>
      </c>
      <c r="C15" s="19">
        <v>3.7301152652452499E-2</v>
      </c>
      <c r="D15" s="19">
        <v>4.3684837201470102E-2</v>
      </c>
      <c r="E15" s="19">
        <v>3.11451589264688E-2</v>
      </c>
      <c r="F15" s="19"/>
      <c r="G15" s="19">
        <v>1.07212519669008E-2</v>
      </c>
      <c r="H15" s="19">
        <v>0</v>
      </c>
      <c r="I15" s="19">
        <v>5.0469019767835903E-2</v>
      </c>
      <c r="J15" s="19">
        <v>4.8682148503072203E-2</v>
      </c>
      <c r="K15" s="19">
        <v>5.9817571440769497E-2</v>
      </c>
      <c r="L15" s="19">
        <v>4.8983579757129699E-2</v>
      </c>
      <c r="M15" s="19"/>
      <c r="N15" s="19">
        <v>2.1169059952266499E-2</v>
      </c>
      <c r="O15" s="19">
        <v>4.5625291702813299E-2</v>
      </c>
      <c r="P15" s="19">
        <v>3.95543060162745E-2</v>
      </c>
      <c r="Q15" s="19">
        <v>3.73108600950623E-2</v>
      </c>
      <c r="R15" s="19"/>
      <c r="S15" s="19">
        <v>7.4760756516129803E-2</v>
      </c>
      <c r="T15" s="19">
        <v>3.8700762701472602E-2</v>
      </c>
      <c r="U15" s="19">
        <v>4.0914326892768901E-2</v>
      </c>
      <c r="V15" s="19">
        <v>1.3946660287832501E-2</v>
      </c>
      <c r="W15" s="19">
        <v>7.0880346318436399E-2</v>
      </c>
      <c r="X15" s="19">
        <v>1.3819442666399799E-2</v>
      </c>
      <c r="Y15" s="19">
        <v>1.3977710092513701E-2</v>
      </c>
      <c r="Z15" s="19">
        <v>3.1957381629953797E-2</v>
      </c>
      <c r="AA15" s="19">
        <v>3.5512945835192697E-2</v>
      </c>
      <c r="AB15" s="19">
        <v>6.1574794644732797E-2</v>
      </c>
      <c r="AC15" s="19">
        <v>0</v>
      </c>
      <c r="AD15" s="19">
        <v>0</v>
      </c>
      <c r="AE15" s="19"/>
      <c r="AF15" s="19">
        <v>7.69209409688211E-2</v>
      </c>
      <c r="AG15" s="19">
        <v>6.7926378827673304E-3</v>
      </c>
      <c r="AH15" s="19">
        <v>8.5568015776243803E-2</v>
      </c>
      <c r="AI15" s="19">
        <v>5.9159231390640901E-2</v>
      </c>
      <c r="AJ15" s="19">
        <v>0</v>
      </c>
      <c r="AK15" s="19"/>
      <c r="AL15" s="19">
        <v>1.6647590889575001E-2</v>
      </c>
      <c r="AM15" s="19">
        <v>5.3333810746133199E-2</v>
      </c>
      <c r="AN15" s="19">
        <v>3.1764869400286298E-2</v>
      </c>
      <c r="AO15" s="19">
        <v>7.1119447971662697E-2</v>
      </c>
      <c r="AP15" s="19">
        <v>0</v>
      </c>
      <c r="AQ15" s="19">
        <v>1.5463126680797599E-2</v>
      </c>
      <c r="AR15" s="19"/>
      <c r="AS15" s="19">
        <v>3.1070159092717198E-2</v>
      </c>
      <c r="AT15" s="19">
        <v>4.9345978297676701E-2</v>
      </c>
      <c r="AU15" s="19">
        <v>2.6118200975960199E-2</v>
      </c>
      <c r="AV15" s="19">
        <v>1.533950857094E-2</v>
      </c>
      <c r="AW15" s="19">
        <v>6.3252191383164402E-2</v>
      </c>
      <c r="AX15" s="19"/>
      <c r="AY15" s="19">
        <v>7.0577959056346395E-2</v>
      </c>
      <c r="AZ15" s="19">
        <v>2.8897547234150198E-2</v>
      </c>
      <c r="BA15" s="19">
        <v>3.07106147385077E-2</v>
      </c>
      <c r="BB15" s="19">
        <v>0</v>
      </c>
      <c r="BC15" s="19">
        <v>8.6077623246169299E-2</v>
      </c>
      <c r="BD15" s="19"/>
      <c r="BE15" s="19">
        <v>3.8258146720544298E-2</v>
      </c>
      <c r="BF15" s="19">
        <v>3.2543113541440502E-2</v>
      </c>
      <c r="BG15" s="19">
        <v>3.7969045754367603E-2</v>
      </c>
      <c r="BH15" s="19">
        <v>4.0541342923201398E-2</v>
      </c>
      <c r="BI15" s="19"/>
      <c r="BJ15" s="19">
        <v>2.9303279799131401E-2</v>
      </c>
      <c r="BK15" s="19">
        <v>0</v>
      </c>
      <c r="BL15" s="19">
        <v>3.1591524600351001E-2</v>
      </c>
      <c r="BM15" s="19">
        <v>4.6627504266971299E-2</v>
      </c>
      <c r="BN15" s="19"/>
      <c r="BO15" s="19">
        <v>8.0073022894712898E-3</v>
      </c>
      <c r="BP15" s="19">
        <v>2.7435675139335002E-2</v>
      </c>
      <c r="BQ15" s="19">
        <v>4.6147629015963303E-2</v>
      </c>
      <c r="BR15" s="19"/>
      <c r="BS15" s="19">
        <v>4.5293637919661699E-2</v>
      </c>
      <c r="BT15" s="19">
        <v>2.7235751876509399E-2</v>
      </c>
      <c r="BU15" s="19"/>
      <c r="BV15" s="19">
        <v>2.6095655582324101E-2</v>
      </c>
      <c r="BW15" s="19">
        <v>3.8628496829391602E-2</v>
      </c>
      <c r="BX15" s="19">
        <v>5.1297558319389598E-2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659</v>
      </c>
      <c r="D7" s="10">
        <v>321</v>
      </c>
      <c r="E7" s="10">
        <v>336</v>
      </c>
      <c r="F7" s="10"/>
      <c r="G7" s="10">
        <v>99</v>
      </c>
      <c r="H7" s="10">
        <v>100</v>
      </c>
      <c r="I7" s="10">
        <v>119</v>
      </c>
      <c r="J7" s="10">
        <v>103</v>
      </c>
      <c r="K7" s="10">
        <v>100</v>
      </c>
      <c r="L7" s="10">
        <v>138</v>
      </c>
      <c r="M7" s="10"/>
      <c r="N7" s="10">
        <v>179</v>
      </c>
      <c r="O7" s="10">
        <v>166</v>
      </c>
      <c r="P7" s="10">
        <v>154</v>
      </c>
      <c r="Q7" s="10">
        <v>156</v>
      </c>
      <c r="R7" s="10"/>
      <c r="S7" s="10">
        <v>93</v>
      </c>
      <c r="T7" s="10">
        <v>90</v>
      </c>
      <c r="U7" s="10">
        <v>48</v>
      </c>
      <c r="V7" s="10">
        <v>63</v>
      </c>
      <c r="W7" s="10">
        <v>44</v>
      </c>
      <c r="X7" s="10">
        <v>66</v>
      </c>
      <c r="Y7" s="10">
        <v>67</v>
      </c>
      <c r="Z7" s="10">
        <v>21</v>
      </c>
      <c r="AA7" s="10">
        <v>83</v>
      </c>
      <c r="AB7" s="10">
        <v>47</v>
      </c>
      <c r="AC7" s="10">
        <v>23</v>
      </c>
      <c r="AD7" s="10">
        <v>14</v>
      </c>
      <c r="AE7" s="10"/>
      <c r="AF7" s="10">
        <v>127</v>
      </c>
      <c r="AG7" s="10">
        <v>231</v>
      </c>
      <c r="AH7" s="10">
        <v>62</v>
      </c>
      <c r="AI7" s="10">
        <v>84</v>
      </c>
      <c r="AJ7" s="10">
        <v>29</v>
      </c>
      <c r="AK7" s="10"/>
      <c r="AL7" s="10">
        <v>165</v>
      </c>
      <c r="AM7" s="10">
        <v>113</v>
      </c>
      <c r="AN7" s="10">
        <v>63</v>
      </c>
      <c r="AO7" s="10">
        <v>136</v>
      </c>
      <c r="AP7" s="10">
        <v>39</v>
      </c>
      <c r="AQ7" s="10">
        <v>71</v>
      </c>
      <c r="AR7" s="10"/>
      <c r="AS7" s="10">
        <v>117</v>
      </c>
      <c r="AT7" s="10">
        <v>304</v>
      </c>
      <c r="AU7" s="10">
        <v>150</v>
      </c>
      <c r="AV7" s="10">
        <v>72</v>
      </c>
      <c r="AW7" s="10">
        <v>15</v>
      </c>
      <c r="AX7" s="10"/>
      <c r="AY7" s="10">
        <v>159</v>
      </c>
      <c r="AZ7" s="10">
        <v>265</v>
      </c>
      <c r="BA7" s="10">
        <v>127</v>
      </c>
      <c r="BB7" s="10">
        <v>77</v>
      </c>
      <c r="BC7" s="10">
        <v>24</v>
      </c>
      <c r="BD7" s="10"/>
      <c r="BE7" s="10">
        <v>24</v>
      </c>
      <c r="BF7" s="10">
        <v>122</v>
      </c>
      <c r="BG7" s="10">
        <v>310</v>
      </c>
      <c r="BH7" s="10">
        <v>196</v>
      </c>
      <c r="BI7" s="10"/>
      <c r="BJ7" s="10">
        <v>72</v>
      </c>
      <c r="BK7" s="10">
        <v>50</v>
      </c>
      <c r="BL7" s="10">
        <v>155</v>
      </c>
      <c r="BM7" s="10">
        <v>377</v>
      </c>
      <c r="BN7" s="10"/>
      <c r="BO7" s="10">
        <v>103</v>
      </c>
      <c r="BP7" s="10">
        <v>79</v>
      </c>
      <c r="BQ7" s="10">
        <v>470</v>
      </c>
      <c r="BR7" s="10"/>
      <c r="BS7" s="10">
        <v>372</v>
      </c>
      <c r="BT7" s="10">
        <v>285</v>
      </c>
      <c r="BU7" s="10"/>
      <c r="BV7" s="10">
        <v>153</v>
      </c>
      <c r="BW7" s="10">
        <v>257</v>
      </c>
      <c r="BX7" s="10">
        <v>208</v>
      </c>
      <c r="BY7" s="10"/>
      <c r="BZ7" s="10">
        <v>41</v>
      </c>
      <c r="CA7" s="10">
        <v>42</v>
      </c>
    </row>
    <row r="8" spans="2:79" ht="30" customHeight="1" x14ac:dyDescent="0.3">
      <c r="B8" s="11" t="s">
        <v>20</v>
      </c>
      <c r="C8" s="11">
        <v>660</v>
      </c>
      <c r="D8" s="11">
        <v>329</v>
      </c>
      <c r="E8" s="11">
        <v>328</v>
      </c>
      <c r="F8" s="11"/>
      <c r="G8" s="11">
        <v>92</v>
      </c>
      <c r="H8" s="11">
        <v>108</v>
      </c>
      <c r="I8" s="11">
        <v>121</v>
      </c>
      <c r="J8" s="11">
        <v>118</v>
      </c>
      <c r="K8" s="11">
        <v>91</v>
      </c>
      <c r="L8" s="11">
        <v>129</v>
      </c>
      <c r="M8" s="11"/>
      <c r="N8" s="11">
        <v>167</v>
      </c>
      <c r="O8" s="11">
        <v>168</v>
      </c>
      <c r="P8" s="11">
        <v>159</v>
      </c>
      <c r="Q8" s="11">
        <v>162</v>
      </c>
      <c r="R8" s="11"/>
      <c r="S8" s="11">
        <v>89</v>
      </c>
      <c r="T8" s="11">
        <v>86</v>
      </c>
      <c r="U8" s="11">
        <v>47</v>
      </c>
      <c r="V8" s="11">
        <v>64</v>
      </c>
      <c r="W8" s="11">
        <v>46</v>
      </c>
      <c r="X8" s="11">
        <v>66</v>
      </c>
      <c r="Y8" s="11">
        <v>61</v>
      </c>
      <c r="Z8" s="11">
        <v>22</v>
      </c>
      <c r="AA8" s="11">
        <v>79</v>
      </c>
      <c r="AB8" s="11">
        <v>53</v>
      </c>
      <c r="AC8" s="11">
        <v>30</v>
      </c>
      <c r="AD8" s="11">
        <v>17</v>
      </c>
      <c r="AE8" s="11"/>
      <c r="AF8" s="11">
        <v>124</v>
      </c>
      <c r="AG8" s="11">
        <v>229</v>
      </c>
      <c r="AH8" s="11">
        <v>63</v>
      </c>
      <c r="AI8" s="11">
        <v>85</v>
      </c>
      <c r="AJ8" s="11">
        <v>29</v>
      </c>
      <c r="AK8" s="11"/>
      <c r="AL8" s="11">
        <v>162</v>
      </c>
      <c r="AM8" s="11">
        <v>110</v>
      </c>
      <c r="AN8" s="11">
        <v>63</v>
      </c>
      <c r="AO8" s="11">
        <v>138</v>
      </c>
      <c r="AP8" s="11">
        <v>39</v>
      </c>
      <c r="AQ8" s="11">
        <v>70</v>
      </c>
      <c r="AR8" s="11"/>
      <c r="AS8" s="11">
        <v>114</v>
      </c>
      <c r="AT8" s="11">
        <v>303</v>
      </c>
      <c r="AU8" s="11">
        <v>153</v>
      </c>
      <c r="AV8" s="11">
        <v>72</v>
      </c>
      <c r="AW8" s="11">
        <v>15</v>
      </c>
      <c r="AX8" s="11"/>
      <c r="AY8" s="11">
        <v>154</v>
      </c>
      <c r="AZ8" s="11">
        <v>265</v>
      </c>
      <c r="BA8" s="11">
        <v>131</v>
      </c>
      <c r="BB8" s="11">
        <v>79</v>
      </c>
      <c r="BC8" s="11">
        <v>24</v>
      </c>
      <c r="BD8" s="11"/>
      <c r="BE8" s="11">
        <v>23</v>
      </c>
      <c r="BF8" s="11">
        <v>123</v>
      </c>
      <c r="BG8" s="11">
        <v>310</v>
      </c>
      <c r="BH8" s="11">
        <v>196</v>
      </c>
      <c r="BI8" s="11"/>
      <c r="BJ8" s="11">
        <v>74</v>
      </c>
      <c r="BK8" s="11">
        <v>49</v>
      </c>
      <c r="BL8" s="11">
        <v>154</v>
      </c>
      <c r="BM8" s="11">
        <v>377</v>
      </c>
      <c r="BN8" s="11"/>
      <c r="BO8" s="11">
        <v>105</v>
      </c>
      <c r="BP8" s="11">
        <v>79</v>
      </c>
      <c r="BQ8" s="11">
        <v>468</v>
      </c>
      <c r="BR8" s="11"/>
      <c r="BS8" s="11">
        <v>371</v>
      </c>
      <c r="BT8" s="11">
        <v>287</v>
      </c>
      <c r="BU8" s="11"/>
      <c r="BV8" s="11">
        <v>153</v>
      </c>
      <c r="BW8" s="11">
        <v>259</v>
      </c>
      <c r="BX8" s="11">
        <v>207</v>
      </c>
      <c r="BY8" s="11"/>
      <c r="BZ8" s="11">
        <v>40</v>
      </c>
      <c r="CA8" s="11">
        <v>43</v>
      </c>
    </row>
    <row r="9" spans="2:79" x14ac:dyDescent="0.3">
      <c r="B9" s="18" t="s">
        <v>321</v>
      </c>
      <c r="C9" s="17">
        <v>6.2798230567356603E-2</v>
      </c>
      <c r="D9" s="17">
        <v>6.0589099808703403E-2</v>
      </c>
      <c r="E9" s="17">
        <v>6.5413297989997204E-2</v>
      </c>
      <c r="F9" s="17"/>
      <c r="G9" s="17">
        <v>0.130133088021819</v>
      </c>
      <c r="H9" s="17">
        <v>0.105354699139399</v>
      </c>
      <c r="I9" s="17">
        <v>5.2874172848357201E-2</v>
      </c>
      <c r="J9" s="17">
        <v>1.9840220515396498E-2</v>
      </c>
      <c r="K9" s="17">
        <v>4.6340011946766603E-2</v>
      </c>
      <c r="L9" s="17">
        <v>3.9060011522646002E-2</v>
      </c>
      <c r="M9" s="17"/>
      <c r="N9" s="17">
        <v>6.9156432180328103E-2</v>
      </c>
      <c r="O9" s="17">
        <v>4.5209521762719501E-2</v>
      </c>
      <c r="P9" s="17">
        <v>7.8113285720076697E-2</v>
      </c>
      <c r="Q9" s="17">
        <v>6.0967777914744802E-2</v>
      </c>
      <c r="R9" s="17"/>
      <c r="S9" s="17">
        <v>8.4569768699135503E-2</v>
      </c>
      <c r="T9" s="17">
        <v>8.5631668652724299E-2</v>
      </c>
      <c r="U9" s="17">
        <v>5.7672568860250698E-2</v>
      </c>
      <c r="V9" s="17">
        <v>4.4637807286627501E-2</v>
      </c>
      <c r="W9" s="17">
        <v>4.2639492710056098E-2</v>
      </c>
      <c r="X9" s="17">
        <v>7.9189481915589E-2</v>
      </c>
      <c r="Y9" s="17">
        <v>5.7736517518218802E-2</v>
      </c>
      <c r="Z9" s="17">
        <v>0.10424052788714901</v>
      </c>
      <c r="AA9" s="17">
        <v>5.6441189812084999E-2</v>
      </c>
      <c r="AB9" s="17">
        <v>1.94916585073255E-2</v>
      </c>
      <c r="AC9" s="17">
        <v>4.3024055075028399E-2</v>
      </c>
      <c r="AD9" s="17">
        <v>7.1488274837427798E-2</v>
      </c>
      <c r="AE9" s="17"/>
      <c r="AF9" s="17">
        <v>5.7499086651741603E-2</v>
      </c>
      <c r="AG9" s="17">
        <v>8.7126335778347802E-2</v>
      </c>
      <c r="AH9" s="17">
        <v>1.7208290103013599E-2</v>
      </c>
      <c r="AI9" s="17">
        <v>5.2413099073104E-2</v>
      </c>
      <c r="AJ9" s="17">
        <v>7.3523733678942604E-2</v>
      </c>
      <c r="AK9" s="17"/>
      <c r="AL9" s="17">
        <v>8.9564713429149206E-2</v>
      </c>
      <c r="AM9" s="17">
        <v>6.3881798628709394E-2</v>
      </c>
      <c r="AN9" s="17">
        <v>4.5955704825742301E-2</v>
      </c>
      <c r="AO9" s="17">
        <v>5.4678567420555498E-2</v>
      </c>
      <c r="AP9" s="17">
        <v>0.12881871253094501</v>
      </c>
      <c r="AQ9" s="17">
        <v>2.4637574159556301E-2</v>
      </c>
      <c r="AR9" s="17"/>
      <c r="AS9" s="17">
        <v>0.106564911832312</v>
      </c>
      <c r="AT9" s="17">
        <v>6.06393228442203E-2</v>
      </c>
      <c r="AU9" s="17">
        <v>1.9357815617790999E-2</v>
      </c>
      <c r="AV9" s="17">
        <v>7.0389750121574293E-2</v>
      </c>
      <c r="AW9" s="17">
        <v>0.18238492674388401</v>
      </c>
      <c r="AX9" s="17"/>
      <c r="AY9" s="17">
        <v>0.121548874065212</v>
      </c>
      <c r="AZ9" s="17">
        <v>4.5031927920108503E-2</v>
      </c>
      <c r="BA9" s="17">
        <v>4.25942254859129E-2</v>
      </c>
      <c r="BB9" s="17">
        <v>2.5467303839900299E-2</v>
      </c>
      <c r="BC9" s="17">
        <v>0.133121143156085</v>
      </c>
      <c r="BD9" s="17"/>
      <c r="BE9" s="17">
        <v>0.127602075479465</v>
      </c>
      <c r="BF9" s="17">
        <v>4.7274866900802702E-2</v>
      </c>
      <c r="BG9" s="17">
        <v>8.1702388149743302E-2</v>
      </c>
      <c r="BH9" s="17">
        <v>3.7244859211967601E-2</v>
      </c>
      <c r="BI9" s="17"/>
      <c r="BJ9" s="17">
        <v>4.8921981305339902E-2</v>
      </c>
      <c r="BK9" s="17">
        <v>0.11086616023332101</v>
      </c>
      <c r="BL9" s="17">
        <v>6.0867665555684902E-2</v>
      </c>
      <c r="BM9" s="17">
        <v>6.0960752686431301E-2</v>
      </c>
      <c r="BN9" s="17"/>
      <c r="BO9" s="17">
        <v>9.4053574526884995E-2</v>
      </c>
      <c r="BP9" s="17">
        <v>9.3269340735875894E-2</v>
      </c>
      <c r="BQ9" s="17">
        <v>5.1613530985854403E-2</v>
      </c>
      <c r="BR9" s="17"/>
      <c r="BS9" s="17">
        <v>5.7464258850495803E-2</v>
      </c>
      <c r="BT9" s="17">
        <v>7.0102344672184999E-2</v>
      </c>
      <c r="BU9" s="17"/>
      <c r="BV9" s="17">
        <v>4.84155951866381E-2</v>
      </c>
      <c r="BW9" s="17">
        <v>6.7887193260139894E-2</v>
      </c>
      <c r="BX9" s="17">
        <v>7.0575067261907098E-2</v>
      </c>
      <c r="BY9" s="17"/>
      <c r="BZ9" s="17">
        <v>7.3852051315464795E-2</v>
      </c>
      <c r="CA9" s="17">
        <v>9.1106430215846398E-2</v>
      </c>
    </row>
    <row r="10" spans="2:79" x14ac:dyDescent="0.3">
      <c r="B10" s="18" t="s">
        <v>322</v>
      </c>
      <c r="C10" s="17">
        <v>0.15180420632524499</v>
      </c>
      <c r="D10" s="17">
        <v>0.16812130175141701</v>
      </c>
      <c r="E10" s="17">
        <v>0.13284099597368901</v>
      </c>
      <c r="F10" s="17"/>
      <c r="G10" s="17">
        <v>0.22090312410652899</v>
      </c>
      <c r="H10" s="17">
        <v>0.17866571219789901</v>
      </c>
      <c r="I10" s="17">
        <v>0.240688615383996</v>
      </c>
      <c r="J10" s="17">
        <v>8.6541564215768196E-2</v>
      </c>
      <c r="K10" s="17">
        <v>7.9605705538466603E-2</v>
      </c>
      <c r="L10" s="17">
        <v>0.107229200962594</v>
      </c>
      <c r="M10" s="17"/>
      <c r="N10" s="17">
        <v>0.169638157236773</v>
      </c>
      <c r="O10" s="17">
        <v>0.156038826457056</v>
      </c>
      <c r="P10" s="17">
        <v>0.170266635097511</v>
      </c>
      <c r="Q10" s="17">
        <v>0.114674850730119</v>
      </c>
      <c r="R10" s="17"/>
      <c r="S10" s="17">
        <v>0.161733804984069</v>
      </c>
      <c r="T10" s="17">
        <v>0.14573527727100999</v>
      </c>
      <c r="U10" s="17">
        <v>0.189763923860611</v>
      </c>
      <c r="V10" s="17">
        <v>0.126278817825423</v>
      </c>
      <c r="W10" s="17">
        <v>0.16134107173324699</v>
      </c>
      <c r="X10" s="17">
        <v>0.170864326527921</v>
      </c>
      <c r="Y10" s="17">
        <v>0.119998118364123</v>
      </c>
      <c r="Z10" s="17">
        <v>0.236650137904134</v>
      </c>
      <c r="AA10" s="17">
        <v>0.14186085754416899</v>
      </c>
      <c r="AB10" s="17">
        <v>9.5833964938008095E-2</v>
      </c>
      <c r="AC10" s="17">
        <v>0.13326701350509501</v>
      </c>
      <c r="AD10" s="17">
        <v>0.27836382219179001</v>
      </c>
      <c r="AE10" s="17"/>
      <c r="AF10" s="17">
        <v>0.12223409516857001</v>
      </c>
      <c r="AG10" s="17">
        <v>0.183413422630434</v>
      </c>
      <c r="AH10" s="17">
        <v>0.138379286307415</v>
      </c>
      <c r="AI10" s="17">
        <v>0.119832879337691</v>
      </c>
      <c r="AJ10" s="17">
        <v>0.15420770136660999</v>
      </c>
      <c r="AK10" s="17"/>
      <c r="AL10" s="17">
        <v>0.22231613391952401</v>
      </c>
      <c r="AM10" s="17">
        <v>0.13932496189672</v>
      </c>
      <c r="AN10" s="17">
        <v>0.13466398610532099</v>
      </c>
      <c r="AO10" s="17">
        <v>0.106604877824605</v>
      </c>
      <c r="AP10" s="17">
        <v>0.18596289971038099</v>
      </c>
      <c r="AQ10" s="17">
        <v>0.126631737498485</v>
      </c>
      <c r="AR10" s="17"/>
      <c r="AS10" s="17">
        <v>0.174714961004725</v>
      </c>
      <c r="AT10" s="17">
        <v>0.14157028227381599</v>
      </c>
      <c r="AU10" s="17">
        <v>0.156282525461058</v>
      </c>
      <c r="AV10" s="17">
        <v>0.17081154767736401</v>
      </c>
      <c r="AW10" s="17">
        <v>6.2634106180688195E-2</v>
      </c>
      <c r="AX10" s="17"/>
      <c r="AY10" s="17">
        <v>0.141825164508981</v>
      </c>
      <c r="AZ10" s="17">
        <v>0.160198568996057</v>
      </c>
      <c r="BA10" s="17">
        <v>0.135751256872712</v>
      </c>
      <c r="BB10" s="17">
        <v>0.19020899250522699</v>
      </c>
      <c r="BC10" s="17">
        <v>0.12854606485633199</v>
      </c>
      <c r="BD10" s="17"/>
      <c r="BE10" s="17">
        <v>0.194189309562141</v>
      </c>
      <c r="BF10" s="17">
        <v>0.13733339089732699</v>
      </c>
      <c r="BG10" s="17">
        <v>0.140423141521473</v>
      </c>
      <c r="BH10" s="17">
        <v>0.17328864299588501</v>
      </c>
      <c r="BI10" s="17"/>
      <c r="BJ10" s="17">
        <v>0.19141329833479401</v>
      </c>
      <c r="BK10" s="17">
        <v>0.174459214630554</v>
      </c>
      <c r="BL10" s="17">
        <v>0.11371565422372</v>
      </c>
      <c r="BM10" s="17">
        <v>0.15554294820314199</v>
      </c>
      <c r="BN10" s="17"/>
      <c r="BO10" s="17">
        <v>0.24421858330382201</v>
      </c>
      <c r="BP10" s="17">
        <v>6.3957679152669505E-2</v>
      </c>
      <c r="BQ10" s="17">
        <v>0.142946227604236</v>
      </c>
      <c r="BR10" s="17"/>
      <c r="BS10" s="17">
        <v>0.15070545110665901</v>
      </c>
      <c r="BT10" s="17">
        <v>0.150868114260928</v>
      </c>
      <c r="BU10" s="17"/>
      <c r="BV10" s="17">
        <v>0.15745423285294699</v>
      </c>
      <c r="BW10" s="17">
        <v>0.15729263125981099</v>
      </c>
      <c r="BX10" s="17">
        <v>0.14263933419668201</v>
      </c>
      <c r="BY10" s="17"/>
      <c r="BZ10" s="17">
        <v>0.195315095306903</v>
      </c>
      <c r="CA10" s="17">
        <v>0.20385405764862399</v>
      </c>
    </row>
    <row r="11" spans="2:79" x14ac:dyDescent="0.3">
      <c r="B11" s="18" t="s">
        <v>323</v>
      </c>
      <c r="C11" s="17">
        <v>0.22684052275059799</v>
      </c>
      <c r="D11" s="17">
        <v>0.22075903795994001</v>
      </c>
      <c r="E11" s="17">
        <v>0.23157187502545701</v>
      </c>
      <c r="F11" s="17"/>
      <c r="G11" s="17">
        <v>0.32330051588393699</v>
      </c>
      <c r="H11" s="17">
        <v>0.28124251318870802</v>
      </c>
      <c r="I11" s="17">
        <v>0.22617210899656401</v>
      </c>
      <c r="J11" s="17">
        <v>0.19982861874358401</v>
      </c>
      <c r="K11" s="17">
        <v>0.14221088190850001</v>
      </c>
      <c r="L11" s="17">
        <v>0.19735172142121599</v>
      </c>
      <c r="M11" s="17"/>
      <c r="N11" s="17">
        <v>0.204652403414013</v>
      </c>
      <c r="O11" s="17">
        <v>0.243240984992113</v>
      </c>
      <c r="P11" s="17">
        <v>0.21836100068366199</v>
      </c>
      <c r="Q11" s="17">
        <v>0.24659249650785001</v>
      </c>
      <c r="R11" s="17"/>
      <c r="S11" s="17">
        <v>0.27414553056822899</v>
      </c>
      <c r="T11" s="17">
        <v>0.22028166072564501</v>
      </c>
      <c r="U11" s="17">
        <v>0.181757164462306</v>
      </c>
      <c r="V11" s="17">
        <v>0.28166693815197702</v>
      </c>
      <c r="W11" s="17">
        <v>0.31925808034401398</v>
      </c>
      <c r="X11" s="17">
        <v>0.180578760282604</v>
      </c>
      <c r="Y11" s="17">
        <v>0.13666270371609199</v>
      </c>
      <c r="Z11" s="17">
        <v>0.23848986093896499</v>
      </c>
      <c r="AA11" s="17">
        <v>0.230141146488547</v>
      </c>
      <c r="AB11" s="17">
        <v>0.22546664479487</v>
      </c>
      <c r="AC11" s="17">
        <v>0.19117033882093001</v>
      </c>
      <c r="AD11" s="17">
        <v>0.22143345921044899</v>
      </c>
      <c r="AE11" s="17"/>
      <c r="AF11" s="17">
        <v>0.18373386494323701</v>
      </c>
      <c r="AG11" s="17">
        <v>0.30124027121165098</v>
      </c>
      <c r="AH11" s="17">
        <v>0.18389332520733301</v>
      </c>
      <c r="AI11" s="17">
        <v>0.17171363829599001</v>
      </c>
      <c r="AJ11" s="17">
        <v>0.27016983364112901</v>
      </c>
      <c r="AK11" s="17"/>
      <c r="AL11" s="17">
        <v>0.27505127281401898</v>
      </c>
      <c r="AM11" s="17">
        <v>0.19147608558642101</v>
      </c>
      <c r="AN11" s="17">
        <v>0.25334251465178098</v>
      </c>
      <c r="AO11" s="17">
        <v>0.17626607028784699</v>
      </c>
      <c r="AP11" s="17">
        <v>0.22654857855475199</v>
      </c>
      <c r="AQ11" s="17">
        <v>0.198378677089215</v>
      </c>
      <c r="AR11" s="17"/>
      <c r="AS11" s="17">
        <v>0.218226514714397</v>
      </c>
      <c r="AT11" s="17">
        <v>0.25508352397518602</v>
      </c>
      <c r="AU11" s="17">
        <v>0.18951554489634601</v>
      </c>
      <c r="AV11" s="17">
        <v>0.210534783577951</v>
      </c>
      <c r="AW11" s="17">
        <v>0.20024137604679201</v>
      </c>
      <c r="AX11" s="17"/>
      <c r="AY11" s="17">
        <v>0.20164029750738799</v>
      </c>
      <c r="AZ11" s="17">
        <v>0.24926843458367801</v>
      </c>
      <c r="BA11" s="17">
        <v>0.20644394018305701</v>
      </c>
      <c r="BB11" s="17">
        <v>0.22544657588043701</v>
      </c>
      <c r="BC11" s="17">
        <v>0.283272951896477</v>
      </c>
      <c r="BD11" s="17"/>
      <c r="BE11" s="17">
        <v>0.119622365188333</v>
      </c>
      <c r="BF11" s="17">
        <v>0.20068221405016901</v>
      </c>
      <c r="BG11" s="17">
        <v>0.195604873822604</v>
      </c>
      <c r="BH11" s="17">
        <v>0.30427425290285698</v>
      </c>
      <c r="BI11" s="17"/>
      <c r="BJ11" s="17">
        <v>0.20918892070796</v>
      </c>
      <c r="BK11" s="17">
        <v>0.308397218768244</v>
      </c>
      <c r="BL11" s="17">
        <v>0.23894081985113899</v>
      </c>
      <c r="BM11" s="17">
        <v>0.213047125505548</v>
      </c>
      <c r="BN11" s="17"/>
      <c r="BO11" s="17">
        <v>0.21955411531628299</v>
      </c>
      <c r="BP11" s="17">
        <v>0.26137174889133102</v>
      </c>
      <c r="BQ11" s="17">
        <v>0.22221436326869301</v>
      </c>
      <c r="BR11" s="17"/>
      <c r="BS11" s="17">
        <v>0.218494570578568</v>
      </c>
      <c r="BT11" s="17">
        <v>0.23580841491222701</v>
      </c>
      <c r="BU11" s="17"/>
      <c r="BV11" s="17">
        <v>0.29682385297419001</v>
      </c>
      <c r="BW11" s="17">
        <v>0.21988346784704799</v>
      </c>
      <c r="BX11" s="17">
        <v>0.19190767615148799</v>
      </c>
      <c r="BY11" s="17"/>
      <c r="BZ11" s="17">
        <v>0.22671004074915499</v>
      </c>
      <c r="CA11" s="17">
        <v>0.31881512537835199</v>
      </c>
    </row>
    <row r="12" spans="2:79" x14ac:dyDescent="0.3">
      <c r="B12" s="18" t="s">
        <v>324</v>
      </c>
      <c r="C12" s="17">
        <v>0.21919749459435101</v>
      </c>
      <c r="D12" s="17">
        <v>0.188265374857427</v>
      </c>
      <c r="E12" s="17">
        <v>0.251587058341605</v>
      </c>
      <c r="F12" s="17"/>
      <c r="G12" s="17">
        <v>0.159656013484859</v>
      </c>
      <c r="H12" s="17">
        <v>0.1531838252054</v>
      </c>
      <c r="I12" s="17">
        <v>0.21969780808112899</v>
      </c>
      <c r="J12" s="17">
        <v>0.237148507847665</v>
      </c>
      <c r="K12" s="17">
        <v>0.25639809546353698</v>
      </c>
      <c r="L12" s="17">
        <v>0.274040362013318</v>
      </c>
      <c r="M12" s="17"/>
      <c r="N12" s="17">
        <v>0.20544196229716799</v>
      </c>
      <c r="O12" s="17">
        <v>0.260938505621364</v>
      </c>
      <c r="P12" s="17">
        <v>0.19249696216957399</v>
      </c>
      <c r="Q12" s="17">
        <v>0.20396777298537899</v>
      </c>
      <c r="R12" s="17"/>
      <c r="S12" s="17">
        <v>0.15474816458236501</v>
      </c>
      <c r="T12" s="17">
        <v>0.225498599531224</v>
      </c>
      <c r="U12" s="17">
        <v>0.211362689609222</v>
      </c>
      <c r="V12" s="17">
        <v>0.31176462127479698</v>
      </c>
      <c r="W12" s="17">
        <v>0.13534736217517501</v>
      </c>
      <c r="X12" s="17">
        <v>0.27323091017862</v>
      </c>
      <c r="Y12" s="17">
        <v>0.30907128120313598</v>
      </c>
      <c r="Z12" s="17">
        <v>0.22991229272477301</v>
      </c>
      <c r="AA12" s="17">
        <v>0.19972259150048799</v>
      </c>
      <c r="AB12" s="17">
        <v>0.169642796467806</v>
      </c>
      <c r="AC12" s="17">
        <v>0.25071110507028099</v>
      </c>
      <c r="AD12" s="17">
        <v>7.0758977953310098E-2</v>
      </c>
      <c r="AE12" s="17"/>
      <c r="AF12" s="17">
        <v>0.233150151496375</v>
      </c>
      <c r="AG12" s="17">
        <v>0.20055247861151901</v>
      </c>
      <c r="AH12" s="17">
        <v>0.284891054943813</v>
      </c>
      <c r="AI12" s="17">
        <v>0.19253761360714899</v>
      </c>
      <c r="AJ12" s="17">
        <v>0.24061025984864601</v>
      </c>
      <c r="AK12" s="17"/>
      <c r="AL12" s="17">
        <v>0.15716936255810199</v>
      </c>
      <c r="AM12" s="17">
        <v>0.24115095237293499</v>
      </c>
      <c r="AN12" s="17">
        <v>0.21949084369579699</v>
      </c>
      <c r="AO12" s="17">
        <v>0.19262547339962899</v>
      </c>
      <c r="AP12" s="17">
        <v>0.23494108514005799</v>
      </c>
      <c r="AQ12" s="17">
        <v>0.36189015522120899</v>
      </c>
      <c r="AR12" s="17"/>
      <c r="AS12" s="17">
        <v>0.17959597827134599</v>
      </c>
      <c r="AT12" s="17">
        <v>0.21350383417614399</v>
      </c>
      <c r="AU12" s="17">
        <v>0.27995202657162499</v>
      </c>
      <c r="AV12" s="17">
        <v>0.16698536386978899</v>
      </c>
      <c r="AW12" s="17">
        <v>0.20302558557447201</v>
      </c>
      <c r="AX12" s="17"/>
      <c r="AY12" s="17">
        <v>0.16323043377362501</v>
      </c>
      <c r="AZ12" s="17">
        <v>0.23148750004931101</v>
      </c>
      <c r="BA12" s="17">
        <v>0.26123411210230602</v>
      </c>
      <c r="BB12" s="17">
        <v>0.213233906539536</v>
      </c>
      <c r="BC12" s="17">
        <v>0.125342373546664</v>
      </c>
      <c r="BD12" s="17"/>
      <c r="BE12" s="17">
        <v>0.238295434585204</v>
      </c>
      <c r="BF12" s="17">
        <v>0.215065088503225</v>
      </c>
      <c r="BG12" s="17">
        <v>0.21078360041666899</v>
      </c>
      <c r="BH12" s="17">
        <v>0.229925598895694</v>
      </c>
      <c r="BI12" s="17"/>
      <c r="BJ12" s="17">
        <v>0.153786111479428</v>
      </c>
      <c r="BK12" s="17">
        <v>0.112919784141525</v>
      </c>
      <c r="BL12" s="17">
        <v>0.27481153137337599</v>
      </c>
      <c r="BM12" s="17">
        <v>0.223150704375988</v>
      </c>
      <c r="BN12" s="17"/>
      <c r="BO12" s="17">
        <v>0.18494973536329201</v>
      </c>
      <c r="BP12" s="17">
        <v>0.18550616509015799</v>
      </c>
      <c r="BQ12" s="17">
        <v>0.23136588986774401</v>
      </c>
      <c r="BR12" s="17"/>
      <c r="BS12" s="17">
        <v>0.22058950335913799</v>
      </c>
      <c r="BT12" s="17">
        <v>0.21886760635445501</v>
      </c>
      <c r="BU12" s="17"/>
      <c r="BV12" s="17">
        <v>0.208274117873821</v>
      </c>
      <c r="BW12" s="17">
        <v>0.237644780579123</v>
      </c>
      <c r="BX12" s="17">
        <v>0.177265008361395</v>
      </c>
      <c r="BY12" s="17"/>
      <c r="BZ12" s="17">
        <v>0.32382865962568003</v>
      </c>
      <c r="CA12" s="17">
        <v>0.14969392225685199</v>
      </c>
    </row>
    <row r="13" spans="2:79" x14ac:dyDescent="0.3">
      <c r="B13" s="18" t="s">
        <v>325</v>
      </c>
      <c r="C13" s="17">
        <v>0.18325430793174399</v>
      </c>
      <c r="D13" s="17">
        <v>0.20357419522338099</v>
      </c>
      <c r="E13" s="17">
        <v>0.16407229564600401</v>
      </c>
      <c r="F13" s="17"/>
      <c r="G13" s="17">
        <v>9.8782410662687795E-2</v>
      </c>
      <c r="H13" s="17">
        <v>0.16539902632176201</v>
      </c>
      <c r="I13" s="17">
        <v>0.173039541626134</v>
      </c>
      <c r="J13" s="17">
        <v>0.257701851048391</v>
      </c>
      <c r="K13" s="17">
        <v>0.23477874948185301</v>
      </c>
      <c r="L13" s="17">
        <v>0.16380773047737199</v>
      </c>
      <c r="M13" s="17"/>
      <c r="N13" s="17">
        <v>0.21067676268112201</v>
      </c>
      <c r="O13" s="17">
        <v>0.16114872551482801</v>
      </c>
      <c r="P13" s="17">
        <v>0.17561665052799399</v>
      </c>
      <c r="Q13" s="17">
        <v>0.189834835561009</v>
      </c>
      <c r="R13" s="17"/>
      <c r="S13" s="17">
        <v>0.17667564403108499</v>
      </c>
      <c r="T13" s="17">
        <v>0.14016837280620201</v>
      </c>
      <c r="U13" s="17">
        <v>0.18415349313955301</v>
      </c>
      <c r="V13" s="17">
        <v>8.3630587222271194E-2</v>
      </c>
      <c r="W13" s="17">
        <v>0.14513595563776799</v>
      </c>
      <c r="X13" s="17">
        <v>0.198055859774769</v>
      </c>
      <c r="Y13" s="17">
        <v>0.230306425308099</v>
      </c>
      <c r="Z13" s="17">
        <v>0.14726962995129</v>
      </c>
      <c r="AA13" s="17">
        <v>0.197170214125863</v>
      </c>
      <c r="AB13" s="17">
        <v>0.26225334084360902</v>
      </c>
      <c r="AC13" s="17">
        <v>0.25636869515690602</v>
      </c>
      <c r="AD13" s="17">
        <v>0.289400496214406</v>
      </c>
      <c r="AE13" s="17"/>
      <c r="AF13" s="17">
        <v>0.245952017780598</v>
      </c>
      <c r="AG13" s="17">
        <v>0.12108053972131699</v>
      </c>
      <c r="AH13" s="17">
        <v>0.13277517533591199</v>
      </c>
      <c r="AI13" s="17">
        <v>0.22936219087415399</v>
      </c>
      <c r="AJ13" s="17">
        <v>0.18266750219675101</v>
      </c>
      <c r="AK13" s="17"/>
      <c r="AL13" s="17">
        <v>0.14499482210154399</v>
      </c>
      <c r="AM13" s="17">
        <v>0.192677522742257</v>
      </c>
      <c r="AN13" s="17">
        <v>0.162153574320481</v>
      </c>
      <c r="AO13" s="17">
        <v>0.25493605627275501</v>
      </c>
      <c r="AP13" s="17">
        <v>0.12573484021158299</v>
      </c>
      <c r="AQ13" s="17">
        <v>0.173829754142383</v>
      </c>
      <c r="AR13" s="17"/>
      <c r="AS13" s="17">
        <v>0.15009891672453099</v>
      </c>
      <c r="AT13" s="17">
        <v>0.17286580638305499</v>
      </c>
      <c r="AU13" s="17">
        <v>0.20531456895681299</v>
      </c>
      <c r="AV13" s="17">
        <v>0.22574580995066401</v>
      </c>
      <c r="AW13" s="17">
        <v>0.22873492201831599</v>
      </c>
      <c r="AX13" s="17"/>
      <c r="AY13" s="17">
        <v>0.16699991573231801</v>
      </c>
      <c r="AZ13" s="17">
        <v>0.182216396319306</v>
      </c>
      <c r="BA13" s="17">
        <v>0.181263920206688</v>
      </c>
      <c r="BB13" s="17">
        <v>0.25678435179763098</v>
      </c>
      <c r="BC13" s="17">
        <v>0.121283282124745</v>
      </c>
      <c r="BD13" s="17"/>
      <c r="BE13" s="17">
        <v>0.159185308309824</v>
      </c>
      <c r="BF13" s="17">
        <v>0.24021882907736899</v>
      </c>
      <c r="BG13" s="17">
        <v>0.20186679418016201</v>
      </c>
      <c r="BH13" s="17">
        <v>0.122242316624393</v>
      </c>
      <c r="BI13" s="17"/>
      <c r="BJ13" s="17">
        <v>0.27296299188317302</v>
      </c>
      <c r="BK13" s="17">
        <v>0.17679878390234399</v>
      </c>
      <c r="BL13" s="17">
        <v>0.14174961691726301</v>
      </c>
      <c r="BM13" s="17">
        <v>0.183024593296858</v>
      </c>
      <c r="BN13" s="17"/>
      <c r="BO13" s="17">
        <v>0.177883736374044</v>
      </c>
      <c r="BP13" s="17">
        <v>0.188770427859796</v>
      </c>
      <c r="BQ13" s="17">
        <v>0.18643064409444501</v>
      </c>
      <c r="BR13" s="17"/>
      <c r="BS13" s="17">
        <v>0.19968800750850399</v>
      </c>
      <c r="BT13" s="17">
        <v>0.16327135744086799</v>
      </c>
      <c r="BU13" s="17"/>
      <c r="BV13" s="17">
        <v>0.16176696598940801</v>
      </c>
      <c r="BW13" s="17">
        <v>0.14987640429721</v>
      </c>
      <c r="BX13" s="17">
        <v>0.25597086615046999</v>
      </c>
      <c r="BY13" s="17"/>
      <c r="BZ13" s="17">
        <v>5.3532256986216498E-2</v>
      </c>
      <c r="CA13" s="17">
        <v>0.124834683392416</v>
      </c>
    </row>
    <row r="14" spans="2:79" x14ac:dyDescent="0.3">
      <c r="B14" s="18" t="s">
        <v>326</v>
      </c>
      <c r="C14" s="17">
        <v>0.11420963931711001</v>
      </c>
      <c r="D14" s="17">
        <v>0.12294023261678</v>
      </c>
      <c r="E14" s="17">
        <v>0.106195067859155</v>
      </c>
      <c r="F14" s="17"/>
      <c r="G14" s="17">
        <v>5.6503595873268003E-2</v>
      </c>
      <c r="H14" s="17">
        <v>0.116154223946832</v>
      </c>
      <c r="I14" s="17">
        <v>4.7254994807326603E-2</v>
      </c>
      <c r="J14" s="17">
        <v>0.140834347876484</v>
      </c>
      <c r="K14" s="17">
        <v>0.18125411712944201</v>
      </c>
      <c r="L14" s="17">
        <v>0.14480276357355701</v>
      </c>
      <c r="M14" s="17"/>
      <c r="N14" s="17">
        <v>0.11207679739406901</v>
      </c>
      <c r="O14" s="17">
        <v>8.2372603994688098E-2</v>
      </c>
      <c r="P14" s="17">
        <v>0.10468745619950499</v>
      </c>
      <c r="Q14" s="17">
        <v>0.16145801723716999</v>
      </c>
      <c r="R14" s="17"/>
      <c r="S14" s="17">
        <v>9.2728279827631405E-2</v>
      </c>
      <c r="T14" s="17">
        <v>0.14562917202873801</v>
      </c>
      <c r="U14" s="17">
        <v>0.154087341505832</v>
      </c>
      <c r="V14" s="17">
        <v>7.9271186146417497E-2</v>
      </c>
      <c r="W14" s="17">
        <v>0.13409040204365699</v>
      </c>
      <c r="X14" s="17">
        <v>4.1389216937031001E-2</v>
      </c>
      <c r="Y14" s="17">
        <v>0.12846823406065599</v>
      </c>
      <c r="Z14" s="17">
        <v>4.3437550593689297E-2</v>
      </c>
      <c r="AA14" s="17">
        <v>0.13957046488577399</v>
      </c>
      <c r="AB14" s="17">
        <v>0.16237148498922799</v>
      </c>
      <c r="AC14" s="17">
        <v>0.12545879237176</v>
      </c>
      <c r="AD14" s="17">
        <v>6.8554969592617407E-2</v>
      </c>
      <c r="AE14" s="17"/>
      <c r="AF14" s="17">
        <v>0.110398614566802</v>
      </c>
      <c r="AG14" s="17">
        <v>8.5242165494448505E-2</v>
      </c>
      <c r="AH14" s="17">
        <v>0.15460927011740999</v>
      </c>
      <c r="AI14" s="17">
        <v>0.15590397237680201</v>
      </c>
      <c r="AJ14" s="17">
        <v>4.5456286805411202E-2</v>
      </c>
      <c r="AK14" s="17"/>
      <c r="AL14" s="17">
        <v>0.10002058097156701</v>
      </c>
      <c r="AM14" s="17">
        <v>0.14537406456771501</v>
      </c>
      <c r="AN14" s="17">
        <v>0.11730537332154101</v>
      </c>
      <c r="AO14" s="17">
        <v>0.13038741543570601</v>
      </c>
      <c r="AP14" s="17">
        <v>7.1934888478583495E-2</v>
      </c>
      <c r="AQ14" s="17">
        <v>5.6474339300889402E-2</v>
      </c>
      <c r="AR14" s="17"/>
      <c r="AS14" s="17">
        <v>0.11741204468142501</v>
      </c>
      <c r="AT14" s="17">
        <v>0.117327548184638</v>
      </c>
      <c r="AU14" s="17">
        <v>0.112306219809191</v>
      </c>
      <c r="AV14" s="17">
        <v>0.11370815669678599</v>
      </c>
      <c r="AW14" s="17">
        <v>5.9726892052683403E-2</v>
      </c>
      <c r="AX14" s="17"/>
      <c r="AY14" s="17">
        <v>0.16042704147046699</v>
      </c>
      <c r="AZ14" s="17">
        <v>9.87931763616271E-2</v>
      </c>
      <c r="BA14" s="17">
        <v>0.103247037372501</v>
      </c>
      <c r="BB14" s="17">
        <v>7.7443892377808798E-2</v>
      </c>
      <c r="BC14" s="17">
        <v>0.122356561173527</v>
      </c>
      <c r="BD14" s="17"/>
      <c r="BE14" s="17">
        <v>8.3952517562849799E-2</v>
      </c>
      <c r="BF14" s="17">
        <v>0.12633417384359</v>
      </c>
      <c r="BG14" s="17">
        <v>0.121642159180186</v>
      </c>
      <c r="BH14" s="17">
        <v>9.7840370875079893E-2</v>
      </c>
      <c r="BI14" s="17"/>
      <c r="BJ14" s="17">
        <v>0.11092122044755599</v>
      </c>
      <c r="BK14" s="17">
        <v>9.7004381359930295E-2</v>
      </c>
      <c r="BL14" s="17">
        <v>0.13799835179779599</v>
      </c>
      <c r="BM14" s="17">
        <v>0.109047025595447</v>
      </c>
      <c r="BN14" s="17"/>
      <c r="BO14" s="17">
        <v>7.0335734595669996E-2</v>
      </c>
      <c r="BP14" s="17">
        <v>0.20712463827017</v>
      </c>
      <c r="BQ14" s="17">
        <v>0.10839414278152899</v>
      </c>
      <c r="BR14" s="17"/>
      <c r="BS14" s="17">
        <v>0.110320441222092</v>
      </c>
      <c r="BT14" s="17">
        <v>0.119993136882016</v>
      </c>
      <c r="BU14" s="17"/>
      <c r="BV14" s="17">
        <v>0.100287897586804</v>
      </c>
      <c r="BW14" s="17">
        <v>0.127436280867923</v>
      </c>
      <c r="BX14" s="17">
        <v>0.102619528599357</v>
      </c>
      <c r="BY14" s="17"/>
      <c r="BZ14" s="17">
        <v>0.103922745853517</v>
      </c>
      <c r="CA14" s="17">
        <v>0.11169578110790999</v>
      </c>
    </row>
    <row r="15" spans="2:79" x14ac:dyDescent="0.3">
      <c r="B15" s="18" t="s">
        <v>327</v>
      </c>
      <c r="C15" s="19">
        <v>4.1895598513596498E-2</v>
      </c>
      <c r="D15" s="19">
        <v>3.5750757782350803E-2</v>
      </c>
      <c r="E15" s="19">
        <v>4.83194091640919E-2</v>
      </c>
      <c r="F15" s="19"/>
      <c r="G15" s="19">
        <v>1.07212519669008E-2</v>
      </c>
      <c r="H15" s="19">
        <v>0</v>
      </c>
      <c r="I15" s="19">
        <v>4.0272758256494602E-2</v>
      </c>
      <c r="J15" s="19">
        <v>5.8104889752711997E-2</v>
      </c>
      <c r="K15" s="19">
        <v>5.9412438531435602E-2</v>
      </c>
      <c r="L15" s="19">
        <v>7.3708210029297394E-2</v>
      </c>
      <c r="M15" s="19"/>
      <c r="N15" s="19">
        <v>2.8357484796527301E-2</v>
      </c>
      <c r="O15" s="19">
        <v>5.10508316572309E-2</v>
      </c>
      <c r="P15" s="19">
        <v>6.0458009601676799E-2</v>
      </c>
      <c r="Q15" s="19">
        <v>2.2504249063729099E-2</v>
      </c>
      <c r="R15" s="19"/>
      <c r="S15" s="19">
        <v>5.5398807307484699E-2</v>
      </c>
      <c r="T15" s="19">
        <v>3.7055248984456501E-2</v>
      </c>
      <c r="U15" s="19">
        <v>2.12028185622248E-2</v>
      </c>
      <c r="V15" s="19">
        <v>7.2750042092487394E-2</v>
      </c>
      <c r="W15" s="19">
        <v>6.2187635356082599E-2</v>
      </c>
      <c r="X15" s="19">
        <v>5.6691444383465801E-2</v>
      </c>
      <c r="Y15" s="19">
        <v>1.77567198296739E-2</v>
      </c>
      <c r="Z15" s="19">
        <v>0</v>
      </c>
      <c r="AA15" s="19">
        <v>3.5093535643073E-2</v>
      </c>
      <c r="AB15" s="19">
        <v>6.4940109459153697E-2</v>
      </c>
      <c r="AC15" s="19">
        <v>0</v>
      </c>
      <c r="AD15" s="19">
        <v>0</v>
      </c>
      <c r="AE15" s="19"/>
      <c r="AF15" s="19">
        <v>4.7032169392677403E-2</v>
      </c>
      <c r="AG15" s="19">
        <v>2.1344786552283501E-2</v>
      </c>
      <c r="AH15" s="19">
        <v>8.8243597985103103E-2</v>
      </c>
      <c r="AI15" s="19">
        <v>7.8236606435111294E-2</v>
      </c>
      <c r="AJ15" s="19">
        <v>3.3364682462510502E-2</v>
      </c>
      <c r="AK15" s="19"/>
      <c r="AL15" s="19">
        <v>1.08831142060951E-2</v>
      </c>
      <c r="AM15" s="19">
        <v>2.6114614205242401E-2</v>
      </c>
      <c r="AN15" s="19">
        <v>6.7088003079336905E-2</v>
      </c>
      <c r="AO15" s="19">
        <v>8.4501539358903893E-2</v>
      </c>
      <c r="AP15" s="19">
        <v>2.6058995373696801E-2</v>
      </c>
      <c r="AQ15" s="19">
        <v>5.8157762588262399E-2</v>
      </c>
      <c r="AR15" s="19"/>
      <c r="AS15" s="19">
        <v>5.3386672771264701E-2</v>
      </c>
      <c r="AT15" s="19">
        <v>3.9009682162940401E-2</v>
      </c>
      <c r="AU15" s="19">
        <v>3.72712986871757E-2</v>
      </c>
      <c r="AV15" s="19">
        <v>4.1824588105872598E-2</v>
      </c>
      <c r="AW15" s="19">
        <v>6.3252191383164402E-2</v>
      </c>
      <c r="AX15" s="19"/>
      <c r="AY15" s="19">
        <v>4.4328272942008903E-2</v>
      </c>
      <c r="AZ15" s="19">
        <v>3.3003995769911601E-2</v>
      </c>
      <c r="BA15" s="19">
        <v>6.9465507776823407E-2</v>
      </c>
      <c r="BB15" s="19">
        <v>1.1414977059460801E-2</v>
      </c>
      <c r="BC15" s="19">
        <v>8.6077623246169299E-2</v>
      </c>
      <c r="BD15" s="19"/>
      <c r="BE15" s="19">
        <v>7.7152989312183007E-2</v>
      </c>
      <c r="BF15" s="19">
        <v>3.3091436727516903E-2</v>
      </c>
      <c r="BG15" s="19">
        <v>4.7977042729162901E-2</v>
      </c>
      <c r="BH15" s="19">
        <v>3.5183958494123799E-2</v>
      </c>
      <c r="BI15" s="19"/>
      <c r="BJ15" s="19">
        <v>1.2805475841748201E-2</v>
      </c>
      <c r="BK15" s="19">
        <v>1.9554456964081299E-2</v>
      </c>
      <c r="BL15" s="19">
        <v>3.1916360281021003E-2</v>
      </c>
      <c r="BM15" s="19">
        <v>5.5226850336585503E-2</v>
      </c>
      <c r="BN15" s="19"/>
      <c r="BO15" s="19">
        <v>9.0045205200025898E-3</v>
      </c>
      <c r="BP15" s="19">
        <v>0</v>
      </c>
      <c r="BQ15" s="19">
        <v>5.7035201397499201E-2</v>
      </c>
      <c r="BR15" s="19"/>
      <c r="BS15" s="19">
        <v>4.2737767374544003E-2</v>
      </c>
      <c r="BT15" s="19">
        <v>4.1089025477320802E-2</v>
      </c>
      <c r="BU15" s="19"/>
      <c r="BV15" s="19">
        <v>2.6977337536191699E-2</v>
      </c>
      <c r="BW15" s="19">
        <v>3.99792418887445E-2</v>
      </c>
      <c r="BX15" s="19">
        <v>5.9022519278701301E-2</v>
      </c>
      <c r="BY15" s="19"/>
      <c r="BZ15" s="19">
        <v>2.2839150163062701E-2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659</v>
      </c>
      <c r="D7" s="10">
        <v>321</v>
      </c>
      <c r="E7" s="10">
        <v>336</v>
      </c>
      <c r="F7" s="10"/>
      <c r="G7" s="10">
        <v>99</v>
      </c>
      <c r="H7" s="10">
        <v>100</v>
      </c>
      <c r="I7" s="10">
        <v>119</v>
      </c>
      <c r="J7" s="10">
        <v>103</v>
      </c>
      <c r="K7" s="10">
        <v>100</v>
      </c>
      <c r="L7" s="10">
        <v>138</v>
      </c>
      <c r="M7" s="10"/>
      <c r="N7" s="10">
        <v>179</v>
      </c>
      <c r="O7" s="10">
        <v>166</v>
      </c>
      <c r="P7" s="10">
        <v>154</v>
      </c>
      <c r="Q7" s="10">
        <v>156</v>
      </c>
      <c r="R7" s="10"/>
      <c r="S7" s="10">
        <v>93</v>
      </c>
      <c r="T7" s="10">
        <v>90</v>
      </c>
      <c r="U7" s="10">
        <v>48</v>
      </c>
      <c r="V7" s="10">
        <v>63</v>
      </c>
      <c r="W7" s="10">
        <v>44</v>
      </c>
      <c r="X7" s="10">
        <v>66</v>
      </c>
      <c r="Y7" s="10">
        <v>67</v>
      </c>
      <c r="Z7" s="10">
        <v>21</v>
      </c>
      <c r="AA7" s="10">
        <v>83</v>
      </c>
      <c r="AB7" s="10">
        <v>47</v>
      </c>
      <c r="AC7" s="10">
        <v>23</v>
      </c>
      <c r="AD7" s="10">
        <v>14</v>
      </c>
      <c r="AE7" s="10"/>
      <c r="AF7" s="10">
        <v>127</v>
      </c>
      <c r="AG7" s="10">
        <v>231</v>
      </c>
      <c r="AH7" s="10">
        <v>62</v>
      </c>
      <c r="AI7" s="10">
        <v>84</v>
      </c>
      <c r="AJ7" s="10">
        <v>29</v>
      </c>
      <c r="AK7" s="10"/>
      <c r="AL7" s="10">
        <v>165</v>
      </c>
      <c r="AM7" s="10">
        <v>113</v>
      </c>
      <c r="AN7" s="10">
        <v>63</v>
      </c>
      <c r="AO7" s="10">
        <v>136</v>
      </c>
      <c r="AP7" s="10">
        <v>39</v>
      </c>
      <c r="AQ7" s="10">
        <v>71</v>
      </c>
      <c r="AR7" s="10"/>
      <c r="AS7" s="10">
        <v>117</v>
      </c>
      <c r="AT7" s="10">
        <v>304</v>
      </c>
      <c r="AU7" s="10">
        <v>150</v>
      </c>
      <c r="AV7" s="10">
        <v>72</v>
      </c>
      <c r="AW7" s="10">
        <v>15</v>
      </c>
      <c r="AX7" s="10"/>
      <c r="AY7" s="10">
        <v>159</v>
      </c>
      <c r="AZ7" s="10">
        <v>265</v>
      </c>
      <c r="BA7" s="10">
        <v>127</v>
      </c>
      <c r="BB7" s="10">
        <v>77</v>
      </c>
      <c r="BC7" s="10">
        <v>24</v>
      </c>
      <c r="BD7" s="10"/>
      <c r="BE7" s="10">
        <v>24</v>
      </c>
      <c r="BF7" s="10">
        <v>122</v>
      </c>
      <c r="BG7" s="10">
        <v>310</v>
      </c>
      <c r="BH7" s="10">
        <v>196</v>
      </c>
      <c r="BI7" s="10"/>
      <c r="BJ7" s="10">
        <v>72</v>
      </c>
      <c r="BK7" s="10">
        <v>50</v>
      </c>
      <c r="BL7" s="10">
        <v>155</v>
      </c>
      <c r="BM7" s="10">
        <v>377</v>
      </c>
      <c r="BN7" s="10"/>
      <c r="BO7" s="10">
        <v>103</v>
      </c>
      <c r="BP7" s="10">
        <v>79</v>
      </c>
      <c r="BQ7" s="10">
        <v>470</v>
      </c>
      <c r="BR7" s="10"/>
      <c r="BS7" s="10">
        <v>372</v>
      </c>
      <c r="BT7" s="10">
        <v>285</v>
      </c>
      <c r="BU7" s="10"/>
      <c r="BV7" s="10">
        <v>153</v>
      </c>
      <c r="BW7" s="10">
        <v>257</v>
      </c>
      <c r="BX7" s="10">
        <v>208</v>
      </c>
      <c r="BY7" s="10"/>
      <c r="BZ7" s="10">
        <v>41</v>
      </c>
      <c r="CA7" s="10">
        <v>42</v>
      </c>
    </row>
    <row r="8" spans="2:79" ht="30" customHeight="1" x14ac:dyDescent="0.3">
      <c r="B8" s="11" t="s">
        <v>20</v>
      </c>
      <c r="C8" s="11">
        <v>660</v>
      </c>
      <c r="D8" s="11">
        <v>329</v>
      </c>
      <c r="E8" s="11">
        <v>328</v>
      </c>
      <c r="F8" s="11"/>
      <c r="G8" s="11">
        <v>92</v>
      </c>
      <c r="H8" s="11">
        <v>108</v>
      </c>
      <c r="I8" s="11">
        <v>121</v>
      </c>
      <c r="J8" s="11">
        <v>118</v>
      </c>
      <c r="K8" s="11">
        <v>91</v>
      </c>
      <c r="L8" s="11">
        <v>129</v>
      </c>
      <c r="M8" s="11"/>
      <c r="N8" s="11">
        <v>167</v>
      </c>
      <c r="O8" s="11">
        <v>168</v>
      </c>
      <c r="P8" s="11">
        <v>159</v>
      </c>
      <c r="Q8" s="11">
        <v>162</v>
      </c>
      <c r="R8" s="11"/>
      <c r="S8" s="11">
        <v>89</v>
      </c>
      <c r="T8" s="11">
        <v>86</v>
      </c>
      <c r="U8" s="11">
        <v>47</v>
      </c>
      <c r="V8" s="11">
        <v>64</v>
      </c>
      <c r="W8" s="11">
        <v>46</v>
      </c>
      <c r="X8" s="11">
        <v>66</v>
      </c>
      <c r="Y8" s="11">
        <v>61</v>
      </c>
      <c r="Z8" s="11">
        <v>22</v>
      </c>
      <c r="AA8" s="11">
        <v>79</v>
      </c>
      <c r="AB8" s="11">
        <v>53</v>
      </c>
      <c r="AC8" s="11">
        <v>30</v>
      </c>
      <c r="AD8" s="11">
        <v>17</v>
      </c>
      <c r="AE8" s="11"/>
      <c r="AF8" s="11">
        <v>124</v>
      </c>
      <c r="AG8" s="11">
        <v>229</v>
      </c>
      <c r="AH8" s="11">
        <v>63</v>
      </c>
      <c r="AI8" s="11">
        <v>85</v>
      </c>
      <c r="AJ8" s="11">
        <v>29</v>
      </c>
      <c r="AK8" s="11"/>
      <c r="AL8" s="11">
        <v>162</v>
      </c>
      <c r="AM8" s="11">
        <v>110</v>
      </c>
      <c r="AN8" s="11">
        <v>63</v>
      </c>
      <c r="AO8" s="11">
        <v>138</v>
      </c>
      <c r="AP8" s="11">
        <v>39</v>
      </c>
      <c r="AQ8" s="11">
        <v>70</v>
      </c>
      <c r="AR8" s="11"/>
      <c r="AS8" s="11">
        <v>114</v>
      </c>
      <c r="AT8" s="11">
        <v>303</v>
      </c>
      <c r="AU8" s="11">
        <v>153</v>
      </c>
      <c r="AV8" s="11">
        <v>72</v>
      </c>
      <c r="AW8" s="11">
        <v>15</v>
      </c>
      <c r="AX8" s="11"/>
      <c r="AY8" s="11">
        <v>154</v>
      </c>
      <c r="AZ8" s="11">
        <v>265</v>
      </c>
      <c r="BA8" s="11">
        <v>131</v>
      </c>
      <c r="BB8" s="11">
        <v>79</v>
      </c>
      <c r="BC8" s="11">
        <v>24</v>
      </c>
      <c r="BD8" s="11"/>
      <c r="BE8" s="11">
        <v>23</v>
      </c>
      <c r="BF8" s="11">
        <v>123</v>
      </c>
      <c r="BG8" s="11">
        <v>310</v>
      </c>
      <c r="BH8" s="11">
        <v>196</v>
      </c>
      <c r="BI8" s="11"/>
      <c r="BJ8" s="11">
        <v>74</v>
      </c>
      <c r="BK8" s="11">
        <v>49</v>
      </c>
      <c r="BL8" s="11">
        <v>154</v>
      </c>
      <c r="BM8" s="11">
        <v>377</v>
      </c>
      <c r="BN8" s="11"/>
      <c r="BO8" s="11">
        <v>105</v>
      </c>
      <c r="BP8" s="11">
        <v>79</v>
      </c>
      <c r="BQ8" s="11">
        <v>468</v>
      </c>
      <c r="BR8" s="11"/>
      <c r="BS8" s="11">
        <v>371</v>
      </c>
      <c r="BT8" s="11">
        <v>287</v>
      </c>
      <c r="BU8" s="11"/>
      <c r="BV8" s="11">
        <v>153</v>
      </c>
      <c r="BW8" s="11">
        <v>259</v>
      </c>
      <c r="BX8" s="11">
        <v>207</v>
      </c>
      <c r="BY8" s="11"/>
      <c r="BZ8" s="11">
        <v>40</v>
      </c>
      <c r="CA8" s="11">
        <v>43</v>
      </c>
    </row>
    <row r="9" spans="2:79" x14ac:dyDescent="0.3">
      <c r="B9" s="18" t="s">
        <v>321</v>
      </c>
      <c r="C9" s="17">
        <v>9.4603919427004801E-2</v>
      </c>
      <c r="D9" s="17">
        <v>8.3759697828110394E-2</v>
      </c>
      <c r="E9" s="17">
        <v>0.106072789800826</v>
      </c>
      <c r="F9" s="17"/>
      <c r="G9" s="17">
        <v>0.128853964126421</v>
      </c>
      <c r="H9" s="17">
        <v>0.158347108919621</v>
      </c>
      <c r="I9" s="17">
        <v>7.9566716039697602E-2</v>
      </c>
      <c r="J9" s="17">
        <v>5.5906764436172797E-2</v>
      </c>
      <c r="K9" s="17">
        <v>4.8819464365043898E-2</v>
      </c>
      <c r="L9" s="17">
        <v>9.8365827283878104E-2</v>
      </c>
      <c r="M9" s="17"/>
      <c r="N9" s="17">
        <v>0.13216033163470101</v>
      </c>
      <c r="O9" s="17">
        <v>7.9993782871473296E-2</v>
      </c>
      <c r="P9" s="17">
        <v>7.4234763419215102E-2</v>
      </c>
      <c r="Q9" s="17">
        <v>8.7022630418721603E-2</v>
      </c>
      <c r="R9" s="17"/>
      <c r="S9" s="17">
        <v>9.4001091420036501E-2</v>
      </c>
      <c r="T9" s="17">
        <v>9.0753368213979196E-2</v>
      </c>
      <c r="U9" s="17">
        <v>0.121734949010531</v>
      </c>
      <c r="V9" s="17">
        <v>6.8662565485967206E-2</v>
      </c>
      <c r="W9" s="17">
        <v>0.114816385878549</v>
      </c>
      <c r="X9" s="17">
        <v>0.10457747916929901</v>
      </c>
      <c r="Y9" s="17">
        <v>0.14292424977435</v>
      </c>
      <c r="Z9" s="17">
        <v>9.5180121266951398E-2</v>
      </c>
      <c r="AA9" s="17">
        <v>7.7688046692337601E-2</v>
      </c>
      <c r="AB9" s="17">
        <v>1.96388048313627E-2</v>
      </c>
      <c r="AC9" s="17">
        <v>0.125618088534143</v>
      </c>
      <c r="AD9" s="17">
        <v>0.131765545733838</v>
      </c>
      <c r="AE9" s="17"/>
      <c r="AF9" s="17">
        <v>0.107090096092782</v>
      </c>
      <c r="AG9" s="17">
        <v>0.10284537771982601</v>
      </c>
      <c r="AH9" s="17">
        <v>6.5524976943596297E-2</v>
      </c>
      <c r="AI9" s="17">
        <v>4.98073459069618E-2</v>
      </c>
      <c r="AJ9" s="17">
        <v>0.14299282009641701</v>
      </c>
      <c r="AK9" s="17"/>
      <c r="AL9" s="17">
        <v>0.129332016198688</v>
      </c>
      <c r="AM9" s="17">
        <v>0.12068509919482</v>
      </c>
      <c r="AN9" s="17">
        <v>7.5429689586051493E-2</v>
      </c>
      <c r="AO9" s="17">
        <v>6.8091451237965103E-2</v>
      </c>
      <c r="AP9" s="17">
        <v>0.13063346388382999</v>
      </c>
      <c r="AQ9" s="17">
        <v>5.7059106564673903E-2</v>
      </c>
      <c r="AR9" s="17"/>
      <c r="AS9" s="17">
        <v>0.16800416193589299</v>
      </c>
      <c r="AT9" s="17">
        <v>8.6464642197436603E-2</v>
      </c>
      <c r="AU9" s="17">
        <v>7.4875928667502797E-2</v>
      </c>
      <c r="AV9" s="17">
        <v>5.1126899108250502E-2</v>
      </c>
      <c r="AW9" s="17">
        <v>0.119308743836853</v>
      </c>
      <c r="AX9" s="17"/>
      <c r="AY9" s="17">
        <v>0.161131122619767</v>
      </c>
      <c r="AZ9" s="17">
        <v>0.10059759333792399</v>
      </c>
      <c r="BA9" s="17">
        <v>4.5142820075287297E-2</v>
      </c>
      <c r="BB9" s="17">
        <v>4.1236131883563398E-2</v>
      </c>
      <c r="BC9" s="17">
        <v>3.4728888328713903E-2</v>
      </c>
      <c r="BD9" s="17"/>
      <c r="BE9" s="17">
        <v>7.9885211756977006E-2</v>
      </c>
      <c r="BF9" s="17">
        <v>7.2020567968577004E-2</v>
      </c>
      <c r="BG9" s="17">
        <v>0.102215754095619</v>
      </c>
      <c r="BH9" s="17">
        <v>0.10207163744864101</v>
      </c>
      <c r="BI9" s="17"/>
      <c r="BJ9" s="17">
        <v>0.11205708851186</v>
      </c>
      <c r="BK9" s="17">
        <v>0.14713988397283201</v>
      </c>
      <c r="BL9" s="17">
        <v>7.3823556309342397E-2</v>
      </c>
      <c r="BM9" s="17">
        <v>9.4208465509816305E-2</v>
      </c>
      <c r="BN9" s="17"/>
      <c r="BO9" s="17">
        <v>8.7714286297989899E-2</v>
      </c>
      <c r="BP9" s="17">
        <v>9.2785267906067198E-2</v>
      </c>
      <c r="BQ9" s="17">
        <v>9.7958137483244404E-2</v>
      </c>
      <c r="BR9" s="17"/>
      <c r="BS9" s="17">
        <v>9.6074162832643806E-2</v>
      </c>
      <c r="BT9" s="17">
        <v>9.33394264014938E-2</v>
      </c>
      <c r="BU9" s="17"/>
      <c r="BV9" s="17">
        <v>7.7163286543520795E-2</v>
      </c>
      <c r="BW9" s="17">
        <v>9.6677584397293806E-2</v>
      </c>
      <c r="BX9" s="17">
        <v>0.113032694710644</v>
      </c>
      <c r="BY9" s="17"/>
      <c r="BZ9" s="17">
        <v>0.12676625304331501</v>
      </c>
      <c r="CA9" s="17">
        <v>0.18109553127207201</v>
      </c>
    </row>
    <row r="10" spans="2:79" x14ac:dyDescent="0.3">
      <c r="B10" s="18" t="s">
        <v>322</v>
      </c>
      <c r="C10" s="17">
        <v>0.138985699727601</v>
      </c>
      <c r="D10" s="17">
        <v>0.14816818487119901</v>
      </c>
      <c r="E10" s="17">
        <v>0.12708747560602099</v>
      </c>
      <c r="F10" s="17"/>
      <c r="G10" s="17">
        <v>0.16376094998202201</v>
      </c>
      <c r="H10" s="17">
        <v>0.19209476694669</v>
      </c>
      <c r="I10" s="17">
        <v>0.14200158470743801</v>
      </c>
      <c r="J10" s="17">
        <v>8.8043646764050104E-2</v>
      </c>
      <c r="K10" s="17">
        <v>0.18757543424520001</v>
      </c>
      <c r="L10" s="17">
        <v>8.5937426966879796E-2</v>
      </c>
      <c r="M10" s="17"/>
      <c r="N10" s="17">
        <v>0.16059811186629</v>
      </c>
      <c r="O10" s="17">
        <v>0.114070746489397</v>
      </c>
      <c r="P10" s="17">
        <v>0.12448191837799299</v>
      </c>
      <c r="Q10" s="17">
        <v>0.15426373106112701</v>
      </c>
      <c r="R10" s="17"/>
      <c r="S10" s="17">
        <v>0.18157907411261201</v>
      </c>
      <c r="T10" s="17">
        <v>0.148311887582837</v>
      </c>
      <c r="U10" s="17">
        <v>0.18509291797947899</v>
      </c>
      <c r="V10" s="17">
        <v>8.8971255047797904E-2</v>
      </c>
      <c r="W10" s="17">
        <v>0.16308979155322301</v>
      </c>
      <c r="X10" s="17">
        <v>0.121266067860197</v>
      </c>
      <c r="Y10" s="17">
        <v>0.108801529462054</v>
      </c>
      <c r="Z10" s="17">
        <v>0.26389947765231098</v>
      </c>
      <c r="AA10" s="17">
        <v>0.165939168847237</v>
      </c>
      <c r="AB10" s="17">
        <v>6.6371131556923396E-2</v>
      </c>
      <c r="AC10" s="17">
        <v>0.12656914752060699</v>
      </c>
      <c r="AD10" s="17">
        <v>0</v>
      </c>
      <c r="AE10" s="17"/>
      <c r="AF10" s="17">
        <v>0.10667971733215099</v>
      </c>
      <c r="AG10" s="17">
        <v>0.19839889531576599</v>
      </c>
      <c r="AH10" s="17">
        <v>4.1015369668709799E-2</v>
      </c>
      <c r="AI10" s="17">
        <v>9.1629348965843099E-2</v>
      </c>
      <c r="AJ10" s="17">
        <v>4.00362518602096E-2</v>
      </c>
      <c r="AK10" s="17"/>
      <c r="AL10" s="17">
        <v>0.20729930264774299</v>
      </c>
      <c r="AM10" s="17">
        <v>0.135306041446906</v>
      </c>
      <c r="AN10" s="17">
        <v>0.142680854800628</v>
      </c>
      <c r="AO10" s="17">
        <v>8.2294935153911106E-2</v>
      </c>
      <c r="AP10" s="17">
        <v>0.127978057543085</v>
      </c>
      <c r="AQ10" s="17">
        <v>7.1588177389532603E-2</v>
      </c>
      <c r="AR10" s="17"/>
      <c r="AS10" s="17">
        <v>0.147350332246862</v>
      </c>
      <c r="AT10" s="17">
        <v>0.15456958601243601</v>
      </c>
      <c r="AU10" s="17">
        <v>8.9959946365283996E-2</v>
      </c>
      <c r="AV10" s="17">
        <v>0.13880683802535801</v>
      </c>
      <c r="AW10" s="17">
        <v>0.26907369320625901</v>
      </c>
      <c r="AX10" s="17"/>
      <c r="AY10" s="17">
        <v>0.140372923008522</v>
      </c>
      <c r="AZ10" s="17">
        <v>0.14398184149781401</v>
      </c>
      <c r="BA10" s="17">
        <v>9.90681131407532E-2</v>
      </c>
      <c r="BB10" s="17">
        <v>0.175048505590023</v>
      </c>
      <c r="BC10" s="17">
        <v>0.21290216885056501</v>
      </c>
      <c r="BD10" s="17"/>
      <c r="BE10" s="17">
        <v>0.31107238339397297</v>
      </c>
      <c r="BF10" s="17">
        <v>8.0407597951611301E-2</v>
      </c>
      <c r="BG10" s="17">
        <v>0.124523667025584</v>
      </c>
      <c r="BH10" s="17">
        <v>0.17714237922760201</v>
      </c>
      <c r="BI10" s="17"/>
      <c r="BJ10" s="17">
        <v>0.16570419525140201</v>
      </c>
      <c r="BK10" s="17">
        <v>0.123957572933434</v>
      </c>
      <c r="BL10" s="17">
        <v>0.12820057451195499</v>
      </c>
      <c r="BM10" s="17">
        <v>0.13569231370425699</v>
      </c>
      <c r="BN10" s="17"/>
      <c r="BO10" s="17">
        <v>0.202333916598254</v>
      </c>
      <c r="BP10" s="17">
        <v>8.2709553862527596E-2</v>
      </c>
      <c r="BQ10" s="17">
        <v>0.13375572191784399</v>
      </c>
      <c r="BR10" s="17"/>
      <c r="BS10" s="17">
        <v>0.13880975010761401</v>
      </c>
      <c r="BT10" s="17">
        <v>0.136772882478647</v>
      </c>
      <c r="BU10" s="17"/>
      <c r="BV10" s="17">
        <v>0.155659672189187</v>
      </c>
      <c r="BW10" s="17">
        <v>0.13999930440561101</v>
      </c>
      <c r="BX10" s="17">
        <v>0.118590856147941</v>
      </c>
      <c r="BY10" s="17"/>
      <c r="BZ10" s="17">
        <v>0.20100067426279</v>
      </c>
      <c r="CA10" s="17">
        <v>0.206581258539727</v>
      </c>
    </row>
    <row r="11" spans="2:79" x14ac:dyDescent="0.3">
      <c r="B11" s="18" t="s">
        <v>323</v>
      </c>
      <c r="C11" s="17">
        <v>0.262830322251983</v>
      </c>
      <c r="D11" s="17">
        <v>0.25764148729470998</v>
      </c>
      <c r="E11" s="17">
        <v>0.26689790096609001</v>
      </c>
      <c r="F11" s="17"/>
      <c r="G11" s="17">
        <v>0.27443532484578098</v>
      </c>
      <c r="H11" s="17">
        <v>0.18297940109560801</v>
      </c>
      <c r="I11" s="17">
        <v>0.30647026758600199</v>
      </c>
      <c r="J11" s="17">
        <v>0.27543143671967402</v>
      </c>
      <c r="K11" s="17">
        <v>0.129358754706033</v>
      </c>
      <c r="L11" s="17">
        <v>0.36368618384106799</v>
      </c>
      <c r="M11" s="17"/>
      <c r="N11" s="17">
        <v>0.28326252508788102</v>
      </c>
      <c r="O11" s="17">
        <v>0.24988337266427499</v>
      </c>
      <c r="P11" s="17">
        <v>0.24278925514310401</v>
      </c>
      <c r="Q11" s="17">
        <v>0.28124017560446202</v>
      </c>
      <c r="R11" s="17"/>
      <c r="S11" s="17">
        <v>0.31361392388013798</v>
      </c>
      <c r="T11" s="17">
        <v>0.28295773482210901</v>
      </c>
      <c r="U11" s="17">
        <v>0.27254368230324599</v>
      </c>
      <c r="V11" s="17">
        <v>0.26705820924809398</v>
      </c>
      <c r="W11" s="17">
        <v>0.216764255904039</v>
      </c>
      <c r="X11" s="17">
        <v>0.224535626261988</v>
      </c>
      <c r="Y11" s="17">
        <v>0.25314186612504502</v>
      </c>
      <c r="Z11" s="17">
        <v>0.13381412557085101</v>
      </c>
      <c r="AA11" s="17">
        <v>0.23613014582559799</v>
      </c>
      <c r="AB11" s="17">
        <v>0.23361799647974399</v>
      </c>
      <c r="AC11" s="17">
        <v>0.32889244288215602</v>
      </c>
      <c r="AD11" s="17">
        <v>0.42991829971803802</v>
      </c>
      <c r="AE11" s="17"/>
      <c r="AF11" s="17">
        <v>0.24745618528715199</v>
      </c>
      <c r="AG11" s="17">
        <v>0.31213153466601501</v>
      </c>
      <c r="AH11" s="17">
        <v>0.33674012352301602</v>
      </c>
      <c r="AI11" s="17">
        <v>0.22826295554274401</v>
      </c>
      <c r="AJ11" s="17">
        <v>0.24750744139070799</v>
      </c>
      <c r="AK11" s="17"/>
      <c r="AL11" s="17">
        <v>0.32545011964221199</v>
      </c>
      <c r="AM11" s="17">
        <v>0.26688834485918</v>
      </c>
      <c r="AN11" s="17">
        <v>0.24992460631777999</v>
      </c>
      <c r="AO11" s="17">
        <v>0.21233283447794701</v>
      </c>
      <c r="AP11" s="17">
        <v>0.26097730522968898</v>
      </c>
      <c r="AQ11" s="17">
        <v>0.26821264723900601</v>
      </c>
      <c r="AR11" s="17"/>
      <c r="AS11" s="17">
        <v>0.21203461512563901</v>
      </c>
      <c r="AT11" s="17">
        <v>0.2782037279672</v>
      </c>
      <c r="AU11" s="17">
        <v>0.31619674288773802</v>
      </c>
      <c r="AV11" s="17">
        <v>0.21114502433431501</v>
      </c>
      <c r="AW11" s="17">
        <v>6.9220695123315898E-2</v>
      </c>
      <c r="AX11" s="17"/>
      <c r="AY11" s="17">
        <v>0.23452329015111401</v>
      </c>
      <c r="AZ11" s="17">
        <v>0.28602108107298602</v>
      </c>
      <c r="BA11" s="17">
        <v>0.28695877547677101</v>
      </c>
      <c r="BB11" s="17">
        <v>0.23889913697335199</v>
      </c>
      <c r="BC11" s="17">
        <v>0.17419805641201</v>
      </c>
      <c r="BD11" s="17"/>
      <c r="BE11" s="17">
        <v>4.4712871691808903E-2</v>
      </c>
      <c r="BF11" s="17">
        <v>0.25624797597708299</v>
      </c>
      <c r="BG11" s="17">
        <v>0.25672072733611701</v>
      </c>
      <c r="BH11" s="17">
        <v>0.31263838404577399</v>
      </c>
      <c r="BI11" s="17"/>
      <c r="BJ11" s="17">
        <v>0.22517353705941801</v>
      </c>
      <c r="BK11" s="17">
        <v>0.287001068700242</v>
      </c>
      <c r="BL11" s="17">
        <v>0.261427099712711</v>
      </c>
      <c r="BM11" s="17">
        <v>0.26897811064372001</v>
      </c>
      <c r="BN11" s="17"/>
      <c r="BO11" s="17">
        <v>0.18783636125004799</v>
      </c>
      <c r="BP11" s="17">
        <v>0.242380125052303</v>
      </c>
      <c r="BQ11" s="17">
        <v>0.28527621861208002</v>
      </c>
      <c r="BR11" s="17"/>
      <c r="BS11" s="17">
        <v>0.27163295936491499</v>
      </c>
      <c r="BT11" s="17">
        <v>0.24990731430650101</v>
      </c>
      <c r="BU11" s="17"/>
      <c r="BV11" s="17">
        <v>0.30326691415794199</v>
      </c>
      <c r="BW11" s="17">
        <v>0.24034054518105699</v>
      </c>
      <c r="BX11" s="17">
        <v>0.24661419260252301</v>
      </c>
      <c r="BY11" s="17"/>
      <c r="BZ11" s="17">
        <v>0.33917287346325897</v>
      </c>
      <c r="CA11" s="17">
        <v>0.31879970392061102</v>
      </c>
    </row>
    <row r="12" spans="2:79" x14ac:dyDescent="0.3">
      <c r="B12" s="18" t="s">
        <v>324</v>
      </c>
      <c r="C12" s="17">
        <v>0.189355733436714</v>
      </c>
      <c r="D12" s="17">
        <v>0.176079239109938</v>
      </c>
      <c r="E12" s="17">
        <v>0.20386779359621901</v>
      </c>
      <c r="F12" s="17"/>
      <c r="G12" s="17">
        <v>0.19951293817319099</v>
      </c>
      <c r="H12" s="17">
        <v>0.158255189693847</v>
      </c>
      <c r="I12" s="17">
        <v>0.18447876209485201</v>
      </c>
      <c r="J12" s="17">
        <v>0.21598788328615001</v>
      </c>
      <c r="K12" s="17">
        <v>0.183946983157348</v>
      </c>
      <c r="L12" s="17">
        <v>0.192318308960161</v>
      </c>
      <c r="M12" s="17"/>
      <c r="N12" s="17">
        <v>0.14994103458268199</v>
      </c>
      <c r="O12" s="17">
        <v>0.27361731830352798</v>
      </c>
      <c r="P12" s="17">
        <v>0.162878979981957</v>
      </c>
      <c r="Q12" s="17">
        <v>0.17338797774128301</v>
      </c>
      <c r="R12" s="17"/>
      <c r="S12" s="17">
        <v>0.100541362264012</v>
      </c>
      <c r="T12" s="17">
        <v>0.21245600188564501</v>
      </c>
      <c r="U12" s="17">
        <v>0.13175103929843501</v>
      </c>
      <c r="V12" s="17">
        <v>0.11772694667308101</v>
      </c>
      <c r="W12" s="17">
        <v>6.7546781701578198E-2</v>
      </c>
      <c r="X12" s="17">
        <v>0.30603228354356299</v>
      </c>
      <c r="Y12" s="17">
        <v>0.22299437738872199</v>
      </c>
      <c r="Z12" s="17">
        <v>0.26802004475713498</v>
      </c>
      <c r="AA12" s="17">
        <v>0.20932660641235201</v>
      </c>
      <c r="AB12" s="17">
        <v>0.20631641560465599</v>
      </c>
      <c r="AC12" s="17">
        <v>0.33245342322731403</v>
      </c>
      <c r="AD12" s="17">
        <v>0.22409104125804299</v>
      </c>
      <c r="AE12" s="17"/>
      <c r="AF12" s="17">
        <v>0.22171146805877501</v>
      </c>
      <c r="AG12" s="17">
        <v>0.15845529312855899</v>
      </c>
      <c r="AH12" s="17">
        <v>0.24724051587280299</v>
      </c>
      <c r="AI12" s="17">
        <v>0.16630246062443499</v>
      </c>
      <c r="AJ12" s="17">
        <v>0.296454167901819</v>
      </c>
      <c r="AK12" s="17"/>
      <c r="AL12" s="17">
        <v>0.17652353208722901</v>
      </c>
      <c r="AM12" s="17">
        <v>0.16967250741356499</v>
      </c>
      <c r="AN12" s="17">
        <v>0.13254319586688601</v>
      </c>
      <c r="AO12" s="17">
        <v>0.20427703126895999</v>
      </c>
      <c r="AP12" s="17">
        <v>0.15409423110682799</v>
      </c>
      <c r="AQ12" s="17">
        <v>0.250207673935393</v>
      </c>
      <c r="AR12" s="17"/>
      <c r="AS12" s="17">
        <v>0.174176974840097</v>
      </c>
      <c r="AT12" s="17">
        <v>0.20244131237978399</v>
      </c>
      <c r="AU12" s="17">
        <v>0.19456658831432699</v>
      </c>
      <c r="AV12" s="17">
        <v>0.15968008104649301</v>
      </c>
      <c r="AW12" s="17">
        <v>6.7678136012770201E-2</v>
      </c>
      <c r="AX12" s="17"/>
      <c r="AY12" s="17">
        <v>0.16377439894533899</v>
      </c>
      <c r="AZ12" s="17">
        <v>0.18165413928698201</v>
      </c>
      <c r="BA12" s="17">
        <v>0.22714760537661299</v>
      </c>
      <c r="BB12" s="17">
        <v>0.20343882816556599</v>
      </c>
      <c r="BC12" s="17">
        <v>7.3868524248456399E-2</v>
      </c>
      <c r="BD12" s="17"/>
      <c r="BE12" s="17">
        <v>0.20047401490225</v>
      </c>
      <c r="BF12" s="17">
        <v>0.211519281487661</v>
      </c>
      <c r="BG12" s="17">
        <v>0.187236008996301</v>
      </c>
      <c r="BH12" s="17">
        <v>0.16864998559673899</v>
      </c>
      <c r="BI12" s="17"/>
      <c r="BJ12" s="17">
        <v>0.13857863608458901</v>
      </c>
      <c r="BK12" s="17">
        <v>0.20481841662019301</v>
      </c>
      <c r="BL12" s="17">
        <v>0.17726279493086899</v>
      </c>
      <c r="BM12" s="17">
        <v>0.19933969237054699</v>
      </c>
      <c r="BN12" s="17"/>
      <c r="BO12" s="17">
        <v>0.131630684170258</v>
      </c>
      <c r="BP12" s="17">
        <v>0.27066656329809402</v>
      </c>
      <c r="BQ12" s="17">
        <v>0.18438199200966701</v>
      </c>
      <c r="BR12" s="17"/>
      <c r="BS12" s="17">
        <v>0.184491936482514</v>
      </c>
      <c r="BT12" s="17">
        <v>0.196899824027681</v>
      </c>
      <c r="BU12" s="17"/>
      <c r="BV12" s="17">
        <v>0.179076793820867</v>
      </c>
      <c r="BW12" s="17">
        <v>0.20627036767252199</v>
      </c>
      <c r="BX12" s="17">
        <v>0.17848479683528701</v>
      </c>
      <c r="BY12" s="17"/>
      <c r="BZ12" s="17">
        <v>0.17854573277961899</v>
      </c>
      <c r="CA12" s="17">
        <v>9.7121548093107593E-2</v>
      </c>
    </row>
    <row r="13" spans="2:79" x14ac:dyDescent="0.3">
      <c r="B13" s="18" t="s">
        <v>325</v>
      </c>
      <c r="C13" s="17">
        <v>0.173673972173323</v>
      </c>
      <c r="D13" s="17">
        <v>0.201516776477113</v>
      </c>
      <c r="E13" s="17">
        <v>0.146894575006939</v>
      </c>
      <c r="F13" s="17"/>
      <c r="G13" s="17">
        <v>0.140613477020718</v>
      </c>
      <c r="H13" s="17">
        <v>0.19971374663976399</v>
      </c>
      <c r="I13" s="17">
        <v>0.15467170461343199</v>
      </c>
      <c r="J13" s="17">
        <v>0.197784823519737</v>
      </c>
      <c r="K13" s="17">
        <v>0.25229754176754599</v>
      </c>
      <c r="L13" s="17">
        <v>0.1155928918144</v>
      </c>
      <c r="M13" s="17"/>
      <c r="N13" s="17">
        <v>0.14210828891597899</v>
      </c>
      <c r="O13" s="17">
        <v>0.154066901610831</v>
      </c>
      <c r="P13" s="17">
        <v>0.24609670300971201</v>
      </c>
      <c r="Q13" s="17">
        <v>0.15410917308137501</v>
      </c>
      <c r="R13" s="17"/>
      <c r="S13" s="17">
        <v>0.14449912478308299</v>
      </c>
      <c r="T13" s="17">
        <v>0.147205730382517</v>
      </c>
      <c r="U13" s="17">
        <v>0.17579650849784201</v>
      </c>
      <c r="V13" s="17">
        <v>0.24521341549634801</v>
      </c>
      <c r="W13" s="17">
        <v>0.211144408082972</v>
      </c>
      <c r="X13" s="17">
        <v>0.15366980378153799</v>
      </c>
      <c r="Y13" s="17">
        <v>0.195253028668051</v>
      </c>
      <c r="Z13" s="17">
        <v>0.149354706381748</v>
      </c>
      <c r="AA13" s="17">
        <v>0.174198100469628</v>
      </c>
      <c r="AB13" s="17">
        <v>0.23784306614782999</v>
      </c>
      <c r="AC13" s="17">
        <v>8.6466897835780807E-2</v>
      </c>
      <c r="AD13" s="17">
        <v>6.4415394468099005E-2</v>
      </c>
      <c r="AE13" s="17"/>
      <c r="AF13" s="17">
        <v>0.18000845673699201</v>
      </c>
      <c r="AG13" s="17">
        <v>0.144132218750014</v>
      </c>
      <c r="AH13" s="17">
        <v>0.17663148306522999</v>
      </c>
      <c r="AI13" s="17">
        <v>0.217658762229441</v>
      </c>
      <c r="AJ13" s="17">
        <v>0.17828378105491299</v>
      </c>
      <c r="AK13" s="17"/>
      <c r="AL13" s="17">
        <v>0.11290239392457101</v>
      </c>
      <c r="AM13" s="17">
        <v>0.18486433219319401</v>
      </c>
      <c r="AN13" s="17">
        <v>0.24920906060300099</v>
      </c>
      <c r="AO13" s="17">
        <v>0.234889477551187</v>
      </c>
      <c r="AP13" s="17">
        <v>0.150121126239632</v>
      </c>
      <c r="AQ13" s="17">
        <v>0.159056394906886</v>
      </c>
      <c r="AR13" s="17"/>
      <c r="AS13" s="17">
        <v>0.185223274064614</v>
      </c>
      <c r="AT13" s="17">
        <v>0.14975152200543701</v>
      </c>
      <c r="AU13" s="17">
        <v>0.17640884084674199</v>
      </c>
      <c r="AV13" s="17">
        <v>0.23395093558361199</v>
      </c>
      <c r="AW13" s="17">
        <v>0.26277744977299999</v>
      </c>
      <c r="AX13" s="17"/>
      <c r="AY13" s="17">
        <v>0.18854212907110299</v>
      </c>
      <c r="AZ13" s="17">
        <v>0.16052164147963599</v>
      </c>
      <c r="BA13" s="17">
        <v>0.16328316413452301</v>
      </c>
      <c r="BB13" s="17">
        <v>0.20975668386905599</v>
      </c>
      <c r="BC13" s="17">
        <v>0.17117982389297001</v>
      </c>
      <c r="BD13" s="17"/>
      <c r="BE13" s="17">
        <v>0.141577061317397</v>
      </c>
      <c r="BF13" s="17">
        <v>0.21863097818176699</v>
      </c>
      <c r="BG13" s="17">
        <v>0.178165618575819</v>
      </c>
      <c r="BH13" s="17">
        <v>0.13826816719212601</v>
      </c>
      <c r="BI13" s="17"/>
      <c r="BJ13" s="17">
        <v>0.19051466595281</v>
      </c>
      <c r="BK13" s="17">
        <v>0.14763674362340701</v>
      </c>
      <c r="BL13" s="17">
        <v>0.22481896532387899</v>
      </c>
      <c r="BM13" s="17">
        <v>0.15539044067600699</v>
      </c>
      <c r="BN13" s="17"/>
      <c r="BO13" s="17">
        <v>0.25979315515431201</v>
      </c>
      <c r="BP13" s="17">
        <v>0.19754182516193</v>
      </c>
      <c r="BQ13" s="17">
        <v>0.153018301520256</v>
      </c>
      <c r="BR13" s="17"/>
      <c r="BS13" s="17">
        <v>0.18207015878201399</v>
      </c>
      <c r="BT13" s="17">
        <v>0.164000010214192</v>
      </c>
      <c r="BU13" s="17"/>
      <c r="BV13" s="17">
        <v>0.15149644959203401</v>
      </c>
      <c r="BW13" s="17">
        <v>0.17467408444079799</v>
      </c>
      <c r="BX13" s="17">
        <v>0.19430030346474</v>
      </c>
      <c r="BY13" s="17"/>
      <c r="BZ13" s="17">
        <v>0.13460627586901999</v>
      </c>
      <c r="CA13" s="17">
        <v>0.12265008818678801</v>
      </c>
    </row>
    <row r="14" spans="2:79" x14ac:dyDescent="0.3">
      <c r="B14" s="18" t="s">
        <v>326</v>
      </c>
      <c r="C14" s="17">
        <v>9.9643796867438295E-2</v>
      </c>
      <c r="D14" s="17">
        <v>8.9074206679180798E-2</v>
      </c>
      <c r="E14" s="17">
        <v>0.11086982571376799</v>
      </c>
      <c r="F14" s="17"/>
      <c r="G14" s="17">
        <v>8.2102093884966698E-2</v>
      </c>
      <c r="H14" s="17">
        <v>0.10860978670447</v>
      </c>
      <c r="I14" s="17">
        <v>9.0957616742374403E-2</v>
      </c>
      <c r="J14" s="17">
        <v>0.120575480711326</v>
      </c>
      <c r="K14" s="17">
        <v>0.13901605244491899</v>
      </c>
      <c r="L14" s="17">
        <v>6.5826392196002004E-2</v>
      </c>
      <c r="M14" s="17"/>
      <c r="N14" s="17">
        <v>8.7715803799732497E-2</v>
      </c>
      <c r="O14" s="17">
        <v>8.2765418489904194E-2</v>
      </c>
      <c r="P14" s="17">
        <v>0.11450503511145101</v>
      </c>
      <c r="Q14" s="17">
        <v>0.110557940603565</v>
      </c>
      <c r="R14" s="17"/>
      <c r="S14" s="17">
        <v>0.111435305743913</v>
      </c>
      <c r="T14" s="17">
        <v>8.7234787031844299E-2</v>
      </c>
      <c r="U14" s="17">
        <v>9.5574227273156204E-2</v>
      </c>
      <c r="V14" s="17">
        <v>0.12503335026294199</v>
      </c>
      <c r="W14" s="17">
        <v>0.14195449516341699</v>
      </c>
      <c r="X14" s="17">
        <v>6.1748691944040902E-2</v>
      </c>
      <c r="Y14" s="17">
        <v>5.9128228752104897E-2</v>
      </c>
      <c r="Z14" s="17">
        <v>8.9731524371003998E-2</v>
      </c>
      <c r="AA14" s="17">
        <v>0.101624396109775</v>
      </c>
      <c r="AB14" s="17">
        <v>0.17054079809942199</v>
      </c>
      <c r="AC14" s="17">
        <v>0</v>
      </c>
      <c r="AD14" s="17">
        <v>0.14980971882198099</v>
      </c>
      <c r="AE14" s="17"/>
      <c r="AF14" s="17">
        <v>6.7107809695143503E-2</v>
      </c>
      <c r="AG14" s="17">
        <v>8.0415126785742794E-2</v>
      </c>
      <c r="AH14" s="17">
        <v>7.9899795262589099E-2</v>
      </c>
      <c r="AI14" s="17">
        <v>0.137147930198803</v>
      </c>
      <c r="AJ14" s="17">
        <v>9.4725537695932699E-2</v>
      </c>
      <c r="AK14" s="17"/>
      <c r="AL14" s="17">
        <v>4.3462700993215399E-2</v>
      </c>
      <c r="AM14" s="17">
        <v>7.8664178312640803E-2</v>
      </c>
      <c r="AN14" s="17">
        <v>9.7862592358134895E-2</v>
      </c>
      <c r="AO14" s="17">
        <v>0.10296933807875</v>
      </c>
      <c r="AP14" s="17">
        <v>0.17619581599693701</v>
      </c>
      <c r="AQ14" s="17">
        <v>0.18048115660769201</v>
      </c>
      <c r="AR14" s="17"/>
      <c r="AS14" s="17">
        <v>6.04858206450768E-2</v>
      </c>
      <c r="AT14" s="17">
        <v>8.8425680968336806E-2</v>
      </c>
      <c r="AU14" s="17">
        <v>0.11602554378131801</v>
      </c>
      <c r="AV14" s="17">
        <v>0.16495958816129899</v>
      </c>
      <c r="AW14" s="17">
        <v>0.14868909066463801</v>
      </c>
      <c r="AX14" s="17"/>
      <c r="AY14" s="17">
        <v>4.94807613707215E-2</v>
      </c>
      <c r="AZ14" s="17">
        <v>9.9105639107798599E-2</v>
      </c>
      <c r="BA14" s="17">
        <v>0.13140833265010399</v>
      </c>
      <c r="BB14" s="17">
        <v>0.10960742934970601</v>
      </c>
      <c r="BC14" s="17">
        <v>0.247044915021116</v>
      </c>
      <c r="BD14" s="17"/>
      <c r="BE14" s="17">
        <v>0.14512546762541101</v>
      </c>
      <c r="BF14" s="17">
        <v>0.111469817561359</v>
      </c>
      <c r="BG14" s="17">
        <v>0.113983201601333</v>
      </c>
      <c r="BH14" s="17">
        <v>6.2637581451225596E-2</v>
      </c>
      <c r="BI14" s="17"/>
      <c r="BJ14" s="17">
        <v>0.130339675725759</v>
      </c>
      <c r="BK14" s="17">
        <v>8.9446314149892195E-2</v>
      </c>
      <c r="BL14" s="17">
        <v>0.102775318426923</v>
      </c>
      <c r="BM14" s="17">
        <v>9.5128012914161106E-2</v>
      </c>
      <c r="BN14" s="17"/>
      <c r="BO14" s="17">
        <v>0.130691596529138</v>
      </c>
      <c r="BP14" s="17">
        <v>0.10087564739643599</v>
      </c>
      <c r="BQ14" s="17">
        <v>9.1941198303716998E-2</v>
      </c>
      <c r="BR14" s="17"/>
      <c r="BS14" s="17">
        <v>7.9746685355982103E-2</v>
      </c>
      <c r="BT14" s="17">
        <v>0.12598940041489001</v>
      </c>
      <c r="BU14" s="17"/>
      <c r="BV14" s="17">
        <v>0.113449571158275</v>
      </c>
      <c r="BW14" s="17">
        <v>0.10012871257468201</v>
      </c>
      <c r="BX14" s="17">
        <v>8.5716868719277403E-2</v>
      </c>
      <c r="BY14" s="17"/>
      <c r="BZ14" s="17">
        <v>1.99081905819972E-2</v>
      </c>
      <c r="CA14" s="17">
        <v>7.3751869987694396E-2</v>
      </c>
    </row>
    <row r="15" spans="2:79" x14ac:dyDescent="0.3">
      <c r="B15" s="18" t="s">
        <v>327</v>
      </c>
      <c r="C15" s="19">
        <v>4.0906556115935203E-2</v>
      </c>
      <c r="D15" s="19">
        <v>4.3760407739748798E-2</v>
      </c>
      <c r="E15" s="19">
        <v>3.8309639310138199E-2</v>
      </c>
      <c r="F15" s="19"/>
      <c r="G15" s="19">
        <v>1.07212519669008E-2</v>
      </c>
      <c r="H15" s="19">
        <v>0</v>
      </c>
      <c r="I15" s="19">
        <v>4.18533482162049E-2</v>
      </c>
      <c r="J15" s="19">
        <v>4.6269964562890099E-2</v>
      </c>
      <c r="K15" s="19">
        <v>5.8985769313908698E-2</v>
      </c>
      <c r="L15" s="19">
        <v>7.8272968937610599E-2</v>
      </c>
      <c r="M15" s="19"/>
      <c r="N15" s="19">
        <v>4.4213904112734702E-2</v>
      </c>
      <c r="O15" s="19">
        <v>4.5602459570592203E-2</v>
      </c>
      <c r="P15" s="19">
        <v>3.5013344956566897E-2</v>
      </c>
      <c r="Q15" s="19">
        <v>3.9418371489467002E-2</v>
      </c>
      <c r="R15" s="19"/>
      <c r="S15" s="19">
        <v>5.4330117796204801E-2</v>
      </c>
      <c r="T15" s="19">
        <v>3.1080490081069299E-2</v>
      </c>
      <c r="U15" s="19">
        <v>1.7506675637311502E-2</v>
      </c>
      <c r="V15" s="19">
        <v>8.7334257785771099E-2</v>
      </c>
      <c r="W15" s="19">
        <v>8.4683881716221501E-2</v>
      </c>
      <c r="X15" s="19">
        <v>2.8170047439373899E-2</v>
      </c>
      <c r="Y15" s="19">
        <v>1.77567198296739E-2</v>
      </c>
      <c r="Z15" s="19">
        <v>0</v>
      </c>
      <c r="AA15" s="19">
        <v>3.5093535643073E-2</v>
      </c>
      <c r="AB15" s="19">
        <v>6.5671787280062899E-2</v>
      </c>
      <c r="AC15" s="19">
        <v>0</v>
      </c>
      <c r="AD15" s="19">
        <v>0</v>
      </c>
      <c r="AE15" s="19"/>
      <c r="AF15" s="19">
        <v>6.9946266797004997E-2</v>
      </c>
      <c r="AG15" s="19">
        <v>3.6215536340766302E-3</v>
      </c>
      <c r="AH15" s="19">
        <v>5.2947735664054897E-2</v>
      </c>
      <c r="AI15" s="19">
        <v>0.10919119653177201</v>
      </c>
      <c r="AJ15" s="19">
        <v>0</v>
      </c>
      <c r="AK15" s="19"/>
      <c r="AL15" s="19">
        <v>5.0299345063417296E-3</v>
      </c>
      <c r="AM15" s="19">
        <v>4.3919496579693199E-2</v>
      </c>
      <c r="AN15" s="19">
        <v>5.2350000467519198E-2</v>
      </c>
      <c r="AO15" s="19">
        <v>9.5144932231279997E-2</v>
      </c>
      <c r="AP15" s="19">
        <v>0</v>
      </c>
      <c r="AQ15" s="19">
        <v>1.3394843356817201E-2</v>
      </c>
      <c r="AR15" s="19"/>
      <c r="AS15" s="19">
        <v>5.2724821141818201E-2</v>
      </c>
      <c r="AT15" s="19">
        <v>4.0143528469369402E-2</v>
      </c>
      <c r="AU15" s="19">
        <v>3.1966409137087502E-2</v>
      </c>
      <c r="AV15" s="19">
        <v>4.03306337406725E-2</v>
      </c>
      <c r="AW15" s="19">
        <v>6.3252191383164402E-2</v>
      </c>
      <c r="AX15" s="19"/>
      <c r="AY15" s="19">
        <v>6.2175374833434202E-2</v>
      </c>
      <c r="AZ15" s="19">
        <v>2.8118064216858901E-2</v>
      </c>
      <c r="BA15" s="19">
        <v>4.6991189145947999E-2</v>
      </c>
      <c r="BB15" s="19">
        <v>2.20132841687335E-2</v>
      </c>
      <c r="BC15" s="19">
        <v>8.6077623246169299E-2</v>
      </c>
      <c r="BD15" s="19"/>
      <c r="BE15" s="19">
        <v>7.7152989312183007E-2</v>
      </c>
      <c r="BF15" s="19">
        <v>4.9703780871942597E-2</v>
      </c>
      <c r="BG15" s="19">
        <v>3.7155022369227499E-2</v>
      </c>
      <c r="BH15" s="19">
        <v>3.8591865037891401E-2</v>
      </c>
      <c r="BI15" s="19"/>
      <c r="BJ15" s="19">
        <v>3.7632201414160502E-2</v>
      </c>
      <c r="BK15" s="19">
        <v>0</v>
      </c>
      <c r="BL15" s="19">
        <v>3.1691690784321297E-2</v>
      </c>
      <c r="BM15" s="19">
        <v>5.1262964181491802E-2</v>
      </c>
      <c r="BN15" s="19"/>
      <c r="BO15" s="19">
        <v>0</v>
      </c>
      <c r="BP15" s="19">
        <v>1.30410173226419E-2</v>
      </c>
      <c r="BQ15" s="19">
        <v>5.3668430153190297E-2</v>
      </c>
      <c r="BR15" s="19"/>
      <c r="BS15" s="19">
        <v>4.7174347074317599E-2</v>
      </c>
      <c r="BT15" s="19">
        <v>3.3091142156594602E-2</v>
      </c>
      <c r="BU15" s="19"/>
      <c r="BV15" s="19">
        <v>1.9887312538174599E-2</v>
      </c>
      <c r="BW15" s="19">
        <v>4.1909401328035903E-2</v>
      </c>
      <c r="BX15" s="19">
        <v>6.32602875195864E-2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371</v>
      </c>
      <c r="E2" s="26"/>
      <c r="F2" s="26"/>
      <c r="G2" s="26"/>
      <c r="H2" s="26"/>
      <c r="I2" s="26"/>
      <c r="J2" s="26"/>
      <c r="K2" s="26"/>
      <c r="L2" s="26"/>
    </row>
    <row r="6" spans="2:12" ht="49.95" customHeight="1" x14ac:dyDescent="0.3">
      <c r="B6" s="20" t="s">
        <v>15</v>
      </c>
      <c r="C6" s="20" t="s">
        <v>316</v>
      </c>
      <c r="D6" s="20" t="s">
        <v>315</v>
      </c>
      <c r="E6" s="20" t="s">
        <v>318</v>
      </c>
      <c r="F6" s="20" t="s">
        <v>314</v>
      </c>
      <c r="G6" s="20" t="s">
        <v>312</v>
      </c>
      <c r="H6" s="20" t="s">
        <v>319</v>
      </c>
      <c r="I6" s="20" t="s">
        <v>359</v>
      </c>
      <c r="J6" s="20" t="s">
        <v>320</v>
      </c>
      <c r="K6" s="20" t="s">
        <v>360</v>
      </c>
    </row>
    <row r="7" spans="2:12" x14ac:dyDescent="0.3">
      <c r="B7" s="18" t="s">
        <v>321</v>
      </c>
      <c r="C7" s="17">
        <v>0.10357529373813699</v>
      </c>
      <c r="D7" s="17">
        <v>5.1664959022179102E-2</v>
      </c>
      <c r="E7" s="17">
        <v>4.4243274980823401E-2</v>
      </c>
      <c r="F7" s="17">
        <v>6.66983636282278E-2</v>
      </c>
      <c r="G7" s="17">
        <v>2.2466107469245201E-2</v>
      </c>
      <c r="H7" s="17">
        <v>5.25269382921352E-2</v>
      </c>
      <c r="I7" s="17">
        <v>5.33847547316623E-2</v>
      </c>
      <c r="J7" s="17">
        <v>8.6743443888425503E-2</v>
      </c>
      <c r="K7" s="17">
        <v>2.65869789190613E-2</v>
      </c>
    </row>
    <row r="8" spans="2:12" x14ac:dyDescent="0.3">
      <c r="B8" s="18" t="s">
        <v>322</v>
      </c>
      <c r="C8" s="17">
        <v>0.156369142584595</v>
      </c>
      <c r="D8" s="17">
        <v>0.101473336513797</v>
      </c>
      <c r="E8" s="17">
        <v>0.10648583631884199</v>
      </c>
      <c r="F8" s="17">
        <v>9.2816341166560498E-2</v>
      </c>
      <c r="G8" s="17">
        <v>5.9038192121661101E-2</v>
      </c>
      <c r="H8" s="17">
        <v>0.119885956903886</v>
      </c>
      <c r="I8" s="17">
        <v>0.133802724432246</v>
      </c>
      <c r="J8" s="17">
        <v>0.14149087437966501</v>
      </c>
      <c r="K8" s="17">
        <v>6.8794948555041396E-2</v>
      </c>
    </row>
    <row r="9" spans="2:12" x14ac:dyDescent="0.3">
      <c r="B9" s="18" t="s">
        <v>323</v>
      </c>
      <c r="C9" s="17">
        <v>0.27353503294277898</v>
      </c>
      <c r="D9" s="17">
        <v>0.23464440551538501</v>
      </c>
      <c r="E9" s="17">
        <v>0.23177423688816001</v>
      </c>
      <c r="F9" s="17">
        <v>0.172553801075603</v>
      </c>
      <c r="G9" s="17">
        <v>0.122631123049789</v>
      </c>
      <c r="H9" s="17">
        <v>0.264021557535771</v>
      </c>
      <c r="I9" s="17">
        <v>0.29217473931305299</v>
      </c>
      <c r="J9" s="17">
        <v>0.30342977073981098</v>
      </c>
      <c r="K9" s="17">
        <v>0.19713486030806701</v>
      </c>
    </row>
    <row r="10" spans="2:12" x14ac:dyDescent="0.3">
      <c r="B10" s="18" t="s">
        <v>324</v>
      </c>
      <c r="C10" s="17">
        <v>0.165911303851591</v>
      </c>
      <c r="D10" s="17">
        <v>0.19494828099178699</v>
      </c>
      <c r="E10" s="17">
        <v>0.205890006896921</v>
      </c>
      <c r="F10" s="17">
        <v>0.17207231735339601</v>
      </c>
      <c r="G10" s="17">
        <v>0.14457275982252499</v>
      </c>
      <c r="H10" s="17">
        <v>0.21252253610504901</v>
      </c>
      <c r="I10" s="17">
        <v>0.213943147730775</v>
      </c>
      <c r="J10" s="17">
        <v>0.179133078584292</v>
      </c>
      <c r="K10" s="17">
        <v>0.236981145888947</v>
      </c>
    </row>
    <row r="11" spans="2:12" x14ac:dyDescent="0.3">
      <c r="B11" s="18" t="s">
        <v>325</v>
      </c>
      <c r="C11" s="17">
        <v>0.15622414850953101</v>
      </c>
      <c r="D11" s="17">
        <v>0.23062316451899101</v>
      </c>
      <c r="E11" s="17">
        <v>0.214159706075782</v>
      </c>
      <c r="F11" s="17">
        <v>0.214194318350099</v>
      </c>
      <c r="G11" s="17">
        <v>0.23322419997284499</v>
      </c>
      <c r="H11" s="17">
        <v>0.20172303429535399</v>
      </c>
      <c r="I11" s="17">
        <v>0.17743576487151</v>
      </c>
      <c r="J11" s="17">
        <v>0.16032299063119099</v>
      </c>
      <c r="K11" s="17">
        <v>0.25850492449998602</v>
      </c>
    </row>
    <row r="12" spans="2:12" x14ac:dyDescent="0.3">
      <c r="B12" s="18" t="s">
        <v>326</v>
      </c>
      <c r="C12" s="17">
        <v>0.108164952181993</v>
      </c>
      <c r="D12" s="17">
        <v>0.13198961570999401</v>
      </c>
      <c r="E12" s="17">
        <v>0.14460546967474899</v>
      </c>
      <c r="F12" s="17">
        <v>0.18589005288448501</v>
      </c>
      <c r="G12" s="17">
        <v>0.26643537646255799</v>
      </c>
      <c r="H12" s="17">
        <v>0.110448228376287</v>
      </c>
      <c r="I12" s="17">
        <v>8.4793278966052904E-2</v>
      </c>
      <c r="J12" s="17">
        <v>9.0303300145925205E-2</v>
      </c>
      <c r="K12" s="17">
        <v>0.146512649390029</v>
      </c>
    </row>
    <row r="13" spans="2:12" x14ac:dyDescent="0.3">
      <c r="B13" s="18" t="s">
        <v>327</v>
      </c>
      <c r="C13" s="17">
        <v>3.6220126191374602E-2</v>
      </c>
      <c r="D13" s="17">
        <v>5.4656237727867499E-2</v>
      </c>
      <c r="E13" s="17">
        <v>5.28414691647228E-2</v>
      </c>
      <c r="F13" s="17">
        <v>9.5774805541628802E-2</v>
      </c>
      <c r="G13" s="17">
        <v>0.15163224110137599</v>
      </c>
      <c r="H13" s="17">
        <v>3.8871748491519101E-2</v>
      </c>
      <c r="I13" s="17">
        <v>4.4465589954702102E-2</v>
      </c>
      <c r="J13" s="17">
        <v>3.85765416306902E-2</v>
      </c>
      <c r="K13" s="17">
        <v>6.5484492438869696E-2</v>
      </c>
    </row>
    <row r="14" spans="2:12" x14ac:dyDescent="0.3">
      <c r="B14" s="16" t="s">
        <v>329</v>
      </c>
      <c r="C14" s="16"/>
      <c r="D14" s="16"/>
      <c r="E14" s="16"/>
      <c r="F14" s="16"/>
      <c r="G14" s="16"/>
      <c r="H14" s="16"/>
      <c r="I14" s="16"/>
      <c r="J14" s="16"/>
      <c r="K14" s="16"/>
    </row>
    <row r="15" spans="2:12" x14ac:dyDescent="0.3">
      <c r="B15" t="s">
        <v>108</v>
      </c>
    </row>
    <row r="16" spans="2:12" x14ac:dyDescent="0.3">
      <c r="B16" t="s">
        <v>109</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655</v>
      </c>
      <c r="D7" s="10">
        <v>304</v>
      </c>
      <c r="E7" s="10">
        <v>346</v>
      </c>
      <c r="F7" s="10"/>
      <c r="G7" s="10">
        <v>105</v>
      </c>
      <c r="H7" s="10">
        <v>118</v>
      </c>
      <c r="I7" s="10">
        <v>110</v>
      </c>
      <c r="J7" s="10">
        <v>99</v>
      </c>
      <c r="K7" s="10">
        <v>92</v>
      </c>
      <c r="L7" s="10">
        <v>131</v>
      </c>
      <c r="M7" s="10"/>
      <c r="N7" s="10">
        <v>196</v>
      </c>
      <c r="O7" s="10">
        <v>170</v>
      </c>
      <c r="P7" s="10">
        <v>127</v>
      </c>
      <c r="Q7" s="10">
        <v>161</v>
      </c>
      <c r="R7" s="10"/>
      <c r="S7" s="10">
        <v>105</v>
      </c>
      <c r="T7" s="10">
        <v>93</v>
      </c>
      <c r="U7" s="10">
        <v>59</v>
      </c>
      <c r="V7" s="10">
        <v>44</v>
      </c>
      <c r="W7" s="10">
        <v>42</v>
      </c>
      <c r="X7" s="10">
        <v>61</v>
      </c>
      <c r="Y7" s="10">
        <v>58</v>
      </c>
      <c r="Z7" s="10">
        <v>25</v>
      </c>
      <c r="AA7" s="10">
        <v>66</v>
      </c>
      <c r="AB7" s="10">
        <v>58</v>
      </c>
      <c r="AC7" s="10">
        <v>23</v>
      </c>
      <c r="AD7" s="10">
        <v>21</v>
      </c>
      <c r="AE7" s="10"/>
      <c r="AF7" s="10">
        <v>121</v>
      </c>
      <c r="AG7" s="10">
        <v>221</v>
      </c>
      <c r="AH7" s="10">
        <v>60</v>
      </c>
      <c r="AI7" s="10">
        <v>74</v>
      </c>
      <c r="AJ7" s="10">
        <v>39</v>
      </c>
      <c r="AK7" s="10"/>
      <c r="AL7" s="10">
        <v>170</v>
      </c>
      <c r="AM7" s="10">
        <v>113</v>
      </c>
      <c r="AN7" s="10">
        <v>69</v>
      </c>
      <c r="AO7" s="10">
        <v>125</v>
      </c>
      <c r="AP7" s="10">
        <v>51</v>
      </c>
      <c r="AQ7" s="10">
        <v>59</v>
      </c>
      <c r="AR7" s="10"/>
      <c r="AS7" s="10">
        <v>103</v>
      </c>
      <c r="AT7" s="10">
        <v>334</v>
      </c>
      <c r="AU7" s="10">
        <v>144</v>
      </c>
      <c r="AV7" s="10">
        <v>59</v>
      </c>
      <c r="AW7" s="10">
        <v>14</v>
      </c>
      <c r="AX7" s="10"/>
      <c r="AY7" s="10">
        <v>163</v>
      </c>
      <c r="AZ7" s="10">
        <v>242</v>
      </c>
      <c r="BA7" s="10">
        <v>147</v>
      </c>
      <c r="BB7" s="10">
        <v>79</v>
      </c>
      <c r="BC7" s="10">
        <v>19</v>
      </c>
      <c r="BD7" s="10"/>
      <c r="BE7" s="10">
        <v>27</v>
      </c>
      <c r="BF7" s="10">
        <v>117</v>
      </c>
      <c r="BG7" s="10">
        <v>319</v>
      </c>
      <c r="BH7" s="10">
        <v>188</v>
      </c>
      <c r="BI7" s="10"/>
      <c r="BJ7" s="10">
        <v>88</v>
      </c>
      <c r="BK7" s="10">
        <v>51</v>
      </c>
      <c r="BL7" s="10">
        <v>173</v>
      </c>
      <c r="BM7" s="10">
        <v>340</v>
      </c>
      <c r="BN7" s="10"/>
      <c r="BO7" s="10">
        <v>90</v>
      </c>
      <c r="BP7" s="10">
        <v>93</v>
      </c>
      <c r="BQ7" s="10">
        <v>471</v>
      </c>
      <c r="BR7" s="10"/>
      <c r="BS7" s="10">
        <v>361</v>
      </c>
      <c r="BT7" s="10">
        <v>293</v>
      </c>
      <c r="BU7" s="10"/>
      <c r="BV7" s="10">
        <v>154</v>
      </c>
      <c r="BW7" s="10">
        <v>261</v>
      </c>
      <c r="BX7" s="10">
        <v>207</v>
      </c>
      <c r="BY7" s="10"/>
      <c r="BZ7" s="10">
        <v>39</v>
      </c>
      <c r="CA7" s="10">
        <v>45</v>
      </c>
    </row>
    <row r="8" spans="2:79" ht="30" customHeight="1" x14ac:dyDescent="0.3">
      <c r="B8" s="11" t="s">
        <v>20</v>
      </c>
      <c r="C8" s="11">
        <v>656</v>
      </c>
      <c r="D8" s="11">
        <v>311</v>
      </c>
      <c r="E8" s="11">
        <v>340</v>
      </c>
      <c r="F8" s="11"/>
      <c r="G8" s="11">
        <v>99</v>
      </c>
      <c r="H8" s="11">
        <v>124</v>
      </c>
      <c r="I8" s="11">
        <v>109</v>
      </c>
      <c r="J8" s="11">
        <v>115</v>
      </c>
      <c r="K8" s="11">
        <v>86</v>
      </c>
      <c r="L8" s="11">
        <v>123</v>
      </c>
      <c r="M8" s="11"/>
      <c r="N8" s="11">
        <v>183</v>
      </c>
      <c r="O8" s="11">
        <v>172</v>
      </c>
      <c r="P8" s="11">
        <v>133</v>
      </c>
      <c r="Q8" s="11">
        <v>167</v>
      </c>
      <c r="R8" s="11"/>
      <c r="S8" s="11">
        <v>99</v>
      </c>
      <c r="T8" s="11">
        <v>87</v>
      </c>
      <c r="U8" s="11">
        <v>61</v>
      </c>
      <c r="V8" s="11">
        <v>43</v>
      </c>
      <c r="W8" s="11">
        <v>43</v>
      </c>
      <c r="X8" s="11">
        <v>60</v>
      </c>
      <c r="Y8" s="11">
        <v>54</v>
      </c>
      <c r="Z8" s="11">
        <v>26</v>
      </c>
      <c r="AA8" s="11">
        <v>62</v>
      </c>
      <c r="AB8" s="11">
        <v>64</v>
      </c>
      <c r="AC8" s="11">
        <v>31</v>
      </c>
      <c r="AD8" s="11">
        <v>25</v>
      </c>
      <c r="AE8" s="11"/>
      <c r="AF8" s="11">
        <v>117</v>
      </c>
      <c r="AG8" s="11">
        <v>218</v>
      </c>
      <c r="AH8" s="11">
        <v>59</v>
      </c>
      <c r="AI8" s="11">
        <v>76</v>
      </c>
      <c r="AJ8" s="11">
        <v>41</v>
      </c>
      <c r="AK8" s="11"/>
      <c r="AL8" s="11">
        <v>167</v>
      </c>
      <c r="AM8" s="11">
        <v>111</v>
      </c>
      <c r="AN8" s="11">
        <v>68</v>
      </c>
      <c r="AO8" s="11">
        <v>125</v>
      </c>
      <c r="AP8" s="11">
        <v>51</v>
      </c>
      <c r="AQ8" s="11">
        <v>61</v>
      </c>
      <c r="AR8" s="11"/>
      <c r="AS8" s="11">
        <v>102</v>
      </c>
      <c r="AT8" s="11">
        <v>335</v>
      </c>
      <c r="AU8" s="11">
        <v>144</v>
      </c>
      <c r="AV8" s="11">
        <v>60</v>
      </c>
      <c r="AW8" s="11">
        <v>14</v>
      </c>
      <c r="AX8" s="11"/>
      <c r="AY8" s="11">
        <v>163</v>
      </c>
      <c r="AZ8" s="11">
        <v>239</v>
      </c>
      <c r="BA8" s="11">
        <v>148</v>
      </c>
      <c r="BB8" s="11">
        <v>82</v>
      </c>
      <c r="BC8" s="11">
        <v>20</v>
      </c>
      <c r="BD8" s="11"/>
      <c r="BE8" s="11">
        <v>26</v>
      </c>
      <c r="BF8" s="11">
        <v>118</v>
      </c>
      <c r="BG8" s="11">
        <v>318</v>
      </c>
      <c r="BH8" s="11">
        <v>190</v>
      </c>
      <c r="BI8" s="11"/>
      <c r="BJ8" s="11">
        <v>90</v>
      </c>
      <c r="BK8" s="11">
        <v>49</v>
      </c>
      <c r="BL8" s="11">
        <v>174</v>
      </c>
      <c r="BM8" s="11">
        <v>340</v>
      </c>
      <c r="BN8" s="11"/>
      <c r="BO8" s="11">
        <v>91</v>
      </c>
      <c r="BP8" s="11">
        <v>93</v>
      </c>
      <c r="BQ8" s="11">
        <v>471</v>
      </c>
      <c r="BR8" s="11"/>
      <c r="BS8" s="11">
        <v>360</v>
      </c>
      <c r="BT8" s="11">
        <v>295</v>
      </c>
      <c r="BU8" s="11"/>
      <c r="BV8" s="11">
        <v>155</v>
      </c>
      <c r="BW8" s="11">
        <v>265</v>
      </c>
      <c r="BX8" s="11">
        <v>203</v>
      </c>
      <c r="BY8" s="11"/>
      <c r="BZ8" s="11">
        <v>40</v>
      </c>
      <c r="CA8" s="11">
        <v>43</v>
      </c>
    </row>
    <row r="9" spans="2:79" x14ac:dyDescent="0.3">
      <c r="B9" s="18" t="s">
        <v>321</v>
      </c>
      <c r="C9" s="17">
        <v>0.10357529373813699</v>
      </c>
      <c r="D9" s="17">
        <v>0.104516004447198</v>
      </c>
      <c r="E9" s="17">
        <v>0.100619706186066</v>
      </c>
      <c r="F9" s="17"/>
      <c r="G9" s="17">
        <v>4.7076833126140999E-2</v>
      </c>
      <c r="H9" s="17">
        <v>5.4488060943438901E-2</v>
      </c>
      <c r="I9" s="17">
        <v>0.143556938738406</v>
      </c>
      <c r="J9" s="17">
        <v>0.15083591416146799</v>
      </c>
      <c r="K9" s="17">
        <v>0.145996513782858</v>
      </c>
      <c r="L9" s="17">
        <v>8.9686182157164396E-2</v>
      </c>
      <c r="M9" s="17"/>
      <c r="N9" s="17">
        <v>0.11644794825065299</v>
      </c>
      <c r="O9" s="17">
        <v>5.6355720268685301E-2</v>
      </c>
      <c r="P9" s="17">
        <v>0.104340037409589</v>
      </c>
      <c r="Q9" s="17">
        <v>0.13811608085978999</v>
      </c>
      <c r="R9" s="17"/>
      <c r="S9" s="17">
        <v>8.7516826291171301E-2</v>
      </c>
      <c r="T9" s="17">
        <v>7.4561818282147099E-2</v>
      </c>
      <c r="U9" s="17">
        <v>0.121154431834464</v>
      </c>
      <c r="V9" s="17">
        <v>0.144640285610108</v>
      </c>
      <c r="W9" s="17">
        <v>3.08543188046559E-2</v>
      </c>
      <c r="X9" s="17">
        <v>0.100398895665691</v>
      </c>
      <c r="Y9" s="17">
        <v>9.8766911294031506E-2</v>
      </c>
      <c r="Z9" s="17">
        <v>6.9169565244392994E-2</v>
      </c>
      <c r="AA9" s="17">
        <v>8.5969436995876697E-2</v>
      </c>
      <c r="AB9" s="17">
        <v>0.13492142514198499</v>
      </c>
      <c r="AC9" s="17">
        <v>7.8644843948071794E-2</v>
      </c>
      <c r="AD9" s="17">
        <v>0.32710159827053598</v>
      </c>
      <c r="AE9" s="17"/>
      <c r="AF9" s="17">
        <v>0.12204743680419899</v>
      </c>
      <c r="AG9" s="17">
        <v>7.2904634089335396E-2</v>
      </c>
      <c r="AH9" s="17">
        <v>6.8772278135063203E-2</v>
      </c>
      <c r="AI9" s="17">
        <v>0.184444211387395</v>
      </c>
      <c r="AJ9" s="17">
        <v>2.32331487651204E-2</v>
      </c>
      <c r="AK9" s="17"/>
      <c r="AL9" s="17">
        <v>6.6993494488397698E-2</v>
      </c>
      <c r="AM9" s="17">
        <v>9.97609857168925E-2</v>
      </c>
      <c r="AN9" s="17">
        <v>8.6320347038041506E-2</v>
      </c>
      <c r="AO9" s="17">
        <v>0.18028466336872301</v>
      </c>
      <c r="AP9" s="17">
        <v>0</v>
      </c>
      <c r="AQ9" s="17">
        <v>9.9705696968572094E-2</v>
      </c>
      <c r="AR9" s="17"/>
      <c r="AS9" s="17">
        <v>0.125099260501531</v>
      </c>
      <c r="AT9" s="17">
        <v>9.2420922843360398E-2</v>
      </c>
      <c r="AU9" s="17">
        <v>7.9331380766306095E-2</v>
      </c>
      <c r="AV9" s="17">
        <v>0.16204030357954199</v>
      </c>
      <c r="AW9" s="17">
        <v>0.216126007443561</v>
      </c>
      <c r="AX9" s="17"/>
      <c r="AY9" s="17">
        <v>0.128553776360502</v>
      </c>
      <c r="AZ9" s="17">
        <v>8.6631225150773802E-2</v>
      </c>
      <c r="BA9" s="17">
        <v>0.12280704393917399</v>
      </c>
      <c r="BB9" s="17">
        <v>4.5165520749060002E-2</v>
      </c>
      <c r="BC9" s="17">
        <v>0.22624298578839799</v>
      </c>
      <c r="BD9" s="17"/>
      <c r="BE9" s="17">
        <v>0.22450629908565001</v>
      </c>
      <c r="BF9" s="17">
        <v>0.114903598084555</v>
      </c>
      <c r="BG9" s="17">
        <v>0.101027286496601</v>
      </c>
      <c r="BH9" s="17">
        <v>8.6362950434294497E-2</v>
      </c>
      <c r="BI9" s="17"/>
      <c r="BJ9" s="17">
        <v>0.210368049428999</v>
      </c>
      <c r="BK9" s="17">
        <v>0.106319867892038</v>
      </c>
      <c r="BL9" s="17">
        <v>6.6788644877419506E-2</v>
      </c>
      <c r="BM9" s="17">
        <v>9.4547067619199093E-2</v>
      </c>
      <c r="BN9" s="17"/>
      <c r="BO9" s="17">
        <v>0.114381692797433</v>
      </c>
      <c r="BP9" s="17">
        <v>0.118685033027449</v>
      </c>
      <c r="BQ9" s="17">
        <v>9.8769946405764295E-2</v>
      </c>
      <c r="BR9" s="17"/>
      <c r="BS9" s="17">
        <v>0.113435109513152</v>
      </c>
      <c r="BT9" s="17">
        <v>9.1896764700927794E-2</v>
      </c>
      <c r="BU9" s="17"/>
      <c r="BV9" s="17">
        <v>4.9341156177525797E-2</v>
      </c>
      <c r="BW9" s="17">
        <v>0.11613309575624001</v>
      </c>
      <c r="BX9" s="17">
        <v>0.135254312016266</v>
      </c>
      <c r="BY9" s="17"/>
      <c r="BZ9" s="17">
        <v>7.0199722682326104E-2</v>
      </c>
      <c r="CA9" s="17">
        <v>7.2121801847349606E-2</v>
      </c>
    </row>
    <row r="10" spans="2:79" x14ac:dyDescent="0.3">
      <c r="B10" s="18" t="s">
        <v>322</v>
      </c>
      <c r="C10" s="17">
        <v>0.156369142584595</v>
      </c>
      <c r="D10" s="17">
        <v>0.17124614689036</v>
      </c>
      <c r="E10" s="17">
        <v>0.145025386979417</v>
      </c>
      <c r="F10" s="17"/>
      <c r="G10" s="17">
        <v>0.162098092144839</v>
      </c>
      <c r="H10" s="17">
        <v>0.13361891128275899</v>
      </c>
      <c r="I10" s="17">
        <v>0.14766230935963501</v>
      </c>
      <c r="J10" s="17">
        <v>0.13900470902821299</v>
      </c>
      <c r="K10" s="17">
        <v>0.13022715957481601</v>
      </c>
      <c r="L10" s="17">
        <v>0.21663367495046201</v>
      </c>
      <c r="M10" s="17"/>
      <c r="N10" s="17">
        <v>0.147102952774148</v>
      </c>
      <c r="O10" s="17">
        <v>0.182899792359737</v>
      </c>
      <c r="P10" s="17">
        <v>0.15413054142819199</v>
      </c>
      <c r="Q10" s="17">
        <v>0.142062468156746</v>
      </c>
      <c r="R10" s="17"/>
      <c r="S10" s="17">
        <v>0.123560088534642</v>
      </c>
      <c r="T10" s="17">
        <v>0.201392099954806</v>
      </c>
      <c r="U10" s="17">
        <v>0.134931802897887</v>
      </c>
      <c r="V10" s="17">
        <v>0.153180189410283</v>
      </c>
      <c r="W10" s="17">
        <v>0.129281800206512</v>
      </c>
      <c r="X10" s="17">
        <v>0.16537858621748899</v>
      </c>
      <c r="Y10" s="17">
        <v>0.17113558710371399</v>
      </c>
      <c r="Z10" s="17">
        <v>8.2220714206777096E-2</v>
      </c>
      <c r="AA10" s="17">
        <v>0.198906032538365</v>
      </c>
      <c r="AB10" s="17">
        <v>0.196232141285441</v>
      </c>
      <c r="AC10" s="17">
        <v>0.16088848223671601</v>
      </c>
      <c r="AD10" s="17">
        <v>4.4376729178603698E-2</v>
      </c>
      <c r="AE10" s="17"/>
      <c r="AF10" s="17">
        <v>0.16604956761089601</v>
      </c>
      <c r="AG10" s="17">
        <v>0.17004885645426801</v>
      </c>
      <c r="AH10" s="17">
        <v>0.17310926881132499</v>
      </c>
      <c r="AI10" s="17">
        <v>0.11485072290555499</v>
      </c>
      <c r="AJ10" s="17">
        <v>9.8619041023523396E-2</v>
      </c>
      <c r="AK10" s="17"/>
      <c r="AL10" s="17">
        <v>0.14298563806339801</v>
      </c>
      <c r="AM10" s="17">
        <v>0.19196671388352601</v>
      </c>
      <c r="AN10" s="17">
        <v>0.18143544224795499</v>
      </c>
      <c r="AO10" s="17">
        <v>0.14309335076253701</v>
      </c>
      <c r="AP10" s="17">
        <v>0.118099936843808</v>
      </c>
      <c r="AQ10" s="17">
        <v>0.14688016927702999</v>
      </c>
      <c r="AR10" s="17"/>
      <c r="AS10" s="17">
        <v>0.159924222993966</v>
      </c>
      <c r="AT10" s="17">
        <v>0.17314928952425099</v>
      </c>
      <c r="AU10" s="17">
        <v>0.137591789741009</v>
      </c>
      <c r="AV10" s="17">
        <v>0.121201334969308</v>
      </c>
      <c r="AW10" s="17">
        <v>8.5703329863771702E-2</v>
      </c>
      <c r="AX10" s="17"/>
      <c r="AY10" s="17">
        <v>0.21774978166914999</v>
      </c>
      <c r="AZ10" s="17">
        <v>0.148541277315382</v>
      </c>
      <c r="BA10" s="17">
        <v>0.12747479922541999</v>
      </c>
      <c r="BB10" s="17">
        <v>0.145819224979156</v>
      </c>
      <c r="BC10" s="17">
        <v>4.2286516092501697E-2</v>
      </c>
      <c r="BD10" s="17"/>
      <c r="BE10" s="17">
        <v>8.3803138603529004E-2</v>
      </c>
      <c r="BF10" s="17">
        <v>0.15161668720605501</v>
      </c>
      <c r="BG10" s="17">
        <v>0.17010599653928901</v>
      </c>
      <c r="BH10" s="17">
        <v>0.13977867267262201</v>
      </c>
      <c r="BI10" s="17"/>
      <c r="BJ10" s="17">
        <v>0.13253630475601999</v>
      </c>
      <c r="BK10" s="17">
        <v>0.17651894246773001</v>
      </c>
      <c r="BL10" s="17">
        <v>0.15447175227056101</v>
      </c>
      <c r="BM10" s="17">
        <v>0.16218212890287401</v>
      </c>
      <c r="BN10" s="17"/>
      <c r="BO10" s="17">
        <v>0.116785241877557</v>
      </c>
      <c r="BP10" s="17">
        <v>0.15256053248460599</v>
      </c>
      <c r="BQ10" s="17">
        <v>0.16510545750133501</v>
      </c>
      <c r="BR10" s="17"/>
      <c r="BS10" s="17">
        <v>0.15911424797089499</v>
      </c>
      <c r="BT10" s="17">
        <v>0.15353289261359301</v>
      </c>
      <c r="BU10" s="17"/>
      <c r="BV10" s="17">
        <v>0.10759386767005499</v>
      </c>
      <c r="BW10" s="17">
        <v>0.15974287144728999</v>
      </c>
      <c r="BX10" s="17">
        <v>0.16143606855147499</v>
      </c>
      <c r="BY10" s="17"/>
      <c r="BZ10" s="17">
        <v>0.21124817161562801</v>
      </c>
      <c r="CA10" s="17">
        <v>0.24234124639947</v>
      </c>
    </row>
    <row r="11" spans="2:79" x14ac:dyDescent="0.3">
      <c r="B11" s="18" t="s">
        <v>323</v>
      </c>
      <c r="C11" s="17">
        <v>0.27353503294277898</v>
      </c>
      <c r="D11" s="17">
        <v>0.24753961320040899</v>
      </c>
      <c r="E11" s="17">
        <v>0.29866866803337599</v>
      </c>
      <c r="F11" s="17"/>
      <c r="G11" s="17">
        <v>0.25657052458832103</v>
      </c>
      <c r="H11" s="17">
        <v>0.240512950117621</v>
      </c>
      <c r="I11" s="17">
        <v>0.26890736729748699</v>
      </c>
      <c r="J11" s="17">
        <v>0.27863305846283798</v>
      </c>
      <c r="K11" s="17">
        <v>0.332572173951454</v>
      </c>
      <c r="L11" s="17">
        <v>0.27878521464845302</v>
      </c>
      <c r="M11" s="17"/>
      <c r="N11" s="17">
        <v>0.31418613271714702</v>
      </c>
      <c r="O11" s="17">
        <v>0.24601331198437301</v>
      </c>
      <c r="P11" s="17">
        <v>0.25646566464936099</v>
      </c>
      <c r="Q11" s="17">
        <v>0.27265796958705601</v>
      </c>
      <c r="R11" s="17"/>
      <c r="S11" s="17">
        <v>0.27209962274854799</v>
      </c>
      <c r="T11" s="17">
        <v>0.27074696683285498</v>
      </c>
      <c r="U11" s="17">
        <v>0.28406838925342098</v>
      </c>
      <c r="V11" s="17">
        <v>0.27932566123768399</v>
      </c>
      <c r="W11" s="17">
        <v>0.23493543567299899</v>
      </c>
      <c r="X11" s="17">
        <v>0.35657769274829998</v>
      </c>
      <c r="Y11" s="17">
        <v>0.22237987141700899</v>
      </c>
      <c r="Z11" s="17">
        <v>0.29136878844807301</v>
      </c>
      <c r="AA11" s="17">
        <v>0.252718166964635</v>
      </c>
      <c r="AB11" s="17">
        <v>0.220534994344638</v>
      </c>
      <c r="AC11" s="17">
        <v>0.347516739438964</v>
      </c>
      <c r="AD11" s="17">
        <v>0.30666725131720102</v>
      </c>
      <c r="AE11" s="17"/>
      <c r="AF11" s="17">
        <v>0.26651500558945401</v>
      </c>
      <c r="AG11" s="17">
        <v>0.27833579739252401</v>
      </c>
      <c r="AH11" s="17">
        <v>0.29321535737048798</v>
      </c>
      <c r="AI11" s="17">
        <v>0.30518897425156599</v>
      </c>
      <c r="AJ11" s="17">
        <v>0.22959411954172801</v>
      </c>
      <c r="AK11" s="17"/>
      <c r="AL11" s="17">
        <v>0.299931314401442</v>
      </c>
      <c r="AM11" s="17">
        <v>0.21988766299936</v>
      </c>
      <c r="AN11" s="17">
        <v>0.24087996791535299</v>
      </c>
      <c r="AO11" s="17">
        <v>0.29225947996465601</v>
      </c>
      <c r="AP11" s="17">
        <v>0.22638652261317499</v>
      </c>
      <c r="AQ11" s="17">
        <v>0.29422182924389501</v>
      </c>
      <c r="AR11" s="17"/>
      <c r="AS11" s="17">
        <v>0.24030775973618701</v>
      </c>
      <c r="AT11" s="17">
        <v>0.28369115703133502</v>
      </c>
      <c r="AU11" s="17">
        <v>0.28851753165529698</v>
      </c>
      <c r="AV11" s="17">
        <v>0.26203284220911399</v>
      </c>
      <c r="AW11" s="17">
        <v>0.188911400831625</v>
      </c>
      <c r="AX11" s="17"/>
      <c r="AY11" s="17">
        <v>0.26534556603077702</v>
      </c>
      <c r="AZ11" s="17">
        <v>0.24698096969105801</v>
      </c>
      <c r="BA11" s="17">
        <v>0.28214354625471999</v>
      </c>
      <c r="BB11" s="17">
        <v>0.33512905107639002</v>
      </c>
      <c r="BC11" s="17">
        <v>0.26580448995791101</v>
      </c>
      <c r="BD11" s="17"/>
      <c r="BE11" s="17">
        <v>0.28253803118792797</v>
      </c>
      <c r="BF11" s="17">
        <v>0.30281617756682599</v>
      </c>
      <c r="BG11" s="17">
        <v>0.27889525036684998</v>
      </c>
      <c r="BH11" s="17">
        <v>0.25074330222494101</v>
      </c>
      <c r="BI11" s="17"/>
      <c r="BJ11" s="17">
        <v>0.172332363422704</v>
      </c>
      <c r="BK11" s="17">
        <v>0.234646378286476</v>
      </c>
      <c r="BL11" s="17">
        <v>0.36200899039137602</v>
      </c>
      <c r="BM11" s="17">
        <v>0.25994941112409298</v>
      </c>
      <c r="BN11" s="17"/>
      <c r="BO11" s="17">
        <v>0.25386228132268801</v>
      </c>
      <c r="BP11" s="17">
        <v>0.29219801168396797</v>
      </c>
      <c r="BQ11" s="17">
        <v>0.27195307905772298</v>
      </c>
      <c r="BR11" s="17"/>
      <c r="BS11" s="17">
        <v>0.299077326062263</v>
      </c>
      <c r="BT11" s="17">
        <v>0.24329827221636399</v>
      </c>
      <c r="BU11" s="17"/>
      <c r="BV11" s="17">
        <v>0.28645346162801799</v>
      </c>
      <c r="BW11" s="17">
        <v>0.27438980553814901</v>
      </c>
      <c r="BX11" s="17">
        <v>0.26234169912389399</v>
      </c>
      <c r="BY11" s="17"/>
      <c r="BZ11" s="17">
        <v>0.312949095197116</v>
      </c>
      <c r="CA11" s="17">
        <v>0.252989165109753</v>
      </c>
    </row>
    <row r="12" spans="2:79" x14ac:dyDescent="0.3">
      <c r="B12" s="18" t="s">
        <v>324</v>
      </c>
      <c r="C12" s="17">
        <v>0.165911303851591</v>
      </c>
      <c r="D12" s="17">
        <v>0.161601886867039</v>
      </c>
      <c r="E12" s="17">
        <v>0.169462692844327</v>
      </c>
      <c r="F12" s="17"/>
      <c r="G12" s="17">
        <v>0.223233830505529</v>
      </c>
      <c r="H12" s="17">
        <v>0.150022273964217</v>
      </c>
      <c r="I12" s="17">
        <v>0.164879493532753</v>
      </c>
      <c r="J12" s="17">
        <v>0.17306031091289201</v>
      </c>
      <c r="K12" s="17">
        <v>0.14583937055243601</v>
      </c>
      <c r="L12" s="17">
        <v>0.14388756286552901</v>
      </c>
      <c r="M12" s="17"/>
      <c r="N12" s="17">
        <v>0.12578585617035301</v>
      </c>
      <c r="O12" s="17">
        <v>0.19091650830913501</v>
      </c>
      <c r="P12" s="17">
        <v>0.154238099438781</v>
      </c>
      <c r="Q12" s="17">
        <v>0.19464913058598399</v>
      </c>
      <c r="R12" s="17"/>
      <c r="S12" s="17">
        <v>0.18598446358871201</v>
      </c>
      <c r="T12" s="17">
        <v>0.180988905501583</v>
      </c>
      <c r="U12" s="17">
        <v>0.139168209664427</v>
      </c>
      <c r="V12" s="17">
        <v>0.22291665901126101</v>
      </c>
      <c r="W12" s="17">
        <v>0.172975479183024</v>
      </c>
      <c r="X12" s="17">
        <v>0.17783837405564701</v>
      </c>
      <c r="Y12" s="17">
        <v>0.24454807826194899</v>
      </c>
      <c r="Z12" s="17">
        <v>0.16429858772070399</v>
      </c>
      <c r="AA12" s="17">
        <v>7.8171010040257699E-2</v>
      </c>
      <c r="AB12" s="17">
        <v>0.154730375523984</v>
      </c>
      <c r="AC12" s="17">
        <v>8.6845652516759395E-2</v>
      </c>
      <c r="AD12" s="17">
        <v>0.13624262712319701</v>
      </c>
      <c r="AE12" s="17"/>
      <c r="AF12" s="17">
        <v>0.150724298369218</v>
      </c>
      <c r="AG12" s="17">
        <v>0.15292719545407599</v>
      </c>
      <c r="AH12" s="17">
        <v>0.18771729829942299</v>
      </c>
      <c r="AI12" s="17">
        <v>0.13965811093691799</v>
      </c>
      <c r="AJ12" s="17">
        <v>0.25032314929399702</v>
      </c>
      <c r="AK12" s="17"/>
      <c r="AL12" s="17">
        <v>0.16824474740825299</v>
      </c>
      <c r="AM12" s="17">
        <v>0.14651320751031099</v>
      </c>
      <c r="AN12" s="17">
        <v>0.16149871540746899</v>
      </c>
      <c r="AO12" s="17">
        <v>0.134097202619993</v>
      </c>
      <c r="AP12" s="17">
        <v>0.177301992770691</v>
      </c>
      <c r="AQ12" s="17">
        <v>0.25493810501530501</v>
      </c>
      <c r="AR12" s="17"/>
      <c r="AS12" s="17">
        <v>8.7089078460877295E-2</v>
      </c>
      <c r="AT12" s="17">
        <v>0.18576875957040301</v>
      </c>
      <c r="AU12" s="17">
        <v>0.187599261825385</v>
      </c>
      <c r="AV12" s="17">
        <v>0.12935254500503099</v>
      </c>
      <c r="AW12" s="17">
        <v>0.20848167995406799</v>
      </c>
      <c r="AX12" s="17"/>
      <c r="AY12" s="17">
        <v>0.101480049695334</v>
      </c>
      <c r="AZ12" s="17">
        <v>0.21081964258459299</v>
      </c>
      <c r="BA12" s="17">
        <v>0.194827566778525</v>
      </c>
      <c r="BB12" s="17">
        <v>0.10039696270066301</v>
      </c>
      <c r="BC12" s="17">
        <v>0.198166955467839</v>
      </c>
      <c r="BD12" s="17"/>
      <c r="BE12" s="17">
        <v>0.14558474470538499</v>
      </c>
      <c r="BF12" s="17">
        <v>0.17869411938242</v>
      </c>
      <c r="BG12" s="17">
        <v>0.14231949283718001</v>
      </c>
      <c r="BH12" s="17">
        <v>0.19813876651908299</v>
      </c>
      <c r="BI12" s="17"/>
      <c r="BJ12" s="17">
        <v>0.16232707223902201</v>
      </c>
      <c r="BK12" s="17">
        <v>0.14196728105062401</v>
      </c>
      <c r="BL12" s="17">
        <v>0.136184866619741</v>
      </c>
      <c r="BM12" s="17">
        <v>0.18413067471116701</v>
      </c>
      <c r="BN12" s="17"/>
      <c r="BO12" s="17">
        <v>0.206592994714138</v>
      </c>
      <c r="BP12" s="17">
        <v>0.14714590915650699</v>
      </c>
      <c r="BQ12" s="17">
        <v>0.16215334674587101</v>
      </c>
      <c r="BR12" s="17"/>
      <c r="BS12" s="17">
        <v>0.13143497074569099</v>
      </c>
      <c r="BT12" s="17">
        <v>0.20521059643578099</v>
      </c>
      <c r="BU12" s="17"/>
      <c r="BV12" s="17">
        <v>0.18307173435389101</v>
      </c>
      <c r="BW12" s="17">
        <v>0.18280214469492301</v>
      </c>
      <c r="BX12" s="17">
        <v>0.132694897674525</v>
      </c>
      <c r="BY12" s="17"/>
      <c r="BZ12" s="17">
        <v>0.21166032443221</v>
      </c>
      <c r="CA12" s="17">
        <v>6.3471208479580293E-2</v>
      </c>
    </row>
    <row r="13" spans="2:79" x14ac:dyDescent="0.3">
      <c r="B13" s="18" t="s">
        <v>325</v>
      </c>
      <c r="C13" s="17">
        <v>0.15622414850953101</v>
      </c>
      <c r="D13" s="17">
        <v>0.12306819800590101</v>
      </c>
      <c r="E13" s="17">
        <v>0.18631567170993399</v>
      </c>
      <c r="F13" s="17"/>
      <c r="G13" s="17">
        <v>0.152679974368578</v>
      </c>
      <c r="H13" s="17">
        <v>0.22945600292387699</v>
      </c>
      <c r="I13" s="17">
        <v>0.170248791474232</v>
      </c>
      <c r="J13" s="17">
        <v>0.12535601952238801</v>
      </c>
      <c r="K13" s="17">
        <v>0.108541664680427</v>
      </c>
      <c r="L13" s="17">
        <v>0.13496257261033001</v>
      </c>
      <c r="M13" s="17"/>
      <c r="N13" s="17">
        <v>0.14309375440317601</v>
      </c>
      <c r="O13" s="17">
        <v>0.172969709712501</v>
      </c>
      <c r="P13" s="17">
        <v>0.18018469660844499</v>
      </c>
      <c r="Q13" s="17">
        <v>0.135328288922063</v>
      </c>
      <c r="R13" s="17"/>
      <c r="S13" s="17">
        <v>0.202019199258715</v>
      </c>
      <c r="T13" s="17">
        <v>0.123498485823108</v>
      </c>
      <c r="U13" s="17">
        <v>0.119771344779887</v>
      </c>
      <c r="V13" s="17">
        <v>0.126675067036955</v>
      </c>
      <c r="W13" s="17">
        <v>0.22179443490720499</v>
      </c>
      <c r="X13" s="17">
        <v>8.9907780359435599E-2</v>
      </c>
      <c r="Y13" s="17">
        <v>0.160540491814258</v>
      </c>
      <c r="Z13" s="17">
        <v>0.27012024681948998</v>
      </c>
      <c r="AA13" s="17">
        <v>0.17558477942595099</v>
      </c>
      <c r="AB13" s="17">
        <v>0.13853347475086</v>
      </c>
      <c r="AC13" s="17">
        <v>0.23534514236686499</v>
      </c>
      <c r="AD13" s="17">
        <v>4.4816057895488599E-2</v>
      </c>
      <c r="AE13" s="17"/>
      <c r="AF13" s="17">
        <v>0.14605578414827999</v>
      </c>
      <c r="AG13" s="17">
        <v>0.20016149471707501</v>
      </c>
      <c r="AH13" s="17">
        <v>8.4383412443990502E-2</v>
      </c>
      <c r="AI13" s="17">
        <v>0.109316081044513</v>
      </c>
      <c r="AJ13" s="17">
        <v>0.28720932668482302</v>
      </c>
      <c r="AK13" s="17"/>
      <c r="AL13" s="17">
        <v>0.21175748254049601</v>
      </c>
      <c r="AM13" s="17">
        <v>0.15960158153922799</v>
      </c>
      <c r="AN13" s="17">
        <v>0.18496618618969399</v>
      </c>
      <c r="AO13" s="17">
        <v>8.7145717889341195E-2</v>
      </c>
      <c r="AP13" s="17">
        <v>0.28539081905022701</v>
      </c>
      <c r="AQ13" s="17">
        <v>6.6823533315464007E-2</v>
      </c>
      <c r="AR13" s="17"/>
      <c r="AS13" s="17">
        <v>0.18876213249881399</v>
      </c>
      <c r="AT13" s="17">
        <v>0.126143224410526</v>
      </c>
      <c r="AU13" s="17">
        <v>0.19484862015500601</v>
      </c>
      <c r="AV13" s="17">
        <v>0.18198110464936801</v>
      </c>
      <c r="AW13" s="17">
        <v>0.143489701792686</v>
      </c>
      <c r="AX13" s="17"/>
      <c r="AY13" s="17">
        <v>0.135632522959548</v>
      </c>
      <c r="AZ13" s="17">
        <v>0.18366685621343701</v>
      </c>
      <c r="BA13" s="17">
        <v>0.14817361900774301</v>
      </c>
      <c r="BB13" s="17">
        <v>0.151575168974694</v>
      </c>
      <c r="BC13" s="17">
        <v>0.11103669933417901</v>
      </c>
      <c r="BD13" s="17"/>
      <c r="BE13" s="17">
        <v>8.4084389539092502E-2</v>
      </c>
      <c r="BF13" s="17">
        <v>0.12374945363135</v>
      </c>
      <c r="BG13" s="17">
        <v>0.17419121825804801</v>
      </c>
      <c r="BH13" s="17">
        <v>0.15932950114895</v>
      </c>
      <c r="BI13" s="17"/>
      <c r="BJ13" s="17">
        <v>0.147113453325772</v>
      </c>
      <c r="BK13" s="17">
        <v>0.15905212184654199</v>
      </c>
      <c r="BL13" s="17">
        <v>0.15525477235031601</v>
      </c>
      <c r="BM13" s="17">
        <v>0.16014236485073099</v>
      </c>
      <c r="BN13" s="17"/>
      <c r="BO13" s="17">
        <v>0.13627981605940401</v>
      </c>
      <c r="BP13" s="17">
        <v>0.17347955270881499</v>
      </c>
      <c r="BQ13" s="17">
        <v>0.157041607334404</v>
      </c>
      <c r="BR13" s="17"/>
      <c r="BS13" s="17">
        <v>0.17019623817403201</v>
      </c>
      <c r="BT13" s="17">
        <v>0.13970557483132201</v>
      </c>
      <c r="BU13" s="17"/>
      <c r="BV13" s="17">
        <v>0.22864212191456099</v>
      </c>
      <c r="BW13" s="17">
        <v>0.116258717306296</v>
      </c>
      <c r="BX13" s="17">
        <v>0.16396270415269801</v>
      </c>
      <c r="BY13" s="17"/>
      <c r="BZ13" s="17">
        <v>0.106750073921752</v>
      </c>
      <c r="CA13" s="17">
        <v>0.19338650770629001</v>
      </c>
    </row>
    <row r="14" spans="2:79" x14ac:dyDescent="0.3">
      <c r="B14" s="18" t="s">
        <v>326</v>
      </c>
      <c r="C14" s="17">
        <v>0.108164952181993</v>
      </c>
      <c r="D14" s="17">
        <v>0.14110196136231401</v>
      </c>
      <c r="E14" s="17">
        <v>7.9557236395201306E-2</v>
      </c>
      <c r="F14" s="17"/>
      <c r="G14" s="17">
        <v>0.12926056124542001</v>
      </c>
      <c r="H14" s="17">
        <v>0.18195136122178299</v>
      </c>
      <c r="I14" s="17">
        <v>6.7991931145249707E-2</v>
      </c>
      <c r="J14" s="17">
        <v>0.101810195060772</v>
      </c>
      <c r="K14" s="17">
        <v>8.2872644414696606E-2</v>
      </c>
      <c r="L14" s="17">
        <v>7.5829449772239196E-2</v>
      </c>
      <c r="M14" s="17"/>
      <c r="N14" s="17">
        <v>0.123695801328288</v>
      </c>
      <c r="O14" s="17">
        <v>0.10948065952847399</v>
      </c>
      <c r="P14" s="17">
        <v>0.112980513929512</v>
      </c>
      <c r="Q14" s="17">
        <v>7.9996031927288505E-2</v>
      </c>
      <c r="R14" s="17"/>
      <c r="S14" s="17">
        <v>0.119957948216732</v>
      </c>
      <c r="T14" s="17">
        <v>0.106822047501277</v>
      </c>
      <c r="U14" s="17">
        <v>0.119088021411777</v>
      </c>
      <c r="V14" s="17">
        <v>4.4859488319866303E-2</v>
      </c>
      <c r="W14" s="17">
        <v>0.158920459763783</v>
      </c>
      <c r="X14" s="17">
        <v>4.9995015877110603E-2</v>
      </c>
      <c r="Y14" s="17">
        <v>6.6505877699599994E-2</v>
      </c>
      <c r="Z14" s="17">
        <v>8.5627073616942606E-2</v>
      </c>
      <c r="AA14" s="17">
        <v>0.177451481113022</v>
      </c>
      <c r="AB14" s="17">
        <v>0.117965007382381</v>
      </c>
      <c r="AC14" s="17">
        <v>9.0759139492623903E-2</v>
      </c>
      <c r="AD14" s="17">
        <v>0.14079573621497399</v>
      </c>
      <c r="AE14" s="17"/>
      <c r="AF14" s="17">
        <v>0.10708208845117299</v>
      </c>
      <c r="AG14" s="17">
        <v>9.8501945329332499E-2</v>
      </c>
      <c r="AH14" s="17">
        <v>0.128117268530752</v>
      </c>
      <c r="AI14" s="17">
        <v>9.2197553811779104E-2</v>
      </c>
      <c r="AJ14" s="17">
        <v>5.6720143130268803E-2</v>
      </c>
      <c r="AK14" s="17"/>
      <c r="AL14" s="17">
        <v>8.0588608322089098E-2</v>
      </c>
      <c r="AM14" s="17">
        <v>0.13945915257229</v>
      </c>
      <c r="AN14" s="17">
        <v>9.9654590310325294E-2</v>
      </c>
      <c r="AO14" s="17">
        <v>0.105600627605104</v>
      </c>
      <c r="AP14" s="17">
        <v>0.15649992769829299</v>
      </c>
      <c r="AQ14" s="17">
        <v>0.122791142103809</v>
      </c>
      <c r="AR14" s="17"/>
      <c r="AS14" s="17">
        <v>0.125456393118832</v>
      </c>
      <c r="AT14" s="17">
        <v>0.10939854162545901</v>
      </c>
      <c r="AU14" s="17">
        <v>9.3113057776245095E-2</v>
      </c>
      <c r="AV14" s="17">
        <v>9.8047671655218799E-2</v>
      </c>
      <c r="AW14" s="17">
        <v>0.15728788011428799</v>
      </c>
      <c r="AX14" s="17"/>
      <c r="AY14" s="17">
        <v>9.0631327639900602E-2</v>
      </c>
      <c r="AZ14" s="17">
        <v>0.107927211594009</v>
      </c>
      <c r="BA14" s="17">
        <v>0.103459295934532</v>
      </c>
      <c r="BB14" s="17">
        <v>0.15959595074563199</v>
      </c>
      <c r="BC14" s="17">
        <v>0.104833224362625</v>
      </c>
      <c r="BD14" s="17"/>
      <c r="BE14" s="17">
        <v>0.14506640742809199</v>
      </c>
      <c r="BF14" s="17">
        <v>9.7528009195821899E-2</v>
      </c>
      <c r="BG14" s="17">
        <v>9.3080723058859602E-2</v>
      </c>
      <c r="BH14" s="17">
        <v>0.13719114017314599</v>
      </c>
      <c r="BI14" s="17"/>
      <c r="BJ14" s="17">
        <v>0.128356874757174</v>
      </c>
      <c r="BK14" s="17">
        <v>0.125314952482347</v>
      </c>
      <c r="BL14" s="17">
        <v>7.5748723978836197E-2</v>
      </c>
      <c r="BM14" s="17">
        <v>0.115063775105606</v>
      </c>
      <c r="BN14" s="17"/>
      <c r="BO14" s="17">
        <v>0.14155919722662</v>
      </c>
      <c r="BP14" s="17">
        <v>7.9736431747110301E-2</v>
      </c>
      <c r="BQ14" s="17">
        <v>0.10757255891366101</v>
      </c>
      <c r="BR14" s="17"/>
      <c r="BS14" s="17">
        <v>0.102707094283167</v>
      </c>
      <c r="BT14" s="17">
        <v>0.11516836785677199</v>
      </c>
      <c r="BU14" s="17"/>
      <c r="BV14" s="17">
        <v>0.113419865793309</v>
      </c>
      <c r="BW14" s="17">
        <v>0.115485466783403</v>
      </c>
      <c r="BX14" s="17">
        <v>9.7087865038116505E-2</v>
      </c>
      <c r="BY14" s="17"/>
      <c r="BZ14" s="17">
        <v>8.7192612150967699E-2</v>
      </c>
      <c r="CA14" s="17">
        <v>0.175690070457558</v>
      </c>
    </row>
    <row r="15" spans="2:79" x14ac:dyDescent="0.3">
      <c r="B15" s="18" t="s">
        <v>327</v>
      </c>
      <c r="C15" s="19">
        <v>3.6220126191374602E-2</v>
      </c>
      <c r="D15" s="19">
        <v>5.0926189226779398E-2</v>
      </c>
      <c r="E15" s="19">
        <v>2.0350637851679398E-2</v>
      </c>
      <c r="F15" s="19"/>
      <c r="G15" s="19">
        <v>2.9080184021171501E-2</v>
      </c>
      <c r="H15" s="19">
        <v>9.9504395463049598E-3</v>
      </c>
      <c r="I15" s="19">
        <v>3.6753168452237799E-2</v>
      </c>
      <c r="J15" s="19">
        <v>3.1299792851429899E-2</v>
      </c>
      <c r="K15" s="19">
        <v>5.3950473043312297E-2</v>
      </c>
      <c r="L15" s="19">
        <v>6.0215342995822603E-2</v>
      </c>
      <c r="M15" s="19"/>
      <c r="N15" s="19">
        <v>2.9687554356236101E-2</v>
      </c>
      <c r="O15" s="19">
        <v>4.1364297837095401E-2</v>
      </c>
      <c r="P15" s="19">
        <v>3.7660446536119697E-2</v>
      </c>
      <c r="Q15" s="19">
        <v>3.7190029961072298E-2</v>
      </c>
      <c r="R15" s="19"/>
      <c r="S15" s="19">
        <v>8.8618513614794493E-3</v>
      </c>
      <c r="T15" s="19">
        <v>4.1989676104223897E-2</v>
      </c>
      <c r="U15" s="19">
        <v>8.1817800158136597E-2</v>
      </c>
      <c r="V15" s="19">
        <v>2.8402649373842698E-2</v>
      </c>
      <c r="W15" s="19">
        <v>5.12380714618208E-2</v>
      </c>
      <c r="X15" s="19">
        <v>5.9903655076325397E-2</v>
      </c>
      <c r="Y15" s="19">
        <v>3.6123182409438598E-2</v>
      </c>
      <c r="Z15" s="19">
        <v>3.71950239436191E-2</v>
      </c>
      <c r="AA15" s="19">
        <v>3.1199092921892199E-2</v>
      </c>
      <c r="AB15" s="19">
        <v>3.7082581570710101E-2</v>
      </c>
      <c r="AC15" s="19">
        <v>0</v>
      </c>
      <c r="AD15" s="19">
        <v>0</v>
      </c>
      <c r="AE15" s="19"/>
      <c r="AF15" s="19">
        <v>4.1525819026779098E-2</v>
      </c>
      <c r="AG15" s="19">
        <v>2.7120076563388999E-2</v>
      </c>
      <c r="AH15" s="19">
        <v>6.4685116408957299E-2</v>
      </c>
      <c r="AI15" s="19">
        <v>5.4344345662273898E-2</v>
      </c>
      <c r="AJ15" s="19">
        <v>5.43010715605384E-2</v>
      </c>
      <c r="AK15" s="19"/>
      <c r="AL15" s="19">
        <v>2.9498714775923199E-2</v>
      </c>
      <c r="AM15" s="19">
        <v>4.2810695778391798E-2</v>
      </c>
      <c r="AN15" s="19">
        <v>4.5244750891162797E-2</v>
      </c>
      <c r="AO15" s="19">
        <v>5.7518957789645997E-2</v>
      </c>
      <c r="AP15" s="19">
        <v>3.6320801023806103E-2</v>
      </c>
      <c r="AQ15" s="19">
        <v>1.46395240759248E-2</v>
      </c>
      <c r="AR15" s="19"/>
      <c r="AS15" s="19">
        <v>7.3361152689791903E-2</v>
      </c>
      <c r="AT15" s="19">
        <v>2.94281049946662E-2</v>
      </c>
      <c r="AU15" s="19">
        <v>1.89983580807517E-2</v>
      </c>
      <c r="AV15" s="19">
        <v>4.5344197932417597E-2</v>
      </c>
      <c r="AW15" s="19">
        <v>0</v>
      </c>
      <c r="AX15" s="19"/>
      <c r="AY15" s="19">
        <v>6.0606975644788098E-2</v>
      </c>
      <c r="AZ15" s="19">
        <v>1.5432817450747699E-2</v>
      </c>
      <c r="BA15" s="19">
        <v>2.1114128859885499E-2</v>
      </c>
      <c r="BB15" s="19">
        <v>6.2318120774404101E-2</v>
      </c>
      <c r="BC15" s="19">
        <v>5.1629128996545197E-2</v>
      </c>
      <c r="BD15" s="19"/>
      <c r="BE15" s="19">
        <v>3.4416989450324099E-2</v>
      </c>
      <c r="BF15" s="19">
        <v>3.0691954932972498E-2</v>
      </c>
      <c r="BG15" s="19">
        <v>4.0380032443171801E-2</v>
      </c>
      <c r="BH15" s="19">
        <v>2.8455666826963801E-2</v>
      </c>
      <c r="BI15" s="19"/>
      <c r="BJ15" s="19">
        <v>4.6965882070309703E-2</v>
      </c>
      <c r="BK15" s="19">
        <v>5.6180455974243697E-2</v>
      </c>
      <c r="BL15" s="19">
        <v>4.9542249511750402E-2</v>
      </c>
      <c r="BM15" s="19">
        <v>2.398457768633E-2</v>
      </c>
      <c r="BN15" s="19"/>
      <c r="BO15" s="19">
        <v>3.0538776002159401E-2</v>
      </c>
      <c r="BP15" s="19">
        <v>3.6194529191544103E-2</v>
      </c>
      <c r="BQ15" s="19">
        <v>3.74040040412413E-2</v>
      </c>
      <c r="BR15" s="19"/>
      <c r="BS15" s="19">
        <v>2.4035013250800399E-2</v>
      </c>
      <c r="BT15" s="19">
        <v>5.1187531345239998E-2</v>
      </c>
      <c r="BU15" s="19"/>
      <c r="BV15" s="19">
        <v>3.1477792462640701E-2</v>
      </c>
      <c r="BW15" s="19">
        <v>3.5187898473700102E-2</v>
      </c>
      <c r="BX15" s="19">
        <v>4.7222453443025003E-2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655</v>
      </c>
      <c r="D7" s="10">
        <v>304</v>
      </c>
      <c r="E7" s="10">
        <v>346</v>
      </c>
      <c r="F7" s="10"/>
      <c r="G7" s="10">
        <v>105</v>
      </c>
      <c r="H7" s="10">
        <v>118</v>
      </c>
      <c r="I7" s="10">
        <v>110</v>
      </c>
      <c r="J7" s="10">
        <v>99</v>
      </c>
      <c r="K7" s="10">
        <v>92</v>
      </c>
      <c r="L7" s="10">
        <v>131</v>
      </c>
      <c r="M7" s="10"/>
      <c r="N7" s="10">
        <v>196</v>
      </c>
      <c r="O7" s="10">
        <v>170</v>
      </c>
      <c r="P7" s="10">
        <v>127</v>
      </c>
      <c r="Q7" s="10">
        <v>161</v>
      </c>
      <c r="R7" s="10"/>
      <c r="S7" s="10">
        <v>105</v>
      </c>
      <c r="T7" s="10">
        <v>93</v>
      </c>
      <c r="U7" s="10">
        <v>59</v>
      </c>
      <c r="V7" s="10">
        <v>44</v>
      </c>
      <c r="W7" s="10">
        <v>42</v>
      </c>
      <c r="X7" s="10">
        <v>61</v>
      </c>
      <c r="Y7" s="10">
        <v>58</v>
      </c>
      <c r="Z7" s="10">
        <v>25</v>
      </c>
      <c r="AA7" s="10">
        <v>66</v>
      </c>
      <c r="AB7" s="10">
        <v>58</v>
      </c>
      <c r="AC7" s="10">
        <v>23</v>
      </c>
      <c r="AD7" s="10">
        <v>21</v>
      </c>
      <c r="AE7" s="10"/>
      <c r="AF7" s="10">
        <v>121</v>
      </c>
      <c r="AG7" s="10">
        <v>221</v>
      </c>
      <c r="AH7" s="10">
        <v>60</v>
      </c>
      <c r="AI7" s="10">
        <v>74</v>
      </c>
      <c r="AJ7" s="10">
        <v>39</v>
      </c>
      <c r="AK7" s="10"/>
      <c r="AL7" s="10">
        <v>170</v>
      </c>
      <c r="AM7" s="10">
        <v>113</v>
      </c>
      <c r="AN7" s="10">
        <v>69</v>
      </c>
      <c r="AO7" s="10">
        <v>125</v>
      </c>
      <c r="AP7" s="10">
        <v>51</v>
      </c>
      <c r="AQ7" s="10">
        <v>59</v>
      </c>
      <c r="AR7" s="10"/>
      <c r="AS7" s="10">
        <v>103</v>
      </c>
      <c r="AT7" s="10">
        <v>334</v>
      </c>
      <c r="AU7" s="10">
        <v>144</v>
      </c>
      <c r="AV7" s="10">
        <v>59</v>
      </c>
      <c r="AW7" s="10">
        <v>14</v>
      </c>
      <c r="AX7" s="10"/>
      <c r="AY7" s="10">
        <v>163</v>
      </c>
      <c r="AZ7" s="10">
        <v>242</v>
      </c>
      <c r="BA7" s="10">
        <v>147</v>
      </c>
      <c r="BB7" s="10">
        <v>79</v>
      </c>
      <c r="BC7" s="10">
        <v>19</v>
      </c>
      <c r="BD7" s="10"/>
      <c r="BE7" s="10">
        <v>27</v>
      </c>
      <c r="BF7" s="10">
        <v>117</v>
      </c>
      <c r="BG7" s="10">
        <v>319</v>
      </c>
      <c r="BH7" s="10">
        <v>188</v>
      </c>
      <c r="BI7" s="10"/>
      <c r="BJ7" s="10">
        <v>88</v>
      </c>
      <c r="BK7" s="10">
        <v>51</v>
      </c>
      <c r="BL7" s="10">
        <v>173</v>
      </c>
      <c r="BM7" s="10">
        <v>340</v>
      </c>
      <c r="BN7" s="10"/>
      <c r="BO7" s="10">
        <v>90</v>
      </c>
      <c r="BP7" s="10">
        <v>93</v>
      </c>
      <c r="BQ7" s="10">
        <v>471</v>
      </c>
      <c r="BR7" s="10"/>
      <c r="BS7" s="10">
        <v>361</v>
      </c>
      <c r="BT7" s="10">
        <v>293</v>
      </c>
      <c r="BU7" s="10"/>
      <c r="BV7" s="10">
        <v>154</v>
      </c>
      <c r="BW7" s="10">
        <v>261</v>
      </c>
      <c r="BX7" s="10">
        <v>207</v>
      </c>
      <c r="BY7" s="10"/>
      <c r="BZ7" s="10">
        <v>39</v>
      </c>
      <c r="CA7" s="10">
        <v>45</v>
      </c>
    </row>
    <row r="8" spans="2:79" ht="30" customHeight="1" x14ac:dyDescent="0.3">
      <c r="B8" s="11" t="s">
        <v>20</v>
      </c>
      <c r="C8" s="11">
        <v>656</v>
      </c>
      <c r="D8" s="11">
        <v>311</v>
      </c>
      <c r="E8" s="11">
        <v>340</v>
      </c>
      <c r="F8" s="11"/>
      <c r="G8" s="11">
        <v>99</v>
      </c>
      <c r="H8" s="11">
        <v>124</v>
      </c>
      <c r="I8" s="11">
        <v>109</v>
      </c>
      <c r="J8" s="11">
        <v>115</v>
      </c>
      <c r="K8" s="11">
        <v>86</v>
      </c>
      <c r="L8" s="11">
        <v>123</v>
      </c>
      <c r="M8" s="11"/>
      <c r="N8" s="11">
        <v>183</v>
      </c>
      <c r="O8" s="11">
        <v>172</v>
      </c>
      <c r="P8" s="11">
        <v>133</v>
      </c>
      <c r="Q8" s="11">
        <v>167</v>
      </c>
      <c r="R8" s="11"/>
      <c r="S8" s="11">
        <v>99</v>
      </c>
      <c r="T8" s="11">
        <v>87</v>
      </c>
      <c r="U8" s="11">
        <v>61</v>
      </c>
      <c r="V8" s="11">
        <v>43</v>
      </c>
      <c r="W8" s="11">
        <v>43</v>
      </c>
      <c r="X8" s="11">
        <v>60</v>
      </c>
      <c r="Y8" s="11">
        <v>54</v>
      </c>
      <c r="Z8" s="11">
        <v>26</v>
      </c>
      <c r="AA8" s="11">
        <v>62</v>
      </c>
      <c r="AB8" s="11">
        <v>64</v>
      </c>
      <c r="AC8" s="11">
        <v>31</v>
      </c>
      <c r="AD8" s="11">
        <v>25</v>
      </c>
      <c r="AE8" s="11"/>
      <c r="AF8" s="11">
        <v>117</v>
      </c>
      <c r="AG8" s="11">
        <v>218</v>
      </c>
      <c r="AH8" s="11">
        <v>59</v>
      </c>
      <c r="AI8" s="11">
        <v>76</v>
      </c>
      <c r="AJ8" s="11">
        <v>41</v>
      </c>
      <c r="AK8" s="11"/>
      <c r="AL8" s="11">
        <v>167</v>
      </c>
      <c r="AM8" s="11">
        <v>111</v>
      </c>
      <c r="AN8" s="11">
        <v>68</v>
      </c>
      <c r="AO8" s="11">
        <v>125</v>
      </c>
      <c r="AP8" s="11">
        <v>51</v>
      </c>
      <c r="AQ8" s="11">
        <v>61</v>
      </c>
      <c r="AR8" s="11"/>
      <c r="AS8" s="11">
        <v>102</v>
      </c>
      <c r="AT8" s="11">
        <v>335</v>
      </c>
      <c r="AU8" s="11">
        <v>144</v>
      </c>
      <c r="AV8" s="11">
        <v>60</v>
      </c>
      <c r="AW8" s="11">
        <v>14</v>
      </c>
      <c r="AX8" s="11"/>
      <c r="AY8" s="11">
        <v>163</v>
      </c>
      <c r="AZ8" s="11">
        <v>239</v>
      </c>
      <c r="BA8" s="11">
        <v>148</v>
      </c>
      <c r="BB8" s="11">
        <v>82</v>
      </c>
      <c r="BC8" s="11">
        <v>20</v>
      </c>
      <c r="BD8" s="11"/>
      <c r="BE8" s="11">
        <v>26</v>
      </c>
      <c r="BF8" s="11">
        <v>118</v>
      </c>
      <c r="BG8" s="11">
        <v>318</v>
      </c>
      <c r="BH8" s="11">
        <v>190</v>
      </c>
      <c r="BI8" s="11"/>
      <c r="BJ8" s="11">
        <v>90</v>
      </c>
      <c r="BK8" s="11">
        <v>49</v>
      </c>
      <c r="BL8" s="11">
        <v>174</v>
      </c>
      <c r="BM8" s="11">
        <v>340</v>
      </c>
      <c r="BN8" s="11"/>
      <c r="BO8" s="11">
        <v>91</v>
      </c>
      <c r="BP8" s="11">
        <v>93</v>
      </c>
      <c r="BQ8" s="11">
        <v>471</v>
      </c>
      <c r="BR8" s="11"/>
      <c r="BS8" s="11">
        <v>360</v>
      </c>
      <c r="BT8" s="11">
        <v>295</v>
      </c>
      <c r="BU8" s="11"/>
      <c r="BV8" s="11">
        <v>155</v>
      </c>
      <c r="BW8" s="11">
        <v>265</v>
      </c>
      <c r="BX8" s="11">
        <v>203</v>
      </c>
      <c r="BY8" s="11"/>
      <c r="BZ8" s="11">
        <v>40</v>
      </c>
      <c r="CA8" s="11">
        <v>43</v>
      </c>
    </row>
    <row r="9" spans="2:79" x14ac:dyDescent="0.3">
      <c r="B9" s="18" t="s">
        <v>321</v>
      </c>
      <c r="C9" s="17">
        <v>5.1664959022179102E-2</v>
      </c>
      <c r="D9" s="17">
        <v>5.9757606154510201E-2</v>
      </c>
      <c r="E9" s="17">
        <v>4.5004208249046801E-2</v>
      </c>
      <c r="F9" s="17"/>
      <c r="G9" s="17">
        <v>6.6986024190365895E-2</v>
      </c>
      <c r="H9" s="17">
        <v>5.8444504403711899E-2</v>
      </c>
      <c r="I9" s="17">
        <v>8.9558819345112797E-2</v>
      </c>
      <c r="J9" s="17">
        <v>4.0388104210967099E-2</v>
      </c>
      <c r="K9" s="17">
        <v>3.3801330138480697E-2</v>
      </c>
      <c r="L9" s="17">
        <v>2.2054035540101598E-2</v>
      </c>
      <c r="M9" s="17"/>
      <c r="N9" s="17">
        <v>9.6166266024981198E-2</v>
      </c>
      <c r="O9" s="17">
        <v>2.5443228716663699E-2</v>
      </c>
      <c r="P9" s="17">
        <v>2.81044354448995E-2</v>
      </c>
      <c r="Q9" s="17">
        <v>4.8928351629833597E-2</v>
      </c>
      <c r="R9" s="17"/>
      <c r="S9" s="17">
        <v>0.16169464037380701</v>
      </c>
      <c r="T9" s="17">
        <v>3.3750370390544002E-2</v>
      </c>
      <c r="U9" s="17">
        <v>1.5641435522529602E-2</v>
      </c>
      <c r="V9" s="17">
        <v>2.2187585738985698E-2</v>
      </c>
      <c r="W9" s="17">
        <v>0</v>
      </c>
      <c r="X9" s="17">
        <v>2.7674511407404401E-2</v>
      </c>
      <c r="Y9" s="17">
        <v>3.6622573493189002E-2</v>
      </c>
      <c r="Z9" s="17">
        <v>3.8841074968655603E-2</v>
      </c>
      <c r="AA9" s="17">
        <v>3.9704537230801203E-2</v>
      </c>
      <c r="AB9" s="17">
        <v>5.1499426683894199E-2</v>
      </c>
      <c r="AC9" s="17">
        <v>4.3674701245574897E-2</v>
      </c>
      <c r="AD9" s="17">
        <v>4.63670037994788E-2</v>
      </c>
      <c r="AE9" s="17"/>
      <c r="AF9" s="17">
        <v>7.7343247823088601E-2</v>
      </c>
      <c r="AG9" s="17">
        <v>6.9032379718412695E-2</v>
      </c>
      <c r="AH9" s="17">
        <v>2.0153534415236998E-2</v>
      </c>
      <c r="AI9" s="17">
        <v>1.16027222262143E-2</v>
      </c>
      <c r="AJ9" s="17">
        <v>4.8072491112313702E-2</v>
      </c>
      <c r="AK9" s="17"/>
      <c r="AL9" s="17">
        <v>8.5079425828087599E-2</v>
      </c>
      <c r="AM9" s="17">
        <v>8.74593366663073E-2</v>
      </c>
      <c r="AN9" s="17">
        <v>3.1351157646642099E-2</v>
      </c>
      <c r="AO9" s="17">
        <v>3.1413186575717497E-2</v>
      </c>
      <c r="AP9" s="17">
        <v>1.79273993127518E-2</v>
      </c>
      <c r="AQ9" s="17">
        <v>1.62244717651037E-2</v>
      </c>
      <c r="AR9" s="17"/>
      <c r="AS9" s="17">
        <v>0.113665620853106</v>
      </c>
      <c r="AT9" s="17">
        <v>4.80224572696962E-2</v>
      </c>
      <c r="AU9" s="17">
        <v>1.4362139748935399E-2</v>
      </c>
      <c r="AV9" s="17">
        <v>5.0170163626367302E-2</v>
      </c>
      <c r="AW9" s="17">
        <v>8.0543542887175495E-2</v>
      </c>
      <c r="AX9" s="17"/>
      <c r="AY9" s="17">
        <v>6.4246821221085701E-2</v>
      </c>
      <c r="AZ9" s="17">
        <v>5.1142726233718502E-2</v>
      </c>
      <c r="BA9" s="17">
        <v>4.1664077796421901E-2</v>
      </c>
      <c r="BB9" s="17">
        <v>3.5877295084934299E-2</v>
      </c>
      <c r="BC9" s="17">
        <v>0.107498881517241</v>
      </c>
      <c r="BD9" s="17"/>
      <c r="BE9" s="17">
        <v>2.5270552954977901E-2</v>
      </c>
      <c r="BF9" s="17">
        <v>3.8820955587002798E-2</v>
      </c>
      <c r="BG9" s="17">
        <v>5.6167835540576097E-2</v>
      </c>
      <c r="BH9" s="17">
        <v>5.6756093904502897E-2</v>
      </c>
      <c r="BI9" s="17"/>
      <c r="BJ9" s="17">
        <v>4.1100148590591801E-2</v>
      </c>
      <c r="BK9" s="17">
        <v>0.151030201965794</v>
      </c>
      <c r="BL9" s="17">
        <v>5.9620172719397603E-2</v>
      </c>
      <c r="BM9" s="17">
        <v>3.6534471898485403E-2</v>
      </c>
      <c r="BN9" s="17"/>
      <c r="BO9" s="17">
        <v>6.0565599129316999E-2</v>
      </c>
      <c r="BP9" s="17">
        <v>7.5914868347828499E-2</v>
      </c>
      <c r="BQ9" s="17">
        <v>4.5309574053167698E-2</v>
      </c>
      <c r="BR9" s="17"/>
      <c r="BS9" s="17">
        <v>5.9566912371438699E-2</v>
      </c>
      <c r="BT9" s="17">
        <v>4.2203388765560297E-2</v>
      </c>
      <c r="BU9" s="17"/>
      <c r="BV9" s="17">
        <v>1.8435816816020901E-2</v>
      </c>
      <c r="BW9" s="17">
        <v>2.82844861576762E-2</v>
      </c>
      <c r="BX9" s="17">
        <v>0.106156234487489</v>
      </c>
      <c r="BY9" s="17"/>
      <c r="BZ9" s="17">
        <v>5.3542633124216497E-2</v>
      </c>
      <c r="CA9" s="17">
        <v>0.156725690209329</v>
      </c>
    </row>
    <row r="10" spans="2:79" x14ac:dyDescent="0.3">
      <c r="B10" s="18" t="s">
        <v>322</v>
      </c>
      <c r="C10" s="17">
        <v>0.101473336513797</v>
      </c>
      <c r="D10" s="17">
        <v>0.102483913067053</v>
      </c>
      <c r="E10" s="17">
        <v>9.93241045864246E-2</v>
      </c>
      <c r="F10" s="17"/>
      <c r="G10" s="17">
        <v>0.22702846138798399</v>
      </c>
      <c r="H10" s="17">
        <v>0.160785352836293</v>
      </c>
      <c r="I10" s="17">
        <v>7.5329091383809693E-2</v>
      </c>
      <c r="J10" s="17">
        <v>6.4990941432753802E-2</v>
      </c>
      <c r="K10" s="17">
        <v>4.3406671774087101E-2</v>
      </c>
      <c r="L10" s="17">
        <v>3.8082171669896199E-2</v>
      </c>
      <c r="M10" s="17"/>
      <c r="N10" s="17">
        <v>0.13663662141452701</v>
      </c>
      <c r="O10" s="17">
        <v>7.1225330727064301E-2</v>
      </c>
      <c r="P10" s="17">
        <v>9.1876273689842303E-2</v>
      </c>
      <c r="Q10" s="17">
        <v>0.102324328518119</v>
      </c>
      <c r="R10" s="17"/>
      <c r="S10" s="17">
        <v>0.146361794110175</v>
      </c>
      <c r="T10" s="17">
        <v>0.115619264121609</v>
      </c>
      <c r="U10" s="17">
        <v>6.6278063816108096E-2</v>
      </c>
      <c r="V10" s="17">
        <v>0.114731645615387</v>
      </c>
      <c r="W10" s="17">
        <v>6.9833545013705395E-2</v>
      </c>
      <c r="X10" s="17">
        <v>0.118313987453369</v>
      </c>
      <c r="Y10" s="17">
        <v>9.99069740120863E-2</v>
      </c>
      <c r="Z10" s="17">
        <v>9.4107430428922195E-2</v>
      </c>
      <c r="AA10" s="17">
        <v>8.4625087855794603E-2</v>
      </c>
      <c r="AB10" s="17">
        <v>0.12960802337910801</v>
      </c>
      <c r="AC10" s="17">
        <v>0</v>
      </c>
      <c r="AD10" s="17">
        <v>5.5763044861628502E-2</v>
      </c>
      <c r="AE10" s="17"/>
      <c r="AF10" s="17">
        <v>7.2535823963025603E-2</v>
      </c>
      <c r="AG10" s="17">
        <v>0.107563310198439</v>
      </c>
      <c r="AH10" s="17">
        <v>9.4861169612172405E-2</v>
      </c>
      <c r="AI10" s="17">
        <v>9.5792135712013698E-2</v>
      </c>
      <c r="AJ10" s="17">
        <v>9.9871978030349307E-2</v>
      </c>
      <c r="AK10" s="17"/>
      <c r="AL10" s="17">
        <v>0.124304965448326</v>
      </c>
      <c r="AM10" s="17">
        <v>6.8976299965339896E-2</v>
      </c>
      <c r="AN10" s="17">
        <v>0.13978236041894199</v>
      </c>
      <c r="AO10" s="17">
        <v>8.0318511289310099E-2</v>
      </c>
      <c r="AP10" s="17">
        <v>9.6387841913494504E-2</v>
      </c>
      <c r="AQ10" s="17">
        <v>3.0655668926822501E-2</v>
      </c>
      <c r="AR10" s="17"/>
      <c r="AS10" s="17">
        <v>0.14411065206325499</v>
      </c>
      <c r="AT10" s="17">
        <v>9.9138024646081402E-2</v>
      </c>
      <c r="AU10" s="17">
        <v>6.6257831509666604E-2</v>
      </c>
      <c r="AV10" s="17">
        <v>0.15240927563389001</v>
      </c>
      <c r="AW10" s="17">
        <v>0</v>
      </c>
      <c r="AX10" s="17"/>
      <c r="AY10" s="17">
        <v>0.10996090796151101</v>
      </c>
      <c r="AZ10" s="17">
        <v>7.8118714398460506E-2</v>
      </c>
      <c r="BA10" s="17">
        <v>0.108436694566606</v>
      </c>
      <c r="BB10" s="17">
        <v>0.129682105131362</v>
      </c>
      <c r="BC10" s="17">
        <v>0.170929607383356</v>
      </c>
      <c r="BD10" s="17"/>
      <c r="BE10" s="17">
        <v>7.6523049205955401E-2</v>
      </c>
      <c r="BF10" s="17">
        <v>9.0865954867855495E-2</v>
      </c>
      <c r="BG10" s="17">
        <v>0.108081237159717</v>
      </c>
      <c r="BH10" s="17">
        <v>0.10246869980546</v>
      </c>
      <c r="BI10" s="17"/>
      <c r="BJ10" s="17">
        <v>6.8363903977361196E-2</v>
      </c>
      <c r="BK10" s="17">
        <v>0.11597091134495301</v>
      </c>
      <c r="BL10" s="17">
        <v>8.3494255488151398E-2</v>
      </c>
      <c r="BM10" s="17">
        <v>0.118313002403284</v>
      </c>
      <c r="BN10" s="17"/>
      <c r="BO10" s="17">
        <v>0.14073397342019101</v>
      </c>
      <c r="BP10" s="17">
        <v>9.0486183886091504E-2</v>
      </c>
      <c r="BQ10" s="17">
        <v>9.6310121640598503E-2</v>
      </c>
      <c r="BR10" s="17"/>
      <c r="BS10" s="17">
        <v>8.1613588097627698E-2</v>
      </c>
      <c r="BT10" s="17">
        <v>0.126005941976986</v>
      </c>
      <c r="BU10" s="17"/>
      <c r="BV10" s="17">
        <v>8.8273462390624099E-2</v>
      </c>
      <c r="BW10" s="17">
        <v>0.106526095771588</v>
      </c>
      <c r="BX10" s="17">
        <v>0.11193530125196199</v>
      </c>
      <c r="BY10" s="17"/>
      <c r="BZ10" s="17">
        <v>0.13798358209709199</v>
      </c>
      <c r="CA10" s="17">
        <v>0.14669491074976801</v>
      </c>
    </row>
    <row r="11" spans="2:79" x14ac:dyDescent="0.3">
      <c r="B11" s="18" t="s">
        <v>323</v>
      </c>
      <c r="C11" s="17">
        <v>0.23464440551538501</v>
      </c>
      <c r="D11" s="17">
        <v>0.19431816726076201</v>
      </c>
      <c r="E11" s="17">
        <v>0.26962606664011501</v>
      </c>
      <c r="F11" s="17"/>
      <c r="G11" s="17">
        <v>0.27584143800958599</v>
      </c>
      <c r="H11" s="17">
        <v>0.26143021254347398</v>
      </c>
      <c r="I11" s="17">
        <v>0.215914189133527</v>
      </c>
      <c r="J11" s="17">
        <v>0.252655693437423</v>
      </c>
      <c r="K11" s="17">
        <v>0.27505844599430601</v>
      </c>
      <c r="L11" s="17">
        <v>0.146204215525673</v>
      </c>
      <c r="M11" s="17"/>
      <c r="N11" s="17">
        <v>0.22781105532754301</v>
      </c>
      <c r="O11" s="17">
        <v>0.23386997499549</v>
      </c>
      <c r="P11" s="17">
        <v>0.25164619305459002</v>
      </c>
      <c r="Q11" s="17">
        <v>0.23093792272970201</v>
      </c>
      <c r="R11" s="17"/>
      <c r="S11" s="17">
        <v>0.25858680506555598</v>
      </c>
      <c r="T11" s="17">
        <v>0.21142232668081701</v>
      </c>
      <c r="U11" s="17">
        <v>0.181288769125346</v>
      </c>
      <c r="V11" s="17">
        <v>0.13151153416233999</v>
      </c>
      <c r="W11" s="17">
        <v>0.28052889465840097</v>
      </c>
      <c r="X11" s="17">
        <v>0.20925603888619601</v>
      </c>
      <c r="Y11" s="17">
        <v>0.26598036289488303</v>
      </c>
      <c r="Z11" s="17">
        <v>0.31472901159461902</v>
      </c>
      <c r="AA11" s="17">
        <v>0.27325825785784702</v>
      </c>
      <c r="AB11" s="17">
        <v>0.25645260102384598</v>
      </c>
      <c r="AC11" s="17">
        <v>0.21402265635093201</v>
      </c>
      <c r="AD11" s="17">
        <v>0.233569580304611</v>
      </c>
      <c r="AE11" s="17"/>
      <c r="AF11" s="17">
        <v>0.163884362468738</v>
      </c>
      <c r="AG11" s="17">
        <v>0.32359476375820301</v>
      </c>
      <c r="AH11" s="17">
        <v>0.16239768507979099</v>
      </c>
      <c r="AI11" s="17">
        <v>0.13578895092551199</v>
      </c>
      <c r="AJ11" s="17">
        <v>0.19633807516596299</v>
      </c>
      <c r="AK11" s="17"/>
      <c r="AL11" s="17">
        <v>0.37039320899451</v>
      </c>
      <c r="AM11" s="17">
        <v>0.19407501843473901</v>
      </c>
      <c r="AN11" s="17">
        <v>0.142125374212556</v>
      </c>
      <c r="AO11" s="17">
        <v>0.12955610034979201</v>
      </c>
      <c r="AP11" s="17">
        <v>0.26961066340961398</v>
      </c>
      <c r="AQ11" s="17">
        <v>0.27109547667479</v>
      </c>
      <c r="AR11" s="17"/>
      <c r="AS11" s="17">
        <v>0.23326535543201399</v>
      </c>
      <c r="AT11" s="17">
        <v>0.22137718836849299</v>
      </c>
      <c r="AU11" s="17">
        <v>0.283532749509468</v>
      </c>
      <c r="AV11" s="17">
        <v>0.16969693847780801</v>
      </c>
      <c r="AW11" s="17">
        <v>0.35246414483373201</v>
      </c>
      <c r="AX11" s="17"/>
      <c r="AY11" s="17">
        <v>0.23288676912176601</v>
      </c>
      <c r="AZ11" s="17">
        <v>0.21431965728632099</v>
      </c>
      <c r="BA11" s="17">
        <v>0.252140356591671</v>
      </c>
      <c r="BB11" s="17">
        <v>0.22960840107719199</v>
      </c>
      <c r="BC11" s="17">
        <v>0.29819495372549998</v>
      </c>
      <c r="BD11" s="17"/>
      <c r="BE11" s="17">
        <v>0.103174152658134</v>
      </c>
      <c r="BF11" s="17">
        <v>0.298039639441739</v>
      </c>
      <c r="BG11" s="17">
        <v>0.22042761524621499</v>
      </c>
      <c r="BH11" s="17">
        <v>0.23730667900403901</v>
      </c>
      <c r="BI11" s="17"/>
      <c r="BJ11" s="17">
        <v>0.22868073212396001</v>
      </c>
      <c r="BK11" s="17">
        <v>0.27413466111745599</v>
      </c>
      <c r="BL11" s="17">
        <v>0.250537572158543</v>
      </c>
      <c r="BM11" s="17">
        <v>0.221249159723716</v>
      </c>
      <c r="BN11" s="17"/>
      <c r="BO11" s="17">
        <v>0.29623170495151502</v>
      </c>
      <c r="BP11" s="17">
        <v>0.28773237184036399</v>
      </c>
      <c r="BQ11" s="17">
        <v>0.210564146677058</v>
      </c>
      <c r="BR11" s="17"/>
      <c r="BS11" s="17">
        <v>0.24943885309951999</v>
      </c>
      <c r="BT11" s="17">
        <v>0.21737897331509301</v>
      </c>
      <c r="BU11" s="17"/>
      <c r="BV11" s="17">
        <v>0.315522736879226</v>
      </c>
      <c r="BW11" s="17">
        <v>0.223372874705181</v>
      </c>
      <c r="BX11" s="17">
        <v>0.18577099679186701</v>
      </c>
      <c r="BY11" s="17"/>
      <c r="BZ11" s="17">
        <v>0.29286324886370302</v>
      </c>
      <c r="CA11" s="17">
        <v>0.33857629197146</v>
      </c>
    </row>
    <row r="12" spans="2:79" x14ac:dyDescent="0.3">
      <c r="B12" s="18" t="s">
        <v>324</v>
      </c>
      <c r="C12" s="17">
        <v>0.19494828099178699</v>
      </c>
      <c r="D12" s="17">
        <v>0.163414456366335</v>
      </c>
      <c r="E12" s="17">
        <v>0.22671791246578499</v>
      </c>
      <c r="F12" s="17"/>
      <c r="G12" s="17">
        <v>0.163263014332093</v>
      </c>
      <c r="H12" s="17">
        <v>0.220021503200555</v>
      </c>
      <c r="I12" s="17">
        <v>0.26015070457037598</v>
      </c>
      <c r="J12" s="17">
        <v>0.147292105567223</v>
      </c>
      <c r="K12" s="17">
        <v>0.15457187004230899</v>
      </c>
      <c r="L12" s="17">
        <v>0.210307209421838</v>
      </c>
      <c r="M12" s="17"/>
      <c r="N12" s="17">
        <v>0.19669331298523501</v>
      </c>
      <c r="O12" s="17">
        <v>0.20057029145199001</v>
      </c>
      <c r="P12" s="17">
        <v>0.15819333494820301</v>
      </c>
      <c r="Q12" s="17">
        <v>0.21786350581901401</v>
      </c>
      <c r="R12" s="17"/>
      <c r="S12" s="17">
        <v>0.15424162964555799</v>
      </c>
      <c r="T12" s="17">
        <v>0.19743398926623601</v>
      </c>
      <c r="U12" s="17">
        <v>0.22306293068975599</v>
      </c>
      <c r="V12" s="17">
        <v>0.27534365980047698</v>
      </c>
      <c r="W12" s="17">
        <v>0.19229345999414299</v>
      </c>
      <c r="X12" s="17">
        <v>0.19675301196753101</v>
      </c>
      <c r="Y12" s="17">
        <v>0.21784703905734501</v>
      </c>
      <c r="Z12" s="17">
        <v>0.23451696354957999</v>
      </c>
      <c r="AA12" s="17">
        <v>0.21806170031166</v>
      </c>
      <c r="AB12" s="17">
        <v>0.15012856625165499</v>
      </c>
      <c r="AC12" s="17">
        <v>0.16882791958027299</v>
      </c>
      <c r="AD12" s="17">
        <v>0.14017311164254301</v>
      </c>
      <c r="AE12" s="17"/>
      <c r="AF12" s="17">
        <v>0.21823614066718</v>
      </c>
      <c r="AG12" s="17">
        <v>0.20027964400885701</v>
      </c>
      <c r="AH12" s="17">
        <v>0.148233932152187</v>
      </c>
      <c r="AI12" s="17">
        <v>0.21526977353427301</v>
      </c>
      <c r="AJ12" s="17">
        <v>0.14221513664233401</v>
      </c>
      <c r="AK12" s="17"/>
      <c r="AL12" s="17">
        <v>0.185090303098255</v>
      </c>
      <c r="AM12" s="17">
        <v>0.20654232856882199</v>
      </c>
      <c r="AN12" s="17">
        <v>0.117722190464861</v>
      </c>
      <c r="AO12" s="17">
        <v>0.19488748708247899</v>
      </c>
      <c r="AP12" s="17">
        <v>0.201594765571358</v>
      </c>
      <c r="AQ12" s="17">
        <v>0.24420712593293201</v>
      </c>
      <c r="AR12" s="17"/>
      <c r="AS12" s="17">
        <v>9.7516373764757996E-2</v>
      </c>
      <c r="AT12" s="17">
        <v>0.21176636947479299</v>
      </c>
      <c r="AU12" s="17">
        <v>0.22294584884426599</v>
      </c>
      <c r="AV12" s="17">
        <v>0.15039374451581899</v>
      </c>
      <c r="AW12" s="17">
        <v>0.41252245848375102</v>
      </c>
      <c r="AX12" s="17"/>
      <c r="AY12" s="17">
        <v>0.11823089311006001</v>
      </c>
      <c r="AZ12" s="17">
        <v>0.237405942403216</v>
      </c>
      <c r="BA12" s="17">
        <v>0.26242965469086899</v>
      </c>
      <c r="BB12" s="17">
        <v>0.145961352123639</v>
      </c>
      <c r="BC12" s="17">
        <v>5.6497107961931803E-2</v>
      </c>
      <c r="BD12" s="17"/>
      <c r="BE12" s="17">
        <v>0.104457697430252</v>
      </c>
      <c r="BF12" s="17">
        <v>0.14774241478705699</v>
      </c>
      <c r="BG12" s="17">
        <v>0.179659441601944</v>
      </c>
      <c r="BH12" s="17">
        <v>0.26622447551647299</v>
      </c>
      <c r="BI12" s="17"/>
      <c r="BJ12" s="17">
        <v>0.16121959758736101</v>
      </c>
      <c r="BK12" s="17">
        <v>0.146680658517891</v>
      </c>
      <c r="BL12" s="17">
        <v>0.15361594918215901</v>
      </c>
      <c r="BM12" s="17">
        <v>0.233808780307347</v>
      </c>
      <c r="BN12" s="17"/>
      <c r="BO12" s="17">
        <v>8.9218267758953806E-2</v>
      </c>
      <c r="BP12" s="17">
        <v>0.255997273238739</v>
      </c>
      <c r="BQ12" s="17">
        <v>0.20377231113073799</v>
      </c>
      <c r="BR12" s="17"/>
      <c r="BS12" s="17">
        <v>0.19603827502274099</v>
      </c>
      <c r="BT12" s="17">
        <v>0.190998928836071</v>
      </c>
      <c r="BU12" s="17"/>
      <c r="BV12" s="17">
        <v>0.180321204929207</v>
      </c>
      <c r="BW12" s="17">
        <v>0.23918170162531499</v>
      </c>
      <c r="BX12" s="17">
        <v>0.15196704892427401</v>
      </c>
      <c r="BY12" s="17"/>
      <c r="BZ12" s="17">
        <v>0.229680004335442</v>
      </c>
      <c r="CA12" s="17">
        <v>0.146045469054009</v>
      </c>
    </row>
    <row r="13" spans="2:79" x14ac:dyDescent="0.3">
      <c r="B13" s="18" t="s">
        <v>325</v>
      </c>
      <c r="C13" s="17">
        <v>0.23062316451899101</v>
      </c>
      <c r="D13" s="17">
        <v>0.26908924524649103</v>
      </c>
      <c r="E13" s="17">
        <v>0.19874377595679099</v>
      </c>
      <c r="F13" s="17"/>
      <c r="G13" s="17">
        <v>0.17244844658962399</v>
      </c>
      <c r="H13" s="17">
        <v>0.17569997852751801</v>
      </c>
      <c r="I13" s="17">
        <v>0.19632477729290301</v>
      </c>
      <c r="J13" s="17">
        <v>0.25934716302386102</v>
      </c>
      <c r="K13" s="17">
        <v>0.29196623170059799</v>
      </c>
      <c r="L13" s="17">
        <v>0.29354993228605902</v>
      </c>
      <c r="M13" s="17"/>
      <c r="N13" s="17">
        <v>0.17651336495172101</v>
      </c>
      <c r="O13" s="17">
        <v>0.28366358973743</v>
      </c>
      <c r="P13" s="17">
        <v>0.27026724007667502</v>
      </c>
      <c r="Q13" s="17">
        <v>0.20535072607129201</v>
      </c>
      <c r="R13" s="17"/>
      <c r="S13" s="17">
        <v>0.18870231724129199</v>
      </c>
      <c r="T13" s="17">
        <v>0.22868848365014099</v>
      </c>
      <c r="U13" s="17">
        <v>0.25261005336687398</v>
      </c>
      <c r="V13" s="17">
        <v>0.32026756741497697</v>
      </c>
      <c r="W13" s="17">
        <v>0.194045952694332</v>
      </c>
      <c r="X13" s="17">
        <v>0.27969218237923199</v>
      </c>
      <c r="Y13" s="17">
        <v>0.22400251499024401</v>
      </c>
      <c r="Z13" s="17">
        <v>0.116430156441437</v>
      </c>
      <c r="AA13" s="17">
        <v>0.175787389953145</v>
      </c>
      <c r="AB13" s="17">
        <v>0.23602968572190799</v>
      </c>
      <c r="AC13" s="17">
        <v>0.39443942337423199</v>
      </c>
      <c r="AD13" s="17">
        <v>0.19249300976861899</v>
      </c>
      <c r="AE13" s="17"/>
      <c r="AF13" s="17">
        <v>0.23431042718967901</v>
      </c>
      <c r="AG13" s="17">
        <v>0.16951435928387701</v>
      </c>
      <c r="AH13" s="17">
        <v>0.36455061875716199</v>
      </c>
      <c r="AI13" s="17">
        <v>0.213723937748765</v>
      </c>
      <c r="AJ13" s="17">
        <v>0.406736638910005</v>
      </c>
      <c r="AK13" s="17"/>
      <c r="AL13" s="17">
        <v>0.13284127930489101</v>
      </c>
      <c r="AM13" s="17">
        <v>0.23023372731452099</v>
      </c>
      <c r="AN13" s="17">
        <v>0.41359976057540199</v>
      </c>
      <c r="AO13" s="17">
        <v>0.24264425035894399</v>
      </c>
      <c r="AP13" s="17">
        <v>0.34016615758061097</v>
      </c>
      <c r="AQ13" s="17">
        <v>0.212617705440658</v>
      </c>
      <c r="AR13" s="17"/>
      <c r="AS13" s="17">
        <v>0.24132185401734199</v>
      </c>
      <c r="AT13" s="17">
        <v>0.23055049895818999</v>
      </c>
      <c r="AU13" s="17">
        <v>0.235619510147063</v>
      </c>
      <c r="AV13" s="17">
        <v>0.24064502520525999</v>
      </c>
      <c r="AW13" s="17">
        <v>8.0291158813057095E-2</v>
      </c>
      <c r="AX13" s="17"/>
      <c r="AY13" s="17">
        <v>0.25375443331590097</v>
      </c>
      <c r="AZ13" s="17">
        <v>0.241258223735622</v>
      </c>
      <c r="BA13" s="17">
        <v>0.17872486225929701</v>
      </c>
      <c r="BB13" s="17">
        <v>0.28070144475068098</v>
      </c>
      <c r="BC13" s="17">
        <v>9.8346839248763099E-2</v>
      </c>
      <c r="BD13" s="17"/>
      <c r="BE13" s="17">
        <v>0.39024418168411701</v>
      </c>
      <c r="BF13" s="17">
        <v>0.22674483366513101</v>
      </c>
      <c r="BG13" s="17">
        <v>0.247092575746999</v>
      </c>
      <c r="BH13" s="17">
        <v>0.18326207415895501</v>
      </c>
      <c r="BI13" s="17"/>
      <c r="BJ13" s="17">
        <v>0.21614296561916499</v>
      </c>
      <c r="BK13" s="17">
        <v>0.169770239369988</v>
      </c>
      <c r="BL13" s="17">
        <v>0.27086204683741799</v>
      </c>
      <c r="BM13" s="17">
        <v>0.22180689244333299</v>
      </c>
      <c r="BN13" s="17"/>
      <c r="BO13" s="17">
        <v>0.236926046697012</v>
      </c>
      <c r="BP13" s="17">
        <v>0.17983951923237801</v>
      </c>
      <c r="BQ13" s="17">
        <v>0.23992490377912601</v>
      </c>
      <c r="BR13" s="17"/>
      <c r="BS13" s="17">
        <v>0.238031090482897</v>
      </c>
      <c r="BT13" s="17">
        <v>0.22234628226740999</v>
      </c>
      <c r="BU13" s="17"/>
      <c r="BV13" s="17">
        <v>0.26781481718476302</v>
      </c>
      <c r="BW13" s="17">
        <v>0.20803109301678099</v>
      </c>
      <c r="BX13" s="17">
        <v>0.22972179011341501</v>
      </c>
      <c r="BY13" s="17"/>
      <c r="BZ13" s="17">
        <v>0.15934238906409801</v>
      </c>
      <c r="CA13" s="17">
        <v>5.5345912596369402E-2</v>
      </c>
    </row>
    <row r="14" spans="2:79" x14ac:dyDescent="0.3">
      <c r="B14" s="18" t="s">
        <v>326</v>
      </c>
      <c r="C14" s="17">
        <v>0.13198961570999401</v>
      </c>
      <c r="D14" s="17">
        <v>0.152357381003908</v>
      </c>
      <c r="E14" s="17">
        <v>0.108722008069199</v>
      </c>
      <c r="F14" s="17"/>
      <c r="G14" s="17">
        <v>7.4923751966248606E-2</v>
      </c>
      <c r="H14" s="17">
        <v>0.11623879563907601</v>
      </c>
      <c r="I14" s="17">
        <v>0.138783844428914</v>
      </c>
      <c r="J14" s="17">
        <v>0.127852766798254</v>
      </c>
      <c r="K14" s="17">
        <v>0.12346763192990901</v>
      </c>
      <c r="L14" s="17">
        <v>0.19755909647537501</v>
      </c>
      <c r="M14" s="17"/>
      <c r="N14" s="17">
        <v>0.131950648344209</v>
      </c>
      <c r="O14" s="17">
        <v>0.11540610347059101</v>
      </c>
      <c r="P14" s="17">
        <v>0.12549070568759299</v>
      </c>
      <c r="Q14" s="17">
        <v>0.148523328802775</v>
      </c>
      <c r="R14" s="17"/>
      <c r="S14" s="17">
        <v>5.5866638551508002E-2</v>
      </c>
      <c r="T14" s="17">
        <v>0.180997913082483</v>
      </c>
      <c r="U14" s="17">
        <v>0.19109762810400599</v>
      </c>
      <c r="V14" s="17">
        <v>4.8110257584923002E-2</v>
      </c>
      <c r="W14" s="17">
        <v>0.21206007617759801</v>
      </c>
      <c r="X14" s="17">
        <v>0.118426545606882</v>
      </c>
      <c r="Y14" s="17">
        <v>8.2487208700449802E-2</v>
      </c>
      <c r="Z14" s="17">
        <v>0.16418033907316701</v>
      </c>
      <c r="AA14" s="17">
        <v>0.14598114824882899</v>
      </c>
      <c r="AB14" s="17">
        <v>0.122463841695012</v>
      </c>
      <c r="AC14" s="17">
        <v>8.07424769141354E-2</v>
      </c>
      <c r="AD14" s="17">
        <v>0.28893133752373701</v>
      </c>
      <c r="AE14" s="17"/>
      <c r="AF14" s="17">
        <v>0.161640509487674</v>
      </c>
      <c r="AG14" s="17">
        <v>8.9488267898729906E-2</v>
      </c>
      <c r="AH14" s="17">
        <v>0.15793180888342401</v>
      </c>
      <c r="AI14" s="17">
        <v>0.22186307896573501</v>
      </c>
      <c r="AJ14" s="17">
        <v>2.8342849191384599E-2</v>
      </c>
      <c r="AK14" s="17"/>
      <c r="AL14" s="17">
        <v>6.6550865265273901E-2</v>
      </c>
      <c r="AM14" s="17">
        <v>0.155990184561802</v>
      </c>
      <c r="AN14" s="17">
        <v>0.10835660955863601</v>
      </c>
      <c r="AO14" s="17">
        <v>0.20654110249768101</v>
      </c>
      <c r="AP14" s="17">
        <v>3.81428733076895E-2</v>
      </c>
      <c r="AQ14" s="17">
        <v>0.191797468156579</v>
      </c>
      <c r="AR14" s="17"/>
      <c r="AS14" s="17">
        <v>0.102167001635173</v>
      </c>
      <c r="AT14" s="17">
        <v>0.12675150476126601</v>
      </c>
      <c r="AU14" s="17">
        <v>0.16420067119769199</v>
      </c>
      <c r="AV14" s="17">
        <v>0.168295907299852</v>
      </c>
      <c r="AW14" s="17">
        <v>0</v>
      </c>
      <c r="AX14" s="17"/>
      <c r="AY14" s="17">
        <v>0.11668425107187699</v>
      </c>
      <c r="AZ14" s="17">
        <v>0.13743040807975701</v>
      </c>
      <c r="BA14" s="17">
        <v>0.124261932424409</v>
      </c>
      <c r="BB14" s="17">
        <v>0.14746267344445699</v>
      </c>
      <c r="BC14" s="17">
        <v>0.219312846087165</v>
      </c>
      <c r="BD14" s="17"/>
      <c r="BE14" s="17">
        <v>0.30033036606656299</v>
      </c>
      <c r="BF14" s="17">
        <v>0.14331162144689999</v>
      </c>
      <c r="BG14" s="17">
        <v>0.131281126439004</v>
      </c>
      <c r="BH14" s="17">
        <v>0.100229959156918</v>
      </c>
      <c r="BI14" s="17"/>
      <c r="BJ14" s="17">
        <v>0.19601612810724101</v>
      </c>
      <c r="BK14" s="17">
        <v>0.118732802213252</v>
      </c>
      <c r="BL14" s="17">
        <v>0.118435305900398</v>
      </c>
      <c r="BM14" s="17">
        <v>0.122165595350819</v>
      </c>
      <c r="BN14" s="17"/>
      <c r="BO14" s="17">
        <v>0.135758704468178</v>
      </c>
      <c r="BP14" s="17">
        <v>6.2599824376056698E-2</v>
      </c>
      <c r="BQ14" s="17">
        <v>0.145202213449033</v>
      </c>
      <c r="BR14" s="17"/>
      <c r="BS14" s="17">
        <v>0.121411342736019</v>
      </c>
      <c r="BT14" s="17">
        <v>0.14531063143019701</v>
      </c>
      <c r="BU14" s="17"/>
      <c r="BV14" s="17">
        <v>0.116642824293178</v>
      </c>
      <c r="BW14" s="17">
        <v>0.132701546718765</v>
      </c>
      <c r="BX14" s="17">
        <v>0.13392538731633899</v>
      </c>
      <c r="BY14" s="17"/>
      <c r="BZ14" s="17">
        <v>0.104601344917403</v>
      </c>
      <c r="CA14" s="17">
        <v>0.114185243537592</v>
      </c>
    </row>
    <row r="15" spans="2:79" x14ac:dyDescent="0.3">
      <c r="B15" s="18" t="s">
        <v>327</v>
      </c>
      <c r="C15" s="19">
        <v>5.4656237727867499E-2</v>
      </c>
      <c r="D15" s="19">
        <v>5.8579230900941699E-2</v>
      </c>
      <c r="E15" s="19">
        <v>5.1861924032638902E-2</v>
      </c>
      <c r="F15" s="19"/>
      <c r="G15" s="19">
        <v>1.9508863524098599E-2</v>
      </c>
      <c r="H15" s="19">
        <v>7.3796528493714304E-3</v>
      </c>
      <c r="I15" s="19">
        <v>2.3938573845356699E-2</v>
      </c>
      <c r="J15" s="19">
        <v>0.107473225529518</v>
      </c>
      <c r="K15" s="19">
        <v>7.7727818420309305E-2</v>
      </c>
      <c r="L15" s="19">
        <v>9.2243339081057002E-2</v>
      </c>
      <c r="M15" s="19"/>
      <c r="N15" s="19">
        <v>3.4228730951784303E-2</v>
      </c>
      <c r="O15" s="19">
        <v>6.9821480900771199E-2</v>
      </c>
      <c r="P15" s="19">
        <v>7.4421817098196896E-2</v>
      </c>
      <c r="Q15" s="19">
        <v>4.6071836429263699E-2</v>
      </c>
      <c r="R15" s="19"/>
      <c r="S15" s="19">
        <v>3.4546175012102998E-2</v>
      </c>
      <c r="T15" s="19">
        <v>3.2087652808169401E-2</v>
      </c>
      <c r="U15" s="19">
        <v>7.0021119375380206E-2</v>
      </c>
      <c r="V15" s="19">
        <v>8.7847749682910203E-2</v>
      </c>
      <c r="W15" s="19">
        <v>5.12380714618208E-2</v>
      </c>
      <c r="X15" s="19">
        <v>4.9883722299385001E-2</v>
      </c>
      <c r="Y15" s="19">
        <v>7.3153326851803299E-2</v>
      </c>
      <c r="Z15" s="19">
        <v>3.71950239436191E-2</v>
      </c>
      <c r="AA15" s="19">
        <v>6.2581878541923097E-2</v>
      </c>
      <c r="AB15" s="19">
        <v>5.38178552445766E-2</v>
      </c>
      <c r="AC15" s="19">
        <v>9.8292822534851998E-2</v>
      </c>
      <c r="AD15" s="19">
        <v>4.2702912099382699E-2</v>
      </c>
      <c r="AE15" s="19"/>
      <c r="AF15" s="19">
        <v>7.2049488400614703E-2</v>
      </c>
      <c r="AG15" s="19">
        <v>4.0527275133480999E-2</v>
      </c>
      <c r="AH15" s="19">
        <v>5.1871251100026099E-2</v>
      </c>
      <c r="AI15" s="19">
        <v>0.105959400887487</v>
      </c>
      <c r="AJ15" s="19">
        <v>7.8422830947650804E-2</v>
      </c>
      <c r="AK15" s="19"/>
      <c r="AL15" s="19">
        <v>3.5739952060657401E-2</v>
      </c>
      <c r="AM15" s="19">
        <v>5.6723104488468498E-2</v>
      </c>
      <c r="AN15" s="19">
        <v>4.7062547122960603E-2</v>
      </c>
      <c r="AO15" s="19">
        <v>0.114639361846075</v>
      </c>
      <c r="AP15" s="19">
        <v>3.6170298904481098E-2</v>
      </c>
      <c r="AQ15" s="19">
        <v>3.3402083103115703E-2</v>
      </c>
      <c r="AR15" s="19"/>
      <c r="AS15" s="19">
        <v>6.7953142234352101E-2</v>
      </c>
      <c r="AT15" s="19">
        <v>6.2393956521479603E-2</v>
      </c>
      <c r="AU15" s="19">
        <v>1.3081249042909001E-2</v>
      </c>
      <c r="AV15" s="19">
        <v>6.8388945241003501E-2</v>
      </c>
      <c r="AW15" s="19">
        <v>7.4178694982283605E-2</v>
      </c>
      <c r="AX15" s="19"/>
      <c r="AY15" s="19">
        <v>0.10423592419779899</v>
      </c>
      <c r="AZ15" s="19">
        <v>4.0324327862904498E-2</v>
      </c>
      <c r="BA15" s="19">
        <v>3.2342421670725499E-2</v>
      </c>
      <c r="BB15" s="19">
        <v>3.07067283877346E-2</v>
      </c>
      <c r="BC15" s="19">
        <v>4.9219764076042498E-2</v>
      </c>
      <c r="BD15" s="19"/>
      <c r="BE15" s="19">
        <v>0</v>
      </c>
      <c r="BF15" s="19">
        <v>5.44745802043154E-2</v>
      </c>
      <c r="BG15" s="19">
        <v>5.7290168265544603E-2</v>
      </c>
      <c r="BH15" s="19">
        <v>5.3752018453653398E-2</v>
      </c>
      <c r="BI15" s="19"/>
      <c r="BJ15" s="19">
        <v>8.8476523994319795E-2</v>
      </c>
      <c r="BK15" s="19">
        <v>2.3680525470666101E-2</v>
      </c>
      <c r="BL15" s="19">
        <v>6.34346977139323E-2</v>
      </c>
      <c r="BM15" s="19">
        <v>4.6122097873016403E-2</v>
      </c>
      <c r="BN15" s="19"/>
      <c r="BO15" s="19">
        <v>4.0565703574832898E-2</v>
      </c>
      <c r="BP15" s="19">
        <v>4.7429959078542798E-2</v>
      </c>
      <c r="BQ15" s="19">
        <v>5.89167292702788E-2</v>
      </c>
      <c r="BR15" s="19"/>
      <c r="BS15" s="19">
        <v>5.3899938189756899E-2</v>
      </c>
      <c r="BT15" s="19">
        <v>5.57558534086827E-2</v>
      </c>
      <c r="BU15" s="19"/>
      <c r="BV15" s="19">
        <v>1.2989137506981401E-2</v>
      </c>
      <c r="BW15" s="19">
        <v>6.19022020046942E-2</v>
      </c>
      <c r="BX15" s="19">
        <v>8.0523241114653699E-2</v>
      </c>
      <c r="BY15" s="19"/>
      <c r="BZ15" s="19">
        <v>2.1986797598046299E-2</v>
      </c>
      <c r="CA15" s="19">
        <v>4.2426481881472598E-2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655</v>
      </c>
      <c r="D7" s="10">
        <v>304</v>
      </c>
      <c r="E7" s="10">
        <v>346</v>
      </c>
      <c r="F7" s="10"/>
      <c r="G7" s="10">
        <v>105</v>
      </c>
      <c r="H7" s="10">
        <v>118</v>
      </c>
      <c r="I7" s="10">
        <v>110</v>
      </c>
      <c r="J7" s="10">
        <v>99</v>
      </c>
      <c r="K7" s="10">
        <v>92</v>
      </c>
      <c r="L7" s="10">
        <v>131</v>
      </c>
      <c r="M7" s="10"/>
      <c r="N7" s="10">
        <v>196</v>
      </c>
      <c r="O7" s="10">
        <v>170</v>
      </c>
      <c r="P7" s="10">
        <v>127</v>
      </c>
      <c r="Q7" s="10">
        <v>161</v>
      </c>
      <c r="R7" s="10"/>
      <c r="S7" s="10">
        <v>105</v>
      </c>
      <c r="T7" s="10">
        <v>93</v>
      </c>
      <c r="U7" s="10">
        <v>59</v>
      </c>
      <c r="V7" s="10">
        <v>44</v>
      </c>
      <c r="W7" s="10">
        <v>42</v>
      </c>
      <c r="X7" s="10">
        <v>61</v>
      </c>
      <c r="Y7" s="10">
        <v>58</v>
      </c>
      <c r="Z7" s="10">
        <v>25</v>
      </c>
      <c r="AA7" s="10">
        <v>66</v>
      </c>
      <c r="AB7" s="10">
        <v>58</v>
      </c>
      <c r="AC7" s="10">
        <v>23</v>
      </c>
      <c r="AD7" s="10">
        <v>21</v>
      </c>
      <c r="AE7" s="10"/>
      <c r="AF7" s="10">
        <v>121</v>
      </c>
      <c r="AG7" s="10">
        <v>221</v>
      </c>
      <c r="AH7" s="10">
        <v>60</v>
      </c>
      <c r="AI7" s="10">
        <v>74</v>
      </c>
      <c r="AJ7" s="10">
        <v>39</v>
      </c>
      <c r="AK7" s="10"/>
      <c r="AL7" s="10">
        <v>170</v>
      </c>
      <c r="AM7" s="10">
        <v>113</v>
      </c>
      <c r="AN7" s="10">
        <v>69</v>
      </c>
      <c r="AO7" s="10">
        <v>125</v>
      </c>
      <c r="AP7" s="10">
        <v>51</v>
      </c>
      <c r="AQ7" s="10">
        <v>59</v>
      </c>
      <c r="AR7" s="10"/>
      <c r="AS7" s="10">
        <v>103</v>
      </c>
      <c r="AT7" s="10">
        <v>334</v>
      </c>
      <c r="AU7" s="10">
        <v>144</v>
      </c>
      <c r="AV7" s="10">
        <v>59</v>
      </c>
      <c r="AW7" s="10">
        <v>14</v>
      </c>
      <c r="AX7" s="10"/>
      <c r="AY7" s="10">
        <v>163</v>
      </c>
      <c r="AZ7" s="10">
        <v>242</v>
      </c>
      <c r="BA7" s="10">
        <v>147</v>
      </c>
      <c r="BB7" s="10">
        <v>79</v>
      </c>
      <c r="BC7" s="10">
        <v>19</v>
      </c>
      <c r="BD7" s="10"/>
      <c r="BE7" s="10">
        <v>27</v>
      </c>
      <c r="BF7" s="10">
        <v>117</v>
      </c>
      <c r="BG7" s="10">
        <v>319</v>
      </c>
      <c r="BH7" s="10">
        <v>188</v>
      </c>
      <c r="BI7" s="10"/>
      <c r="BJ7" s="10">
        <v>88</v>
      </c>
      <c r="BK7" s="10">
        <v>51</v>
      </c>
      <c r="BL7" s="10">
        <v>173</v>
      </c>
      <c r="BM7" s="10">
        <v>340</v>
      </c>
      <c r="BN7" s="10"/>
      <c r="BO7" s="10">
        <v>90</v>
      </c>
      <c r="BP7" s="10">
        <v>93</v>
      </c>
      <c r="BQ7" s="10">
        <v>471</v>
      </c>
      <c r="BR7" s="10"/>
      <c r="BS7" s="10">
        <v>361</v>
      </c>
      <c r="BT7" s="10">
        <v>293</v>
      </c>
      <c r="BU7" s="10"/>
      <c r="BV7" s="10">
        <v>154</v>
      </c>
      <c r="BW7" s="10">
        <v>261</v>
      </c>
      <c r="BX7" s="10">
        <v>207</v>
      </c>
      <c r="BY7" s="10"/>
      <c r="BZ7" s="10">
        <v>39</v>
      </c>
      <c r="CA7" s="10">
        <v>45</v>
      </c>
    </row>
    <row r="8" spans="2:79" ht="30" customHeight="1" x14ac:dyDescent="0.3">
      <c r="B8" s="11" t="s">
        <v>20</v>
      </c>
      <c r="C8" s="11">
        <v>656</v>
      </c>
      <c r="D8" s="11">
        <v>311</v>
      </c>
      <c r="E8" s="11">
        <v>340</v>
      </c>
      <c r="F8" s="11"/>
      <c r="G8" s="11">
        <v>99</v>
      </c>
      <c r="H8" s="11">
        <v>124</v>
      </c>
      <c r="I8" s="11">
        <v>109</v>
      </c>
      <c r="J8" s="11">
        <v>115</v>
      </c>
      <c r="K8" s="11">
        <v>86</v>
      </c>
      <c r="L8" s="11">
        <v>123</v>
      </c>
      <c r="M8" s="11"/>
      <c r="N8" s="11">
        <v>183</v>
      </c>
      <c r="O8" s="11">
        <v>172</v>
      </c>
      <c r="P8" s="11">
        <v>133</v>
      </c>
      <c r="Q8" s="11">
        <v>167</v>
      </c>
      <c r="R8" s="11"/>
      <c r="S8" s="11">
        <v>99</v>
      </c>
      <c r="T8" s="11">
        <v>87</v>
      </c>
      <c r="U8" s="11">
        <v>61</v>
      </c>
      <c r="V8" s="11">
        <v>43</v>
      </c>
      <c r="W8" s="11">
        <v>43</v>
      </c>
      <c r="X8" s="11">
        <v>60</v>
      </c>
      <c r="Y8" s="11">
        <v>54</v>
      </c>
      <c r="Z8" s="11">
        <v>26</v>
      </c>
      <c r="AA8" s="11">
        <v>62</v>
      </c>
      <c r="AB8" s="11">
        <v>64</v>
      </c>
      <c r="AC8" s="11">
        <v>31</v>
      </c>
      <c r="AD8" s="11">
        <v>25</v>
      </c>
      <c r="AE8" s="11"/>
      <c r="AF8" s="11">
        <v>117</v>
      </c>
      <c r="AG8" s="11">
        <v>218</v>
      </c>
      <c r="AH8" s="11">
        <v>59</v>
      </c>
      <c r="AI8" s="11">
        <v>76</v>
      </c>
      <c r="AJ8" s="11">
        <v>41</v>
      </c>
      <c r="AK8" s="11"/>
      <c r="AL8" s="11">
        <v>167</v>
      </c>
      <c r="AM8" s="11">
        <v>111</v>
      </c>
      <c r="AN8" s="11">
        <v>68</v>
      </c>
      <c r="AO8" s="11">
        <v>125</v>
      </c>
      <c r="AP8" s="11">
        <v>51</v>
      </c>
      <c r="AQ8" s="11">
        <v>61</v>
      </c>
      <c r="AR8" s="11"/>
      <c r="AS8" s="11">
        <v>102</v>
      </c>
      <c r="AT8" s="11">
        <v>335</v>
      </c>
      <c r="AU8" s="11">
        <v>144</v>
      </c>
      <c r="AV8" s="11">
        <v>60</v>
      </c>
      <c r="AW8" s="11">
        <v>14</v>
      </c>
      <c r="AX8" s="11"/>
      <c r="AY8" s="11">
        <v>163</v>
      </c>
      <c r="AZ8" s="11">
        <v>239</v>
      </c>
      <c r="BA8" s="11">
        <v>148</v>
      </c>
      <c r="BB8" s="11">
        <v>82</v>
      </c>
      <c r="BC8" s="11">
        <v>20</v>
      </c>
      <c r="BD8" s="11"/>
      <c r="BE8" s="11">
        <v>26</v>
      </c>
      <c r="BF8" s="11">
        <v>118</v>
      </c>
      <c r="BG8" s="11">
        <v>318</v>
      </c>
      <c r="BH8" s="11">
        <v>190</v>
      </c>
      <c r="BI8" s="11"/>
      <c r="BJ8" s="11">
        <v>90</v>
      </c>
      <c r="BK8" s="11">
        <v>49</v>
      </c>
      <c r="BL8" s="11">
        <v>174</v>
      </c>
      <c r="BM8" s="11">
        <v>340</v>
      </c>
      <c r="BN8" s="11"/>
      <c r="BO8" s="11">
        <v>91</v>
      </c>
      <c r="BP8" s="11">
        <v>93</v>
      </c>
      <c r="BQ8" s="11">
        <v>471</v>
      </c>
      <c r="BR8" s="11"/>
      <c r="BS8" s="11">
        <v>360</v>
      </c>
      <c r="BT8" s="11">
        <v>295</v>
      </c>
      <c r="BU8" s="11"/>
      <c r="BV8" s="11">
        <v>155</v>
      </c>
      <c r="BW8" s="11">
        <v>265</v>
      </c>
      <c r="BX8" s="11">
        <v>203</v>
      </c>
      <c r="BY8" s="11"/>
      <c r="BZ8" s="11">
        <v>40</v>
      </c>
      <c r="CA8" s="11">
        <v>43</v>
      </c>
    </row>
    <row r="9" spans="2:79" x14ac:dyDescent="0.3">
      <c r="B9" s="18" t="s">
        <v>321</v>
      </c>
      <c r="C9" s="17">
        <v>4.4243274980823401E-2</v>
      </c>
      <c r="D9" s="17">
        <v>4.42066936933024E-2</v>
      </c>
      <c r="E9" s="17">
        <v>4.4926095812960101E-2</v>
      </c>
      <c r="F9" s="17"/>
      <c r="G9" s="17">
        <v>7.5677587824495601E-2</v>
      </c>
      <c r="H9" s="17">
        <v>1.32465209546823E-2</v>
      </c>
      <c r="I9" s="17">
        <v>3.7918791602505802E-2</v>
      </c>
      <c r="J9" s="17">
        <v>9.5724788284700005E-2</v>
      </c>
      <c r="K9" s="17">
        <v>3.37890089602427E-2</v>
      </c>
      <c r="L9" s="17">
        <v>1.48628091385078E-2</v>
      </c>
      <c r="M9" s="17"/>
      <c r="N9" s="17">
        <v>5.11685122618128E-2</v>
      </c>
      <c r="O9" s="17">
        <v>1.50219769927083E-2</v>
      </c>
      <c r="P9" s="17">
        <v>5.0976551197981598E-2</v>
      </c>
      <c r="Q9" s="17">
        <v>6.1635256182906897E-2</v>
      </c>
      <c r="R9" s="17"/>
      <c r="S9" s="17">
        <v>4.2255203900617398E-2</v>
      </c>
      <c r="T9" s="17">
        <v>4.45983369852287E-2</v>
      </c>
      <c r="U9" s="17">
        <v>1.97303910263225E-2</v>
      </c>
      <c r="V9" s="17">
        <v>6.5750683199487001E-2</v>
      </c>
      <c r="W9" s="17">
        <v>1.52060790441844E-2</v>
      </c>
      <c r="X9" s="17">
        <v>6.7483353700333898E-2</v>
      </c>
      <c r="Y9" s="17">
        <v>3.6622573493189002E-2</v>
      </c>
      <c r="Z9" s="17">
        <v>3.8841074968655603E-2</v>
      </c>
      <c r="AA9" s="17">
        <v>4.7224301055235701E-2</v>
      </c>
      <c r="AB9" s="17">
        <v>3.3513172452210499E-2</v>
      </c>
      <c r="AC9" s="17">
        <v>4.8364643923184403E-2</v>
      </c>
      <c r="AD9" s="17">
        <v>0.103805144504581</v>
      </c>
      <c r="AE9" s="17"/>
      <c r="AF9" s="17">
        <v>5.6964712448119501E-2</v>
      </c>
      <c r="AG9" s="17">
        <v>3.4507600192575802E-2</v>
      </c>
      <c r="AH9" s="17">
        <v>6.19998732377436E-2</v>
      </c>
      <c r="AI9" s="17">
        <v>6.3200206199115094E-2</v>
      </c>
      <c r="AJ9" s="17">
        <v>1.6851845408402101E-2</v>
      </c>
      <c r="AK9" s="17"/>
      <c r="AL9" s="17">
        <v>1.98065003470928E-2</v>
      </c>
      <c r="AM9" s="17">
        <v>5.5078795672220397E-2</v>
      </c>
      <c r="AN9" s="17">
        <v>3.1356437187893597E-2</v>
      </c>
      <c r="AO9" s="17">
        <v>9.3469091096300097E-2</v>
      </c>
      <c r="AP9" s="17">
        <v>1.34136802977061E-2</v>
      </c>
      <c r="AQ9" s="17">
        <v>4.2542218176543099E-2</v>
      </c>
      <c r="AR9" s="17"/>
      <c r="AS9" s="17">
        <v>7.9043661100276594E-2</v>
      </c>
      <c r="AT9" s="17">
        <v>3.33067874691656E-2</v>
      </c>
      <c r="AU9" s="17">
        <v>4.4326874538354197E-2</v>
      </c>
      <c r="AV9" s="17">
        <v>3.8133298783910898E-2</v>
      </c>
      <c r="AW9" s="17">
        <v>8.0543542887175495E-2</v>
      </c>
      <c r="AX9" s="17"/>
      <c r="AY9" s="17">
        <v>7.8660284167851396E-2</v>
      </c>
      <c r="AZ9" s="17">
        <v>2.6231566320578301E-2</v>
      </c>
      <c r="BA9" s="17">
        <v>5.4964170315135001E-2</v>
      </c>
      <c r="BB9" s="17">
        <v>7.9280120690823092E-3</v>
      </c>
      <c r="BC9" s="17">
        <v>5.9099623480467198E-2</v>
      </c>
      <c r="BD9" s="17"/>
      <c r="BE9" s="17">
        <v>7.0978758674984904E-2</v>
      </c>
      <c r="BF9" s="17">
        <v>2.9576982460590401E-2</v>
      </c>
      <c r="BG9" s="17">
        <v>4.4716216866233803E-2</v>
      </c>
      <c r="BH9" s="17">
        <v>4.9785987223886399E-2</v>
      </c>
      <c r="BI9" s="17"/>
      <c r="BJ9" s="17">
        <v>7.6260627200356104E-2</v>
      </c>
      <c r="BK9" s="17">
        <v>5.7299786862213702E-2</v>
      </c>
      <c r="BL9" s="17">
        <v>4.2621044952077997E-2</v>
      </c>
      <c r="BM9" s="17">
        <v>3.5072291530658897E-2</v>
      </c>
      <c r="BN9" s="17"/>
      <c r="BO9" s="17">
        <v>4.5472367914417201E-2</v>
      </c>
      <c r="BP9" s="17">
        <v>5.0386264905748601E-2</v>
      </c>
      <c r="BQ9" s="17">
        <v>4.2903886339732099E-2</v>
      </c>
      <c r="BR9" s="17"/>
      <c r="BS9" s="17">
        <v>4.9392688277084401E-2</v>
      </c>
      <c r="BT9" s="17">
        <v>3.8111946132305702E-2</v>
      </c>
      <c r="BU9" s="17"/>
      <c r="BV9" s="17">
        <v>5.9015184960658903E-3</v>
      </c>
      <c r="BW9" s="17">
        <v>5.0936602291429399E-2</v>
      </c>
      <c r="BX9" s="17">
        <v>6.68316764332757E-2</v>
      </c>
      <c r="BY9" s="17"/>
      <c r="BZ9" s="17">
        <v>5.2171117863225903E-2</v>
      </c>
      <c r="CA9" s="17">
        <v>0.100848125419309</v>
      </c>
    </row>
    <row r="10" spans="2:79" x14ac:dyDescent="0.3">
      <c r="B10" s="18" t="s">
        <v>322</v>
      </c>
      <c r="C10" s="17">
        <v>0.10648583631884199</v>
      </c>
      <c r="D10" s="17">
        <v>0.124118868966573</v>
      </c>
      <c r="E10" s="17">
        <v>9.1883431712469293E-2</v>
      </c>
      <c r="F10" s="17"/>
      <c r="G10" s="17">
        <v>0.19202833588885401</v>
      </c>
      <c r="H10" s="17">
        <v>0.13451577550548499</v>
      </c>
      <c r="I10" s="17">
        <v>8.60799821383397E-2</v>
      </c>
      <c r="J10" s="17">
        <v>7.2351241585049103E-2</v>
      </c>
      <c r="K10" s="17">
        <v>0.104273886419031</v>
      </c>
      <c r="L10" s="17">
        <v>6.0796745446846399E-2</v>
      </c>
      <c r="M10" s="17"/>
      <c r="N10" s="17">
        <v>0.117822712710379</v>
      </c>
      <c r="O10" s="17">
        <v>9.7321069492082704E-2</v>
      </c>
      <c r="P10" s="17">
        <v>8.9360893865920304E-2</v>
      </c>
      <c r="Q10" s="17">
        <v>0.11783921237051501</v>
      </c>
      <c r="R10" s="17"/>
      <c r="S10" s="17">
        <v>0.120020796230706</v>
      </c>
      <c r="T10" s="17">
        <v>0.128984718169425</v>
      </c>
      <c r="U10" s="17">
        <v>6.8706429990984502E-2</v>
      </c>
      <c r="V10" s="17">
        <v>2.1354428210201701E-2</v>
      </c>
      <c r="W10" s="17">
        <v>6.7148303855024002E-2</v>
      </c>
      <c r="X10" s="17">
        <v>8.7457228604648204E-2</v>
      </c>
      <c r="Y10" s="17">
        <v>0.13627274185868299</v>
      </c>
      <c r="Z10" s="17">
        <v>0.10834629072988999</v>
      </c>
      <c r="AA10" s="17">
        <v>0.14966808507021401</v>
      </c>
      <c r="AB10" s="17">
        <v>0.14353217198533499</v>
      </c>
      <c r="AC10" s="17">
        <v>4.1210787300244703E-2</v>
      </c>
      <c r="AD10" s="17">
        <v>0.13909526230684099</v>
      </c>
      <c r="AE10" s="17"/>
      <c r="AF10" s="17">
        <v>9.5698779318934099E-2</v>
      </c>
      <c r="AG10" s="17">
        <v>0.13641378519748701</v>
      </c>
      <c r="AH10" s="17">
        <v>9.4483874762015099E-2</v>
      </c>
      <c r="AI10" s="17">
        <v>8.8241295172902301E-2</v>
      </c>
      <c r="AJ10" s="17">
        <v>6.9506451486952198E-2</v>
      </c>
      <c r="AK10" s="17"/>
      <c r="AL10" s="17">
        <v>0.13484228582413799</v>
      </c>
      <c r="AM10" s="17">
        <v>0.114729408865109</v>
      </c>
      <c r="AN10" s="17">
        <v>9.4933974751033101E-2</v>
      </c>
      <c r="AO10" s="17">
        <v>7.5263049314907501E-2</v>
      </c>
      <c r="AP10" s="17">
        <v>7.8549196906687005E-2</v>
      </c>
      <c r="AQ10" s="17">
        <v>6.15947664985598E-2</v>
      </c>
      <c r="AR10" s="17"/>
      <c r="AS10" s="17">
        <v>0.142776745272755</v>
      </c>
      <c r="AT10" s="17">
        <v>0.119136516733071</v>
      </c>
      <c r="AU10" s="17">
        <v>5.3059418166886203E-2</v>
      </c>
      <c r="AV10" s="17">
        <v>9.9550907764562199E-2</v>
      </c>
      <c r="AW10" s="17">
        <v>0.12539285204936701</v>
      </c>
      <c r="AX10" s="17"/>
      <c r="AY10" s="17">
        <v>0.147802698195901</v>
      </c>
      <c r="AZ10" s="17">
        <v>7.6545698680948807E-2</v>
      </c>
      <c r="BA10" s="17">
        <v>0.125072164261504</v>
      </c>
      <c r="BB10" s="17">
        <v>6.0603565918327301E-2</v>
      </c>
      <c r="BC10" s="17">
        <v>0.20537063115920701</v>
      </c>
      <c r="BD10" s="17"/>
      <c r="BE10" s="17">
        <v>0.13623943289466001</v>
      </c>
      <c r="BF10" s="17">
        <v>0.146317722922754</v>
      </c>
      <c r="BG10" s="17">
        <v>0.112298569244431</v>
      </c>
      <c r="BH10" s="17">
        <v>6.0485382072403601E-2</v>
      </c>
      <c r="BI10" s="17"/>
      <c r="BJ10" s="17">
        <v>0.151961748808319</v>
      </c>
      <c r="BK10" s="17">
        <v>0.24460687774019799</v>
      </c>
      <c r="BL10" s="17">
        <v>0.109840222357458</v>
      </c>
      <c r="BM10" s="17">
        <v>7.3708337075888697E-2</v>
      </c>
      <c r="BN10" s="17"/>
      <c r="BO10" s="17">
        <v>0.198738830873675</v>
      </c>
      <c r="BP10" s="17">
        <v>0.124646368773841</v>
      </c>
      <c r="BQ10" s="17">
        <v>8.5406449521195305E-2</v>
      </c>
      <c r="BR10" s="17"/>
      <c r="BS10" s="17">
        <v>0.10154470435629601</v>
      </c>
      <c r="BT10" s="17">
        <v>0.112854073185354</v>
      </c>
      <c r="BU10" s="17"/>
      <c r="BV10" s="17">
        <v>0.102858905920222</v>
      </c>
      <c r="BW10" s="17">
        <v>9.98774635255847E-2</v>
      </c>
      <c r="BX10" s="17">
        <v>0.12716267133609299</v>
      </c>
      <c r="BY10" s="17"/>
      <c r="BZ10" s="17">
        <v>0.20032439330003601</v>
      </c>
      <c r="CA10" s="17">
        <v>0.25065733757738901</v>
      </c>
    </row>
    <row r="11" spans="2:79" x14ac:dyDescent="0.3">
      <c r="B11" s="18" t="s">
        <v>323</v>
      </c>
      <c r="C11" s="17">
        <v>0.23177423688816001</v>
      </c>
      <c r="D11" s="17">
        <v>0.209377995182743</v>
      </c>
      <c r="E11" s="17">
        <v>0.25287332116815697</v>
      </c>
      <c r="F11" s="17"/>
      <c r="G11" s="17">
        <v>0.272260937076927</v>
      </c>
      <c r="H11" s="17">
        <v>0.273356180623817</v>
      </c>
      <c r="I11" s="17">
        <v>0.22944398924819401</v>
      </c>
      <c r="J11" s="17">
        <v>0.208082997331905</v>
      </c>
      <c r="K11" s="17">
        <v>0.217648050294907</v>
      </c>
      <c r="L11" s="17">
        <v>0.191326671002674</v>
      </c>
      <c r="M11" s="17"/>
      <c r="N11" s="17">
        <v>0.18834482554906201</v>
      </c>
      <c r="O11" s="17">
        <v>0.27651339678511</v>
      </c>
      <c r="P11" s="17">
        <v>0.22709356156284</v>
      </c>
      <c r="Q11" s="17">
        <v>0.238688386022333</v>
      </c>
      <c r="R11" s="17"/>
      <c r="S11" s="17">
        <v>0.25867097968942598</v>
      </c>
      <c r="T11" s="17">
        <v>0.15609175173527801</v>
      </c>
      <c r="U11" s="17">
        <v>0.14936244648906399</v>
      </c>
      <c r="V11" s="17">
        <v>0.27425042794430199</v>
      </c>
      <c r="W11" s="17">
        <v>0.30635928306913002</v>
      </c>
      <c r="X11" s="17">
        <v>0.32663654363254702</v>
      </c>
      <c r="Y11" s="17">
        <v>0.30589902555959803</v>
      </c>
      <c r="Z11" s="17">
        <v>0.23476963364752601</v>
      </c>
      <c r="AA11" s="17">
        <v>0.19542660836665701</v>
      </c>
      <c r="AB11" s="17">
        <v>0.14212367183479899</v>
      </c>
      <c r="AC11" s="17">
        <v>0.25672900765038498</v>
      </c>
      <c r="AD11" s="17">
        <v>0.28790053677583999</v>
      </c>
      <c r="AE11" s="17"/>
      <c r="AF11" s="17">
        <v>0.170771643212841</v>
      </c>
      <c r="AG11" s="17">
        <v>0.24640041868099299</v>
      </c>
      <c r="AH11" s="17">
        <v>0.205656394165666</v>
      </c>
      <c r="AI11" s="17">
        <v>0.19899995278875901</v>
      </c>
      <c r="AJ11" s="17">
        <v>0.26335956375099701</v>
      </c>
      <c r="AK11" s="17"/>
      <c r="AL11" s="17">
        <v>0.27754789689138498</v>
      </c>
      <c r="AM11" s="17">
        <v>0.20142022274021501</v>
      </c>
      <c r="AN11" s="17">
        <v>0.17190121266943301</v>
      </c>
      <c r="AO11" s="17">
        <v>0.18109999702596999</v>
      </c>
      <c r="AP11" s="17">
        <v>0.294891275746548</v>
      </c>
      <c r="AQ11" s="17">
        <v>0.29913911289530298</v>
      </c>
      <c r="AR11" s="17"/>
      <c r="AS11" s="17">
        <v>0.13362964624488</v>
      </c>
      <c r="AT11" s="17">
        <v>0.247710143887759</v>
      </c>
      <c r="AU11" s="17">
        <v>0.29137878684103302</v>
      </c>
      <c r="AV11" s="17">
        <v>0.17748626138655799</v>
      </c>
      <c r="AW11" s="17">
        <v>0.201919039657591</v>
      </c>
      <c r="AX11" s="17"/>
      <c r="AY11" s="17">
        <v>0.185691089721048</v>
      </c>
      <c r="AZ11" s="17">
        <v>0.21729313734234901</v>
      </c>
      <c r="BA11" s="17">
        <v>0.225567338111029</v>
      </c>
      <c r="BB11" s="17">
        <v>0.37309760097378503</v>
      </c>
      <c r="BC11" s="17">
        <v>0.11086558892213599</v>
      </c>
      <c r="BD11" s="17"/>
      <c r="BE11" s="17">
        <v>0.12954667788000301</v>
      </c>
      <c r="BF11" s="17">
        <v>0.23157297299871599</v>
      </c>
      <c r="BG11" s="17">
        <v>0.23224756583325901</v>
      </c>
      <c r="BH11" s="17">
        <v>0.24984546808310801</v>
      </c>
      <c r="BI11" s="17"/>
      <c r="BJ11" s="17">
        <v>0.146230873786698</v>
      </c>
      <c r="BK11" s="17">
        <v>0.15848577111281101</v>
      </c>
      <c r="BL11" s="17">
        <v>0.21859982345597201</v>
      </c>
      <c r="BM11" s="17">
        <v>0.26776985356369598</v>
      </c>
      <c r="BN11" s="17"/>
      <c r="BO11" s="17">
        <v>0.20288144855302701</v>
      </c>
      <c r="BP11" s="17">
        <v>0.26148526945806</v>
      </c>
      <c r="BQ11" s="17">
        <v>0.22969961810638401</v>
      </c>
      <c r="BR11" s="17"/>
      <c r="BS11" s="17">
        <v>0.204611670083576</v>
      </c>
      <c r="BT11" s="17">
        <v>0.26563070190070598</v>
      </c>
      <c r="BU11" s="17"/>
      <c r="BV11" s="17">
        <v>0.27416559293932002</v>
      </c>
      <c r="BW11" s="17">
        <v>0.24316062223245699</v>
      </c>
      <c r="BX11" s="17">
        <v>0.17264264461609</v>
      </c>
      <c r="BY11" s="17"/>
      <c r="BZ11" s="17">
        <v>0.24893235803021499</v>
      </c>
      <c r="CA11" s="17">
        <v>0.211289866870394</v>
      </c>
    </row>
    <row r="12" spans="2:79" x14ac:dyDescent="0.3">
      <c r="B12" s="18" t="s">
        <v>324</v>
      </c>
      <c r="C12" s="17">
        <v>0.205890006896921</v>
      </c>
      <c r="D12" s="17">
        <v>0.19606526411876901</v>
      </c>
      <c r="E12" s="17">
        <v>0.21791836528345701</v>
      </c>
      <c r="F12" s="17"/>
      <c r="G12" s="17">
        <v>0.15134636454061901</v>
      </c>
      <c r="H12" s="17">
        <v>0.18498243098674899</v>
      </c>
      <c r="I12" s="17">
        <v>0.21708265660401099</v>
      </c>
      <c r="J12" s="17">
        <v>0.16609024835178399</v>
      </c>
      <c r="K12" s="17">
        <v>0.26596810558668599</v>
      </c>
      <c r="L12" s="17">
        <v>0.25647275527918101</v>
      </c>
      <c r="M12" s="17"/>
      <c r="N12" s="17">
        <v>0.24113510064402699</v>
      </c>
      <c r="O12" s="17">
        <v>0.17221444592527499</v>
      </c>
      <c r="P12" s="17">
        <v>0.17761940688967401</v>
      </c>
      <c r="Q12" s="17">
        <v>0.22576977094053699</v>
      </c>
      <c r="R12" s="17"/>
      <c r="S12" s="17">
        <v>0.16365726431842501</v>
      </c>
      <c r="T12" s="17">
        <v>0.32689570214858299</v>
      </c>
      <c r="U12" s="17">
        <v>0.25676852191224098</v>
      </c>
      <c r="V12" s="17">
        <v>0.22933684209406199</v>
      </c>
      <c r="W12" s="17">
        <v>0.23828646310540999</v>
      </c>
      <c r="X12" s="17">
        <v>0.19466926226661299</v>
      </c>
      <c r="Y12" s="17">
        <v>0.189626019619171</v>
      </c>
      <c r="Z12" s="17">
        <v>0.169777319622471</v>
      </c>
      <c r="AA12" s="17">
        <v>0.202574620056275</v>
      </c>
      <c r="AB12" s="17">
        <v>0.16482973543160501</v>
      </c>
      <c r="AC12" s="17">
        <v>0.13203872329997601</v>
      </c>
      <c r="AD12" s="17">
        <v>3.83718635950576E-2</v>
      </c>
      <c r="AE12" s="17"/>
      <c r="AF12" s="17">
        <v>0.242551393141403</v>
      </c>
      <c r="AG12" s="17">
        <v>0.19944821156120399</v>
      </c>
      <c r="AH12" s="17">
        <v>0.189673222911621</v>
      </c>
      <c r="AI12" s="17">
        <v>0.226845819705811</v>
      </c>
      <c r="AJ12" s="17">
        <v>0.228018727690871</v>
      </c>
      <c r="AK12" s="17"/>
      <c r="AL12" s="17">
        <v>0.17239254855550901</v>
      </c>
      <c r="AM12" s="17">
        <v>0.23283968801299701</v>
      </c>
      <c r="AN12" s="17">
        <v>0.21281686854672299</v>
      </c>
      <c r="AO12" s="17">
        <v>0.205101627119392</v>
      </c>
      <c r="AP12" s="17">
        <v>0.15644904772541399</v>
      </c>
      <c r="AQ12" s="17">
        <v>0.257575210630822</v>
      </c>
      <c r="AR12" s="17"/>
      <c r="AS12" s="17">
        <v>0.17386163205952199</v>
      </c>
      <c r="AT12" s="17">
        <v>0.202536062872435</v>
      </c>
      <c r="AU12" s="17">
        <v>0.23690562384014499</v>
      </c>
      <c r="AV12" s="17">
        <v>0.20735124018845399</v>
      </c>
      <c r="AW12" s="17">
        <v>0.20848167995406799</v>
      </c>
      <c r="AX12" s="17"/>
      <c r="AY12" s="17">
        <v>0.14536780458144699</v>
      </c>
      <c r="AZ12" s="17">
        <v>0.245040044372135</v>
      </c>
      <c r="BA12" s="17">
        <v>0.27054054487183599</v>
      </c>
      <c r="BB12" s="17">
        <v>0.131865610805391</v>
      </c>
      <c r="BC12" s="17">
        <v>0.101541184638701</v>
      </c>
      <c r="BD12" s="17"/>
      <c r="BE12" s="17">
        <v>0.142927856068013</v>
      </c>
      <c r="BF12" s="17">
        <v>0.174202432283037</v>
      </c>
      <c r="BG12" s="17">
        <v>0.21462304238995</v>
      </c>
      <c r="BH12" s="17">
        <v>0.22373776059209599</v>
      </c>
      <c r="BI12" s="17"/>
      <c r="BJ12" s="17">
        <v>0.184222485241467</v>
      </c>
      <c r="BK12" s="17">
        <v>0.224048350745712</v>
      </c>
      <c r="BL12" s="17">
        <v>0.183731912981874</v>
      </c>
      <c r="BM12" s="17">
        <v>0.222238379476664</v>
      </c>
      <c r="BN12" s="17"/>
      <c r="BO12" s="17">
        <v>0.15772813010035899</v>
      </c>
      <c r="BP12" s="17">
        <v>0.213103604345147</v>
      </c>
      <c r="BQ12" s="17">
        <v>0.21422924538349</v>
      </c>
      <c r="BR12" s="17"/>
      <c r="BS12" s="17">
        <v>0.21625891331451699</v>
      </c>
      <c r="BT12" s="17">
        <v>0.190668459233893</v>
      </c>
      <c r="BU12" s="17"/>
      <c r="BV12" s="17">
        <v>0.19336310375707899</v>
      </c>
      <c r="BW12" s="17">
        <v>0.22343012086928901</v>
      </c>
      <c r="BX12" s="17">
        <v>0.187353661114423</v>
      </c>
      <c r="BY12" s="17"/>
      <c r="BZ12" s="17">
        <v>0.20450339950813801</v>
      </c>
      <c r="CA12" s="17">
        <v>0.13299275602310501</v>
      </c>
    </row>
    <row r="13" spans="2:79" x14ac:dyDescent="0.3">
      <c r="B13" s="18" t="s">
        <v>325</v>
      </c>
      <c r="C13" s="17">
        <v>0.214159706075782</v>
      </c>
      <c r="D13" s="17">
        <v>0.20718704411111299</v>
      </c>
      <c r="E13" s="17">
        <v>0.22109786796554901</v>
      </c>
      <c r="F13" s="17"/>
      <c r="G13" s="17">
        <v>0.17942259289750401</v>
      </c>
      <c r="H13" s="17">
        <v>0.24815771981822099</v>
      </c>
      <c r="I13" s="17">
        <v>0.20550143073094199</v>
      </c>
      <c r="J13" s="17">
        <v>0.28585429945240798</v>
      </c>
      <c r="K13" s="17">
        <v>0.12570862380504799</v>
      </c>
      <c r="L13" s="17">
        <v>0.20996044100559999</v>
      </c>
      <c r="M13" s="17"/>
      <c r="N13" s="17">
        <v>0.20591765370641399</v>
      </c>
      <c r="O13" s="17">
        <v>0.22879173463336999</v>
      </c>
      <c r="P13" s="17">
        <v>0.26317304461727498</v>
      </c>
      <c r="Q13" s="17">
        <v>0.17046877211369699</v>
      </c>
      <c r="R13" s="17"/>
      <c r="S13" s="17">
        <v>0.18982623131371601</v>
      </c>
      <c r="T13" s="17">
        <v>0.188318754156718</v>
      </c>
      <c r="U13" s="17">
        <v>0.248394616974288</v>
      </c>
      <c r="V13" s="17">
        <v>0.21704112675901399</v>
      </c>
      <c r="W13" s="17">
        <v>0.20227555670803801</v>
      </c>
      <c r="X13" s="17">
        <v>0.199155196366682</v>
      </c>
      <c r="Y13" s="17">
        <v>0.228232982823106</v>
      </c>
      <c r="Z13" s="17">
        <v>0.207803417484862</v>
      </c>
      <c r="AA13" s="17">
        <v>0.16559394521844401</v>
      </c>
      <c r="AB13" s="17">
        <v>0.27138485509037302</v>
      </c>
      <c r="AC13" s="17">
        <v>0.30978949595751099</v>
      </c>
      <c r="AD13" s="17">
        <v>0.19981335946370399</v>
      </c>
      <c r="AE13" s="17"/>
      <c r="AF13" s="17">
        <v>0.23603225970084801</v>
      </c>
      <c r="AG13" s="17">
        <v>0.20221177436179899</v>
      </c>
      <c r="AH13" s="17">
        <v>0.20527863637548599</v>
      </c>
      <c r="AI13" s="17">
        <v>0.184927088418951</v>
      </c>
      <c r="AJ13" s="17">
        <v>0.21067964102442099</v>
      </c>
      <c r="AK13" s="17"/>
      <c r="AL13" s="17">
        <v>0.192801802951276</v>
      </c>
      <c r="AM13" s="17">
        <v>0.23515043527850399</v>
      </c>
      <c r="AN13" s="17">
        <v>0.30480638837437901</v>
      </c>
      <c r="AO13" s="17">
        <v>0.185054010051172</v>
      </c>
      <c r="AP13" s="17">
        <v>0.227665368133351</v>
      </c>
      <c r="AQ13" s="17">
        <v>0.173473142730145</v>
      </c>
      <c r="AR13" s="17"/>
      <c r="AS13" s="17">
        <v>0.19010353079001799</v>
      </c>
      <c r="AT13" s="17">
        <v>0.22012976116194199</v>
      </c>
      <c r="AU13" s="17">
        <v>0.21717250204159599</v>
      </c>
      <c r="AV13" s="17">
        <v>0.23289230827138099</v>
      </c>
      <c r="AW13" s="17">
        <v>0.151343617518122</v>
      </c>
      <c r="AX13" s="17"/>
      <c r="AY13" s="17">
        <v>0.203863526588279</v>
      </c>
      <c r="AZ13" s="17">
        <v>0.24263842426361701</v>
      </c>
      <c r="BA13" s="17">
        <v>0.19537303532768299</v>
      </c>
      <c r="BB13" s="17">
        <v>0.188292229943785</v>
      </c>
      <c r="BC13" s="17">
        <v>0.254527220000201</v>
      </c>
      <c r="BD13" s="17"/>
      <c r="BE13" s="17">
        <v>0.22365116949248101</v>
      </c>
      <c r="BF13" s="17">
        <v>0.24740513619623999</v>
      </c>
      <c r="BG13" s="17">
        <v>0.22087712350469799</v>
      </c>
      <c r="BH13" s="17">
        <v>0.179803953209689</v>
      </c>
      <c r="BI13" s="17"/>
      <c r="BJ13" s="17">
        <v>0.197699602870616</v>
      </c>
      <c r="BK13" s="17">
        <v>0.142730904729957</v>
      </c>
      <c r="BL13" s="17">
        <v>0.24002277540160799</v>
      </c>
      <c r="BM13" s="17">
        <v>0.21751904625907101</v>
      </c>
      <c r="BN13" s="17"/>
      <c r="BO13" s="17">
        <v>0.237489544840293</v>
      </c>
      <c r="BP13" s="17">
        <v>0.16165544496627801</v>
      </c>
      <c r="BQ13" s="17">
        <v>0.22048240802083799</v>
      </c>
      <c r="BR13" s="17"/>
      <c r="BS13" s="17">
        <v>0.223324365612218</v>
      </c>
      <c r="BT13" s="17">
        <v>0.20368836640243099</v>
      </c>
      <c r="BU13" s="17"/>
      <c r="BV13" s="17">
        <v>0.25418669328055099</v>
      </c>
      <c r="BW13" s="17">
        <v>0.204421015310359</v>
      </c>
      <c r="BX13" s="17">
        <v>0.200116280881701</v>
      </c>
      <c r="BY13" s="17"/>
      <c r="BZ13" s="17">
        <v>0.19824173084738</v>
      </c>
      <c r="CA13" s="17">
        <v>0.157962146724759</v>
      </c>
    </row>
    <row r="14" spans="2:79" x14ac:dyDescent="0.3">
      <c r="B14" s="18" t="s">
        <v>326</v>
      </c>
      <c r="C14" s="17">
        <v>0.14460546967474899</v>
      </c>
      <c r="D14" s="17">
        <v>0.15216250433767201</v>
      </c>
      <c r="E14" s="17">
        <v>0.13055532934234701</v>
      </c>
      <c r="F14" s="17"/>
      <c r="G14" s="17">
        <v>0.11908657434509</v>
      </c>
      <c r="H14" s="17">
        <v>0.11827558026710799</v>
      </c>
      <c r="I14" s="17">
        <v>0.170221968279158</v>
      </c>
      <c r="J14" s="17">
        <v>9.8200126552818595E-2</v>
      </c>
      <c r="K14" s="17">
        <v>0.16642010421286799</v>
      </c>
      <c r="L14" s="17">
        <v>0.197264004805218</v>
      </c>
      <c r="M14" s="17"/>
      <c r="N14" s="17">
        <v>0.14915477065160701</v>
      </c>
      <c r="O14" s="17">
        <v>0.152429340551166</v>
      </c>
      <c r="P14" s="17">
        <v>0.132169671852264</v>
      </c>
      <c r="Q14" s="17">
        <v>0.135801580226002</v>
      </c>
      <c r="R14" s="17"/>
      <c r="S14" s="17">
        <v>0.17498683194720099</v>
      </c>
      <c r="T14" s="17">
        <v>0.123663362253723</v>
      </c>
      <c r="U14" s="17">
        <v>0.192280947419816</v>
      </c>
      <c r="V14" s="17">
        <v>0.14769654985441</v>
      </c>
      <c r="W14" s="17">
        <v>9.5952391948131197E-2</v>
      </c>
      <c r="X14" s="17">
        <v>8.0725613995018305E-2</v>
      </c>
      <c r="Y14" s="17">
        <v>5.1172371581727702E-2</v>
      </c>
      <c r="Z14" s="17">
        <v>0.20326723960297699</v>
      </c>
      <c r="AA14" s="17">
        <v>0.17558821284397699</v>
      </c>
      <c r="AB14" s="17">
        <v>0.16919515892058701</v>
      </c>
      <c r="AC14" s="17">
        <v>0.162418675005158</v>
      </c>
      <c r="AD14" s="17">
        <v>0.18831092125459301</v>
      </c>
      <c r="AE14" s="17"/>
      <c r="AF14" s="17">
        <v>0.14096494204339299</v>
      </c>
      <c r="AG14" s="17">
        <v>0.13485854277144199</v>
      </c>
      <c r="AH14" s="17">
        <v>0.13664621049786699</v>
      </c>
      <c r="AI14" s="17">
        <v>0.16770309424017599</v>
      </c>
      <c r="AJ14" s="17">
        <v>0.157282699077819</v>
      </c>
      <c r="AK14" s="17"/>
      <c r="AL14" s="17">
        <v>0.14229367840294099</v>
      </c>
      <c r="AM14" s="17">
        <v>0.12576424745899201</v>
      </c>
      <c r="AN14" s="17">
        <v>0.110495779659103</v>
      </c>
      <c r="AO14" s="17">
        <v>0.183431368882677</v>
      </c>
      <c r="AP14" s="17">
        <v>0.21206149644745001</v>
      </c>
      <c r="AQ14" s="17">
        <v>0.11406806425394</v>
      </c>
      <c r="AR14" s="17"/>
      <c r="AS14" s="17">
        <v>0.17233724738337999</v>
      </c>
      <c r="AT14" s="17">
        <v>0.13152190286822299</v>
      </c>
      <c r="AU14" s="17">
        <v>0.13224985175992299</v>
      </c>
      <c r="AV14" s="17">
        <v>0.19921444235225</v>
      </c>
      <c r="AW14" s="17">
        <v>0.158140572951393</v>
      </c>
      <c r="AX14" s="17"/>
      <c r="AY14" s="17">
        <v>0.15802847485973101</v>
      </c>
      <c r="AZ14" s="17">
        <v>0.14500815188348701</v>
      </c>
      <c r="BA14" s="17">
        <v>0.10093717509941499</v>
      </c>
      <c r="BB14" s="17">
        <v>0.19885162706353701</v>
      </c>
      <c r="BC14" s="17">
        <v>0.1677468587267</v>
      </c>
      <c r="BD14" s="17"/>
      <c r="BE14" s="17">
        <v>0.194168629356575</v>
      </c>
      <c r="BF14" s="17">
        <v>0.126611822183302</v>
      </c>
      <c r="BG14" s="17">
        <v>0.120822436784271</v>
      </c>
      <c r="BH14" s="17">
        <v>0.19178030139691399</v>
      </c>
      <c r="BI14" s="17"/>
      <c r="BJ14" s="17">
        <v>0.14697985565155999</v>
      </c>
      <c r="BK14" s="17">
        <v>0.12987441654120599</v>
      </c>
      <c r="BL14" s="17">
        <v>0.13029265361743</v>
      </c>
      <c r="BM14" s="17">
        <v>0.15189651028852</v>
      </c>
      <c r="BN14" s="17"/>
      <c r="BO14" s="17">
        <v>0.107723308689676</v>
      </c>
      <c r="BP14" s="17">
        <v>0.119065968331654</v>
      </c>
      <c r="BQ14" s="17">
        <v>0.157062104793914</v>
      </c>
      <c r="BR14" s="17"/>
      <c r="BS14" s="17">
        <v>0.15036085642798599</v>
      </c>
      <c r="BT14" s="17">
        <v>0.13806241770239799</v>
      </c>
      <c r="BU14" s="17"/>
      <c r="BV14" s="17">
        <v>0.14383040789771601</v>
      </c>
      <c r="BW14" s="17">
        <v>0.120310922851372</v>
      </c>
      <c r="BX14" s="17">
        <v>0.18006943152325899</v>
      </c>
      <c r="BY14" s="17"/>
      <c r="BZ14" s="17">
        <v>4.2730581369457503E-2</v>
      </c>
      <c r="CA14" s="17">
        <v>0.146249767385044</v>
      </c>
    </row>
    <row r="15" spans="2:79" x14ac:dyDescent="0.3">
      <c r="B15" s="18" t="s">
        <v>327</v>
      </c>
      <c r="C15" s="19">
        <v>5.28414691647228E-2</v>
      </c>
      <c r="D15" s="19">
        <v>6.6881629589827199E-2</v>
      </c>
      <c r="E15" s="19">
        <v>4.0745588715060899E-2</v>
      </c>
      <c r="F15" s="19"/>
      <c r="G15" s="19">
        <v>1.0177607426510501E-2</v>
      </c>
      <c r="H15" s="19">
        <v>2.74657918439376E-2</v>
      </c>
      <c r="I15" s="19">
        <v>5.3751181396849097E-2</v>
      </c>
      <c r="J15" s="19">
        <v>7.3696298441334906E-2</v>
      </c>
      <c r="K15" s="19">
        <v>8.6192220721216697E-2</v>
      </c>
      <c r="L15" s="19">
        <v>6.9316573321973801E-2</v>
      </c>
      <c r="M15" s="19"/>
      <c r="N15" s="19">
        <v>4.6456424476699398E-2</v>
      </c>
      <c r="O15" s="19">
        <v>5.77080356202875E-2</v>
      </c>
      <c r="P15" s="19">
        <v>5.9606870014045202E-2</v>
      </c>
      <c r="Q15" s="19">
        <v>4.9797022144008503E-2</v>
      </c>
      <c r="R15" s="19"/>
      <c r="S15" s="19">
        <v>5.0582692599908601E-2</v>
      </c>
      <c r="T15" s="19">
        <v>3.1447374551044002E-2</v>
      </c>
      <c r="U15" s="19">
        <v>6.4756646187283995E-2</v>
      </c>
      <c r="V15" s="19">
        <v>4.4569941938523303E-2</v>
      </c>
      <c r="W15" s="19">
        <v>7.4771922270082405E-2</v>
      </c>
      <c r="X15" s="19">
        <v>4.3872801434157997E-2</v>
      </c>
      <c r="Y15" s="19">
        <v>5.2174285064524803E-2</v>
      </c>
      <c r="Z15" s="19">
        <v>3.71950239436191E-2</v>
      </c>
      <c r="AA15" s="19">
        <v>6.3924227389197105E-2</v>
      </c>
      <c r="AB15" s="19">
        <v>7.5421234285090302E-2</v>
      </c>
      <c r="AC15" s="19">
        <v>4.9448666863540602E-2</v>
      </c>
      <c r="AD15" s="19">
        <v>4.2702912099382699E-2</v>
      </c>
      <c r="AE15" s="19"/>
      <c r="AF15" s="19">
        <v>5.70162701344607E-2</v>
      </c>
      <c r="AG15" s="19">
        <v>4.6159667234499498E-2</v>
      </c>
      <c r="AH15" s="19">
        <v>0.106261788049601</v>
      </c>
      <c r="AI15" s="19">
        <v>7.0082543474285594E-2</v>
      </c>
      <c r="AJ15" s="19">
        <v>5.43010715605384E-2</v>
      </c>
      <c r="AK15" s="19"/>
      <c r="AL15" s="19">
        <v>6.0315287027657601E-2</v>
      </c>
      <c r="AM15" s="19">
        <v>3.5017201971963098E-2</v>
      </c>
      <c r="AN15" s="19">
        <v>7.3689338811435606E-2</v>
      </c>
      <c r="AO15" s="19">
        <v>7.6580856509580797E-2</v>
      </c>
      <c r="AP15" s="19">
        <v>1.6969934742845E-2</v>
      </c>
      <c r="AQ15" s="19">
        <v>5.1607484814687903E-2</v>
      </c>
      <c r="AR15" s="19"/>
      <c r="AS15" s="19">
        <v>0.108247537149168</v>
      </c>
      <c r="AT15" s="19">
        <v>4.56588250074033E-2</v>
      </c>
      <c r="AU15" s="19">
        <v>2.49069428120628E-2</v>
      </c>
      <c r="AV15" s="19">
        <v>4.5371541252884E-2</v>
      </c>
      <c r="AW15" s="19">
        <v>7.4178694982283605E-2</v>
      </c>
      <c r="AX15" s="19"/>
      <c r="AY15" s="19">
        <v>8.0586121885742601E-2</v>
      </c>
      <c r="AZ15" s="19">
        <v>4.7242977136885599E-2</v>
      </c>
      <c r="BA15" s="19">
        <v>2.7545572013397499E-2</v>
      </c>
      <c r="BB15" s="19">
        <v>3.9361353226092799E-2</v>
      </c>
      <c r="BC15" s="19">
        <v>0.100848893072588</v>
      </c>
      <c r="BD15" s="19"/>
      <c r="BE15" s="19">
        <v>0.102487475633282</v>
      </c>
      <c r="BF15" s="19">
        <v>4.4312930955360701E-2</v>
      </c>
      <c r="BG15" s="19">
        <v>5.4415045377158203E-2</v>
      </c>
      <c r="BH15" s="19">
        <v>4.4561147421903202E-2</v>
      </c>
      <c r="BI15" s="19"/>
      <c r="BJ15" s="19">
        <v>9.6644806440983194E-2</v>
      </c>
      <c r="BK15" s="19">
        <v>4.2953892267902201E-2</v>
      </c>
      <c r="BL15" s="19">
        <v>7.4891567233579107E-2</v>
      </c>
      <c r="BM15" s="19">
        <v>3.1795581805501898E-2</v>
      </c>
      <c r="BN15" s="19"/>
      <c r="BO15" s="19">
        <v>4.9966369028553399E-2</v>
      </c>
      <c r="BP15" s="19">
        <v>6.9657079219271695E-2</v>
      </c>
      <c r="BQ15" s="19">
        <v>5.0216287834447197E-2</v>
      </c>
      <c r="BR15" s="19"/>
      <c r="BS15" s="19">
        <v>5.4506801928322503E-2</v>
      </c>
      <c r="BT15" s="19">
        <v>5.0984035442912898E-2</v>
      </c>
      <c r="BU15" s="19"/>
      <c r="BV15" s="19">
        <v>2.5693777709047402E-2</v>
      </c>
      <c r="BW15" s="19">
        <v>5.7863252919509001E-2</v>
      </c>
      <c r="BX15" s="19">
        <v>6.5823634095158706E-2</v>
      </c>
      <c r="BY15" s="19"/>
      <c r="BZ15" s="19">
        <v>5.30964190815474E-2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655</v>
      </c>
      <c r="D7" s="10">
        <v>304</v>
      </c>
      <c r="E7" s="10">
        <v>346</v>
      </c>
      <c r="F7" s="10"/>
      <c r="G7" s="10">
        <v>105</v>
      </c>
      <c r="H7" s="10">
        <v>118</v>
      </c>
      <c r="I7" s="10">
        <v>110</v>
      </c>
      <c r="J7" s="10">
        <v>99</v>
      </c>
      <c r="K7" s="10">
        <v>92</v>
      </c>
      <c r="L7" s="10">
        <v>131</v>
      </c>
      <c r="M7" s="10"/>
      <c r="N7" s="10">
        <v>196</v>
      </c>
      <c r="O7" s="10">
        <v>170</v>
      </c>
      <c r="P7" s="10">
        <v>127</v>
      </c>
      <c r="Q7" s="10">
        <v>161</v>
      </c>
      <c r="R7" s="10"/>
      <c r="S7" s="10">
        <v>105</v>
      </c>
      <c r="T7" s="10">
        <v>93</v>
      </c>
      <c r="U7" s="10">
        <v>59</v>
      </c>
      <c r="V7" s="10">
        <v>44</v>
      </c>
      <c r="W7" s="10">
        <v>42</v>
      </c>
      <c r="X7" s="10">
        <v>61</v>
      </c>
      <c r="Y7" s="10">
        <v>58</v>
      </c>
      <c r="Z7" s="10">
        <v>25</v>
      </c>
      <c r="AA7" s="10">
        <v>66</v>
      </c>
      <c r="AB7" s="10">
        <v>58</v>
      </c>
      <c r="AC7" s="10">
        <v>23</v>
      </c>
      <c r="AD7" s="10">
        <v>21</v>
      </c>
      <c r="AE7" s="10"/>
      <c r="AF7" s="10">
        <v>121</v>
      </c>
      <c r="AG7" s="10">
        <v>221</v>
      </c>
      <c r="AH7" s="10">
        <v>60</v>
      </c>
      <c r="AI7" s="10">
        <v>74</v>
      </c>
      <c r="AJ7" s="10">
        <v>39</v>
      </c>
      <c r="AK7" s="10"/>
      <c r="AL7" s="10">
        <v>170</v>
      </c>
      <c r="AM7" s="10">
        <v>113</v>
      </c>
      <c r="AN7" s="10">
        <v>69</v>
      </c>
      <c r="AO7" s="10">
        <v>125</v>
      </c>
      <c r="AP7" s="10">
        <v>51</v>
      </c>
      <c r="AQ7" s="10">
        <v>59</v>
      </c>
      <c r="AR7" s="10"/>
      <c r="AS7" s="10">
        <v>103</v>
      </c>
      <c r="AT7" s="10">
        <v>334</v>
      </c>
      <c r="AU7" s="10">
        <v>144</v>
      </c>
      <c r="AV7" s="10">
        <v>59</v>
      </c>
      <c r="AW7" s="10">
        <v>14</v>
      </c>
      <c r="AX7" s="10"/>
      <c r="AY7" s="10">
        <v>163</v>
      </c>
      <c r="AZ7" s="10">
        <v>242</v>
      </c>
      <c r="BA7" s="10">
        <v>147</v>
      </c>
      <c r="BB7" s="10">
        <v>79</v>
      </c>
      <c r="BC7" s="10">
        <v>19</v>
      </c>
      <c r="BD7" s="10"/>
      <c r="BE7" s="10">
        <v>27</v>
      </c>
      <c r="BF7" s="10">
        <v>117</v>
      </c>
      <c r="BG7" s="10">
        <v>319</v>
      </c>
      <c r="BH7" s="10">
        <v>188</v>
      </c>
      <c r="BI7" s="10"/>
      <c r="BJ7" s="10">
        <v>88</v>
      </c>
      <c r="BK7" s="10">
        <v>51</v>
      </c>
      <c r="BL7" s="10">
        <v>173</v>
      </c>
      <c r="BM7" s="10">
        <v>340</v>
      </c>
      <c r="BN7" s="10"/>
      <c r="BO7" s="10">
        <v>90</v>
      </c>
      <c r="BP7" s="10">
        <v>93</v>
      </c>
      <c r="BQ7" s="10">
        <v>471</v>
      </c>
      <c r="BR7" s="10"/>
      <c r="BS7" s="10">
        <v>361</v>
      </c>
      <c r="BT7" s="10">
        <v>293</v>
      </c>
      <c r="BU7" s="10"/>
      <c r="BV7" s="10">
        <v>154</v>
      </c>
      <c r="BW7" s="10">
        <v>261</v>
      </c>
      <c r="BX7" s="10">
        <v>207</v>
      </c>
      <c r="BY7" s="10"/>
      <c r="BZ7" s="10">
        <v>39</v>
      </c>
      <c r="CA7" s="10">
        <v>45</v>
      </c>
    </row>
    <row r="8" spans="2:79" ht="30" customHeight="1" x14ac:dyDescent="0.3">
      <c r="B8" s="11" t="s">
        <v>20</v>
      </c>
      <c r="C8" s="11">
        <v>656</v>
      </c>
      <c r="D8" s="11">
        <v>311</v>
      </c>
      <c r="E8" s="11">
        <v>340</v>
      </c>
      <c r="F8" s="11"/>
      <c r="G8" s="11">
        <v>99</v>
      </c>
      <c r="H8" s="11">
        <v>124</v>
      </c>
      <c r="I8" s="11">
        <v>109</v>
      </c>
      <c r="J8" s="11">
        <v>115</v>
      </c>
      <c r="K8" s="11">
        <v>86</v>
      </c>
      <c r="L8" s="11">
        <v>123</v>
      </c>
      <c r="M8" s="11"/>
      <c r="N8" s="11">
        <v>183</v>
      </c>
      <c r="O8" s="11">
        <v>172</v>
      </c>
      <c r="P8" s="11">
        <v>133</v>
      </c>
      <c r="Q8" s="11">
        <v>167</v>
      </c>
      <c r="R8" s="11"/>
      <c r="S8" s="11">
        <v>99</v>
      </c>
      <c r="T8" s="11">
        <v>87</v>
      </c>
      <c r="U8" s="11">
        <v>61</v>
      </c>
      <c r="V8" s="11">
        <v>43</v>
      </c>
      <c r="W8" s="11">
        <v>43</v>
      </c>
      <c r="X8" s="11">
        <v>60</v>
      </c>
      <c r="Y8" s="11">
        <v>54</v>
      </c>
      <c r="Z8" s="11">
        <v>26</v>
      </c>
      <c r="AA8" s="11">
        <v>62</v>
      </c>
      <c r="AB8" s="11">
        <v>64</v>
      </c>
      <c r="AC8" s="11">
        <v>31</v>
      </c>
      <c r="AD8" s="11">
        <v>25</v>
      </c>
      <c r="AE8" s="11"/>
      <c r="AF8" s="11">
        <v>117</v>
      </c>
      <c r="AG8" s="11">
        <v>218</v>
      </c>
      <c r="AH8" s="11">
        <v>59</v>
      </c>
      <c r="AI8" s="11">
        <v>76</v>
      </c>
      <c r="AJ8" s="11">
        <v>41</v>
      </c>
      <c r="AK8" s="11"/>
      <c r="AL8" s="11">
        <v>167</v>
      </c>
      <c r="AM8" s="11">
        <v>111</v>
      </c>
      <c r="AN8" s="11">
        <v>68</v>
      </c>
      <c r="AO8" s="11">
        <v>125</v>
      </c>
      <c r="AP8" s="11">
        <v>51</v>
      </c>
      <c r="AQ8" s="11">
        <v>61</v>
      </c>
      <c r="AR8" s="11"/>
      <c r="AS8" s="11">
        <v>102</v>
      </c>
      <c r="AT8" s="11">
        <v>335</v>
      </c>
      <c r="AU8" s="11">
        <v>144</v>
      </c>
      <c r="AV8" s="11">
        <v>60</v>
      </c>
      <c r="AW8" s="11">
        <v>14</v>
      </c>
      <c r="AX8" s="11"/>
      <c r="AY8" s="11">
        <v>163</v>
      </c>
      <c r="AZ8" s="11">
        <v>239</v>
      </c>
      <c r="BA8" s="11">
        <v>148</v>
      </c>
      <c r="BB8" s="11">
        <v>82</v>
      </c>
      <c r="BC8" s="11">
        <v>20</v>
      </c>
      <c r="BD8" s="11"/>
      <c r="BE8" s="11">
        <v>26</v>
      </c>
      <c r="BF8" s="11">
        <v>118</v>
      </c>
      <c r="BG8" s="11">
        <v>318</v>
      </c>
      <c r="BH8" s="11">
        <v>190</v>
      </c>
      <c r="BI8" s="11"/>
      <c r="BJ8" s="11">
        <v>90</v>
      </c>
      <c r="BK8" s="11">
        <v>49</v>
      </c>
      <c r="BL8" s="11">
        <v>174</v>
      </c>
      <c r="BM8" s="11">
        <v>340</v>
      </c>
      <c r="BN8" s="11"/>
      <c r="BO8" s="11">
        <v>91</v>
      </c>
      <c r="BP8" s="11">
        <v>93</v>
      </c>
      <c r="BQ8" s="11">
        <v>471</v>
      </c>
      <c r="BR8" s="11"/>
      <c r="BS8" s="11">
        <v>360</v>
      </c>
      <c r="BT8" s="11">
        <v>295</v>
      </c>
      <c r="BU8" s="11"/>
      <c r="BV8" s="11">
        <v>155</v>
      </c>
      <c r="BW8" s="11">
        <v>265</v>
      </c>
      <c r="BX8" s="11">
        <v>203</v>
      </c>
      <c r="BY8" s="11"/>
      <c r="BZ8" s="11">
        <v>40</v>
      </c>
      <c r="CA8" s="11">
        <v>43</v>
      </c>
    </row>
    <row r="9" spans="2:79" x14ac:dyDescent="0.3">
      <c r="B9" s="18" t="s">
        <v>321</v>
      </c>
      <c r="C9" s="17">
        <v>6.66983636282278E-2</v>
      </c>
      <c r="D9" s="17">
        <v>7.1158129397527706E-2</v>
      </c>
      <c r="E9" s="17">
        <v>6.3588684748836805E-2</v>
      </c>
      <c r="F9" s="17"/>
      <c r="G9" s="17">
        <v>7.8943998783226402E-2</v>
      </c>
      <c r="H9" s="17">
        <v>8.49120373150236E-2</v>
      </c>
      <c r="I9" s="17">
        <v>5.8643673601645997E-2</v>
      </c>
      <c r="J9" s="17">
        <v>6.17268509598611E-2</v>
      </c>
      <c r="K9" s="17">
        <v>6.6325667080401995E-2</v>
      </c>
      <c r="L9" s="17">
        <v>5.0517039448761E-2</v>
      </c>
      <c r="M9" s="17"/>
      <c r="N9" s="17">
        <v>9.7524864332982894E-2</v>
      </c>
      <c r="O9" s="17">
        <v>1.12454983778453E-2</v>
      </c>
      <c r="P9" s="17">
        <v>5.7083663336068902E-2</v>
      </c>
      <c r="Q9" s="17">
        <v>9.8035066807377697E-2</v>
      </c>
      <c r="R9" s="17"/>
      <c r="S9" s="17">
        <v>9.2236120806980501E-2</v>
      </c>
      <c r="T9" s="17">
        <v>7.5746709578401197E-2</v>
      </c>
      <c r="U9" s="17">
        <v>3.2544159045731401E-2</v>
      </c>
      <c r="V9" s="17">
        <v>4.4051041877276799E-2</v>
      </c>
      <c r="W9" s="17">
        <v>1.56482397604715E-2</v>
      </c>
      <c r="X9" s="17">
        <v>9.99954257463916E-2</v>
      </c>
      <c r="Y9" s="17">
        <v>8.5344258804624304E-2</v>
      </c>
      <c r="Z9" s="17">
        <v>3.8841074968655603E-2</v>
      </c>
      <c r="AA9" s="17">
        <v>5.8019140986351102E-2</v>
      </c>
      <c r="AB9" s="17">
        <v>5.1697590616854298E-2</v>
      </c>
      <c r="AC9" s="17">
        <v>3.9212839663019701E-2</v>
      </c>
      <c r="AD9" s="17">
        <v>0.14650805660396399</v>
      </c>
      <c r="AE9" s="17"/>
      <c r="AF9" s="17">
        <v>7.25606919170423E-2</v>
      </c>
      <c r="AG9" s="17">
        <v>7.3302602065886902E-2</v>
      </c>
      <c r="AH9" s="17">
        <v>0</v>
      </c>
      <c r="AI9" s="17">
        <v>0.111713940091434</v>
      </c>
      <c r="AJ9" s="17">
        <v>0</v>
      </c>
      <c r="AK9" s="17"/>
      <c r="AL9" s="17">
        <v>3.9094333728459101E-2</v>
      </c>
      <c r="AM9" s="17">
        <v>7.4816593745426999E-2</v>
      </c>
      <c r="AN9" s="17">
        <v>4.1459999212430702E-2</v>
      </c>
      <c r="AO9" s="17">
        <v>0.103753296868726</v>
      </c>
      <c r="AP9" s="17">
        <v>0</v>
      </c>
      <c r="AQ9" s="17">
        <v>0.119342986094248</v>
      </c>
      <c r="AR9" s="17"/>
      <c r="AS9" s="17">
        <v>0.11582644817043</v>
      </c>
      <c r="AT9" s="17">
        <v>4.2945628140408601E-2</v>
      </c>
      <c r="AU9" s="17">
        <v>4.9252293953368602E-2</v>
      </c>
      <c r="AV9" s="17">
        <v>0.13764219306758499</v>
      </c>
      <c r="AW9" s="17">
        <v>0.15472223786945899</v>
      </c>
      <c r="AX9" s="17"/>
      <c r="AY9" s="17">
        <v>0.104409952961851</v>
      </c>
      <c r="AZ9" s="17">
        <v>5.3187764514522701E-2</v>
      </c>
      <c r="BA9" s="17">
        <v>6.7271157864311898E-2</v>
      </c>
      <c r="BB9" s="17">
        <v>2.2287028215065102E-2</v>
      </c>
      <c r="BC9" s="17">
        <v>0.115159946636729</v>
      </c>
      <c r="BD9" s="17"/>
      <c r="BE9" s="17">
        <v>0.13194578279192601</v>
      </c>
      <c r="BF9" s="17">
        <v>8.8984519703990003E-2</v>
      </c>
      <c r="BG9" s="17">
        <v>6.3335631556224903E-2</v>
      </c>
      <c r="BH9" s="17">
        <v>5.0933061270767202E-2</v>
      </c>
      <c r="BI9" s="17"/>
      <c r="BJ9" s="17">
        <v>0.102303026673671</v>
      </c>
      <c r="BK9" s="17">
        <v>0.143348747907938</v>
      </c>
      <c r="BL9" s="17">
        <v>6.1466132006563201E-2</v>
      </c>
      <c r="BM9" s="17">
        <v>4.9452681699872401E-2</v>
      </c>
      <c r="BN9" s="17"/>
      <c r="BO9" s="17">
        <v>0.108119984123591</v>
      </c>
      <c r="BP9" s="17">
        <v>0.100769432708367</v>
      </c>
      <c r="BQ9" s="17">
        <v>5.2187730598336597E-2</v>
      </c>
      <c r="BR9" s="17"/>
      <c r="BS9" s="17">
        <v>6.3912553626195107E-2</v>
      </c>
      <c r="BT9" s="17">
        <v>7.0310463791631903E-2</v>
      </c>
      <c r="BU9" s="17"/>
      <c r="BV9" s="17">
        <v>3.1826456603815702E-2</v>
      </c>
      <c r="BW9" s="17">
        <v>6.7803340014524899E-2</v>
      </c>
      <c r="BX9" s="17">
        <v>0.103028398267931</v>
      </c>
      <c r="BY9" s="17"/>
      <c r="BZ9" s="17">
        <v>9.4613389715613505E-2</v>
      </c>
      <c r="CA9" s="17">
        <v>0.16905853471847701</v>
      </c>
    </row>
    <row r="10" spans="2:79" x14ac:dyDescent="0.3">
      <c r="B10" s="18" t="s">
        <v>322</v>
      </c>
      <c r="C10" s="17">
        <v>9.2816341166560498E-2</v>
      </c>
      <c r="D10" s="17">
        <v>7.3730446858656096E-2</v>
      </c>
      <c r="E10" s="17">
        <v>0.11167548588527999</v>
      </c>
      <c r="F10" s="17"/>
      <c r="G10" s="17">
        <v>0.138631242820867</v>
      </c>
      <c r="H10" s="17">
        <v>9.7913038092751994E-2</v>
      </c>
      <c r="I10" s="17">
        <v>0.112018462898632</v>
      </c>
      <c r="J10" s="17">
        <v>9.1930406035012596E-2</v>
      </c>
      <c r="K10" s="17">
        <v>5.4686517635717101E-2</v>
      </c>
      <c r="L10" s="17">
        <v>6.1157077000524897E-2</v>
      </c>
      <c r="M10" s="17"/>
      <c r="N10" s="17">
        <v>0.108487336698762</v>
      </c>
      <c r="O10" s="17">
        <v>7.5312632806180502E-2</v>
      </c>
      <c r="P10" s="17">
        <v>0.10133881949140799</v>
      </c>
      <c r="Q10" s="17">
        <v>8.74406270715435E-2</v>
      </c>
      <c r="R10" s="17"/>
      <c r="S10" s="17">
        <v>7.0679564823535102E-2</v>
      </c>
      <c r="T10" s="17">
        <v>9.77850301411579E-2</v>
      </c>
      <c r="U10" s="17">
        <v>5.5370579607913299E-2</v>
      </c>
      <c r="V10" s="17">
        <v>0.11245115230571399</v>
      </c>
      <c r="W10" s="17">
        <v>0.145089296479994</v>
      </c>
      <c r="X10" s="17">
        <v>0.118583516773174</v>
      </c>
      <c r="Y10" s="17">
        <v>0.101195570914087</v>
      </c>
      <c r="Z10" s="17">
        <v>0.109296126211962</v>
      </c>
      <c r="AA10" s="17">
        <v>8.3962094451093594E-2</v>
      </c>
      <c r="AB10" s="17">
        <v>0.124508764685995</v>
      </c>
      <c r="AC10" s="17">
        <v>3.7825060021294502E-2</v>
      </c>
      <c r="AD10" s="17">
        <v>4.2496081935674598E-2</v>
      </c>
      <c r="AE10" s="17"/>
      <c r="AF10" s="17">
        <v>0.105870755573474</v>
      </c>
      <c r="AG10" s="17">
        <v>0.115308349332266</v>
      </c>
      <c r="AH10" s="17">
        <v>4.9531383455270001E-2</v>
      </c>
      <c r="AI10" s="17">
        <v>2.6650474306012299E-2</v>
      </c>
      <c r="AJ10" s="17">
        <v>5.0661454141163097E-2</v>
      </c>
      <c r="AK10" s="17"/>
      <c r="AL10" s="17">
        <v>0.113131715527041</v>
      </c>
      <c r="AM10" s="17">
        <v>7.9791380958771696E-2</v>
      </c>
      <c r="AN10" s="17">
        <v>5.7543344035057703E-2</v>
      </c>
      <c r="AO10" s="17">
        <v>9.1343383914021498E-2</v>
      </c>
      <c r="AP10" s="17">
        <v>8.5002891601877101E-2</v>
      </c>
      <c r="AQ10" s="17">
        <v>3.4172594577362797E-2</v>
      </c>
      <c r="AR10" s="17"/>
      <c r="AS10" s="17">
        <v>0.14055114588127399</v>
      </c>
      <c r="AT10" s="17">
        <v>9.5824381083315896E-2</v>
      </c>
      <c r="AU10" s="17">
        <v>6.7450033035160395E-2</v>
      </c>
      <c r="AV10" s="17">
        <v>4.80063860292987E-2</v>
      </c>
      <c r="AW10" s="17">
        <v>0.13236117843015899</v>
      </c>
      <c r="AX10" s="17"/>
      <c r="AY10" s="17">
        <v>0.14133680538962501</v>
      </c>
      <c r="AZ10" s="17">
        <v>6.6912461640226406E-2</v>
      </c>
      <c r="BA10" s="17">
        <v>9.8229318705426796E-2</v>
      </c>
      <c r="BB10" s="17">
        <v>8.9819620668774594E-2</v>
      </c>
      <c r="BC10" s="17">
        <v>0</v>
      </c>
      <c r="BD10" s="17"/>
      <c r="BE10" s="17">
        <v>0.115050096756455</v>
      </c>
      <c r="BF10" s="17">
        <v>9.2804365339465303E-2</v>
      </c>
      <c r="BG10" s="17">
        <v>0.100188400205868</v>
      </c>
      <c r="BH10" s="17">
        <v>7.4109581611855394E-2</v>
      </c>
      <c r="BI10" s="17"/>
      <c r="BJ10" s="17">
        <v>9.1715553050912696E-2</v>
      </c>
      <c r="BK10" s="17">
        <v>0.11946712212223699</v>
      </c>
      <c r="BL10" s="17">
        <v>7.0772481261802994E-2</v>
      </c>
      <c r="BM10" s="17">
        <v>9.8136054231223804E-2</v>
      </c>
      <c r="BN10" s="17"/>
      <c r="BO10" s="17">
        <v>7.5816416404074397E-2</v>
      </c>
      <c r="BP10" s="17">
        <v>0.110843216660003</v>
      </c>
      <c r="BQ10" s="17">
        <v>9.0420757809695801E-2</v>
      </c>
      <c r="BR10" s="17"/>
      <c r="BS10" s="17">
        <v>9.9332603961406404E-2</v>
      </c>
      <c r="BT10" s="17">
        <v>8.5177430824799505E-2</v>
      </c>
      <c r="BU10" s="17"/>
      <c r="BV10" s="17">
        <v>0.103816062573343</v>
      </c>
      <c r="BW10" s="17">
        <v>8.31062153694338E-2</v>
      </c>
      <c r="BX10" s="17">
        <v>0.10716949557918901</v>
      </c>
      <c r="BY10" s="17"/>
      <c r="BZ10" s="17">
        <v>0.153826661590372</v>
      </c>
      <c r="CA10" s="17">
        <v>0.17497014560497101</v>
      </c>
    </row>
    <row r="11" spans="2:79" x14ac:dyDescent="0.3">
      <c r="B11" s="18" t="s">
        <v>323</v>
      </c>
      <c r="C11" s="17">
        <v>0.172553801075603</v>
      </c>
      <c r="D11" s="17">
        <v>0.17804934206265499</v>
      </c>
      <c r="E11" s="17">
        <v>0.16643484592691299</v>
      </c>
      <c r="F11" s="17"/>
      <c r="G11" s="17">
        <v>0.27630943105486699</v>
      </c>
      <c r="H11" s="17">
        <v>0.172447830762015</v>
      </c>
      <c r="I11" s="17">
        <v>0.12788624184585701</v>
      </c>
      <c r="J11" s="17">
        <v>0.19656723411921401</v>
      </c>
      <c r="K11" s="17">
        <v>0.11998249926473099</v>
      </c>
      <c r="L11" s="17">
        <v>0.14249031705547599</v>
      </c>
      <c r="M11" s="17"/>
      <c r="N11" s="17">
        <v>0.14319825834608299</v>
      </c>
      <c r="O11" s="17">
        <v>0.192017584532124</v>
      </c>
      <c r="P11" s="17">
        <v>0.155906230194058</v>
      </c>
      <c r="Q11" s="17">
        <v>0.199181879415361</v>
      </c>
      <c r="R11" s="17"/>
      <c r="S11" s="17">
        <v>0.23798239010165101</v>
      </c>
      <c r="T11" s="17">
        <v>0.15542434625944401</v>
      </c>
      <c r="U11" s="17">
        <v>0.17179759071112599</v>
      </c>
      <c r="V11" s="17">
        <v>0.117229528742695</v>
      </c>
      <c r="W11" s="17">
        <v>0.188984481814784</v>
      </c>
      <c r="X11" s="17">
        <v>0.21755596806404101</v>
      </c>
      <c r="Y11" s="17">
        <v>0.17534459123933899</v>
      </c>
      <c r="Z11" s="17">
        <v>7.7827049196070003E-2</v>
      </c>
      <c r="AA11" s="17">
        <v>0.18343553121279099</v>
      </c>
      <c r="AB11" s="17">
        <v>8.0043806674478302E-2</v>
      </c>
      <c r="AC11" s="17">
        <v>0.288998397029608</v>
      </c>
      <c r="AD11" s="17">
        <v>9.4562197077229404E-2</v>
      </c>
      <c r="AE11" s="17"/>
      <c r="AF11" s="17">
        <v>0.169505979456892</v>
      </c>
      <c r="AG11" s="17">
        <v>0.13854215824854299</v>
      </c>
      <c r="AH11" s="17">
        <v>0.1698853696423</v>
      </c>
      <c r="AI11" s="17">
        <v>0.20809801809100401</v>
      </c>
      <c r="AJ11" s="17">
        <v>0.24350931387425701</v>
      </c>
      <c r="AK11" s="17"/>
      <c r="AL11" s="17">
        <v>0.20022657665274701</v>
      </c>
      <c r="AM11" s="17">
        <v>0.157180322667483</v>
      </c>
      <c r="AN11" s="17">
        <v>0.14357394352383701</v>
      </c>
      <c r="AO11" s="17">
        <v>0.17774711273552801</v>
      </c>
      <c r="AP11" s="17">
        <v>0.10725777037253501</v>
      </c>
      <c r="AQ11" s="17">
        <v>0.24448562104812199</v>
      </c>
      <c r="AR11" s="17"/>
      <c r="AS11" s="17">
        <v>0.15107469153886799</v>
      </c>
      <c r="AT11" s="17">
        <v>0.17723182548154501</v>
      </c>
      <c r="AU11" s="17">
        <v>0.227992842762888</v>
      </c>
      <c r="AV11" s="17">
        <v>6.8239453087174495E-2</v>
      </c>
      <c r="AW11" s="17">
        <v>0.10930851975400099</v>
      </c>
      <c r="AX11" s="17"/>
      <c r="AY11" s="17">
        <v>0.159296202180194</v>
      </c>
      <c r="AZ11" s="17">
        <v>0.18304648830192899</v>
      </c>
      <c r="BA11" s="17">
        <v>0.17732832386627301</v>
      </c>
      <c r="BB11" s="17">
        <v>0.129414227178969</v>
      </c>
      <c r="BC11" s="17">
        <v>0.19501788631011999</v>
      </c>
      <c r="BD11" s="17"/>
      <c r="BE11" s="17">
        <v>0.27659057390602099</v>
      </c>
      <c r="BF11" s="17">
        <v>0.18026223161153601</v>
      </c>
      <c r="BG11" s="17">
        <v>0.15031890052741601</v>
      </c>
      <c r="BH11" s="17">
        <v>0.18964923517075399</v>
      </c>
      <c r="BI11" s="17"/>
      <c r="BJ11" s="17">
        <v>0.182020916424186</v>
      </c>
      <c r="BK11" s="17">
        <v>0.163653059064786</v>
      </c>
      <c r="BL11" s="17">
        <v>0.16405004993073</v>
      </c>
      <c r="BM11" s="17">
        <v>0.177228035764637</v>
      </c>
      <c r="BN11" s="17"/>
      <c r="BO11" s="17">
        <v>0.195661931059119</v>
      </c>
      <c r="BP11" s="17">
        <v>0.198413363675399</v>
      </c>
      <c r="BQ11" s="17">
        <v>0.163430356707399</v>
      </c>
      <c r="BR11" s="17"/>
      <c r="BS11" s="17">
        <v>0.12848223175057</v>
      </c>
      <c r="BT11" s="17">
        <v>0.22356802895952799</v>
      </c>
      <c r="BU11" s="17"/>
      <c r="BV11" s="17">
        <v>0.113270863815515</v>
      </c>
      <c r="BW11" s="17">
        <v>0.195916532993028</v>
      </c>
      <c r="BX11" s="17">
        <v>0.181650547130629</v>
      </c>
      <c r="BY11" s="17"/>
      <c r="BZ11" s="17">
        <v>0.17845671736989699</v>
      </c>
      <c r="CA11" s="17">
        <v>8.8068424362575601E-2</v>
      </c>
    </row>
    <row r="12" spans="2:79" x14ac:dyDescent="0.3">
      <c r="B12" s="18" t="s">
        <v>324</v>
      </c>
      <c r="C12" s="17">
        <v>0.17207231735339601</v>
      </c>
      <c r="D12" s="17">
        <v>0.17379393909692301</v>
      </c>
      <c r="E12" s="17">
        <v>0.17042232980691399</v>
      </c>
      <c r="F12" s="17"/>
      <c r="G12" s="17">
        <v>8.7737627898875695E-2</v>
      </c>
      <c r="H12" s="17">
        <v>0.19219811557045699</v>
      </c>
      <c r="I12" s="17">
        <v>0.244257481445422</v>
      </c>
      <c r="J12" s="17">
        <v>0.16909353125711599</v>
      </c>
      <c r="K12" s="17">
        <v>0.13676412894147399</v>
      </c>
      <c r="L12" s="17">
        <v>0.183426007817137</v>
      </c>
      <c r="M12" s="17"/>
      <c r="N12" s="17">
        <v>0.14822695435313801</v>
      </c>
      <c r="O12" s="17">
        <v>0.20011027624685901</v>
      </c>
      <c r="P12" s="17">
        <v>0.16834679081234299</v>
      </c>
      <c r="Q12" s="17">
        <v>0.17351312070189601</v>
      </c>
      <c r="R12" s="17"/>
      <c r="S12" s="17">
        <v>0.14698894458202799</v>
      </c>
      <c r="T12" s="17">
        <v>0.16514655214556301</v>
      </c>
      <c r="U12" s="17">
        <v>0.25976731176878598</v>
      </c>
      <c r="V12" s="17">
        <v>0.15897737900487099</v>
      </c>
      <c r="W12" s="17">
        <v>9.7687202991388E-2</v>
      </c>
      <c r="X12" s="17">
        <v>0.149769647162555</v>
      </c>
      <c r="Y12" s="17">
        <v>0.30145240463251499</v>
      </c>
      <c r="Z12" s="17">
        <v>0.168827484140399</v>
      </c>
      <c r="AA12" s="17">
        <v>0.202027881142783</v>
      </c>
      <c r="AB12" s="17">
        <v>0.133324432355031</v>
      </c>
      <c r="AC12" s="17">
        <v>9.9851462635101404E-2</v>
      </c>
      <c r="AD12" s="17">
        <v>0.12761265687083201</v>
      </c>
      <c r="AE12" s="17"/>
      <c r="AF12" s="17">
        <v>0.18039796747602599</v>
      </c>
      <c r="AG12" s="17">
        <v>0.159996136243682</v>
      </c>
      <c r="AH12" s="17">
        <v>0.20681928378185799</v>
      </c>
      <c r="AI12" s="17">
        <v>0.205693289793413</v>
      </c>
      <c r="AJ12" s="17">
        <v>0.227572382868308</v>
      </c>
      <c r="AK12" s="17"/>
      <c r="AL12" s="17">
        <v>0.13960779216055799</v>
      </c>
      <c r="AM12" s="17">
        <v>0.14011718456563499</v>
      </c>
      <c r="AN12" s="17">
        <v>0.135837548691564</v>
      </c>
      <c r="AO12" s="17">
        <v>0.23172360735667</v>
      </c>
      <c r="AP12" s="17">
        <v>0.186031732573887</v>
      </c>
      <c r="AQ12" s="17">
        <v>0.22161999679633601</v>
      </c>
      <c r="AR12" s="17"/>
      <c r="AS12" s="17">
        <v>9.3579420447183495E-2</v>
      </c>
      <c r="AT12" s="17">
        <v>0.174698277652068</v>
      </c>
      <c r="AU12" s="17">
        <v>0.234000512127438</v>
      </c>
      <c r="AV12" s="17">
        <v>0.153265061594409</v>
      </c>
      <c r="AW12" s="17">
        <v>0.13752427109801099</v>
      </c>
      <c r="AX12" s="17"/>
      <c r="AY12" s="17">
        <v>8.5331282997693603E-2</v>
      </c>
      <c r="AZ12" s="17">
        <v>0.22267468824779901</v>
      </c>
      <c r="BA12" s="17">
        <v>0.21873992413629101</v>
      </c>
      <c r="BB12" s="17">
        <v>0.12959328251897201</v>
      </c>
      <c r="BC12" s="17">
        <v>0.14213585853514599</v>
      </c>
      <c r="BD12" s="17"/>
      <c r="BE12" s="17">
        <v>0.112773015620657</v>
      </c>
      <c r="BF12" s="17">
        <v>0.186497624518391</v>
      </c>
      <c r="BG12" s="17">
        <v>0.174661219969657</v>
      </c>
      <c r="BH12" s="17">
        <v>0.16542390845104099</v>
      </c>
      <c r="BI12" s="17"/>
      <c r="BJ12" s="17">
        <v>0.16929333681870101</v>
      </c>
      <c r="BK12" s="17">
        <v>0.122863145274727</v>
      </c>
      <c r="BL12" s="17">
        <v>0.144068530715247</v>
      </c>
      <c r="BM12" s="17">
        <v>0.19580214048477801</v>
      </c>
      <c r="BN12" s="17"/>
      <c r="BO12" s="17">
        <v>0.15322563578176401</v>
      </c>
      <c r="BP12" s="17">
        <v>0.175744344496088</v>
      </c>
      <c r="BQ12" s="17">
        <v>0.175383488180712</v>
      </c>
      <c r="BR12" s="17"/>
      <c r="BS12" s="17">
        <v>0.18333853615183099</v>
      </c>
      <c r="BT12" s="17">
        <v>0.15890287142620299</v>
      </c>
      <c r="BU12" s="17"/>
      <c r="BV12" s="17">
        <v>0.14700677101710599</v>
      </c>
      <c r="BW12" s="17">
        <v>0.183858601459266</v>
      </c>
      <c r="BX12" s="17">
        <v>0.15616142854332599</v>
      </c>
      <c r="BY12" s="17"/>
      <c r="BZ12" s="17">
        <v>0.127064132754972</v>
      </c>
      <c r="CA12" s="17">
        <v>0.21531234206056901</v>
      </c>
    </row>
    <row r="13" spans="2:79" x14ac:dyDescent="0.3">
      <c r="B13" s="18" t="s">
        <v>325</v>
      </c>
      <c r="C13" s="17">
        <v>0.214194318350099</v>
      </c>
      <c r="D13" s="17">
        <v>0.18090924461314301</v>
      </c>
      <c r="E13" s="17">
        <v>0.245017771178141</v>
      </c>
      <c r="F13" s="17"/>
      <c r="G13" s="17">
        <v>0.17834331068793</v>
      </c>
      <c r="H13" s="17">
        <v>0.26168032634108801</v>
      </c>
      <c r="I13" s="17">
        <v>0.204124808162541</v>
      </c>
      <c r="J13" s="17">
        <v>0.20576237177729001</v>
      </c>
      <c r="K13" s="17">
        <v>0.23772144162419601</v>
      </c>
      <c r="L13" s="17">
        <v>0.195737249426857</v>
      </c>
      <c r="M13" s="17"/>
      <c r="N13" s="17">
        <v>0.19074920825376299</v>
      </c>
      <c r="O13" s="17">
        <v>0.23458735653903101</v>
      </c>
      <c r="P13" s="17">
        <v>0.24254548061304501</v>
      </c>
      <c r="Q13" s="17">
        <v>0.19775222452560101</v>
      </c>
      <c r="R13" s="17"/>
      <c r="S13" s="17">
        <v>0.21395384929052499</v>
      </c>
      <c r="T13" s="17">
        <v>0.185056606422311</v>
      </c>
      <c r="U13" s="17">
        <v>0.115448498584201</v>
      </c>
      <c r="V13" s="17">
        <v>0.31504921308648598</v>
      </c>
      <c r="W13" s="17">
        <v>0.165551960987839</v>
      </c>
      <c r="X13" s="17">
        <v>0.143189545536963</v>
      </c>
      <c r="Y13" s="17">
        <v>0.20193971658617799</v>
      </c>
      <c r="Z13" s="17">
        <v>0.32163801058372998</v>
      </c>
      <c r="AA13" s="17">
        <v>0.15939135222586601</v>
      </c>
      <c r="AB13" s="17">
        <v>0.33569203212465698</v>
      </c>
      <c r="AC13" s="17">
        <v>0.26009746460824701</v>
      </c>
      <c r="AD13" s="17">
        <v>0.312511752798176</v>
      </c>
      <c r="AE13" s="17"/>
      <c r="AF13" s="17">
        <v>0.14851178003448301</v>
      </c>
      <c r="AG13" s="17">
        <v>0.237198460177239</v>
      </c>
      <c r="AH13" s="17">
        <v>0.13853771190924599</v>
      </c>
      <c r="AI13" s="17">
        <v>0.218427656018432</v>
      </c>
      <c r="AJ13" s="17">
        <v>0.23606320599480499</v>
      </c>
      <c r="AK13" s="17"/>
      <c r="AL13" s="17">
        <v>0.21630599501137199</v>
      </c>
      <c r="AM13" s="17">
        <v>0.20671565533748601</v>
      </c>
      <c r="AN13" s="17">
        <v>0.24791925823372599</v>
      </c>
      <c r="AO13" s="17">
        <v>0.12975164572640399</v>
      </c>
      <c r="AP13" s="17">
        <v>0.29480598048182699</v>
      </c>
      <c r="AQ13" s="17">
        <v>0.20042036263693899</v>
      </c>
      <c r="AR13" s="17"/>
      <c r="AS13" s="17">
        <v>0.20763354178555299</v>
      </c>
      <c r="AT13" s="17">
        <v>0.21426287811113601</v>
      </c>
      <c r="AU13" s="17">
        <v>0.20216936686779999</v>
      </c>
      <c r="AV13" s="17">
        <v>0.29261949550278799</v>
      </c>
      <c r="AW13" s="17">
        <v>6.5640287654350093E-2</v>
      </c>
      <c r="AX13" s="17"/>
      <c r="AY13" s="17">
        <v>0.217657975537218</v>
      </c>
      <c r="AZ13" s="17">
        <v>0.20891813152392399</v>
      </c>
      <c r="BA13" s="17">
        <v>0.20586993787329999</v>
      </c>
      <c r="BB13" s="17">
        <v>0.24696057420165199</v>
      </c>
      <c r="BC13" s="17">
        <v>0.17853170992341899</v>
      </c>
      <c r="BD13" s="17"/>
      <c r="BE13" s="17">
        <v>0.103093459085316</v>
      </c>
      <c r="BF13" s="17">
        <v>0.159467436803921</v>
      </c>
      <c r="BG13" s="17">
        <v>0.22797987843027701</v>
      </c>
      <c r="BH13" s="17">
        <v>0.244629419607551</v>
      </c>
      <c r="BI13" s="17"/>
      <c r="BJ13" s="17">
        <v>0.20581440766041201</v>
      </c>
      <c r="BK13" s="17">
        <v>0.17720771148728501</v>
      </c>
      <c r="BL13" s="17">
        <v>0.23362258039744699</v>
      </c>
      <c r="BM13" s="17">
        <v>0.210825557227488</v>
      </c>
      <c r="BN13" s="17"/>
      <c r="BO13" s="17">
        <v>0.18929672071933801</v>
      </c>
      <c r="BP13" s="17">
        <v>0.242160843671724</v>
      </c>
      <c r="BQ13" s="17">
        <v>0.213997722063132</v>
      </c>
      <c r="BR13" s="17"/>
      <c r="BS13" s="17">
        <v>0.24237733791435101</v>
      </c>
      <c r="BT13" s="17">
        <v>0.180546219105263</v>
      </c>
      <c r="BU13" s="17"/>
      <c r="BV13" s="17">
        <v>0.26643475127792499</v>
      </c>
      <c r="BW13" s="17">
        <v>0.20643710636913101</v>
      </c>
      <c r="BX13" s="17">
        <v>0.16705392442431299</v>
      </c>
      <c r="BY13" s="17"/>
      <c r="BZ13" s="17">
        <v>0.20008084721671199</v>
      </c>
      <c r="CA13" s="17">
        <v>0.257425243365967</v>
      </c>
    </row>
    <row r="14" spans="2:79" x14ac:dyDescent="0.3">
      <c r="B14" s="18" t="s">
        <v>326</v>
      </c>
      <c r="C14" s="17">
        <v>0.18589005288448501</v>
      </c>
      <c r="D14" s="17">
        <v>0.187506466577819</v>
      </c>
      <c r="E14" s="17">
        <v>0.184424262031016</v>
      </c>
      <c r="F14" s="17"/>
      <c r="G14" s="17">
        <v>0.19007744031301299</v>
      </c>
      <c r="H14" s="17">
        <v>0.13835682925565199</v>
      </c>
      <c r="I14" s="17">
        <v>0.168276346701483</v>
      </c>
      <c r="J14" s="17">
        <v>0.191252519586946</v>
      </c>
      <c r="K14" s="17">
        <v>0.25639876460776201</v>
      </c>
      <c r="L14" s="17">
        <v>0.191937837099286</v>
      </c>
      <c r="M14" s="17"/>
      <c r="N14" s="17">
        <v>0.21367709945284699</v>
      </c>
      <c r="O14" s="17">
        <v>0.15674297562793199</v>
      </c>
      <c r="P14" s="17">
        <v>0.20569321198283899</v>
      </c>
      <c r="Q14" s="17">
        <v>0.170811826384695</v>
      </c>
      <c r="R14" s="17"/>
      <c r="S14" s="17">
        <v>0.14382527812583301</v>
      </c>
      <c r="T14" s="17">
        <v>0.20261004560403201</v>
      </c>
      <c r="U14" s="17">
        <v>0.23602529101686501</v>
      </c>
      <c r="V14" s="17">
        <v>0.17926909367059099</v>
      </c>
      <c r="W14" s="17">
        <v>0.307062107918185</v>
      </c>
      <c r="X14" s="17">
        <v>0.17960614893867399</v>
      </c>
      <c r="Y14" s="17">
        <v>4.9060721785830298E-2</v>
      </c>
      <c r="Z14" s="17">
        <v>0.205723763531071</v>
      </c>
      <c r="AA14" s="17">
        <v>0.19779497622022499</v>
      </c>
      <c r="AB14" s="17">
        <v>0.18629432850010899</v>
      </c>
      <c r="AC14" s="17">
        <v>0.225170620371418</v>
      </c>
      <c r="AD14" s="17">
        <v>0.187111427698332</v>
      </c>
      <c r="AE14" s="17"/>
      <c r="AF14" s="17">
        <v>0.21938759859228199</v>
      </c>
      <c r="AG14" s="17">
        <v>0.199684913431356</v>
      </c>
      <c r="AH14" s="17">
        <v>0.19591897007551801</v>
      </c>
      <c r="AI14" s="17">
        <v>0.14827824743558099</v>
      </c>
      <c r="AJ14" s="17">
        <v>0.106701724028073</v>
      </c>
      <c r="AK14" s="17"/>
      <c r="AL14" s="17">
        <v>0.207616685116713</v>
      </c>
      <c r="AM14" s="17">
        <v>0.25467656763750102</v>
      </c>
      <c r="AN14" s="17">
        <v>0.190804167789005</v>
      </c>
      <c r="AO14" s="17">
        <v>0.171457813580674</v>
      </c>
      <c r="AP14" s="17">
        <v>0.19366836251220501</v>
      </c>
      <c r="AQ14" s="17">
        <v>0.11673328411928501</v>
      </c>
      <c r="AR14" s="17"/>
      <c r="AS14" s="17">
        <v>0.18065719201463201</v>
      </c>
      <c r="AT14" s="17">
        <v>0.19937596603777399</v>
      </c>
      <c r="AU14" s="17">
        <v>0.13978507097066201</v>
      </c>
      <c r="AV14" s="17">
        <v>0.21938399995223001</v>
      </c>
      <c r="AW14" s="17">
        <v>0.242302932242627</v>
      </c>
      <c r="AX14" s="17"/>
      <c r="AY14" s="17">
        <v>0.17997136376678999</v>
      </c>
      <c r="AZ14" s="17">
        <v>0.18281734172328401</v>
      </c>
      <c r="BA14" s="17">
        <v>0.15035305558204601</v>
      </c>
      <c r="BB14" s="17">
        <v>0.26239915968884098</v>
      </c>
      <c r="BC14" s="17">
        <v>0.26830570552199901</v>
      </c>
      <c r="BD14" s="17"/>
      <c r="BE14" s="17">
        <v>0.117418507260432</v>
      </c>
      <c r="BF14" s="17">
        <v>0.21077118379485599</v>
      </c>
      <c r="BG14" s="17">
        <v>0.18374106243976501</v>
      </c>
      <c r="BH14" s="17">
        <v>0.18168597892322999</v>
      </c>
      <c r="BI14" s="17"/>
      <c r="BJ14" s="17">
        <v>0.14425569860899401</v>
      </c>
      <c r="BK14" s="17">
        <v>0.17664642721439999</v>
      </c>
      <c r="BL14" s="17">
        <v>0.1984780352212</v>
      </c>
      <c r="BM14" s="17">
        <v>0.190688289129883</v>
      </c>
      <c r="BN14" s="17"/>
      <c r="BO14" s="17">
        <v>0.18475829607121599</v>
      </c>
      <c r="BP14" s="17">
        <v>0.103012344765787</v>
      </c>
      <c r="BQ14" s="17">
        <v>0.20282182499694201</v>
      </c>
      <c r="BR14" s="17"/>
      <c r="BS14" s="17">
        <v>0.19264476268935701</v>
      </c>
      <c r="BT14" s="17">
        <v>0.178263579124847</v>
      </c>
      <c r="BU14" s="17"/>
      <c r="BV14" s="17">
        <v>0.24935141313582901</v>
      </c>
      <c r="BW14" s="17">
        <v>0.16793028757305201</v>
      </c>
      <c r="BX14" s="17">
        <v>0.172059254285399</v>
      </c>
      <c r="BY14" s="17"/>
      <c r="BZ14" s="17">
        <v>0.189615747003651</v>
      </c>
      <c r="CA14" s="17">
        <v>4.6761758938483597E-2</v>
      </c>
    </row>
    <row r="15" spans="2:79" x14ac:dyDescent="0.3">
      <c r="B15" s="18" t="s">
        <v>327</v>
      </c>
      <c r="C15" s="19">
        <v>9.5774805541628802E-2</v>
      </c>
      <c r="D15" s="19">
        <v>0.13485243139327699</v>
      </c>
      <c r="E15" s="19">
        <v>5.8436620422898801E-2</v>
      </c>
      <c r="F15" s="19"/>
      <c r="G15" s="19">
        <v>4.9956948441220603E-2</v>
      </c>
      <c r="H15" s="19">
        <v>5.2491822663012402E-2</v>
      </c>
      <c r="I15" s="19">
        <v>8.4792985344418495E-2</v>
      </c>
      <c r="J15" s="19">
        <v>8.3667086264561097E-2</v>
      </c>
      <c r="K15" s="19">
        <v>0.12812098084571899</v>
      </c>
      <c r="L15" s="19">
        <v>0.174734472151959</v>
      </c>
      <c r="M15" s="19"/>
      <c r="N15" s="19">
        <v>9.8136278562425502E-2</v>
      </c>
      <c r="O15" s="19">
        <v>0.12998367587002799</v>
      </c>
      <c r="P15" s="19">
        <v>6.9085803570238205E-2</v>
      </c>
      <c r="Q15" s="19">
        <v>7.3265255093526299E-2</v>
      </c>
      <c r="R15" s="19"/>
      <c r="S15" s="19">
        <v>9.4333852269446294E-2</v>
      </c>
      <c r="T15" s="19">
        <v>0.11823070984909</v>
      </c>
      <c r="U15" s="19">
        <v>0.129046569265377</v>
      </c>
      <c r="V15" s="19">
        <v>7.2972591312365997E-2</v>
      </c>
      <c r="W15" s="19">
        <v>7.9976710047338903E-2</v>
      </c>
      <c r="X15" s="19">
        <v>9.1299747778201296E-2</v>
      </c>
      <c r="Y15" s="19">
        <v>8.5662736037426399E-2</v>
      </c>
      <c r="Z15" s="19">
        <v>7.7846491368113405E-2</v>
      </c>
      <c r="AA15" s="19">
        <v>0.115369023760891</v>
      </c>
      <c r="AB15" s="19">
        <v>8.8439045042875003E-2</v>
      </c>
      <c r="AC15" s="19">
        <v>4.8844155671311403E-2</v>
      </c>
      <c r="AD15" s="19">
        <v>8.9197827015791695E-2</v>
      </c>
      <c r="AE15" s="19"/>
      <c r="AF15" s="19">
        <v>0.103765226949801</v>
      </c>
      <c r="AG15" s="19">
        <v>7.5967380501027207E-2</v>
      </c>
      <c r="AH15" s="19">
        <v>0.23930728113580799</v>
      </c>
      <c r="AI15" s="19">
        <v>8.1138374264123306E-2</v>
      </c>
      <c r="AJ15" s="19">
        <v>0.135491919093393</v>
      </c>
      <c r="AK15" s="19"/>
      <c r="AL15" s="19">
        <v>8.4016901803108904E-2</v>
      </c>
      <c r="AM15" s="19">
        <v>8.6702295087695405E-2</v>
      </c>
      <c r="AN15" s="19">
        <v>0.18286173851437901</v>
      </c>
      <c r="AO15" s="19">
        <v>9.4223139817975907E-2</v>
      </c>
      <c r="AP15" s="19">
        <v>0.133233262457669</v>
      </c>
      <c r="AQ15" s="19">
        <v>6.3225154727706095E-2</v>
      </c>
      <c r="AR15" s="19"/>
      <c r="AS15" s="19">
        <v>0.110677560162058</v>
      </c>
      <c r="AT15" s="19">
        <v>9.5661043493752804E-2</v>
      </c>
      <c r="AU15" s="19">
        <v>7.9349880282683E-2</v>
      </c>
      <c r="AV15" s="19">
        <v>8.0843410766514898E-2</v>
      </c>
      <c r="AW15" s="19">
        <v>0.158140572951393</v>
      </c>
      <c r="AX15" s="19"/>
      <c r="AY15" s="19">
        <v>0.111996417166628</v>
      </c>
      <c r="AZ15" s="19">
        <v>8.24431240483154E-2</v>
      </c>
      <c r="BA15" s="19">
        <v>8.2208281972352096E-2</v>
      </c>
      <c r="BB15" s="19">
        <v>0.11952610752772599</v>
      </c>
      <c r="BC15" s="19">
        <v>0.100848893072588</v>
      </c>
      <c r="BD15" s="19"/>
      <c r="BE15" s="19">
        <v>0.14312856457919301</v>
      </c>
      <c r="BF15" s="19">
        <v>8.1212638227841596E-2</v>
      </c>
      <c r="BG15" s="19">
        <v>9.9774906870792698E-2</v>
      </c>
      <c r="BH15" s="19">
        <v>9.3568814964801197E-2</v>
      </c>
      <c r="BI15" s="19"/>
      <c r="BJ15" s="19">
        <v>0.104597060763124</v>
      </c>
      <c r="BK15" s="19">
        <v>9.6813786928628201E-2</v>
      </c>
      <c r="BL15" s="19">
        <v>0.12754219046701001</v>
      </c>
      <c r="BM15" s="19">
        <v>7.78672414621185E-2</v>
      </c>
      <c r="BN15" s="19"/>
      <c r="BO15" s="19">
        <v>9.3121015840896604E-2</v>
      </c>
      <c r="BP15" s="19">
        <v>6.90564540226314E-2</v>
      </c>
      <c r="BQ15" s="19">
        <v>0.10175811964378299</v>
      </c>
      <c r="BR15" s="19"/>
      <c r="BS15" s="19">
        <v>8.9911973906289605E-2</v>
      </c>
      <c r="BT15" s="19">
        <v>0.103231406767728</v>
      </c>
      <c r="BU15" s="19"/>
      <c r="BV15" s="19">
        <v>8.8293681576465805E-2</v>
      </c>
      <c r="BW15" s="19">
        <v>9.4947916221564094E-2</v>
      </c>
      <c r="BX15" s="19">
        <v>0.112876951769213</v>
      </c>
      <c r="BY15" s="19"/>
      <c r="BZ15" s="19">
        <v>5.6342504348782199E-2</v>
      </c>
      <c r="CA15" s="19">
        <v>4.8403550948956299E-2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655</v>
      </c>
      <c r="D7" s="10">
        <v>304</v>
      </c>
      <c r="E7" s="10">
        <v>346</v>
      </c>
      <c r="F7" s="10"/>
      <c r="G7" s="10">
        <v>105</v>
      </c>
      <c r="H7" s="10">
        <v>118</v>
      </c>
      <c r="I7" s="10">
        <v>110</v>
      </c>
      <c r="J7" s="10">
        <v>99</v>
      </c>
      <c r="K7" s="10">
        <v>92</v>
      </c>
      <c r="L7" s="10">
        <v>131</v>
      </c>
      <c r="M7" s="10"/>
      <c r="N7" s="10">
        <v>196</v>
      </c>
      <c r="O7" s="10">
        <v>170</v>
      </c>
      <c r="P7" s="10">
        <v>127</v>
      </c>
      <c r="Q7" s="10">
        <v>161</v>
      </c>
      <c r="R7" s="10"/>
      <c r="S7" s="10">
        <v>105</v>
      </c>
      <c r="T7" s="10">
        <v>93</v>
      </c>
      <c r="U7" s="10">
        <v>59</v>
      </c>
      <c r="V7" s="10">
        <v>44</v>
      </c>
      <c r="W7" s="10">
        <v>42</v>
      </c>
      <c r="X7" s="10">
        <v>61</v>
      </c>
      <c r="Y7" s="10">
        <v>58</v>
      </c>
      <c r="Z7" s="10">
        <v>25</v>
      </c>
      <c r="AA7" s="10">
        <v>66</v>
      </c>
      <c r="AB7" s="10">
        <v>58</v>
      </c>
      <c r="AC7" s="10">
        <v>23</v>
      </c>
      <c r="AD7" s="10">
        <v>21</v>
      </c>
      <c r="AE7" s="10"/>
      <c r="AF7" s="10">
        <v>121</v>
      </c>
      <c r="AG7" s="10">
        <v>221</v>
      </c>
      <c r="AH7" s="10">
        <v>60</v>
      </c>
      <c r="AI7" s="10">
        <v>74</v>
      </c>
      <c r="AJ7" s="10">
        <v>39</v>
      </c>
      <c r="AK7" s="10"/>
      <c r="AL7" s="10">
        <v>170</v>
      </c>
      <c r="AM7" s="10">
        <v>113</v>
      </c>
      <c r="AN7" s="10">
        <v>69</v>
      </c>
      <c r="AO7" s="10">
        <v>125</v>
      </c>
      <c r="AP7" s="10">
        <v>51</v>
      </c>
      <c r="AQ7" s="10">
        <v>59</v>
      </c>
      <c r="AR7" s="10"/>
      <c r="AS7" s="10">
        <v>103</v>
      </c>
      <c r="AT7" s="10">
        <v>334</v>
      </c>
      <c r="AU7" s="10">
        <v>144</v>
      </c>
      <c r="AV7" s="10">
        <v>59</v>
      </c>
      <c r="AW7" s="10">
        <v>14</v>
      </c>
      <c r="AX7" s="10"/>
      <c r="AY7" s="10">
        <v>163</v>
      </c>
      <c r="AZ7" s="10">
        <v>242</v>
      </c>
      <c r="BA7" s="10">
        <v>147</v>
      </c>
      <c r="BB7" s="10">
        <v>79</v>
      </c>
      <c r="BC7" s="10">
        <v>19</v>
      </c>
      <c r="BD7" s="10"/>
      <c r="BE7" s="10">
        <v>27</v>
      </c>
      <c r="BF7" s="10">
        <v>117</v>
      </c>
      <c r="BG7" s="10">
        <v>319</v>
      </c>
      <c r="BH7" s="10">
        <v>188</v>
      </c>
      <c r="BI7" s="10"/>
      <c r="BJ7" s="10">
        <v>88</v>
      </c>
      <c r="BK7" s="10">
        <v>51</v>
      </c>
      <c r="BL7" s="10">
        <v>173</v>
      </c>
      <c r="BM7" s="10">
        <v>340</v>
      </c>
      <c r="BN7" s="10"/>
      <c r="BO7" s="10">
        <v>90</v>
      </c>
      <c r="BP7" s="10">
        <v>93</v>
      </c>
      <c r="BQ7" s="10">
        <v>471</v>
      </c>
      <c r="BR7" s="10"/>
      <c r="BS7" s="10">
        <v>361</v>
      </c>
      <c r="BT7" s="10">
        <v>293</v>
      </c>
      <c r="BU7" s="10"/>
      <c r="BV7" s="10">
        <v>154</v>
      </c>
      <c r="BW7" s="10">
        <v>261</v>
      </c>
      <c r="BX7" s="10">
        <v>207</v>
      </c>
      <c r="BY7" s="10"/>
      <c r="BZ7" s="10">
        <v>39</v>
      </c>
      <c r="CA7" s="10">
        <v>45</v>
      </c>
    </row>
    <row r="8" spans="2:79" ht="30" customHeight="1" x14ac:dyDescent="0.3">
      <c r="B8" s="11" t="s">
        <v>20</v>
      </c>
      <c r="C8" s="11">
        <v>656</v>
      </c>
      <c r="D8" s="11">
        <v>311</v>
      </c>
      <c r="E8" s="11">
        <v>340</v>
      </c>
      <c r="F8" s="11"/>
      <c r="G8" s="11">
        <v>99</v>
      </c>
      <c r="H8" s="11">
        <v>124</v>
      </c>
      <c r="I8" s="11">
        <v>109</v>
      </c>
      <c r="J8" s="11">
        <v>115</v>
      </c>
      <c r="K8" s="11">
        <v>86</v>
      </c>
      <c r="L8" s="11">
        <v>123</v>
      </c>
      <c r="M8" s="11"/>
      <c r="N8" s="11">
        <v>183</v>
      </c>
      <c r="O8" s="11">
        <v>172</v>
      </c>
      <c r="P8" s="11">
        <v>133</v>
      </c>
      <c r="Q8" s="11">
        <v>167</v>
      </c>
      <c r="R8" s="11"/>
      <c r="S8" s="11">
        <v>99</v>
      </c>
      <c r="T8" s="11">
        <v>87</v>
      </c>
      <c r="U8" s="11">
        <v>61</v>
      </c>
      <c r="V8" s="11">
        <v>43</v>
      </c>
      <c r="W8" s="11">
        <v>43</v>
      </c>
      <c r="X8" s="11">
        <v>60</v>
      </c>
      <c r="Y8" s="11">
        <v>54</v>
      </c>
      <c r="Z8" s="11">
        <v>26</v>
      </c>
      <c r="AA8" s="11">
        <v>62</v>
      </c>
      <c r="AB8" s="11">
        <v>64</v>
      </c>
      <c r="AC8" s="11">
        <v>31</v>
      </c>
      <c r="AD8" s="11">
        <v>25</v>
      </c>
      <c r="AE8" s="11"/>
      <c r="AF8" s="11">
        <v>117</v>
      </c>
      <c r="AG8" s="11">
        <v>218</v>
      </c>
      <c r="AH8" s="11">
        <v>59</v>
      </c>
      <c r="AI8" s="11">
        <v>76</v>
      </c>
      <c r="AJ8" s="11">
        <v>41</v>
      </c>
      <c r="AK8" s="11"/>
      <c r="AL8" s="11">
        <v>167</v>
      </c>
      <c r="AM8" s="11">
        <v>111</v>
      </c>
      <c r="AN8" s="11">
        <v>68</v>
      </c>
      <c r="AO8" s="11">
        <v>125</v>
      </c>
      <c r="AP8" s="11">
        <v>51</v>
      </c>
      <c r="AQ8" s="11">
        <v>61</v>
      </c>
      <c r="AR8" s="11"/>
      <c r="AS8" s="11">
        <v>102</v>
      </c>
      <c r="AT8" s="11">
        <v>335</v>
      </c>
      <c r="AU8" s="11">
        <v>144</v>
      </c>
      <c r="AV8" s="11">
        <v>60</v>
      </c>
      <c r="AW8" s="11">
        <v>14</v>
      </c>
      <c r="AX8" s="11"/>
      <c r="AY8" s="11">
        <v>163</v>
      </c>
      <c r="AZ8" s="11">
        <v>239</v>
      </c>
      <c r="BA8" s="11">
        <v>148</v>
      </c>
      <c r="BB8" s="11">
        <v>82</v>
      </c>
      <c r="BC8" s="11">
        <v>20</v>
      </c>
      <c r="BD8" s="11"/>
      <c r="BE8" s="11">
        <v>26</v>
      </c>
      <c r="BF8" s="11">
        <v>118</v>
      </c>
      <c r="BG8" s="11">
        <v>318</v>
      </c>
      <c r="BH8" s="11">
        <v>190</v>
      </c>
      <c r="BI8" s="11"/>
      <c r="BJ8" s="11">
        <v>90</v>
      </c>
      <c r="BK8" s="11">
        <v>49</v>
      </c>
      <c r="BL8" s="11">
        <v>174</v>
      </c>
      <c r="BM8" s="11">
        <v>340</v>
      </c>
      <c r="BN8" s="11"/>
      <c r="BO8" s="11">
        <v>91</v>
      </c>
      <c r="BP8" s="11">
        <v>93</v>
      </c>
      <c r="BQ8" s="11">
        <v>471</v>
      </c>
      <c r="BR8" s="11"/>
      <c r="BS8" s="11">
        <v>360</v>
      </c>
      <c r="BT8" s="11">
        <v>295</v>
      </c>
      <c r="BU8" s="11"/>
      <c r="BV8" s="11">
        <v>155</v>
      </c>
      <c r="BW8" s="11">
        <v>265</v>
      </c>
      <c r="BX8" s="11">
        <v>203</v>
      </c>
      <c r="BY8" s="11"/>
      <c r="BZ8" s="11">
        <v>40</v>
      </c>
      <c r="CA8" s="11">
        <v>43</v>
      </c>
    </row>
    <row r="9" spans="2:79" x14ac:dyDescent="0.3">
      <c r="B9" s="18" t="s">
        <v>321</v>
      </c>
      <c r="C9" s="17">
        <v>2.2466107469245201E-2</v>
      </c>
      <c r="D9" s="17">
        <v>2.6003268165532899E-2</v>
      </c>
      <c r="E9" s="17">
        <v>1.95531055818721E-2</v>
      </c>
      <c r="F9" s="17"/>
      <c r="G9" s="17">
        <v>2.7195327392087E-2</v>
      </c>
      <c r="H9" s="17">
        <v>1.40603324611375E-2</v>
      </c>
      <c r="I9" s="17">
        <v>5.7001489625881002E-2</v>
      </c>
      <c r="J9" s="17">
        <v>1.2447251052441001E-2</v>
      </c>
      <c r="K9" s="17">
        <v>2.0865130531487901E-2</v>
      </c>
      <c r="L9" s="17">
        <v>7.1608618678507497E-3</v>
      </c>
      <c r="M9" s="17"/>
      <c r="N9" s="17">
        <v>4.1125906006868003E-2</v>
      </c>
      <c r="O9" s="17">
        <v>5.8994108149529002E-3</v>
      </c>
      <c r="P9" s="17">
        <v>1.43946697663557E-2</v>
      </c>
      <c r="Q9" s="17">
        <v>2.5616072707384401E-2</v>
      </c>
      <c r="R9" s="17"/>
      <c r="S9" s="17">
        <v>5.8729600700599502E-2</v>
      </c>
      <c r="T9" s="17">
        <v>9.5548318764139793E-3</v>
      </c>
      <c r="U9" s="17">
        <v>0</v>
      </c>
      <c r="V9" s="17">
        <v>0</v>
      </c>
      <c r="W9" s="17">
        <v>0</v>
      </c>
      <c r="X9" s="17">
        <v>2.84907959975968E-2</v>
      </c>
      <c r="Y9" s="17">
        <v>1.6051102655086299E-2</v>
      </c>
      <c r="Z9" s="17">
        <v>0</v>
      </c>
      <c r="AA9" s="17">
        <v>2.9578465798831201E-2</v>
      </c>
      <c r="AB9" s="17">
        <v>1.6523446883194001E-2</v>
      </c>
      <c r="AC9" s="17">
        <v>0</v>
      </c>
      <c r="AD9" s="17">
        <v>0.103805144504581</v>
      </c>
      <c r="AE9" s="17"/>
      <c r="AF9" s="17">
        <v>2.4541273140613801E-2</v>
      </c>
      <c r="AG9" s="17">
        <v>2.7435013930217401E-2</v>
      </c>
      <c r="AH9" s="17">
        <v>0</v>
      </c>
      <c r="AI9" s="17">
        <v>3.1190441138694201E-2</v>
      </c>
      <c r="AJ9" s="17">
        <v>2.4839342347193299E-2</v>
      </c>
      <c r="AK9" s="17"/>
      <c r="AL9" s="17">
        <v>3.5729967544181701E-2</v>
      </c>
      <c r="AM9" s="17">
        <v>3.1712238278931403E-2</v>
      </c>
      <c r="AN9" s="17">
        <v>1.52093288035446E-2</v>
      </c>
      <c r="AO9" s="17">
        <v>1.3755324391087599E-2</v>
      </c>
      <c r="AP9" s="17">
        <v>0</v>
      </c>
      <c r="AQ9" s="17">
        <v>0</v>
      </c>
      <c r="AR9" s="17"/>
      <c r="AS9" s="17">
        <v>3.1511169044683297E-2</v>
      </c>
      <c r="AT9" s="17">
        <v>2.2761218177417001E-2</v>
      </c>
      <c r="AU9" s="17">
        <v>1.3328445267921899E-2</v>
      </c>
      <c r="AV9" s="17">
        <v>1.38564427408416E-2</v>
      </c>
      <c r="AW9" s="17">
        <v>8.0543542887175495E-2</v>
      </c>
      <c r="AX9" s="17"/>
      <c r="AY9" s="17">
        <v>3.8403665535467098E-2</v>
      </c>
      <c r="AZ9" s="17">
        <v>1.9737224770308599E-2</v>
      </c>
      <c r="BA9" s="17">
        <v>1.7607148869138299E-2</v>
      </c>
      <c r="BB9" s="17">
        <v>0</v>
      </c>
      <c r="BC9" s="17">
        <v>5.9099623480467198E-2</v>
      </c>
      <c r="BD9" s="17"/>
      <c r="BE9" s="17">
        <v>2.5270552954977901E-2</v>
      </c>
      <c r="BF9" s="17">
        <v>4.2590151144267299E-2</v>
      </c>
      <c r="BG9" s="17">
        <v>1.9809233589453801E-2</v>
      </c>
      <c r="BH9" s="17">
        <v>1.4512404364711899E-2</v>
      </c>
      <c r="BI9" s="17"/>
      <c r="BJ9" s="17">
        <v>3.9836944374416997E-2</v>
      </c>
      <c r="BK9" s="17">
        <v>5.61552113682212E-2</v>
      </c>
      <c r="BL9" s="17">
        <v>1.52208393988613E-2</v>
      </c>
      <c r="BM9" s="17">
        <v>1.6900016846785999E-2</v>
      </c>
      <c r="BN9" s="17"/>
      <c r="BO9" s="17">
        <v>3.53486121473683E-2</v>
      </c>
      <c r="BP9" s="17">
        <v>3.5054215721869002E-2</v>
      </c>
      <c r="BQ9" s="17">
        <v>1.7566024406539399E-2</v>
      </c>
      <c r="BR9" s="17"/>
      <c r="BS9" s="17">
        <v>3.1070950304349299E-2</v>
      </c>
      <c r="BT9" s="17">
        <v>1.20528922118517E-2</v>
      </c>
      <c r="BU9" s="17"/>
      <c r="BV9" s="17">
        <v>6.1352674745147901E-3</v>
      </c>
      <c r="BW9" s="17">
        <v>1.3810073538010101E-2</v>
      </c>
      <c r="BX9" s="17">
        <v>4.4791434449339501E-2</v>
      </c>
      <c r="BY9" s="17"/>
      <c r="BZ9" s="17">
        <v>0</v>
      </c>
      <c r="CA9" s="17">
        <v>3.1053620538924898E-2</v>
      </c>
    </row>
    <row r="10" spans="2:79" x14ac:dyDescent="0.3">
      <c r="B10" s="18" t="s">
        <v>322</v>
      </c>
      <c r="C10" s="17">
        <v>5.9038192121661101E-2</v>
      </c>
      <c r="D10" s="17">
        <v>7.0875736696159305E-2</v>
      </c>
      <c r="E10" s="17">
        <v>4.9052503381269701E-2</v>
      </c>
      <c r="F10" s="17"/>
      <c r="G10" s="17">
        <v>0.119952749709693</v>
      </c>
      <c r="H10" s="17">
        <v>9.9268967595537397E-2</v>
      </c>
      <c r="I10" s="17">
        <v>9.1290818371738094E-2</v>
      </c>
      <c r="J10" s="17">
        <v>3.1852843105862699E-2</v>
      </c>
      <c r="K10" s="17">
        <v>0</v>
      </c>
      <c r="L10" s="17">
        <v>7.44658683612543E-3</v>
      </c>
      <c r="M10" s="17"/>
      <c r="N10" s="17">
        <v>5.5886542315954697E-2</v>
      </c>
      <c r="O10" s="17">
        <v>6.6361147128970899E-2</v>
      </c>
      <c r="P10" s="17">
        <v>7.4980898520672606E-2</v>
      </c>
      <c r="Q10" s="17">
        <v>4.2634707920400798E-2</v>
      </c>
      <c r="R10" s="17"/>
      <c r="S10" s="17">
        <v>0.105800472073747</v>
      </c>
      <c r="T10" s="17">
        <v>4.49428585768833E-2</v>
      </c>
      <c r="U10" s="17">
        <v>1.5242118816169501E-2</v>
      </c>
      <c r="V10" s="17">
        <v>4.63487156615544E-2</v>
      </c>
      <c r="W10" s="17">
        <v>2.9865403786581399E-2</v>
      </c>
      <c r="X10" s="17">
        <v>6.6446344585694095E-2</v>
      </c>
      <c r="Y10" s="17">
        <v>0</v>
      </c>
      <c r="Z10" s="17">
        <v>9.3157594946850206E-2</v>
      </c>
      <c r="AA10" s="17">
        <v>0.102442551652527</v>
      </c>
      <c r="AB10" s="17">
        <v>9.1672444301240802E-2</v>
      </c>
      <c r="AC10" s="17">
        <v>4.3674701245574897E-2</v>
      </c>
      <c r="AD10" s="17">
        <v>0</v>
      </c>
      <c r="AE10" s="17"/>
      <c r="AF10" s="17">
        <v>3.5899342321643497E-2</v>
      </c>
      <c r="AG10" s="17">
        <v>8.5619763682121097E-2</v>
      </c>
      <c r="AH10" s="17">
        <v>1.8020571397549499E-2</v>
      </c>
      <c r="AI10" s="17">
        <v>4.1462303341059797E-2</v>
      </c>
      <c r="AJ10" s="17">
        <v>5.35272617672468E-2</v>
      </c>
      <c r="AK10" s="17"/>
      <c r="AL10" s="17">
        <v>8.7210919682775903E-2</v>
      </c>
      <c r="AM10" s="17">
        <v>4.8958363442505801E-2</v>
      </c>
      <c r="AN10" s="17">
        <v>3.10172117892424E-2</v>
      </c>
      <c r="AO10" s="17">
        <v>5.55321197808121E-2</v>
      </c>
      <c r="AP10" s="17">
        <v>4.55674834222441E-2</v>
      </c>
      <c r="AQ10" s="17">
        <v>6.5861276834470503E-2</v>
      </c>
      <c r="AR10" s="17"/>
      <c r="AS10" s="17">
        <v>0.133611213333163</v>
      </c>
      <c r="AT10" s="17">
        <v>5.13293246145132E-2</v>
      </c>
      <c r="AU10" s="17">
        <v>2.5996508107114999E-2</v>
      </c>
      <c r="AV10" s="17">
        <v>6.9855275282202603E-2</v>
      </c>
      <c r="AW10" s="17">
        <v>0</v>
      </c>
      <c r="AX10" s="17"/>
      <c r="AY10" s="17">
        <v>7.9049007171422506E-2</v>
      </c>
      <c r="AZ10" s="17">
        <v>5.7860168798435301E-2</v>
      </c>
      <c r="BA10" s="17">
        <v>3.8455016680929099E-2</v>
      </c>
      <c r="BB10" s="17">
        <v>6.4496465986362897E-2</v>
      </c>
      <c r="BC10" s="17">
        <v>5.4372879759148098E-2</v>
      </c>
      <c r="BD10" s="17"/>
      <c r="BE10" s="17">
        <v>7.6523049205955401E-2</v>
      </c>
      <c r="BF10" s="17">
        <v>8.5564629253932101E-2</v>
      </c>
      <c r="BG10" s="17">
        <v>6.0257806252840003E-2</v>
      </c>
      <c r="BH10" s="17">
        <v>3.9352652553567097E-2</v>
      </c>
      <c r="BI10" s="17"/>
      <c r="BJ10" s="17">
        <v>8.4169917060068294E-2</v>
      </c>
      <c r="BK10" s="17">
        <v>4.3130521159224798E-2</v>
      </c>
      <c r="BL10" s="17">
        <v>7.0616807707223894E-2</v>
      </c>
      <c r="BM10" s="17">
        <v>4.9247231671283198E-2</v>
      </c>
      <c r="BN10" s="17"/>
      <c r="BO10" s="17">
        <v>0.123399175439366</v>
      </c>
      <c r="BP10" s="17">
        <v>7.8912392717176996E-2</v>
      </c>
      <c r="BQ10" s="17">
        <v>4.2881230552551802E-2</v>
      </c>
      <c r="BR10" s="17"/>
      <c r="BS10" s="17">
        <v>5.2475552708713097E-2</v>
      </c>
      <c r="BT10" s="17">
        <v>6.7228015431753593E-2</v>
      </c>
      <c r="BU10" s="17"/>
      <c r="BV10" s="17">
        <v>8.2054008372528894E-2</v>
      </c>
      <c r="BW10" s="17">
        <v>4.5011591908924301E-2</v>
      </c>
      <c r="BX10" s="17">
        <v>6.5020621159067302E-2</v>
      </c>
      <c r="BY10" s="17"/>
      <c r="BZ10" s="17">
        <v>7.9852363707891602E-2</v>
      </c>
      <c r="CA10" s="17">
        <v>0.180550920366889</v>
      </c>
    </row>
    <row r="11" spans="2:79" x14ac:dyDescent="0.3">
      <c r="B11" s="18" t="s">
        <v>323</v>
      </c>
      <c r="C11" s="17">
        <v>0.122631123049789</v>
      </c>
      <c r="D11" s="17">
        <v>0.114671837326406</v>
      </c>
      <c r="E11" s="17">
        <v>0.12901552887957199</v>
      </c>
      <c r="F11" s="17"/>
      <c r="G11" s="17">
        <v>0.23695148421380199</v>
      </c>
      <c r="H11" s="17">
        <v>0.20206783132651401</v>
      </c>
      <c r="I11" s="17">
        <v>9.1398636936455002E-2</v>
      </c>
      <c r="J11" s="17">
        <v>9.2446226897991604E-2</v>
      </c>
      <c r="K11" s="17">
        <v>4.0537313909965997E-2</v>
      </c>
      <c r="L11" s="17">
        <v>6.33088196712423E-2</v>
      </c>
      <c r="M11" s="17"/>
      <c r="N11" s="17">
        <v>0.12531403137826799</v>
      </c>
      <c r="O11" s="17">
        <v>0.113295316917104</v>
      </c>
      <c r="P11" s="17">
        <v>0.131721987083775</v>
      </c>
      <c r="Q11" s="17">
        <v>0.122854747661476</v>
      </c>
      <c r="R11" s="17"/>
      <c r="S11" s="17">
        <v>0.13813091835959501</v>
      </c>
      <c r="T11" s="17">
        <v>0.107642096422048</v>
      </c>
      <c r="U11" s="17">
        <v>0.14741499813172601</v>
      </c>
      <c r="V11" s="17">
        <v>9.1544077111385305E-2</v>
      </c>
      <c r="W11" s="17">
        <v>9.4501719827560199E-2</v>
      </c>
      <c r="X11" s="17">
        <v>0.153018387369322</v>
      </c>
      <c r="Y11" s="17">
        <v>0.16214476446427201</v>
      </c>
      <c r="Z11" s="17">
        <v>0.113140219228113</v>
      </c>
      <c r="AA11" s="17">
        <v>0.112769571445727</v>
      </c>
      <c r="AB11" s="17">
        <v>8.3173324516593594E-2</v>
      </c>
      <c r="AC11" s="17">
        <v>3.9212839663019701E-2</v>
      </c>
      <c r="AD11" s="17">
        <v>0.23755865303531701</v>
      </c>
      <c r="AE11" s="17"/>
      <c r="AF11" s="17">
        <v>0.104810840191344</v>
      </c>
      <c r="AG11" s="17">
        <v>0.17083445592186</v>
      </c>
      <c r="AH11" s="17">
        <v>4.9519251483144101E-2</v>
      </c>
      <c r="AI11" s="17">
        <v>7.71646227855632E-2</v>
      </c>
      <c r="AJ11" s="17">
        <v>0.10066066740820399</v>
      </c>
      <c r="AK11" s="17"/>
      <c r="AL11" s="17">
        <v>0.16358038186948801</v>
      </c>
      <c r="AM11" s="17">
        <v>0.12273541111461</v>
      </c>
      <c r="AN11" s="17">
        <v>7.45361630531092E-2</v>
      </c>
      <c r="AO11" s="17">
        <v>8.3138881255685401E-2</v>
      </c>
      <c r="AP11" s="17">
        <v>0.14550425904572101</v>
      </c>
      <c r="AQ11" s="17">
        <v>0.10669068499352399</v>
      </c>
      <c r="AR11" s="17"/>
      <c r="AS11" s="17">
        <v>0.14558506707185301</v>
      </c>
      <c r="AT11" s="17">
        <v>0.104836464380537</v>
      </c>
      <c r="AU11" s="17">
        <v>0.12951630318009399</v>
      </c>
      <c r="AV11" s="17">
        <v>0.14299647496350701</v>
      </c>
      <c r="AW11" s="17">
        <v>0.22919303165645799</v>
      </c>
      <c r="AX11" s="17"/>
      <c r="AY11" s="17">
        <v>0.122192924761563</v>
      </c>
      <c r="AZ11" s="17">
        <v>0.102627857527836</v>
      </c>
      <c r="BA11" s="17">
        <v>0.15739399170568399</v>
      </c>
      <c r="BB11" s="17">
        <v>0.10183681857728</v>
      </c>
      <c r="BC11" s="17">
        <v>0.17508175797067799</v>
      </c>
      <c r="BD11" s="17"/>
      <c r="BE11" s="17">
        <v>0.15133651081452501</v>
      </c>
      <c r="BF11" s="17">
        <v>0.15261320849312501</v>
      </c>
      <c r="BG11" s="17">
        <v>0.126843686545837</v>
      </c>
      <c r="BH11" s="17">
        <v>9.5547568445725803E-2</v>
      </c>
      <c r="BI11" s="17"/>
      <c r="BJ11" s="17">
        <v>0.117715695304658</v>
      </c>
      <c r="BK11" s="17">
        <v>0.233087419463369</v>
      </c>
      <c r="BL11" s="17">
        <v>9.0112139193242902E-2</v>
      </c>
      <c r="BM11" s="17">
        <v>0.12576973448278</v>
      </c>
      <c r="BN11" s="17"/>
      <c r="BO11" s="17">
        <v>0.120650385900322</v>
      </c>
      <c r="BP11" s="17">
        <v>0.20363533355548799</v>
      </c>
      <c r="BQ11" s="17">
        <v>0.10739034437921099</v>
      </c>
      <c r="BR11" s="17"/>
      <c r="BS11" s="17">
        <v>9.8111934713195501E-2</v>
      </c>
      <c r="BT11" s="17">
        <v>0.15291087500035699</v>
      </c>
      <c r="BU11" s="17"/>
      <c r="BV11" s="17">
        <v>0.142756283796063</v>
      </c>
      <c r="BW11" s="17">
        <v>0.115352014669537</v>
      </c>
      <c r="BX11" s="17">
        <v>0.12194890185061701</v>
      </c>
      <c r="BY11" s="17"/>
      <c r="BZ11" s="17">
        <v>0.157257143658943</v>
      </c>
      <c r="CA11" s="17">
        <v>0.230515853732048</v>
      </c>
    </row>
    <row r="12" spans="2:79" x14ac:dyDescent="0.3">
      <c r="B12" s="18" t="s">
        <v>324</v>
      </c>
      <c r="C12" s="17">
        <v>0.14457275982252499</v>
      </c>
      <c r="D12" s="17">
        <v>0.12617607904722999</v>
      </c>
      <c r="E12" s="17">
        <v>0.16355960933765301</v>
      </c>
      <c r="F12" s="17"/>
      <c r="G12" s="17">
        <v>9.4526207370181095E-2</v>
      </c>
      <c r="H12" s="17">
        <v>0.155091761860496</v>
      </c>
      <c r="I12" s="17">
        <v>0.19266389814010099</v>
      </c>
      <c r="J12" s="17">
        <v>0.15730088855792601</v>
      </c>
      <c r="K12" s="17">
        <v>0.101540235128165</v>
      </c>
      <c r="L12" s="17">
        <v>0.14989092736068599</v>
      </c>
      <c r="M12" s="17"/>
      <c r="N12" s="17">
        <v>0.124305742414506</v>
      </c>
      <c r="O12" s="17">
        <v>0.14244829849983301</v>
      </c>
      <c r="P12" s="17">
        <v>0.12993358087147699</v>
      </c>
      <c r="Q12" s="17">
        <v>0.181651778151425</v>
      </c>
      <c r="R12" s="17"/>
      <c r="S12" s="17">
        <v>0.116766389608741</v>
      </c>
      <c r="T12" s="17">
        <v>9.8376701044219597E-2</v>
      </c>
      <c r="U12" s="17">
        <v>0.19561914397037</v>
      </c>
      <c r="V12" s="17">
        <v>0.13408159700668701</v>
      </c>
      <c r="W12" s="17">
        <v>0.186217900475558</v>
      </c>
      <c r="X12" s="17">
        <v>0.17619026051344699</v>
      </c>
      <c r="Y12" s="17">
        <v>0.19497455535766101</v>
      </c>
      <c r="Z12" s="17">
        <v>0.15664623711133999</v>
      </c>
      <c r="AA12" s="17">
        <v>0.15276212645428999</v>
      </c>
      <c r="AB12" s="17">
        <v>0.12564549521653301</v>
      </c>
      <c r="AC12" s="17">
        <v>0.12685267511782899</v>
      </c>
      <c r="AD12" s="17">
        <v>9.3587472744982497E-2</v>
      </c>
      <c r="AE12" s="17"/>
      <c r="AF12" s="17">
        <v>0.14913157537323601</v>
      </c>
      <c r="AG12" s="17">
        <v>0.150802292146658</v>
      </c>
      <c r="AH12" s="17">
        <v>9.9358407774850693E-2</v>
      </c>
      <c r="AI12" s="17">
        <v>0.18059794127416301</v>
      </c>
      <c r="AJ12" s="17">
        <v>0.14377049974523201</v>
      </c>
      <c r="AK12" s="17"/>
      <c r="AL12" s="17">
        <v>0.13234901736929999</v>
      </c>
      <c r="AM12" s="17">
        <v>0.132444754895471</v>
      </c>
      <c r="AN12" s="17">
        <v>6.4880861306716803E-2</v>
      </c>
      <c r="AO12" s="17">
        <v>0.150191856163464</v>
      </c>
      <c r="AP12" s="17">
        <v>0.113233766332044</v>
      </c>
      <c r="AQ12" s="17">
        <v>0.209330856684286</v>
      </c>
      <c r="AR12" s="17"/>
      <c r="AS12" s="17">
        <v>5.7283345498704799E-2</v>
      </c>
      <c r="AT12" s="17">
        <v>0.162050107999541</v>
      </c>
      <c r="AU12" s="17">
        <v>0.18051095648992099</v>
      </c>
      <c r="AV12" s="17">
        <v>0.102706894896626</v>
      </c>
      <c r="AW12" s="17">
        <v>0.18077494613386499</v>
      </c>
      <c r="AX12" s="17"/>
      <c r="AY12" s="17">
        <v>0.105221756006874</v>
      </c>
      <c r="AZ12" s="17">
        <v>0.14962512056838401</v>
      </c>
      <c r="BA12" s="17">
        <v>0.198497586584747</v>
      </c>
      <c r="BB12" s="17">
        <v>0.12344327581403</v>
      </c>
      <c r="BC12" s="17">
        <v>7.5885361469868906E-2</v>
      </c>
      <c r="BD12" s="17"/>
      <c r="BE12" s="17">
        <v>9.7459368542462094E-2</v>
      </c>
      <c r="BF12" s="17">
        <v>0.150068133747774</v>
      </c>
      <c r="BG12" s="17">
        <v>0.171863673727225</v>
      </c>
      <c r="BH12" s="17">
        <v>0.10483811222126201</v>
      </c>
      <c r="BI12" s="17"/>
      <c r="BJ12" s="17">
        <v>0.13215571350963101</v>
      </c>
      <c r="BK12" s="17">
        <v>0.17418848064018999</v>
      </c>
      <c r="BL12" s="17">
        <v>0.101667382661898</v>
      </c>
      <c r="BM12" s="17">
        <v>0.16362721028536101</v>
      </c>
      <c r="BN12" s="17"/>
      <c r="BO12" s="17">
        <v>0.13784392124389599</v>
      </c>
      <c r="BP12" s="17">
        <v>0.18159647854814301</v>
      </c>
      <c r="BQ12" s="17">
        <v>0.13658988223059801</v>
      </c>
      <c r="BR12" s="17"/>
      <c r="BS12" s="17">
        <v>0.15024703642260601</v>
      </c>
      <c r="BT12" s="17">
        <v>0.13487272752573901</v>
      </c>
      <c r="BU12" s="17"/>
      <c r="BV12" s="17">
        <v>0.115985379677149</v>
      </c>
      <c r="BW12" s="17">
        <v>0.16909465164149301</v>
      </c>
      <c r="BX12" s="17">
        <v>0.11561672369642501</v>
      </c>
      <c r="BY12" s="17"/>
      <c r="BZ12" s="17">
        <v>0.176302504423899</v>
      </c>
      <c r="CA12" s="17">
        <v>7.1454321898328399E-2</v>
      </c>
    </row>
    <row r="13" spans="2:79" x14ac:dyDescent="0.3">
      <c r="B13" s="18" t="s">
        <v>325</v>
      </c>
      <c r="C13" s="17">
        <v>0.23322419997284499</v>
      </c>
      <c r="D13" s="17">
        <v>0.22859019760218599</v>
      </c>
      <c r="E13" s="17">
        <v>0.23829816857177899</v>
      </c>
      <c r="F13" s="17"/>
      <c r="G13" s="17">
        <v>0.22445208311604201</v>
      </c>
      <c r="H13" s="17">
        <v>0.27100240182382601</v>
      </c>
      <c r="I13" s="17">
        <v>0.23743459901789499</v>
      </c>
      <c r="J13" s="17">
        <v>0.22874654024272301</v>
      </c>
      <c r="K13" s="17">
        <v>0.209550366558092</v>
      </c>
      <c r="L13" s="17">
        <v>0.219184146431215</v>
      </c>
      <c r="M13" s="17"/>
      <c r="N13" s="17">
        <v>0.22511083870367901</v>
      </c>
      <c r="O13" s="17">
        <v>0.28275561462024301</v>
      </c>
      <c r="P13" s="17">
        <v>0.215029271795461</v>
      </c>
      <c r="Q13" s="17">
        <v>0.20058215053117801</v>
      </c>
      <c r="R13" s="17"/>
      <c r="S13" s="17">
        <v>0.247955912227975</v>
      </c>
      <c r="T13" s="17">
        <v>0.2011516607413</v>
      </c>
      <c r="U13" s="17">
        <v>0.23740042119830701</v>
      </c>
      <c r="V13" s="17">
        <v>0.244979159093444</v>
      </c>
      <c r="W13" s="17">
        <v>0.300143635497022</v>
      </c>
      <c r="X13" s="17">
        <v>0.19986032801125</v>
      </c>
      <c r="Y13" s="17">
        <v>0.25281304925831699</v>
      </c>
      <c r="Z13" s="17">
        <v>0.232385720334117</v>
      </c>
      <c r="AA13" s="17">
        <v>9.5801155925552703E-2</v>
      </c>
      <c r="AB13" s="17">
        <v>0.24238217920896901</v>
      </c>
      <c r="AC13" s="17">
        <v>0.40324594914372203</v>
      </c>
      <c r="AD13" s="17">
        <v>0.28684168274653998</v>
      </c>
      <c r="AE13" s="17"/>
      <c r="AF13" s="17">
        <v>0.22898463361843199</v>
      </c>
      <c r="AG13" s="17">
        <v>0.247215865164084</v>
      </c>
      <c r="AH13" s="17">
        <v>0.15755844962950799</v>
      </c>
      <c r="AI13" s="17">
        <v>0.279403642782733</v>
      </c>
      <c r="AJ13" s="17">
        <v>0.244821475055709</v>
      </c>
      <c r="AK13" s="17"/>
      <c r="AL13" s="17">
        <v>0.24860407290244599</v>
      </c>
      <c r="AM13" s="17">
        <v>0.224747907221305</v>
      </c>
      <c r="AN13" s="17">
        <v>0.23380853833293799</v>
      </c>
      <c r="AO13" s="17">
        <v>0.25749959132531403</v>
      </c>
      <c r="AP13" s="17">
        <v>0.24462505263464299</v>
      </c>
      <c r="AQ13" s="17">
        <v>0.21956165809720701</v>
      </c>
      <c r="AR13" s="17"/>
      <c r="AS13" s="17">
        <v>0.23185485329123801</v>
      </c>
      <c r="AT13" s="17">
        <v>0.244948069907306</v>
      </c>
      <c r="AU13" s="17">
        <v>0.21893151760558399</v>
      </c>
      <c r="AV13" s="17">
        <v>0.26390456792015698</v>
      </c>
      <c r="AW13" s="17">
        <v>0</v>
      </c>
      <c r="AX13" s="17"/>
      <c r="AY13" s="17">
        <v>0.19558945974220299</v>
      </c>
      <c r="AZ13" s="17">
        <v>0.249075034226211</v>
      </c>
      <c r="BA13" s="17">
        <v>0.23624525376702701</v>
      </c>
      <c r="BB13" s="17">
        <v>0.27715540734143301</v>
      </c>
      <c r="BC13" s="17">
        <v>0.15824113612791699</v>
      </c>
      <c r="BD13" s="17"/>
      <c r="BE13" s="17">
        <v>0.24782374011032099</v>
      </c>
      <c r="BF13" s="17">
        <v>0.24421784029493901</v>
      </c>
      <c r="BG13" s="17">
        <v>0.26962658450438398</v>
      </c>
      <c r="BH13" s="17">
        <v>0.158510453460707</v>
      </c>
      <c r="BI13" s="17"/>
      <c r="BJ13" s="17">
        <v>0.203602609606227</v>
      </c>
      <c r="BK13" s="17">
        <v>0.20835050113619699</v>
      </c>
      <c r="BL13" s="17">
        <v>0.23524686295816499</v>
      </c>
      <c r="BM13" s="17">
        <v>0.24575413504342</v>
      </c>
      <c r="BN13" s="17"/>
      <c r="BO13" s="17">
        <v>0.24489653744534101</v>
      </c>
      <c r="BP13" s="17">
        <v>0.206614950948872</v>
      </c>
      <c r="BQ13" s="17">
        <v>0.236750180295379</v>
      </c>
      <c r="BR13" s="17"/>
      <c r="BS13" s="17">
        <v>0.24308696854466899</v>
      </c>
      <c r="BT13" s="17">
        <v>0.22196417293944501</v>
      </c>
      <c r="BU13" s="17"/>
      <c r="BV13" s="17">
        <v>0.244343089307901</v>
      </c>
      <c r="BW13" s="17">
        <v>0.238597050683379</v>
      </c>
      <c r="BX13" s="17">
        <v>0.223828599132775</v>
      </c>
      <c r="BY13" s="17"/>
      <c r="BZ13" s="17">
        <v>0.322181575361565</v>
      </c>
      <c r="CA13" s="17">
        <v>0.27198293693884801</v>
      </c>
    </row>
    <row r="14" spans="2:79" x14ac:dyDescent="0.3">
      <c r="B14" s="18" t="s">
        <v>326</v>
      </c>
      <c r="C14" s="17">
        <v>0.26643537646255799</v>
      </c>
      <c r="D14" s="17">
        <v>0.261715541381635</v>
      </c>
      <c r="E14" s="17">
        <v>0.26822505039491001</v>
      </c>
      <c r="F14" s="17"/>
      <c r="G14" s="17">
        <v>0.195937073019219</v>
      </c>
      <c r="H14" s="17">
        <v>0.182578380628931</v>
      </c>
      <c r="I14" s="17">
        <v>0.19970457289841201</v>
      </c>
      <c r="J14" s="17">
        <v>0.32746064535189601</v>
      </c>
      <c r="K14" s="17">
        <v>0.47490183292333699</v>
      </c>
      <c r="L14" s="17">
        <v>0.26478755457175801</v>
      </c>
      <c r="M14" s="17"/>
      <c r="N14" s="17">
        <v>0.274284893461059</v>
      </c>
      <c r="O14" s="17">
        <v>0.21858498248272301</v>
      </c>
      <c r="P14" s="17">
        <v>0.29409742249976301</v>
      </c>
      <c r="Q14" s="17">
        <v>0.28676301405458499</v>
      </c>
      <c r="R14" s="17"/>
      <c r="S14" s="17">
        <v>0.21635191567293999</v>
      </c>
      <c r="T14" s="17">
        <v>0.36759201033786998</v>
      </c>
      <c r="U14" s="17">
        <v>0.221262720152168</v>
      </c>
      <c r="V14" s="17">
        <v>0.275804569147722</v>
      </c>
      <c r="W14" s="17">
        <v>0.182780632135979</v>
      </c>
      <c r="X14" s="17">
        <v>0.21502919031265599</v>
      </c>
      <c r="Y14" s="17">
        <v>0.23665519752874001</v>
      </c>
      <c r="Z14" s="17">
        <v>0.16872957819692599</v>
      </c>
      <c r="AA14" s="17">
        <v>0.35230712422240401</v>
      </c>
      <c r="AB14" s="17">
        <v>0.30201403887787698</v>
      </c>
      <c r="AC14" s="17">
        <v>0.34580304752961</v>
      </c>
      <c r="AD14" s="17">
        <v>0.235504134869197</v>
      </c>
      <c r="AE14" s="17"/>
      <c r="AF14" s="17">
        <v>0.31225262155969802</v>
      </c>
      <c r="AG14" s="17">
        <v>0.20915383476156199</v>
      </c>
      <c r="AH14" s="17">
        <v>0.33982903420375099</v>
      </c>
      <c r="AI14" s="17">
        <v>0.21886241639811499</v>
      </c>
      <c r="AJ14" s="17">
        <v>0.19789410165055499</v>
      </c>
      <c r="AK14" s="17"/>
      <c r="AL14" s="17">
        <v>0.211212005691052</v>
      </c>
      <c r="AM14" s="17">
        <v>0.30500930707842</v>
      </c>
      <c r="AN14" s="17">
        <v>0.319066375227534</v>
      </c>
      <c r="AO14" s="17">
        <v>0.28148767340571301</v>
      </c>
      <c r="AP14" s="17">
        <v>0.25412284613414499</v>
      </c>
      <c r="AQ14" s="17">
        <v>0.26823947509775498</v>
      </c>
      <c r="AR14" s="17"/>
      <c r="AS14" s="17">
        <v>0.25394803684939099</v>
      </c>
      <c r="AT14" s="17">
        <v>0.27889056116842498</v>
      </c>
      <c r="AU14" s="17">
        <v>0.25011370831658902</v>
      </c>
      <c r="AV14" s="17">
        <v>0.29151177183396099</v>
      </c>
      <c r="AW14" s="17">
        <v>0.14093978681122199</v>
      </c>
      <c r="AX14" s="17"/>
      <c r="AY14" s="17">
        <v>0.29758646843109698</v>
      </c>
      <c r="AZ14" s="17">
        <v>0.27529923604607898</v>
      </c>
      <c r="BA14" s="17">
        <v>0.21250534213185199</v>
      </c>
      <c r="BB14" s="17">
        <v>0.267364901734226</v>
      </c>
      <c r="BC14" s="17">
        <v>0.31806094457176498</v>
      </c>
      <c r="BD14" s="17"/>
      <c r="BE14" s="17">
        <v>0.32285873264550902</v>
      </c>
      <c r="BF14" s="17">
        <v>0.21422675601522201</v>
      </c>
      <c r="BG14" s="17">
        <v>0.227854849083796</v>
      </c>
      <c r="BH14" s="17">
        <v>0.355621758379777</v>
      </c>
      <c r="BI14" s="17"/>
      <c r="BJ14" s="17">
        <v>0.259607696471569</v>
      </c>
      <c r="BK14" s="17">
        <v>0.18975712265631201</v>
      </c>
      <c r="BL14" s="17">
        <v>0.30810322255984601</v>
      </c>
      <c r="BM14" s="17">
        <v>0.25462111843435198</v>
      </c>
      <c r="BN14" s="17"/>
      <c r="BO14" s="17">
        <v>0.24362893615952999</v>
      </c>
      <c r="BP14" s="17">
        <v>0.14674965667048101</v>
      </c>
      <c r="BQ14" s="17">
        <v>0.29495868925812602</v>
      </c>
      <c r="BR14" s="17"/>
      <c r="BS14" s="17">
        <v>0.29187390278370501</v>
      </c>
      <c r="BT14" s="17">
        <v>0.23630195746244301</v>
      </c>
      <c r="BU14" s="17"/>
      <c r="BV14" s="17">
        <v>0.23932898382186099</v>
      </c>
      <c r="BW14" s="17">
        <v>0.27467825781479399</v>
      </c>
      <c r="BX14" s="17">
        <v>0.27120772740871701</v>
      </c>
      <c r="BY14" s="17"/>
      <c r="BZ14" s="17">
        <v>0.214547193782408</v>
      </c>
      <c r="CA14" s="17">
        <v>0.172015864643489</v>
      </c>
    </row>
    <row r="15" spans="2:79" x14ac:dyDescent="0.3">
      <c r="B15" s="18" t="s">
        <v>327</v>
      </c>
      <c r="C15" s="19">
        <v>0.15163224110137599</v>
      </c>
      <c r="D15" s="19">
        <v>0.17196733978084999</v>
      </c>
      <c r="E15" s="19">
        <v>0.132296033852944</v>
      </c>
      <c r="F15" s="19"/>
      <c r="G15" s="19">
        <v>0.10098507517897599</v>
      </c>
      <c r="H15" s="19">
        <v>7.5930324303558103E-2</v>
      </c>
      <c r="I15" s="19">
        <v>0.13050598500951799</v>
      </c>
      <c r="J15" s="19">
        <v>0.149745604791161</v>
      </c>
      <c r="K15" s="19">
        <v>0.15260512094895201</v>
      </c>
      <c r="L15" s="19">
        <v>0.28822110326112299</v>
      </c>
      <c r="M15" s="19"/>
      <c r="N15" s="19">
        <v>0.153972045719665</v>
      </c>
      <c r="O15" s="19">
        <v>0.17065522953617299</v>
      </c>
      <c r="P15" s="19">
        <v>0.139842169462496</v>
      </c>
      <c r="Q15" s="19">
        <v>0.13989752897355001</v>
      </c>
      <c r="R15" s="19"/>
      <c r="S15" s="19">
        <v>0.116264791356402</v>
      </c>
      <c r="T15" s="19">
        <v>0.17073984100126499</v>
      </c>
      <c r="U15" s="19">
        <v>0.18306059773125999</v>
      </c>
      <c r="V15" s="19">
        <v>0.20724188197920701</v>
      </c>
      <c r="W15" s="19">
        <v>0.20649070827730001</v>
      </c>
      <c r="X15" s="19">
        <v>0.16096469321003401</v>
      </c>
      <c r="Y15" s="19">
        <v>0.13736133073592499</v>
      </c>
      <c r="Z15" s="19">
        <v>0.235940650182654</v>
      </c>
      <c r="AA15" s="19">
        <v>0.15433900450066901</v>
      </c>
      <c r="AB15" s="19">
        <v>0.13858907099559301</v>
      </c>
      <c r="AC15" s="19">
        <v>4.1210787300244703E-2</v>
      </c>
      <c r="AD15" s="19">
        <v>4.2702912099382699E-2</v>
      </c>
      <c r="AE15" s="19"/>
      <c r="AF15" s="19">
        <v>0.144379713795033</v>
      </c>
      <c r="AG15" s="19">
        <v>0.108938774393498</v>
      </c>
      <c r="AH15" s="19">
        <v>0.33571428551119697</v>
      </c>
      <c r="AI15" s="19">
        <v>0.17131863227967201</v>
      </c>
      <c r="AJ15" s="19">
        <v>0.23448665202586</v>
      </c>
      <c r="AK15" s="19"/>
      <c r="AL15" s="19">
        <v>0.121313634940756</v>
      </c>
      <c r="AM15" s="19">
        <v>0.13439201796875699</v>
      </c>
      <c r="AN15" s="19">
        <v>0.261481521486915</v>
      </c>
      <c r="AO15" s="19">
        <v>0.15839455367792299</v>
      </c>
      <c r="AP15" s="19">
        <v>0.19694659243120299</v>
      </c>
      <c r="AQ15" s="19">
        <v>0.130316048292757</v>
      </c>
      <c r="AR15" s="19"/>
      <c r="AS15" s="19">
        <v>0.146206314910967</v>
      </c>
      <c r="AT15" s="19">
        <v>0.13518425375226101</v>
      </c>
      <c r="AU15" s="19">
        <v>0.181602561032775</v>
      </c>
      <c r="AV15" s="19">
        <v>0.115168572362705</v>
      </c>
      <c r="AW15" s="19">
        <v>0.36854869251127897</v>
      </c>
      <c r="AX15" s="19"/>
      <c r="AY15" s="19">
        <v>0.16195671835137401</v>
      </c>
      <c r="AZ15" s="19">
        <v>0.145775358062748</v>
      </c>
      <c r="BA15" s="19">
        <v>0.13929566026062301</v>
      </c>
      <c r="BB15" s="19">
        <v>0.16570313054666699</v>
      </c>
      <c r="BC15" s="19">
        <v>0.159258296620157</v>
      </c>
      <c r="BD15" s="19"/>
      <c r="BE15" s="19">
        <v>7.8728045726249293E-2</v>
      </c>
      <c r="BF15" s="19">
        <v>0.11071928105074</v>
      </c>
      <c r="BG15" s="19">
        <v>0.123744166296463</v>
      </c>
      <c r="BH15" s="19">
        <v>0.231617050574249</v>
      </c>
      <c r="BI15" s="19"/>
      <c r="BJ15" s="19">
        <v>0.16291142367342901</v>
      </c>
      <c r="BK15" s="19">
        <v>9.5330743576486299E-2</v>
      </c>
      <c r="BL15" s="19">
        <v>0.17903274552076201</v>
      </c>
      <c r="BM15" s="19">
        <v>0.14408055323601801</v>
      </c>
      <c r="BN15" s="19"/>
      <c r="BO15" s="19">
        <v>9.4232431664176303E-2</v>
      </c>
      <c r="BP15" s="19">
        <v>0.147436971837971</v>
      </c>
      <c r="BQ15" s="19">
        <v>0.163863648877595</v>
      </c>
      <c r="BR15" s="19"/>
      <c r="BS15" s="19">
        <v>0.13313365452276099</v>
      </c>
      <c r="BT15" s="19">
        <v>0.174669359428411</v>
      </c>
      <c r="BU15" s="19"/>
      <c r="BV15" s="19">
        <v>0.169396987549982</v>
      </c>
      <c r="BW15" s="19">
        <v>0.143456359743863</v>
      </c>
      <c r="BX15" s="19">
        <v>0.157585992303059</v>
      </c>
      <c r="BY15" s="19"/>
      <c r="BZ15" s="19">
        <v>4.9859219065292899E-2</v>
      </c>
      <c r="CA15" s="19">
        <v>4.2426481881472598E-2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655</v>
      </c>
      <c r="D7" s="10">
        <v>304</v>
      </c>
      <c r="E7" s="10">
        <v>346</v>
      </c>
      <c r="F7" s="10"/>
      <c r="G7" s="10">
        <v>105</v>
      </c>
      <c r="H7" s="10">
        <v>118</v>
      </c>
      <c r="I7" s="10">
        <v>110</v>
      </c>
      <c r="J7" s="10">
        <v>99</v>
      </c>
      <c r="K7" s="10">
        <v>92</v>
      </c>
      <c r="L7" s="10">
        <v>131</v>
      </c>
      <c r="M7" s="10"/>
      <c r="N7" s="10">
        <v>196</v>
      </c>
      <c r="O7" s="10">
        <v>170</v>
      </c>
      <c r="P7" s="10">
        <v>127</v>
      </c>
      <c r="Q7" s="10">
        <v>161</v>
      </c>
      <c r="R7" s="10"/>
      <c r="S7" s="10">
        <v>105</v>
      </c>
      <c r="T7" s="10">
        <v>93</v>
      </c>
      <c r="U7" s="10">
        <v>59</v>
      </c>
      <c r="V7" s="10">
        <v>44</v>
      </c>
      <c r="W7" s="10">
        <v>42</v>
      </c>
      <c r="X7" s="10">
        <v>61</v>
      </c>
      <c r="Y7" s="10">
        <v>58</v>
      </c>
      <c r="Z7" s="10">
        <v>25</v>
      </c>
      <c r="AA7" s="10">
        <v>66</v>
      </c>
      <c r="AB7" s="10">
        <v>58</v>
      </c>
      <c r="AC7" s="10">
        <v>23</v>
      </c>
      <c r="AD7" s="10">
        <v>21</v>
      </c>
      <c r="AE7" s="10"/>
      <c r="AF7" s="10">
        <v>121</v>
      </c>
      <c r="AG7" s="10">
        <v>221</v>
      </c>
      <c r="AH7" s="10">
        <v>60</v>
      </c>
      <c r="AI7" s="10">
        <v>74</v>
      </c>
      <c r="AJ7" s="10">
        <v>39</v>
      </c>
      <c r="AK7" s="10"/>
      <c r="AL7" s="10">
        <v>170</v>
      </c>
      <c r="AM7" s="10">
        <v>113</v>
      </c>
      <c r="AN7" s="10">
        <v>69</v>
      </c>
      <c r="AO7" s="10">
        <v>125</v>
      </c>
      <c r="AP7" s="10">
        <v>51</v>
      </c>
      <c r="AQ7" s="10">
        <v>59</v>
      </c>
      <c r="AR7" s="10"/>
      <c r="AS7" s="10">
        <v>103</v>
      </c>
      <c r="AT7" s="10">
        <v>334</v>
      </c>
      <c r="AU7" s="10">
        <v>144</v>
      </c>
      <c r="AV7" s="10">
        <v>59</v>
      </c>
      <c r="AW7" s="10">
        <v>14</v>
      </c>
      <c r="AX7" s="10"/>
      <c r="AY7" s="10">
        <v>163</v>
      </c>
      <c r="AZ7" s="10">
        <v>242</v>
      </c>
      <c r="BA7" s="10">
        <v>147</v>
      </c>
      <c r="BB7" s="10">
        <v>79</v>
      </c>
      <c r="BC7" s="10">
        <v>19</v>
      </c>
      <c r="BD7" s="10"/>
      <c r="BE7" s="10">
        <v>27</v>
      </c>
      <c r="BF7" s="10">
        <v>117</v>
      </c>
      <c r="BG7" s="10">
        <v>319</v>
      </c>
      <c r="BH7" s="10">
        <v>188</v>
      </c>
      <c r="BI7" s="10"/>
      <c r="BJ7" s="10">
        <v>88</v>
      </c>
      <c r="BK7" s="10">
        <v>51</v>
      </c>
      <c r="BL7" s="10">
        <v>173</v>
      </c>
      <c r="BM7" s="10">
        <v>340</v>
      </c>
      <c r="BN7" s="10"/>
      <c r="BO7" s="10">
        <v>90</v>
      </c>
      <c r="BP7" s="10">
        <v>93</v>
      </c>
      <c r="BQ7" s="10">
        <v>471</v>
      </c>
      <c r="BR7" s="10"/>
      <c r="BS7" s="10">
        <v>361</v>
      </c>
      <c r="BT7" s="10">
        <v>293</v>
      </c>
      <c r="BU7" s="10"/>
      <c r="BV7" s="10">
        <v>154</v>
      </c>
      <c r="BW7" s="10">
        <v>261</v>
      </c>
      <c r="BX7" s="10">
        <v>207</v>
      </c>
      <c r="BY7" s="10"/>
      <c r="BZ7" s="10">
        <v>39</v>
      </c>
      <c r="CA7" s="10">
        <v>45</v>
      </c>
    </row>
    <row r="8" spans="2:79" ht="30" customHeight="1" x14ac:dyDescent="0.3">
      <c r="B8" s="11" t="s">
        <v>20</v>
      </c>
      <c r="C8" s="11">
        <v>656</v>
      </c>
      <c r="D8" s="11">
        <v>311</v>
      </c>
      <c r="E8" s="11">
        <v>340</v>
      </c>
      <c r="F8" s="11"/>
      <c r="G8" s="11">
        <v>99</v>
      </c>
      <c r="H8" s="11">
        <v>124</v>
      </c>
      <c r="I8" s="11">
        <v>109</v>
      </c>
      <c r="J8" s="11">
        <v>115</v>
      </c>
      <c r="K8" s="11">
        <v>86</v>
      </c>
      <c r="L8" s="11">
        <v>123</v>
      </c>
      <c r="M8" s="11"/>
      <c r="N8" s="11">
        <v>183</v>
      </c>
      <c r="O8" s="11">
        <v>172</v>
      </c>
      <c r="P8" s="11">
        <v>133</v>
      </c>
      <c r="Q8" s="11">
        <v>167</v>
      </c>
      <c r="R8" s="11"/>
      <c r="S8" s="11">
        <v>99</v>
      </c>
      <c r="T8" s="11">
        <v>87</v>
      </c>
      <c r="U8" s="11">
        <v>61</v>
      </c>
      <c r="V8" s="11">
        <v>43</v>
      </c>
      <c r="W8" s="11">
        <v>43</v>
      </c>
      <c r="X8" s="11">
        <v>60</v>
      </c>
      <c r="Y8" s="11">
        <v>54</v>
      </c>
      <c r="Z8" s="11">
        <v>26</v>
      </c>
      <c r="AA8" s="11">
        <v>62</v>
      </c>
      <c r="AB8" s="11">
        <v>64</v>
      </c>
      <c r="AC8" s="11">
        <v>31</v>
      </c>
      <c r="AD8" s="11">
        <v>25</v>
      </c>
      <c r="AE8" s="11"/>
      <c r="AF8" s="11">
        <v>117</v>
      </c>
      <c r="AG8" s="11">
        <v>218</v>
      </c>
      <c r="AH8" s="11">
        <v>59</v>
      </c>
      <c r="AI8" s="11">
        <v>76</v>
      </c>
      <c r="AJ8" s="11">
        <v>41</v>
      </c>
      <c r="AK8" s="11"/>
      <c r="AL8" s="11">
        <v>167</v>
      </c>
      <c r="AM8" s="11">
        <v>111</v>
      </c>
      <c r="AN8" s="11">
        <v>68</v>
      </c>
      <c r="AO8" s="11">
        <v>125</v>
      </c>
      <c r="AP8" s="11">
        <v>51</v>
      </c>
      <c r="AQ8" s="11">
        <v>61</v>
      </c>
      <c r="AR8" s="11"/>
      <c r="AS8" s="11">
        <v>102</v>
      </c>
      <c r="AT8" s="11">
        <v>335</v>
      </c>
      <c r="AU8" s="11">
        <v>144</v>
      </c>
      <c r="AV8" s="11">
        <v>60</v>
      </c>
      <c r="AW8" s="11">
        <v>14</v>
      </c>
      <c r="AX8" s="11"/>
      <c r="AY8" s="11">
        <v>163</v>
      </c>
      <c r="AZ8" s="11">
        <v>239</v>
      </c>
      <c r="BA8" s="11">
        <v>148</v>
      </c>
      <c r="BB8" s="11">
        <v>82</v>
      </c>
      <c r="BC8" s="11">
        <v>20</v>
      </c>
      <c r="BD8" s="11"/>
      <c r="BE8" s="11">
        <v>26</v>
      </c>
      <c r="BF8" s="11">
        <v>118</v>
      </c>
      <c r="BG8" s="11">
        <v>318</v>
      </c>
      <c r="BH8" s="11">
        <v>190</v>
      </c>
      <c r="BI8" s="11"/>
      <c r="BJ8" s="11">
        <v>90</v>
      </c>
      <c r="BK8" s="11">
        <v>49</v>
      </c>
      <c r="BL8" s="11">
        <v>174</v>
      </c>
      <c r="BM8" s="11">
        <v>340</v>
      </c>
      <c r="BN8" s="11"/>
      <c r="BO8" s="11">
        <v>91</v>
      </c>
      <c r="BP8" s="11">
        <v>93</v>
      </c>
      <c r="BQ8" s="11">
        <v>471</v>
      </c>
      <c r="BR8" s="11"/>
      <c r="BS8" s="11">
        <v>360</v>
      </c>
      <c r="BT8" s="11">
        <v>295</v>
      </c>
      <c r="BU8" s="11"/>
      <c r="BV8" s="11">
        <v>155</v>
      </c>
      <c r="BW8" s="11">
        <v>265</v>
      </c>
      <c r="BX8" s="11">
        <v>203</v>
      </c>
      <c r="BY8" s="11"/>
      <c r="BZ8" s="11">
        <v>40</v>
      </c>
      <c r="CA8" s="11">
        <v>43</v>
      </c>
    </row>
    <row r="9" spans="2:79" x14ac:dyDescent="0.3">
      <c r="B9" s="18" t="s">
        <v>321</v>
      </c>
      <c r="C9" s="17">
        <v>5.25269382921352E-2</v>
      </c>
      <c r="D9" s="17">
        <v>5.5090813221488899E-2</v>
      </c>
      <c r="E9" s="17">
        <v>4.8235412035672401E-2</v>
      </c>
      <c r="F9" s="17"/>
      <c r="G9" s="17">
        <v>6.7706685002437206E-2</v>
      </c>
      <c r="H9" s="17">
        <v>8.0169681815886601E-2</v>
      </c>
      <c r="I9" s="17">
        <v>5.08965651912947E-2</v>
      </c>
      <c r="J9" s="17">
        <v>5.9981779726348897E-2</v>
      </c>
      <c r="K9" s="17">
        <v>2.2717169848403301E-2</v>
      </c>
      <c r="L9" s="17">
        <v>2.7652902806314199E-2</v>
      </c>
      <c r="M9" s="17"/>
      <c r="N9" s="17">
        <v>9.5610379124249301E-2</v>
      </c>
      <c r="O9" s="17">
        <v>1.1544058501188399E-2</v>
      </c>
      <c r="P9" s="17">
        <v>3.6868572630765699E-2</v>
      </c>
      <c r="Q9" s="17">
        <v>6.0240507809300403E-2</v>
      </c>
      <c r="R9" s="17"/>
      <c r="S9" s="17">
        <v>0.12700007435133001</v>
      </c>
      <c r="T9" s="17">
        <v>4.5015883415572701E-2</v>
      </c>
      <c r="U9" s="17">
        <v>1.5641435522529602E-2</v>
      </c>
      <c r="V9" s="17">
        <v>4.4051041877276799E-2</v>
      </c>
      <c r="W9" s="17">
        <v>0</v>
      </c>
      <c r="X9" s="17">
        <v>2.6631083779948401E-2</v>
      </c>
      <c r="Y9" s="17">
        <v>3.6622573493189002E-2</v>
      </c>
      <c r="Z9" s="17">
        <v>3.8841074968655603E-2</v>
      </c>
      <c r="AA9" s="17">
        <v>5.36899548624327E-2</v>
      </c>
      <c r="AB9" s="17">
        <v>6.6436975057064002E-2</v>
      </c>
      <c r="AC9" s="17">
        <v>5.3836605802263002E-2</v>
      </c>
      <c r="AD9" s="17">
        <v>4.63670037994788E-2</v>
      </c>
      <c r="AE9" s="17"/>
      <c r="AF9" s="17">
        <v>6.6870490212281697E-2</v>
      </c>
      <c r="AG9" s="17">
        <v>4.6381578463227401E-2</v>
      </c>
      <c r="AH9" s="17">
        <v>5.3886635541280002E-2</v>
      </c>
      <c r="AI9" s="17">
        <v>7.32280469977558E-2</v>
      </c>
      <c r="AJ9" s="17">
        <v>2.32331487651204E-2</v>
      </c>
      <c r="AK9" s="17"/>
      <c r="AL9" s="17">
        <v>7.4541772536114895E-2</v>
      </c>
      <c r="AM9" s="17">
        <v>7.6282592668997007E-2</v>
      </c>
      <c r="AN9" s="17">
        <v>6.04715440445696E-2</v>
      </c>
      <c r="AO9" s="17">
        <v>5.6016553051133303E-2</v>
      </c>
      <c r="AP9" s="17">
        <v>0</v>
      </c>
      <c r="AQ9" s="17">
        <v>1.9280858258773102E-2</v>
      </c>
      <c r="AR9" s="17"/>
      <c r="AS9" s="17">
        <v>8.9974871827511904E-2</v>
      </c>
      <c r="AT9" s="17">
        <v>4.2283609985256099E-2</v>
      </c>
      <c r="AU9" s="17">
        <v>3.9367547857502398E-2</v>
      </c>
      <c r="AV9" s="17">
        <v>7.1844048168087302E-2</v>
      </c>
      <c r="AW9" s="17">
        <v>8.0543542887175495E-2</v>
      </c>
      <c r="AX9" s="17"/>
      <c r="AY9" s="17">
        <v>5.7157246087930103E-2</v>
      </c>
      <c r="AZ9" s="17">
        <v>4.09426770605157E-2</v>
      </c>
      <c r="BA9" s="17">
        <v>5.02588990895644E-2</v>
      </c>
      <c r="BB9" s="17">
        <v>7.1266860684166197E-2</v>
      </c>
      <c r="BC9" s="17">
        <v>0.107498881517241</v>
      </c>
      <c r="BD9" s="17"/>
      <c r="BE9" s="17">
        <v>0.12682177710509199</v>
      </c>
      <c r="BF9" s="17">
        <v>4.5772605710916903E-2</v>
      </c>
      <c r="BG9" s="17">
        <v>4.36237064522512E-2</v>
      </c>
      <c r="BH9" s="17">
        <v>6.2527407588444703E-2</v>
      </c>
      <c r="BI9" s="17"/>
      <c r="BJ9" s="17">
        <v>4.21338394522539E-2</v>
      </c>
      <c r="BK9" s="17">
        <v>0.11067918380823299</v>
      </c>
      <c r="BL9" s="17">
        <v>7.4953908281995094E-2</v>
      </c>
      <c r="BM9" s="17">
        <v>3.5889273679059502E-2</v>
      </c>
      <c r="BN9" s="17"/>
      <c r="BO9" s="17">
        <v>6.9943159803708799E-2</v>
      </c>
      <c r="BP9" s="17">
        <v>7.4724134758671207E-2</v>
      </c>
      <c r="BQ9" s="17">
        <v>4.4937159414500799E-2</v>
      </c>
      <c r="BR9" s="17"/>
      <c r="BS9" s="17">
        <v>4.80636694516101E-2</v>
      </c>
      <c r="BT9" s="17">
        <v>5.8137148522675902E-2</v>
      </c>
      <c r="BU9" s="17"/>
      <c r="BV9" s="17">
        <v>3.7332402165587898E-2</v>
      </c>
      <c r="BW9" s="17">
        <v>4.36802185518868E-2</v>
      </c>
      <c r="BX9" s="17">
        <v>8.4447333492926602E-2</v>
      </c>
      <c r="BY9" s="17"/>
      <c r="BZ9" s="17">
        <v>7.0530640187854904E-2</v>
      </c>
      <c r="CA9" s="17">
        <v>9.1586444462889896E-2</v>
      </c>
    </row>
    <row r="10" spans="2:79" x14ac:dyDescent="0.3">
      <c r="B10" s="18" t="s">
        <v>322</v>
      </c>
      <c r="C10" s="17">
        <v>0.119885956903886</v>
      </c>
      <c r="D10" s="17">
        <v>0.12145125910735</v>
      </c>
      <c r="E10" s="17">
        <v>0.11737624732743999</v>
      </c>
      <c r="F10" s="17"/>
      <c r="G10" s="17">
        <v>0.24917272067346899</v>
      </c>
      <c r="H10" s="17">
        <v>0.120256723735853</v>
      </c>
      <c r="I10" s="17">
        <v>0.11432024885370499</v>
      </c>
      <c r="J10" s="17">
        <v>0.10594699899571799</v>
      </c>
      <c r="K10" s="17">
        <v>7.9034356646775605E-2</v>
      </c>
      <c r="L10" s="17">
        <v>6.1657092222685402E-2</v>
      </c>
      <c r="M10" s="17"/>
      <c r="N10" s="17">
        <v>0.14050661929789399</v>
      </c>
      <c r="O10" s="17">
        <v>0.14395182196867301</v>
      </c>
      <c r="P10" s="17">
        <v>0.12576398402479999</v>
      </c>
      <c r="Q10" s="17">
        <v>6.8581875275353393E-2</v>
      </c>
      <c r="R10" s="17"/>
      <c r="S10" s="17">
        <v>0.13757564585021201</v>
      </c>
      <c r="T10" s="17">
        <v>0.144265960659997</v>
      </c>
      <c r="U10" s="17">
        <v>7.0750671761470305E-2</v>
      </c>
      <c r="V10" s="17">
        <v>6.9806113189089899E-2</v>
      </c>
      <c r="W10" s="17">
        <v>8.7751756972435299E-2</v>
      </c>
      <c r="X10" s="17">
        <v>0.162464460435953</v>
      </c>
      <c r="Y10" s="17">
        <v>0.105207511446663</v>
      </c>
      <c r="Z10" s="17">
        <v>0.15814896966127601</v>
      </c>
      <c r="AA10" s="17">
        <v>9.9719444690322401E-2</v>
      </c>
      <c r="AB10" s="17">
        <v>0.16093466817841401</v>
      </c>
      <c r="AC10" s="17">
        <v>3.94066806710726E-2</v>
      </c>
      <c r="AD10" s="17">
        <v>0.158359973567337</v>
      </c>
      <c r="AE10" s="17"/>
      <c r="AF10" s="17">
        <v>0.13611502330469599</v>
      </c>
      <c r="AG10" s="17">
        <v>0.12617594096374399</v>
      </c>
      <c r="AH10" s="17">
        <v>5.03629179625611E-2</v>
      </c>
      <c r="AI10" s="17">
        <v>5.0960846951142502E-2</v>
      </c>
      <c r="AJ10" s="17">
        <v>0.164432012880218</v>
      </c>
      <c r="AK10" s="17"/>
      <c r="AL10" s="17">
        <v>0.13033085425448099</v>
      </c>
      <c r="AM10" s="17">
        <v>0.14341301100942599</v>
      </c>
      <c r="AN10" s="17">
        <v>0.138221489511378</v>
      </c>
      <c r="AO10" s="17">
        <v>7.6370528148083899E-2</v>
      </c>
      <c r="AP10" s="17">
        <v>0.12523888638280001</v>
      </c>
      <c r="AQ10" s="17">
        <v>6.2098628456534501E-2</v>
      </c>
      <c r="AR10" s="17"/>
      <c r="AS10" s="17">
        <v>0.181442106541159</v>
      </c>
      <c r="AT10" s="17">
        <v>0.112358511012411</v>
      </c>
      <c r="AU10" s="17">
        <v>9.3815089854529701E-2</v>
      </c>
      <c r="AV10" s="17">
        <v>0.13156264520255001</v>
      </c>
      <c r="AW10" s="17">
        <v>7.9602881077623394E-2</v>
      </c>
      <c r="AX10" s="17"/>
      <c r="AY10" s="17">
        <v>0.14956006708682501</v>
      </c>
      <c r="AZ10" s="17">
        <v>9.8130702641731099E-2</v>
      </c>
      <c r="BA10" s="17">
        <v>0.10463849125806</v>
      </c>
      <c r="BB10" s="17">
        <v>0.13289872509419801</v>
      </c>
      <c r="BC10" s="17">
        <v>0.22933901093092501</v>
      </c>
      <c r="BD10" s="17"/>
      <c r="BE10" s="17">
        <v>8.2687240095010897E-2</v>
      </c>
      <c r="BF10" s="17">
        <v>0.13625683052259999</v>
      </c>
      <c r="BG10" s="17">
        <v>0.113060392782972</v>
      </c>
      <c r="BH10" s="17">
        <v>0.12406468581357</v>
      </c>
      <c r="BI10" s="17"/>
      <c r="BJ10" s="17">
        <v>7.9864602190021297E-2</v>
      </c>
      <c r="BK10" s="17">
        <v>0.270695295781614</v>
      </c>
      <c r="BL10" s="17">
        <v>0.12319428187615</v>
      </c>
      <c r="BM10" s="17">
        <v>0.104909532235064</v>
      </c>
      <c r="BN10" s="17"/>
      <c r="BO10" s="17">
        <v>0.15820374602472601</v>
      </c>
      <c r="BP10" s="17">
        <v>0.14994956912691701</v>
      </c>
      <c r="BQ10" s="17">
        <v>0.10453893842983999</v>
      </c>
      <c r="BR10" s="17"/>
      <c r="BS10" s="17">
        <v>0.105788343427521</v>
      </c>
      <c r="BT10" s="17">
        <v>0.137456438163613</v>
      </c>
      <c r="BU10" s="17"/>
      <c r="BV10" s="17">
        <v>0.10871312052299199</v>
      </c>
      <c r="BW10" s="17">
        <v>9.1053485255741404E-2</v>
      </c>
      <c r="BX10" s="17">
        <v>0.15571474428778301</v>
      </c>
      <c r="BY10" s="17"/>
      <c r="BZ10" s="17">
        <v>0.14461743756027801</v>
      </c>
      <c r="CA10" s="17">
        <v>0.23739017987317801</v>
      </c>
    </row>
    <row r="11" spans="2:79" x14ac:dyDescent="0.3">
      <c r="B11" s="18" t="s">
        <v>323</v>
      </c>
      <c r="C11" s="17">
        <v>0.264021557535771</v>
      </c>
      <c r="D11" s="17">
        <v>0.24403372497536699</v>
      </c>
      <c r="E11" s="17">
        <v>0.28362314387132997</v>
      </c>
      <c r="F11" s="17"/>
      <c r="G11" s="17">
        <v>0.25618187157230798</v>
      </c>
      <c r="H11" s="17">
        <v>0.344699730042695</v>
      </c>
      <c r="I11" s="17">
        <v>0.249447741347226</v>
      </c>
      <c r="J11" s="17">
        <v>0.24956824651552001</v>
      </c>
      <c r="K11" s="17">
        <v>0.23376716228334701</v>
      </c>
      <c r="L11" s="17">
        <v>0.23650939141337099</v>
      </c>
      <c r="M11" s="17"/>
      <c r="N11" s="17">
        <v>0.25534807135697501</v>
      </c>
      <c r="O11" s="17">
        <v>0.269371345848398</v>
      </c>
      <c r="P11" s="17">
        <v>0.24450923630611901</v>
      </c>
      <c r="Q11" s="17">
        <v>0.28535888630462902</v>
      </c>
      <c r="R11" s="17"/>
      <c r="S11" s="17">
        <v>0.244130806195896</v>
      </c>
      <c r="T11" s="17">
        <v>0.257315367599321</v>
      </c>
      <c r="U11" s="17">
        <v>0.26169380919034502</v>
      </c>
      <c r="V11" s="17">
        <v>0.20414584394225899</v>
      </c>
      <c r="W11" s="17">
        <v>0.43680562550607499</v>
      </c>
      <c r="X11" s="17">
        <v>0.28285505175557302</v>
      </c>
      <c r="Y11" s="17">
        <v>0.325850825951154</v>
      </c>
      <c r="Z11" s="17">
        <v>0.15540827629147799</v>
      </c>
      <c r="AA11" s="17">
        <v>0.299864801257547</v>
      </c>
      <c r="AB11" s="17">
        <v>0.22688691046609999</v>
      </c>
      <c r="AC11" s="17">
        <v>0.21703906354525501</v>
      </c>
      <c r="AD11" s="17">
        <v>0.18444124163877301</v>
      </c>
      <c r="AE11" s="17"/>
      <c r="AF11" s="17">
        <v>0.18509819432814301</v>
      </c>
      <c r="AG11" s="17">
        <v>0.338463067588264</v>
      </c>
      <c r="AH11" s="17">
        <v>0.28549898123706502</v>
      </c>
      <c r="AI11" s="17">
        <v>0.183010229104556</v>
      </c>
      <c r="AJ11" s="17">
        <v>0.182755982849028</v>
      </c>
      <c r="AK11" s="17"/>
      <c r="AL11" s="17">
        <v>0.33209095868375399</v>
      </c>
      <c r="AM11" s="17">
        <v>0.19270483307531</v>
      </c>
      <c r="AN11" s="17">
        <v>0.33041622411553201</v>
      </c>
      <c r="AO11" s="17">
        <v>0.15545080333842501</v>
      </c>
      <c r="AP11" s="17">
        <v>0.27528033123286699</v>
      </c>
      <c r="AQ11" s="17">
        <v>0.26011331323118098</v>
      </c>
      <c r="AR11" s="17"/>
      <c r="AS11" s="17">
        <v>0.20495479875734099</v>
      </c>
      <c r="AT11" s="17">
        <v>0.27532016652261299</v>
      </c>
      <c r="AU11" s="17">
        <v>0.281375653732019</v>
      </c>
      <c r="AV11" s="17">
        <v>0.24231675592466101</v>
      </c>
      <c r="AW11" s="17">
        <v>0.35411535001281702</v>
      </c>
      <c r="AX11" s="17"/>
      <c r="AY11" s="17">
        <v>0.23579787703455299</v>
      </c>
      <c r="AZ11" s="17">
        <v>0.24749529798921299</v>
      </c>
      <c r="BA11" s="17">
        <v>0.28378423501469602</v>
      </c>
      <c r="BB11" s="17">
        <v>0.34066271177287899</v>
      </c>
      <c r="BC11" s="17">
        <v>0.19708209906662</v>
      </c>
      <c r="BD11" s="17"/>
      <c r="BE11" s="17">
        <v>7.5176653301907204E-2</v>
      </c>
      <c r="BF11" s="17">
        <v>0.27414204632036998</v>
      </c>
      <c r="BG11" s="17">
        <v>0.28239347198266701</v>
      </c>
      <c r="BH11" s="17">
        <v>0.25822471579018202</v>
      </c>
      <c r="BI11" s="17"/>
      <c r="BJ11" s="17">
        <v>0.20842152917957199</v>
      </c>
      <c r="BK11" s="17">
        <v>0.30400658051693802</v>
      </c>
      <c r="BL11" s="17">
        <v>0.25016818827211301</v>
      </c>
      <c r="BM11" s="17">
        <v>0.28251762375391898</v>
      </c>
      <c r="BN11" s="17"/>
      <c r="BO11" s="17">
        <v>0.31461540330007398</v>
      </c>
      <c r="BP11" s="17">
        <v>0.25657260309543201</v>
      </c>
      <c r="BQ11" s="17">
        <v>0.25636264188714403</v>
      </c>
      <c r="BR11" s="17"/>
      <c r="BS11" s="17">
        <v>0.26950029958642502</v>
      </c>
      <c r="BT11" s="17">
        <v>0.25494870669926001</v>
      </c>
      <c r="BU11" s="17"/>
      <c r="BV11" s="17">
        <v>0.30875752131781597</v>
      </c>
      <c r="BW11" s="17">
        <v>0.28910856714814598</v>
      </c>
      <c r="BX11" s="17">
        <v>0.19570092419149501</v>
      </c>
      <c r="BY11" s="17"/>
      <c r="BZ11" s="17">
        <v>0.30288175189581201</v>
      </c>
      <c r="CA11" s="17">
        <v>0.246380670038849</v>
      </c>
    </row>
    <row r="12" spans="2:79" x14ac:dyDescent="0.3">
      <c r="B12" s="18" t="s">
        <v>324</v>
      </c>
      <c r="C12" s="17">
        <v>0.21252253610504901</v>
      </c>
      <c r="D12" s="17">
        <v>0.199204768606874</v>
      </c>
      <c r="E12" s="17">
        <v>0.227850466856302</v>
      </c>
      <c r="F12" s="17"/>
      <c r="G12" s="17">
        <v>0.10565813254371299</v>
      </c>
      <c r="H12" s="17">
        <v>0.18516031387981899</v>
      </c>
      <c r="I12" s="17">
        <v>0.24447875354498799</v>
      </c>
      <c r="J12" s="17">
        <v>0.219438106387181</v>
      </c>
      <c r="K12" s="17">
        <v>0.252552842325039</v>
      </c>
      <c r="L12" s="17">
        <v>0.26372543448200098</v>
      </c>
      <c r="M12" s="17"/>
      <c r="N12" s="17">
        <v>0.20235501609062001</v>
      </c>
      <c r="O12" s="17">
        <v>0.17136138897656999</v>
      </c>
      <c r="P12" s="17">
        <v>0.22138674324086999</v>
      </c>
      <c r="Q12" s="17">
        <v>0.26038802755316998</v>
      </c>
      <c r="R12" s="17"/>
      <c r="S12" s="17">
        <v>0.182769271221495</v>
      </c>
      <c r="T12" s="17">
        <v>0.20773623285179199</v>
      </c>
      <c r="U12" s="17">
        <v>0.25522519903758101</v>
      </c>
      <c r="V12" s="17">
        <v>0.277120913964987</v>
      </c>
      <c r="W12" s="17">
        <v>0.11962129934707499</v>
      </c>
      <c r="X12" s="17">
        <v>0.21447306225187501</v>
      </c>
      <c r="Y12" s="17">
        <v>0.25250733791012497</v>
      </c>
      <c r="Z12" s="17">
        <v>0.24776304037455499</v>
      </c>
      <c r="AA12" s="17">
        <v>0.23119962320811999</v>
      </c>
      <c r="AB12" s="17">
        <v>0.15563338108178301</v>
      </c>
      <c r="AC12" s="17">
        <v>0.20443463919562899</v>
      </c>
      <c r="AD12" s="17">
        <v>0.27263366775359199</v>
      </c>
      <c r="AE12" s="17"/>
      <c r="AF12" s="17">
        <v>0.24266265545610999</v>
      </c>
      <c r="AG12" s="17">
        <v>0.17233064053567801</v>
      </c>
      <c r="AH12" s="17">
        <v>0.219804560457494</v>
      </c>
      <c r="AI12" s="17">
        <v>0.25452852337939402</v>
      </c>
      <c r="AJ12" s="17">
        <v>0.29937619677552202</v>
      </c>
      <c r="AK12" s="17"/>
      <c r="AL12" s="17">
        <v>0.147730979616503</v>
      </c>
      <c r="AM12" s="17">
        <v>0.21871694499258801</v>
      </c>
      <c r="AN12" s="17">
        <v>0.111520567314821</v>
      </c>
      <c r="AO12" s="17">
        <v>0.25368240251497898</v>
      </c>
      <c r="AP12" s="17">
        <v>0.211904467032486</v>
      </c>
      <c r="AQ12" s="17">
        <v>0.38151152331235799</v>
      </c>
      <c r="AR12" s="17"/>
      <c r="AS12" s="17">
        <v>0.16418931146961299</v>
      </c>
      <c r="AT12" s="17">
        <v>0.22400515504197299</v>
      </c>
      <c r="AU12" s="17">
        <v>0.24801195695679601</v>
      </c>
      <c r="AV12" s="17">
        <v>0.13154304522541799</v>
      </c>
      <c r="AW12" s="17">
        <v>0.2854784012553</v>
      </c>
      <c r="AX12" s="17"/>
      <c r="AY12" s="17">
        <v>0.191383433303108</v>
      </c>
      <c r="AZ12" s="17">
        <v>0.26280958116803599</v>
      </c>
      <c r="BA12" s="17">
        <v>0.210349546034794</v>
      </c>
      <c r="BB12" s="17">
        <v>0.12507623560755901</v>
      </c>
      <c r="BC12" s="17">
        <v>0.11086558892213599</v>
      </c>
      <c r="BD12" s="17"/>
      <c r="BE12" s="17">
        <v>0.222766072136971</v>
      </c>
      <c r="BF12" s="17">
        <v>0.194501784424567</v>
      </c>
      <c r="BG12" s="17">
        <v>0.18394429081960201</v>
      </c>
      <c r="BH12" s="17">
        <v>0.26397006032679499</v>
      </c>
      <c r="BI12" s="17"/>
      <c r="BJ12" s="17">
        <v>0.22195019770715399</v>
      </c>
      <c r="BK12" s="17">
        <v>3.3785159270406803E-2</v>
      </c>
      <c r="BL12" s="17">
        <v>0.21997958895203101</v>
      </c>
      <c r="BM12" s="17">
        <v>0.230977667313948</v>
      </c>
      <c r="BN12" s="17"/>
      <c r="BO12" s="17">
        <v>9.1788257024668099E-2</v>
      </c>
      <c r="BP12" s="17">
        <v>0.205538184933343</v>
      </c>
      <c r="BQ12" s="17">
        <v>0.23763895344525501</v>
      </c>
      <c r="BR12" s="17"/>
      <c r="BS12" s="17">
        <v>0.22173629065905001</v>
      </c>
      <c r="BT12" s="17">
        <v>0.20198603624102199</v>
      </c>
      <c r="BU12" s="17"/>
      <c r="BV12" s="17">
        <v>0.20973956134657401</v>
      </c>
      <c r="BW12" s="17">
        <v>0.243414239372854</v>
      </c>
      <c r="BX12" s="17">
        <v>0.166029492242462</v>
      </c>
      <c r="BY12" s="17"/>
      <c r="BZ12" s="17">
        <v>0.17635873726322401</v>
      </c>
      <c r="CA12" s="17">
        <v>6.3676523977347202E-2</v>
      </c>
    </row>
    <row r="13" spans="2:79" x14ac:dyDescent="0.3">
      <c r="B13" s="18" t="s">
        <v>325</v>
      </c>
      <c r="C13" s="17">
        <v>0.20172303429535399</v>
      </c>
      <c r="D13" s="17">
        <v>0.18864546175834801</v>
      </c>
      <c r="E13" s="17">
        <v>0.21375306300834501</v>
      </c>
      <c r="F13" s="17"/>
      <c r="G13" s="17">
        <v>0.22451996990946499</v>
      </c>
      <c r="H13" s="17">
        <v>0.16346729872006199</v>
      </c>
      <c r="I13" s="17">
        <v>0.17632872502751901</v>
      </c>
      <c r="J13" s="17">
        <v>0.20891287561125699</v>
      </c>
      <c r="K13" s="17">
        <v>0.230794361077098</v>
      </c>
      <c r="L13" s="17">
        <v>0.21733278722257901</v>
      </c>
      <c r="M13" s="17"/>
      <c r="N13" s="17">
        <v>0.17143267609787299</v>
      </c>
      <c r="O13" s="17">
        <v>0.23941724526358299</v>
      </c>
      <c r="P13" s="17">
        <v>0.221123254840456</v>
      </c>
      <c r="Q13" s="17">
        <v>0.18204936023350901</v>
      </c>
      <c r="R13" s="17"/>
      <c r="S13" s="17">
        <v>0.17326621298091499</v>
      </c>
      <c r="T13" s="17">
        <v>0.20371869462323899</v>
      </c>
      <c r="U13" s="17">
        <v>0.22062549821094601</v>
      </c>
      <c r="V13" s="17">
        <v>0.24028877486562999</v>
      </c>
      <c r="W13" s="17">
        <v>0.158869533697412</v>
      </c>
      <c r="X13" s="17">
        <v>0.19866845935895</v>
      </c>
      <c r="Y13" s="17">
        <v>0.17161090240101601</v>
      </c>
      <c r="Z13" s="17">
        <v>0.241150248006479</v>
      </c>
      <c r="AA13" s="17">
        <v>0.14477718019458899</v>
      </c>
      <c r="AB13" s="17">
        <v>0.28383591521201201</v>
      </c>
      <c r="AC13" s="17">
        <v>0.26257301009121897</v>
      </c>
      <c r="AD13" s="17">
        <v>0.15200033778233199</v>
      </c>
      <c r="AE13" s="17"/>
      <c r="AF13" s="17">
        <v>0.17915383021317199</v>
      </c>
      <c r="AG13" s="17">
        <v>0.20268270059917601</v>
      </c>
      <c r="AH13" s="17">
        <v>0.20855426507517599</v>
      </c>
      <c r="AI13" s="17">
        <v>0.21754145337691899</v>
      </c>
      <c r="AJ13" s="17">
        <v>0.25604978101481402</v>
      </c>
      <c r="AK13" s="17"/>
      <c r="AL13" s="17">
        <v>0.184428560347797</v>
      </c>
      <c r="AM13" s="17">
        <v>0.201099394561913</v>
      </c>
      <c r="AN13" s="17">
        <v>0.21306414780342001</v>
      </c>
      <c r="AO13" s="17">
        <v>0.2094357241358</v>
      </c>
      <c r="AP13" s="17">
        <v>0.31380913247178099</v>
      </c>
      <c r="AQ13" s="17">
        <v>0.19814043561887701</v>
      </c>
      <c r="AR13" s="17"/>
      <c r="AS13" s="17">
        <v>0.189764170633695</v>
      </c>
      <c r="AT13" s="17">
        <v>0.21353241394529801</v>
      </c>
      <c r="AU13" s="17">
        <v>0.20315735255793499</v>
      </c>
      <c r="AV13" s="17">
        <v>0.193278327088694</v>
      </c>
      <c r="AW13" s="17">
        <v>4.57899709717434E-2</v>
      </c>
      <c r="AX13" s="17"/>
      <c r="AY13" s="17">
        <v>0.18534308872885899</v>
      </c>
      <c r="AZ13" s="17">
        <v>0.22188115876934</v>
      </c>
      <c r="BA13" s="17">
        <v>0.207789742150012</v>
      </c>
      <c r="BB13" s="17">
        <v>0.203857204749472</v>
      </c>
      <c r="BC13" s="17">
        <v>8.66818093998694E-2</v>
      </c>
      <c r="BD13" s="17"/>
      <c r="BE13" s="17">
        <v>0.17232957782296701</v>
      </c>
      <c r="BF13" s="17">
        <v>0.21300347544996601</v>
      </c>
      <c r="BG13" s="17">
        <v>0.22618033228182499</v>
      </c>
      <c r="BH13" s="17">
        <v>0.16188768643095899</v>
      </c>
      <c r="BI13" s="17"/>
      <c r="BJ13" s="17">
        <v>0.217113149670661</v>
      </c>
      <c r="BK13" s="17">
        <v>0.10055438901415201</v>
      </c>
      <c r="BL13" s="17">
        <v>0.196780898047096</v>
      </c>
      <c r="BM13" s="17">
        <v>0.21656693109528499</v>
      </c>
      <c r="BN13" s="17"/>
      <c r="BO13" s="17">
        <v>0.20180883204573499</v>
      </c>
      <c r="BP13" s="17">
        <v>0.22485381786200601</v>
      </c>
      <c r="BQ13" s="17">
        <v>0.19763667245420799</v>
      </c>
      <c r="BR13" s="17"/>
      <c r="BS13" s="17">
        <v>0.20437225216167901</v>
      </c>
      <c r="BT13" s="17">
        <v>0.19915129793860001</v>
      </c>
      <c r="BU13" s="17"/>
      <c r="BV13" s="17">
        <v>0.24246206143697799</v>
      </c>
      <c r="BW13" s="17">
        <v>0.19664276064069</v>
      </c>
      <c r="BX13" s="17">
        <v>0.18489392578508401</v>
      </c>
      <c r="BY13" s="17"/>
      <c r="BZ13" s="17">
        <v>0.170365780676729</v>
      </c>
      <c r="CA13" s="17">
        <v>0.215941485807644</v>
      </c>
    </row>
    <row r="14" spans="2:79" x14ac:dyDescent="0.3">
      <c r="B14" s="18" t="s">
        <v>326</v>
      </c>
      <c r="C14" s="17">
        <v>0.110448228376287</v>
      </c>
      <c r="D14" s="17">
        <v>0.142118993862764</v>
      </c>
      <c r="E14" s="17">
        <v>7.9421660902025001E-2</v>
      </c>
      <c r="F14" s="17"/>
      <c r="G14" s="17">
        <v>8.65830128720977E-2</v>
      </c>
      <c r="H14" s="17">
        <v>9.6295812259378999E-2</v>
      </c>
      <c r="I14" s="17">
        <v>0.13683007795729599</v>
      </c>
      <c r="J14" s="17">
        <v>9.4305338459688498E-2</v>
      </c>
      <c r="K14" s="17">
        <v>0.106396179294065</v>
      </c>
      <c r="L14" s="17">
        <v>0.138539502201316</v>
      </c>
      <c r="M14" s="17"/>
      <c r="N14" s="17">
        <v>0.108495781125946</v>
      </c>
      <c r="O14" s="17">
        <v>0.11171132743043</v>
      </c>
      <c r="P14" s="17">
        <v>0.102114861868585</v>
      </c>
      <c r="Q14" s="17">
        <v>0.112036005710295</v>
      </c>
      <c r="R14" s="17"/>
      <c r="S14" s="17">
        <v>0.11497948229479001</v>
      </c>
      <c r="T14" s="17">
        <v>8.8098606298170498E-2</v>
      </c>
      <c r="U14" s="17">
        <v>0.12732102228557901</v>
      </c>
      <c r="V14" s="17">
        <v>9.1614720848391798E-2</v>
      </c>
      <c r="W14" s="17">
        <v>0.14571371301518199</v>
      </c>
      <c r="X14" s="17">
        <v>8.5114258592105294E-2</v>
      </c>
      <c r="Y14" s="17">
        <v>7.2077666388413897E-2</v>
      </c>
      <c r="Z14" s="17">
        <v>0.121493366753938</v>
      </c>
      <c r="AA14" s="17">
        <v>0.13655138406423301</v>
      </c>
      <c r="AB14" s="17">
        <v>9.00573429943856E-2</v>
      </c>
      <c r="AC14" s="17">
        <v>0.17326133383102199</v>
      </c>
      <c r="AD14" s="17">
        <v>0.143494863359105</v>
      </c>
      <c r="AE14" s="17"/>
      <c r="AF14" s="17">
        <v>0.14153890610575401</v>
      </c>
      <c r="AG14" s="17">
        <v>9.1488635566796206E-2</v>
      </c>
      <c r="AH14" s="17">
        <v>0.110104948225522</v>
      </c>
      <c r="AI14" s="17">
        <v>0.13461591891038999</v>
      </c>
      <c r="AJ14" s="17">
        <v>5.28332465231044E-2</v>
      </c>
      <c r="AK14" s="17"/>
      <c r="AL14" s="17">
        <v>0.10150636341415099</v>
      </c>
      <c r="AM14" s="17">
        <v>0.124980316405848</v>
      </c>
      <c r="AN14" s="17">
        <v>0.10185855511815201</v>
      </c>
      <c r="AO14" s="17">
        <v>0.17045665481969699</v>
      </c>
      <c r="AP14" s="17">
        <v>5.6797248137221097E-2</v>
      </c>
      <c r="AQ14" s="17">
        <v>7.8855241122275696E-2</v>
      </c>
      <c r="AR14" s="17"/>
      <c r="AS14" s="17">
        <v>9.6142712403524205E-2</v>
      </c>
      <c r="AT14" s="17">
        <v>0.101722071533026</v>
      </c>
      <c r="AU14" s="17">
        <v>0.113864767325096</v>
      </c>
      <c r="AV14" s="17">
        <v>0.18408363713770701</v>
      </c>
      <c r="AW14" s="17">
        <v>8.0291158813057095E-2</v>
      </c>
      <c r="AX14" s="17"/>
      <c r="AY14" s="17">
        <v>0.117102493136583</v>
      </c>
      <c r="AZ14" s="17">
        <v>9.56689660380588E-2</v>
      </c>
      <c r="BA14" s="17">
        <v>0.12038042677121</v>
      </c>
      <c r="BB14" s="17">
        <v>0.115256877334468</v>
      </c>
      <c r="BC14" s="17">
        <v>0.16768371709061999</v>
      </c>
      <c r="BD14" s="17"/>
      <c r="BE14" s="17">
        <v>0.25367005307755203</v>
      </c>
      <c r="BF14" s="17">
        <v>9.9321340543276099E-2</v>
      </c>
      <c r="BG14" s="17">
        <v>0.106035468903901</v>
      </c>
      <c r="BH14" s="17">
        <v>0.10737271937394099</v>
      </c>
      <c r="BI14" s="17"/>
      <c r="BJ14" s="17">
        <v>0.15911434807708899</v>
      </c>
      <c r="BK14" s="17">
        <v>0.180279391608656</v>
      </c>
      <c r="BL14" s="17">
        <v>8.5055632643742801E-2</v>
      </c>
      <c r="BM14" s="17">
        <v>9.8597348517388203E-2</v>
      </c>
      <c r="BN14" s="17"/>
      <c r="BO14" s="17">
        <v>0.13517563941090999</v>
      </c>
      <c r="BP14" s="17">
        <v>5.5111988969932399E-2</v>
      </c>
      <c r="BQ14" s="17">
        <v>0.11681477160060801</v>
      </c>
      <c r="BR14" s="17"/>
      <c r="BS14" s="17">
        <v>0.11759342358055901</v>
      </c>
      <c r="BT14" s="17">
        <v>0.102100269142036</v>
      </c>
      <c r="BU14" s="17"/>
      <c r="BV14" s="17">
        <v>8.0506770542970396E-2</v>
      </c>
      <c r="BW14" s="17">
        <v>8.9844491012835995E-2</v>
      </c>
      <c r="BX14" s="17">
        <v>0.162974086534103</v>
      </c>
      <c r="BY14" s="17"/>
      <c r="BZ14" s="17">
        <v>0.13524565241610201</v>
      </c>
      <c r="CA14" s="17">
        <v>0.14502469584009101</v>
      </c>
    </row>
    <row r="15" spans="2:79" x14ac:dyDescent="0.3">
      <c r="B15" s="18" t="s">
        <v>327</v>
      </c>
      <c r="C15" s="19">
        <v>3.8871748491519101E-2</v>
      </c>
      <c r="D15" s="19">
        <v>4.9454978467807803E-2</v>
      </c>
      <c r="E15" s="19">
        <v>2.9740005998886501E-2</v>
      </c>
      <c r="F15" s="19"/>
      <c r="G15" s="19">
        <v>1.0177607426510501E-2</v>
      </c>
      <c r="H15" s="19">
        <v>9.9504395463049598E-3</v>
      </c>
      <c r="I15" s="19">
        <v>2.76978880779718E-2</v>
      </c>
      <c r="J15" s="19">
        <v>6.1846654304285903E-2</v>
      </c>
      <c r="K15" s="19">
        <v>7.4737928525272695E-2</v>
      </c>
      <c r="L15" s="19">
        <v>5.4582889651733899E-2</v>
      </c>
      <c r="M15" s="19"/>
      <c r="N15" s="19">
        <v>2.62514569064424E-2</v>
      </c>
      <c r="O15" s="19">
        <v>5.2642812011156899E-2</v>
      </c>
      <c r="P15" s="19">
        <v>4.8233347088404703E-2</v>
      </c>
      <c r="Q15" s="19">
        <v>3.1345337113743502E-2</v>
      </c>
      <c r="R15" s="19"/>
      <c r="S15" s="19">
        <v>2.0278507105361901E-2</v>
      </c>
      <c r="T15" s="19">
        <v>5.3849254551907401E-2</v>
      </c>
      <c r="U15" s="19">
        <v>4.8742363991549097E-2</v>
      </c>
      <c r="V15" s="19">
        <v>7.2972591312365997E-2</v>
      </c>
      <c r="W15" s="19">
        <v>5.12380714618208E-2</v>
      </c>
      <c r="X15" s="19">
        <v>2.9793623825594601E-2</v>
      </c>
      <c r="Y15" s="19">
        <v>3.6123182409438598E-2</v>
      </c>
      <c r="Z15" s="19">
        <v>3.71950239436191E-2</v>
      </c>
      <c r="AA15" s="19">
        <v>3.4197611722754803E-2</v>
      </c>
      <c r="AB15" s="19">
        <v>1.6214807010241899E-2</v>
      </c>
      <c r="AC15" s="19">
        <v>4.9448666863540602E-2</v>
      </c>
      <c r="AD15" s="19">
        <v>4.2702912099382699E-2</v>
      </c>
      <c r="AE15" s="19"/>
      <c r="AF15" s="19">
        <v>4.8560900379844001E-2</v>
      </c>
      <c r="AG15" s="19">
        <v>2.24774362831139E-2</v>
      </c>
      <c r="AH15" s="19">
        <v>7.1787691500900502E-2</v>
      </c>
      <c r="AI15" s="19">
        <v>8.6114981279842198E-2</v>
      </c>
      <c r="AJ15" s="19">
        <v>2.13196311921941E-2</v>
      </c>
      <c r="AK15" s="19"/>
      <c r="AL15" s="19">
        <v>2.9370511147199799E-2</v>
      </c>
      <c r="AM15" s="19">
        <v>4.2802907285918602E-2</v>
      </c>
      <c r="AN15" s="19">
        <v>4.4447472092126503E-2</v>
      </c>
      <c r="AO15" s="19">
        <v>7.8587333991881406E-2</v>
      </c>
      <c r="AP15" s="19">
        <v>1.6969934742845E-2</v>
      </c>
      <c r="AQ15" s="19">
        <v>0</v>
      </c>
      <c r="AR15" s="19"/>
      <c r="AS15" s="19">
        <v>7.3532028367155597E-2</v>
      </c>
      <c r="AT15" s="19">
        <v>3.0778071959423298E-2</v>
      </c>
      <c r="AU15" s="19">
        <v>2.04076317161224E-2</v>
      </c>
      <c r="AV15" s="19">
        <v>4.5371541252884E-2</v>
      </c>
      <c r="AW15" s="19">
        <v>7.4178694982283605E-2</v>
      </c>
      <c r="AX15" s="19"/>
      <c r="AY15" s="19">
        <v>6.3655794622140896E-2</v>
      </c>
      <c r="AZ15" s="19">
        <v>3.3071616333105E-2</v>
      </c>
      <c r="BA15" s="19">
        <v>2.2798659681662899E-2</v>
      </c>
      <c r="BB15" s="19">
        <v>1.09813847572587E-2</v>
      </c>
      <c r="BC15" s="19">
        <v>0.100848893072588</v>
      </c>
      <c r="BD15" s="19"/>
      <c r="BE15" s="19">
        <v>6.6548626460499999E-2</v>
      </c>
      <c r="BF15" s="19">
        <v>3.70019170283045E-2</v>
      </c>
      <c r="BG15" s="19">
        <v>4.4762336776781798E-2</v>
      </c>
      <c r="BH15" s="19">
        <v>2.1952724676107899E-2</v>
      </c>
      <c r="BI15" s="19"/>
      <c r="BJ15" s="19">
        <v>7.1402333723249306E-2</v>
      </c>
      <c r="BK15" s="19">
        <v>0</v>
      </c>
      <c r="BL15" s="19">
        <v>4.9867501926870901E-2</v>
      </c>
      <c r="BM15" s="19">
        <v>3.0541623405337299E-2</v>
      </c>
      <c r="BN15" s="19"/>
      <c r="BO15" s="19">
        <v>2.8464962390177598E-2</v>
      </c>
      <c r="BP15" s="19">
        <v>3.3249701253699103E-2</v>
      </c>
      <c r="BQ15" s="19">
        <v>4.2070862768444801E-2</v>
      </c>
      <c r="BR15" s="19"/>
      <c r="BS15" s="19">
        <v>3.29457211331559E-2</v>
      </c>
      <c r="BT15" s="19">
        <v>4.6220103292793198E-2</v>
      </c>
      <c r="BU15" s="19"/>
      <c r="BV15" s="19">
        <v>1.24885626670816E-2</v>
      </c>
      <c r="BW15" s="19">
        <v>4.6256238017846403E-2</v>
      </c>
      <c r="BX15" s="19">
        <v>5.0239493466145799E-2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655</v>
      </c>
      <c r="D7" s="10">
        <v>304</v>
      </c>
      <c r="E7" s="10">
        <v>346</v>
      </c>
      <c r="F7" s="10"/>
      <c r="G7" s="10">
        <v>105</v>
      </c>
      <c r="H7" s="10">
        <v>118</v>
      </c>
      <c r="I7" s="10">
        <v>110</v>
      </c>
      <c r="J7" s="10">
        <v>99</v>
      </c>
      <c r="K7" s="10">
        <v>92</v>
      </c>
      <c r="L7" s="10">
        <v>131</v>
      </c>
      <c r="M7" s="10"/>
      <c r="N7" s="10">
        <v>196</v>
      </c>
      <c r="O7" s="10">
        <v>170</v>
      </c>
      <c r="P7" s="10">
        <v>127</v>
      </c>
      <c r="Q7" s="10">
        <v>161</v>
      </c>
      <c r="R7" s="10"/>
      <c r="S7" s="10">
        <v>105</v>
      </c>
      <c r="T7" s="10">
        <v>93</v>
      </c>
      <c r="U7" s="10">
        <v>59</v>
      </c>
      <c r="V7" s="10">
        <v>44</v>
      </c>
      <c r="W7" s="10">
        <v>42</v>
      </c>
      <c r="X7" s="10">
        <v>61</v>
      </c>
      <c r="Y7" s="10">
        <v>58</v>
      </c>
      <c r="Z7" s="10">
        <v>25</v>
      </c>
      <c r="AA7" s="10">
        <v>66</v>
      </c>
      <c r="AB7" s="10">
        <v>58</v>
      </c>
      <c r="AC7" s="10">
        <v>23</v>
      </c>
      <c r="AD7" s="10">
        <v>21</v>
      </c>
      <c r="AE7" s="10"/>
      <c r="AF7" s="10">
        <v>121</v>
      </c>
      <c r="AG7" s="10">
        <v>221</v>
      </c>
      <c r="AH7" s="10">
        <v>60</v>
      </c>
      <c r="AI7" s="10">
        <v>74</v>
      </c>
      <c r="AJ7" s="10">
        <v>39</v>
      </c>
      <c r="AK7" s="10"/>
      <c r="AL7" s="10">
        <v>170</v>
      </c>
      <c r="AM7" s="10">
        <v>113</v>
      </c>
      <c r="AN7" s="10">
        <v>69</v>
      </c>
      <c r="AO7" s="10">
        <v>125</v>
      </c>
      <c r="AP7" s="10">
        <v>51</v>
      </c>
      <c r="AQ7" s="10">
        <v>59</v>
      </c>
      <c r="AR7" s="10"/>
      <c r="AS7" s="10">
        <v>103</v>
      </c>
      <c r="AT7" s="10">
        <v>334</v>
      </c>
      <c r="AU7" s="10">
        <v>144</v>
      </c>
      <c r="AV7" s="10">
        <v>59</v>
      </c>
      <c r="AW7" s="10">
        <v>14</v>
      </c>
      <c r="AX7" s="10"/>
      <c r="AY7" s="10">
        <v>163</v>
      </c>
      <c r="AZ7" s="10">
        <v>242</v>
      </c>
      <c r="BA7" s="10">
        <v>147</v>
      </c>
      <c r="BB7" s="10">
        <v>79</v>
      </c>
      <c r="BC7" s="10">
        <v>19</v>
      </c>
      <c r="BD7" s="10"/>
      <c r="BE7" s="10">
        <v>27</v>
      </c>
      <c r="BF7" s="10">
        <v>117</v>
      </c>
      <c r="BG7" s="10">
        <v>319</v>
      </c>
      <c r="BH7" s="10">
        <v>188</v>
      </c>
      <c r="BI7" s="10"/>
      <c r="BJ7" s="10">
        <v>88</v>
      </c>
      <c r="BK7" s="10">
        <v>51</v>
      </c>
      <c r="BL7" s="10">
        <v>173</v>
      </c>
      <c r="BM7" s="10">
        <v>340</v>
      </c>
      <c r="BN7" s="10"/>
      <c r="BO7" s="10">
        <v>90</v>
      </c>
      <c r="BP7" s="10">
        <v>93</v>
      </c>
      <c r="BQ7" s="10">
        <v>471</v>
      </c>
      <c r="BR7" s="10"/>
      <c r="BS7" s="10">
        <v>361</v>
      </c>
      <c r="BT7" s="10">
        <v>293</v>
      </c>
      <c r="BU7" s="10"/>
      <c r="BV7" s="10">
        <v>154</v>
      </c>
      <c r="BW7" s="10">
        <v>261</v>
      </c>
      <c r="BX7" s="10">
        <v>207</v>
      </c>
      <c r="BY7" s="10"/>
      <c r="BZ7" s="10">
        <v>39</v>
      </c>
      <c r="CA7" s="10">
        <v>45</v>
      </c>
    </row>
    <row r="8" spans="2:79" ht="30" customHeight="1" x14ac:dyDescent="0.3">
      <c r="B8" s="11" t="s">
        <v>20</v>
      </c>
      <c r="C8" s="11">
        <v>656</v>
      </c>
      <c r="D8" s="11">
        <v>311</v>
      </c>
      <c r="E8" s="11">
        <v>340</v>
      </c>
      <c r="F8" s="11"/>
      <c r="G8" s="11">
        <v>99</v>
      </c>
      <c r="H8" s="11">
        <v>124</v>
      </c>
      <c r="I8" s="11">
        <v>109</v>
      </c>
      <c r="J8" s="11">
        <v>115</v>
      </c>
      <c r="K8" s="11">
        <v>86</v>
      </c>
      <c r="L8" s="11">
        <v>123</v>
      </c>
      <c r="M8" s="11"/>
      <c r="N8" s="11">
        <v>183</v>
      </c>
      <c r="O8" s="11">
        <v>172</v>
      </c>
      <c r="P8" s="11">
        <v>133</v>
      </c>
      <c r="Q8" s="11">
        <v>167</v>
      </c>
      <c r="R8" s="11"/>
      <c r="S8" s="11">
        <v>99</v>
      </c>
      <c r="T8" s="11">
        <v>87</v>
      </c>
      <c r="U8" s="11">
        <v>61</v>
      </c>
      <c r="V8" s="11">
        <v>43</v>
      </c>
      <c r="W8" s="11">
        <v>43</v>
      </c>
      <c r="X8" s="11">
        <v>60</v>
      </c>
      <c r="Y8" s="11">
        <v>54</v>
      </c>
      <c r="Z8" s="11">
        <v>26</v>
      </c>
      <c r="AA8" s="11">
        <v>62</v>
      </c>
      <c r="AB8" s="11">
        <v>64</v>
      </c>
      <c r="AC8" s="11">
        <v>31</v>
      </c>
      <c r="AD8" s="11">
        <v>25</v>
      </c>
      <c r="AE8" s="11"/>
      <c r="AF8" s="11">
        <v>117</v>
      </c>
      <c r="AG8" s="11">
        <v>218</v>
      </c>
      <c r="AH8" s="11">
        <v>59</v>
      </c>
      <c r="AI8" s="11">
        <v>76</v>
      </c>
      <c r="AJ8" s="11">
        <v>41</v>
      </c>
      <c r="AK8" s="11"/>
      <c r="AL8" s="11">
        <v>167</v>
      </c>
      <c r="AM8" s="11">
        <v>111</v>
      </c>
      <c r="AN8" s="11">
        <v>68</v>
      </c>
      <c r="AO8" s="11">
        <v>125</v>
      </c>
      <c r="AP8" s="11">
        <v>51</v>
      </c>
      <c r="AQ8" s="11">
        <v>61</v>
      </c>
      <c r="AR8" s="11"/>
      <c r="AS8" s="11">
        <v>102</v>
      </c>
      <c r="AT8" s="11">
        <v>335</v>
      </c>
      <c r="AU8" s="11">
        <v>144</v>
      </c>
      <c r="AV8" s="11">
        <v>60</v>
      </c>
      <c r="AW8" s="11">
        <v>14</v>
      </c>
      <c r="AX8" s="11"/>
      <c r="AY8" s="11">
        <v>163</v>
      </c>
      <c r="AZ8" s="11">
        <v>239</v>
      </c>
      <c r="BA8" s="11">
        <v>148</v>
      </c>
      <c r="BB8" s="11">
        <v>82</v>
      </c>
      <c r="BC8" s="11">
        <v>20</v>
      </c>
      <c r="BD8" s="11"/>
      <c r="BE8" s="11">
        <v>26</v>
      </c>
      <c r="BF8" s="11">
        <v>118</v>
      </c>
      <c r="BG8" s="11">
        <v>318</v>
      </c>
      <c r="BH8" s="11">
        <v>190</v>
      </c>
      <c r="BI8" s="11"/>
      <c r="BJ8" s="11">
        <v>90</v>
      </c>
      <c r="BK8" s="11">
        <v>49</v>
      </c>
      <c r="BL8" s="11">
        <v>174</v>
      </c>
      <c r="BM8" s="11">
        <v>340</v>
      </c>
      <c r="BN8" s="11"/>
      <c r="BO8" s="11">
        <v>91</v>
      </c>
      <c r="BP8" s="11">
        <v>93</v>
      </c>
      <c r="BQ8" s="11">
        <v>471</v>
      </c>
      <c r="BR8" s="11"/>
      <c r="BS8" s="11">
        <v>360</v>
      </c>
      <c r="BT8" s="11">
        <v>295</v>
      </c>
      <c r="BU8" s="11"/>
      <c r="BV8" s="11">
        <v>155</v>
      </c>
      <c r="BW8" s="11">
        <v>265</v>
      </c>
      <c r="BX8" s="11">
        <v>203</v>
      </c>
      <c r="BY8" s="11"/>
      <c r="BZ8" s="11">
        <v>40</v>
      </c>
      <c r="CA8" s="11">
        <v>43</v>
      </c>
    </row>
    <row r="9" spans="2:79" x14ac:dyDescent="0.3">
      <c r="B9" s="18" t="s">
        <v>321</v>
      </c>
      <c r="C9" s="17">
        <v>5.33847547316623E-2</v>
      </c>
      <c r="D9" s="17">
        <v>5.6884437921074102E-2</v>
      </c>
      <c r="E9" s="17">
        <v>5.0959851918578103E-2</v>
      </c>
      <c r="F9" s="17"/>
      <c r="G9" s="17">
        <v>0.100159768487384</v>
      </c>
      <c r="H9" s="17">
        <v>7.5749586022573298E-2</v>
      </c>
      <c r="I9" s="17">
        <v>6.0063284789460901E-2</v>
      </c>
      <c r="J9" s="17">
        <v>3.0340175504760501E-2</v>
      </c>
      <c r="K9" s="17">
        <v>3.3801330138480697E-2</v>
      </c>
      <c r="L9" s="17">
        <v>2.2444348420311101E-2</v>
      </c>
      <c r="M9" s="17"/>
      <c r="N9" s="17">
        <v>9.14145079620034E-2</v>
      </c>
      <c r="O9" s="17">
        <v>1.7232889187615699E-2</v>
      </c>
      <c r="P9" s="17">
        <v>4.5714327471386297E-2</v>
      </c>
      <c r="Q9" s="17">
        <v>5.5308206139162798E-2</v>
      </c>
      <c r="R9" s="17"/>
      <c r="S9" s="17">
        <v>0.11244344784158899</v>
      </c>
      <c r="T9" s="17">
        <v>3.17234728500023E-2</v>
      </c>
      <c r="U9" s="17">
        <v>6.6655348760286004E-2</v>
      </c>
      <c r="V9" s="17">
        <v>4.5644983266521201E-2</v>
      </c>
      <c r="W9" s="17">
        <v>2.9865403786581399E-2</v>
      </c>
      <c r="X9" s="17">
        <v>2.84907959975968E-2</v>
      </c>
      <c r="Y9" s="17">
        <v>3.6622573493189002E-2</v>
      </c>
      <c r="Z9" s="17">
        <v>3.8841074968655603E-2</v>
      </c>
      <c r="AA9" s="17">
        <v>5.8391357185924399E-2</v>
      </c>
      <c r="AB9" s="17">
        <v>6.6628771141586898E-2</v>
      </c>
      <c r="AC9" s="17">
        <v>0</v>
      </c>
      <c r="AD9" s="17">
        <v>4.63670037994788E-2</v>
      </c>
      <c r="AE9" s="17"/>
      <c r="AF9" s="17">
        <v>7.6705987055444097E-2</v>
      </c>
      <c r="AG9" s="17">
        <v>5.03514163660276E-2</v>
      </c>
      <c r="AH9" s="17">
        <v>0</v>
      </c>
      <c r="AI9" s="17">
        <v>3.8740208158709398E-2</v>
      </c>
      <c r="AJ9" s="17">
        <v>0.10150547425767301</v>
      </c>
      <c r="AK9" s="17"/>
      <c r="AL9" s="17">
        <v>5.7796657835571003E-2</v>
      </c>
      <c r="AM9" s="17">
        <v>9.0450933673443604E-2</v>
      </c>
      <c r="AN9" s="17">
        <v>2.91627764897898E-2</v>
      </c>
      <c r="AO9" s="17">
        <v>4.8404239067462801E-2</v>
      </c>
      <c r="AP9" s="17">
        <v>4.1379296429413001E-2</v>
      </c>
      <c r="AQ9" s="17">
        <v>1.9280858258773102E-2</v>
      </c>
      <c r="AR9" s="17"/>
      <c r="AS9" s="17">
        <v>0.105537280238009</v>
      </c>
      <c r="AT9" s="17">
        <v>4.44053142277002E-2</v>
      </c>
      <c r="AU9" s="17">
        <v>2.7161076967096499E-2</v>
      </c>
      <c r="AV9" s="17">
        <v>7.2231826657066095E-2</v>
      </c>
      <c r="AW9" s="17">
        <v>8.0543542887175495E-2</v>
      </c>
      <c r="AX9" s="17"/>
      <c r="AY9" s="17">
        <v>6.5649835687412297E-2</v>
      </c>
      <c r="AZ9" s="17">
        <v>4.1366958058934797E-2</v>
      </c>
      <c r="BA9" s="17">
        <v>5.5011504013184699E-2</v>
      </c>
      <c r="BB9" s="17">
        <v>5.13433296418754E-2</v>
      </c>
      <c r="BC9" s="17">
        <v>0.107498881517241</v>
      </c>
      <c r="BD9" s="17"/>
      <c r="BE9" s="17">
        <v>8.62375770719188E-2</v>
      </c>
      <c r="BF9" s="17">
        <v>4.94176588690717E-2</v>
      </c>
      <c r="BG9" s="17">
        <v>5.83107888109302E-2</v>
      </c>
      <c r="BH9" s="17">
        <v>4.4178032427714099E-2</v>
      </c>
      <c r="BI9" s="17"/>
      <c r="BJ9" s="17">
        <v>3.04412652443646E-2</v>
      </c>
      <c r="BK9" s="17">
        <v>0.19010004933764399</v>
      </c>
      <c r="BL9" s="17">
        <v>5.1134826999915603E-2</v>
      </c>
      <c r="BM9" s="17">
        <v>4.1403470540226903E-2</v>
      </c>
      <c r="BN9" s="17"/>
      <c r="BO9" s="17">
        <v>6.7294041985208303E-2</v>
      </c>
      <c r="BP9" s="17">
        <v>8.9241348490771699E-2</v>
      </c>
      <c r="BQ9" s="17">
        <v>4.37894045023558E-2</v>
      </c>
      <c r="BR9" s="17"/>
      <c r="BS9" s="17">
        <v>4.5188558880887901E-2</v>
      </c>
      <c r="BT9" s="17">
        <v>6.3546918285278198E-2</v>
      </c>
      <c r="BU9" s="17"/>
      <c r="BV9" s="17">
        <v>3.9164320144487397E-2</v>
      </c>
      <c r="BW9" s="17">
        <v>4.4086901420735902E-2</v>
      </c>
      <c r="BX9" s="17">
        <v>8.5292051396176599E-2</v>
      </c>
      <c r="BY9" s="17"/>
      <c r="BZ9" s="17">
        <v>4.2658218720608397E-2</v>
      </c>
      <c r="CA9" s="17">
        <v>0.135945958416052</v>
      </c>
    </row>
    <row r="10" spans="2:79" x14ac:dyDescent="0.3">
      <c r="B10" s="18" t="s">
        <v>322</v>
      </c>
      <c r="C10" s="17">
        <v>0.133802724432246</v>
      </c>
      <c r="D10" s="17">
        <v>0.13818619263885801</v>
      </c>
      <c r="E10" s="17">
        <v>0.12903583154894599</v>
      </c>
      <c r="F10" s="17"/>
      <c r="G10" s="17">
        <v>0.21050343307945901</v>
      </c>
      <c r="H10" s="17">
        <v>0.17984157037116799</v>
      </c>
      <c r="I10" s="17">
        <v>0.10621948072758899</v>
      </c>
      <c r="J10" s="17">
        <v>0.103270326573577</v>
      </c>
      <c r="K10" s="17">
        <v>0.13400527087699801</v>
      </c>
      <c r="L10" s="17">
        <v>7.8407651866441094E-2</v>
      </c>
      <c r="M10" s="17"/>
      <c r="N10" s="17">
        <v>0.164950862354283</v>
      </c>
      <c r="O10" s="17">
        <v>0.108732915833888</v>
      </c>
      <c r="P10" s="17">
        <v>0.13801895369334299</v>
      </c>
      <c r="Q10" s="17">
        <v>0.12292731675139899</v>
      </c>
      <c r="R10" s="17"/>
      <c r="S10" s="17">
        <v>0.17349371654458201</v>
      </c>
      <c r="T10" s="17">
        <v>0.13788443121025201</v>
      </c>
      <c r="U10" s="17">
        <v>8.5384389212256398E-2</v>
      </c>
      <c r="V10" s="17">
        <v>0.13161785822612301</v>
      </c>
      <c r="W10" s="17">
        <v>0.103813159462979</v>
      </c>
      <c r="X10" s="17">
        <v>0.161692815718915</v>
      </c>
      <c r="Y10" s="17">
        <v>8.2474289621333602E-2</v>
      </c>
      <c r="Z10" s="17">
        <v>0.237851797880621</v>
      </c>
      <c r="AA10" s="17">
        <v>0.130217819596219</v>
      </c>
      <c r="AB10" s="17">
        <v>0.12824640652211799</v>
      </c>
      <c r="AC10" s="17">
        <v>7.8619520334092405E-2</v>
      </c>
      <c r="AD10" s="17">
        <v>0.15879930228422201</v>
      </c>
      <c r="AE10" s="17"/>
      <c r="AF10" s="17">
        <v>0.123581171823893</v>
      </c>
      <c r="AG10" s="17">
        <v>0.16255874730162001</v>
      </c>
      <c r="AH10" s="17">
        <v>0.11420265539730599</v>
      </c>
      <c r="AI10" s="17">
        <v>0.112612699729294</v>
      </c>
      <c r="AJ10" s="17">
        <v>8.6668576916233503E-2</v>
      </c>
      <c r="AK10" s="17"/>
      <c r="AL10" s="17">
        <v>0.21341981795119999</v>
      </c>
      <c r="AM10" s="17">
        <v>0.149230287485216</v>
      </c>
      <c r="AN10" s="17">
        <v>0.12742017121815499</v>
      </c>
      <c r="AO10" s="17">
        <v>5.6476171705325498E-2</v>
      </c>
      <c r="AP10" s="17">
        <v>0.15294804552240701</v>
      </c>
      <c r="AQ10" s="17">
        <v>4.6091838896864898E-2</v>
      </c>
      <c r="AR10" s="17"/>
      <c r="AS10" s="17">
        <v>0.24730133393178</v>
      </c>
      <c r="AT10" s="17">
        <v>0.121370231036781</v>
      </c>
      <c r="AU10" s="17">
        <v>8.7555901766828398E-2</v>
      </c>
      <c r="AV10" s="17">
        <v>0.13712082556869301</v>
      </c>
      <c r="AW10" s="17">
        <v>7.7849414138336195E-2</v>
      </c>
      <c r="AX10" s="17"/>
      <c r="AY10" s="17">
        <v>0.17060001804512101</v>
      </c>
      <c r="AZ10" s="17">
        <v>0.103034638464767</v>
      </c>
      <c r="BA10" s="17">
        <v>0.143270572303135</v>
      </c>
      <c r="BB10" s="17">
        <v>0.13234982576569199</v>
      </c>
      <c r="BC10" s="17">
        <v>0.170929607383356</v>
      </c>
      <c r="BD10" s="17"/>
      <c r="BE10" s="17">
        <v>7.5319642521845503E-2</v>
      </c>
      <c r="BF10" s="17">
        <v>0.16877146615257199</v>
      </c>
      <c r="BG10" s="17">
        <v>0.120284439983475</v>
      </c>
      <c r="BH10" s="17">
        <v>0.145515178358812</v>
      </c>
      <c r="BI10" s="17"/>
      <c r="BJ10" s="17">
        <v>0.13742552135859601</v>
      </c>
      <c r="BK10" s="17">
        <v>0.192223372126723</v>
      </c>
      <c r="BL10" s="17">
        <v>0.13119322667907099</v>
      </c>
      <c r="BM10" s="17">
        <v>0.123697571232218</v>
      </c>
      <c r="BN10" s="17"/>
      <c r="BO10" s="17">
        <v>0.218338289985364</v>
      </c>
      <c r="BP10" s="17">
        <v>0.13490491664839899</v>
      </c>
      <c r="BQ10" s="17">
        <v>0.115277851572086</v>
      </c>
      <c r="BR10" s="17"/>
      <c r="BS10" s="17">
        <v>0.117805117793829</v>
      </c>
      <c r="BT10" s="17">
        <v>0.15373395621504299</v>
      </c>
      <c r="BU10" s="17"/>
      <c r="BV10" s="17">
        <v>0.15186193392779301</v>
      </c>
      <c r="BW10" s="17">
        <v>0.118549603305838</v>
      </c>
      <c r="BX10" s="17">
        <v>0.13807748414167301</v>
      </c>
      <c r="BY10" s="17"/>
      <c r="BZ10" s="17">
        <v>0.212438725625929</v>
      </c>
      <c r="CA10" s="17">
        <v>0.29395728958518402</v>
      </c>
    </row>
    <row r="11" spans="2:79" x14ac:dyDescent="0.3">
      <c r="B11" s="18" t="s">
        <v>323</v>
      </c>
      <c r="C11" s="17">
        <v>0.29217473931305299</v>
      </c>
      <c r="D11" s="17">
        <v>0.26313232318255297</v>
      </c>
      <c r="E11" s="17">
        <v>0.317656209596476</v>
      </c>
      <c r="F11" s="17"/>
      <c r="G11" s="17">
        <v>0.27173257082624502</v>
      </c>
      <c r="H11" s="17">
        <v>0.31243487099206402</v>
      </c>
      <c r="I11" s="17">
        <v>0.32867332293500301</v>
      </c>
      <c r="J11" s="17">
        <v>0.338580015044949</v>
      </c>
      <c r="K11" s="17">
        <v>0.23601638587472101</v>
      </c>
      <c r="L11" s="17">
        <v>0.25173388332810498</v>
      </c>
      <c r="M11" s="17"/>
      <c r="N11" s="17">
        <v>0.28855611861921598</v>
      </c>
      <c r="O11" s="17">
        <v>0.316907801718259</v>
      </c>
      <c r="P11" s="17">
        <v>0.25378298275510502</v>
      </c>
      <c r="Q11" s="17">
        <v>0.30326170325261897</v>
      </c>
      <c r="R11" s="17"/>
      <c r="S11" s="17">
        <v>0.32129520665972999</v>
      </c>
      <c r="T11" s="17">
        <v>0.26186930720252399</v>
      </c>
      <c r="U11" s="17">
        <v>0.245496680599293</v>
      </c>
      <c r="V11" s="17">
        <v>0.225750189468201</v>
      </c>
      <c r="W11" s="17">
        <v>0.34588040409672999</v>
      </c>
      <c r="X11" s="17">
        <v>0.38086200984764201</v>
      </c>
      <c r="Y11" s="17">
        <v>0.34409745740280301</v>
      </c>
      <c r="Z11" s="17">
        <v>0.21299188324524401</v>
      </c>
      <c r="AA11" s="17">
        <v>0.31763818128605598</v>
      </c>
      <c r="AB11" s="17">
        <v>0.29586483123113699</v>
      </c>
      <c r="AC11" s="17">
        <v>0.18663083697788199</v>
      </c>
      <c r="AD11" s="17">
        <v>0.23706073610707101</v>
      </c>
      <c r="AE11" s="17"/>
      <c r="AF11" s="17">
        <v>0.18614051834863901</v>
      </c>
      <c r="AG11" s="17">
        <v>0.32363183435257997</v>
      </c>
      <c r="AH11" s="17">
        <v>0.29363773028476498</v>
      </c>
      <c r="AI11" s="17">
        <v>0.24693274086907299</v>
      </c>
      <c r="AJ11" s="17">
        <v>0.35606942192060398</v>
      </c>
      <c r="AK11" s="17"/>
      <c r="AL11" s="17">
        <v>0.34546115279956902</v>
      </c>
      <c r="AM11" s="17">
        <v>0.21378390433924099</v>
      </c>
      <c r="AN11" s="17">
        <v>0.26383407545141602</v>
      </c>
      <c r="AO11" s="17">
        <v>0.20191651591329601</v>
      </c>
      <c r="AP11" s="17">
        <v>0.40439701295006197</v>
      </c>
      <c r="AQ11" s="17">
        <v>0.34120630006039698</v>
      </c>
      <c r="AR11" s="17"/>
      <c r="AS11" s="17">
        <v>0.236344597969395</v>
      </c>
      <c r="AT11" s="17">
        <v>0.30873728419670399</v>
      </c>
      <c r="AU11" s="17">
        <v>0.27723703079457801</v>
      </c>
      <c r="AV11" s="17">
        <v>0.30496339074441398</v>
      </c>
      <c r="AW11" s="17">
        <v>0.417251739650978</v>
      </c>
      <c r="AX11" s="17"/>
      <c r="AY11" s="17">
        <v>0.24360676366113501</v>
      </c>
      <c r="AZ11" s="17">
        <v>0.29576330093911701</v>
      </c>
      <c r="BA11" s="17">
        <v>0.30699965034806997</v>
      </c>
      <c r="BB11" s="17">
        <v>0.35655751194610302</v>
      </c>
      <c r="BC11" s="17">
        <v>0.19814276775557199</v>
      </c>
      <c r="BD11" s="17"/>
      <c r="BE11" s="17">
        <v>0.22154562875009701</v>
      </c>
      <c r="BF11" s="17">
        <v>0.23380432965857201</v>
      </c>
      <c r="BG11" s="17">
        <v>0.28776839541775701</v>
      </c>
      <c r="BH11" s="17">
        <v>0.34674992897298201</v>
      </c>
      <c r="BI11" s="17"/>
      <c r="BJ11" s="17">
        <v>0.207533208976525</v>
      </c>
      <c r="BK11" s="17">
        <v>0.18940687551618801</v>
      </c>
      <c r="BL11" s="17">
        <v>0.31589677356502799</v>
      </c>
      <c r="BM11" s="17">
        <v>0.319989992795569</v>
      </c>
      <c r="BN11" s="17"/>
      <c r="BO11" s="17">
        <v>0.26292923881213098</v>
      </c>
      <c r="BP11" s="17">
        <v>0.31068893801754699</v>
      </c>
      <c r="BQ11" s="17">
        <v>0.29485472282747499</v>
      </c>
      <c r="BR11" s="17"/>
      <c r="BS11" s="17">
        <v>0.300170122415506</v>
      </c>
      <c r="BT11" s="17">
        <v>0.28338234250685002</v>
      </c>
      <c r="BU11" s="17"/>
      <c r="BV11" s="17">
        <v>0.34108671312905903</v>
      </c>
      <c r="BW11" s="17">
        <v>0.32648740684071598</v>
      </c>
      <c r="BX11" s="17">
        <v>0.19744070371429101</v>
      </c>
      <c r="BY11" s="17"/>
      <c r="BZ11" s="17">
        <v>0.33468837401226598</v>
      </c>
      <c r="CA11" s="17">
        <v>0.239959914800906</v>
      </c>
    </row>
    <row r="12" spans="2:79" x14ac:dyDescent="0.3">
      <c r="B12" s="18" t="s">
        <v>324</v>
      </c>
      <c r="C12" s="17">
        <v>0.213943147730775</v>
      </c>
      <c r="D12" s="17">
        <v>0.19839986956546199</v>
      </c>
      <c r="E12" s="17">
        <v>0.22841295153177099</v>
      </c>
      <c r="F12" s="17"/>
      <c r="G12" s="17">
        <v>0.16044525550932001</v>
      </c>
      <c r="H12" s="17">
        <v>0.27328384948283102</v>
      </c>
      <c r="I12" s="17">
        <v>0.189266514738236</v>
      </c>
      <c r="J12" s="17">
        <v>0.218102508748859</v>
      </c>
      <c r="K12" s="17">
        <v>0.20934408616349601</v>
      </c>
      <c r="L12" s="17">
        <v>0.21838228785238201</v>
      </c>
      <c r="M12" s="17"/>
      <c r="N12" s="17">
        <v>0.19869464033297801</v>
      </c>
      <c r="O12" s="17">
        <v>0.202211384558593</v>
      </c>
      <c r="P12" s="17">
        <v>0.24346219259222099</v>
      </c>
      <c r="Q12" s="17">
        <v>0.220630084618334</v>
      </c>
      <c r="R12" s="17"/>
      <c r="S12" s="17">
        <v>0.16766307879907699</v>
      </c>
      <c r="T12" s="17">
        <v>0.22684152094737101</v>
      </c>
      <c r="U12" s="17">
        <v>0.32598965128744201</v>
      </c>
      <c r="V12" s="17">
        <v>0.23093638927862101</v>
      </c>
      <c r="W12" s="17">
        <v>0.170037339939837</v>
      </c>
      <c r="X12" s="17">
        <v>0.16531605841327901</v>
      </c>
      <c r="Y12" s="17">
        <v>0.30168335865513302</v>
      </c>
      <c r="Z12" s="17">
        <v>0.24420023696158399</v>
      </c>
      <c r="AA12" s="17">
        <v>0.272597834138738</v>
      </c>
      <c r="AB12" s="17">
        <v>0.135414995657575</v>
      </c>
      <c r="AC12" s="17">
        <v>0.16522179953260899</v>
      </c>
      <c r="AD12" s="17">
        <v>0.14074967069497499</v>
      </c>
      <c r="AE12" s="17"/>
      <c r="AF12" s="17">
        <v>0.23586791577249</v>
      </c>
      <c r="AG12" s="17">
        <v>0.176605617764098</v>
      </c>
      <c r="AH12" s="17">
        <v>0.28303721242231</v>
      </c>
      <c r="AI12" s="17">
        <v>0.26473866490281101</v>
      </c>
      <c r="AJ12" s="17">
        <v>0.19558313736008501</v>
      </c>
      <c r="AK12" s="17"/>
      <c r="AL12" s="17">
        <v>0.161668960433834</v>
      </c>
      <c r="AM12" s="17">
        <v>0.22060958214028101</v>
      </c>
      <c r="AN12" s="17">
        <v>0.207302788569315</v>
      </c>
      <c r="AO12" s="17">
        <v>0.25596104815517201</v>
      </c>
      <c r="AP12" s="17">
        <v>0.20624979799659199</v>
      </c>
      <c r="AQ12" s="17">
        <v>0.30047977554490102</v>
      </c>
      <c r="AR12" s="17"/>
      <c r="AS12" s="17">
        <v>0.10728703682405701</v>
      </c>
      <c r="AT12" s="17">
        <v>0.234606775675542</v>
      </c>
      <c r="AU12" s="17">
        <v>0.27805163193948002</v>
      </c>
      <c r="AV12" s="17">
        <v>0.116175899859603</v>
      </c>
      <c r="AW12" s="17">
        <v>0.26988544952817001</v>
      </c>
      <c r="AX12" s="17"/>
      <c r="AY12" s="17">
        <v>0.154571186063688</v>
      </c>
      <c r="AZ12" s="17">
        <v>0.262870294726961</v>
      </c>
      <c r="BA12" s="17">
        <v>0.247340380670135</v>
      </c>
      <c r="BB12" s="17">
        <v>0.15840905723694501</v>
      </c>
      <c r="BC12" s="17">
        <v>9.13843650416548E-2</v>
      </c>
      <c r="BD12" s="17"/>
      <c r="BE12" s="17">
        <v>0.15016590315025899</v>
      </c>
      <c r="BF12" s="17">
        <v>0.20820756597431</v>
      </c>
      <c r="BG12" s="17">
        <v>0.21824145843125001</v>
      </c>
      <c r="BH12" s="17">
        <v>0.21284964358031599</v>
      </c>
      <c r="BI12" s="17"/>
      <c r="BJ12" s="17">
        <v>0.20283733411732099</v>
      </c>
      <c r="BK12" s="17">
        <v>0.16028276389372001</v>
      </c>
      <c r="BL12" s="17">
        <v>0.18663330617669099</v>
      </c>
      <c r="BM12" s="17">
        <v>0.23764352756311799</v>
      </c>
      <c r="BN12" s="17"/>
      <c r="BO12" s="17">
        <v>0.19669881293836</v>
      </c>
      <c r="BP12" s="17">
        <v>0.23191468605009499</v>
      </c>
      <c r="BQ12" s="17">
        <v>0.21423549759795099</v>
      </c>
      <c r="BR12" s="17"/>
      <c r="BS12" s="17">
        <v>0.22042541777368099</v>
      </c>
      <c r="BT12" s="17">
        <v>0.20348429845928401</v>
      </c>
      <c r="BU12" s="17"/>
      <c r="BV12" s="17">
        <v>0.206841608156765</v>
      </c>
      <c r="BW12" s="17">
        <v>0.224490728374032</v>
      </c>
      <c r="BX12" s="17">
        <v>0.20319698312600901</v>
      </c>
      <c r="BY12" s="17"/>
      <c r="BZ12" s="17">
        <v>0.15215529445760201</v>
      </c>
      <c r="CA12" s="17">
        <v>9.4135143070486593E-2</v>
      </c>
    </row>
    <row r="13" spans="2:79" x14ac:dyDescent="0.3">
      <c r="B13" s="18" t="s">
        <v>325</v>
      </c>
      <c r="C13" s="17">
        <v>0.17743576487151</v>
      </c>
      <c r="D13" s="17">
        <v>0.18381191245275999</v>
      </c>
      <c r="E13" s="17">
        <v>0.170581156221812</v>
      </c>
      <c r="F13" s="17"/>
      <c r="G13" s="17">
        <v>0.180879001069642</v>
      </c>
      <c r="H13" s="17">
        <v>8.5812290624031798E-2</v>
      </c>
      <c r="I13" s="17">
        <v>0.18668733671522</v>
      </c>
      <c r="J13" s="17">
        <v>0.16502619560986101</v>
      </c>
      <c r="K13" s="17">
        <v>0.20493034584342601</v>
      </c>
      <c r="L13" s="17">
        <v>0.25117008334206697</v>
      </c>
      <c r="M13" s="17"/>
      <c r="N13" s="17">
        <v>0.123946769314546</v>
      </c>
      <c r="O13" s="17">
        <v>0.19302960105174899</v>
      </c>
      <c r="P13" s="17">
        <v>0.186148973662878</v>
      </c>
      <c r="Q13" s="17">
        <v>0.207707550537513</v>
      </c>
      <c r="R13" s="17"/>
      <c r="S13" s="17">
        <v>0.11404784830732</v>
      </c>
      <c r="T13" s="17">
        <v>0.17087199211367399</v>
      </c>
      <c r="U13" s="17">
        <v>0.135070361279652</v>
      </c>
      <c r="V13" s="17">
        <v>0.25099890044345302</v>
      </c>
      <c r="W13" s="17">
        <v>0.18935968712680101</v>
      </c>
      <c r="X13" s="17">
        <v>0.16082654962777199</v>
      </c>
      <c r="Y13" s="17">
        <v>0.14646861991257901</v>
      </c>
      <c r="Z13" s="17">
        <v>0.117975100611799</v>
      </c>
      <c r="AA13" s="17">
        <v>0.134889088529317</v>
      </c>
      <c r="AB13" s="17">
        <v>0.21510858405786201</v>
      </c>
      <c r="AC13" s="17">
        <v>0.38624984674590701</v>
      </c>
      <c r="AD13" s="17">
        <v>0.32506860587019198</v>
      </c>
      <c r="AE13" s="17"/>
      <c r="AF13" s="17">
        <v>0.19251016764742099</v>
      </c>
      <c r="AG13" s="17">
        <v>0.182505780218466</v>
      </c>
      <c r="AH13" s="17">
        <v>0.133844801921259</v>
      </c>
      <c r="AI13" s="17">
        <v>0.19027533378859199</v>
      </c>
      <c r="AJ13" s="17">
        <v>0.12907960620575201</v>
      </c>
      <c r="AK13" s="17"/>
      <c r="AL13" s="17">
        <v>0.128700400905811</v>
      </c>
      <c r="AM13" s="17">
        <v>0.173267619545213</v>
      </c>
      <c r="AN13" s="17">
        <v>0.25783514398641799</v>
      </c>
      <c r="AO13" s="17">
        <v>0.22894104835293799</v>
      </c>
      <c r="AP13" s="17">
        <v>0.13949093911868299</v>
      </c>
      <c r="AQ13" s="17">
        <v>0.129988677254609</v>
      </c>
      <c r="AR13" s="17"/>
      <c r="AS13" s="17">
        <v>0.15021085604046</v>
      </c>
      <c r="AT13" s="17">
        <v>0.16658351074250699</v>
      </c>
      <c r="AU13" s="17">
        <v>0.20817150715910701</v>
      </c>
      <c r="AV13" s="17">
        <v>0.25573585513165598</v>
      </c>
      <c r="AW13" s="17">
        <v>0</v>
      </c>
      <c r="AX13" s="17"/>
      <c r="AY13" s="17">
        <v>0.17745865467814201</v>
      </c>
      <c r="AZ13" s="17">
        <v>0.194928600836071</v>
      </c>
      <c r="BA13" s="17">
        <v>0.14628140577034601</v>
      </c>
      <c r="BB13" s="17">
        <v>0.15622745530447299</v>
      </c>
      <c r="BC13" s="17">
        <v>0.33119548522958803</v>
      </c>
      <c r="BD13" s="17"/>
      <c r="BE13" s="17">
        <v>0.29916591195639902</v>
      </c>
      <c r="BF13" s="17">
        <v>0.18749517268765001</v>
      </c>
      <c r="BG13" s="17">
        <v>0.18135857809903599</v>
      </c>
      <c r="BH13" s="17">
        <v>0.15156490627739699</v>
      </c>
      <c r="BI13" s="17"/>
      <c r="BJ13" s="17">
        <v>0.23917334135065199</v>
      </c>
      <c r="BK13" s="17">
        <v>0.13461448167742801</v>
      </c>
      <c r="BL13" s="17">
        <v>0.187881470598285</v>
      </c>
      <c r="BM13" s="17">
        <v>0.16343453757104101</v>
      </c>
      <c r="BN13" s="17"/>
      <c r="BO13" s="17">
        <v>0.15081528341865899</v>
      </c>
      <c r="BP13" s="17">
        <v>0.11062354403064099</v>
      </c>
      <c r="BQ13" s="17">
        <v>0.19609990505635799</v>
      </c>
      <c r="BR13" s="17"/>
      <c r="BS13" s="17">
        <v>0.197160895069252</v>
      </c>
      <c r="BT13" s="17">
        <v>0.15397526270442</v>
      </c>
      <c r="BU13" s="17"/>
      <c r="BV13" s="17">
        <v>0.20668365839935099</v>
      </c>
      <c r="BW13" s="17">
        <v>0.15456819161771601</v>
      </c>
      <c r="BX13" s="17">
        <v>0.19086104267173001</v>
      </c>
      <c r="BY13" s="17"/>
      <c r="BZ13" s="17">
        <v>0.138394054146812</v>
      </c>
      <c r="CA13" s="17">
        <v>0.122955395999198</v>
      </c>
    </row>
    <row r="14" spans="2:79" x14ac:dyDescent="0.3">
      <c r="B14" s="18" t="s">
        <v>326</v>
      </c>
      <c r="C14" s="17">
        <v>8.4793278966052904E-2</v>
      </c>
      <c r="D14" s="17">
        <v>0.110183100778367</v>
      </c>
      <c r="E14" s="17">
        <v>6.27614759961551E-2</v>
      </c>
      <c r="F14" s="17"/>
      <c r="G14" s="17">
        <v>4.65935000773402E-2</v>
      </c>
      <c r="H14" s="17">
        <v>7.2877832507332305E-2</v>
      </c>
      <c r="I14" s="17">
        <v>0.10515148624913399</v>
      </c>
      <c r="J14" s="17">
        <v>8.0329795177095195E-2</v>
      </c>
      <c r="K14" s="17">
        <v>0.105105686301828</v>
      </c>
      <c r="L14" s="17">
        <v>9.9686602361846399E-2</v>
      </c>
      <c r="M14" s="17"/>
      <c r="N14" s="17">
        <v>9.8319969782822494E-2</v>
      </c>
      <c r="O14" s="17">
        <v>0.111718707311681</v>
      </c>
      <c r="P14" s="17">
        <v>7.3919218502283598E-2</v>
      </c>
      <c r="Q14" s="17">
        <v>5.1467544576904299E-2</v>
      </c>
      <c r="R14" s="17"/>
      <c r="S14" s="17">
        <v>8.55877211368994E-2</v>
      </c>
      <c r="T14" s="17">
        <v>0.138532326776552</v>
      </c>
      <c r="U14" s="17">
        <v>5.9202625985093002E-2</v>
      </c>
      <c r="V14" s="17">
        <v>2.7203929634170201E-2</v>
      </c>
      <c r="W14" s="17">
        <v>0.109805934125251</v>
      </c>
      <c r="X14" s="17">
        <v>5.6183372725733503E-2</v>
      </c>
      <c r="Y14" s="17">
        <v>3.2558983265474399E-2</v>
      </c>
      <c r="Z14" s="17">
        <v>0.11094488238847799</v>
      </c>
      <c r="AA14" s="17">
        <v>7.0478913555127198E-2</v>
      </c>
      <c r="AB14" s="17">
        <v>0.120487830039146</v>
      </c>
      <c r="AC14" s="17">
        <v>0.13382932954596999</v>
      </c>
      <c r="AD14" s="17">
        <v>4.9251769144678499E-2</v>
      </c>
      <c r="AE14" s="17"/>
      <c r="AF14" s="17">
        <v>0.110084105011657</v>
      </c>
      <c r="AG14" s="17">
        <v>6.3185615286246194E-2</v>
      </c>
      <c r="AH14" s="17">
        <v>0.13880811818642899</v>
      </c>
      <c r="AI14" s="17">
        <v>8.1174195824920303E-2</v>
      </c>
      <c r="AJ14" s="17">
        <v>5.2670952392002902E-2</v>
      </c>
      <c r="AK14" s="17"/>
      <c r="AL14" s="17">
        <v>5.8009364407452399E-2</v>
      </c>
      <c r="AM14" s="17">
        <v>9.4896605415259599E-2</v>
      </c>
      <c r="AN14" s="17">
        <v>8.0678205490215801E-2</v>
      </c>
      <c r="AO14" s="17">
        <v>0.14671643754342301</v>
      </c>
      <c r="AP14" s="17">
        <v>1.9364609078361902E-2</v>
      </c>
      <c r="AQ14" s="17">
        <v>0.115421819544587</v>
      </c>
      <c r="AR14" s="17"/>
      <c r="AS14" s="17">
        <v>0.10335082085801101</v>
      </c>
      <c r="AT14" s="17">
        <v>8.1277208019807007E-2</v>
      </c>
      <c r="AU14" s="17">
        <v>8.9298967699283194E-2</v>
      </c>
      <c r="AV14" s="17">
        <v>6.46683854133525E-2</v>
      </c>
      <c r="AW14" s="17">
        <v>8.0291158813057095E-2</v>
      </c>
      <c r="AX14" s="17"/>
      <c r="AY14" s="17">
        <v>0.11320002565260601</v>
      </c>
      <c r="AZ14" s="17">
        <v>8.0591384574761504E-2</v>
      </c>
      <c r="BA14" s="17">
        <v>5.66990914468576E-2</v>
      </c>
      <c r="BB14" s="17">
        <v>0.116732851636077</v>
      </c>
      <c r="BC14" s="17">
        <v>0</v>
      </c>
      <c r="BD14" s="17"/>
      <c r="BE14" s="17">
        <v>0.167565336549481</v>
      </c>
      <c r="BF14" s="17">
        <v>9.9981334271984801E-2</v>
      </c>
      <c r="BG14" s="17">
        <v>8.8449907742989206E-2</v>
      </c>
      <c r="BH14" s="17">
        <v>5.9635059885934899E-2</v>
      </c>
      <c r="BI14" s="17"/>
      <c r="BJ14" s="17">
        <v>8.2925168765568394E-2</v>
      </c>
      <c r="BK14" s="17">
        <v>0.13337245744829701</v>
      </c>
      <c r="BL14" s="17">
        <v>8.8691225149606701E-2</v>
      </c>
      <c r="BM14" s="17">
        <v>7.4215354363359701E-2</v>
      </c>
      <c r="BN14" s="17"/>
      <c r="BO14" s="17">
        <v>7.6135796996794597E-2</v>
      </c>
      <c r="BP14" s="17">
        <v>6.4281882166120297E-2</v>
      </c>
      <c r="BQ14" s="17">
        <v>9.0687686902465106E-2</v>
      </c>
      <c r="BR14" s="17"/>
      <c r="BS14" s="17">
        <v>7.8556163974482299E-2</v>
      </c>
      <c r="BT14" s="17">
        <v>9.2670250744616503E-2</v>
      </c>
      <c r="BU14" s="17"/>
      <c r="BV14" s="17">
        <v>4.87518558872592E-2</v>
      </c>
      <c r="BW14" s="17">
        <v>7.00319696909108E-2</v>
      </c>
      <c r="BX14" s="17">
        <v>0.12617077940619001</v>
      </c>
      <c r="BY14" s="17"/>
      <c r="BZ14" s="17">
        <v>0.11966533303678201</v>
      </c>
      <c r="CA14" s="17">
        <v>9.0889880275963703E-2</v>
      </c>
    </row>
    <row r="15" spans="2:79" x14ac:dyDescent="0.3">
      <c r="B15" s="18" t="s">
        <v>327</v>
      </c>
      <c r="C15" s="19">
        <v>4.4465589954702102E-2</v>
      </c>
      <c r="D15" s="19">
        <v>4.9402163460924499E-2</v>
      </c>
      <c r="E15" s="19">
        <v>4.0592523186260901E-2</v>
      </c>
      <c r="F15" s="19"/>
      <c r="G15" s="19">
        <v>2.9686470950609101E-2</v>
      </c>
      <c r="H15" s="19">
        <v>0</v>
      </c>
      <c r="I15" s="19">
        <v>2.3938573845356699E-2</v>
      </c>
      <c r="J15" s="19">
        <v>6.4350983340898699E-2</v>
      </c>
      <c r="K15" s="19">
        <v>7.6796894801048801E-2</v>
      </c>
      <c r="L15" s="19">
        <v>7.8175142828847202E-2</v>
      </c>
      <c r="M15" s="19"/>
      <c r="N15" s="19">
        <v>3.4117131634150498E-2</v>
      </c>
      <c r="O15" s="19">
        <v>5.0166700338214402E-2</v>
      </c>
      <c r="P15" s="19">
        <v>5.8953351322783398E-2</v>
      </c>
      <c r="Q15" s="19">
        <v>3.8697594124068299E-2</v>
      </c>
      <c r="R15" s="19"/>
      <c r="S15" s="19">
        <v>2.5468980710803099E-2</v>
      </c>
      <c r="T15" s="19">
        <v>3.2276948899624097E-2</v>
      </c>
      <c r="U15" s="19">
        <v>8.2200942875977706E-2</v>
      </c>
      <c r="V15" s="19">
        <v>8.7847749682910203E-2</v>
      </c>
      <c r="W15" s="19">
        <v>5.12380714618208E-2</v>
      </c>
      <c r="X15" s="19">
        <v>4.6628397669062599E-2</v>
      </c>
      <c r="Y15" s="19">
        <v>5.6094717649486897E-2</v>
      </c>
      <c r="Z15" s="19">
        <v>3.71950239436191E-2</v>
      </c>
      <c r="AA15" s="19">
        <v>1.5786805708618099E-2</v>
      </c>
      <c r="AB15" s="19">
        <v>3.82485813505756E-2</v>
      </c>
      <c r="AC15" s="19">
        <v>4.9448666863540602E-2</v>
      </c>
      <c r="AD15" s="19">
        <v>4.2702912099382699E-2</v>
      </c>
      <c r="AE15" s="19"/>
      <c r="AF15" s="19">
        <v>7.5110134340455603E-2</v>
      </c>
      <c r="AG15" s="19">
        <v>4.1160988710961702E-2</v>
      </c>
      <c r="AH15" s="19">
        <v>3.6469481787932002E-2</v>
      </c>
      <c r="AI15" s="19">
        <v>6.5526156726599699E-2</v>
      </c>
      <c r="AJ15" s="19">
        <v>7.8422830947650804E-2</v>
      </c>
      <c r="AK15" s="19"/>
      <c r="AL15" s="19">
        <v>3.4943645666563501E-2</v>
      </c>
      <c r="AM15" s="19">
        <v>5.7761067401345997E-2</v>
      </c>
      <c r="AN15" s="19">
        <v>3.3766838794690002E-2</v>
      </c>
      <c r="AO15" s="19">
        <v>6.1584539262382103E-2</v>
      </c>
      <c r="AP15" s="19">
        <v>3.6170298904481098E-2</v>
      </c>
      <c r="AQ15" s="19">
        <v>4.75307304398681E-2</v>
      </c>
      <c r="AR15" s="19"/>
      <c r="AS15" s="19">
        <v>4.9968074138288299E-2</v>
      </c>
      <c r="AT15" s="19">
        <v>4.3019676100957902E-2</v>
      </c>
      <c r="AU15" s="19">
        <v>3.2523883673626297E-2</v>
      </c>
      <c r="AV15" s="19">
        <v>4.9103816625215298E-2</v>
      </c>
      <c r="AW15" s="19">
        <v>7.4178694982283605E-2</v>
      </c>
      <c r="AX15" s="19"/>
      <c r="AY15" s="19">
        <v>7.4913516211895501E-2</v>
      </c>
      <c r="AZ15" s="19">
        <v>2.1444822399387602E-2</v>
      </c>
      <c r="BA15" s="19">
        <v>4.4397395448272398E-2</v>
      </c>
      <c r="BB15" s="19">
        <v>2.8379968468834098E-2</v>
      </c>
      <c r="BC15" s="19">
        <v>0.100848893072588</v>
      </c>
      <c r="BD15" s="19"/>
      <c r="BE15" s="19">
        <v>0</v>
      </c>
      <c r="BF15" s="19">
        <v>5.2322472385839001E-2</v>
      </c>
      <c r="BG15" s="19">
        <v>4.5586431514562903E-2</v>
      </c>
      <c r="BH15" s="19">
        <v>3.9507250496842998E-2</v>
      </c>
      <c r="BI15" s="19"/>
      <c r="BJ15" s="19">
        <v>9.96641601869733E-2</v>
      </c>
      <c r="BK15" s="19">
        <v>0</v>
      </c>
      <c r="BL15" s="19">
        <v>3.8569170831402697E-2</v>
      </c>
      <c r="BM15" s="19">
        <v>3.96155459344672E-2</v>
      </c>
      <c r="BN15" s="19"/>
      <c r="BO15" s="19">
        <v>2.77885358634836E-2</v>
      </c>
      <c r="BP15" s="19">
        <v>5.8344684596425903E-2</v>
      </c>
      <c r="BQ15" s="19">
        <v>4.50549315413089E-2</v>
      </c>
      <c r="BR15" s="19"/>
      <c r="BS15" s="19">
        <v>4.06937240923608E-2</v>
      </c>
      <c r="BT15" s="19">
        <v>4.9206971084508E-2</v>
      </c>
      <c r="BU15" s="19"/>
      <c r="BV15" s="19">
        <v>5.6099103552854097E-3</v>
      </c>
      <c r="BW15" s="19">
        <v>6.1785198750050903E-2</v>
      </c>
      <c r="BX15" s="19">
        <v>5.8960955543931E-2</v>
      </c>
      <c r="BY15" s="19"/>
      <c r="BZ15" s="19">
        <v>0</v>
      </c>
      <c r="CA15" s="19">
        <v>2.2156417852209599E-2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655</v>
      </c>
      <c r="D7" s="10">
        <v>304</v>
      </c>
      <c r="E7" s="10">
        <v>346</v>
      </c>
      <c r="F7" s="10"/>
      <c r="G7" s="10">
        <v>105</v>
      </c>
      <c r="H7" s="10">
        <v>118</v>
      </c>
      <c r="I7" s="10">
        <v>110</v>
      </c>
      <c r="J7" s="10">
        <v>99</v>
      </c>
      <c r="K7" s="10">
        <v>92</v>
      </c>
      <c r="L7" s="10">
        <v>131</v>
      </c>
      <c r="M7" s="10"/>
      <c r="N7" s="10">
        <v>196</v>
      </c>
      <c r="O7" s="10">
        <v>170</v>
      </c>
      <c r="P7" s="10">
        <v>127</v>
      </c>
      <c r="Q7" s="10">
        <v>161</v>
      </c>
      <c r="R7" s="10"/>
      <c r="S7" s="10">
        <v>105</v>
      </c>
      <c r="T7" s="10">
        <v>93</v>
      </c>
      <c r="U7" s="10">
        <v>59</v>
      </c>
      <c r="V7" s="10">
        <v>44</v>
      </c>
      <c r="W7" s="10">
        <v>42</v>
      </c>
      <c r="X7" s="10">
        <v>61</v>
      </c>
      <c r="Y7" s="10">
        <v>58</v>
      </c>
      <c r="Z7" s="10">
        <v>25</v>
      </c>
      <c r="AA7" s="10">
        <v>66</v>
      </c>
      <c r="AB7" s="10">
        <v>58</v>
      </c>
      <c r="AC7" s="10">
        <v>23</v>
      </c>
      <c r="AD7" s="10">
        <v>21</v>
      </c>
      <c r="AE7" s="10"/>
      <c r="AF7" s="10">
        <v>121</v>
      </c>
      <c r="AG7" s="10">
        <v>221</v>
      </c>
      <c r="AH7" s="10">
        <v>60</v>
      </c>
      <c r="AI7" s="10">
        <v>74</v>
      </c>
      <c r="AJ7" s="10">
        <v>39</v>
      </c>
      <c r="AK7" s="10"/>
      <c r="AL7" s="10">
        <v>170</v>
      </c>
      <c r="AM7" s="10">
        <v>113</v>
      </c>
      <c r="AN7" s="10">
        <v>69</v>
      </c>
      <c r="AO7" s="10">
        <v>125</v>
      </c>
      <c r="AP7" s="10">
        <v>51</v>
      </c>
      <c r="AQ7" s="10">
        <v>59</v>
      </c>
      <c r="AR7" s="10"/>
      <c r="AS7" s="10">
        <v>103</v>
      </c>
      <c r="AT7" s="10">
        <v>334</v>
      </c>
      <c r="AU7" s="10">
        <v>144</v>
      </c>
      <c r="AV7" s="10">
        <v>59</v>
      </c>
      <c r="AW7" s="10">
        <v>14</v>
      </c>
      <c r="AX7" s="10"/>
      <c r="AY7" s="10">
        <v>163</v>
      </c>
      <c r="AZ7" s="10">
        <v>242</v>
      </c>
      <c r="BA7" s="10">
        <v>147</v>
      </c>
      <c r="BB7" s="10">
        <v>79</v>
      </c>
      <c r="BC7" s="10">
        <v>19</v>
      </c>
      <c r="BD7" s="10"/>
      <c r="BE7" s="10">
        <v>27</v>
      </c>
      <c r="BF7" s="10">
        <v>117</v>
      </c>
      <c r="BG7" s="10">
        <v>319</v>
      </c>
      <c r="BH7" s="10">
        <v>188</v>
      </c>
      <c r="BI7" s="10"/>
      <c r="BJ7" s="10">
        <v>88</v>
      </c>
      <c r="BK7" s="10">
        <v>51</v>
      </c>
      <c r="BL7" s="10">
        <v>173</v>
      </c>
      <c r="BM7" s="10">
        <v>340</v>
      </c>
      <c r="BN7" s="10"/>
      <c r="BO7" s="10">
        <v>90</v>
      </c>
      <c r="BP7" s="10">
        <v>93</v>
      </c>
      <c r="BQ7" s="10">
        <v>471</v>
      </c>
      <c r="BR7" s="10"/>
      <c r="BS7" s="10">
        <v>361</v>
      </c>
      <c r="BT7" s="10">
        <v>293</v>
      </c>
      <c r="BU7" s="10"/>
      <c r="BV7" s="10">
        <v>154</v>
      </c>
      <c r="BW7" s="10">
        <v>261</v>
      </c>
      <c r="BX7" s="10">
        <v>207</v>
      </c>
      <c r="BY7" s="10"/>
      <c r="BZ7" s="10">
        <v>39</v>
      </c>
      <c r="CA7" s="10">
        <v>45</v>
      </c>
    </row>
    <row r="8" spans="2:79" ht="30" customHeight="1" x14ac:dyDescent="0.3">
      <c r="B8" s="11" t="s">
        <v>20</v>
      </c>
      <c r="C8" s="11">
        <v>656</v>
      </c>
      <c r="D8" s="11">
        <v>311</v>
      </c>
      <c r="E8" s="11">
        <v>340</v>
      </c>
      <c r="F8" s="11"/>
      <c r="G8" s="11">
        <v>99</v>
      </c>
      <c r="H8" s="11">
        <v>124</v>
      </c>
      <c r="I8" s="11">
        <v>109</v>
      </c>
      <c r="J8" s="11">
        <v>115</v>
      </c>
      <c r="K8" s="11">
        <v>86</v>
      </c>
      <c r="L8" s="11">
        <v>123</v>
      </c>
      <c r="M8" s="11"/>
      <c r="N8" s="11">
        <v>183</v>
      </c>
      <c r="O8" s="11">
        <v>172</v>
      </c>
      <c r="P8" s="11">
        <v>133</v>
      </c>
      <c r="Q8" s="11">
        <v>167</v>
      </c>
      <c r="R8" s="11"/>
      <c r="S8" s="11">
        <v>99</v>
      </c>
      <c r="T8" s="11">
        <v>87</v>
      </c>
      <c r="U8" s="11">
        <v>61</v>
      </c>
      <c r="V8" s="11">
        <v>43</v>
      </c>
      <c r="W8" s="11">
        <v>43</v>
      </c>
      <c r="X8" s="11">
        <v>60</v>
      </c>
      <c r="Y8" s="11">
        <v>54</v>
      </c>
      <c r="Z8" s="11">
        <v>26</v>
      </c>
      <c r="AA8" s="11">
        <v>62</v>
      </c>
      <c r="AB8" s="11">
        <v>64</v>
      </c>
      <c r="AC8" s="11">
        <v>31</v>
      </c>
      <c r="AD8" s="11">
        <v>25</v>
      </c>
      <c r="AE8" s="11"/>
      <c r="AF8" s="11">
        <v>117</v>
      </c>
      <c r="AG8" s="11">
        <v>218</v>
      </c>
      <c r="AH8" s="11">
        <v>59</v>
      </c>
      <c r="AI8" s="11">
        <v>76</v>
      </c>
      <c r="AJ8" s="11">
        <v>41</v>
      </c>
      <c r="AK8" s="11"/>
      <c r="AL8" s="11">
        <v>167</v>
      </c>
      <c r="AM8" s="11">
        <v>111</v>
      </c>
      <c r="AN8" s="11">
        <v>68</v>
      </c>
      <c r="AO8" s="11">
        <v>125</v>
      </c>
      <c r="AP8" s="11">
        <v>51</v>
      </c>
      <c r="AQ8" s="11">
        <v>61</v>
      </c>
      <c r="AR8" s="11"/>
      <c r="AS8" s="11">
        <v>102</v>
      </c>
      <c r="AT8" s="11">
        <v>335</v>
      </c>
      <c r="AU8" s="11">
        <v>144</v>
      </c>
      <c r="AV8" s="11">
        <v>60</v>
      </c>
      <c r="AW8" s="11">
        <v>14</v>
      </c>
      <c r="AX8" s="11"/>
      <c r="AY8" s="11">
        <v>163</v>
      </c>
      <c r="AZ8" s="11">
        <v>239</v>
      </c>
      <c r="BA8" s="11">
        <v>148</v>
      </c>
      <c r="BB8" s="11">
        <v>82</v>
      </c>
      <c r="BC8" s="11">
        <v>20</v>
      </c>
      <c r="BD8" s="11"/>
      <c r="BE8" s="11">
        <v>26</v>
      </c>
      <c r="BF8" s="11">
        <v>118</v>
      </c>
      <c r="BG8" s="11">
        <v>318</v>
      </c>
      <c r="BH8" s="11">
        <v>190</v>
      </c>
      <c r="BI8" s="11"/>
      <c r="BJ8" s="11">
        <v>90</v>
      </c>
      <c r="BK8" s="11">
        <v>49</v>
      </c>
      <c r="BL8" s="11">
        <v>174</v>
      </c>
      <c r="BM8" s="11">
        <v>340</v>
      </c>
      <c r="BN8" s="11"/>
      <c r="BO8" s="11">
        <v>91</v>
      </c>
      <c r="BP8" s="11">
        <v>93</v>
      </c>
      <c r="BQ8" s="11">
        <v>471</v>
      </c>
      <c r="BR8" s="11"/>
      <c r="BS8" s="11">
        <v>360</v>
      </c>
      <c r="BT8" s="11">
        <v>295</v>
      </c>
      <c r="BU8" s="11"/>
      <c r="BV8" s="11">
        <v>155</v>
      </c>
      <c r="BW8" s="11">
        <v>265</v>
      </c>
      <c r="BX8" s="11">
        <v>203</v>
      </c>
      <c r="BY8" s="11"/>
      <c r="BZ8" s="11">
        <v>40</v>
      </c>
      <c r="CA8" s="11">
        <v>43</v>
      </c>
    </row>
    <row r="9" spans="2:79" x14ac:dyDescent="0.3">
      <c r="B9" s="18" t="s">
        <v>321</v>
      </c>
      <c r="C9" s="17">
        <v>8.6743443888425503E-2</v>
      </c>
      <c r="D9" s="17">
        <v>8.0656792135710004E-2</v>
      </c>
      <c r="E9" s="17">
        <v>9.3596383776067493E-2</v>
      </c>
      <c r="F9" s="17"/>
      <c r="G9" s="17">
        <v>0.125019314341868</v>
      </c>
      <c r="H9" s="17">
        <v>7.7301685745485196E-2</v>
      </c>
      <c r="I9" s="17">
        <v>9.6013306287253297E-2</v>
      </c>
      <c r="J9" s="17">
        <v>8.3509360877838404E-2</v>
      </c>
      <c r="K9" s="17">
        <v>0.110681276516506</v>
      </c>
      <c r="L9" s="17">
        <v>4.3681060103165699E-2</v>
      </c>
      <c r="M9" s="17"/>
      <c r="N9" s="17">
        <v>0.104121713678074</v>
      </c>
      <c r="O9" s="17">
        <v>4.2022719550226399E-2</v>
      </c>
      <c r="P9" s="17">
        <v>0.122266913269389</v>
      </c>
      <c r="Q9" s="17">
        <v>8.5922623006111698E-2</v>
      </c>
      <c r="R9" s="17"/>
      <c r="S9" s="17">
        <v>0.16401529084897501</v>
      </c>
      <c r="T9" s="17">
        <v>7.8121956060870607E-2</v>
      </c>
      <c r="U9" s="17">
        <v>8.2296784282815602E-2</v>
      </c>
      <c r="V9" s="17">
        <v>2.2187585738985698E-2</v>
      </c>
      <c r="W9" s="17">
        <v>4.5147307923463401E-2</v>
      </c>
      <c r="X9" s="17">
        <v>9.2906364258205504E-2</v>
      </c>
      <c r="Y9" s="17">
        <v>6.7364315221975501E-2</v>
      </c>
      <c r="Z9" s="17">
        <v>7.9492542393149901E-2</v>
      </c>
      <c r="AA9" s="17">
        <v>6.5544448971759803E-2</v>
      </c>
      <c r="AB9" s="17">
        <v>0.102913692442806</v>
      </c>
      <c r="AC9" s="17">
        <v>4.3674701245574897E-2</v>
      </c>
      <c r="AD9" s="17">
        <v>0.102130048661107</v>
      </c>
      <c r="AE9" s="17"/>
      <c r="AF9" s="17">
        <v>0.15775994965520801</v>
      </c>
      <c r="AG9" s="17">
        <v>8.3464252259981803E-2</v>
      </c>
      <c r="AH9" s="17">
        <v>7.2764988256367902E-2</v>
      </c>
      <c r="AI9" s="17">
        <v>2.2436594163377101E-2</v>
      </c>
      <c r="AJ9" s="17">
        <v>4.7186529326917102E-2</v>
      </c>
      <c r="AK9" s="17"/>
      <c r="AL9" s="17">
        <v>0.107399844161813</v>
      </c>
      <c r="AM9" s="17">
        <v>0.163463365739003</v>
      </c>
      <c r="AN9" s="17">
        <v>6.0376688388675902E-2</v>
      </c>
      <c r="AO9" s="17">
        <v>3.8672818098863498E-2</v>
      </c>
      <c r="AP9" s="17">
        <v>1.9066338499938499E-2</v>
      </c>
      <c r="AQ9" s="17">
        <v>5.0933155894862997E-2</v>
      </c>
      <c r="AR9" s="17"/>
      <c r="AS9" s="17">
        <v>0.141944858907495</v>
      </c>
      <c r="AT9" s="17">
        <v>8.9545422180929202E-2</v>
      </c>
      <c r="AU9" s="17">
        <v>2.8467095802925901E-2</v>
      </c>
      <c r="AV9" s="17">
        <v>0.11993775333690899</v>
      </c>
      <c r="AW9" s="17">
        <v>8.0543542887175495E-2</v>
      </c>
      <c r="AX9" s="17"/>
      <c r="AY9" s="17">
        <v>0.103069540552507</v>
      </c>
      <c r="AZ9" s="17">
        <v>7.8338619484649805E-2</v>
      </c>
      <c r="BA9" s="17">
        <v>7.5551741270774395E-2</v>
      </c>
      <c r="BB9" s="17">
        <v>8.2181888770605296E-2</v>
      </c>
      <c r="BC9" s="17">
        <v>0.17857474765900999</v>
      </c>
      <c r="BD9" s="17"/>
      <c r="BE9" s="17">
        <v>9.0882927932309607E-2</v>
      </c>
      <c r="BF9" s="17">
        <v>4.6268486955469701E-2</v>
      </c>
      <c r="BG9" s="17">
        <v>0.10571805284472501</v>
      </c>
      <c r="BH9" s="17">
        <v>8.1251036348083394E-2</v>
      </c>
      <c r="BI9" s="17"/>
      <c r="BJ9" s="17">
        <v>6.40065958373736E-2</v>
      </c>
      <c r="BK9" s="17">
        <v>0.16517535304963199</v>
      </c>
      <c r="BL9" s="17">
        <v>9.9676534593130806E-2</v>
      </c>
      <c r="BM9" s="17">
        <v>7.5635750417586606E-2</v>
      </c>
      <c r="BN9" s="17"/>
      <c r="BO9" s="17">
        <v>0.107842411871443</v>
      </c>
      <c r="BP9" s="17">
        <v>0.134272210887878</v>
      </c>
      <c r="BQ9" s="17">
        <v>7.35495516782083E-2</v>
      </c>
      <c r="BR9" s="17"/>
      <c r="BS9" s="17">
        <v>8.4666491180180006E-2</v>
      </c>
      <c r="BT9" s="17">
        <v>8.9556950757141804E-2</v>
      </c>
      <c r="BU9" s="17"/>
      <c r="BV9" s="17">
        <v>5.7967902596266503E-2</v>
      </c>
      <c r="BW9" s="17">
        <v>7.7168622027530206E-2</v>
      </c>
      <c r="BX9" s="17">
        <v>0.12562740202386599</v>
      </c>
      <c r="BY9" s="17"/>
      <c r="BZ9" s="17">
        <v>0.126223117525741</v>
      </c>
      <c r="CA9" s="17">
        <v>0.121075781474514</v>
      </c>
    </row>
    <row r="10" spans="2:79" x14ac:dyDescent="0.3">
      <c r="B10" s="18" t="s">
        <v>322</v>
      </c>
      <c r="C10" s="17">
        <v>0.14149087437966501</v>
      </c>
      <c r="D10" s="17">
        <v>0.13117727181283201</v>
      </c>
      <c r="E10" s="17">
        <v>0.15031037830103</v>
      </c>
      <c r="F10" s="17"/>
      <c r="G10" s="17">
        <v>0.16311781785986501</v>
      </c>
      <c r="H10" s="17">
        <v>0.25552495208244602</v>
      </c>
      <c r="I10" s="17">
        <v>0.13654589909349099</v>
      </c>
      <c r="J10" s="17">
        <v>0.114000372246536</v>
      </c>
      <c r="K10" s="17">
        <v>5.3733787467976801E-2</v>
      </c>
      <c r="L10" s="17">
        <v>0.10027043379228</v>
      </c>
      <c r="M10" s="17"/>
      <c r="N10" s="17">
        <v>0.175171004095833</v>
      </c>
      <c r="O10" s="17">
        <v>0.15584265044766599</v>
      </c>
      <c r="P10" s="17">
        <v>9.1515474237462396E-2</v>
      </c>
      <c r="Q10" s="17">
        <v>0.13054860687609701</v>
      </c>
      <c r="R10" s="17"/>
      <c r="S10" s="17">
        <v>0.18421800322756501</v>
      </c>
      <c r="T10" s="17">
        <v>0.152945791525196</v>
      </c>
      <c r="U10" s="17">
        <v>3.40027399209923E-2</v>
      </c>
      <c r="V10" s="17">
        <v>0.20609682941641899</v>
      </c>
      <c r="W10" s="17">
        <v>0.12507676523570299</v>
      </c>
      <c r="X10" s="17">
        <v>0.14950281485429601</v>
      </c>
      <c r="Y10" s="17">
        <v>0.101134819031345</v>
      </c>
      <c r="Z10" s="17">
        <v>0.123313929868015</v>
      </c>
      <c r="AA10" s="17">
        <v>0.20287717418030299</v>
      </c>
      <c r="AB10" s="17">
        <v>0.142192418350477</v>
      </c>
      <c r="AC10" s="17">
        <v>4.8364643923184403E-2</v>
      </c>
      <c r="AD10" s="17">
        <v>0.15609508060777599</v>
      </c>
      <c r="AE10" s="17"/>
      <c r="AF10" s="17">
        <v>8.1130025614613702E-2</v>
      </c>
      <c r="AG10" s="17">
        <v>0.165227090525565</v>
      </c>
      <c r="AH10" s="17">
        <v>0.12301418254277099</v>
      </c>
      <c r="AI10" s="17">
        <v>0.15391436514443399</v>
      </c>
      <c r="AJ10" s="17">
        <v>0.19200993664167601</v>
      </c>
      <c r="AK10" s="17"/>
      <c r="AL10" s="17">
        <v>0.17331856716126801</v>
      </c>
      <c r="AM10" s="17">
        <v>8.5888058592870395E-2</v>
      </c>
      <c r="AN10" s="17">
        <v>0.17124081694830601</v>
      </c>
      <c r="AO10" s="17">
        <v>0.10753759891508601</v>
      </c>
      <c r="AP10" s="17">
        <v>0.233987439203656</v>
      </c>
      <c r="AQ10" s="17">
        <v>7.6367248497045404E-2</v>
      </c>
      <c r="AR10" s="17"/>
      <c r="AS10" s="17">
        <v>0.22973228823552899</v>
      </c>
      <c r="AT10" s="17">
        <v>0.124275831560999</v>
      </c>
      <c r="AU10" s="17">
        <v>0.129382508711338</v>
      </c>
      <c r="AV10" s="17">
        <v>0.10292456739823599</v>
      </c>
      <c r="AW10" s="17">
        <v>0.210210592568495</v>
      </c>
      <c r="AX10" s="17"/>
      <c r="AY10" s="17">
        <v>0.130110930212047</v>
      </c>
      <c r="AZ10" s="17">
        <v>0.14334084941248601</v>
      </c>
      <c r="BA10" s="17">
        <v>0.15675215293986999</v>
      </c>
      <c r="BB10" s="17">
        <v>0.16036577766988</v>
      </c>
      <c r="BC10" s="17">
        <v>5.4372879759148098E-2</v>
      </c>
      <c r="BD10" s="17"/>
      <c r="BE10" s="17">
        <v>0.153361531756466</v>
      </c>
      <c r="BF10" s="17">
        <v>0.14786707128069199</v>
      </c>
      <c r="BG10" s="17">
        <v>0.12962869192478299</v>
      </c>
      <c r="BH10" s="17">
        <v>0.15867677686103801</v>
      </c>
      <c r="BI10" s="17"/>
      <c r="BJ10" s="17">
        <v>0.13267914256201599</v>
      </c>
      <c r="BK10" s="17">
        <v>0.218803326897446</v>
      </c>
      <c r="BL10" s="17">
        <v>0.134883352934283</v>
      </c>
      <c r="BM10" s="17">
        <v>0.13408601733320699</v>
      </c>
      <c r="BN10" s="17"/>
      <c r="BO10" s="17">
        <v>0.170088860732094</v>
      </c>
      <c r="BP10" s="17">
        <v>0.14066866028924599</v>
      </c>
      <c r="BQ10" s="17">
        <v>0.134132185695443</v>
      </c>
      <c r="BR10" s="17"/>
      <c r="BS10" s="17">
        <v>0.14856073875977999</v>
      </c>
      <c r="BT10" s="17">
        <v>0.133335783782982</v>
      </c>
      <c r="BU10" s="17"/>
      <c r="BV10" s="17">
        <v>0.186260790308452</v>
      </c>
      <c r="BW10" s="17">
        <v>0.123526853500254</v>
      </c>
      <c r="BX10" s="17">
        <v>0.14442820503571799</v>
      </c>
      <c r="BY10" s="17"/>
      <c r="BZ10" s="17">
        <v>9.4215259254180297E-2</v>
      </c>
      <c r="CA10" s="17">
        <v>0.30381882666912702</v>
      </c>
    </row>
    <row r="11" spans="2:79" x14ac:dyDescent="0.3">
      <c r="B11" s="18" t="s">
        <v>323</v>
      </c>
      <c r="C11" s="17">
        <v>0.30342977073981098</v>
      </c>
      <c r="D11" s="17">
        <v>0.30529978763632198</v>
      </c>
      <c r="E11" s="17">
        <v>0.30073737419220897</v>
      </c>
      <c r="F11" s="17"/>
      <c r="G11" s="17">
        <v>0.37218094094469001</v>
      </c>
      <c r="H11" s="17">
        <v>0.240783662450272</v>
      </c>
      <c r="I11" s="17">
        <v>0.332393167151671</v>
      </c>
      <c r="J11" s="17">
        <v>0.31476006083622898</v>
      </c>
      <c r="K11" s="17">
        <v>0.27513802919366498</v>
      </c>
      <c r="L11" s="17">
        <v>0.29460174874050699</v>
      </c>
      <c r="M11" s="17"/>
      <c r="N11" s="17">
        <v>0.29856057622689403</v>
      </c>
      <c r="O11" s="17">
        <v>0.35245649611542801</v>
      </c>
      <c r="P11" s="17">
        <v>0.25166185124379697</v>
      </c>
      <c r="Q11" s="17">
        <v>0.29499580673668702</v>
      </c>
      <c r="R11" s="17"/>
      <c r="S11" s="17">
        <v>0.26132747154147901</v>
      </c>
      <c r="T11" s="17">
        <v>0.30916627760301102</v>
      </c>
      <c r="U11" s="17">
        <v>0.29435115508102999</v>
      </c>
      <c r="V11" s="17">
        <v>0.26380433116289798</v>
      </c>
      <c r="W11" s="17">
        <v>0.26660284606170098</v>
      </c>
      <c r="X11" s="17">
        <v>0.3772654496806</v>
      </c>
      <c r="Y11" s="17">
        <v>0.36052716346428998</v>
      </c>
      <c r="Z11" s="17">
        <v>0.362106225457203</v>
      </c>
      <c r="AA11" s="17">
        <v>0.28006934599216099</v>
      </c>
      <c r="AB11" s="17">
        <v>0.278665816616254</v>
      </c>
      <c r="AC11" s="17">
        <v>0.333923057555777</v>
      </c>
      <c r="AD11" s="17">
        <v>0.32625444557033101</v>
      </c>
      <c r="AE11" s="17"/>
      <c r="AF11" s="17">
        <v>0.26256976125018</v>
      </c>
      <c r="AG11" s="17">
        <v>0.348673689921635</v>
      </c>
      <c r="AH11" s="17">
        <v>0.23706819788151601</v>
      </c>
      <c r="AI11" s="17">
        <v>0.23378629154623801</v>
      </c>
      <c r="AJ11" s="17">
        <v>0.25024249880402799</v>
      </c>
      <c r="AK11" s="17"/>
      <c r="AL11" s="17">
        <v>0.39062674758007199</v>
      </c>
      <c r="AM11" s="17">
        <v>0.29657548554576801</v>
      </c>
      <c r="AN11" s="17">
        <v>0.243314414364043</v>
      </c>
      <c r="AO11" s="17">
        <v>0.20721328841696901</v>
      </c>
      <c r="AP11" s="17">
        <v>0.38214433640323497</v>
      </c>
      <c r="AQ11" s="17">
        <v>0.27990868887405201</v>
      </c>
      <c r="AR11" s="17"/>
      <c r="AS11" s="17">
        <v>0.24588605456347101</v>
      </c>
      <c r="AT11" s="17">
        <v>0.311271295633539</v>
      </c>
      <c r="AU11" s="17">
        <v>0.34351538576372598</v>
      </c>
      <c r="AV11" s="17">
        <v>0.24998073975288501</v>
      </c>
      <c r="AW11" s="17">
        <v>0.37146176867923397</v>
      </c>
      <c r="AX11" s="17"/>
      <c r="AY11" s="17">
        <v>0.280668249574274</v>
      </c>
      <c r="AZ11" s="17">
        <v>0.31319703972514601</v>
      </c>
      <c r="BA11" s="17">
        <v>0.270893594321227</v>
      </c>
      <c r="BB11" s="17">
        <v>0.34686501468972097</v>
      </c>
      <c r="BC11" s="17">
        <v>0.31693666692380001</v>
      </c>
      <c r="BD11" s="17"/>
      <c r="BE11" s="17">
        <v>0.16195491347183899</v>
      </c>
      <c r="BF11" s="17">
        <v>0.32031016110968702</v>
      </c>
      <c r="BG11" s="17">
        <v>0.31327508613073102</v>
      </c>
      <c r="BH11" s="17">
        <v>0.29739141054677798</v>
      </c>
      <c r="BI11" s="17"/>
      <c r="BJ11" s="17">
        <v>0.20502031775430801</v>
      </c>
      <c r="BK11" s="17">
        <v>0.23170285694010601</v>
      </c>
      <c r="BL11" s="17">
        <v>0.31486701954285401</v>
      </c>
      <c r="BM11" s="17">
        <v>0.333916998453685</v>
      </c>
      <c r="BN11" s="17"/>
      <c r="BO11" s="17">
        <v>0.255644929880953</v>
      </c>
      <c r="BP11" s="17">
        <v>0.31939555874752601</v>
      </c>
      <c r="BQ11" s="17">
        <v>0.31020623487690502</v>
      </c>
      <c r="BR11" s="17"/>
      <c r="BS11" s="17">
        <v>0.27586248595060298</v>
      </c>
      <c r="BT11" s="17">
        <v>0.33801273877781801</v>
      </c>
      <c r="BU11" s="17"/>
      <c r="BV11" s="17">
        <v>0.379279630929515</v>
      </c>
      <c r="BW11" s="17">
        <v>0.32588525568211602</v>
      </c>
      <c r="BX11" s="17">
        <v>0.227611029720797</v>
      </c>
      <c r="BY11" s="17"/>
      <c r="BZ11" s="17">
        <v>0.33801643935224701</v>
      </c>
      <c r="CA11" s="17">
        <v>0.246279285026031</v>
      </c>
    </row>
    <row r="12" spans="2:79" x14ac:dyDescent="0.3">
      <c r="B12" s="18" t="s">
        <v>324</v>
      </c>
      <c r="C12" s="17">
        <v>0.179133078584292</v>
      </c>
      <c r="D12" s="17">
        <v>0.16417117504603901</v>
      </c>
      <c r="E12" s="17">
        <v>0.19547827306048099</v>
      </c>
      <c r="F12" s="17"/>
      <c r="G12" s="17">
        <v>0.11221856738291</v>
      </c>
      <c r="H12" s="17">
        <v>0.18511535665562401</v>
      </c>
      <c r="I12" s="17">
        <v>0.16954665833246699</v>
      </c>
      <c r="J12" s="17">
        <v>0.156814762070974</v>
      </c>
      <c r="K12" s="17">
        <v>0.18500208498659201</v>
      </c>
      <c r="L12" s="17">
        <v>0.25219883016996503</v>
      </c>
      <c r="M12" s="17"/>
      <c r="N12" s="17">
        <v>0.18819010014606799</v>
      </c>
      <c r="O12" s="17">
        <v>0.14515449233444899</v>
      </c>
      <c r="P12" s="17">
        <v>0.190077678099457</v>
      </c>
      <c r="Q12" s="17">
        <v>0.19661597969031699</v>
      </c>
      <c r="R12" s="17"/>
      <c r="S12" s="17">
        <v>0.18632019067889199</v>
      </c>
      <c r="T12" s="17">
        <v>0.18280847559080801</v>
      </c>
      <c r="U12" s="17">
        <v>0.217747321988884</v>
      </c>
      <c r="V12" s="17">
        <v>0.20891439891059299</v>
      </c>
      <c r="W12" s="17">
        <v>0.24641234058235401</v>
      </c>
      <c r="X12" s="17">
        <v>0.18228400183670301</v>
      </c>
      <c r="Y12" s="17">
        <v>0.173946157384997</v>
      </c>
      <c r="Z12" s="17">
        <v>0.17122776722059499</v>
      </c>
      <c r="AA12" s="17">
        <v>0.177593544391458</v>
      </c>
      <c r="AB12" s="17">
        <v>0.14797089917061601</v>
      </c>
      <c r="AC12" s="17">
        <v>0.127220302687161</v>
      </c>
      <c r="AD12" s="17">
        <v>3.83718635950576E-2</v>
      </c>
      <c r="AE12" s="17"/>
      <c r="AF12" s="17">
        <v>0.20098962142887</v>
      </c>
      <c r="AG12" s="17">
        <v>0.15092746016912401</v>
      </c>
      <c r="AH12" s="17">
        <v>0.269270890615601</v>
      </c>
      <c r="AI12" s="17">
        <v>0.18234941334951499</v>
      </c>
      <c r="AJ12" s="17">
        <v>0.17256618924587999</v>
      </c>
      <c r="AK12" s="17"/>
      <c r="AL12" s="17">
        <v>0.14453418751557601</v>
      </c>
      <c r="AM12" s="17">
        <v>0.15145118668525501</v>
      </c>
      <c r="AN12" s="17">
        <v>0.18865009409153699</v>
      </c>
      <c r="AO12" s="17">
        <v>0.227252298392636</v>
      </c>
      <c r="AP12" s="17">
        <v>0.11786526638733499</v>
      </c>
      <c r="AQ12" s="17">
        <v>0.286662442440687</v>
      </c>
      <c r="AR12" s="17"/>
      <c r="AS12" s="17">
        <v>0.13681811536762101</v>
      </c>
      <c r="AT12" s="17">
        <v>0.17401357429730699</v>
      </c>
      <c r="AU12" s="17">
        <v>0.237516097872394</v>
      </c>
      <c r="AV12" s="17">
        <v>0.152537316717437</v>
      </c>
      <c r="AW12" s="17">
        <v>0.13752427109801099</v>
      </c>
      <c r="AX12" s="17"/>
      <c r="AY12" s="17">
        <v>0.14968260893750801</v>
      </c>
      <c r="AZ12" s="17">
        <v>0.20979241150925801</v>
      </c>
      <c r="BA12" s="17">
        <v>0.209177962602385</v>
      </c>
      <c r="BB12" s="17">
        <v>0.12505936720268301</v>
      </c>
      <c r="BC12" s="17">
        <v>9.1923926961206007E-2</v>
      </c>
      <c r="BD12" s="17"/>
      <c r="BE12" s="17">
        <v>0.18863606178802</v>
      </c>
      <c r="BF12" s="17">
        <v>0.21526741228521901</v>
      </c>
      <c r="BG12" s="17">
        <v>0.14941686275062799</v>
      </c>
      <c r="BH12" s="17">
        <v>0.20387403318796599</v>
      </c>
      <c r="BI12" s="17"/>
      <c r="BJ12" s="17">
        <v>0.20575672607655399</v>
      </c>
      <c r="BK12" s="17">
        <v>0.119816995891475</v>
      </c>
      <c r="BL12" s="17">
        <v>0.18315366853155099</v>
      </c>
      <c r="BM12" s="17">
        <v>0.180158133185428</v>
      </c>
      <c r="BN12" s="17"/>
      <c r="BO12" s="17">
        <v>0.16748804491268099</v>
      </c>
      <c r="BP12" s="17">
        <v>0.16797353528435399</v>
      </c>
      <c r="BQ12" s="17">
        <v>0.18398724256969101</v>
      </c>
      <c r="BR12" s="17"/>
      <c r="BS12" s="17">
        <v>0.19799575184933699</v>
      </c>
      <c r="BT12" s="17">
        <v>0.15347342288950899</v>
      </c>
      <c r="BU12" s="17"/>
      <c r="BV12" s="17">
        <v>0.14878747172555601</v>
      </c>
      <c r="BW12" s="17">
        <v>0.19173052567147</v>
      </c>
      <c r="BX12" s="17">
        <v>0.16619173318649699</v>
      </c>
      <c r="BY12" s="17"/>
      <c r="BZ12" s="17">
        <v>0.247170445281513</v>
      </c>
      <c r="CA12" s="17">
        <v>7.0368694385102903E-2</v>
      </c>
    </row>
    <row r="13" spans="2:79" x14ac:dyDescent="0.3">
      <c r="B13" s="18" t="s">
        <v>325</v>
      </c>
      <c r="C13" s="17">
        <v>0.16032299063119099</v>
      </c>
      <c r="D13" s="17">
        <v>0.16482621375753401</v>
      </c>
      <c r="E13" s="17">
        <v>0.15562822834711301</v>
      </c>
      <c r="F13" s="17"/>
      <c r="G13" s="17">
        <v>0.16871689152346001</v>
      </c>
      <c r="H13" s="17">
        <v>0.155449082004567</v>
      </c>
      <c r="I13" s="17">
        <v>0.108346123500416</v>
      </c>
      <c r="J13" s="17">
        <v>0.16577575883587201</v>
      </c>
      <c r="K13" s="17">
        <v>0.18972749805026301</v>
      </c>
      <c r="L13" s="17">
        <v>0.17876183288852401</v>
      </c>
      <c r="M13" s="17"/>
      <c r="N13" s="17">
        <v>0.121596989596766</v>
      </c>
      <c r="O13" s="17">
        <v>0.15213473536220901</v>
      </c>
      <c r="P13" s="17">
        <v>0.22193950073293101</v>
      </c>
      <c r="Q13" s="17">
        <v>0.16317825974011399</v>
      </c>
      <c r="R13" s="17"/>
      <c r="S13" s="17">
        <v>8.3595651835589799E-2</v>
      </c>
      <c r="T13" s="17">
        <v>0.15676452558963599</v>
      </c>
      <c r="U13" s="17">
        <v>0.240842319579777</v>
      </c>
      <c r="V13" s="17">
        <v>0.20535952706012101</v>
      </c>
      <c r="W13" s="17">
        <v>0.112447126214863</v>
      </c>
      <c r="X13" s="17">
        <v>0.131378371030137</v>
      </c>
      <c r="Y13" s="17">
        <v>0.19667254355387201</v>
      </c>
      <c r="Z13" s="17">
        <v>7.3782806999458703E-2</v>
      </c>
      <c r="AA13" s="17">
        <v>0.16479432307168701</v>
      </c>
      <c r="AB13" s="17">
        <v>0.17031567398654399</v>
      </c>
      <c r="AC13" s="17">
        <v>0.27109097092295098</v>
      </c>
      <c r="AD13" s="17">
        <v>0.19449641971800599</v>
      </c>
      <c r="AE13" s="17"/>
      <c r="AF13" s="17">
        <v>0.152054227803012</v>
      </c>
      <c r="AG13" s="17">
        <v>0.176306060427494</v>
      </c>
      <c r="AH13" s="17">
        <v>0.13882411828746299</v>
      </c>
      <c r="AI13" s="17">
        <v>0.173360733643561</v>
      </c>
      <c r="AJ13" s="17">
        <v>0.18206172029465201</v>
      </c>
      <c r="AK13" s="17"/>
      <c r="AL13" s="17">
        <v>0.123411305705051</v>
      </c>
      <c r="AM13" s="17">
        <v>0.18355594827449001</v>
      </c>
      <c r="AN13" s="17">
        <v>0.21761347735549499</v>
      </c>
      <c r="AO13" s="17">
        <v>0.18338212502769599</v>
      </c>
      <c r="AP13" s="17">
        <v>0.15521671472208301</v>
      </c>
      <c r="AQ13" s="17">
        <v>0.15711557057123299</v>
      </c>
      <c r="AR13" s="17"/>
      <c r="AS13" s="17">
        <v>0.14111507756328001</v>
      </c>
      <c r="AT13" s="17">
        <v>0.17411784847869799</v>
      </c>
      <c r="AU13" s="17">
        <v>0.14829932181625</v>
      </c>
      <c r="AV13" s="17">
        <v>0.174688782743328</v>
      </c>
      <c r="AW13" s="17">
        <v>4.57899709717434E-2</v>
      </c>
      <c r="AX13" s="17"/>
      <c r="AY13" s="17">
        <v>0.19504259655380801</v>
      </c>
      <c r="AZ13" s="17">
        <v>0.147807803051937</v>
      </c>
      <c r="BA13" s="17">
        <v>0.15334138708515199</v>
      </c>
      <c r="BB13" s="17">
        <v>0.16679460406719801</v>
      </c>
      <c r="BC13" s="17">
        <v>8.9659168533628597E-2</v>
      </c>
      <c r="BD13" s="17"/>
      <c r="BE13" s="17">
        <v>0.19752117073216899</v>
      </c>
      <c r="BF13" s="17">
        <v>0.14171674033863799</v>
      </c>
      <c r="BG13" s="17">
        <v>0.16947335819881401</v>
      </c>
      <c r="BH13" s="17">
        <v>0.14949533313132701</v>
      </c>
      <c r="BI13" s="17"/>
      <c r="BJ13" s="17">
        <v>0.16252520158334699</v>
      </c>
      <c r="BK13" s="17">
        <v>0.17878770403299901</v>
      </c>
      <c r="BL13" s="17">
        <v>0.14755440662014899</v>
      </c>
      <c r="BM13" s="17">
        <v>0.16505763981709301</v>
      </c>
      <c r="BN13" s="17"/>
      <c r="BO13" s="17">
        <v>0.141083608247873</v>
      </c>
      <c r="BP13" s="17">
        <v>0.103930220472137</v>
      </c>
      <c r="BQ13" s="17">
        <v>0.175479378259848</v>
      </c>
      <c r="BR13" s="17"/>
      <c r="BS13" s="17">
        <v>0.15727801290045099</v>
      </c>
      <c r="BT13" s="17">
        <v>0.16455574307110901</v>
      </c>
      <c r="BU13" s="17"/>
      <c r="BV13" s="17">
        <v>0.16878788471145101</v>
      </c>
      <c r="BW13" s="17">
        <v>0.13811866609396201</v>
      </c>
      <c r="BX13" s="17">
        <v>0.17726336128921899</v>
      </c>
      <c r="BY13" s="17"/>
      <c r="BZ13" s="17">
        <v>0.13989680690040701</v>
      </c>
      <c r="CA13" s="17">
        <v>0.14265366126555201</v>
      </c>
    </row>
    <row r="14" spans="2:79" x14ac:dyDescent="0.3">
      <c r="B14" s="18" t="s">
        <v>326</v>
      </c>
      <c r="C14" s="17">
        <v>9.0303300145925205E-2</v>
      </c>
      <c r="D14" s="17">
        <v>0.103461460474377</v>
      </c>
      <c r="E14" s="17">
        <v>7.5952568939234799E-2</v>
      </c>
      <c r="F14" s="17"/>
      <c r="G14" s="17">
        <v>2.9059996996597899E-2</v>
      </c>
      <c r="H14" s="17">
        <v>7.8283282699981693E-2</v>
      </c>
      <c r="I14" s="17">
        <v>0.13146902107331601</v>
      </c>
      <c r="J14" s="17">
        <v>0.100021884350211</v>
      </c>
      <c r="K14" s="17">
        <v>0.11259654870927401</v>
      </c>
      <c r="L14" s="17">
        <v>9.0918845101243595E-2</v>
      </c>
      <c r="M14" s="17"/>
      <c r="N14" s="17">
        <v>7.3858384826904599E-2</v>
      </c>
      <c r="O14" s="17">
        <v>0.11728615117212</v>
      </c>
      <c r="P14" s="17">
        <v>6.5120327162084796E-2</v>
      </c>
      <c r="Q14" s="17">
        <v>0.101280337876385</v>
      </c>
      <c r="R14" s="17"/>
      <c r="S14" s="17">
        <v>8.5649455520672796E-2</v>
      </c>
      <c r="T14" s="17">
        <v>8.7794468545506196E-2</v>
      </c>
      <c r="U14" s="17">
        <v>6.0682053920262199E-2</v>
      </c>
      <c r="V14" s="17">
        <v>4.9379133569314899E-2</v>
      </c>
      <c r="W14" s="17">
        <v>0.176335747816669</v>
      </c>
      <c r="X14" s="17">
        <v>3.5816101104720603E-2</v>
      </c>
      <c r="Y14" s="17">
        <v>4.9409050542583398E-2</v>
      </c>
      <c r="Z14" s="17">
        <v>0.15288170411795901</v>
      </c>
      <c r="AA14" s="17">
        <v>9.3334357684014102E-2</v>
      </c>
      <c r="AB14" s="17">
        <v>0.119180130083752</v>
      </c>
      <c r="AC14" s="17">
        <v>0.12627765680181099</v>
      </c>
      <c r="AD14" s="17">
        <v>0.13994922974833901</v>
      </c>
      <c r="AE14" s="17"/>
      <c r="AF14" s="17">
        <v>9.4754159119127906E-2</v>
      </c>
      <c r="AG14" s="17">
        <v>5.31124855814454E-2</v>
      </c>
      <c r="AH14" s="17">
        <v>0.122588140628348</v>
      </c>
      <c r="AI14" s="17">
        <v>0.15339003845544499</v>
      </c>
      <c r="AJ14" s="17">
        <v>7.7510294739196198E-2</v>
      </c>
      <c r="AK14" s="17"/>
      <c r="AL14" s="17">
        <v>4.2899699487833301E-2</v>
      </c>
      <c r="AM14" s="17">
        <v>7.9239386873102294E-2</v>
      </c>
      <c r="AN14" s="17">
        <v>8.5037670057254294E-2</v>
      </c>
      <c r="AO14" s="17">
        <v>0.158690415598368</v>
      </c>
      <c r="AP14" s="17">
        <v>3.7292008391113698E-2</v>
      </c>
      <c r="AQ14" s="17">
        <v>0.13328433689004601</v>
      </c>
      <c r="AR14" s="17"/>
      <c r="AS14" s="17">
        <v>6.4258695916525305E-2</v>
      </c>
      <c r="AT14" s="17">
        <v>8.7708178742260196E-2</v>
      </c>
      <c r="AU14" s="17">
        <v>9.2673182415745098E-2</v>
      </c>
      <c r="AV14" s="17">
        <v>0.16618949264082999</v>
      </c>
      <c r="AW14" s="17">
        <v>0</v>
      </c>
      <c r="AX14" s="17"/>
      <c r="AY14" s="17">
        <v>8.4344327938117594E-2</v>
      </c>
      <c r="AZ14" s="17">
        <v>8.6342906330348301E-2</v>
      </c>
      <c r="BA14" s="17">
        <v>0.10505621880879699</v>
      </c>
      <c r="BB14" s="17">
        <v>6.1996640393506101E-2</v>
      </c>
      <c r="BC14" s="17">
        <v>0.216903481166663</v>
      </c>
      <c r="BD14" s="17"/>
      <c r="BE14" s="17">
        <v>0.16333233804327099</v>
      </c>
      <c r="BF14" s="17">
        <v>9.9774114465091795E-2</v>
      </c>
      <c r="BG14" s="17">
        <v>8.4403498765684995E-2</v>
      </c>
      <c r="BH14" s="17">
        <v>8.0600787623702902E-2</v>
      </c>
      <c r="BI14" s="17"/>
      <c r="BJ14" s="17">
        <v>0.14068186174135999</v>
      </c>
      <c r="BK14" s="17">
        <v>6.2033237717676597E-2</v>
      </c>
      <c r="BL14" s="17">
        <v>8.19689349818086E-2</v>
      </c>
      <c r="BM14" s="17">
        <v>8.3226030320206604E-2</v>
      </c>
      <c r="BN14" s="17"/>
      <c r="BO14" s="17">
        <v>0.104581338633579</v>
      </c>
      <c r="BP14" s="17">
        <v>8.7513087506589093E-2</v>
      </c>
      <c r="BQ14" s="17">
        <v>8.8314074064313505E-2</v>
      </c>
      <c r="BR14" s="17"/>
      <c r="BS14" s="17">
        <v>9.4744427004965104E-2</v>
      </c>
      <c r="BT14" s="17">
        <v>8.5185088584096305E-2</v>
      </c>
      <c r="BU14" s="17"/>
      <c r="BV14" s="17">
        <v>4.7270824277624697E-2</v>
      </c>
      <c r="BW14" s="17">
        <v>9.5704856543700298E-2</v>
      </c>
      <c r="BX14" s="17">
        <v>0.105416571180466</v>
      </c>
      <c r="BY14" s="17"/>
      <c r="BZ14" s="17">
        <v>5.44779316859113E-2</v>
      </c>
      <c r="CA14" s="17">
        <v>9.3647333327463694E-2</v>
      </c>
    </row>
    <row r="15" spans="2:79" x14ac:dyDescent="0.3">
      <c r="B15" s="18" t="s">
        <v>327</v>
      </c>
      <c r="C15" s="19">
        <v>3.85765416306902E-2</v>
      </c>
      <c r="D15" s="19">
        <v>5.0407299137186702E-2</v>
      </c>
      <c r="E15" s="19">
        <v>2.82967933838651E-2</v>
      </c>
      <c r="F15" s="19"/>
      <c r="G15" s="19">
        <v>2.9686470950609101E-2</v>
      </c>
      <c r="H15" s="19">
        <v>7.54197836162357E-3</v>
      </c>
      <c r="I15" s="19">
        <v>2.56858245613855E-2</v>
      </c>
      <c r="J15" s="19">
        <v>6.5117800782339599E-2</v>
      </c>
      <c r="K15" s="19">
        <v>7.3120775075722996E-2</v>
      </c>
      <c r="L15" s="19">
        <v>3.9567249204314599E-2</v>
      </c>
      <c r="M15" s="19"/>
      <c r="N15" s="19">
        <v>3.8501231429459902E-2</v>
      </c>
      <c r="O15" s="19">
        <v>3.5102755017900701E-2</v>
      </c>
      <c r="P15" s="19">
        <v>5.7418255254877801E-2</v>
      </c>
      <c r="Q15" s="19">
        <v>2.7458386074289701E-2</v>
      </c>
      <c r="R15" s="19"/>
      <c r="S15" s="19">
        <v>3.4873936346825798E-2</v>
      </c>
      <c r="T15" s="19">
        <v>3.2398505084972697E-2</v>
      </c>
      <c r="U15" s="19">
        <v>7.0077625226239407E-2</v>
      </c>
      <c r="V15" s="19">
        <v>4.42581941416696E-2</v>
      </c>
      <c r="W15" s="19">
        <v>2.7977866165247101E-2</v>
      </c>
      <c r="X15" s="19">
        <v>3.08468972353374E-2</v>
      </c>
      <c r="Y15" s="19">
        <v>5.0945950800936501E-2</v>
      </c>
      <c r="Z15" s="19">
        <v>3.71950239436191E-2</v>
      </c>
      <c r="AA15" s="19">
        <v>1.5786805708618099E-2</v>
      </c>
      <c r="AB15" s="19">
        <v>3.8761369349550101E-2</v>
      </c>
      <c r="AC15" s="19">
        <v>4.9448666863540602E-2</v>
      </c>
      <c r="AD15" s="19">
        <v>4.2702912099382699E-2</v>
      </c>
      <c r="AE15" s="19"/>
      <c r="AF15" s="19">
        <v>5.0742255128988403E-2</v>
      </c>
      <c r="AG15" s="19">
        <v>2.2288961114755299E-2</v>
      </c>
      <c r="AH15" s="19">
        <v>3.6469481787932002E-2</v>
      </c>
      <c r="AI15" s="19">
        <v>8.0762563697429304E-2</v>
      </c>
      <c r="AJ15" s="19">
        <v>7.8422830947650804E-2</v>
      </c>
      <c r="AK15" s="19"/>
      <c r="AL15" s="19">
        <v>1.78096483883881E-2</v>
      </c>
      <c r="AM15" s="19">
        <v>3.9826568289511102E-2</v>
      </c>
      <c r="AN15" s="19">
        <v>3.3766838794690002E-2</v>
      </c>
      <c r="AO15" s="19">
        <v>7.7251455550381098E-2</v>
      </c>
      <c r="AP15" s="19">
        <v>5.4427896392639098E-2</v>
      </c>
      <c r="AQ15" s="19">
        <v>1.5728556832073099E-2</v>
      </c>
      <c r="AR15" s="19"/>
      <c r="AS15" s="19">
        <v>4.0244909446079197E-2</v>
      </c>
      <c r="AT15" s="19">
        <v>3.9067849106267503E-2</v>
      </c>
      <c r="AU15" s="19">
        <v>2.0146407617620599E-2</v>
      </c>
      <c r="AV15" s="19">
        <v>3.3741347410375003E-2</v>
      </c>
      <c r="AW15" s="19">
        <v>0.15446985379534101</v>
      </c>
      <c r="AX15" s="19"/>
      <c r="AY15" s="19">
        <v>5.7081746231738797E-2</v>
      </c>
      <c r="AZ15" s="19">
        <v>2.1180370486174299E-2</v>
      </c>
      <c r="BA15" s="19">
        <v>2.9226942971794002E-2</v>
      </c>
      <c r="BB15" s="19">
        <v>5.6736707206406299E-2</v>
      </c>
      <c r="BC15" s="19">
        <v>5.1629128996545197E-2</v>
      </c>
      <c r="BD15" s="19"/>
      <c r="BE15" s="19">
        <v>4.4311056275925201E-2</v>
      </c>
      <c r="BF15" s="19">
        <v>2.87960135652023E-2</v>
      </c>
      <c r="BG15" s="19">
        <v>4.8084449384634999E-2</v>
      </c>
      <c r="BH15" s="19">
        <v>2.8710622301104698E-2</v>
      </c>
      <c r="BI15" s="19"/>
      <c r="BJ15" s="19">
        <v>8.9330154445041998E-2</v>
      </c>
      <c r="BK15" s="19">
        <v>2.3680525470666101E-2</v>
      </c>
      <c r="BL15" s="19">
        <v>3.7896082796224403E-2</v>
      </c>
      <c r="BM15" s="19">
        <v>2.7919430472794E-2</v>
      </c>
      <c r="BN15" s="19"/>
      <c r="BO15" s="19">
        <v>5.3270805721376401E-2</v>
      </c>
      <c r="BP15" s="19">
        <v>4.6246726812270503E-2</v>
      </c>
      <c r="BQ15" s="19">
        <v>3.4331332855590098E-2</v>
      </c>
      <c r="BR15" s="19"/>
      <c r="BS15" s="19">
        <v>4.0892092354685002E-2</v>
      </c>
      <c r="BT15" s="19">
        <v>3.5880272137342697E-2</v>
      </c>
      <c r="BU15" s="19"/>
      <c r="BV15" s="19">
        <v>1.16454954511347E-2</v>
      </c>
      <c r="BW15" s="19">
        <v>4.7865220480967099E-2</v>
      </c>
      <c r="BX15" s="19">
        <v>5.3461697563436598E-2</v>
      </c>
      <c r="BY15" s="19"/>
      <c r="BZ15" s="19">
        <v>0</v>
      </c>
      <c r="CA15" s="19">
        <v>2.2156417852209599E-2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655</v>
      </c>
      <c r="D7" s="10">
        <v>304</v>
      </c>
      <c r="E7" s="10">
        <v>346</v>
      </c>
      <c r="F7" s="10"/>
      <c r="G7" s="10">
        <v>105</v>
      </c>
      <c r="H7" s="10">
        <v>118</v>
      </c>
      <c r="I7" s="10">
        <v>110</v>
      </c>
      <c r="J7" s="10">
        <v>99</v>
      </c>
      <c r="K7" s="10">
        <v>92</v>
      </c>
      <c r="L7" s="10">
        <v>131</v>
      </c>
      <c r="M7" s="10"/>
      <c r="N7" s="10">
        <v>196</v>
      </c>
      <c r="O7" s="10">
        <v>170</v>
      </c>
      <c r="P7" s="10">
        <v>127</v>
      </c>
      <c r="Q7" s="10">
        <v>161</v>
      </c>
      <c r="R7" s="10"/>
      <c r="S7" s="10">
        <v>105</v>
      </c>
      <c r="T7" s="10">
        <v>93</v>
      </c>
      <c r="U7" s="10">
        <v>59</v>
      </c>
      <c r="V7" s="10">
        <v>44</v>
      </c>
      <c r="W7" s="10">
        <v>42</v>
      </c>
      <c r="X7" s="10">
        <v>61</v>
      </c>
      <c r="Y7" s="10">
        <v>58</v>
      </c>
      <c r="Z7" s="10">
        <v>25</v>
      </c>
      <c r="AA7" s="10">
        <v>66</v>
      </c>
      <c r="AB7" s="10">
        <v>58</v>
      </c>
      <c r="AC7" s="10">
        <v>23</v>
      </c>
      <c r="AD7" s="10">
        <v>21</v>
      </c>
      <c r="AE7" s="10"/>
      <c r="AF7" s="10">
        <v>121</v>
      </c>
      <c r="AG7" s="10">
        <v>221</v>
      </c>
      <c r="AH7" s="10">
        <v>60</v>
      </c>
      <c r="AI7" s="10">
        <v>74</v>
      </c>
      <c r="AJ7" s="10">
        <v>39</v>
      </c>
      <c r="AK7" s="10"/>
      <c r="AL7" s="10">
        <v>170</v>
      </c>
      <c r="AM7" s="10">
        <v>113</v>
      </c>
      <c r="AN7" s="10">
        <v>69</v>
      </c>
      <c r="AO7" s="10">
        <v>125</v>
      </c>
      <c r="AP7" s="10">
        <v>51</v>
      </c>
      <c r="AQ7" s="10">
        <v>59</v>
      </c>
      <c r="AR7" s="10"/>
      <c r="AS7" s="10">
        <v>103</v>
      </c>
      <c r="AT7" s="10">
        <v>334</v>
      </c>
      <c r="AU7" s="10">
        <v>144</v>
      </c>
      <c r="AV7" s="10">
        <v>59</v>
      </c>
      <c r="AW7" s="10">
        <v>14</v>
      </c>
      <c r="AX7" s="10"/>
      <c r="AY7" s="10">
        <v>163</v>
      </c>
      <c r="AZ7" s="10">
        <v>242</v>
      </c>
      <c r="BA7" s="10">
        <v>147</v>
      </c>
      <c r="BB7" s="10">
        <v>79</v>
      </c>
      <c r="BC7" s="10">
        <v>19</v>
      </c>
      <c r="BD7" s="10"/>
      <c r="BE7" s="10">
        <v>27</v>
      </c>
      <c r="BF7" s="10">
        <v>117</v>
      </c>
      <c r="BG7" s="10">
        <v>319</v>
      </c>
      <c r="BH7" s="10">
        <v>188</v>
      </c>
      <c r="BI7" s="10"/>
      <c r="BJ7" s="10">
        <v>88</v>
      </c>
      <c r="BK7" s="10">
        <v>51</v>
      </c>
      <c r="BL7" s="10">
        <v>173</v>
      </c>
      <c r="BM7" s="10">
        <v>340</v>
      </c>
      <c r="BN7" s="10"/>
      <c r="BO7" s="10">
        <v>90</v>
      </c>
      <c r="BP7" s="10">
        <v>93</v>
      </c>
      <c r="BQ7" s="10">
        <v>471</v>
      </c>
      <c r="BR7" s="10"/>
      <c r="BS7" s="10">
        <v>361</v>
      </c>
      <c r="BT7" s="10">
        <v>293</v>
      </c>
      <c r="BU7" s="10"/>
      <c r="BV7" s="10">
        <v>154</v>
      </c>
      <c r="BW7" s="10">
        <v>261</v>
      </c>
      <c r="BX7" s="10">
        <v>207</v>
      </c>
      <c r="BY7" s="10"/>
      <c r="BZ7" s="10">
        <v>39</v>
      </c>
      <c r="CA7" s="10">
        <v>45</v>
      </c>
    </row>
    <row r="8" spans="2:79" ht="30" customHeight="1" x14ac:dyDescent="0.3">
      <c r="B8" s="11" t="s">
        <v>20</v>
      </c>
      <c r="C8" s="11">
        <v>656</v>
      </c>
      <c r="D8" s="11">
        <v>311</v>
      </c>
      <c r="E8" s="11">
        <v>340</v>
      </c>
      <c r="F8" s="11"/>
      <c r="G8" s="11">
        <v>99</v>
      </c>
      <c r="H8" s="11">
        <v>124</v>
      </c>
      <c r="I8" s="11">
        <v>109</v>
      </c>
      <c r="J8" s="11">
        <v>115</v>
      </c>
      <c r="K8" s="11">
        <v>86</v>
      </c>
      <c r="L8" s="11">
        <v>123</v>
      </c>
      <c r="M8" s="11"/>
      <c r="N8" s="11">
        <v>183</v>
      </c>
      <c r="O8" s="11">
        <v>172</v>
      </c>
      <c r="P8" s="11">
        <v>133</v>
      </c>
      <c r="Q8" s="11">
        <v>167</v>
      </c>
      <c r="R8" s="11"/>
      <c r="S8" s="11">
        <v>99</v>
      </c>
      <c r="T8" s="11">
        <v>87</v>
      </c>
      <c r="U8" s="11">
        <v>61</v>
      </c>
      <c r="V8" s="11">
        <v>43</v>
      </c>
      <c r="W8" s="11">
        <v>43</v>
      </c>
      <c r="X8" s="11">
        <v>60</v>
      </c>
      <c r="Y8" s="11">
        <v>54</v>
      </c>
      <c r="Z8" s="11">
        <v>26</v>
      </c>
      <c r="AA8" s="11">
        <v>62</v>
      </c>
      <c r="AB8" s="11">
        <v>64</v>
      </c>
      <c r="AC8" s="11">
        <v>31</v>
      </c>
      <c r="AD8" s="11">
        <v>25</v>
      </c>
      <c r="AE8" s="11"/>
      <c r="AF8" s="11">
        <v>117</v>
      </c>
      <c r="AG8" s="11">
        <v>218</v>
      </c>
      <c r="AH8" s="11">
        <v>59</v>
      </c>
      <c r="AI8" s="11">
        <v>76</v>
      </c>
      <c r="AJ8" s="11">
        <v>41</v>
      </c>
      <c r="AK8" s="11"/>
      <c r="AL8" s="11">
        <v>167</v>
      </c>
      <c r="AM8" s="11">
        <v>111</v>
      </c>
      <c r="AN8" s="11">
        <v>68</v>
      </c>
      <c r="AO8" s="11">
        <v>125</v>
      </c>
      <c r="AP8" s="11">
        <v>51</v>
      </c>
      <c r="AQ8" s="11">
        <v>61</v>
      </c>
      <c r="AR8" s="11"/>
      <c r="AS8" s="11">
        <v>102</v>
      </c>
      <c r="AT8" s="11">
        <v>335</v>
      </c>
      <c r="AU8" s="11">
        <v>144</v>
      </c>
      <c r="AV8" s="11">
        <v>60</v>
      </c>
      <c r="AW8" s="11">
        <v>14</v>
      </c>
      <c r="AX8" s="11"/>
      <c r="AY8" s="11">
        <v>163</v>
      </c>
      <c r="AZ8" s="11">
        <v>239</v>
      </c>
      <c r="BA8" s="11">
        <v>148</v>
      </c>
      <c r="BB8" s="11">
        <v>82</v>
      </c>
      <c r="BC8" s="11">
        <v>20</v>
      </c>
      <c r="BD8" s="11"/>
      <c r="BE8" s="11">
        <v>26</v>
      </c>
      <c r="BF8" s="11">
        <v>118</v>
      </c>
      <c r="BG8" s="11">
        <v>318</v>
      </c>
      <c r="BH8" s="11">
        <v>190</v>
      </c>
      <c r="BI8" s="11"/>
      <c r="BJ8" s="11">
        <v>90</v>
      </c>
      <c r="BK8" s="11">
        <v>49</v>
      </c>
      <c r="BL8" s="11">
        <v>174</v>
      </c>
      <c r="BM8" s="11">
        <v>340</v>
      </c>
      <c r="BN8" s="11"/>
      <c r="BO8" s="11">
        <v>91</v>
      </c>
      <c r="BP8" s="11">
        <v>93</v>
      </c>
      <c r="BQ8" s="11">
        <v>471</v>
      </c>
      <c r="BR8" s="11"/>
      <c r="BS8" s="11">
        <v>360</v>
      </c>
      <c r="BT8" s="11">
        <v>295</v>
      </c>
      <c r="BU8" s="11"/>
      <c r="BV8" s="11">
        <v>155</v>
      </c>
      <c r="BW8" s="11">
        <v>265</v>
      </c>
      <c r="BX8" s="11">
        <v>203</v>
      </c>
      <c r="BY8" s="11"/>
      <c r="BZ8" s="11">
        <v>40</v>
      </c>
      <c r="CA8" s="11">
        <v>43</v>
      </c>
    </row>
    <row r="9" spans="2:79" x14ac:dyDescent="0.3">
      <c r="B9" s="18" t="s">
        <v>321</v>
      </c>
      <c r="C9" s="17">
        <v>2.65869789190613E-2</v>
      </c>
      <c r="D9" s="17">
        <v>3.97439362915777E-2</v>
      </c>
      <c r="E9" s="17">
        <v>1.491548330439E-2</v>
      </c>
      <c r="F9" s="17"/>
      <c r="G9" s="17">
        <v>3.8504865864809501E-2</v>
      </c>
      <c r="H9" s="17">
        <v>1.5053047124570699E-2</v>
      </c>
      <c r="I9" s="17">
        <v>4.1570618760740197E-2</v>
      </c>
      <c r="J9" s="17">
        <v>2.9852951712661099E-2</v>
      </c>
      <c r="K9" s="17">
        <v>2.1605453521895201E-2</v>
      </c>
      <c r="L9" s="17">
        <v>1.5799454484117001E-2</v>
      </c>
      <c r="M9" s="17"/>
      <c r="N9" s="17">
        <v>4.3756101671004702E-2</v>
      </c>
      <c r="O9" s="17">
        <v>1.26484767564541E-2</v>
      </c>
      <c r="P9" s="17">
        <v>2.10283669907642E-2</v>
      </c>
      <c r="Q9" s="17">
        <v>2.66914285544359E-2</v>
      </c>
      <c r="R9" s="17"/>
      <c r="S9" s="17">
        <v>4.4440302793807299E-2</v>
      </c>
      <c r="T9" s="17">
        <v>1.36223521484503E-2</v>
      </c>
      <c r="U9" s="17">
        <v>1.51852768915552E-2</v>
      </c>
      <c r="V9" s="17">
        <v>0</v>
      </c>
      <c r="W9" s="17">
        <v>0</v>
      </c>
      <c r="X9" s="17">
        <v>7.9496799331848694E-2</v>
      </c>
      <c r="Y9" s="17">
        <v>1.6051102655086299E-2</v>
      </c>
      <c r="Z9" s="17">
        <v>3.8841074968655603E-2</v>
      </c>
      <c r="AA9" s="17">
        <v>3.2654878523706798E-2</v>
      </c>
      <c r="AB9" s="17">
        <v>0</v>
      </c>
      <c r="AC9" s="17">
        <v>0</v>
      </c>
      <c r="AD9" s="17">
        <v>8.9069915898861499E-2</v>
      </c>
      <c r="AE9" s="17"/>
      <c r="AF9" s="17">
        <v>1.7229326062555301E-2</v>
      </c>
      <c r="AG9" s="17">
        <v>3.2057056291977498E-2</v>
      </c>
      <c r="AH9" s="17">
        <v>0</v>
      </c>
      <c r="AI9" s="17">
        <v>5.4922066062227201E-2</v>
      </c>
      <c r="AJ9" s="17">
        <v>0</v>
      </c>
      <c r="AK9" s="17"/>
      <c r="AL9" s="17">
        <v>3.6331431296324303E-2</v>
      </c>
      <c r="AM9" s="17">
        <v>2.8784711364383202E-2</v>
      </c>
      <c r="AN9" s="17">
        <v>1.3662096764638801E-2</v>
      </c>
      <c r="AO9" s="17">
        <v>3.3129135794407502E-2</v>
      </c>
      <c r="AP9" s="17">
        <v>0</v>
      </c>
      <c r="AQ9" s="17">
        <v>1.62244717651037E-2</v>
      </c>
      <c r="AR9" s="17"/>
      <c r="AS9" s="17">
        <v>3.4912319625847198E-2</v>
      </c>
      <c r="AT9" s="17">
        <v>2.58667789127499E-2</v>
      </c>
      <c r="AU9" s="17">
        <v>1.44201424321629E-2</v>
      </c>
      <c r="AV9" s="17">
        <v>1.54247781657313E-2</v>
      </c>
      <c r="AW9" s="17">
        <v>0.15472223786945899</v>
      </c>
      <c r="AX9" s="17"/>
      <c r="AY9" s="17">
        <v>3.9593754161666203E-2</v>
      </c>
      <c r="AZ9" s="17">
        <v>2.4473366993386699E-2</v>
      </c>
      <c r="BA9" s="17">
        <v>5.9675905291245203E-3</v>
      </c>
      <c r="BB9" s="17">
        <v>3.7996421935654397E-2</v>
      </c>
      <c r="BC9" s="17">
        <v>5.9099623480467198E-2</v>
      </c>
      <c r="BD9" s="17"/>
      <c r="BE9" s="17">
        <v>2.5270552954977901E-2</v>
      </c>
      <c r="BF9" s="17">
        <v>1.74104172407821E-2</v>
      </c>
      <c r="BG9" s="17">
        <v>2.7661992414165001E-2</v>
      </c>
      <c r="BH9" s="17">
        <v>3.11996726042915E-2</v>
      </c>
      <c r="BI9" s="17"/>
      <c r="BJ9" s="17">
        <v>5.5939182652794898E-2</v>
      </c>
      <c r="BK9" s="17">
        <v>3.7915925838104797E-2</v>
      </c>
      <c r="BL9" s="17">
        <v>3.3695736321374299E-2</v>
      </c>
      <c r="BM9" s="17">
        <v>1.37427861966105E-2</v>
      </c>
      <c r="BN9" s="17"/>
      <c r="BO9" s="17">
        <v>2.8916793880282898E-2</v>
      </c>
      <c r="BP9" s="17">
        <v>4.5279369685235299E-2</v>
      </c>
      <c r="BQ9" s="17">
        <v>2.2529444071227499E-2</v>
      </c>
      <c r="BR9" s="17"/>
      <c r="BS9" s="17">
        <v>2.5226697895497401E-2</v>
      </c>
      <c r="BT9" s="17">
        <v>2.8331255702279599E-2</v>
      </c>
      <c r="BU9" s="17"/>
      <c r="BV9" s="17">
        <v>2.0077804373795902E-2</v>
      </c>
      <c r="BW9" s="17">
        <v>8.3970407682644292E-3</v>
      </c>
      <c r="BX9" s="17">
        <v>4.4048972940228401E-2</v>
      </c>
      <c r="BY9" s="17"/>
      <c r="BZ9" s="17">
        <v>2.78724214672465E-2</v>
      </c>
      <c r="CA9" s="17">
        <v>3.1053620538924898E-2</v>
      </c>
    </row>
    <row r="10" spans="2:79" x14ac:dyDescent="0.3">
      <c r="B10" s="18" t="s">
        <v>322</v>
      </c>
      <c r="C10" s="17">
        <v>6.8794948555041396E-2</v>
      </c>
      <c r="D10" s="17">
        <v>7.2412547215550502E-2</v>
      </c>
      <c r="E10" s="17">
        <v>6.6488096234146699E-2</v>
      </c>
      <c r="F10" s="17"/>
      <c r="G10" s="17">
        <v>9.1433542871674905E-2</v>
      </c>
      <c r="H10" s="17">
        <v>8.2088324835900797E-2</v>
      </c>
      <c r="I10" s="17">
        <v>7.5925806721838393E-2</v>
      </c>
      <c r="J10" s="17">
        <v>0.11338033288020601</v>
      </c>
      <c r="K10" s="17">
        <v>3.4974981512751399E-2</v>
      </c>
      <c r="L10" s="17">
        <v>1.2748186817866301E-2</v>
      </c>
      <c r="M10" s="17"/>
      <c r="N10" s="17">
        <v>7.3834395691420904E-2</v>
      </c>
      <c r="O10" s="17">
        <v>6.3992028325293507E-2</v>
      </c>
      <c r="P10" s="17">
        <v>8.0588574453584597E-2</v>
      </c>
      <c r="Q10" s="17">
        <v>5.9252208062654597E-2</v>
      </c>
      <c r="R10" s="17"/>
      <c r="S10" s="17">
        <v>6.8906984519201797E-2</v>
      </c>
      <c r="T10" s="17">
        <v>8.8461239088957103E-2</v>
      </c>
      <c r="U10" s="17">
        <v>7.2558267788883898E-2</v>
      </c>
      <c r="V10" s="17">
        <v>2.2187585738985698E-2</v>
      </c>
      <c r="W10" s="17">
        <v>0.13357559616853901</v>
      </c>
      <c r="X10" s="17">
        <v>3.4932103983236602E-2</v>
      </c>
      <c r="Y10" s="17">
        <v>1.6850067277108999E-2</v>
      </c>
      <c r="Z10" s="17">
        <v>5.1588348164567303E-2</v>
      </c>
      <c r="AA10" s="17">
        <v>7.57043573278562E-2</v>
      </c>
      <c r="AB10" s="17">
        <v>0.105262675354445</v>
      </c>
      <c r="AC10" s="17">
        <v>3.7825060021294502E-2</v>
      </c>
      <c r="AD10" s="17">
        <v>9.9934222640776796E-2</v>
      </c>
      <c r="AE10" s="17"/>
      <c r="AF10" s="17">
        <v>7.1484495989215996E-2</v>
      </c>
      <c r="AG10" s="17">
        <v>8.5523449886563505E-2</v>
      </c>
      <c r="AH10" s="17">
        <v>2.0153534415236998E-2</v>
      </c>
      <c r="AI10" s="17">
        <v>3.8401053980905701E-2</v>
      </c>
      <c r="AJ10" s="17">
        <v>4.86674724496012E-2</v>
      </c>
      <c r="AK10" s="17"/>
      <c r="AL10" s="17">
        <v>8.6992876009086104E-2</v>
      </c>
      <c r="AM10" s="17">
        <v>0.104247253389217</v>
      </c>
      <c r="AN10" s="17">
        <v>3.15082543462381E-2</v>
      </c>
      <c r="AO10" s="17">
        <v>5.60661583699354E-2</v>
      </c>
      <c r="AP10" s="17">
        <v>2.0433508476311198E-2</v>
      </c>
      <c r="AQ10" s="17">
        <v>0</v>
      </c>
      <c r="AR10" s="17"/>
      <c r="AS10" s="17">
        <v>9.5331145318958102E-2</v>
      </c>
      <c r="AT10" s="17">
        <v>7.4025638157677806E-2</v>
      </c>
      <c r="AU10" s="17">
        <v>4.1842871468622603E-2</v>
      </c>
      <c r="AV10" s="17">
        <v>7.6742148143021799E-2</v>
      </c>
      <c r="AW10" s="17">
        <v>0</v>
      </c>
      <c r="AX10" s="17"/>
      <c r="AY10" s="17">
        <v>0.114105738246435</v>
      </c>
      <c r="AZ10" s="17">
        <v>3.8663968133926502E-2</v>
      </c>
      <c r="BA10" s="17">
        <v>7.0167882459073794E-2</v>
      </c>
      <c r="BB10" s="17">
        <v>8.4742663730254297E-2</v>
      </c>
      <c r="BC10" s="17">
        <v>0</v>
      </c>
      <c r="BD10" s="17"/>
      <c r="BE10" s="17">
        <v>3.8376183819085599E-2</v>
      </c>
      <c r="BF10" s="17">
        <v>0.110817595919592</v>
      </c>
      <c r="BG10" s="17">
        <v>7.1574631234190098E-2</v>
      </c>
      <c r="BH10" s="17">
        <v>4.3648121180652602E-2</v>
      </c>
      <c r="BI10" s="17"/>
      <c r="BJ10" s="17">
        <v>7.08745530241187E-2</v>
      </c>
      <c r="BK10" s="17">
        <v>0.118949593939844</v>
      </c>
      <c r="BL10" s="17">
        <v>3.9423590142850899E-2</v>
      </c>
      <c r="BM10" s="17">
        <v>7.3416143761581898E-2</v>
      </c>
      <c r="BN10" s="17"/>
      <c r="BO10" s="17">
        <v>8.19764555968783E-2</v>
      </c>
      <c r="BP10" s="17">
        <v>7.2936716840221405E-2</v>
      </c>
      <c r="BQ10" s="17">
        <v>6.3259040565430205E-2</v>
      </c>
      <c r="BR10" s="17"/>
      <c r="BS10" s="17">
        <v>7.6509287967049006E-2</v>
      </c>
      <c r="BT10" s="17">
        <v>5.9617785919565597E-2</v>
      </c>
      <c r="BU10" s="17"/>
      <c r="BV10" s="17">
        <v>5.72650394192094E-2</v>
      </c>
      <c r="BW10" s="17">
        <v>7.0009146318742305E-2</v>
      </c>
      <c r="BX10" s="17">
        <v>8.1647130245892097E-2</v>
      </c>
      <c r="BY10" s="17"/>
      <c r="BZ10" s="17">
        <v>9.5618786946471301E-2</v>
      </c>
      <c r="CA10" s="17">
        <v>0.15765370599444201</v>
      </c>
    </row>
    <row r="11" spans="2:79" x14ac:dyDescent="0.3">
      <c r="B11" s="18" t="s">
        <v>323</v>
      </c>
      <c r="C11" s="17">
        <v>0.19713486030806701</v>
      </c>
      <c r="D11" s="17">
        <v>0.20344084067884899</v>
      </c>
      <c r="E11" s="17">
        <v>0.19424685951804499</v>
      </c>
      <c r="F11" s="17"/>
      <c r="G11" s="17">
        <v>0.24473548501723</v>
      </c>
      <c r="H11" s="17">
        <v>0.189138131473812</v>
      </c>
      <c r="I11" s="17">
        <v>0.15280867434307999</v>
      </c>
      <c r="J11" s="17">
        <v>0.20302164616142801</v>
      </c>
      <c r="K11" s="17">
        <v>0.19516287197037499</v>
      </c>
      <c r="L11" s="17">
        <v>0.201758103277726</v>
      </c>
      <c r="M11" s="17"/>
      <c r="N11" s="17">
        <v>0.20331581055848999</v>
      </c>
      <c r="O11" s="17">
        <v>0.17711319049708299</v>
      </c>
      <c r="P11" s="17">
        <v>0.19959747917045301</v>
      </c>
      <c r="Q11" s="17">
        <v>0.21029793405664801</v>
      </c>
      <c r="R11" s="17"/>
      <c r="S11" s="17">
        <v>0.22578614354762699</v>
      </c>
      <c r="T11" s="17">
        <v>0.17176234521808201</v>
      </c>
      <c r="U11" s="17">
        <v>0.186882326471913</v>
      </c>
      <c r="V11" s="17">
        <v>0.158392904609405</v>
      </c>
      <c r="W11" s="17">
        <v>0.15281491008607201</v>
      </c>
      <c r="X11" s="17">
        <v>0.24712162470723001</v>
      </c>
      <c r="Y11" s="17">
        <v>0.254737947169761</v>
      </c>
      <c r="Z11" s="17">
        <v>0.15584484965022199</v>
      </c>
      <c r="AA11" s="17">
        <v>0.16636979774852101</v>
      </c>
      <c r="AB11" s="17">
        <v>0.15406049976396999</v>
      </c>
      <c r="AC11" s="17">
        <v>0.33984816717724498</v>
      </c>
      <c r="AD11" s="17">
        <v>0.14880258970735299</v>
      </c>
      <c r="AE11" s="17"/>
      <c r="AF11" s="17">
        <v>0.21752989579707899</v>
      </c>
      <c r="AG11" s="17">
        <v>0.20191912518340299</v>
      </c>
      <c r="AH11" s="17">
        <v>0.150183235750387</v>
      </c>
      <c r="AI11" s="17">
        <v>0.216599182014451</v>
      </c>
      <c r="AJ11" s="17">
        <v>0.166995438053018</v>
      </c>
      <c r="AK11" s="17"/>
      <c r="AL11" s="17">
        <v>0.199014328655057</v>
      </c>
      <c r="AM11" s="17">
        <v>0.15625461344389399</v>
      </c>
      <c r="AN11" s="17">
        <v>0.21360780983861299</v>
      </c>
      <c r="AO11" s="17">
        <v>0.230831566943624</v>
      </c>
      <c r="AP11" s="17">
        <v>0.18229043138683801</v>
      </c>
      <c r="AQ11" s="17">
        <v>0.19922704391860699</v>
      </c>
      <c r="AR11" s="17"/>
      <c r="AS11" s="17">
        <v>0.19477958867023601</v>
      </c>
      <c r="AT11" s="17">
        <v>0.203616725055247</v>
      </c>
      <c r="AU11" s="17">
        <v>0.21721548042227301</v>
      </c>
      <c r="AV11" s="17">
        <v>0.14892363631320299</v>
      </c>
      <c r="AW11" s="17">
        <v>7.6996721301231294E-2</v>
      </c>
      <c r="AX11" s="17"/>
      <c r="AY11" s="17">
        <v>0.207439455861609</v>
      </c>
      <c r="AZ11" s="17">
        <v>0.18074144912605999</v>
      </c>
      <c r="BA11" s="17">
        <v>0.22938247911554399</v>
      </c>
      <c r="BB11" s="17">
        <v>0.145331070556693</v>
      </c>
      <c r="BC11" s="17">
        <v>0.23671626128246401</v>
      </c>
      <c r="BD11" s="17"/>
      <c r="BE11" s="17">
        <v>0.2004903736302</v>
      </c>
      <c r="BF11" s="17">
        <v>0.23081910392604599</v>
      </c>
      <c r="BG11" s="17">
        <v>0.184412128423801</v>
      </c>
      <c r="BH11" s="17">
        <v>0.19127028916093999</v>
      </c>
      <c r="BI11" s="17"/>
      <c r="BJ11" s="17">
        <v>0.129417342920952</v>
      </c>
      <c r="BK11" s="17">
        <v>0.19639227638923901</v>
      </c>
      <c r="BL11" s="17">
        <v>0.213884947742465</v>
      </c>
      <c r="BM11" s="17">
        <v>0.20844970762909901</v>
      </c>
      <c r="BN11" s="17"/>
      <c r="BO11" s="17">
        <v>0.16606606044080899</v>
      </c>
      <c r="BP11" s="17">
        <v>0.245695995829353</v>
      </c>
      <c r="BQ11" s="17">
        <v>0.194041510587494</v>
      </c>
      <c r="BR11" s="17"/>
      <c r="BS11" s="17">
        <v>0.20855616996711299</v>
      </c>
      <c r="BT11" s="17">
        <v>0.180602288955375</v>
      </c>
      <c r="BU11" s="17"/>
      <c r="BV11" s="17">
        <v>0.186793102524032</v>
      </c>
      <c r="BW11" s="17">
        <v>0.20822431073525399</v>
      </c>
      <c r="BX11" s="17">
        <v>0.179971134084456</v>
      </c>
      <c r="BY11" s="17"/>
      <c r="BZ11" s="17">
        <v>0.20947295347930001</v>
      </c>
      <c r="CA11" s="17">
        <v>0.26704395068120901</v>
      </c>
    </row>
    <row r="12" spans="2:79" x14ac:dyDescent="0.3">
      <c r="B12" s="18" t="s">
        <v>324</v>
      </c>
      <c r="C12" s="17">
        <v>0.236981145888947</v>
      </c>
      <c r="D12" s="17">
        <v>0.20140655336718899</v>
      </c>
      <c r="E12" s="17">
        <v>0.26686190910416602</v>
      </c>
      <c r="F12" s="17"/>
      <c r="G12" s="17">
        <v>0.117149093714513</v>
      </c>
      <c r="H12" s="17">
        <v>0.258797936673271</v>
      </c>
      <c r="I12" s="17">
        <v>0.27310349623215102</v>
      </c>
      <c r="J12" s="17">
        <v>0.24033446543686901</v>
      </c>
      <c r="K12" s="17">
        <v>0.246876796836975</v>
      </c>
      <c r="L12" s="17">
        <v>0.26972156333869701</v>
      </c>
      <c r="M12" s="17"/>
      <c r="N12" s="17">
        <v>0.22225926979476901</v>
      </c>
      <c r="O12" s="17">
        <v>0.244174754254608</v>
      </c>
      <c r="P12" s="17">
        <v>0.199535576519144</v>
      </c>
      <c r="Q12" s="17">
        <v>0.27718992975186302</v>
      </c>
      <c r="R12" s="17"/>
      <c r="S12" s="17">
        <v>0.25151854101418702</v>
      </c>
      <c r="T12" s="17">
        <v>0.21939312131024999</v>
      </c>
      <c r="U12" s="17">
        <v>0.32383731489923401</v>
      </c>
      <c r="V12" s="17">
        <v>0.20981349914917</v>
      </c>
      <c r="W12" s="17">
        <v>0.236836084334348</v>
      </c>
      <c r="X12" s="17">
        <v>0.21577465587910999</v>
      </c>
      <c r="Y12" s="17">
        <v>0.32979985373554499</v>
      </c>
      <c r="Z12" s="17">
        <v>0.20329651624043399</v>
      </c>
      <c r="AA12" s="17">
        <v>0.25549221559289398</v>
      </c>
      <c r="AB12" s="17">
        <v>0.18578654231414399</v>
      </c>
      <c r="AC12" s="17">
        <v>0.17606132514192899</v>
      </c>
      <c r="AD12" s="17">
        <v>0.126607998231832</v>
      </c>
      <c r="AE12" s="17"/>
      <c r="AF12" s="17">
        <v>0.27276584730478798</v>
      </c>
      <c r="AG12" s="17">
        <v>0.193885988994147</v>
      </c>
      <c r="AH12" s="17">
        <v>0.26427773566100399</v>
      </c>
      <c r="AI12" s="17">
        <v>0.30037370439414901</v>
      </c>
      <c r="AJ12" s="17">
        <v>0.26453477909321299</v>
      </c>
      <c r="AK12" s="17"/>
      <c r="AL12" s="17">
        <v>0.16525599061310101</v>
      </c>
      <c r="AM12" s="17">
        <v>0.25333169765300501</v>
      </c>
      <c r="AN12" s="17">
        <v>0.16803320743931499</v>
      </c>
      <c r="AO12" s="17">
        <v>0.27548379487911201</v>
      </c>
      <c r="AP12" s="17">
        <v>0.21027080362728801</v>
      </c>
      <c r="AQ12" s="17">
        <v>0.38732581029017499</v>
      </c>
      <c r="AR12" s="17"/>
      <c r="AS12" s="17">
        <v>0.17857030851429101</v>
      </c>
      <c r="AT12" s="17">
        <v>0.21883812419523099</v>
      </c>
      <c r="AU12" s="17">
        <v>0.28454303689014099</v>
      </c>
      <c r="AV12" s="17">
        <v>0.32355931556168499</v>
      </c>
      <c r="AW12" s="17">
        <v>0.183314242069754</v>
      </c>
      <c r="AX12" s="17"/>
      <c r="AY12" s="17">
        <v>0.13282027178004499</v>
      </c>
      <c r="AZ12" s="17">
        <v>0.30984070095333199</v>
      </c>
      <c r="BA12" s="17">
        <v>0.27278306509718397</v>
      </c>
      <c r="BB12" s="17">
        <v>0.16903906459704199</v>
      </c>
      <c r="BC12" s="17">
        <v>0.18405000406720401</v>
      </c>
      <c r="BD12" s="17"/>
      <c r="BE12" s="17">
        <v>0.25045717287828601</v>
      </c>
      <c r="BF12" s="17">
        <v>0.200935949634866</v>
      </c>
      <c r="BG12" s="17">
        <v>0.239598719806559</v>
      </c>
      <c r="BH12" s="17">
        <v>0.24738571441844101</v>
      </c>
      <c r="BI12" s="17"/>
      <c r="BJ12" s="17">
        <v>0.30359979040198998</v>
      </c>
      <c r="BK12" s="17">
        <v>0.14011821248884301</v>
      </c>
      <c r="BL12" s="17">
        <v>0.20032917949626899</v>
      </c>
      <c r="BM12" s="17">
        <v>0.25413714296561901</v>
      </c>
      <c r="BN12" s="17"/>
      <c r="BO12" s="17">
        <v>0.23250991892047199</v>
      </c>
      <c r="BP12" s="17">
        <v>0.28331766743275799</v>
      </c>
      <c r="BQ12" s="17">
        <v>0.22929712297376201</v>
      </c>
      <c r="BR12" s="17"/>
      <c r="BS12" s="17">
        <v>0.23980680686987901</v>
      </c>
      <c r="BT12" s="17">
        <v>0.23430917627537501</v>
      </c>
      <c r="BU12" s="17"/>
      <c r="BV12" s="17">
        <v>0.17082186072927599</v>
      </c>
      <c r="BW12" s="17">
        <v>0.28801963919446999</v>
      </c>
      <c r="BX12" s="17">
        <v>0.21637264262178901</v>
      </c>
      <c r="BY12" s="17"/>
      <c r="BZ12" s="17">
        <v>0.26501951287961301</v>
      </c>
      <c r="CA12" s="17">
        <v>0.1921281640675</v>
      </c>
    </row>
    <row r="13" spans="2:79" x14ac:dyDescent="0.3">
      <c r="B13" s="18" t="s">
        <v>325</v>
      </c>
      <c r="C13" s="17">
        <v>0.25850492449998602</v>
      </c>
      <c r="D13" s="17">
        <v>0.25096831803819197</v>
      </c>
      <c r="E13" s="17">
        <v>0.266373688608603</v>
      </c>
      <c r="F13" s="17"/>
      <c r="G13" s="17">
        <v>0.32887886002308903</v>
      </c>
      <c r="H13" s="17">
        <v>0.18055359994408901</v>
      </c>
      <c r="I13" s="17">
        <v>0.28365718227902098</v>
      </c>
      <c r="J13" s="17">
        <v>0.23097447893756701</v>
      </c>
      <c r="K13" s="17">
        <v>0.21718593640921599</v>
      </c>
      <c r="L13" s="17">
        <v>0.31242441073509902</v>
      </c>
      <c r="M13" s="17"/>
      <c r="N13" s="17">
        <v>0.223976080921232</v>
      </c>
      <c r="O13" s="17">
        <v>0.296763518260099</v>
      </c>
      <c r="P13" s="17">
        <v>0.29458299301378299</v>
      </c>
      <c r="Q13" s="17">
        <v>0.22333787144654799</v>
      </c>
      <c r="R13" s="17"/>
      <c r="S13" s="17">
        <v>0.22780034131921501</v>
      </c>
      <c r="T13" s="17">
        <v>0.278454840032481</v>
      </c>
      <c r="U13" s="17">
        <v>0.20445985250118501</v>
      </c>
      <c r="V13" s="17">
        <v>0.37760224359634698</v>
      </c>
      <c r="W13" s="17">
        <v>0.17150864256989101</v>
      </c>
      <c r="X13" s="17">
        <v>0.228693613437146</v>
      </c>
      <c r="Y13" s="17">
        <v>0.23252905353265199</v>
      </c>
      <c r="Z13" s="17">
        <v>0.30651926568771298</v>
      </c>
      <c r="AA13" s="17">
        <v>0.272436856150294</v>
      </c>
      <c r="AB13" s="17">
        <v>0.26571133183883799</v>
      </c>
      <c r="AC13" s="17">
        <v>0.26844190305032201</v>
      </c>
      <c r="AD13" s="17">
        <v>0.394355248531017</v>
      </c>
      <c r="AE13" s="17"/>
      <c r="AF13" s="17">
        <v>0.24405850178014199</v>
      </c>
      <c r="AG13" s="17">
        <v>0.28961987391071797</v>
      </c>
      <c r="AH13" s="17">
        <v>0.249182956262469</v>
      </c>
      <c r="AI13" s="17">
        <v>0.22406475796737399</v>
      </c>
      <c r="AJ13" s="17">
        <v>0.27131416279225101</v>
      </c>
      <c r="AK13" s="17"/>
      <c r="AL13" s="17">
        <v>0.26602045915195299</v>
      </c>
      <c r="AM13" s="17">
        <v>0.23882647765735701</v>
      </c>
      <c r="AN13" s="17">
        <v>0.34182044112205501</v>
      </c>
      <c r="AO13" s="17">
        <v>0.23922951646492199</v>
      </c>
      <c r="AP13" s="17">
        <v>0.30375377603299802</v>
      </c>
      <c r="AQ13" s="17">
        <v>0.21938377044868301</v>
      </c>
      <c r="AR13" s="17"/>
      <c r="AS13" s="17">
        <v>0.2365953831001</v>
      </c>
      <c r="AT13" s="17">
        <v>0.278050508357299</v>
      </c>
      <c r="AU13" s="17">
        <v>0.25558131853102201</v>
      </c>
      <c r="AV13" s="17">
        <v>0.239175909993323</v>
      </c>
      <c r="AW13" s="17">
        <v>8.5703329863771702E-2</v>
      </c>
      <c r="AX13" s="17"/>
      <c r="AY13" s="17">
        <v>0.28096635895140498</v>
      </c>
      <c r="AZ13" s="17">
        <v>0.238592160039893</v>
      </c>
      <c r="BA13" s="17">
        <v>0.25672498022710499</v>
      </c>
      <c r="BB13" s="17">
        <v>0.27708164505753602</v>
      </c>
      <c r="BC13" s="17">
        <v>0.26414044011224003</v>
      </c>
      <c r="BD13" s="17"/>
      <c r="BE13" s="17">
        <v>0.151515826081591</v>
      </c>
      <c r="BF13" s="17">
        <v>0.30422158059503202</v>
      </c>
      <c r="BG13" s="17">
        <v>0.27006149658419698</v>
      </c>
      <c r="BH13" s="17">
        <v>0.230724085061735</v>
      </c>
      <c r="BI13" s="17"/>
      <c r="BJ13" s="17">
        <v>0.22338853891195301</v>
      </c>
      <c r="BK13" s="17">
        <v>0.28328177140919297</v>
      </c>
      <c r="BL13" s="17">
        <v>0.31033706165192398</v>
      </c>
      <c r="BM13" s="17">
        <v>0.237140656150617</v>
      </c>
      <c r="BN13" s="17"/>
      <c r="BO13" s="17">
        <v>0.355138518274909</v>
      </c>
      <c r="BP13" s="17">
        <v>0.177765742673683</v>
      </c>
      <c r="BQ13" s="17">
        <v>0.25636334827905</v>
      </c>
      <c r="BR13" s="17"/>
      <c r="BS13" s="17">
        <v>0.24134280516071999</v>
      </c>
      <c r="BT13" s="17">
        <v>0.28026129410191702</v>
      </c>
      <c r="BU13" s="17"/>
      <c r="BV13" s="17">
        <v>0.32489050446628098</v>
      </c>
      <c r="BW13" s="17">
        <v>0.22527936302983301</v>
      </c>
      <c r="BX13" s="17">
        <v>0.26249517554843999</v>
      </c>
      <c r="BY13" s="17"/>
      <c r="BZ13" s="17">
        <v>0.27930699870486497</v>
      </c>
      <c r="CA13" s="17">
        <v>0.241468672870987</v>
      </c>
    </row>
    <row r="14" spans="2:79" x14ac:dyDescent="0.3">
      <c r="B14" s="18" t="s">
        <v>326</v>
      </c>
      <c r="C14" s="17">
        <v>0.146512649390029</v>
      </c>
      <c r="D14" s="17">
        <v>0.17310005943312001</v>
      </c>
      <c r="E14" s="17">
        <v>0.121576768392923</v>
      </c>
      <c r="F14" s="17"/>
      <c r="G14" s="17">
        <v>0.138915708879783</v>
      </c>
      <c r="H14" s="17">
        <v>0.20438473030593601</v>
      </c>
      <c r="I14" s="17">
        <v>0.134934199540507</v>
      </c>
      <c r="J14" s="17">
        <v>0.13176821487003501</v>
      </c>
      <c r="K14" s="17">
        <v>0.18642038546721901</v>
      </c>
      <c r="L14" s="17">
        <v>9.0729262666753394E-2</v>
      </c>
      <c r="M14" s="17"/>
      <c r="N14" s="17">
        <v>0.170978079580906</v>
      </c>
      <c r="O14" s="17">
        <v>0.13500341510780101</v>
      </c>
      <c r="P14" s="17">
        <v>0.15281831296922599</v>
      </c>
      <c r="Q14" s="17">
        <v>0.12743600464289101</v>
      </c>
      <c r="R14" s="17"/>
      <c r="S14" s="17">
        <v>0.124917790809326</v>
      </c>
      <c r="T14" s="17">
        <v>0.153100398473099</v>
      </c>
      <c r="U14" s="17">
        <v>0.148794432114078</v>
      </c>
      <c r="V14" s="17">
        <v>0.14256207583393701</v>
      </c>
      <c r="W14" s="17">
        <v>0.19740732497017699</v>
      </c>
      <c r="X14" s="17">
        <v>0.13110610910818399</v>
      </c>
      <c r="Y14" s="17">
        <v>8.1934010998818599E-2</v>
      </c>
      <c r="Z14" s="17">
        <v>0.123544371655939</v>
      </c>
      <c r="AA14" s="17">
        <v>0.16769558634130499</v>
      </c>
      <c r="AB14" s="17">
        <v>0.199298747545924</v>
      </c>
      <c r="AC14" s="17">
        <v>0.17782354460920899</v>
      </c>
      <c r="AD14" s="17">
        <v>9.6413967094671205E-2</v>
      </c>
      <c r="AE14" s="17"/>
      <c r="AF14" s="17">
        <v>0.114252764861056</v>
      </c>
      <c r="AG14" s="17">
        <v>0.14792103855115901</v>
      </c>
      <c r="AH14" s="17">
        <v>0.196539202141851</v>
      </c>
      <c r="AI14" s="17">
        <v>0.11401438585238501</v>
      </c>
      <c r="AJ14" s="17">
        <v>0.13593920212900601</v>
      </c>
      <c r="AK14" s="17"/>
      <c r="AL14" s="17">
        <v>0.186606095529397</v>
      </c>
      <c r="AM14" s="17">
        <v>0.14488382074244199</v>
      </c>
      <c r="AN14" s="17">
        <v>0.15097946675790899</v>
      </c>
      <c r="AO14" s="17">
        <v>0.116732267252513</v>
      </c>
      <c r="AP14" s="17">
        <v>0.14831134423035799</v>
      </c>
      <c r="AQ14" s="17">
        <v>9.22994634702064E-2</v>
      </c>
      <c r="AR14" s="17"/>
      <c r="AS14" s="17">
        <v>0.189994312048336</v>
      </c>
      <c r="AT14" s="17">
        <v>0.13688111527309699</v>
      </c>
      <c r="AU14" s="17">
        <v>0.13496273580838</v>
      </c>
      <c r="AV14" s="17">
        <v>0.16123903809610399</v>
      </c>
      <c r="AW14" s="17">
        <v>0.127044057228452</v>
      </c>
      <c r="AX14" s="17"/>
      <c r="AY14" s="17">
        <v>0.15426716199833701</v>
      </c>
      <c r="AZ14" s="17">
        <v>0.15270663790493699</v>
      </c>
      <c r="BA14" s="17">
        <v>0.10083060528453699</v>
      </c>
      <c r="BB14" s="17">
        <v>0.21636496693269</v>
      </c>
      <c r="BC14" s="17">
        <v>9.6735374437467297E-2</v>
      </c>
      <c r="BD14" s="17"/>
      <c r="BE14" s="17">
        <v>0.22137110334438501</v>
      </c>
      <c r="BF14" s="17">
        <v>9.47853225264777E-2</v>
      </c>
      <c r="BG14" s="17">
        <v>0.156323414084337</v>
      </c>
      <c r="BH14" s="17">
        <v>0.15488484623604401</v>
      </c>
      <c r="BI14" s="17"/>
      <c r="BJ14" s="17">
        <v>0.102045804115639</v>
      </c>
      <c r="BK14" s="17">
        <v>0.205486864229282</v>
      </c>
      <c r="BL14" s="17">
        <v>0.128278639895823</v>
      </c>
      <c r="BM14" s="17">
        <v>0.157659903389922</v>
      </c>
      <c r="BN14" s="17"/>
      <c r="BO14" s="17">
        <v>0.101389994959553</v>
      </c>
      <c r="BP14" s="17">
        <v>9.3635698728472605E-2</v>
      </c>
      <c r="BQ14" s="17">
        <v>0.16592965363291101</v>
      </c>
      <c r="BR14" s="17"/>
      <c r="BS14" s="17">
        <v>0.15710742544593401</v>
      </c>
      <c r="BT14" s="17">
        <v>0.13407824727395801</v>
      </c>
      <c r="BU14" s="17"/>
      <c r="BV14" s="17">
        <v>0.15383983668357601</v>
      </c>
      <c r="BW14" s="17">
        <v>0.13437697810882401</v>
      </c>
      <c r="BX14" s="17">
        <v>0.15529198476922701</v>
      </c>
      <c r="BY14" s="17"/>
      <c r="BZ14" s="17">
        <v>0.12270932652250501</v>
      </c>
      <c r="CA14" s="17">
        <v>0.110651885846938</v>
      </c>
    </row>
    <row r="15" spans="2:79" x14ac:dyDescent="0.3">
      <c r="B15" s="18" t="s">
        <v>327</v>
      </c>
      <c r="C15" s="19">
        <v>6.5484492438869696E-2</v>
      </c>
      <c r="D15" s="19">
        <v>5.8927744975522597E-2</v>
      </c>
      <c r="E15" s="19">
        <v>6.9537194837726898E-2</v>
      </c>
      <c r="F15" s="19"/>
      <c r="G15" s="19">
        <v>4.0382443628900498E-2</v>
      </c>
      <c r="H15" s="19">
        <v>6.9984229642420306E-2</v>
      </c>
      <c r="I15" s="19">
        <v>3.8000022122663402E-2</v>
      </c>
      <c r="J15" s="19">
        <v>5.0667910001233003E-2</v>
      </c>
      <c r="K15" s="19">
        <v>9.7773574281568798E-2</v>
      </c>
      <c r="L15" s="19">
        <v>9.6819018679741603E-2</v>
      </c>
      <c r="M15" s="19"/>
      <c r="N15" s="19">
        <v>6.1880261782177599E-2</v>
      </c>
      <c r="O15" s="19">
        <v>7.0304616798661498E-2</v>
      </c>
      <c r="P15" s="19">
        <v>5.1848696883045699E-2</v>
      </c>
      <c r="Q15" s="19">
        <v>7.5794623484960202E-2</v>
      </c>
      <c r="R15" s="19"/>
      <c r="S15" s="19">
        <v>5.6629895996636599E-2</v>
      </c>
      <c r="T15" s="19">
        <v>7.5205703728680698E-2</v>
      </c>
      <c r="U15" s="19">
        <v>4.8282529333152302E-2</v>
      </c>
      <c r="V15" s="19">
        <v>8.9441691072154703E-2</v>
      </c>
      <c r="W15" s="19">
        <v>0.107857441870973</v>
      </c>
      <c r="X15" s="19">
        <v>6.2875093553245595E-2</v>
      </c>
      <c r="Y15" s="19">
        <v>6.8097964631028698E-2</v>
      </c>
      <c r="Z15" s="19">
        <v>0.120365573632468</v>
      </c>
      <c r="AA15" s="19">
        <v>2.96463083154235E-2</v>
      </c>
      <c r="AB15" s="19">
        <v>8.9880203182679599E-2</v>
      </c>
      <c r="AC15" s="19">
        <v>0</v>
      </c>
      <c r="AD15" s="19">
        <v>4.4816057895488599E-2</v>
      </c>
      <c r="AE15" s="19"/>
      <c r="AF15" s="19">
        <v>6.2679168205164296E-2</v>
      </c>
      <c r="AG15" s="19">
        <v>4.9073467182031698E-2</v>
      </c>
      <c r="AH15" s="19">
        <v>0.119663335769052</v>
      </c>
      <c r="AI15" s="19">
        <v>5.1624849728508601E-2</v>
      </c>
      <c r="AJ15" s="19">
        <v>0.112548945482911</v>
      </c>
      <c r="AK15" s="19"/>
      <c r="AL15" s="19">
        <v>5.97788187450813E-2</v>
      </c>
      <c r="AM15" s="19">
        <v>7.3671425749702799E-2</v>
      </c>
      <c r="AN15" s="19">
        <v>8.0388723731232001E-2</v>
      </c>
      <c r="AO15" s="19">
        <v>4.8527560295486001E-2</v>
      </c>
      <c r="AP15" s="19">
        <v>0.13494013624620699</v>
      </c>
      <c r="AQ15" s="19">
        <v>8.5539440107224404E-2</v>
      </c>
      <c r="AR15" s="19"/>
      <c r="AS15" s="19">
        <v>6.9816942722231601E-2</v>
      </c>
      <c r="AT15" s="19">
        <v>6.2721110048698098E-2</v>
      </c>
      <c r="AU15" s="19">
        <v>5.1434414447397901E-2</v>
      </c>
      <c r="AV15" s="19">
        <v>3.4935173726932202E-2</v>
      </c>
      <c r="AW15" s="19">
        <v>0.37221941166733202</v>
      </c>
      <c r="AX15" s="19"/>
      <c r="AY15" s="19">
        <v>7.0807259000502096E-2</v>
      </c>
      <c r="AZ15" s="19">
        <v>5.4981716848464701E-2</v>
      </c>
      <c r="BA15" s="19">
        <v>6.4143397287431694E-2</v>
      </c>
      <c r="BB15" s="19">
        <v>6.9444167190129497E-2</v>
      </c>
      <c r="BC15" s="19">
        <v>0.159258296620157</v>
      </c>
      <c r="BD15" s="19"/>
      <c r="BE15" s="19">
        <v>0.11251878729147501</v>
      </c>
      <c r="BF15" s="19">
        <v>4.1010030157204898E-2</v>
      </c>
      <c r="BG15" s="19">
        <v>5.0367617452751298E-2</v>
      </c>
      <c r="BH15" s="19">
        <v>0.100887271337896</v>
      </c>
      <c r="BI15" s="19"/>
      <c r="BJ15" s="19">
        <v>0.114734787972553</v>
      </c>
      <c r="BK15" s="19">
        <v>1.78553557054946E-2</v>
      </c>
      <c r="BL15" s="19">
        <v>7.4050844749294104E-2</v>
      </c>
      <c r="BM15" s="19">
        <v>5.54536599065504E-2</v>
      </c>
      <c r="BN15" s="19"/>
      <c r="BO15" s="19">
        <v>3.4002257927094499E-2</v>
      </c>
      <c r="BP15" s="19">
        <v>8.1368808810276194E-2</v>
      </c>
      <c r="BQ15" s="19">
        <v>6.85798798901254E-2</v>
      </c>
      <c r="BR15" s="19"/>
      <c r="BS15" s="19">
        <v>5.1450806693806798E-2</v>
      </c>
      <c r="BT15" s="19">
        <v>8.2799951771529795E-2</v>
      </c>
      <c r="BU15" s="19"/>
      <c r="BV15" s="19">
        <v>8.6311851803829207E-2</v>
      </c>
      <c r="BW15" s="19">
        <v>6.5693521844611899E-2</v>
      </c>
      <c r="BX15" s="19">
        <v>6.0172959789967402E-2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381</v>
      </c>
      <c r="E2" s="26"/>
      <c r="F2" s="26"/>
      <c r="G2" s="26"/>
      <c r="H2" s="26"/>
      <c r="I2" s="26"/>
      <c r="J2" s="26"/>
      <c r="K2" s="26"/>
      <c r="L2" s="26"/>
    </row>
    <row r="6" spans="2:12" ht="49.95" customHeight="1" x14ac:dyDescent="0.3">
      <c r="B6" s="20" t="s">
        <v>15</v>
      </c>
      <c r="C6" s="20" t="s">
        <v>360</v>
      </c>
      <c r="D6" s="20" t="s">
        <v>320</v>
      </c>
      <c r="E6" s="20" t="s">
        <v>316</v>
      </c>
      <c r="F6" s="20" t="s">
        <v>312</v>
      </c>
      <c r="G6" s="20" t="s">
        <v>318</v>
      </c>
      <c r="H6" s="20" t="s">
        <v>315</v>
      </c>
      <c r="I6" s="20" t="s">
        <v>314</v>
      </c>
      <c r="J6" s="20" t="s">
        <v>359</v>
      </c>
      <c r="K6" s="20" t="s">
        <v>319</v>
      </c>
    </row>
    <row r="7" spans="2:12" x14ac:dyDescent="0.3">
      <c r="B7" s="18" t="s">
        <v>321</v>
      </c>
      <c r="C7" s="17">
        <v>4.49761842756774E-2</v>
      </c>
      <c r="D7" s="17">
        <v>0.108750410903994</v>
      </c>
      <c r="E7" s="17">
        <v>0.12694227733677099</v>
      </c>
      <c r="F7" s="17">
        <v>3.2728354202039699E-2</v>
      </c>
      <c r="G7" s="17">
        <v>7.9033247041311205E-2</v>
      </c>
      <c r="H7" s="17">
        <v>5.07097140379092E-2</v>
      </c>
      <c r="I7" s="17">
        <v>8.4553156046547104E-2</v>
      </c>
      <c r="J7" s="17">
        <v>6.5566837694576899E-2</v>
      </c>
      <c r="K7" s="17">
        <v>6.49592774633896E-2</v>
      </c>
    </row>
    <row r="8" spans="2:12" x14ac:dyDescent="0.3">
      <c r="B8" s="18" t="s">
        <v>322</v>
      </c>
      <c r="C8" s="17">
        <v>7.3332489647780996E-2</v>
      </c>
      <c r="D8" s="17">
        <v>0.18021928945784399</v>
      </c>
      <c r="E8" s="17">
        <v>0.19407549123060699</v>
      </c>
      <c r="F8" s="17">
        <v>5.43460067442504E-2</v>
      </c>
      <c r="G8" s="17">
        <v>0.14499041721472</v>
      </c>
      <c r="H8" s="17">
        <v>0.10808544222940999</v>
      </c>
      <c r="I8" s="17">
        <v>0.127513353611235</v>
      </c>
      <c r="J8" s="17">
        <v>0.15566642247146001</v>
      </c>
      <c r="K8" s="17">
        <v>0.14860750358618</v>
      </c>
    </row>
    <row r="9" spans="2:12" x14ac:dyDescent="0.3">
      <c r="B9" s="18" t="s">
        <v>323</v>
      </c>
      <c r="C9" s="17">
        <v>0.16377410651334501</v>
      </c>
      <c r="D9" s="17">
        <v>0.28065934759059102</v>
      </c>
      <c r="E9" s="17">
        <v>0.27271456051968201</v>
      </c>
      <c r="F9" s="17">
        <v>7.7669044884365102E-2</v>
      </c>
      <c r="G9" s="17">
        <v>0.204366934517207</v>
      </c>
      <c r="H9" s="17">
        <v>0.23179243830727</v>
      </c>
      <c r="I9" s="17">
        <v>0.21015192874935701</v>
      </c>
      <c r="J9" s="17">
        <v>0.27391521700627702</v>
      </c>
      <c r="K9" s="17">
        <v>0.27498061368341697</v>
      </c>
    </row>
    <row r="10" spans="2:12" x14ac:dyDescent="0.3">
      <c r="B10" s="18" t="s">
        <v>324</v>
      </c>
      <c r="C10" s="17">
        <v>0.27385184125705098</v>
      </c>
      <c r="D10" s="17">
        <v>0.166809247016354</v>
      </c>
      <c r="E10" s="17">
        <v>0.15972378776080101</v>
      </c>
      <c r="F10" s="17">
        <v>0.132692497019961</v>
      </c>
      <c r="G10" s="17">
        <v>0.23242493734900399</v>
      </c>
      <c r="H10" s="17">
        <v>0.20820722455514801</v>
      </c>
      <c r="I10" s="17">
        <v>0.19323839189286199</v>
      </c>
      <c r="J10" s="17">
        <v>0.215764742500728</v>
      </c>
      <c r="K10" s="17">
        <v>0.19635024767588399</v>
      </c>
    </row>
    <row r="11" spans="2:12" x14ac:dyDescent="0.3">
      <c r="B11" s="18" t="s">
        <v>325</v>
      </c>
      <c r="C11" s="17">
        <v>0.25681927143192201</v>
      </c>
      <c r="D11" s="17">
        <v>0.14480715173931299</v>
      </c>
      <c r="E11" s="17">
        <v>0.14719655060407399</v>
      </c>
      <c r="F11" s="17">
        <v>0.232396306460045</v>
      </c>
      <c r="G11" s="17">
        <v>0.18616090159906601</v>
      </c>
      <c r="H11" s="17">
        <v>0.22290732834318999</v>
      </c>
      <c r="I11" s="17">
        <v>0.19204896431857499</v>
      </c>
      <c r="J11" s="17">
        <v>0.16280824035146199</v>
      </c>
      <c r="K11" s="17">
        <v>0.1828254301176</v>
      </c>
    </row>
    <row r="12" spans="2:12" x14ac:dyDescent="0.3">
      <c r="B12" s="18" t="s">
        <v>326</v>
      </c>
      <c r="C12" s="17">
        <v>0.14268750914275699</v>
      </c>
      <c r="D12" s="17">
        <v>7.8923869009028993E-2</v>
      </c>
      <c r="E12" s="17">
        <v>7.2162913417199603E-2</v>
      </c>
      <c r="F12" s="17">
        <v>0.27227327066870799</v>
      </c>
      <c r="G12" s="17">
        <v>0.11086851206928799</v>
      </c>
      <c r="H12" s="17">
        <v>0.120010613476338</v>
      </c>
      <c r="I12" s="17">
        <v>0.124893946701174</v>
      </c>
      <c r="J12" s="17">
        <v>8.7584633655397495E-2</v>
      </c>
      <c r="K12" s="17">
        <v>9.0719572599799903E-2</v>
      </c>
    </row>
    <row r="13" spans="2:12" x14ac:dyDescent="0.3">
      <c r="B13" s="18" t="s">
        <v>327</v>
      </c>
      <c r="C13" s="17">
        <v>4.4558597731466899E-2</v>
      </c>
      <c r="D13" s="17">
        <v>3.9830684282874597E-2</v>
      </c>
      <c r="E13" s="17">
        <v>2.7184419130865899E-2</v>
      </c>
      <c r="F13" s="17">
        <v>0.19789452002063099</v>
      </c>
      <c r="G13" s="17">
        <v>4.2155050209405201E-2</v>
      </c>
      <c r="H13" s="17">
        <v>5.8287239050735698E-2</v>
      </c>
      <c r="I13" s="17">
        <v>6.7600258680249603E-2</v>
      </c>
      <c r="J13" s="17">
        <v>3.8693906320098899E-2</v>
      </c>
      <c r="K13" s="17">
        <v>4.1557354873729198E-2</v>
      </c>
    </row>
    <row r="14" spans="2:12" x14ac:dyDescent="0.3">
      <c r="B14" s="16" t="s">
        <v>329</v>
      </c>
      <c r="C14" s="16"/>
      <c r="D14" s="16"/>
      <c r="E14" s="16"/>
      <c r="F14" s="16"/>
      <c r="G14" s="16"/>
      <c r="H14" s="16"/>
      <c r="I14" s="16"/>
      <c r="J14" s="16"/>
      <c r="K14" s="16"/>
    </row>
    <row r="15" spans="2:12" x14ac:dyDescent="0.3">
      <c r="B15" t="s">
        <v>108</v>
      </c>
    </row>
    <row r="16" spans="2:12" x14ac:dyDescent="0.3">
      <c r="B16" t="s">
        <v>109</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696</v>
      </c>
      <c r="D7" s="10">
        <v>344</v>
      </c>
      <c r="E7" s="10">
        <v>350</v>
      </c>
      <c r="F7" s="10"/>
      <c r="G7" s="10">
        <v>94</v>
      </c>
      <c r="H7" s="10">
        <v>104</v>
      </c>
      <c r="I7" s="10">
        <v>111</v>
      </c>
      <c r="J7" s="10">
        <v>95</v>
      </c>
      <c r="K7" s="10">
        <v>112</v>
      </c>
      <c r="L7" s="10">
        <v>180</v>
      </c>
      <c r="M7" s="10"/>
      <c r="N7" s="10">
        <v>204</v>
      </c>
      <c r="O7" s="10">
        <v>176</v>
      </c>
      <c r="P7" s="10">
        <v>142</v>
      </c>
      <c r="Q7" s="10">
        <v>169</v>
      </c>
      <c r="R7" s="10"/>
      <c r="S7" s="10">
        <v>98</v>
      </c>
      <c r="T7" s="10">
        <v>93</v>
      </c>
      <c r="U7" s="10">
        <v>52</v>
      </c>
      <c r="V7" s="10">
        <v>75</v>
      </c>
      <c r="W7" s="10">
        <v>51</v>
      </c>
      <c r="X7" s="10">
        <v>58</v>
      </c>
      <c r="Y7" s="10">
        <v>51</v>
      </c>
      <c r="Z7" s="10">
        <v>29</v>
      </c>
      <c r="AA7" s="10">
        <v>85</v>
      </c>
      <c r="AB7" s="10">
        <v>57</v>
      </c>
      <c r="AC7" s="10">
        <v>31</v>
      </c>
      <c r="AD7" s="10">
        <v>16</v>
      </c>
      <c r="AE7" s="10"/>
      <c r="AF7" s="10">
        <v>151</v>
      </c>
      <c r="AG7" s="10">
        <v>236</v>
      </c>
      <c r="AH7" s="10">
        <v>53</v>
      </c>
      <c r="AI7" s="10">
        <v>76</v>
      </c>
      <c r="AJ7" s="10">
        <v>42</v>
      </c>
      <c r="AK7" s="10"/>
      <c r="AL7" s="10">
        <v>171</v>
      </c>
      <c r="AM7" s="10">
        <v>125</v>
      </c>
      <c r="AN7" s="10">
        <v>65</v>
      </c>
      <c r="AO7" s="10">
        <v>154</v>
      </c>
      <c r="AP7" s="10">
        <v>56</v>
      </c>
      <c r="AQ7" s="10">
        <v>59</v>
      </c>
      <c r="AR7" s="10"/>
      <c r="AS7" s="10">
        <v>121</v>
      </c>
      <c r="AT7" s="10">
        <v>332</v>
      </c>
      <c r="AU7" s="10">
        <v>159</v>
      </c>
      <c r="AV7" s="10">
        <v>70</v>
      </c>
      <c r="AW7" s="10">
        <v>12</v>
      </c>
      <c r="AX7" s="10"/>
      <c r="AY7" s="10">
        <v>182</v>
      </c>
      <c r="AZ7" s="10">
        <v>261</v>
      </c>
      <c r="BA7" s="10">
        <v>137</v>
      </c>
      <c r="BB7" s="10">
        <v>88</v>
      </c>
      <c r="BC7" s="10">
        <v>26</v>
      </c>
      <c r="BD7" s="10"/>
      <c r="BE7" s="10">
        <v>28</v>
      </c>
      <c r="BF7" s="10">
        <v>124</v>
      </c>
      <c r="BG7" s="10">
        <v>338</v>
      </c>
      <c r="BH7" s="10">
        <v>204</v>
      </c>
      <c r="BI7" s="10"/>
      <c r="BJ7" s="10">
        <v>76</v>
      </c>
      <c r="BK7" s="10">
        <v>49</v>
      </c>
      <c r="BL7" s="10">
        <v>196</v>
      </c>
      <c r="BM7" s="10">
        <v>372</v>
      </c>
      <c r="BN7" s="10"/>
      <c r="BO7" s="10">
        <v>91</v>
      </c>
      <c r="BP7" s="10">
        <v>101</v>
      </c>
      <c r="BQ7" s="10">
        <v>501</v>
      </c>
      <c r="BR7" s="10"/>
      <c r="BS7" s="10">
        <v>395</v>
      </c>
      <c r="BT7" s="10">
        <v>298</v>
      </c>
      <c r="BU7" s="10"/>
      <c r="BV7" s="10">
        <v>166</v>
      </c>
      <c r="BW7" s="10">
        <v>277</v>
      </c>
      <c r="BX7" s="10">
        <v>214</v>
      </c>
      <c r="BY7" s="10"/>
      <c r="BZ7" s="10">
        <v>40</v>
      </c>
      <c r="CA7" s="10">
        <v>37</v>
      </c>
    </row>
    <row r="8" spans="2:79" ht="30" customHeight="1" x14ac:dyDescent="0.3">
      <c r="B8" s="11" t="s">
        <v>20</v>
      </c>
      <c r="C8" s="11">
        <v>694</v>
      </c>
      <c r="D8" s="11">
        <v>348</v>
      </c>
      <c r="E8" s="11">
        <v>345</v>
      </c>
      <c r="F8" s="11"/>
      <c r="G8" s="11">
        <v>89</v>
      </c>
      <c r="H8" s="11">
        <v>110</v>
      </c>
      <c r="I8" s="11">
        <v>113</v>
      </c>
      <c r="J8" s="11">
        <v>109</v>
      </c>
      <c r="K8" s="11">
        <v>104</v>
      </c>
      <c r="L8" s="11">
        <v>169</v>
      </c>
      <c r="M8" s="11"/>
      <c r="N8" s="11">
        <v>190</v>
      </c>
      <c r="O8" s="11">
        <v>181</v>
      </c>
      <c r="P8" s="11">
        <v>148</v>
      </c>
      <c r="Q8" s="11">
        <v>171</v>
      </c>
      <c r="R8" s="11"/>
      <c r="S8" s="11">
        <v>93</v>
      </c>
      <c r="T8" s="11">
        <v>88</v>
      </c>
      <c r="U8" s="11">
        <v>53</v>
      </c>
      <c r="V8" s="11">
        <v>74</v>
      </c>
      <c r="W8" s="11">
        <v>53</v>
      </c>
      <c r="X8" s="11">
        <v>55</v>
      </c>
      <c r="Y8" s="11">
        <v>46</v>
      </c>
      <c r="Z8" s="11">
        <v>31</v>
      </c>
      <c r="AA8" s="11">
        <v>80</v>
      </c>
      <c r="AB8" s="11">
        <v>63</v>
      </c>
      <c r="AC8" s="11">
        <v>40</v>
      </c>
      <c r="AD8" s="11">
        <v>18</v>
      </c>
      <c r="AE8" s="11"/>
      <c r="AF8" s="11">
        <v>145</v>
      </c>
      <c r="AG8" s="11">
        <v>239</v>
      </c>
      <c r="AH8" s="11">
        <v>51</v>
      </c>
      <c r="AI8" s="11">
        <v>76</v>
      </c>
      <c r="AJ8" s="11">
        <v>41</v>
      </c>
      <c r="AK8" s="11"/>
      <c r="AL8" s="11">
        <v>170</v>
      </c>
      <c r="AM8" s="11">
        <v>120</v>
      </c>
      <c r="AN8" s="11">
        <v>65</v>
      </c>
      <c r="AO8" s="11">
        <v>155</v>
      </c>
      <c r="AP8" s="11">
        <v>56</v>
      </c>
      <c r="AQ8" s="11">
        <v>60</v>
      </c>
      <c r="AR8" s="11"/>
      <c r="AS8" s="11">
        <v>119</v>
      </c>
      <c r="AT8" s="11">
        <v>333</v>
      </c>
      <c r="AU8" s="11">
        <v>158</v>
      </c>
      <c r="AV8" s="11">
        <v>70</v>
      </c>
      <c r="AW8" s="11">
        <v>12</v>
      </c>
      <c r="AX8" s="11"/>
      <c r="AY8" s="11">
        <v>176</v>
      </c>
      <c r="AZ8" s="11">
        <v>261</v>
      </c>
      <c r="BA8" s="11">
        <v>139</v>
      </c>
      <c r="BB8" s="11">
        <v>89</v>
      </c>
      <c r="BC8" s="11">
        <v>27</v>
      </c>
      <c r="BD8" s="11"/>
      <c r="BE8" s="11">
        <v>28</v>
      </c>
      <c r="BF8" s="11">
        <v>122</v>
      </c>
      <c r="BG8" s="11">
        <v>340</v>
      </c>
      <c r="BH8" s="11">
        <v>203</v>
      </c>
      <c r="BI8" s="11"/>
      <c r="BJ8" s="11">
        <v>81</v>
      </c>
      <c r="BK8" s="11">
        <v>47</v>
      </c>
      <c r="BL8" s="11">
        <v>195</v>
      </c>
      <c r="BM8" s="11">
        <v>369</v>
      </c>
      <c r="BN8" s="11"/>
      <c r="BO8" s="11">
        <v>93</v>
      </c>
      <c r="BP8" s="11">
        <v>102</v>
      </c>
      <c r="BQ8" s="11">
        <v>496</v>
      </c>
      <c r="BR8" s="11"/>
      <c r="BS8" s="11">
        <v>391</v>
      </c>
      <c r="BT8" s="11">
        <v>301</v>
      </c>
      <c r="BU8" s="11"/>
      <c r="BV8" s="11">
        <v>164</v>
      </c>
      <c r="BW8" s="11">
        <v>279</v>
      </c>
      <c r="BX8" s="11">
        <v>211</v>
      </c>
      <c r="BY8" s="11"/>
      <c r="BZ8" s="11">
        <v>43</v>
      </c>
      <c r="CA8" s="11">
        <v>38</v>
      </c>
    </row>
    <row r="9" spans="2:79" x14ac:dyDescent="0.3">
      <c r="B9" s="18" t="s">
        <v>321</v>
      </c>
      <c r="C9" s="17">
        <v>4.49761842756774E-2</v>
      </c>
      <c r="D9" s="17">
        <v>6.9799038149380793E-2</v>
      </c>
      <c r="E9" s="17">
        <v>2.0210921139703901E-2</v>
      </c>
      <c r="F9" s="17"/>
      <c r="G9" s="17">
        <v>4.54574038823337E-2</v>
      </c>
      <c r="H9" s="17">
        <v>4.1049734214010897E-2</v>
      </c>
      <c r="I9" s="17">
        <v>8.3638572626206803E-2</v>
      </c>
      <c r="J9" s="17">
        <v>4.2826544637359999E-2</v>
      </c>
      <c r="K9" s="17">
        <v>3.65483083664222E-2</v>
      </c>
      <c r="L9" s="17">
        <v>2.8085960593574801E-2</v>
      </c>
      <c r="M9" s="17"/>
      <c r="N9" s="17">
        <v>3.4998295708618801E-2</v>
      </c>
      <c r="O9" s="17">
        <v>3.8762367083626501E-2</v>
      </c>
      <c r="P9" s="17">
        <v>4.6693478131395502E-2</v>
      </c>
      <c r="Q9" s="17">
        <v>6.2419990250374098E-2</v>
      </c>
      <c r="R9" s="17"/>
      <c r="S9" s="17">
        <v>3.9410438123945402E-2</v>
      </c>
      <c r="T9" s="17">
        <v>2.2238013368430301E-2</v>
      </c>
      <c r="U9" s="17">
        <v>3.6619578338832198E-2</v>
      </c>
      <c r="V9" s="17">
        <v>8.6634353676975598E-2</v>
      </c>
      <c r="W9" s="17">
        <v>8.0802946152916194E-2</v>
      </c>
      <c r="X9" s="17">
        <v>5.1893912865157897E-2</v>
      </c>
      <c r="Y9" s="17">
        <v>1.94798654446833E-2</v>
      </c>
      <c r="Z9" s="17">
        <v>3.2594886135439101E-2</v>
      </c>
      <c r="AA9" s="17">
        <v>3.60992931785242E-2</v>
      </c>
      <c r="AB9" s="17">
        <v>4.9846282099901301E-2</v>
      </c>
      <c r="AC9" s="17">
        <v>5.5164233680280103E-2</v>
      </c>
      <c r="AD9" s="17">
        <v>0</v>
      </c>
      <c r="AE9" s="17"/>
      <c r="AF9" s="17">
        <v>6.77827290726251E-2</v>
      </c>
      <c r="AG9" s="17">
        <v>4.6511695069243297E-2</v>
      </c>
      <c r="AH9" s="17">
        <v>0</v>
      </c>
      <c r="AI9" s="17">
        <v>5.0334980810709903E-2</v>
      </c>
      <c r="AJ9" s="17">
        <v>8.3174285644361495E-2</v>
      </c>
      <c r="AK9" s="17"/>
      <c r="AL9" s="17">
        <v>5.0946427302416102E-2</v>
      </c>
      <c r="AM9" s="17">
        <v>5.7599427195283603E-2</v>
      </c>
      <c r="AN9" s="17">
        <v>0</v>
      </c>
      <c r="AO9" s="17">
        <v>6.4909801189226707E-2</v>
      </c>
      <c r="AP9" s="17">
        <v>4.09312776755597E-2</v>
      </c>
      <c r="AQ9" s="17">
        <v>3.7303387877052702E-2</v>
      </c>
      <c r="AR9" s="17"/>
      <c r="AS9" s="17">
        <v>4.7993071551286397E-2</v>
      </c>
      <c r="AT9" s="17">
        <v>2.62806670919449E-2</v>
      </c>
      <c r="AU9" s="17">
        <v>7.0455687415485302E-2</v>
      </c>
      <c r="AV9" s="17">
        <v>6.6462130935650898E-2</v>
      </c>
      <c r="AW9" s="17">
        <v>8.0437974039775706E-2</v>
      </c>
      <c r="AX9" s="17"/>
      <c r="AY9" s="17">
        <v>7.0983685615881906E-2</v>
      </c>
      <c r="AZ9" s="17">
        <v>2.1726957268407399E-2</v>
      </c>
      <c r="BA9" s="17">
        <v>3.0928468421423098E-2</v>
      </c>
      <c r="BB9" s="17">
        <v>4.5590798454107101E-2</v>
      </c>
      <c r="BC9" s="17">
        <v>0.17282819802905899</v>
      </c>
      <c r="BD9" s="17"/>
      <c r="BE9" s="17">
        <v>6.6568841272596005E-2</v>
      </c>
      <c r="BF9" s="17">
        <v>4.9015721138111798E-2</v>
      </c>
      <c r="BG9" s="17">
        <v>5.11515382608599E-2</v>
      </c>
      <c r="BH9" s="17">
        <v>2.9623560144454698E-2</v>
      </c>
      <c r="BI9" s="17"/>
      <c r="BJ9" s="17">
        <v>7.8628564892577898E-2</v>
      </c>
      <c r="BK9" s="17">
        <v>4.31912053288694E-2</v>
      </c>
      <c r="BL9" s="17">
        <v>3.82088026213981E-2</v>
      </c>
      <c r="BM9" s="17">
        <v>4.1780098801278899E-2</v>
      </c>
      <c r="BN9" s="17"/>
      <c r="BO9" s="17">
        <v>5.6145655118724602E-2</v>
      </c>
      <c r="BP9" s="17">
        <v>7.1505539063886098E-2</v>
      </c>
      <c r="BQ9" s="17">
        <v>3.7677061340314198E-2</v>
      </c>
      <c r="BR9" s="17"/>
      <c r="BS9" s="17">
        <v>4.5242706667896197E-2</v>
      </c>
      <c r="BT9" s="17">
        <v>4.1054680903099203E-2</v>
      </c>
      <c r="BU9" s="17"/>
      <c r="BV9" s="17">
        <v>3.41875526583535E-2</v>
      </c>
      <c r="BW9" s="17">
        <v>4.1695923310788301E-2</v>
      </c>
      <c r="BX9" s="17">
        <v>6.6378980609611907E-2</v>
      </c>
      <c r="BY9" s="17"/>
      <c r="BZ9" s="17">
        <v>5.2217319880174598E-2</v>
      </c>
      <c r="CA9" s="17">
        <v>0.14059146610290099</v>
      </c>
    </row>
    <row r="10" spans="2:79" x14ac:dyDescent="0.3">
      <c r="B10" s="18" t="s">
        <v>322</v>
      </c>
      <c r="C10" s="17">
        <v>7.3332489647780996E-2</v>
      </c>
      <c r="D10" s="17">
        <v>8.4519317915779699E-2</v>
      </c>
      <c r="E10" s="17">
        <v>6.2465816473846802E-2</v>
      </c>
      <c r="F10" s="17"/>
      <c r="G10" s="17">
        <v>4.3274732417703902E-2</v>
      </c>
      <c r="H10" s="17">
        <v>0.10776006885886399</v>
      </c>
      <c r="I10" s="17">
        <v>0.12647663214104901</v>
      </c>
      <c r="J10" s="17">
        <v>3.2791540879039398E-2</v>
      </c>
      <c r="K10" s="17">
        <v>7.2578830950255302E-2</v>
      </c>
      <c r="L10" s="17">
        <v>5.79906266322434E-2</v>
      </c>
      <c r="M10" s="17"/>
      <c r="N10" s="17">
        <v>8.5849616854212593E-2</v>
      </c>
      <c r="O10" s="17">
        <v>5.1449704913199598E-2</v>
      </c>
      <c r="P10" s="17">
        <v>5.1171241482362302E-2</v>
      </c>
      <c r="Q10" s="17">
        <v>9.8452508118531401E-2</v>
      </c>
      <c r="R10" s="17"/>
      <c r="S10" s="17">
        <v>8.3606593207113902E-2</v>
      </c>
      <c r="T10" s="17">
        <v>7.8886398426546697E-2</v>
      </c>
      <c r="U10" s="17">
        <v>4.0818201987108699E-2</v>
      </c>
      <c r="V10" s="17">
        <v>0.121075617254522</v>
      </c>
      <c r="W10" s="17">
        <v>0</v>
      </c>
      <c r="X10" s="17">
        <v>6.8636323534985499E-2</v>
      </c>
      <c r="Y10" s="17">
        <v>5.5098708297199102E-2</v>
      </c>
      <c r="Z10" s="17">
        <v>6.9692833947856095E-2</v>
      </c>
      <c r="AA10" s="17">
        <v>8.9055783065252303E-2</v>
      </c>
      <c r="AB10" s="17">
        <v>0.10970462996694701</v>
      </c>
      <c r="AC10" s="17">
        <v>6.3692952349248697E-2</v>
      </c>
      <c r="AD10" s="17">
        <v>0</v>
      </c>
      <c r="AE10" s="17"/>
      <c r="AF10" s="17">
        <v>0.110696214400718</v>
      </c>
      <c r="AG10" s="17">
        <v>8.2509549460843504E-2</v>
      </c>
      <c r="AH10" s="17">
        <v>6.1708822651232897E-2</v>
      </c>
      <c r="AI10" s="17">
        <v>8.2983767315884693E-2</v>
      </c>
      <c r="AJ10" s="17">
        <v>4.2388024224389698E-2</v>
      </c>
      <c r="AK10" s="17"/>
      <c r="AL10" s="17">
        <v>0.107657550622675</v>
      </c>
      <c r="AM10" s="17">
        <v>0.111938876140231</v>
      </c>
      <c r="AN10" s="17">
        <v>4.2897701560829601E-2</v>
      </c>
      <c r="AO10" s="17">
        <v>6.0130537496410397E-2</v>
      </c>
      <c r="AP10" s="17">
        <v>3.1391894803880702E-2</v>
      </c>
      <c r="AQ10" s="17">
        <v>5.4142192095160503E-2</v>
      </c>
      <c r="AR10" s="17"/>
      <c r="AS10" s="17">
        <v>0.106193063561039</v>
      </c>
      <c r="AT10" s="17">
        <v>7.1695048158844601E-2</v>
      </c>
      <c r="AU10" s="17">
        <v>5.7871128890796701E-2</v>
      </c>
      <c r="AV10" s="17">
        <v>3.90638032091346E-2</v>
      </c>
      <c r="AW10" s="17">
        <v>0.20546613873894801</v>
      </c>
      <c r="AX10" s="17"/>
      <c r="AY10" s="17">
        <v>0.11235044183507401</v>
      </c>
      <c r="AZ10" s="17">
        <v>4.9469702576159097E-2</v>
      </c>
      <c r="BA10" s="17">
        <v>6.4535587770823702E-2</v>
      </c>
      <c r="BB10" s="17">
        <v>6.9290239705060805E-2</v>
      </c>
      <c r="BC10" s="17">
        <v>0.112861890661487</v>
      </c>
      <c r="BD10" s="17"/>
      <c r="BE10" s="17">
        <v>7.4259421561434905E-2</v>
      </c>
      <c r="BF10" s="17">
        <v>7.2325738494097694E-2</v>
      </c>
      <c r="BG10" s="17">
        <v>7.9965049057852594E-2</v>
      </c>
      <c r="BH10" s="17">
        <v>6.3383199122211006E-2</v>
      </c>
      <c r="BI10" s="17"/>
      <c r="BJ10" s="17">
        <v>0.102387749243485</v>
      </c>
      <c r="BK10" s="17">
        <v>0.11839782456164399</v>
      </c>
      <c r="BL10" s="17">
        <v>5.3381102751745103E-2</v>
      </c>
      <c r="BM10" s="17">
        <v>7.2366547794645394E-2</v>
      </c>
      <c r="BN10" s="17"/>
      <c r="BO10" s="17">
        <v>9.9134088303682699E-2</v>
      </c>
      <c r="BP10" s="17">
        <v>1.8321084888748899E-2</v>
      </c>
      <c r="BQ10" s="17">
        <v>8.0257031719971797E-2</v>
      </c>
      <c r="BR10" s="17"/>
      <c r="BS10" s="17">
        <v>8.3136140546234902E-2</v>
      </c>
      <c r="BT10" s="17">
        <v>6.1364941612121901E-2</v>
      </c>
      <c r="BU10" s="17"/>
      <c r="BV10" s="17">
        <v>5.9677835181749503E-2</v>
      </c>
      <c r="BW10" s="17">
        <v>5.9870311278704701E-2</v>
      </c>
      <c r="BX10" s="17">
        <v>0.111664557984948</v>
      </c>
      <c r="BY10" s="17"/>
      <c r="BZ10" s="17">
        <v>0.10562763182892899</v>
      </c>
      <c r="CA10" s="17">
        <v>5.8815801220821501E-2</v>
      </c>
    </row>
    <row r="11" spans="2:79" x14ac:dyDescent="0.3">
      <c r="B11" s="18" t="s">
        <v>323</v>
      </c>
      <c r="C11" s="17">
        <v>0.16377410651334501</v>
      </c>
      <c r="D11" s="17">
        <v>0.14683196952604399</v>
      </c>
      <c r="E11" s="17">
        <v>0.18175515278746199</v>
      </c>
      <c r="F11" s="17"/>
      <c r="G11" s="17">
        <v>0.15059989475630101</v>
      </c>
      <c r="H11" s="17">
        <v>0.16939680652365299</v>
      </c>
      <c r="I11" s="17">
        <v>0.17921742760880799</v>
      </c>
      <c r="J11" s="17">
        <v>0.18971657351584101</v>
      </c>
      <c r="K11" s="17">
        <v>0.17452925457370499</v>
      </c>
      <c r="L11" s="17">
        <v>0.13327925443821401</v>
      </c>
      <c r="M11" s="17"/>
      <c r="N11" s="17">
        <v>0.14895962436808699</v>
      </c>
      <c r="O11" s="17">
        <v>0.120724781644738</v>
      </c>
      <c r="P11" s="17">
        <v>0.23457871755031501</v>
      </c>
      <c r="Q11" s="17">
        <v>0.16372402016927301</v>
      </c>
      <c r="R11" s="17"/>
      <c r="S11" s="17">
        <v>0.18696079095359699</v>
      </c>
      <c r="T11" s="17">
        <v>0.17339970470683</v>
      </c>
      <c r="U11" s="17">
        <v>0.21612498742097</v>
      </c>
      <c r="V11" s="17">
        <v>0.12144370117386601</v>
      </c>
      <c r="W11" s="17">
        <v>0.107924537993573</v>
      </c>
      <c r="X11" s="17">
        <v>0.24772450994529599</v>
      </c>
      <c r="Y11" s="17">
        <v>0.16070338795064801</v>
      </c>
      <c r="Z11" s="17">
        <v>0.11261334710412101</v>
      </c>
      <c r="AA11" s="17">
        <v>0.17595741300076101</v>
      </c>
      <c r="AB11" s="17">
        <v>0.159393917363782</v>
      </c>
      <c r="AC11" s="17">
        <v>7.0687504374627605E-2</v>
      </c>
      <c r="AD11" s="17">
        <v>0.186752532054974</v>
      </c>
      <c r="AE11" s="17"/>
      <c r="AF11" s="17">
        <v>0.155406819733243</v>
      </c>
      <c r="AG11" s="17">
        <v>0.14996767033542499</v>
      </c>
      <c r="AH11" s="17">
        <v>0.16732908653220999</v>
      </c>
      <c r="AI11" s="17">
        <v>0.22084310233624499</v>
      </c>
      <c r="AJ11" s="17">
        <v>8.2902953103338603E-2</v>
      </c>
      <c r="AK11" s="17"/>
      <c r="AL11" s="17">
        <v>0.15923063103944601</v>
      </c>
      <c r="AM11" s="17">
        <v>0.15650184460028399</v>
      </c>
      <c r="AN11" s="17">
        <v>0.134728050852123</v>
      </c>
      <c r="AO11" s="17">
        <v>0.205377523586838</v>
      </c>
      <c r="AP11" s="17">
        <v>0.113329977733249</v>
      </c>
      <c r="AQ11" s="17">
        <v>9.6980823041418404E-2</v>
      </c>
      <c r="AR11" s="17"/>
      <c r="AS11" s="17">
        <v>9.2540538333165306E-2</v>
      </c>
      <c r="AT11" s="17">
        <v>0.173778160576643</v>
      </c>
      <c r="AU11" s="17">
        <v>0.16362580855330899</v>
      </c>
      <c r="AV11" s="17">
        <v>0.216476949431127</v>
      </c>
      <c r="AW11" s="17">
        <v>0.22547803431198399</v>
      </c>
      <c r="AX11" s="17"/>
      <c r="AY11" s="17">
        <v>0.10495559001056</v>
      </c>
      <c r="AZ11" s="17">
        <v>0.19331170996510799</v>
      </c>
      <c r="BA11" s="17">
        <v>0.207179023451426</v>
      </c>
      <c r="BB11" s="17">
        <v>0.137060523442744</v>
      </c>
      <c r="BC11" s="17">
        <v>0.13805378028502399</v>
      </c>
      <c r="BD11" s="17"/>
      <c r="BE11" s="17">
        <v>0.183704926554392</v>
      </c>
      <c r="BF11" s="17">
        <v>0.18732748753673401</v>
      </c>
      <c r="BG11" s="17">
        <v>0.14636661679607699</v>
      </c>
      <c r="BH11" s="17">
        <v>0.17754950470637601</v>
      </c>
      <c r="BI11" s="17"/>
      <c r="BJ11" s="17">
        <v>0.15305371465013701</v>
      </c>
      <c r="BK11" s="17">
        <v>0.136993341955576</v>
      </c>
      <c r="BL11" s="17">
        <v>0.20219657866256499</v>
      </c>
      <c r="BM11" s="17">
        <v>0.15039806035344</v>
      </c>
      <c r="BN11" s="17"/>
      <c r="BO11" s="17">
        <v>0.15090039084819601</v>
      </c>
      <c r="BP11" s="17">
        <v>0.20352350862218699</v>
      </c>
      <c r="BQ11" s="17">
        <v>0.158969784157908</v>
      </c>
      <c r="BR11" s="17"/>
      <c r="BS11" s="17">
        <v>0.163616068285203</v>
      </c>
      <c r="BT11" s="17">
        <v>0.16571251576689</v>
      </c>
      <c r="BU11" s="17"/>
      <c r="BV11" s="17">
        <v>0.12509039804783401</v>
      </c>
      <c r="BW11" s="17">
        <v>0.173886517850147</v>
      </c>
      <c r="BX11" s="17">
        <v>0.17756520498783801</v>
      </c>
      <c r="BY11" s="17"/>
      <c r="BZ11" s="17">
        <v>5.6763370105102899E-2</v>
      </c>
      <c r="CA11" s="17">
        <v>0.13379048967907001</v>
      </c>
    </row>
    <row r="12" spans="2:79" x14ac:dyDescent="0.3">
      <c r="B12" s="18" t="s">
        <v>324</v>
      </c>
      <c r="C12" s="17">
        <v>0.27385184125705098</v>
      </c>
      <c r="D12" s="17">
        <v>0.23759829667413501</v>
      </c>
      <c r="E12" s="17">
        <v>0.31190379734596502</v>
      </c>
      <c r="F12" s="17"/>
      <c r="G12" s="17">
        <v>0.271760764457538</v>
      </c>
      <c r="H12" s="17">
        <v>0.23142951765175099</v>
      </c>
      <c r="I12" s="17">
        <v>0.209130592920935</v>
      </c>
      <c r="J12" s="17">
        <v>0.29830215052756398</v>
      </c>
      <c r="K12" s="17">
        <v>0.21325319322227801</v>
      </c>
      <c r="L12" s="17">
        <v>0.36758283941355702</v>
      </c>
      <c r="M12" s="17"/>
      <c r="N12" s="17">
        <v>0.235291048913676</v>
      </c>
      <c r="O12" s="17">
        <v>0.299163158913335</v>
      </c>
      <c r="P12" s="17">
        <v>0.30294938517860498</v>
      </c>
      <c r="Q12" s="17">
        <v>0.265975505967257</v>
      </c>
      <c r="R12" s="17"/>
      <c r="S12" s="17">
        <v>0.25909989551178803</v>
      </c>
      <c r="T12" s="17">
        <v>0.28282150588925797</v>
      </c>
      <c r="U12" s="17">
        <v>0.30474593577150499</v>
      </c>
      <c r="V12" s="17">
        <v>0.21833708413219799</v>
      </c>
      <c r="W12" s="17">
        <v>0.41632364192066101</v>
      </c>
      <c r="X12" s="17">
        <v>0.14357633801845099</v>
      </c>
      <c r="Y12" s="17">
        <v>0.35623009186659899</v>
      </c>
      <c r="Z12" s="17">
        <v>0.25090414342917</v>
      </c>
      <c r="AA12" s="17">
        <v>0.26066521528688702</v>
      </c>
      <c r="AB12" s="17">
        <v>0.27092862594784201</v>
      </c>
      <c r="AC12" s="17">
        <v>0.39160536423174203</v>
      </c>
      <c r="AD12" s="17">
        <v>6.1277247146532897E-2</v>
      </c>
      <c r="AE12" s="17"/>
      <c r="AF12" s="17">
        <v>0.32119423241960599</v>
      </c>
      <c r="AG12" s="17">
        <v>0.19925163536875801</v>
      </c>
      <c r="AH12" s="17">
        <v>0.18698608709613099</v>
      </c>
      <c r="AI12" s="17">
        <v>0.35667824295573802</v>
      </c>
      <c r="AJ12" s="17">
        <v>0.28405438741446898</v>
      </c>
      <c r="AK12" s="17"/>
      <c r="AL12" s="17">
        <v>0.19294497079647399</v>
      </c>
      <c r="AM12" s="17">
        <v>0.233819339644115</v>
      </c>
      <c r="AN12" s="17">
        <v>0.268790201405952</v>
      </c>
      <c r="AO12" s="17">
        <v>0.37683660511906097</v>
      </c>
      <c r="AP12" s="17">
        <v>0.232503563145876</v>
      </c>
      <c r="AQ12" s="17">
        <v>0.37550675532545602</v>
      </c>
      <c r="AR12" s="17"/>
      <c r="AS12" s="17">
        <v>0.26407691550847401</v>
      </c>
      <c r="AT12" s="17">
        <v>0.26074064381318401</v>
      </c>
      <c r="AU12" s="17">
        <v>0.33540095059630098</v>
      </c>
      <c r="AV12" s="17">
        <v>0.27131648303455003</v>
      </c>
      <c r="AW12" s="17">
        <v>0</v>
      </c>
      <c r="AX12" s="17"/>
      <c r="AY12" s="17">
        <v>0.26946221762941902</v>
      </c>
      <c r="AZ12" s="17">
        <v>0.27270510025559602</v>
      </c>
      <c r="BA12" s="17">
        <v>0.32294651665673302</v>
      </c>
      <c r="BB12" s="17">
        <v>0.229531549203499</v>
      </c>
      <c r="BC12" s="17">
        <v>0.22583519383978301</v>
      </c>
      <c r="BD12" s="17"/>
      <c r="BE12" s="17">
        <v>0.31234469399415898</v>
      </c>
      <c r="BF12" s="17">
        <v>0.308221638688566</v>
      </c>
      <c r="BG12" s="17">
        <v>0.25402044692086401</v>
      </c>
      <c r="BH12" s="17">
        <v>0.27419659394969098</v>
      </c>
      <c r="BI12" s="17"/>
      <c r="BJ12" s="17">
        <v>0.222616789202466</v>
      </c>
      <c r="BK12" s="17">
        <v>0.20482950749913001</v>
      </c>
      <c r="BL12" s="17">
        <v>0.28012972428503702</v>
      </c>
      <c r="BM12" s="17">
        <v>0.28745579936600801</v>
      </c>
      <c r="BN12" s="17"/>
      <c r="BO12" s="17">
        <v>0.24697232162967001</v>
      </c>
      <c r="BP12" s="17">
        <v>0.27274428027965397</v>
      </c>
      <c r="BQ12" s="17">
        <v>0.27671244517159199</v>
      </c>
      <c r="BR12" s="17"/>
      <c r="BS12" s="17">
        <v>0.25778675458018102</v>
      </c>
      <c r="BT12" s="17">
        <v>0.29110166160477702</v>
      </c>
      <c r="BU12" s="17"/>
      <c r="BV12" s="17">
        <v>0.20912892858538301</v>
      </c>
      <c r="BW12" s="17">
        <v>0.31436503763450502</v>
      </c>
      <c r="BX12" s="17">
        <v>0.22815429297662901</v>
      </c>
      <c r="BY12" s="17"/>
      <c r="BZ12" s="17">
        <v>0.21035547998633</v>
      </c>
      <c r="CA12" s="17">
        <v>0.198158086780194</v>
      </c>
    </row>
    <row r="13" spans="2:79" x14ac:dyDescent="0.3">
      <c r="B13" s="18" t="s">
        <v>325</v>
      </c>
      <c r="C13" s="17">
        <v>0.25681927143192201</v>
      </c>
      <c r="D13" s="17">
        <v>0.27801675212712901</v>
      </c>
      <c r="E13" s="17">
        <v>0.234319557290259</v>
      </c>
      <c r="F13" s="17"/>
      <c r="G13" s="17">
        <v>0.34815128314916199</v>
      </c>
      <c r="H13" s="17">
        <v>0.22244547422436201</v>
      </c>
      <c r="I13" s="17">
        <v>0.239420316042433</v>
      </c>
      <c r="J13" s="17">
        <v>0.25848733448599498</v>
      </c>
      <c r="K13" s="17">
        <v>0.301273806382575</v>
      </c>
      <c r="L13" s="17">
        <v>0.21397547596594901</v>
      </c>
      <c r="M13" s="17"/>
      <c r="N13" s="17">
        <v>0.28312694808183397</v>
      </c>
      <c r="O13" s="17">
        <v>0.28750151028412402</v>
      </c>
      <c r="P13" s="17">
        <v>0.19548562550672599</v>
      </c>
      <c r="Q13" s="17">
        <v>0.25570436732016499</v>
      </c>
      <c r="R13" s="17"/>
      <c r="S13" s="17">
        <v>0.26503378865754401</v>
      </c>
      <c r="T13" s="17">
        <v>0.26868927050360802</v>
      </c>
      <c r="U13" s="17">
        <v>0.285407975697412</v>
      </c>
      <c r="V13" s="17">
        <v>0.193182306126813</v>
      </c>
      <c r="W13" s="17">
        <v>0.226997966682153</v>
      </c>
      <c r="X13" s="17">
        <v>0.33343004102506002</v>
      </c>
      <c r="Y13" s="17">
        <v>0.204159384869602</v>
      </c>
      <c r="Z13" s="17">
        <v>0.32159331631926102</v>
      </c>
      <c r="AA13" s="17">
        <v>0.19500840798757199</v>
      </c>
      <c r="AB13" s="17">
        <v>0.23232335175501401</v>
      </c>
      <c r="AC13" s="17">
        <v>0.29120828301926899</v>
      </c>
      <c r="AD13" s="17">
        <v>0.49118507899369201</v>
      </c>
      <c r="AE13" s="17"/>
      <c r="AF13" s="17">
        <v>0.167352933814262</v>
      </c>
      <c r="AG13" s="17">
        <v>0.30165767131398802</v>
      </c>
      <c r="AH13" s="17">
        <v>0.38120781510806601</v>
      </c>
      <c r="AI13" s="17">
        <v>0.228952546561629</v>
      </c>
      <c r="AJ13" s="17">
        <v>0.23235416807868001</v>
      </c>
      <c r="AK13" s="17"/>
      <c r="AL13" s="17">
        <v>0.26417539700932802</v>
      </c>
      <c r="AM13" s="17">
        <v>0.262650732342117</v>
      </c>
      <c r="AN13" s="17">
        <v>0.36031920835345299</v>
      </c>
      <c r="AO13" s="17">
        <v>0.17243586416634099</v>
      </c>
      <c r="AP13" s="17">
        <v>0.28354190124737599</v>
      </c>
      <c r="AQ13" s="17">
        <v>0.26945785220394403</v>
      </c>
      <c r="AR13" s="17"/>
      <c r="AS13" s="17">
        <v>0.27838592669349299</v>
      </c>
      <c r="AT13" s="17">
        <v>0.28274176534550799</v>
      </c>
      <c r="AU13" s="17">
        <v>0.21540247234489199</v>
      </c>
      <c r="AV13" s="17">
        <v>0.18348845483887899</v>
      </c>
      <c r="AW13" s="17">
        <v>0.24637937525630399</v>
      </c>
      <c r="AX13" s="17"/>
      <c r="AY13" s="17">
        <v>0.235921091961386</v>
      </c>
      <c r="AZ13" s="17">
        <v>0.28019067211654403</v>
      </c>
      <c r="BA13" s="17">
        <v>0.23893931864027801</v>
      </c>
      <c r="BB13" s="17">
        <v>0.28322675545562498</v>
      </c>
      <c r="BC13" s="17">
        <v>0.15611968546572</v>
      </c>
      <c r="BD13" s="17"/>
      <c r="BE13" s="17">
        <v>0.240663164799271</v>
      </c>
      <c r="BF13" s="17">
        <v>0.23838906414778899</v>
      </c>
      <c r="BG13" s="17">
        <v>0.28295535385035903</v>
      </c>
      <c r="BH13" s="17">
        <v>0.228770340203656</v>
      </c>
      <c r="BI13" s="17"/>
      <c r="BJ13" s="17">
        <v>0.25974003593832701</v>
      </c>
      <c r="BK13" s="17">
        <v>0.36489795972533701</v>
      </c>
      <c r="BL13" s="17">
        <v>0.23147160982366299</v>
      </c>
      <c r="BM13" s="17">
        <v>0.25776185228350201</v>
      </c>
      <c r="BN13" s="17"/>
      <c r="BO13" s="17">
        <v>0.248887261808173</v>
      </c>
      <c r="BP13" s="17">
        <v>0.23070344939060999</v>
      </c>
      <c r="BQ13" s="17">
        <v>0.26333017707529299</v>
      </c>
      <c r="BR13" s="17"/>
      <c r="BS13" s="17">
        <v>0.25518657372245901</v>
      </c>
      <c r="BT13" s="17">
        <v>0.26165911267262099</v>
      </c>
      <c r="BU13" s="17"/>
      <c r="BV13" s="17">
        <v>0.34988279963471902</v>
      </c>
      <c r="BW13" s="17">
        <v>0.24230104983735201</v>
      </c>
      <c r="BX13" s="17">
        <v>0.22442557419509199</v>
      </c>
      <c r="BY13" s="17"/>
      <c r="BZ13" s="17">
        <v>0.32080257610443003</v>
      </c>
      <c r="CA13" s="17">
        <v>0.27899760997337603</v>
      </c>
    </row>
    <row r="14" spans="2:79" x14ac:dyDescent="0.3">
      <c r="B14" s="18" t="s">
        <v>326</v>
      </c>
      <c r="C14" s="17">
        <v>0.14268750914275699</v>
      </c>
      <c r="D14" s="17">
        <v>0.135028654323949</v>
      </c>
      <c r="E14" s="17">
        <v>0.148214660871231</v>
      </c>
      <c r="F14" s="17"/>
      <c r="G14" s="17">
        <v>8.7925007127429802E-2</v>
      </c>
      <c r="H14" s="17">
        <v>0.217694187398666</v>
      </c>
      <c r="I14" s="17">
        <v>0.141574356561007</v>
      </c>
      <c r="J14" s="17">
        <v>0.121944486729321</v>
      </c>
      <c r="K14" s="17">
        <v>0.130585336909572</v>
      </c>
      <c r="L14" s="17">
        <v>0.14423448047764101</v>
      </c>
      <c r="M14" s="17"/>
      <c r="N14" s="17">
        <v>0.16810697696993901</v>
      </c>
      <c r="O14" s="17">
        <v>0.14369178593308499</v>
      </c>
      <c r="P14" s="17">
        <v>0.11963924476552799</v>
      </c>
      <c r="Q14" s="17">
        <v>0.13163213442979699</v>
      </c>
      <c r="R14" s="17"/>
      <c r="S14" s="17">
        <v>0.15534333352942201</v>
      </c>
      <c r="T14" s="17">
        <v>8.1230547285112198E-2</v>
      </c>
      <c r="U14" s="17">
        <v>9.8043461396665005E-2</v>
      </c>
      <c r="V14" s="17">
        <v>0.18212574457790701</v>
      </c>
      <c r="W14" s="17">
        <v>0.15055497146744701</v>
      </c>
      <c r="X14" s="17">
        <v>0.15473887461104999</v>
      </c>
      <c r="Y14" s="17">
        <v>0.18640903661466701</v>
      </c>
      <c r="Z14" s="17">
        <v>0.18077985214377101</v>
      </c>
      <c r="AA14" s="17">
        <v>0.17881123336639199</v>
      </c>
      <c r="AB14" s="17">
        <v>0.124807194008518</v>
      </c>
      <c r="AC14" s="17">
        <v>3.0559608285449201E-2</v>
      </c>
      <c r="AD14" s="17">
        <v>0.260785141804801</v>
      </c>
      <c r="AE14" s="17"/>
      <c r="AF14" s="17">
        <v>0.113244146638079</v>
      </c>
      <c r="AG14" s="17">
        <v>0.183978015679227</v>
      </c>
      <c r="AH14" s="17">
        <v>0.14720075431347701</v>
      </c>
      <c r="AI14" s="17">
        <v>4.5967006145261398E-2</v>
      </c>
      <c r="AJ14" s="17">
        <v>0.231688257960839</v>
      </c>
      <c r="AK14" s="17"/>
      <c r="AL14" s="17">
        <v>0.19220883245901799</v>
      </c>
      <c r="AM14" s="17">
        <v>0.104133593628553</v>
      </c>
      <c r="AN14" s="17">
        <v>0.13193471620584701</v>
      </c>
      <c r="AO14" s="17">
        <v>8.9780746561789998E-2</v>
      </c>
      <c r="AP14" s="17">
        <v>0.23238359987359999</v>
      </c>
      <c r="AQ14" s="17">
        <v>0.15121547914288899</v>
      </c>
      <c r="AR14" s="17"/>
      <c r="AS14" s="17">
        <v>0.19525537982986901</v>
      </c>
      <c r="AT14" s="17">
        <v>0.13768932672596401</v>
      </c>
      <c r="AU14" s="17">
        <v>8.4962543808339494E-2</v>
      </c>
      <c r="AV14" s="17">
        <v>0.1946247413246</v>
      </c>
      <c r="AW14" s="17">
        <v>0.242238477652989</v>
      </c>
      <c r="AX14" s="17"/>
      <c r="AY14" s="17">
        <v>0.17027964002229501</v>
      </c>
      <c r="AZ14" s="17">
        <v>0.144792781623617</v>
      </c>
      <c r="BA14" s="17">
        <v>6.8707937544222594E-2</v>
      </c>
      <c r="BB14" s="17">
        <v>0.174306796919075</v>
      </c>
      <c r="BC14" s="17">
        <v>0.19430125171892601</v>
      </c>
      <c r="BD14" s="17"/>
      <c r="BE14" s="17">
        <v>8.9365700001104303E-2</v>
      </c>
      <c r="BF14" s="17">
        <v>0.117957308181347</v>
      </c>
      <c r="BG14" s="17">
        <v>0.130516441863854</v>
      </c>
      <c r="BH14" s="17">
        <v>0.18673009062212101</v>
      </c>
      <c r="BI14" s="17"/>
      <c r="BJ14" s="17">
        <v>0.16018955817230501</v>
      </c>
      <c r="BK14" s="17">
        <v>0.112082755472812</v>
      </c>
      <c r="BL14" s="17">
        <v>0.13379347366268801</v>
      </c>
      <c r="BM14" s="17">
        <v>0.146157440906933</v>
      </c>
      <c r="BN14" s="17"/>
      <c r="BO14" s="17">
        <v>0.177504235890938</v>
      </c>
      <c r="BP14" s="17">
        <v>0.162303613831069</v>
      </c>
      <c r="BQ14" s="17">
        <v>0.132949594966357</v>
      </c>
      <c r="BR14" s="17"/>
      <c r="BS14" s="17">
        <v>0.155472201605935</v>
      </c>
      <c r="BT14" s="17">
        <v>0.12757886239378999</v>
      </c>
      <c r="BU14" s="17"/>
      <c r="BV14" s="17">
        <v>0.16354989791961699</v>
      </c>
      <c r="BW14" s="17">
        <v>0.140457558497496</v>
      </c>
      <c r="BX14" s="17">
        <v>0.14187493715346899</v>
      </c>
      <c r="BY14" s="17"/>
      <c r="BZ14" s="17">
        <v>0.227825212759626</v>
      </c>
      <c r="CA14" s="17">
        <v>0.189646546243637</v>
      </c>
    </row>
    <row r="15" spans="2:79" x14ac:dyDescent="0.3">
      <c r="B15" s="18" t="s">
        <v>327</v>
      </c>
      <c r="C15" s="19">
        <v>4.4558597731466899E-2</v>
      </c>
      <c r="D15" s="19">
        <v>4.8205971283581402E-2</v>
      </c>
      <c r="E15" s="19">
        <v>4.1130094091532898E-2</v>
      </c>
      <c r="F15" s="19"/>
      <c r="G15" s="19">
        <v>5.2830914209530899E-2</v>
      </c>
      <c r="H15" s="19">
        <v>1.02242111286928E-2</v>
      </c>
      <c r="I15" s="19">
        <v>2.0542102099561001E-2</v>
      </c>
      <c r="J15" s="19">
        <v>5.5931369224880199E-2</v>
      </c>
      <c r="K15" s="19">
        <v>7.1231269595192603E-2</v>
      </c>
      <c r="L15" s="19">
        <v>5.4851362478820199E-2</v>
      </c>
      <c r="M15" s="19"/>
      <c r="N15" s="19">
        <v>4.3667489103632301E-2</v>
      </c>
      <c r="O15" s="19">
        <v>5.8706691227893203E-2</v>
      </c>
      <c r="P15" s="19">
        <v>4.9482307385068799E-2</v>
      </c>
      <c r="Q15" s="19">
        <v>2.2091473744601998E-2</v>
      </c>
      <c r="R15" s="19"/>
      <c r="S15" s="19">
        <v>1.05451600165894E-2</v>
      </c>
      <c r="T15" s="19">
        <v>9.2734559820214404E-2</v>
      </c>
      <c r="U15" s="19">
        <v>1.8239859387506899E-2</v>
      </c>
      <c r="V15" s="19">
        <v>7.7201193057717402E-2</v>
      </c>
      <c r="W15" s="19">
        <v>1.7395935783249501E-2</v>
      </c>
      <c r="X15" s="19">
        <v>0</v>
      </c>
      <c r="Y15" s="19">
        <v>1.7919524956602002E-2</v>
      </c>
      <c r="Z15" s="19">
        <v>3.18216209203811E-2</v>
      </c>
      <c r="AA15" s="19">
        <v>6.4402654114612906E-2</v>
      </c>
      <c r="AB15" s="19">
        <v>5.2995998857995899E-2</v>
      </c>
      <c r="AC15" s="19">
        <v>9.7082054059383305E-2</v>
      </c>
      <c r="AD15" s="19">
        <v>0</v>
      </c>
      <c r="AE15" s="19"/>
      <c r="AF15" s="19">
        <v>6.4322923921466393E-2</v>
      </c>
      <c r="AG15" s="19">
        <v>3.61237627725155E-2</v>
      </c>
      <c r="AH15" s="19">
        <v>5.5567434298882799E-2</v>
      </c>
      <c r="AI15" s="19">
        <v>1.4240353874531601E-2</v>
      </c>
      <c r="AJ15" s="19">
        <v>4.3437923573921601E-2</v>
      </c>
      <c r="AK15" s="19"/>
      <c r="AL15" s="19">
        <v>3.2836190770642898E-2</v>
      </c>
      <c r="AM15" s="19">
        <v>7.3356186449416896E-2</v>
      </c>
      <c r="AN15" s="19">
        <v>6.1330121621795498E-2</v>
      </c>
      <c r="AO15" s="19">
        <v>3.05289218803333E-2</v>
      </c>
      <c r="AP15" s="19">
        <v>6.5917785520458003E-2</v>
      </c>
      <c r="AQ15" s="19">
        <v>1.53935103140791E-2</v>
      </c>
      <c r="AR15" s="19"/>
      <c r="AS15" s="19">
        <v>1.5555104522673099E-2</v>
      </c>
      <c r="AT15" s="19">
        <v>4.7074388287910801E-2</v>
      </c>
      <c r="AU15" s="19">
        <v>7.2281408390876406E-2</v>
      </c>
      <c r="AV15" s="19">
        <v>2.8567437226057198E-2</v>
      </c>
      <c r="AW15" s="19">
        <v>0</v>
      </c>
      <c r="AX15" s="19"/>
      <c r="AY15" s="19">
        <v>3.60473329253845E-2</v>
      </c>
      <c r="AZ15" s="19">
        <v>3.7803076194568699E-2</v>
      </c>
      <c r="BA15" s="19">
        <v>6.6763147515093602E-2</v>
      </c>
      <c r="BB15" s="19">
        <v>6.0993336819889499E-2</v>
      </c>
      <c r="BC15" s="19">
        <v>0</v>
      </c>
      <c r="BD15" s="19"/>
      <c r="BE15" s="19">
        <v>3.3093251817043E-2</v>
      </c>
      <c r="BF15" s="19">
        <v>2.67630418133545E-2</v>
      </c>
      <c r="BG15" s="19">
        <v>5.5024553250133501E-2</v>
      </c>
      <c r="BH15" s="19">
        <v>3.9746711251490499E-2</v>
      </c>
      <c r="BI15" s="19"/>
      <c r="BJ15" s="19">
        <v>2.33835879007026E-2</v>
      </c>
      <c r="BK15" s="19">
        <v>1.9607405456631401E-2</v>
      </c>
      <c r="BL15" s="19">
        <v>6.0818708192904497E-2</v>
      </c>
      <c r="BM15" s="19">
        <v>4.4080200494192298E-2</v>
      </c>
      <c r="BN15" s="19"/>
      <c r="BO15" s="19">
        <v>2.04560464006147E-2</v>
      </c>
      <c r="BP15" s="19">
        <v>4.08985239238445E-2</v>
      </c>
      <c r="BQ15" s="19">
        <v>5.0103905568563999E-2</v>
      </c>
      <c r="BR15" s="19"/>
      <c r="BS15" s="19">
        <v>3.9559554592090998E-2</v>
      </c>
      <c r="BT15" s="19">
        <v>5.1528225046701299E-2</v>
      </c>
      <c r="BU15" s="19"/>
      <c r="BV15" s="19">
        <v>5.8482587972344603E-2</v>
      </c>
      <c r="BW15" s="19">
        <v>2.74236015910066E-2</v>
      </c>
      <c r="BX15" s="19">
        <v>4.9936452092411002E-2</v>
      </c>
      <c r="BY15" s="19"/>
      <c r="BZ15" s="19">
        <v>2.6408409335407699E-2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696</v>
      </c>
      <c r="D7" s="10">
        <v>344</v>
      </c>
      <c r="E7" s="10">
        <v>350</v>
      </c>
      <c r="F7" s="10"/>
      <c r="G7" s="10">
        <v>94</v>
      </c>
      <c r="H7" s="10">
        <v>104</v>
      </c>
      <c r="I7" s="10">
        <v>111</v>
      </c>
      <c r="J7" s="10">
        <v>95</v>
      </c>
      <c r="K7" s="10">
        <v>112</v>
      </c>
      <c r="L7" s="10">
        <v>180</v>
      </c>
      <c r="M7" s="10"/>
      <c r="N7" s="10">
        <v>204</v>
      </c>
      <c r="O7" s="10">
        <v>176</v>
      </c>
      <c r="P7" s="10">
        <v>142</v>
      </c>
      <c r="Q7" s="10">
        <v>169</v>
      </c>
      <c r="R7" s="10"/>
      <c r="S7" s="10">
        <v>98</v>
      </c>
      <c r="T7" s="10">
        <v>93</v>
      </c>
      <c r="U7" s="10">
        <v>52</v>
      </c>
      <c r="V7" s="10">
        <v>75</v>
      </c>
      <c r="W7" s="10">
        <v>51</v>
      </c>
      <c r="X7" s="10">
        <v>58</v>
      </c>
      <c r="Y7" s="10">
        <v>51</v>
      </c>
      <c r="Z7" s="10">
        <v>29</v>
      </c>
      <c r="AA7" s="10">
        <v>85</v>
      </c>
      <c r="AB7" s="10">
        <v>57</v>
      </c>
      <c r="AC7" s="10">
        <v>31</v>
      </c>
      <c r="AD7" s="10">
        <v>16</v>
      </c>
      <c r="AE7" s="10"/>
      <c r="AF7" s="10">
        <v>151</v>
      </c>
      <c r="AG7" s="10">
        <v>236</v>
      </c>
      <c r="AH7" s="10">
        <v>53</v>
      </c>
      <c r="AI7" s="10">
        <v>76</v>
      </c>
      <c r="AJ7" s="10">
        <v>42</v>
      </c>
      <c r="AK7" s="10"/>
      <c r="AL7" s="10">
        <v>171</v>
      </c>
      <c r="AM7" s="10">
        <v>125</v>
      </c>
      <c r="AN7" s="10">
        <v>65</v>
      </c>
      <c r="AO7" s="10">
        <v>154</v>
      </c>
      <c r="AP7" s="10">
        <v>56</v>
      </c>
      <c r="AQ7" s="10">
        <v>59</v>
      </c>
      <c r="AR7" s="10"/>
      <c r="AS7" s="10">
        <v>121</v>
      </c>
      <c r="AT7" s="10">
        <v>332</v>
      </c>
      <c r="AU7" s="10">
        <v>159</v>
      </c>
      <c r="AV7" s="10">
        <v>70</v>
      </c>
      <c r="AW7" s="10">
        <v>12</v>
      </c>
      <c r="AX7" s="10"/>
      <c r="AY7" s="10">
        <v>182</v>
      </c>
      <c r="AZ7" s="10">
        <v>261</v>
      </c>
      <c r="BA7" s="10">
        <v>137</v>
      </c>
      <c r="BB7" s="10">
        <v>88</v>
      </c>
      <c r="BC7" s="10">
        <v>26</v>
      </c>
      <c r="BD7" s="10"/>
      <c r="BE7" s="10">
        <v>28</v>
      </c>
      <c r="BF7" s="10">
        <v>124</v>
      </c>
      <c r="BG7" s="10">
        <v>338</v>
      </c>
      <c r="BH7" s="10">
        <v>204</v>
      </c>
      <c r="BI7" s="10"/>
      <c r="BJ7" s="10">
        <v>76</v>
      </c>
      <c r="BK7" s="10">
        <v>49</v>
      </c>
      <c r="BL7" s="10">
        <v>196</v>
      </c>
      <c r="BM7" s="10">
        <v>372</v>
      </c>
      <c r="BN7" s="10"/>
      <c r="BO7" s="10">
        <v>91</v>
      </c>
      <c r="BP7" s="10">
        <v>101</v>
      </c>
      <c r="BQ7" s="10">
        <v>501</v>
      </c>
      <c r="BR7" s="10"/>
      <c r="BS7" s="10">
        <v>395</v>
      </c>
      <c r="BT7" s="10">
        <v>298</v>
      </c>
      <c r="BU7" s="10"/>
      <c r="BV7" s="10">
        <v>166</v>
      </c>
      <c r="BW7" s="10">
        <v>277</v>
      </c>
      <c r="BX7" s="10">
        <v>214</v>
      </c>
      <c r="BY7" s="10"/>
      <c r="BZ7" s="10">
        <v>40</v>
      </c>
      <c r="CA7" s="10">
        <v>37</v>
      </c>
    </row>
    <row r="8" spans="2:79" ht="30" customHeight="1" x14ac:dyDescent="0.3">
      <c r="B8" s="11" t="s">
        <v>20</v>
      </c>
      <c r="C8" s="11">
        <v>694</v>
      </c>
      <c r="D8" s="11">
        <v>348</v>
      </c>
      <c r="E8" s="11">
        <v>345</v>
      </c>
      <c r="F8" s="11"/>
      <c r="G8" s="11">
        <v>89</v>
      </c>
      <c r="H8" s="11">
        <v>110</v>
      </c>
      <c r="I8" s="11">
        <v>113</v>
      </c>
      <c r="J8" s="11">
        <v>109</v>
      </c>
      <c r="K8" s="11">
        <v>104</v>
      </c>
      <c r="L8" s="11">
        <v>169</v>
      </c>
      <c r="M8" s="11"/>
      <c r="N8" s="11">
        <v>190</v>
      </c>
      <c r="O8" s="11">
        <v>181</v>
      </c>
      <c r="P8" s="11">
        <v>148</v>
      </c>
      <c r="Q8" s="11">
        <v>171</v>
      </c>
      <c r="R8" s="11"/>
      <c r="S8" s="11">
        <v>93</v>
      </c>
      <c r="T8" s="11">
        <v>88</v>
      </c>
      <c r="U8" s="11">
        <v>53</v>
      </c>
      <c r="V8" s="11">
        <v>74</v>
      </c>
      <c r="W8" s="11">
        <v>53</v>
      </c>
      <c r="X8" s="11">
        <v>55</v>
      </c>
      <c r="Y8" s="11">
        <v>46</v>
      </c>
      <c r="Z8" s="11">
        <v>31</v>
      </c>
      <c r="AA8" s="11">
        <v>80</v>
      </c>
      <c r="AB8" s="11">
        <v>63</v>
      </c>
      <c r="AC8" s="11">
        <v>40</v>
      </c>
      <c r="AD8" s="11">
        <v>18</v>
      </c>
      <c r="AE8" s="11"/>
      <c r="AF8" s="11">
        <v>145</v>
      </c>
      <c r="AG8" s="11">
        <v>239</v>
      </c>
      <c r="AH8" s="11">
        <v>51</v>
      </c>
      <c r="AI8" s="11">
        <v>76</v>
      </c>
      <c r="AJ8" s="11">
        <v>41</v>
      </c>
      <c r="AK8" s="11"/>
      <c r="AL8" s="11">
        <v>170</v>
      </c>
      <c r="AM8" s="11">
        <v>120</v>
      </c>
      <c r="AN8" s="11">
        <v>65</v>
      </c>
      <c r="AO8" s="11">
        <v>155</v>
      </c>
      <c r="AP8" s="11">
        <v>56</v>
      </c>
      <c r="AQ8" s="11">
        <v>60</v>
      </c>
      <c r="AR8" s="11"/>
      <c r="AS8" s="11">
        <v>119</v>
      </c>
      <c r="AT8" s="11">
        <v>333</v>
      </c>
      <c r="AU8" s="11">
        <v>158</v>
      </c>
      <c r="AV8" s="11">
        <v>70</v>
      </c>
      <c r="AW8" s="11">
        <v>12</v>
      </c>
      <c r="AX8" s="11"/>
      <c r="AY8" s="11">
        <v>176</v>
      </c>
      <c r="AZ8" s="11">
        <v>261</v>
      </c>
      <c r="BA8" s="11">
        <v>139</v>
      </c>
      <c r="BB8" s="11">
        <v>89</v>
      </c>
      <c r="BC8" s="11">
        <v>27</v>
      </c>
      <c r="BD8" s="11"/>
      <c r="BE8" s="11">
        <v>28</v>
      </c>
      <c r="BF8" s="11">
        <v>122</v>
      </c>
      <c r="BG8" s="11">
        <v>340</v>
      </c>
      <c r="BH8" s="11">
        <v>203</v>
      </c>
      <c r="BI8" s="11"/>
      <c r="BJ8" s="11">
        <v>81</v>
      </c>
      <c r="BK8" s="11">
        <v>47</v>
      </c>
      <c r="BL8" s="11">
        <v>195</v>
      </c>
      <c r="BM8" s="11">
        <v>369</v>
      </c>
      <c r="BN8" s="11"/>
      <c r="BO8" s="11">
        <v>93</v>
      </c>
      <c r="BP8" s="11">
        <v>102</v>
      </c>
      <c r="BQ8" s="11">
        <v>496</v>
      </c>
      <c r="BR8" s="11"/>
      <c r="BS8" s="11">
        <v>391</v>
      </c>
      <c r="BT8" s="11">
        <v>301</v>
      </c>
      <c r="BU8" s="11"/>
      <c r="BV8" s="11">
        <v>164</v>
      </c>
      <c r="BW8" s="11">
        <v>279</v>
      </c>
      <c r="BX8" s="11">
        <v>211</v>
      </c>
      <c r="BY8" s="11"/>
      <c r="BZ8" s="11">
        <v>43</v>
      </c>
      <c r="CA8" s="11">
        <v>38</v>
      </c>
    </row>
    <row r="9" spans="2:79" x14ac:dyDescent="0.3">
      <c r="B9" s="18" t="s">
        <v>321</v>
      </c>
      <c r="C9" s="17">
        <v>0.108750410903994</v>
      </c>
      <c r="D9" s="17">
        <v>0.131429181508703</v>
      </c>
      <c r="E9" s="17">
        <v>8.6499381819763702E-2</v>
      </c>
      <c r="F9" s="17"/>
      <c r="G9" s="17">
        <v>0.123954772425502</v>
      </c>
      <c r="H9" s="17">
        <v>0.19404259344653799</v>
      </c>
      <c r="I9" s="17">
        <v>0.18112550804483499</v>
      </c>
      <c r="J9" s="17">
        <v>7.2640637397049707E-2</v>
      </c>
      <c r="K9" s="17">
        <v>2.64120497106251E-2</v>
      </c>
      <c r="L9" s="17">
        <v>7.0769454617250399E-2</v>
      </c>
      <c r="M9" s="17"/>
      <c r="N9" s="17">
        <v>0.12831457473115701</v>
      </c>
      <c r="O9" s="17">
        <v>8.9942533447698605E-2</v>
      </c>
      <c r="P9" s="17">
        <v>0.123869284209283</v>
      </c>
      <c r="Q9" s="17">
        <v>9.6949403963809605E-2</v>
      </c>
      <c r="R9" s="17"/>
      <c r="S9" s="17">
        <v>0.11892875797024501</v>
      </c>
      <c r="T9" s="17">
        <v>5.4412875095481997E-2</v>
      </c>
      <c r="U9" s="17">
        <v>9.8380499366954893E-2</v>
      </c>
      <c r="V9" s="17">
        <v>0.107897151247541</v>
      </c>
      <c r="W9" s="17">
        <v>0.156628427815907</v>
      </c>
      <c r="X9" s="17">
        <v>0.19381183990026199</v>
      </c>
      <c r="Y9" s="17">
        <v>5.9412595894439098E-2</v>
      </c>
      <c r="Z9" s="17">
        <v>0.11403202403651901</v>
      </c>
      <c r="AA9" s="17">
        <v>0.164655963610807</v>
      </c>
      <c r="AB9" s="17">
        <v>3.53406409132965E-2</v>
      </c>
      <c r="AC9" s="17">
        <v>8.8275110248408506E-2</v>
      </c>
      <c r="AD9" s="17">
        <v>0.12749206710619401</v>
      </c>
      <c r="AE9" s="17"/>
      <c r="AF9" s="17">
        <v>9.7858050693972895E-2</v>
      </c>
      <c r="AG9" s="17">
        <v>0.17526325938746801</v>
      </c>
      <c r="AH9" s="17">
        <v>6.16250810417786E-2</v>
      </c>
      <c r="AI9" s="17">
        <v>3.95919998016456E-2</v>
      </c>
      <c r="AJ9" s="17">
        <v>0</v>
      </c>
      <c r="AK9" s="17"/>
      <c r="AL9" s="17">
        <v>0.18301836417914299</v>
      </c>
      <c r="AM9" s="17">
        <v>8.0966197646603205E-2</v>
      </c>
      <c r="AN9" s="17">
        <v>0.16976183706473799</v>
      </c>
      <c r="AO9" s="17">
        <v>6.6751724250795702E-2</v>
      </c>
      <c r="AP9" s="17">
        <v>5.5558038821006503E-2</v>
      </c>
      <c r="AQ9" s="17">
        <v>8.1672667158458695E-2</v>
      </c>
      <c r="AR9" s="17"/>
      <c r="AS9" s="17">
        <v>0.167053811268005</v>
      </c>
      <c r="AT9" s="17">
        <v>0.100673707299994</v>
      </c>
      <c r="AU9" s="17">
        <v>6.9841907562508201E-2</v>
      </c>
      <c r="AV9" s="17">
        <v>0.117413943741184</v>
      </c>
      <c r="AW9" s="17">
        <v>0.233490674751864</v>
      </c>
      <c r="AX9" s="17"/>
      <c r="AY9" s="17">
        <v>0.13101636474714101</v>
      </c>
      <c r="AZ9" s="17">
        <v>8.1136838749818099E-2</v>
      </c>
      <c r="BA9" s="17">
        <v>9.8883417385033895E-2</v>
      </c>
      <c r="BB9" s="17">
        <v>0.14719983268636699</v>
      </c>
      <c r="BC9" s="17">
        <v>0.16172262891790701</v>
      </c>
      <c r="BD9" s="17"/>
      <c r="BE9" s="17">
        <v>0.10357149876009</v>
      </c>
      <c r="BF9" s="17">
        <v>5.6143236360433897E-2</v>
      </c>
      <c r="BG9" s="17">
        <v>0.106995654610057</v>
      </c>
      <c r="BH9" s="17">
        <v>0.14515200925796501</v>
      </c>
      <c r="BI9" s="17"/>
      <c r="BJ9" s="17">
        <v>0.121264272819802</v>
      </c>
      <c r="BK9" s="17">
        <v>0.14631829474289801</v>
      </c>
      <c r="BL9" s="17">
        <v>8.0514396804274399E-2</v>
      </c>
      <c r="BM9" s="17">
        <v>0.11461390404600701</v>
      </c>
      <c r="BN9" s="17"/>
      <c r="BO9" s="17">
        <v>0.22660744074542499</v>
      </c>
      <c r="BP9" s="17">
        <v>8.1554251556504295E-2</v>
      </c>
      <c r="BQ9" s="17">
        <v>9.2861014716100407E-2</v>
      </c>
      <c r="BR9" s="17"/>
      <c r="BS9" s="17">
        <v>0.122066876124426</v>
      </c>
      <c r="BT9" s="17">
        <v>9.2591420058370802E-2</v>
      </c>
      <c r="BU9" s="17"/>
      <c r="BV9" s="17">
        <v>7.7760058491222805E-2</v>
      </c>
      <c r="BW9" s="17">
        <v>0.116027152843801</v>
      </c>
      <c r="BX9" s="17">
        <v>0.13509860666884499</v>
      </c>
      <c r="BY9" s="17"/>
      <c r="BZ9" s="17">
        <v>0.17118653604855399</v>
      </c>
      <c r="CA9" s="17">
        <v>0.22155863176349</v>
      </c>
    </row>
    <row r="10" spans="2:79" x14ac:dyDescent="0.3">
      <c r="B10" s="18" t="s">
        <v>322</v>
      </c>
      <c r="C10" s="17">
        <v>0.18021928945784399</v>
      </c>
      <c r="D10" s="17">
        <v>0.17733735148898</v>
      </c>
      <c r="E10" s="17">
        <v>0.181560326463164</v>
      </c>
      <c r="F10" s="17"/>
      <c r="G10" s="17">
        <v>0.175747298407645</v>
      </c>
      <c r="H10" s="17">
        <v>0.22123055766307301</v>
      </c>
      <c r="I10" s="17">
        <v>0.210883834246086</v>
      </c>
      <c r="J10" s="17">
        <v>0.15330576859130901</v>
      </c>
      <c r="K10" s="17">
        <v>0.144675816709082</v>
      </c>
      <c r="L10" s="17">
        <v>0.17466295479761601</v>
      </c>
      <c r="M10" s="17"/>
      <c r="N10" s="17">
        <v>0.19613405579149901</v>
      </c>
      <c r="O10" s="17">
        <v>0.16830038591872901</v>
      </c>
      <c r="P10" s="17">
        <v>0.16209027757891301</v>
      </c>
      <c r="Q10" s="17">
        <v>0.19048875629717599</v>
      </c>
      <c r="R10" s="17"/>
      <c r="S10" s="17">
        <v>0.245084474417605</v>
      </c>
      <c r="T10" s="17">
        <v>0.14996843910483501</v>
      </c>
      <c r="U10" s="17">
        <v>0.19228324852552101</v>
      </c>
      <c r="V10" s="17">
        <v>0.17771016730266101</v>
      </c>
      <c r="W10" s="17">
        <v>0.103850516061753</v>
      </c>
      <c r="X10" s="17">
        <v>0.236506286344455</v>
      </c>
      <c r="Y10" s="17">
        <v>0.178650273511926</v>
      </c>
      <c r="Z10" s="17">
        <v>3.7024867935134098E-2</v>
      </c>
      <c r="AA10" s="17">
        <v>0.169514034588229</v>
      </c>
      <c r="AB10" s="17">
        <v>0.21683707654085899</v>
      </c>
      <c r="AC10" s="17">
        <v>0.15364067322535299</v>
      </c>
      <c r="AD10" s="17">
        <v>0.249767417070694</v>
      </c>
      <c r="AE10" s="17"/>
      <c r="AF10" s="17">
        <v>0.129273020865254</v>
      </c>
      <c r="AG10" s="17">
        <v>0.20654308715457501</v>
      </c>
      <c r="AH10" s="17">
        <v>0.29292522547775102</v>
      </c>
      <c r="AI10" s="17">
        <v>0.106239705602219</v>
      </c>
      <c r="AJ10" s="17">
        <v>0.32294116327348799</v>
      </c>
      <c r="AK10" s="17"/>
      <c r="AL10" s="17">
        <v>0.21939983004908201</v>
      </c>
      <c r="AM10" s="17">
        <v>0.18477971592752901</v>
      </c>
      <c r="AN10" s="17">
        <v>0.16449355601427401</v>
      </c>
      <c r="AO10" s="17">
        <v>0.10795166701990799</v>
      </c>
      <c r="AP10" s="17">
        <v>0.30396211921048</v>
      </c>
      <c r="AQ10" s="17">
        <v>0.153288561111631</v>
      </c>
      <c r="AR10" s="17"/>
      <c r="AS10" s="17">
        <v>0.24612527654180499</v>
      </c>
      <c r="AT10" s="17">
        <v>0.19920261303834999</v>
      </c>
      <c r="AU10" s="17">
        <v>0.11898978354041</v>
      </c>
      <c r="AV10" s="17">
        <v>0.119842784903796</v>
      </c>
      <c r="AW10" s="17">
        <v>0.19206155268545799</v>
      </c>
      <c r="AX10" s="17"/>
      <c r="AY10" s="17">
        <v>0.21185755856169999</v>
      </c>
      <c r="AZ10" s="17">
        <v>0.198611606871683</v>
      </c>
      <c r="BA10" s="17">
        <v>0.15047918340778699</v>
      </c>
      <c r="BB10" s="17">
        <v>0.158324209946066</v>
      </c>
      <c r="BC10" s="17">
        <v>0</v>
      </c>
      <c r="BD10" s="17"/>
      <c r="BE10" s="17">
        <v>8.0268880618900501E-2</v>
      </c>
      <c r="BF10" s="17">
        <v>0.18409086462556801</v>
      </c>
      <c r="BG10" s="17">
        <v>0.18472343262884999</v>
      </c>
      <c r="BH10" s="17">
        <v>0.18586692072771199</v>
      </c>
      <c r="BI10" s="17"/>
      <c r="BJ10" s="17">
        <v>9.4369039329731202E-2</v>
      </c>
      <c r="BK10" s="17">
        <v>0.27581367064040901</v>
      </c>
      <c r="BL10" s="17">
        <v>0.19858678910070399</v>
      </c>
      <c r="BM10" s="17">
        <v>0.17839589957104801</v>
      </c>
      <c r="BN10" s="17"/>
      <c r="BO10" s="17">
        <v>0.20545123026936099</v>
      </c>
      <c r="BP10" s="17">
        <v>0.16290551028467301</v>
      </c>
      <c r="BQ10" s="17">
        <v>0.178233525359453</v>
      </c>
      <c r="BR10" s="17"/>
      <c r="BS10" s="17">
        <v>0.186395948562839</v>
      </c>
      <c r="BT10" s="17">
        <v>0.17409740121789899</v>
      </c>
      <c r="BU10" s="17"/>
      <c r="BV10" s="17">
        <v>0.25446956063520398</v>
      </c>
      <c r="BW10" s="17">
        <v>0.16490469237657401</v>
      </c>
      <c r="BX10" s="17">
        <v>0.152133167365059</v>
      </c>
      <c r="BY10" s="17"/>
      <c r="BZ10" s="17">
        <v>0.120120879187637</v>
      </c>
      <c r="CA10" s="17">
        <v>0.16419938295752701</v>
      </c>
    </row>
    <row r="11" spans="2:79" x14ac:dyDescent="0.3">
      <c r="B11" s="18" t="s">
        <v>323</v>
      </c>
      <c r="C11" s="17">
        <v>0.28065934759059102</v>
      </c>
      <c r="D11" s="17">
        <v>0.27831950308286302</v>
      </c>
      <c r="E11" s="17">
        <v>0.28159135970392901</v>
      </c>
      <c r="F11" s="17"/>
      <c r="G11" s="17">
        <v>0.41492946301718597</v>
      </c>
      <c r="H11" s="17">
        <v>0.229375818208542</v>
      </c>
      <c r="I11" s="17">
        <v>0.211635040697041</v>
      </c>
      <c r="J11" s="17">
        <v>0.249587666850214</v>
      </c>
      <c r="K11" s="17">
        <v>0.277501276388045</v>
      </c>
      <c r="L11" s="17">
        <v>0.31127930252152403</v>
      </c>
      <c r="M11" s="17"/>
      <c r="N11" s="17">
        <v>0.26297123750194101</v>
      </c>
      <c r="O11" s="17">
        <v>0.35812327731968602</v>
      </c>
      <c r="P11" s="17">
        <v>0.26990748527168601</v>
      </c>
      <c r="Q11" s="17">
        <v>0.23003098971776501</v>
      </c>
      <c r="R11" s="17"/>
      <c r="S11" s="17">
        <v>0.24045195749323101</v>
      </c>
      <c r="T11" s="17">
        <v>0.35758719916966403</v>
      </c>
      <c r="U11" s="17">
        <v>0.256069308490248</v>
      </c>
      <c r="V11" s="17">
        <v>0.24322996311655401</v>
      </c>
      <c r="W11" s="17">
        <v>0.238144388966505</v>
      </c>
      <c r="X11" s="17">
        <v>0.28041432909730402</v>
      </c>
      <c r="Y11" s="17">
        <v>0.311699865210886</v>
      </c>
      <c r="Z11" s="17">
        <v>0.26456401280637099</v>
      </c>
      <c r="AA11" s="17">
        <v>0.28816895106211798</v>
      </c>
      <c r="AB11" s="17">
        <v>0.31063389265552699</v>
      </c>
      <c r="AC11" s="17">
        <v>0.25393874066986499</v>
      </c>
      <c r="AD11" s="17">
        <v>0.33018201689335003</v>
      </c>
      <c r="AE11" s="17"/>
      <c r="AF11" s="17">
        <v>0.250512851662822</v>
      </c>
      <c r="AG11" s="17">
        <v>0.29527364928637601</v>
      </c>
      <c r="AH11" s="17">
        <v>0.42773609530479001</v>
      </c>
      <c r="AI11" s="17">
        <v>0.242271589630984</v>
      </c>
      <c r="AJ11" s="17">
        <v>0.26940130802363399</v>
      </c>
      <c r="AK11" s="17"/>
      <c r="AL11" s="17">
        <v>0.30832625559357701</v>
      </c>
      <c r="AM11" s="17">
        <v>0.25694400597630601</v>
      </c>
      <c r="AN11" s="17">
        <v>0.39662106665045099</v>
      </c>
      <c r="AO11" s="17">
        <v>0.24295201010150499</v>
      </c>
      <c r="AP11" s="17">
        <v>0.237017900750913</v>
      </c>
      <c r="AQ11" s="17">
        <v>0.26781350998402198</v>
      </c>
      <c r="AR11" s="17"/>
      <c r="AS11" s="17">
        <v>0.22909125835574201</v>
      </c>
      <c r="AT11" s="17">
        <v>0.30628273873369</v>
      </c>
      <c r="AU11" s="17">
        <v>0.251675797451959</v>
      </c>
      <c r="AV11" s="17">
        <v>0.283752427589192</v>
      </c>
      <c r="AW11" s="17">
        <v>0.39484773283761798</v>
      </c>
      <c r="AX11" s="17"/>
      <c r="AY11" s="17">
        <v>0.25271776381104399</v>
      </c>
      <c r="AZ11" s="17">
        <v>0.30804490848275901</v>
      </c>
      <c r="BA11" s="17">
        <v>0.27583490944676398</v>
      </c>
      <c r="BB11" s="17">
        <v>0.25870926572298902</v>
      </c>
      <c r="BC11" s="17">
        <v>0.28040732543019398</v>
      </c>
      <c r="BD11" s="17"/>
      <c r="BE11" s="17">
        <v>0.32636499217238102</v>
      </c>
      <c r="BF11" s="17">
        <v>0.29654730015559699</v>
      </c>
      <c r="BG11" s="17">
        <v>0.26298471046524202</v>
      </c>
      <c r="BH11" s="17">
        <v>0.29266022245588502</v>
      </c>
      <c r="BI11" s="17"/>
      <c r="BJ11" s="17">
        <v>0.28119236367049799</v>
      </c>
      <c r="BK11" s="17">
        <v>0.23756763589149599</v>
      </c>
      <c r="BL11" s="17">
        <v>0.25861886103741499</v>
      </c>
      <c r="BM11" s="17">
        <v>0.29981707790850798</v>
      </c>
      <c r="BN11" s="17"/>
      <c r="BO11" s="17">
        <v>0.18164823248697501</v>
      </c>
      <c r="BP11" s="17">
        <v>0.245326393553048</v>
      </c>
      <c r="BQ11" s="17">
        <v>0.306230641644058</v>
      </c>
      <c r="BR11" s="17"/>
      <c r="BS11" s="17">
        <v>0.28495077559426601</v>
      </c>
      <c r="BT11" s="17">
        <v>0.27805083221183602</v>
      </c>
      <c r="BU11" s="17"/>
      <c r="BV11" s="17">
        <v>0.34008782787096098</v>
      </c>
      <c r="BW11" s="17">
        <v>0.31400872247797401</v>
      </c>
      <c r="BX11" s="17">
        <v>0.19960104273389001</v>
      </c>
      <c r="BY11" s="17"/>
      <c r="BZ11" s="17">
        <v>0.31715522892971798</v>
      </c>
      <c r="CA11" s="17">
        <v>0.31513712634211899</v>
      </c>
    </row>
    <row r="12" spans="2:79" x14ac:dyDescent="0.3">
      <c r="B12" s="18" t="s">
        <v>324</v>
      </c>
      <c r="C12" s="17">
        <v>0.166809247016354</v>
      </c>
      <c r="D12" s="17">
        <v>0.14259420133982301</v>
      </c>
      <c r="E12" s="17">
        <v>0.192136217817623</v>
      </c>
      <c r="F12" s="17"/>
      <c r="G12" s="17">
        <v>8.2752219775239694E-2</v>
      </c>
      <c r="H12" s="17">
        <v>0.122285158215867</v>
      </c>
      <c r="I12" s="17">
        <v>0.12783856843000799</v>
      </c>
      <c r="J12" s="17">
        <v>0.23736703494584499</v>
      </c>
      <c r="K12" s="17">
        <v>0.23299435911184499</v>
      </c>
      <c r="L12" s="17">
        <v>0.17990100924395999</v>
      </c>
      <c r="M12" s="17"/>
      <c r="N12" s="17">
        <v>0.15548090294882699</v>
      </c>
      <c r="O12" s="17">
        <v>0.15260598501648401</v>
      </c>
      <c r="P12" s="17">
        <v>0.17760783722172899</v>
      </c>
      <c r="Q12" s="17">
        <v>0.18444865466286001</v>
      </c>
      <c r="R12" s="17"/>
      <c r="S12" s="17">
        <v>0.17036013269276701</v>
      </c>
      <c r="T12" s="17">
        <v>0.19310099416586901</v>
      </c>
      <c r="U12" s="17">
        <v>0.227525594305032</v>
      </c>
      <c r="V12" s="17">
        <v>0.14633677550272201</v>
      </c>
      <c r="W12" s="17">
        <v>0.16487868053544699</v>
      </c>
      <c r="X12" s="17">
        <v>9.3160044101976494E-2</v>
      </c>
      <c r="Y12" s="17">
        <v>0.13467670531039799</v>
      </c>
      <c r="Z12" s="17">
        <v>0.22000739489103499</v>
      </c>
      <c r="AA12" s="17">
        <v>0.17903386995977999</v>
      </c>
      <c r="AB12" s="17">
        <v>0.14027605246061201</v>
      </c>
      <c r="AC12" s="17">
        <v>0.2022203992021</v>
      </c>
      <c r="AD12" s="17">
        <v>0.107768011289054</v>
      </c>
      <c r="AE12" s="17"/>
      <c r="AF12" s="17">
        <v>0.23694012248961999</v>
      </c>
      <c r="AG12" s="17">
        <v>0.108305639897332</v>
      </c>
      <c r="AH12" s="17">
        <v>3.5661797458686001E-2</v>
      </c>
      <c r="AI12" s="17">
        <v>0.21786293070288901</v>
      </c>
      <c r="AJ12" s="17">
        <v>0.12971939090524401</v>
      </c>
      <c r="AK12" s="17"/>
      <c r="AL12" s="17">
        <v>0.110593332306997</v>
      </c>
      <c r="AM12" s="17">
        <v>0.21551761025073801</v>
      </c>
      <c r="AN12" s="17">
        <v>6.1478368323375603E-2</v>
      </c>
      <c r="AO12" s="17">
        <v>0.18415992554289401</v>
      </c>
      <c r="AP12" s="17">
        <v>0.13658972580002501</v>
      </c>
      <c r="AQ12" s="17">
        <v>0.27518163171154397</v>
      </c>
      <c r="AR12" s="17"/>
      <c r="AS12" s="17">
        <v>0.15627670891748</v>
      </c>
      <c r="AT12" s="17">
        <v>0.14001873688152999</v>
      </c>
      <c r="AU12" s="17">
        <v>0.21712381104805001</v>
      </c>
      <c r="AV12" s="17">
        <v>0.21993479587478801</v>
      </c>
      <c r="AW12" s="17">
        <v>7.7372993196987705E-2</v>
      </c>
      <c r="AX12" s="17"/>
      <c r="AY12" s="17">
        <v>0.159817635178574</v>
      </c>
      <c r="AZ12" s="17">
        <v>0.158925858817901</v>
      </c>
      <c r="BA12" s="17">
        <v>0.22063033204930099</v>
      </c>
      <c r="BB12" s="17">
        <v>0.162636329808408</v>
      </c>
      <c r="BC12" s="17">
        <v>3.7036263607191297E-2</v>
      </c>
      <c r="BD12" s="17"/>
      <c r="BE12" s="17">
        <v>0.18416087028349901</v>
      </c>
      <c r="BF12" s="17">
        <v>0.177426888096858</v>
      </c>
      <c r="BG12" s="17">
        <v>0.18008122245869501</v>
      </c>
      <c r="BH12" s="17">
        <v>0.13226592323500699</v>
      </c>
      <c r="BI12" s="17"/>
      <c r="BJ12" s="17">
        <v>0.15694521695538</v>
      </c>
      <c r="BK12" s="17">
        <v>8.2677281683079501E-2</v>
      </c>
      <c r="BL12" s="17">
        <v>0.18513776302024701</v>
      </c>
      <c r="BM12" s="17">
        <v>0.16844292976788999</v>
      </c>
      <c r="BN12" s="17"/>
      <c r="BO12" s="17">
        <v>0.102535220900683</v>
      </c>
      <c r="BP12" s="17">
        <v>0.12732778508725801</v>
      </c>
      <c r="BQ12" s="17">
        <v>0.18593770702152099</v>
      </c>
      <c r="BR12" s="17"/>
      <c r="BS12" s="17">
        <v>0.14731613686056899</v>
      </c>
      <c r="BT12" s="17">
        <v>0.19049931405637799</v>
      </c>
      <c r="BU12" s="17"/>
      <c r="BV12" s="17">
        <v>0.10943128493710901</v>
      </c>
      <c r="BW12" s="17">
        <v>0.17589817693479201</v>
      </c>
      <c r="BX12" s="17">
        <v>0.180976535864217</v>
      </c>
      <c r="BY12" s="17"/>
      <c r="BZ12" s="17">
        <v>0.17184987781521299</v>
      </c>
      <c r="CA12" s="17">
        <v>8.9202077509415903E-2</v>
      </c>
    </row>
    <row r="13" spans="2:79" x14ac:dyDescent="0.3">
      <c r="B13" s="18" t="s">
        <v>325</v>
      </c>
      <c r="C13" s="17">
        <v>0.14480715173931299</v>
      </c>
      <c r="D13" s="17">
        <v>0.13354789971031</v>
      </c>
      <c r="E13" s="17">
        <v>0.15695624970835201</v>
      </c>
      <c r="F13" s="17"/>
      <c r="G13" s="17">
        <v>0.16821566398448901</v>
      </c>
      <c r="H13" s="17">
        <v>0.16787581080092101</v>
      </c>
      <c r="I13" s="17">
        <v>0.12917622202412801</v>
      </c>
      <c r="J13" s="17">
        <v>0.15858928024983601</v>
      </c>
      <c r="K13" s="17">
        <v>0.16211882526243901</v>
      </c>
      <c r="L13" s="17">
        <v>0.108058174837335</v>
      </c>
      <c r="M13" s="17"/>
      <c r="N13" s="17">
        <v>0.159063819536259</v>
      </c>
      <c r="O13" s="17">
        <v>0.13820636437302</v>
      </c>
      <c r="P13" s="17">
        <v>0.126058873657837</v>
      </c>
      <c r="Q13" s="17">
        <v>0.14431925219702099</v>
      </c>
      <c r="R13" s="17"/>
      <c r="S13" s="17">
        <v>0.15775939553120799</v>
      </c>
      <c r="T13" s="17">
        <v>0.147510811501288</v>
      </c>
      <c r="U13" s="17">
        <v>0.115611298799305</v>
      </c>
      <c r="V13" s="17">
        <v>0.17833386875753901</v>
      </c>
      <c r="W13" s="17">
        <v>0.25184873465552998</v>
      </c>
      <c r="X13" s="17">
        <v>0.10818579925726</v>
      </c>
      <c r="Y13" s="17">
        <v>0.218239072309687</v>
      </c>
      <c r="Z13" s="17">
        <v>0.164210888035527</v>
      </c>
      <c r="AA13" s="17">
        <v>7.0248084017483503E-2</v>
      </c>
      <c r="AB13" s="17">
        <v>0.12638519135904</v>
      </c>
      <c r="AC13" s="17">
        <v>0.109997165484471</v>
      </c>
      <c r="AD13" s="17">
        <v>6.4043900631843398E-2</v>
      </c>
      <c r="AE13" s="17"/>
      <c r="AF13" s="17">
        <v>0.12736745127160401</v>
      </c>
      <c r="AG13" s="17">
        <v>0.12450388554693299</v>
      </c>
      <c r="AH13" s="17">
        <v>0.14440034190708401</v>
      </c>
      <c r="AI13" s="17">
        <v>0.19940446727285999</v>
      </c>
      <c r="AJ13" s="17">
        <v>0.181059213311383</v>
      </c>
      <c r="AK13" s="17"/>
      <c r="AL13" s="17">
        <v>9.9152396300119197E-2</v>
      </c>
      <c r="AM13" s="17">
        <v>0.105996390328018</v>
      </c>
      <c r="AN13" s="17">
        <v>0.142810005564529</v>
      </c>
      <c r="AO13" s="17">
        <v>0.244291034870454</v>
      </c>
      <c r="AP13" s="17">
        <v>0.148416981412126</v>
      </c>
      <c r="AQ13" s="17">
        <v>0.13561008716147299</v>
      </c>
      <c r="AR13" s="17"/>
      <c r="AS13" s="17">
        <v>0.123288943306763</v>
      </c>
      <c r="AT13" s="17">
        <v>0.15013463882948799</v>
      </c>
      <c r="AU13" s="17">
        <v>0.16961341619692999</v>
      </c>
      <c r="AV13" s="17">
        <v>0.11217590127071</v>
      </c>
      <c r="AW13" s="17">
        <v>0.102227046528073</v>
      </c>
      <c r="AX13" s="17"/>
      <c r="AY13" s="17">
        <v>0.10015882276016699</v>
      </c>
      <c r="AZ13" s="17">
        <v>0.15027626769453201</v>
      </c>
      <c r="BA13" s="17">
        <v>0.17776795248925401</v>
      </c>
      <c r="BB13" s="17">
        <v>0.11672579043558901</v>
      </c>
      <c r="BC13" s="17">
        <v>0.31526564254558198</v>
      </c>
      <c r="BD13" s="17"/>
      <c r="BE13" s="17">
        <v>0.131028588612285</v>
      </c>
      <c r="BF13" s="17">
        <v>0.172947982008964</v>
      </c>
      <c r="BG13" s="17">
        <v>0.14252303132066799</v>
      </c>
      <c r="BH13" s="17">
        <v>0.13494578011199199</v>
      </c>
      <c r="BI13" s="17"/>
      <c r="BJ13" s="17">
        <v>0.173073293593489</v>
      </c>
      <c r="BK13" s="17">
        <v>0.18602033863738901</v>
      </c>
      <c r="BL13" s="17">
        <v>0.128391238738221</v>
      </c>
      <c r="BM13" s="17">
        <v>0.14084451904049999</v>
      </c>
      <c r="BN13" s="17"/>
      <c r="BO13" s="17">
        <v>0.17600093829125299</v>
      </c>
      <c r="BP13" s="17">
        <v>0.19064793330489499</v>
      </c>
      <c r="BQ13" s="17">
        <v>0.130357803137192</v>
      </c>
      <c r="BR13" s="17"/>
      <c r="BS13" s="17">
        <v>0.12868973242302001</v>
      </c>
      <c r="BT13" s="17">
        <v>0.16323908269250001</v>
      </c>
      <c r="BU13" s="17"/>
      <c r="BV13" s="17">
        <v>0.118069311482522</v>
      </c>
      <c r="BW13" s="17">
        <v>0.121299066712148</v>
      </c>
      <c r="BX13" s="17">
        <v>0.198167655899471</v>
      </c>
      <c r="BY13" s="17"/>
      <c r="BZ13" s="17">
        <v>0.15046399761342799</v>
      </c>
      <c r="CA13" s="17">
        <v>0.106939715125108</v>
      </c>
    </row>
    <row r="14" spans="2:79" x14ac:dyDescent="0.3">
      <c r="B14" s="18" t="s">
        <v>326</v>
      </c>
      <c r="C14" s="17">
        <v>7.8923869009028993E-2</v>
      </c>
      <c r="D14" s="17">
        <v>9.2074215716315397E-2</v>
      </c>
      <c r="E14" s="17">
        <v>6.6109508471522402E-2</v>
      </c>
      <c r="F14" s="17"/>
      <c r="G14" s="17">
        <v>2.3085758193719601E-2</v>
      </c>
      <c r="H14" s="17">
        <v>5.4055528845495797E-2</v>
      </c>
      <c r="I14" s="17">
        <v>9.0839423994239096E-2</v>
      </c>
      <c r="J14" s="17">
        <v>7.2200477676672301E-2</v>
      </c>
      <c r="K14" s="17">
        <v>9.0837294670277902E-2</v>
      </c>
      <c r="L14" s="17">
        <v>0.113885748540009</v>
      </c>
      <c r="M14" s="17"/>
      <c r="N14" s="17">
        <v>7.3825041042565195E-2</v>
      </c>
      <c r="O14" s="17">
        <v>5.07607356430715E-2</v>
      </c>
      <c r="P14" s="17">
        <v>0.112836939678394</v>
      </c>
      <c r="Q14" s="17">
        <v>8.7246080317298996E-2</v>
      </c>
      <c r="R14" s="17"/>
      <c r="S14" s="17">
        <v>6.7415281894943502E-2</v>
      </c>
      <c r="T14" s="17">
        <v>6.37850944921943E-2</v>
      </c>
      <c r="U14" s="17">
        <v>6.8675150085708903E-2</v>
      </c>
      <c r="V14" s="17">
        <v>9.0303727842825102E-2</v>
      </c>
      <c r="W14" s="17">
        <v>6.5035599911145797E-2</v>
      </c>
      <c r="X14" s="17">
        <v>8.7921701298742105E-2</v>
      </c>
      <c r="Y14" s="17">
        <v>6.0304014282615601E-2</v>
      </c>
      <c r="Z14" s="17">
        <v>6.8575293173762999E-2</v>
      </c>
      <c r="AA14" s="17">
        <v>0.102465874023456</v>
      </c>
      <c r="AB14" s="17">
        <v>8.4430604220614602E-2</v>
      </c>
      <c r="AC14" s="17">
        <v>9.2313594631263901E-2</v>
      </c>
      <c r="AD14" s="17">
        <v>0.120746587008864</v>
      </c>
      <c r="AE14" s="17"/>
      <c r="AF14" s="17">
        <v>9.4137967434130901E-2</v>
      </c>
      <c r="AG14" s="17">
        <v>4.7433340360546403E-2</v>
      </c>
      <c r="AH14" s="17">
        <v>3.7651458809910797E-2</v>
      </c>
      <c r="AI14" s="17">
        <v>0.14132465856783799</v>
      </c>
      <c r="AJ14" s="17">
        <v>7.6292991540884605E-2</v>
      </c>
      <c r="AK14" s="17"/>
      <c r="AL14" s="17">
        <v>5.3594046205750402E-2</v>
      </c>
      <c r="AM14" s="17">
        <v>0.121119930163582</v>
      </c>
      <c r="AN14" s="17">
        <v>4.9707770269369102E-2</v>
      </c>
      <c r="AO14" s="17">
        <v>8.1309748965534806E-2</v>
      </c>
      <c r="AP14" s="17">
        <v>7.8340203713460496E-2</v>
      </c>
      <c r="AQ14" s="17">
        <v>5.1214014615956198E-2</v>
      </c>
      <c r="AR14" s="17"/>
      <c r="AS14" s="17">
        <v>4.1026176470384999E-2</v>
      </c>
      <c r="AT14" s="17">
        <v>7.0037553580779205E-2</v>
      </c>
      <c r="AU14" s="17">
        <v>0.115881910166859</v>
      </c>
      <c r="AV14" s="17">
        <v>0.103190487922822</v>
      </c>
      <c r="AW14" s="17">
        <v>0</v>
      </c>
      <c r="AX14" s="17"/>
      <c r="AY14" s="17">
        <v>8.6839328451250905E-2</v>
      </c>
      <c r="AZ14" s="17">
        <v>7.1540014696117996E-2</v>
      </c>
      <c r="BA14" s="17">
        <v>4.5539187851143602E-2</v>
      </c>
      <c r="BB14" s="17">
        <v>0.113886058012818</v>
      </c>
      <c r="BC14" s="17">
        <v>0.16068851588245001</v>
      </c>
      <c r="BD14" s="17"/>
      <c r="BE14" s="17">
        <v>0.104953932632351</v>
      </c>
      <c r="BF14" s="17">
        <v>7.9519430581572098E-2</v>
      </c>
      <c r="BG14" s="17">
        <v>8.7415683880535999E-2</v>
      </c>
      <c r="BH14" s="17">
        <v>6.1470174414046397E-2</v>
      </c>
      <c r="BI14" s="17"/>
      <c r="BJ14" s="17">
        <v>9.7726850220278105E-2</v>
      </c>
      <c r="BK14" s="17">
        <v>4.7646910596107199E-2</v>
      </c>
      <c r="BL14" s="17">
        <v>0.100665366538269</v>
      </c>
      <c r="BM14" s="17">
        <v>6.7877905153607004E-2</v>
      </c>
      <c r="BN14" s="17"/>
      <c r="BO14" s="17">
        <v>7.3674063666752707E-2</v>
      </c>
      <c r="BP14" s="17">
        <v>0.143160652636903</v>
      </c>
      <c r="BQ14" s="17">
        <v>6.7138869366896795E-2</v>
      </c>
      <c r="BR14" s="17"/>
      <c r="BS14" s="17">
        <v>8.7882462516914797E-2</v>
      </c>
      <c r="BT14" s="17">
        <v>6.4997035542703793E-2</v>
      </c>
      <c r="BU14" s="17"/>
      <c r="BV14" s="17">
        <v>5.2591887870300898E-2</v>
      </c>
      <c r="BW14" s="17">
        <v>8.6247587356660396E-2</v>
      </c>
      <c r="BX14" s="17">
        <v>8.02770027904081E-2</v>
      </c>
      <c r="BY14" s="17"/>
      <c r="BZ14" s="17">
        <v>1.6659644264879502E-2</v>
      </c>
      <c r="CA14" s="17">
        <v>7.6083871476180606E-2</v>
      </c>
    </row>
    <row r="15" spans="2:79" x14ac:dyDescent="0.3">
      <c r="B15" s="18" t="s">
        <v>327</v>
      </c>
      <c r="C15" s="19">
        <v>3.9830684282874597E-2</v>
      </c>
      <c r="D15" s="19">
        <v>4.46976471530054E-2</v>
      </c>
      <c r="E15" s="19">
        <v>3.5146956015646803E-2</v>
      </c>
      <c r="F15" s="19"/>
      <c r="G15" s="19">
        <v>1.13148241962195E-2</v>
      </c>
      <c r="H15" s="19">
        <v>1.1134532819564001E-2</v>
      </c>
      <c r="I15" s="19">
        <v>4.8501402563662303E-2</v>
      </c>
      <c r="J15" s="19">
        <v>5.6309134289073401E-2</v>
      </c>
      <c r="K15" s="19">
        <v>6.5460378147686002E-2</v>
      </c>
      <c r="L15" s="19">
        <v>4.1443355442304403E-2</v>
      </c>
      <c r="M15" s="19"/>
      <c r="N15" s="19">
        <v>2.4210368447752501E-2</v>
      </c>
      <c r="O15" s="19">
        <v>4.2060718281309799E-2</v>
      </c>
      <c r="P15" s="19">
        <v>2.7629302382158001E-2</v>
      </c>
      <c r="Q15" s="19">
        <v>6.6516862844069394E-2</v>
      </c>
      <c r="R15" s="19"/>
      <c r="S15" s="19">
        <v>0</v>
      </c>
      <c r="T15" s="19">
        <v>3.3634586470667603E-2</v>
      </c>
      <c r="U15" s="19">
        <v>4.1454900427228901E-2</v>
      </c>
      <c r="V15" s="19">
        <v>5.6188346230158101E-2</v>
      </c>
      <c r="W15" s="19">
        <v>1.9613652053711999E-2</v>
      </c>
      <c r="X15" s="19">
        <v>0</v>
      </c>
      <c r="Y15" s="19">
        <v>3.70174734800491E-2</v>
      </c>
      <c r="Z15" s="19">
        <v>0.13158551912165101</v>
      </c>
      <c r="AA15" s="19">
        <v>2.5913222738127201E-2</v>
      </c>
      <c r="AB15" s="19">
        <v>8.6096541850050598E-2</v>
      </c>
      <c r="AC15" s="19">
        <v>9.9614316538537404E-2</v>
      </c>
      <c r="AD15" s="19">
        <v>0</v>
      </c>
      <c r="AE15" s="19"/>
      <c r="AF15" s="19">
        <v>6.3910535582596795E-2</v>
      </c>
      <c r="AG15" s="19">
        <v>4.26771383667712E-2</v>
      </c>
      <c r="AH15" s="19">
        <v>0</v>
      </c>
      <c r="AI15" s="19">
        <v>5.3304648421563003E-2</v>
      </c>
      <c r="AJ15" s="19">
        <v>2.05859329453651E-2</v>
      </c>
      <c r="AK15" s="19"/>
      <c r="AL15" s="19">
        <v>2.5915775365332301E-2</v>
      </c>
      <c r="AM15" s="19">
        <v>3.4676149707224699E-2</v>
      </c>
      <c r="AN15" s="19">
        <v>1.5127396113262101E-2</v>
      </c>
      <c r="AO15" s="19">
        <v>7.2583889248909003E-2</v>
      </c>
      <c r="AP15" s="19">
        <v>4.0115030291989297E-2</v>
      </c>
      <c r="AQ15" s="19">
        <v>3.5219528256915003E-2</v>
      </c>
      <c r="AR15" s="19"/>
      <c r="AS15" s="19">
        <v>3.7137825139818899E-2</v>
      </c>
      <c r="AT15" s="19">
        <v>3.3650011636167501E-2</v>
      </c>
      <c r="AU15" s="19">
        <v>5.6873374033283998E-2</v>
      </c>
      <c r="AV15" s="19">
        <v>4.3689658697508502E-2</v>
      </c>
      <c r="AW15" s="19">
        <v>0</v>
      </c>
      <c r="AX15" s="19"/>
      <c r="AY15" s="19">
        <v>5.7592526490123801E-2</v>
      </c>
      <c r="AZ15" s="19">
        <v>3.1464504687188602E-2</v>
      </c>
      <c r="BA15" s="19">
        <v>3.0865017370716501E-2</v>
      </c>
      <c r="BB15" s="19">
        <v>4.2518513387761803E-2</v>
      </c>
      <c r="BC15" s="19">
        <v>4.48796236166751E-2</v>
      </c>
      <c r="BD15" s="19"/>
      <c r="BE15" s="19">
        <v>6.9651236920493104E-2</v>
      </c>
      <c r="BF15" s="19">
        <v>3.3324298171006697E-2</v>
      </c>
      <c r="BG15" s="19">
        <v>3.5276264635952202E-2</v>
      </c>
      <c r="BH15" s="19">
        <v>4.7638969797392697E-2</v>
      </c>
      <c r="BI15" s="19"/>
      <c r="BJ15" s="19">
        <v>7.5428963410820907E-2</v>
      </c>
      <c r="BK15" s="19">
        <v>2.3955867808622199E-2</v>
      </c>
      <c r="BL15" s="19">
        <v>4.80855847608695E-2</v>
      </c>
      <c r="BM15" s="19">
        <v>3.0007764512440301E-2</v>
      </c>
      <c r="BN15" s="19"/>
      <c r="BO15" s="19">
        <v>3.4082873639549198E-2</v>
      </c>
      <c r="BP15" s="19">
        <v>4.9077473576718503E-2</v>
      </c>
      <c r="BQ15" s="19">
        <v>3.9240438754778298E-2</v>
      </c>
      <c r="BR15" s="19"/>
      <c r="BS15" s="19">
        <v>4.2698067917964898E-2</v>
      </c>
      <c r="BT15" s="19">
        <v>3.6524914220312697E-2</v>
      </c>
      <c r="BU15" s="19"/>
      <c r="BV15" s="19">
        <v>4.7590068712680199E-2</v>
      </c>
      <c r="BW15" s="19">
        <v>2.16146012980496E-2</v>
      </c>
      <c r="BX15" s="19">
        <v>5.3745988678109501E-2</v>
      </c>
      <c r="BY15" s="19"/>
      <c r="BZ15" s="19">
        <v>5.2563836140570599E-2</v>
      </c>
      <c r="CA15" s="19">
        <v>2.6879194826160399E-2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696</v>
      </c>
      <c r="D7" s="10">
        <v>344</v>
      </c>
      <c r="E7" s="10">
        <v>350</v>
      </c>
      <c r="F7" s="10"/>
      <c r="G7" s="10">
        <v>94</v>
      </c>
      <c r="H7" s="10">
        <v>104</v>
      </c>
      <c r="I7" s="10">
        <v>111</v>
      </c>
      <c r="J7" s="10">
        <v>95</v>
      </c>
      <c r="K7" s="10">
        <v>112</v>
      </c>
      <c r="L7" s="10">
        <v>180</v>
      </c>
      <c r="M7" s="10"/>
      <c r="N7" s="10">
        <v>204</v>
      </c>
      <c r="O7" s="10">
        <v>176</v>
      </c>
      <c r="P7" s="10">
        <v>142</v>
      </c>
      <c r="Q7" s="10">
        <v>169</v>
      </c>
      <c r="R7" s="10"/>
      <c r="S7" s="10">
        <v>98</v>
      </c>
      <c r="T7" s="10">
        <v>93</v>
      </c>
      <c r="U7" s="10">
        <v>52</v>
      </c>
      <c r="V7" s="10">
        <v>75</v>
      </c>
      <c r="W7" s="10">
        <v>51</v>
      </c>
      <c r="X7" s="10">
        <v>58</v>
      </c>
      <c r="Y7" s="10">
        <v>51</v>
      </c>
      <c r="Z7" s="10">
        <v>29</v>
      </c>
      <c r="AA7" s="10">
        <v>85</v>
      </c>
      <c r="AB7" s="10">
        <v>57</v>
      </c>
      <c r="AC7" s="10">
        <v>31</v>
      </c>
      <c r="AD7" s="10">
        <v>16</v>
      </c>
      <c r="AE7" s="10"/>
      <c r="AF7" s="10">
        <v>151</v>
      </c>
      <c r="AG7" s="10">
        <v>236</v>
      </c>
      <c r="AH7" s="10">
        <v>53</v>
      </c>
      <c r="AI7" s="10">
        <v>76</v>
      </c>
      <c r="AJ7" s="10">
        <v>42</v>
      </c>
      <c r="AK7" s="10"/>
      <c r="AL7" s="10">
        <v>171</v>
      </c>
      <c r="AM7" s="10">
        <v>125</v>
      </c>
      <c r="AN7" s="10">
        <v>65</v>
      </c>
      <c r="AO7" s="10">
        <v>154</v>
      </c>
      <c r="AP7" s="10">
        <v>56</v>
      </c>
      <c r="AQ7" s="10">
        <v>59</v>
      </c>
      <c r="AR7" s="10"/>
      <c r="AS7" s="10">
        <v>121</v>
      </c>
      <c r="AT7" s="10">
        <v>332</v>
      </c>
      <c r="AU7" s="10">
        <v>159</v>
      </c>
      <c r="AV7" s="10">
        <v>70</v>
      </c>
      <c r="AW7" s="10">
        <v>12</v>
      </c>
      <c r="AX7" s="10"/>
      <c r="AY7" s="10">
        <v>182</v>
      </c>
      <c r="AZ7" s="10">
        <v>261</v>
      </c>
      <c r="BA7" s="10">
        <v>137</v>
      </c>
      <c r="BB7" s="10">
        <v>88</v>
      </c>
      <c r="BC7" s="10">
        <v>26</v>
      </c>
      <c r="BD7" s="10"/>
      <c r="BE7" s="10">
        <v>28</v>
      </c>
      <c r="BF7" s="10">
        <v>124</v>
      </c>
      <c r="BG7" s="10">
        <v>338</v>
      </c>
      <c r="BH7" s="10">
        <v>204</v>
      </c>
      <c r="BI7" s="10"/>
      <c r="BJ7" s="10">
        <v>76</v>
      </c>
      <c r="BK7" s="10">
        <v>49</v>
      </c>
      <c r="BL7" s="10">
        <v>196</v>
      </c>
      <c r="BM7" s="10">
        <v>372</v>
      </c>
      <c r="BN7" s="10"/>
      <c r="BO7" s="10">
        <v>91</v>
      </c>
      <c r="BP7" s="10">
        <v>101</v>
      </c>
      <c r="BQ7" s="10">
        <v>501</v>
      </c>
      <c r="BR7" s="10"/>
      <c r="BS7" s="10">
        <v>395</v>
      </c>
      <c r="BT7" s="10">
        <v>298</v>
      </c>
      <c r="BU7" s="10"/>
      <c r="BV7" s="10">
        <v>166</v>
      </c>
      <c r="BW7" s="10">
        <v>277</v>
      </c>
      <c r="BX7" s="10">
        <v>214</v>
      </c>
      <c r="BY7" s="10"/>
      <c r="BZ7" s="10">
        <v>40</v>
      </c>
      <c r="CA7" s="10">
        <v>37</v>
      </c>
    </row>
    <row r="8" spans="2:79" ht="30" customHeight="1" x14ac:dyDescent="0.3">
      <c r="B8" s="11" t="s">
        <v>20</v>
      </c>
      <c r="C8" s="11">
        <v>694</v>
      </c>
      <c r="D8" s="11">
        <v>348</v>
      </c>
      <c r="E8" s="11">
        <v>345</v>
      </c>
      <c r="F8" s="11"/>
      <c r="G8" s="11">
        <v>89</v>
      </c>
      <c r="H8" s="11">
        <v>110</v>
      </c>
      <c r="I8" s="11">
        <v>113</v>
      </c>
      <c r="J8" s="11">
        <v>109</v>
      </c>
      <c r="K8" s="11">
        <v>104</v>
      </c>
      <c r="L8" s="11">
        <v>169</v>
      </c>
      <c r="M8" s="11"/>
      <c r="N8" s="11">
        <v>190</v>
      </c>
      <c r="O8" s="11">
        <v>181</v>
      </c>
      <c r="P8" s="11">
        <v>148</v>
      </c>
      <c r="Q8" s="11">
        <v>171</v>
      </c>
      <c r="R8" s="11"/>
      <c r="S8" s="11">
        <v>93</v>
      </c>
      <c r="T8" s="11">
        <v>88</v>
      </c>
      <c r="U8" s="11">
        <v>53</v>
      </c>
      <c r="V8" s="11">
        <v>74</v>
      </c>
      <c r="W8" s="11">
        <v>53</v>
      </c>
      <c r="X8" s="11">
        <v>55</v>
      </c>
      <c r="Y8" s="11">
        <v>46</v>
      </c>
      <c r="Z8" s="11">
        <v>31</v>
      </c>
      <c r="AA8" s="11">
        <v>80</v>
      </c>
      <c r="AB8" s="11">
        <v>63</v>
      </c>
      <c r="AC8" s="11">
        <v>40</v>
      </c>
      <c r="AD8" s="11">
        <v>18</v>
      </c>
      <c r="AE8" s="11"/>
      <c r="AF8" s="11">
        <v>145</v>
      </c>
      <c r="AG8" s="11">
        <v>239</v>
      </c>
      <c r="AH8" s="11">
        <v>51</v>
      </c>
      <c r="AI8" s="11">
        <v>76</v>
      </c>
      <c r="AJ8" s="11">
        <v>41</v>
      </c>
      <c r="AK8" s="11"/>
      <c r="AL8" s="11">
        <v>170</v>
      </c>
      <c r="AM8" s="11">
        <v>120</v>
      </c>
      <c r="AN8" s="11">
        <v>65</v>
      </c>
      <c r="AO8" s="11">
        <v>155</v>
      </c>
      <c r="AP8" s="11">
        <v>56</v>
      </c>
      <c r="AQ8" s="11">
        <v>60</v>
      </c>
      <c r="AR8" s="11"/>
      <c r="AS8" s="11">
        <v>119</v>
      </c>
      <c r="AT8" s="11">
        <v>333</v>
      </c>
      <c r="AU8" s="11">
        <v>158</v>
      </c>
      <c r="AV8" s="11">
        <v>70</v>
      </c>
      <c r="AW8" s="11">
        <v>12</v>
      </c>
      <c r="AX8" s="11"/>
      <c r="AY8" s="11">
        <v>176</v>
      </c>
      <c r="AZ8" s="11">
        <v>261</v>
      </c>
      <c r="BA8" s="11">
        <v>139</v>
      </c>
      <c r="BB8" s="11">
        <v>89</v>
      </c>
      <c r="BC8" s="11">
        <v>27</v>
      </c>
      <c r="BD8" s="11"/>
      <c r="BE8" s="11">
        <v>28</v>
      </c>
      <c r="BF8" s="11">
        <v>122</v>
      </c>
      <c r="BG8" s="11">
        <v>340</v>
      </c>
      <c r="BH8" s="11">
        <v>203</v>
      </c>
      <c r="BI8" s="11"/>
      <c r="BJ8" s="11">
        <v>81</v>
      </c>
      <c r="BK8" s="11">
        <v>47</v>
      </c>
      <c r="BL8" s="11">
        <v>195</v>
      </c>
      <c r="BM8" s="11">
        <v>369</v>
      </c>
      <c r="BN8" s="11"/>
      <c r="BO8" s="11">
        <v>93</v>
      </c>
      <c r="BP8" s="11">
        <v>102</v>
      </c>
      <c r="BQ8" s="11">
        <v>496</v>
      </c>
      <c r="BR8" s="11"/>
      <c r="BS8" s="11">
        <v>391</v>
      </c>
      <c r="BT8" s="11">
        <v>301</v>
      </c>
      <c r="BU8" s="11"/>
      <c r="BV8" s="11">
        <v>164</v>
      </c>
      <c r="BW8" s="11">
        <v>279</v>
      </c>
      <c r="BX8" s="11">
        <v>211</v>
      </c>
      <c r="BY8" s="11"/>
      <c r="BZ8" s="11">
        <v>43</v>
      </c>
      <c r="CA8" s="11">
        <v>38</v>
      </c>
    </row>
    <row r="9" spans="2:79" x14ac:dyDescent="0.3">
      <c r="B9" s="18" t="s">
        <v>321</v>
      </c>
      <c r="C9" s="17">
        <v>0.12694227733677099</v>
      </c>
      <c r="D9" s="17">
        <v>0.13834536660326499</v>
      </c>
      <c r="E9" s="17">
        <v>0.11317292200632301</v>
      </c>
      <c r="F9" s="17"/>
      <c r="G9" s="17">
        <v>9.0894048180051507E-2</v>
      </c>
      <c r="H9" s="17">
        <v>0.132662313982331</v>
      </c>
      <c r="I9" s="17">
        <v>0.17524059734122099</v>
      </c>
      <c r="J9" s="17">
        <v>0.109385643368049</v>
      </c>
      <c r="K9" s="17">
        <v>0.11333281256205301</v>
      </c>
      <c r="L9" s="17">
        <v>0.12986749430810199</v>
      </c>
      <c r="M9" s="17"/>
      <c r="N9" s="17">
        <v>9.5289364432935703E-2</v>
      </c>
      <c r="O9" s="17">
        <v>0.123661813874881</v>
      </c>
      <c r="P9" s="17">
        <v>0.16847659741648999</v>
      </c>
      <c r="Q9" s="17">
        <v>0.13324275476367001</v>
      </c>
      <c r="R9" s="17"/>
      <c r="S9" s="17">
        <v>9.2084762742895496E-2</v>
      </c>
      <c r="T9" s="17">
        <v>4.1634868715197601E-2</v>
      </c>
      <c r="U9" s="17">
        <v>9.5630632367619997E-2</v>
      </c>
      <c r="V9" s="17">
        <v>0.14259343785655201</v>
      </c>
      <c r="W9" s="17">
        <v>0.21162756630063101</v>
      </c>
      <c r="X9" s="17">
        <v>9.1428160885103402E-2</v>
      </c>
      <c r="Y9" s="17">
        <v>0.150557105086909</v>
      </c>
      <c r="Z9" s="17">
        <v>0.146054578331901</v>
      </c>
      <c r="AA9" s="17">
        <v>0.116477601224507</v>
      </c>
      <c r="AB9" s="17">
        <v>0.18197458881709799</v>
      </c>
      <c r="AC9" s="17">
        <v>0.21273196777473999</v>
      </c>
      <c r="AD9" s="17">
        <v>0.182023834155397</v>
      </c>
      <c r="AE9" s="17"/>
      <c r="AF9" s="17">
        <v>0.14133827502438301</v>
      </c>
      <c r="AG9" s="17">
        <v>0.118120050714771</v>
      </c>
      <c r="AH9" s="17">
        <v>0.12661572882323199</v>
      </c>
      <c r="AI9" s="17">
        <v>0.11480629969454299</v>
      </c>
      <c r="AJ9" s="17">
        <v>0.175631778377008</v>
      </c>
      <c r="AK9" s="17"/>
      <c r="AL9" s="17">
        <v>9.2790362252075903E-2</v>
      </c>
      <c r="AM9" s="17">
        <v>8.3526517935218605E-2</v>
      </c>
      <c r="AN9" s="17">
        <v>0.133792066826839</v>
      </c>
      <c r="AO9" s="17">
        <v>0.188278822530003</v>
      </c>
      <c r="AP9" s="17">
        <v>0.12717503841709299</v>
      </c>
      <c r="AQ9" s="17">
        <v>0.125629616362712</v>
      </c>
      <c r="AR9" s="17"/>
      <c r="AS9" s="17">
        <v>0.15073016346620699</v>
      </c>
      <c r="AT9" s="17">
        <v>9.2295277604419995E-2</v>
      </c>
      <c r="AU9" s="17">
        <v>0.123283315820972</v>
      </c>
      <c r="AV9" s="17">
        <v>0.235789299347684</v>
      </c>
      <c r="AW9" s="17">
        <v>0.28590411277872402</v>
      </c>
      <c r="AX9" s="17"/>
      <c r="AY9" s="17">
        <v>0.18163809184568599</v>
      </c>
      <c r="AZ9" s="17">
        <v>8.5411286109839002E-2</v>
      </c>
      <c r="BA9" s="17">
        <v>7.1909359337184398E-2</v>
      </c>
      <c r="BB9" s="17">
        <v>0.164041263034294</v>
      </c>
      <c r="BC9" s="17">
        <v>0.34064672230244197</v>
      </c>
      <c r="BD9" s="17"/>
      <c r="BE9" s="17">
        <v>0.19420219683232501</v>
      </c>
      <c r="BF9" s="17">
        <v>0.10511625387099301</v>
      </c>
      <c r="BG9" s="17">
        <v>0.11908770345425999</v>
      </c>
      <c r="BH9" s="17">
        <v>0.14516140929684401</v>
      </c>
      <c r="BI9" s="17"/>
      <c r="BJ9" s="17">
        <v>0.21576922386546399</v>
      </c>
      <c r="BK9" s="17">
        <v>0.121840431464062</v>
      </c>
      <c r="BL9" s="17">
        <v>0.107266674712454</v>
      </c>
      <c r="BM9" s="17">
        <v>0.117185819734896</v>
      </c>
      <c r="BN9" s="17"/>
      <c r="BO9" s="17">
        <v>0.168870096396944</v>
      </c>
      <c r="BP9" s="17">
        <v>0.149764474450096</v>
      </c>
      <c r="BQ9" s="17">
        <v>0.115114737638387</v>
      </c>
      <c r="BR9" s="17"/>
      <c r="BS9" s="17">
        <v>0.13439842402212701</v>
      </c>
      <c r="BT9" s="17">
        <v>0.114542489549683</v>
      </c>
      <c r="BU9" s="17"/>
      <c r="BV9" s="17">
        <v>0.110511973059258</v>
      </c>
      <c r="BW9" s="17">
        <v>0.122068045291459</v>
      </c>
      <c r="BX9" s="17">
        <v>0.146097579077241</v>
      </c>
      <c r="BY9" s="17"/>
      <c r="BZ9" s="17">
        <v>0.102613809181203</v>
      </c>
      <c r="CA9" s="17">
        <v>0.23874302098727501</v>
      </c>
    </row>
    <row r="10" spans="2:79" x14ac:dyDescent="0.3">
      <c r="B10" s="18" t="s">
        <v>322</v>
      </c>
      <c r="C10" s="17">
        <v>0.19407549123060699</v>
      </c>
      <c r="D10" s="17">
        <v>0.198685211985064</v>
      </c>
      <c r="E10" s="17">
        <v>0.19050617892545499</v>
      </c>
      <c r="F10" s="17"/>
      <c r="G10" s="17">
        <v>0.19993131144184401</v>
      </c>
      <c r="H10" s="17">
        <v>0.182075528922923</v>
      </c>
      <c r="I10" s="17">
        <v>0.18949352132279301</v>
      </c>
      <c r="J10" s="17">
        <v>0.186573654798108</v>
      </c>
      <c r="K10" s="17">
        <v>0.151373325289438</v>
      </c>
      <c r="L10" s="17">
        <v>0.23316250416975601</v>
      </c>
      <c r="M10" s="17"/>
      <c r="N10" s="17">
        <v>0.22986116312646601</v>
      </c>
      <c r="O10" s="17">
        <v>0.19845991982851</v>
      </c>
      <c r="P10" s="17">
        <v>0.17293351065527199</v>
      </c>
      <c r="Q10" s="17">
        <v>0.17362209072292101</v>
      </c>
      <c r="R10" s="17"/>
      <c r="S10" s="17">
        <v>0.19227939090808299</v>
      </c>
      <c r="T10" s="17">
        <v>0.25922207024456401</v>
      </c>
      <c r="U10" s="17">
        <v>0.18702838955977699</v>
      </c>
      <c r="V10" s="17">
        <v>0.33193261498759202</v>
      </c>
      <c r="W10" s="17">
        <v>9.9728079024582E-2</v>
      </c>
      <c r="X10" s="17">
        <v>0.13930367699401899</v>
      </c>
      <c r="Y10" s="17">
        <v>0.22962117950804001</v>
      </c>
      <c r="Z10" s="17">
        <v>0.13261208468916699</v>
      </c>
      <c r="AA10" s="17">
        <v>0.21245985683035901</v>
      </c>
      <c r="AB10" s="17">
        <v>0.13068492168981199</v>
      </c>
      <c r="AC10" s="17">
        <v>3.3916757730591003E-2</v>
      </c>
      <c r="AD10" s="17">
        <v>0.29576062476487402</v>
      </c>
      <c r="AE10" s="17"/>
      <c r="AF10" s="17">
        <v>0.201181633460676</v>
      </c>
      <c r="AG10" s="17">
        <v>0.21159430099953599</v>
      </c>
      <c r="AH10" s="17">
        <v>0.157025631396571</v>
      </c>
      <c r="AI10" s="17">
        <v>0.16616525764343401</v>
      </c>
      <c r="AJ10" s="17">
        <v>0.27920588379122802</v>
      </c>
      <c r="AK10" s="17"/>
      <c r="AL10" s="17">
        <v>0.18284835196619201</v>
      </c>
      <c r="AM10" s="17">
        <v>0.231907578611419</v>
      </c>
      <c r="AN10" s="17">
        <v>0.175470154696243</v>
      </c>
      <c r="AO10" s="17">
        <v>0.21499016119313599</v>
      </c>
      <c r="AP10" s="17">
        <v>0.20372460922858901</v>
      </c>
      <c r="AQ10" s="17">
        <v>0.17081712947910699</v>
      </c>
      <c r="AR10" s="17"/>
      <c r="AS10" s="17">
        <v>0.183657448544743</v>
      </c>
      <c r="AT10" s="17">
        <v>0.21411346927171199</v>
      </c>
      <c r="AU10" s="17">
        <v>0.17035954006242199</v>
      </c>
      <c r="AV10" s="17">
        <v>0.16541601006324</v>
      </c>
      <c r="AW10" s="17">
        <v>0.15969801443106399</v>
      </c>
      <c r="AX10" s="17"/>
      <c r="AY10" s="17">
        <v>0.190861944754041</v>
      </c>
      <c r="AZ10" s="17">
        <v>0.19063011081296199</v>
      </c>
      <c r="BA10" s="17">
        <v>0.21356097697979801</v>
      </c>
      <c r="BB10" s="17">
        <v>0.18798927352759201</v>
      </c>
      <c r="BC10" s="17">
        <v>0.14663925116633</v>
      </c>
      <c r="BD10" s="17"/>
      <c r="BE10" s="17">
        <v>0.113950428965839</v>
      </c>
      <c r="BF10" s="17">
        <v>0.173701207149278</v>
      </c>
      <c r="BG10" s="17">
        <v>0.199977867568086</v>
      </c>
      <c r="BH10" s="17">
        <v>0.20938339166011699</v>
      </c>
      <c r="BI10" s="17"/>
      <c r="BJ10" s="17">
        <v>0.128872561848419</v>
      </c>
      <c r="BK10" s="17">
        <v>0.25477735914904998</v>
      </c>
      <c r="BL10" s="17">
        <v>0.20398432803030001</v>
      </c>
      <c r="BM10" s="17">
        <v>0.19677754550919699</v>
      </c>
      <c r="BN10" s="17"/>
      <c r="BO10" s="17">
        <v>0.16605324289654699</v>
      </c>
      <c r="BP10" s="17">
        <v>0.18690172410990699</v>
      </c>
      <c r="BQ10" s="17">
        <v>0.20196606336369999</v>
      </c>
      <c r="BR10" s="17"/>
      <c r="BS10" s="17">
        <v>0.19363693089752099</v>
      </c>
      <c r="BT10" s="17">
        <v>0.196699178839882</v>
      </c>
      <c r="BU10" s="17"/>
      <c r="BV10" s="17">
        <v>0.11310022381691801</v>
      </c>
      <c r="BW10" s="17">
        <v>0.24396886913126201</v>
      </c>
      <c r="BX10" s="17">
        <v>0.210312605257403</v>
      </c>
      <c r="BY10" s="17"/>
      <c r="BZ10" s="17">
        <v>0.224825686056524</v>
      </c>
      <c r="CA10" s="17">
        <v>0.218784644132721</v>
      </c>
    </row>
    <row r="11" spans="2:79" x14ac:dyDescent="0.3">
      <c r="B11" s="18" t="s">
        <v>323</v>
      </c>
      <c r="C11" s="17">
        <v>0.27271456051968201</v>
      </c>
      <c r="D11" s="17">
        <v>0.27112490723014299</v>
      </c>
      <c r="E11" s="17">
        <v>0.27326615483125499</v>
      </c>
      <c r="F11" s="17"/>
      <c r="G11" s="17">
        <v>0.27277107770290898</v>
      </c>
      <c r="H11" s="17">
        <v>0.25815505202769601</v>
      </c>
      <c r="I11" s="17">
        <v>0.29138488789162198</v>
      </c>
      <c r="J11" s="17">
        <v>0.28775225086328698</v>
      </c>
      <c r="K11" s="17">
        <v>0.23646269119122601</v>
      </c>
      <c r="L11" s="17">
        <v>0.28241599843966397</v>
      </c>
      <c r="M11" s="17"/>
      <c r="N11" s="17">
        <v>0.247972427720903</v>
      </c>
      <c r="O11" s="17">
        <v>0.286031444544946</v>
      </c>
      <c r="P11" s="17">
        <v>0.31453433722554602</v>
      </c>
      <c r="Q11" s="17">
        <v>0.251126569949704</v>
      </c>
      <c r="R11" s="17"/>
      <c r="S11" s="17">
        <v>0.30276398206942301</v>
      </c>
      <c r="T11" s="17">
        <v>0.27453422506173902</v>
      </c>
      <c r="U11" s="17">
        <v>0.28723378945344802</v>
      </c>
      <c r="V11" s="17">
        <v>0.228090051473303</v>
      </c>
      <c r="W11" s="17">
        <v>0.28287461012812998</v>
      </c>
      <c r="X11" s="17">
        <v>0.24315207432644401</v>
      </c>
      <c r="Y11" s="17">
        <v>0.24517378196108</v>
      </c>
      <c r="Z11" s="17">
        <v>0.34552265051938202</v>
      </c>
      <c r="AA11" s="17">
        <v>0.324338314688978</v>
      </c>
      <c r="AB11" s="17">
        <v>0.24269093621398399</v>
      </c>
      <c r="AC11" s="17">
        <v>0.242179611301029</v>
      </c>
      <c r="AD11" s="17">
        <v>0.19944363529870501</v>
      </c>
      <c r="AE11" s="17"/>
      <c r="AF11" s="17">
        <v>0.21373652810546301</v>
      </c>
      <c r="AG11" s="17">
        <v>0.26231025599414098</v>
      </c>
      <c r="AH11" s="17">
        <v>0.36529176566044103</v>
      </c>
      <c r="AI11" s="17">
        <v>0.38798508998304598</v>
      </c>
      <c r="AJ11" s="17">
        <v>0.20274690960127401</v>
      </c>
      <c r="AK11" s="17"/>
      <c r="AL11" s="17">
        <v>0.28079312635473302</v>
      </c>
      <c r="AM11" s="17">
        <v>0.24222446646937101</v>
      </c>
      <c r="AN11" s="17">
        <v>0.402426320518672</v>
      </c>
      <c r="AO11" s="17">
        <v>0.25932821904686199</v>
      </c>
      <c r="AP11" s="17">
        <v>0.19516694421191999</v>
      </c>
      <c r="AQ11" s="17">
        <v>0.21948666192000599</v>
      </c>
      <c r="AR11" s="17"/>
      <c r="AS11" s="17">
        <v>0.20160290554249899</v>
      </c>
      <c r="AT11" s="17">
        <v>0.291724963717303</v>
      </c>
      <c r="AU11" s="17">
        <v>0.29633353124853001</v>
      </c>
      <c r="AV11" s="17">
        <v>0.24967467023433301</v>
      </c>
      <c r="AW11" s="17">
        <v>0.32268032233680199</v>
      </c>
      <c r="AX11" s="17"/>
      <c r="AY11" s="17">
        <v>0.23341608312211201</v>
      </c>
      <c r="AZ11" s="17">
        <v>0.29679953483633498</v>
      </c>
      <c r="BA11" s="17">
        <v>0.27964725800149098</v>
      </c>
      <c r="BB11" s="17">
        <v>0.27829663906049101</v>
      </c>
      <c r="BC11" s="17">
        <v>0.22673560009678201</v>
      </c>
      <c r="BD11" s="17"/>
      <c r="BE11" s="17">
        <v>0.41871667638494298</v>
      </c>
      <c r="BF11" s="17">
        <v>0.301848114745428</v>
      </c>
      <c r="BG11" s="17">
        <v>0.255674556371358</v>
      </c>
      <c r="BH11" s="17">
        <v>0.26609232186185899</v>
      </c>
      <c r="BI11" s="17"/>
      <c r="BJ11" s="17">
        <v>0.23387270809060501</v>
      </c>
      <c r="BK11" s="17">
        <v>0.25475459741833401</v>
      </c>
      <c r="BL11" s="17">
        <v>0.28520656718764797</v>
      </c>
      <c r="BM11" s="17">
        <v>0.27658614911242901</v>
      </c>
      <c r="BN11" s="17"/>
      <c r="BO11" s="17">
        <v>0.25050144975135102</v>
      </c>
      <c r="BP11" s="17">
        <v>0.24652521773344799</v>
      </c>
      <c r="BQ11" s="17">
        <v>0.28192909781582698</v>
      </c>
      <c r="BR11" s="17"/>
      <c r="BS11" s="17">
        <v>0.26515218224478598</v>
      </c>
      <c r="BT11" s="17">
        <v>0.28543043964618797</v>
      </c>
      <c r="BU11" s="17"/>
      <c r="BV11" s="17">
        <v>0.33321429653971402</v>
      </c>
      <c r="BW11" s="17">
        <v>0.28498131200339</v>
      </c>
      <c r="BX11" s="17">
        <v>0.188520043029069</v>
      </c>
      <c r="BY11" s="17"/>
      <c r="BZ11" s="17">
        <v>0.28408158894617302</v>
      </c>
      <c r="CA11" s="17">
        <v>0.19366109388324099</v>
      </c>
    </row>
    <row r="12" spans="2:79" x14ac:dyDescent="0.3">
      <c r="B12" s="18" t="s">
        <v>324</v>
      </c>
      <c r="C12" s="17">
        <v>0.15972378776080101</v>
      </c>
      <c r="D12" s="17">
        <v>0.139073702974887</v>
      </c>
      <c r="E12" s="17">
        <v>0.18141897178644301</v>
      </c>
      <c r="F12" s="17"/>
      <c r="G12" s="17">
        <v>0.16841451945698899</v>
      </c>
      <c r="H12" s="17">
        <v>0.18530826431467301</v>
      </c>
      <c r="I12" s="17">
        <v>8.67421856932582E-2</v>
      </c>
      <c r="J12" s="17">
        <v>0.18384302358877799</v>
      </c>
      <c r="K12" s="17">
        <v>0.17989906174464201</v>
      </c>
      <c r="L12" s="17">
        <v>0.15894445878809799</v>
      </c>
      <c r="M12" s="17"/>
      <c r="N12" s="17">
        <v>0.145743973716979</v>
      </c>
      <c r="O12" s="17">
        <v>0.15619375422710099</v>
      </c>
      <c r="P12" s="17">
        <v>0.15927760064792601</v>
      </c>
      <c r="Q12" s="17">
        <v>0.17841462051370999</v>
      </c>
      <c r="R12" s="17"/>
      <c r="S12" s="17">
        <v>0.135600940080218</v>
      </c>
      <c r="T12" s="17">
        <v>0.162436004178552</v>
      </c>
      <c r="U12" s="17">
        <v>0.21271090170427001</v>
      </c>
      <c r="V12" s="17">
        <v>0.13216827070815301</v>
      </c>
      <c r="W12" s="17">
        <v>0.19266031874822501</v>
      </c>
      <c r="X12" s="17">
        <v>0.24585050199882899</v>
      </c>
      <c r="Y12" s="17">
        <v>0.211882706345279</v>
      </c>
      <c r="Z12" s="17">
        <v>6.5098562585805902E-2</v>
      </c>
      <c r="AA12" s="17">
        <v>0.107042617944892</v>
      </c>
      <c r="AB12" s="17">
        <v>0.169461061804316</v>
      </c>
      <c r="AC12" s="17">
        <v>0.14356415062138</v>
      </c>
      <c r="AD12" s="17">
        <v>0.13201887633397799</v>
      </c>
      <c r="AE12" s="17"/>
      <c r="AF12" s="17">
        <v>0.18435020893807</v>
      </c>
      <c r="AG12" s="17">
        <v>0.12100051663245</v>
      </c>
      <c r="AH12" s="17">
        <v>0.115657970897729</v>
      </c>
      <c r="AI12" s="17">
        <v>0.12524722139896199</v>
      </c>
      <c r="AJ12" s="17">
        <v>0.167791708282163</v>
      </c>
      <c r="AK12" s="17"/>
      <c r="AL12" s="17">
        <v>0.11423397953099799</v>
      </c>
      <c r="AM12" s="17">
        <v>0.173249874232174</v>
      </c>
      <c r="AN12" s="17">
        <v>0.130790302405278</v>
      </c>
      <c r="AO12" s="17">
        <v>0.125534930687103</v>
      </c>
      <c r="AP12" s="17">
        <v>0.19190268742140501</v>
      </c>
      <c r="AQ12" s="17">
        <v>0.30412397048080198</v>
      </c>
      <c r="AR12" s="17"/>
      <c r="AS12" s="17">
        <v>0.14097294039857999</v>
      </c>
      <c r="AT12" s="17">
        <v>0.151359456640944</v>
      </c>
      <c r="AU12" s="17">
        <v>0.19790607657769399</v>
      </c>
      <c r="AV12" s="17">
        <v>0.164106407781131</v>
      </c>
      <c r="AW12" s="17">
        <v>8.2120611764306198E-2</v>
      </c>
      <c r="AX12" s="17"/>
      <c r="AY12" s="17">
        <v>0.124486984682385</v>
      </c>
      <c r="AZ12" s="17">
        <v>0.15303394255272501</v>
      </c>
      <c r="BA12" s="17">
        <v>0.259891449078058</v>
      </c>
      <c r="BB12" s="17">
        <v>0.134278371364705</v>
      </c>
      <c r="BC12" s="17">
        <v>3.33253108007983E-2</v>
      </c>
      <c r="BD12" s="17"/>
      <c r="BE12" s="17">
        <v>7.9450238976914694E-2</v>
      </c>
      <c r="BF12" s="17">
        <v>0.16543010795865401</v>
      </c>
      <c r="BG12" s="17">
        <v>0.16072817834960301</v>
      </c>
      <c r="BH12" s="17">
        <v>0.16215283128092001</v>
      </c>
      <c r="BI12" s="17"/>
      <c r="BJ12" s="17">
        <v>0.14705191490105399</v>
      </c>
      <c r="BK12" s="17">
        <v>0.113609804647802</v>
      </c>
      <c r="BL12" s="17">
        <v>0.16810491365921301</v>
      </c>
      <c r="BM12" s="17">
        <v>0.16234217144934901</v>
      </c>
      <c r="BN12" s="17"/>
      <c r="BO12" s="17">
        <v>0.13872775461134801</v>
      </c>
      <c r="BP12" s="17">
        <v>0.139234717422721</v>
      </c>
      <c r="BQ12" s="17">
        <v>0.16488613304817801</v>
      </c>
      <c r="BR12" s="17"/>
      <c r="BS12" s="17">
        <v>0.14061173292307899</v>
      </c>
      <c r="BT12" s="17">
        <v>0.179726636274785</v>
      </c>
      <c r="BU12" s="17"/>
      <c r="BV12" s="17">
        <v>0.131525230829665</v>
      </c>
      <c r="BW12" s="17">
        <v>0.16936037988758201</v>
      </c>
      <c r="BX12" s="17">
        <v>0.142868731591802</v>
      </c>
      <c r="BY12" s="17"/>
      <c r="BZ12" s="17">
        <v>0.15563128318861</v>
      </c>
      <c r="CA12" s="17">
        <v>5.8227659737089002E-2</v>
      </c>
    </row>
    <row r="13" spans="2:79" x14ac:dyDescent="0.3">
      <c r="B13" s="18" t="s">
        <v>325</v>
      </c>
      <c r="C13" s="17">
        <v>0.14719655060407399</v>
      </c>
      <c r="D13" s="17">
        <v>0.13929775442603701</v>
      </c>
      <c r="E13" s="17">
        <v>0.15597247865802299</v>
      </c>
      <c r="F13" s="17"/>
      <c r="G13" s="17">
        <v>0.171662558454998</v>
      </c>
      <c r="H13" s="17">
        <v>0.11217771355733699</v>
      </c>
      <c r="I13" s="17">
        <v>0.18740851401514499</v>
      </c>
      <c r="J13" s="17">
        <v>0.14886373803928099</v>
      </c>
      <c r="K13" s="17">
        <v>0.20806380186161899</v>
      </c>
      <c r="L13" s="17">
        <v>9.1626245970430495E-2</v>
      </c>
      <c r="M13" s="17"/>
      <c r="N13" s="17">
        <v>0.19290600007585901</v>
      </c>
      <c r="O13" s="17">
        <v>0.14172632497726501</v>
      </c>
      <c r="P13" s="17">
        <v>8.4220581108417403E-2</v>
      </c>
      <c r="Q13" s="17">
        <v>0.15560205138725</v>
      </c>
      <c r="R13" s="17"/>
      <c r="S13" s="17">
        <v>0.19464127685747901</v>
      </c>
      <c r="T13" s="17">
        <v>0.13570794513085799</v>
      </c>
      <c r="U13" s="17">
        <v>0.13451103470870199</v>
      </c>
      <c r="V13" s="17">
        <v>6.4140906130905798E-2</v>
      </c>
      <c r="W13" s="17">
        <v>0.15092366565838999</v>
      </c>
      <c r="X13" s="17">
        <v>0.18334976007116199</v>
      </c>
      <c r="Y13" s="17">
        <v>8.1039848109244306E-2</v>
      </c>
      <c r="Z13" s="17">
        <v>0.165233615534851</v>
      </c>
      <c r="AA13" s="17">
        <v>0.115872626565271</v>
      </c>
      <c r="AB13" s="17">
        <v>0.175604715722289</v>
      </c>
      <c r="AC13" s="17">
        <v>0.268294668034252</v>
      </c>
      <c r="AD13" s="17">
        <v>0.124452700384426</v>
      </c>
      <c r="AE13" s="17"/>
      <c r="AF13" s="17">
        <v>0.12835028732971299</v>
      </c>
      <c r="AG13" s="17">
        <v>0.18237766409366701</v>
      </c>
      <c r="AH13" s="17">
        <v>0.16335094241979201</v>
      </c>
      <c r="AI13" s="17">
        <v>0.101981728402494</v>
      </c>
      <c r="AJ13" s="17">
        <v>0.11100837497842</v>
      </c>
      <c r="AK13" s="17"/>
      <c r="AL13" s="17">
        <v>0.19582639049599301</v>
      </c>
      <c r="AM13" s="17">
        <v>0.161170253382734</v>
      </c>
      <c r="AN13" s="17">
        <v>8.0961302540554406E-2</v>
      </c>
      <c r="AO13" s="17">
        <v>0.116775322621416</v>
      </c>
      <c r="AP13" s="17">
        <v>0.14180710879217701</v>
      </c>
      <c r="AQ13" s="17">
        <v>0.15022151694081001</v>
      </c>
      <c r="AR13" s="17"/>
      <c r="AS13" s="17">
        <v>0.151509510660299</v>
      </c>
      <c r="AT13" s="17">
        <v>0.16313433120579099</v>
      </c>
      <c r="AU13" s="17">
        <v>0.121197077394829</v>
      </c>
      <c r="AV13" s="17">
        <v>0.12707708321436301</v>
      </c>
      <c r="AW13" s="17">
        <v>0.14959693868910501</v>
      </c>
      <c r="AX13" s="17"/>
      <c r="AY13" s="17">
        <v>0.110927957332583</v>
      </c>
      <c r="AZ13" s="17">
        <v>0.180926263836722</v>
      </c>
      <c r="BA13" s="17">
        <v>0.108260623212153</v>
      </c>
      <c r="BB13" s="17">
        <v>0.185566321260031</v>
      </c>
      <c r="BC13" s="17">
        <v>0.142711825205697</v>
      </c>
      <c r="BD13" s="17"/>
      <c r="BE13" s="17">
        <v>7.1221507021830097E-2</v>
      </c>
      <c r="BF13" s="17">
        <v>0.18331687938000399</v>
      </c>
      <c r="BG13" s="17">
        <v>0.15449618613618299</v>
      </c>
      <c r="BH13" s="17">
        <v>0.12508534743682001</v>
      </c>
      <c r="BI13" s="17"/>
      <c r="BJ13" s="17">
        <v>0.14998726545079799</v>
      </c>
      <c r="BK13" s="17">
        <v>0.17541910345144501</v>
      </c>
      <c r="BL13" s="17">
        <v>0.14034052807813399</v>
      </c>
      <c r="BM13" s="17">
        <v>0.147726289130825</v>
      </c>
      <c r="BN13" s="17"/>
      <c r="BO13" s="17">
        <v>0.20168980708206399</v>
      </c>
      <c r="BP13" s="17">
        <v>0.13891080143434101</v>
      </c>
      <c r="BQ13" s="17">
        <v>0.139539509505827</v>
      </c>
      <c r="BR13" s="17"/>
      <c r="BS13" s="17">
        <v>0.168045284145065</v>
      </c>
      <c r="BT13" s="17">
        <v>0.12165337369588</v>
      </c>
      <c r="BU13" s="17"/>
      <c r="BV13" s="17">
        <v>0.18932052838115099</v>
      </c>
      <c r="BW13" s="17">
        <v>0.12329218310703199</v>
      </c>
      <c r="BX13" s="17">
        <v>0.16973741286205701</v>
      </c>
      <c r="BY13" s="17"/>
      <c r="BZ13" s="17">
        <v>0.13016337871473499</v>
      </c>
      <c r="CA13" s="17">
        <v>0.22062189174981001</v>
      </c>
    </row>
    <row r="14" spans="2:79" x14ac:dyDescent="0.3">
      <c r="B14" s="18" t="s">
        <v>326</v>
      </c>
      <c r="C14" s="17">
        <v>7.2162913417199603E-2</v>
      </c>
      <c r="D14" s="17">
        <v>7.4761744748936196E-2</v>
      </c>
      <c r="E14" s="17">
        <v>6.9944100531442205E-2</v>
      </c>
      <c r="F14" s="17"/>
      <c r="G14" s="17">
        <v>8.50116605669895E-2</v>
      </c>
      <c r="H14" s="17">
        <v>0.119396916066347</v>
      </c>
      <c r="I14" s="17">
        <v>4.0487949811219601E-2</v>
      </c>
      <c r="J14" s="17">
        <v>5.9818997581062301E-2</v>
      </c>
      <c r="K14" s="17">
        <v>8.3795825539952407E-2</v>
      </c>
      <c r="L14" s="17">
        <v>5.6346333741363101E-2</v>
      </c>
      <c r="M14" s="17"/>
      <c r="N14" s="17">
        <v>5.9964322653447998E-2</v>
      </c>
      <c r="O14" s="17">
        <v>6.3118394096300504E-2</v>
      </c>
      <c r="P14" s="17">
        <v>8.0727424033457507E-2</v>
      </c>
      <c r="Q14" s="17">
        <v>7.8682970733059701E-2</v>
      </c>
      <c r="R14" s="17"/>
      <c r="S14" s="17">
        <v>8.2629647341902104E-2</v>
      </c>
      <c r="T14" s="17">
        <v>8.4148610476065797E-2</v>
      </c>
      <c r="U14" s="17">
        <v>6.4645392818675304E-2</v>
      </c>
      <c r="V14" s="17">
        <v>5.2264411902700897E-2</v>
      </c>
      <c r="W14" s="17">
        <v>6.2185760140042998E-2</v>
      </c>
      <c r="X14" s="17">
        <v>9.6915825724441795E-2</v>
      </c>
      <c r="Y14" s="17">
        <v>6.3805854032845402E-2</v>
      </c>
      <c r="Z14" s="17">
        <v>0.113656887418512</v>
      </c>
      <c r="AA14" s="17">
        <v>8.6815525400714105E-2</v>
      </c>
      <c r="AB14" s="17">
        <v>5.1478820064063603E-2</v>
      </c>
      <c r="AC14" s="17">
        <v>3.0451779745463099E-2</v>
      </c>
      <c r="AD14" s="17">
        <v>6.6300329062619803E-2</v>
      </c>
      <c r="AE14" s="17"/>
      <c r="AF14" s="17">
        <v>7.9279248919545603E-2</v>
      </c>
      <c r="AG14" s="17">
        <v>7.7690178995516196E-2</v>
      </c>
      <c r="AH14" s="17">
        <v>7.2057960802234797E-2</v>
      </c>
      <c r="AI14" s="17">
        <v>7.7489835421573602E-2</v>
      </c>
      <c r="AJ14" s="17">
        <v>4.7071696396853102E-2</v>
      </c>
      <c r="AK14" s="17"/>
      <c r="AL14" s="17">
        <v>0.10236019459083399</v>
      </c>
      <c r="AM14" s="17">
        <v>6.7496973815660694E-2</v>
      </c>
      <c r="AN14" s="17">
        <v>4.3974683059667598E-2</v>
      </c>
      <c r="AO14" s="17">
        <v>7.7172775137849897E-2</v>
      </c>
      <c r="AP14" s="17">
        <v>0.10987458524167</v>
      </c>
      <c r="AQ14" s="17">
        <v>1.47923487771504E-2</v>
      </c>
      <c r="AR14" s="17"/>
      <c r="AS14" s="17">
        <v>0.14926508456552401</v>
      </c>
      <c r="AT14" s="17">
        <v>5.7703336024280301E-2</v>
      </c>
      <c r="AU14" s="17">
        <v>5.6847819165817298E-2</v>
      </c>
      <c r="AV14" s="17">
        <v>4.4091503426548703E-2</v>
      </c>
      <c r="AW14" s="17">
        <v>0</v>
      </c>
      <c r="AX14" s="17"/>
      <c r="AY14" s="17">
        <v>0.101077232004399</v>
      </c>
      <c r="AZ14" s="17">
        <v>7.40358013201141E-2</v>
      </c>
      <c r="BA14" s="17">
        <v>5.0767576076776399E-2</v>
      </c>
      <c r="BB14" s="17">
        <v>3.29186402927302E-2</v>
      </c>
      <c r="BC14" s="17">
        <v>0.10994129042795001</v>
      </c>
      <c r="BD14" s="17"/>
      <c r="BE14" s="17">
        <v>8.9365700001104303E-2</v>
      </c>
      <c r="BF14" s="17">
        <v>3.4126079090291597E-2</v>
      </c>
      <c r="BG14" s="17">
        <v>9.0253676873665797E-2</v>
      </c>
      <c r="BH14" s="17">
        <v>5.86824246362221E-2</v>
      </c>
      <c r="BI14" s="17"/>
      <c r="BJ14" s="17">
        <v>8.7727361186661607E-2</v>
      </c>
      <c r="BK14" s="17">
        <v>7.9598703869306703E-2</v>
      </c>
      <c r="BL14" s="17">
        <v>5.8116015177506399E-2</v>
      </c>
      <c r="BM14" s="17">
        <v>7.5800946694195806E-2</v>
      </c>
      <c r="BN14" s="17"/>
      <c r="BO14" s="17">
        <v>7.4157649261746797E-2</v>
      </c>
      <c r="BP14" s="17">
        <v>8.8360116675882894E-2</v>
      </c>
      <c r="BQ14" s="17">
        <v>6.8877324835411105E-2</v>
      </c>
      <c r="BR14" s="17"/>
      <c r="BS14" s="17">
        <v>7.3614011767368398E-2</v>
      </c>
      <c r="BT14" s="17">
        <v>7.10402609172546E-2</v>
      </c>
      <c r="BU14" s="17"/>
      <c r="BV14" s="17">
        <v>8.5386392856158996E-2</v>
      </c>
      <c r="BW14" s="17">
        <v>4.92359565279719E-2</v>
      </c>
      <c r="BX14" s="17">
        <v>0.10143448048666601</v>
      </c>
      <c r="BY14" s="17"/>
      <c r="BZ14" s="17">
        <v>7.6275844577347596E-2</v>
      </c>
      <c r="CA14" s="17">
        <v>6.9961689509864006E-2</v>
      </c>
    </row>
    <row r="15" spans="2:79" x14ac:dyDescent="0.3">
      <c r="B15" s="18" t="s">
        <v>327</v>
      </c>
      <c r="C15" s="19">
        <v>2.7184419130865899E-2</v>
      </c>
      <c r="D15" s="19">
        <v>3.8711312031666799E-2</v>
      </c>
      <c r="E15" s="19">
        <v>1.5719193261058601E-2</v>
      </c>
      <c r="F15" s="19"/>
      <c r="G15" s="19">
        <v>1.13148241962195E-2</v>
      </c>
      <c r="H15" s="19">
        <v>1.02242111286928E-2</v>
      </c>
      <c r="I15" s="19">
        <v>2.9242343924741301E-2</v>
      </c>
      <c r="J15" s="19">
        <v>2.3762691761435199E-2</v>
      </c>
      <c r="K15" s="19">
        <v>2.7072481811069901E-2</v>
      </c>
      <c r="L15" s="19">
        <v>4.7636964582586303E-2</v>
      </c>
      <c r="M15" s="19"/>
      <c r="N15" s="19">
        <v>2.82627482734094E-2</v>
      </c>
      <c r="O15" s="19">
        <v>3.0808348450995698E-2</v>
      </c>
      <c r="P15" s="19">
        <v>1.9829948912890801E-2</v>
      </c>
      <c r="Q15" s="19">
        <v>2.9308941929685101E-2</v>
      </c>
      <c r="R15" s="19"/>
      <c r="S15" s="19">
        <v>0</v>
      </c>
      <c r="T15" s="19">
        <v>4.2316276193023902E-2</v>
      </c>
      <c r="U15" s="19">
        <v>1.8239859387506899E-2</v>
      </c>
      <c r="V15" s="19">
        <v>4.8810306940792497E-2</v>
      </c>
      <c r="W15" s="19">
        <v>0</v>
      </c>
      <c r="X15" s="19">
        <v>0</v>
      </c>
      <c r="Y15" s="19">
        <v>1.7919524956602002E-2</v>
      </c>
      <c r="Z15" s="19">
        <v>3.18216209203811E-2</v>
      </c>
      <c r="AA15" s="19">
        <v>3.6993457345279701E-2</v>
      </c>
      <c r="AB15" s="19">
        <v>4.8104955688437402E-2</v>
      </c>
      <c r="AC15" s="19">
        <v>6.8861064792544599E-2</v>
      </c>
      <c r="AD15" s="19">
        <v>0</v>
      </c>
      <c r="AE15" s="19"/>
      <c r="AF15" s="19">
        <v>5.1763818222149698E-2</v>
      </c>
      <c r="AG15" s="19">
        <v>2.69070325699182E-2</v>
      </c>
      <c r="AH15" s="19">
        <v>0</v>
      </c>
      <c r="AI15" s="19">
        <v>2.6324567455948501E-2</v>
      </c>
      <c r="AJ15" s="19">
        <v>1.6543648573054699E-2</v>
      </c>
      <c r="AK15" s="19"/>
      <c r="AL15" s="19">
        <v>3.1147594809173298E-2</v>
      </c>
      <c r="AM15" s="19">
        <v>4.0424335553423001E-2</v>
      </c>
      <c r="AN15" s="19">
        <v>3.2585169952745498E-2</v>
      </c>
      <c r="AO15" s="19">
        <v>1.79197687836305E-2</v>
      </c>
      <c r="AP15" s="19">
        <v>3.0349026687145699E-2</v>
      </c>
      <c r="AQ15" s="19">
        <v>1.49287560394127E-2</v>
      </c>
      <c r="AR15" s="19"/>
      <c r="AS15" s="19">
        <v>2.2261946822149398E-2</v>
      </c>
      <c r="AT15" s="19">
        <v>2.96691655355504E-2</v>
      </c>
      <c r="AU15" s="19">
        <v>3.40726397297356E-2</v>
      </c>
      <c r="AV15" s="19">
        <v>1.38450259326995E-2</v>
      </c>
      <c r="AW15" s="19">
        <v>0</v>
      </c>
      <c r="AX15" s="19"/>
      <c r="AY15" s="19">
        <v>5.7591706258794499E-2</v>
      </c>
      <c r="AZ15" s="19">
        <v>1.91630605313018E-2</v>
      </c>
      <c r="BA15" s="19">
        <v>1.5962757314539E-2</v>
      </c>
      <c r="BB15" s="19">
        <v>1.6909491460155999E-2</v>
      </c>
      <c r="BC15" s="19">
        <v>0</v>
      </c>
      <c r="BD15" s="19"/>
      <c r="BE15" s="19">
        <v>3.3093251817043E-2</v>
      </c>
      <c r="BF15" s="19">
        <v>3.6461357805350703E-2</v>
      </c>
      <c r="BG15" s="19">
        <v>1.9781831246844999E-2</v>
      </c>
      <c r="BH15" s="19">
        <v>3.3442273827216901E-2</v>
      </c>
      <c r="BI15" s="19"/>
      <c r="BJ15" s="19">
        <v>3.67189646569979E-2</v>
      </c>
      <c r="BK15" s="19">
        <v>0</v>
      </c>
      <c r="BL15" s="19">
        <v>3.6980973154744599E-2</v>
      </c>
      <c r="BM15" s="19">
        <v>2.3581078369108801E-2</v>
      </c>
      <c r="BN15" s="19"/>
      <c r="BO15" s="19">
        <v>0</v>
      </c>
      <c r="BP15" s="19">
        <v>5.0302948173602903E-2</v>
      </c>
      <c r="BQ15" s="19">
        <v>2.7687133792668399E-2</v>
      </c>
      <c r="BR15" s="19"/>
      <c r="BS15" s="19">
        <v>2.4541434000053299E-2</v>
      </c>
      <c r="BT15" s="19">
        <v>3.09076210763287E-2</v>
      </c>
      <c r="BU15" s="19"/>
      <c r="BV15" s="19">
        <v>3.6941354517136399E-2</v>
      </c>
      <c r="BW15" s="19">
        <v>7.0932540513024504E-3</v>
      </c>
      <c r="BX15" s="19">
        <v>4.1029147695762803E-2</v>
      </c>
      <c r="BY15" s="19"/>
      <c r="BZ15" s="19">
        <v>2.6408409335407699E-2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696</v>
      </c>
      <c r="D7" s="10">
        <v>344</v>
      </c>
      <c r="E7" s="10">
        <v>350</v>
      </c>
      <c r="F7" s="10"/>
      <c r="G7" s="10">
        <v>94</v>
      </c>
      <c r="H7" s="10">
        <v>104</v>
      </c>
      <c r="I7" s="10">
        <v>111</v>
      </c>
      <c r="J7" s="10">
        <v>95</v>
      </c>
      <c r="K7" s="10">
        <v>112</v>
      </c>
      <c r="L7" s="10">
        <v>180</v>
      </c>
      <c r="M7" s="10"/>
      <c r="N7" s="10">
        <v>204</v>
      </c>
      <c r="O7" s="10">
        <v>176</v>
      </c>
      <c r="P7" s="10">
        <v>142</v>
      </c>
      <c r="Q7" s="10">
        <v>169</v>
      </c>
      <c r="R7" s="10"/>
      <c r="S7" s="10">
        <v>98</v>
      </c>
      <c r="T7" s="10">
        <v>93</v>
      </c>
      <c r="U7" s="10">
        <v>52</v>
      </c>
      <c r="V7" s="10">
        <v>75</v>
      </c>
      <c r="W7" s="10">
        <v>51</v>
      </c>
      <c r="X7" s="10">
        <v>58</v>
      </c>
      <c r="Y7" s="10">
        <v>51</v>
      </c>
      <c r="Z7" s="10">
        <v>29</v>
      </c>
      <c r="AA7" s="10">
        <v>85</v>
      </c>
      <c r="AB7" s="10">
        <v>57</v>
      </c>
      <c r="AC7" s="10">
        <v>31</v>
      </c>
      <c r="AD7" s="10">
        <v>16</v>
      </c>
      <c r="AE7" s="10"/>
      <c r="AF7" s="10">
        <v>151</v>
      </c>
      <c r="AG7" s="10">
        <v>236</v>
      </c>
      <c r="AH7" s="10">
        <v>53</v>
      </c>
      <c r="AI7" s="10">
        <v>76</v>
      </c>
      <c r="AJ7" s="10">
        <v>42</v>
      </c>
      <c r="AK7" s="10"/>
      <c r="AL7" s="10">
        <v>171</v>
      </c>
      <c r="AM7" s="10">
        <v>125</v>
      </c>
      <c r="AN7" s="10">
        <v>65</v>
      </c>
      <c r="AO7" s="10">
        <v>154</v>
      </c>
      <c r="AP7" s="10">
        <v>56</v>
      </c>
      <c r="AQ7" s="10">
        <v>59</v>
      </c>
      <c r="AR7" s="10"/>
      <c r="AS7" s="10">
        <v>121</v>
      </c>
      <c r="AT7" s="10">
        <v>332</v>
      </c>
      <c r="AU7" s="10">
        <v>159</v>
      </c>
      <c r="AV7" s="10">
        <v>70</v>
      </c>
      <c r="AW7" s="10">
        <v>12</v>
      </c>
      <c r="AX7" s="10"/>
      <c r="AY7" s="10">
        <v>182</v>
      </c>
      <c r="AZ7" s="10">
        <v>261</v>
      </c>
      <c r="BA7" s="10">
        <v>137</v>
      </c>
      <c r="BB7" s="10">
        <v>88</v>
      </c>
      <c r="BC7" s="10">
        <v>26</v>
      </c>
      <c r="BD7" s="10"/>
      <c r="BE7" s="10">
        <v>28</v>
      </c>
      <c r="BF7" s="10">
        <v>124</v>
      </c>
      <c r="BG7" s="10">
        <v>338</v>
      </c>
      <c r="BH7" s="10">
        <v>204</v>
      </c>
      <c r="BI7" s="10"/>
      <c r="BJ7" s="10">
        <v>76</v>
      </c>
      <c r="BK7" s="10">
        <v>49</v>
      </c>
      <c r="BL7" s="10">
        <v>196</v>
      </c>
      <c r="BM7" s="10">
        <v>372</v>
      </c>
      <c r="BN7" s="10"/>
      <c r="BO7" s="10">
        <v>91</v>
      </c>
      <c r="BP7" s="10">
        <v>101</v>
      </c>
      <c r="BQ7" s="10">
        <v>501</v>
      </c>
      <c r="BR7" s="10"/>
      <c r="BS7" s="10">
        <v>395</v>
      </c>
      <c r="BT7" s="10">
        <v>298</v>
      </c>
      <c r="BU7" s="10"/>
      <c r="BV7" s="10">
        <v>166</v>
      </c>
      <c r="BW7" s="10">
        <v>277</v>
      </c>
      <c r="BX7" s="10">
        <v>214</v>
      </c>
      <c r="BY7" s="10"/>
      <c r="BZ7" s="10">
        <v>40</v>
      </c>
      <c r="CA7" s="10">
        <v>37</v>
      </c>
    </row>
    <row r="8" spans="2:79" ht="30" customHeight="1" x14ac:dyDescent="0.3">
      <c r="B8" s="11" t="s">
        <v>20</v>
      </c>
      <c r="C8" s="11">
        <v>694</v>
      </c>
      <c r="D8" s="11">
        <v>348</v>
      </c>
      <c r="E8" s="11">
        <v>345</v>
      </c>
      <c r="F8" s="11"/>
      <c r="G8" s="11">
        <v>89</v>
      </c>
      <c r="H8" s="11">
        <v>110</v>
      </c>
      <c r="I8" s="11">
        <v>113</v>
      </c>
      <c r="J8" s="11">
        <v>109</v>
      </c>
      <c r="K8" s="11">
        <v>104</v>
      </c>
      <c r="L8" s="11">
        <v>169</v>
      </c>
      <c r="M8" s="11"/>
      <c r="N8" s="11">
        <v>190</v>
      </c>
      <c r="O8" s="11">
        <v>181</v>
      </c>
      <c r="P8" s="11">
        <v>148</v>
      </c>
      <c r="Q8" s="11">
        <v>171</v>
      </c>
      <c r="R8" s="11"/>
      <c r="S8" s="11">
        <v>93</v>
      </c>
      <c r="T8" s="11">
        <v>88</v>
      </c>
      <c r="U8" s="11">
        <v>53</v>
      </c>
      <c r="V8" s="11">
        <v>74</v>
      </c>
      <c r="W8" s="11">
        <v>53</v>
      </c>
      <c r="X8" s="11">
        <v>55</v>
      </c>
      <c r="Y8" s="11">
        <v>46</v>
      </c>
      <c r="Z8" s="11">
        <v>31</v>
      </c>
      <c r="AA8" s="11">
        <v>80</v>
      </c>
      <c r="AB8" s="11">
        <v>63</v>
      </c>
      <c r="AC8" s="11">
        <v>40</v>
      </c>
      <c r="AD8" s="11">
        <v>18</v>
      </c>
      <c r="AE8" s="11"/>
      <c r="AF8" s="11">
        <v>145</v>
      </c>
      <c r="AG8" s="11">
        <v>239</v>
      </c>
      <c r="AH8" s="11">
        <v>51</v>
      </c>
      <c r="AI8" s="11">
        <v>76</v>
      </c>
      <c r="AJ8" s="11">
        <v>41</v>
      </c>
      <c r="AK8" s="11"/>
      <c r="AL8" s="11">
        <v>170</v>
      </c>
      <c r="AM8" s="11">
        <v>120</v>
      </c>
      <c r="AN8" s="11">
        <v>65</v>
      </c>
      <c r="AO8" s="11">
        <v>155</v>
      </c>
      <c r="AP8" s="11">
        <v>56</v>
      </c>
      <c r="AQ8" s="11">
        <v>60</v>
      </c>
      <c r="AR8" s="11"/>
      <c r="AS8" s="11">
        <v>119</v>
      </c>
      <c r="AT8" s="11">
        <v>333</v>
      </c>
      <c r="AU8" s="11">
        <v>158</v>
      </c>
      <c r="AV8" s="11">
        <v>70</v>
      </c>
      <c r="AW8" s="11">
        <v>12</v>
      </c>
      <c r="AX8" s="11"/>
      <c r="AY8" s="11">
        <v>176</v>
      </c>
      <c r="AZ8" s="11">
        <v>261</v>
      </c>
      <c r="BA8" s="11">
        <v>139</v>
      </c>
      <c r="BB8" s="11">
        <v>89</v>
      </c>
      <c r="BC8" s="11">
        <v>27</v>
      </c>
      <c r="BD8" s="11"/>
      <c r="BE8" s="11">
        <v>28</v>
      </c>
      <c r="BF8" s="11">
        <v>122</v>
      </c>
      <c r="BG8" s="11">
        <v>340</v>
      </c>
      <c r="BH8" s="11">
        <v>203</v>
      </c>
      <c r="BI8" s="11"/>
      <c r="BJ8" s="11">
        <v>81</v>
      </c>
      <c r="BK8" s="11">
        <v>47</v>
      </c>
      <c r="BL8" s="11">
        <v>195</v>
      </c>
      <c r="BM8" s="11">
        <v>369</v>
      </c>
      <c r="BN8" s="11"/>
      <c r="BO8" s="11">
        <v>93</v>
      </c>
      <c r="BP8" s="11">
        <v>102</v>
      </c>
      <c r="BQ8" s="11">
        <v>496</v>
      </c>
      <c r="BR8" s="11"/>
      <c r="BS8" s="11">
        <v>391</v>
      </c>
      <c r="BT8" s="11">
        <v>301</v>
      </c>
      <c r="BU8" s="11"/>
      <c r="BV8" s="11">
        <v>164</v>
      </c>
      <c r="BW8" s="11">
        <v>279</v>
      </c>
      <c r="BX8" s="11">
        <v>211</v>
      </c>
      <c r="BY8" s="11"/>
      <c r="BZ8" s="11">
        <v>43</v>
      </c>
      <c r="CA8" s="11">
        <v>38</v>
      </c>
    </row>
    <row r="9" spans="2:79" x14ac:dyDescent="0.3">
      <c r="B9" s="18" t="s">
        <v>321</v>
      </c>
      <c r="C9" s="17">
        <v>3.2728354202039699E-2</v>
      </c>
      <c r="D9" s="17">
        <v>4.9057390496080697E-2</v>
      </c>
      <c r="E9" s="17">
        <v>1.64546227350609E-2</v>
      </c>
      <c r="F9" s="17"/>
      <c r="G9" s="17">
        <v>5.4804164619329999E-2</v>
      </c>
      <c r="H9" s="17">
        <v>3.4635250184706298E-2</v>
      </c>
      <c r="I9" s="17">
        <v>7.7750182848107294E-2</v>
      </c>
      <c r="J9" s="17">
        <v>2.1236409071114799E-2</v>
      </c>
      <c r="K9" s="17">
        <v>8.35187015181609E-3</v>
      </c>
      <c r="L9" s="17">
        <v>1.22361381010838E-2</v>
      </c>
      <c r="M9" s="17"/>
      <c r="N9" s="17">
        <v>4.3176137256872298E-2</v>
      </c>
      <c r="O9" s="17">
        <v>2.2713823220435699E-2</v>
      </c>
      <c r="P9" s="17">
        <v>2.0481249125979799E-2</v>
      </c>
      <c r="Q9" s="17">
        <v>4.3251978499434497E-2</v>
      </c>
      <c r="R9" s="17"/>
      <c r="S9" s="17">
        <v>4.7626027326486298E-2</v>
      </c>
      <c r="T9" s="17">
        <v>0</v>
      </c>
      <c r="U9" s="17">
        <v>1.8565446399777901E-2</v>
      </c>
      <c r="V9" s="17">
        <v>4.3981281739790698E-2</v>
      </c>
      <c r="W9" s="17">
        <v>8.0802946152916194E-2</v>
      </c>
      <c r="X9" s="17">
        <v>2.9584752723501102E-2</v>
      </c>
      <c r="Y9" s="17">
        <v>0</v>
      </c>
      <c r="Z9" s="17">
        <v>3.2594886135439101E-2</v>
      </c>
      <c r="AA9" s="17">
        <v>5.0648770316383498E-2</v>
      </c>
      <c r="AB9" s="17">
        <v>3.4408159808099997E-2</v>
      </c>
      <c r="AC9" s="17">
        <v>2.3862027079928499E-2</v>
      </c>
      <c r="AD9" s="17">
        <v>0</v>
      </c>
      <c r="AE9" s="17"/>
      <c r="AF9" s="17">
        <v>3.4371178692402402E-2</v>
      </c>
      <c r="AG9" s="17">
        <v>4.0392166314185303E-2</v>
      </c>
      <c r="AH9" s="17">
        <v>3.6957027137940898E-2</v>
      </c>
      <c r="AI9" s="17">
        <v>1.31262707104336E-2</v>
      </c>
      <c r="AJ9" s="17">
        <v>7.2705444948343995E-2</v>
      </c>
      <c r="AK9" s="17"/>
      <c r="AL9" s="17">
        <v>3.8720738891195199E-2</v>
      </c>
      <c r="AM9" s="17">
        <v>2.4348148292656101E-2</v>
      </c>
      <c r="AN9" s="17">
        <v>2.9178808920257902E-2</v>
      </c>
      <c r="AO9" s="17">
        <v>4.6440240051738003E-2</v>
      </c>
      <c r="AP9" s="17">
        <v>5.4773461905876897E-2</v>
      </c>
      <c r="AQ9" s="17">
        <v>0</v>
      </c>
      <c r="AR9" s="17"/>
      <c r="AS9" s="17">
        <v>6.9580676213517795E-2</v>
      </c>
      <c r="AT9" s="17">
        <v>1.47019120797252E-2</v>
      </c>
      <c r="AU9" s="17">
        <v>3.5099925946123101E-2</v>
      </c>
      <c r="AV9" s="17">
        <v>4.3142009109910402E-2</v>
      </c>
      <c r="AW9" s="17">
        <v>8.0437974039775706E-2</v>
      </c>
      <c r="AX9" s="17"/>
      <c r="AY9" s="17">
        <v>4.9353638512405797E-2</v>
      </c>
      <c r="AZ9" s="17">
        <v>1.7133576477094799E-2</v>
      </c>
      <c r="BA9" s="17">
        <v>1.5747408496868499E-2</v>
      </c>
      <c r="BB9" s="17">
        <v>3.5083513690435497E-2</v>
      </c>
      <c r="BC9" s="17">
        <v>0.15641839498058799</v>
      </c>
      <c r="BD9" s="17"/>
      <c r="BE9" s="17">
        <v>6.1235554692565301E-2</v>
      </c>
      <c r="BF9" s="17">
        <v>5.8571733025734499E-2</v>
      </c>
      <c r="BG9" s="17">
        <v>3.2026201524953397E-2</v>
      </c>
      <c r="BH9" s="17">
        <v>1.46894149661152E-2</v>
      </c>
      <c r="BI9" s="17"/>
      <c r="BJ9" s="17">
        <v>7.4566214721046395E-2</v>
      </c>
      <c r="BK9" s="17">
        <v>4.3511689323013601E-2</v>
      </c>
      <c r="BL9" s="17">
        <v>2.8193110969162199E-2</v>
      </c>
      <c r="BM9" s="17">
        <v>2.48689964395769E-2</v>
      </c>
      <c r="BN9" s="17"/>
      <c r="BO9" s="17">
        <v>6.2894898202933494E-2</v>
      </c>
      <c r="BP9" s="17">
        <v>4.0298847283759501E-2</v>
      </c>
      <c r="BQ9" s="17">
        <v>2.56955470150921E-2</v>
      </c>
      <c r="BR9" s="17"/>
      <c r="BS9" s="17">
        <v>2.6165757535045301E-2</v>
      </c>
      <c r="BT9" s="17">
        <v>4.16052231467249E-2</v>
      </c>
      <c r="BU9" s="17"/>
      <c r="BV9" s="17">
        <v>3.1051186263940499E-2</v>
      </c>
      <c r="BW9" s="17">
        <v>2.25001899261081E-2</v>
      </c>
      <c r="BX9" s="17">
        <v>5.3870923618252103E-2</v>
      </c>
      <c r="BY9" s="17"/>
      <c r="BZ9" s="17">
        <v>2.37557116605445E-2</v>
      </c>
      <c r="CA9" s="17">
        <v>0.15063813344577701</v>
      </c>
    </row>
    <row r="10" spans="2:79" x14ac:dyDescent="0.3">
      <c r="B10" s="18" t="s">
        <v>322</v>
      </c>
      <c r="C10" s="17">
        <v>5.43460067442504E-2</v>
      </c>
      <c r="D10" s="17">
        <v>5.8738395672004097E-2</v>
      </c>
      <c r="E10" s="17">
        <v>4.7239015194867097E-2</v>
      </c>
      <c r="F10" s="17"/>
      <c r="G10" s="17">
        <v>7.5970629463420702E-2</v>
      </c>
      <c r="H10" s="17">
        <v>0.106721878270455</v>
      </c>
      <c r="I10" s="17">
        <v>0.11584183690399801</v>
      </c>
      <c r="J10" s="17">
        <v>3.0265766195727899E-2</v>
      </c>
      <c r="K10" s="17">
        <v>8.3442773776468797E-3</v>
      </c>
      <c r="L10" s="17">
        <v>1.15386097066501E-2</v>
      </c>
      <c r="M10" s="17"/>
      <c r="N10" s="17">
        <v>6.7662823931700394E-2</v>
      </c>
      <c r="O10" s="17">
        <v>7.2766896055142305E-2</v>
      </c>
      <c r="P10" s="17">
        <v>2.1989559369141799E-2</v>
      </c>
      <c r="Q10" s="17">
        <v>4.9684136237169697E-2</v>
      </c>
      <c r="R10" s="17"/>
      <c r="S10" s="17">
        <v>5.4609946758047999E-2</v>
      </c>
      <c r="T10" s="17">
        <v>4.6020392040041699E-2</v>
      </c>
      <c r="U10" s="17">
        <v>7.8143258579018104E-2</v>
      </c>
      <c r="V10" s="17">
        <v>0</v>
      </c>
      <c r="W10" s="17">
        <v>6.4267671851327896E-2</v>
      </c>
      <c r="X10" s="17">
        <v>0.102049120252791</v>
      </c>
      <c r="Y10" s="17">
        <v>6.1975783864470002E-2</v>
      </c>
      <c r="Z10" s="17">
        <v>7.4580210351681595E-2</v>
      </c>
      <c r="AA10" s="17">
        <v>5.8327930542236797E-2</v>
      </c>
      <c r="AB10" s="17">
        <v>7.0907971840143302E-2</v>
      </c>
      <c r="AC10" s="17">
        <v>0</v>
      </c>
      <c r="AD10" s="17">
        <v>6.1191738043574598E-2</v>
      </c>
      <c r="AE10" s="17"/>
      <c r="AF10" s="17">
        <v>3.8586125947078997E-2</v>
      </c>
      <c r="AG10" s="17">
        <v>8.8631418057760397E-2</v>
      </c>
      <c r="AH10" s="17">
        <v>3.8066546662360298E-2</v>
      </c>
      <c r="AI10" s="17">
        <v>5.0998287068404702E-2</v>
      </c>
      <c r="AJ10" s="17">
        <v>5.1613161280895999E-2</v>
      </c>
      <c r="AK10" s="17"/>
      <c r="AL10" s="17">
        <v>0.110535717400974</v>
      </c>
      <c r="AM10" s="17">
        <v>6.4754852346649405E-2</v>
      </c>
      <c r="AN10" s="17">
        <v>3.0511360471799701E-2</v>
      </c>
      <c r="AO10" s="17">
        <v>4.6759176291196303E-2</v>
      </c>
      <c r="AP10" s="17">
        <v>1.8407440102245601E-2</v>
      </c>
      <c r="AQ10" s="17">
        <v>1.50646743783038E-2</v>
      </c>
      <c r="AR10" s="17"/>
      <c r="AS10" s="17">
        <v>6.4370406628293103E-2</v>
      </c>
      <c r="AT10" s="17">
        <v>7.4503910022857597E-2</v>
      </c>
      <c r="AU10" s="17">
        <v>2.1256559729160299E-2</v>
      </c>
      <c r="AV10" s="17">
        <v>2.7500517837944299E-2</v>
      </c>
      <c r="AW10" s="17">
        <v>0</v>
      </c>
      <c r="AX10" s="17"/>
      <c r="AY10" s="17">
        <v>3.5106581402283198E-2</v>
      </c>
      <c r="AZ10" s="17">
        <v>5.7901166655094399E-2</v>
      </c>
      <c r="BA10" s="17">
        <v>7.64848440066275E-2</v>
      </c>
      <c r="BB10" s="17">
        <v>5.43031650559892E-2</v>
      </c>
      <c r="BC10" s="17">
        <v>3.5411742174006999E-2</v>
      </c>
      <c r="BD10" s="17"/>
      <c r="BE10" s="17">
        <v>0.15233532769739899</v>
      </c>
      <c r="BF10" s="17">
        <v>4.0287536344340201E-2</v>
      </c>
      <c r="BG10" s="17">
        <v>4.7542452017864903E-2</v>
      </c>
      <c r="BH10" s="17">
        <v>6.1181946721140898E-2</v>
      </c>
      <c r="BI10" s="17"/>
      <c r="BJ10" s="17">
        <v>5.3923938660464202E-2</v>
      </c>
      <c r="BK10" s="17">
        <v>6.2006258825903299E-2</v>
      </c>
      <c r="BL10" s="17">
        <v>4.47766404724802E-2</v>
      </c>
      <c r="BM10" s="17">
        <v>5.8939391743455798E-2</v>
      </c>
      <c r="BN10" s="17"/>
      <c r="BO10" s="17">
        <v>9.0204835562213606E-2</v>
      </c>
      <c r="BP10" s="17">
        <v>6.9774562387477507E-2</v>
      </c>
      <c r="BQ10" s="17">
        <v>4.4752503667079099E-2</v>
      </c>
      <c r="BR10" s="17"/>
      <c r="BS10" s="17">
        <v>5.2478881011791503E-2</v>
      </c>
      <c r="BT10" s="17">
        <v>5.7348099661200302E-2</v>
      </c>
      <c r="BU10" s="17"/>
      <c r="BV10" s="17">
        <v>4.3432106793466999E-2</v>
      </c>
      <c r="BW10" s="17">
        <v>5.3172455173879897E-2</v>
      </c>
      <c r="BX10" s="17">
        <v>7.4855463252824703E-2</v>
      </c>
      <c r="BY10" s="17"/>
      <c r="BZ10" s="17">
        <v>0.155335874808087</v>
      </c>
      <c r="CA10" s="17">
        <v>0.140980314799591</v>
      </c>
    </row>
    <row r="11" spans="2:79" x14ac:dyDescent="0.3">
      <c r="B11" s="18" t="s">
        <v>323</v>
      </c>
      <c r="C11" s="17">
        <v>7.7669044884365102E-2</v>
      </c>
      <c r="D11" s="17">
        <v>9.2405069750787994E-2</v>
      </c>
      <c r="E11" s="17">
        <v>6.3249798609749802E-2</v>
      </c>
      <c r="F11" s="17"/>
      <c r="G11" s="17">
        <v>0.13358739310334999</v>
      </c>
      <c r="H11" s="17">
        <v>8.9510078578218993E-2</v>
      </c>
      <c r="I11" s="17">
        <v>0.113387403243271</v>
      </c>
      <c r="J11" s="17">
        <v>8.3968917475832697E-2</v>
      </c>
      <c r="K11" s="17">
        <v>7.1064413931355999E-2</v>
      </c>
      <c r="L11" s="17">
        <v>1.6395167606101699E-2</v>
      </c>
      <c r="M11" s="17"/>
      <c r="N11" s="17">
        <v>5.9075324062775103E-2</v>
      </c>
      <c r="O11" s="17">
        <v>7.9798392793324499E-2</v>
      </c>
      <c r="P11" s="17">
        <v>9.2356559592313398E-2</v>
      </c>
      <c r="Q11" s="17">
        <v>8.5580069418263294E-2</v>
      </c>
      <c r="R11" s="17"/>
      <c r="S11" s="17">
        <v>0.11653412640419</v>
      </c>
      <c r="T11" s="17">
        <v>7.6450075445922097E-2</v>
      </c>
      <c r="U11" s="17">
        <v>9.9158913930179393E-2</v>
      </c>
      <c r="V11" s="17">
        <v>5.5646048426743998E-2</v>
      </c>
      <c r="W11" s="17">
        <v>7.9023940602441597E-2</v>
      </c>
      <c r="X11" s="17">
        <v>5.43471222605637E-2</v>
      </c>
      <c r="Y11" s="17">
        <v>9.60470486087278E-2</v>
      </c>
      <c r="Z11" s="17">
        <v>0.14485477957168399</v>
      </c>
      <c r="AA11" s="17">
        <v>7.5984180887620503E-2</v>
      </c>
      <c r="AB11" s="17">
        <v>3.1609881976519601E-2</v>
      </c>
      <c r="AC11" s="17">
        <v>7.0468119633046097E-2</v>
      </c>
      <c r="AD11" s="17">
        <v>0</v>
      </c>
      <c r="AE11" s="17"/>
      <c r="AF11" s="17">
        <v>4.5319245171313402E-2</v>
      </c>
      <c r="AG11" s="17">
        <v>7.0525436653215506E-2</v>
      </c>
      <c r="AH11" s="17">
        <v>0.135610179635762</v>
      </c>
      <c r="AI11" s="17">
        <v>0.106034042271616</v>
      </c>
      <c r="AJ11" s="17">
        <v>8.6457282548126194E-2</v>
      </c>
      <c r="AK11" s="17"/>
      <c r="AL11" s="17">
        <v>8.7058026958901205E-2</v>
      </c>
      <c r="AM11" s="17">
        <v>2.3232387117259799E-2</v>
      </c>
      <c r="AN11" s="17">
        <v>0.12515327642893501</v>
      </c>
      <c r="AO11" s="17">
        <v>7.4969697578223193E-2</v>
      </c>
      <c r="AP11" s="17">
        <v>0.15077243584709901</v>
      </c>
      <c r="AQ11" s="17">
        <v>0</v>
      </c>
      <c r="AR11" s="17"/>
      <c r="AS11" s="17">
        <v>4.6171151638664698E-2</v>
      </c>
      <c r="AT11" s="17">
        <v>8.7661549430871399E-2</v>
      </c>
      <c r="AU11" s="17">
        <v>6.9913733838219499E-2</v>
      </c>
      <c r="AV11" s="17">
        <v>0.102951446902897</v>
      </c>
      <c r="AW11" s="17">
        <v>8.2120611764306198E-2</v>
      </c>
      <c r="AX11" s="17"/>
      <c r="AY11" s="17">
        <v>6.5720099284400701E-2</v>
      </c>
      <c r="AZ11" s="17">
        <v>6.2480777203322103E-2</v>
      </c>
      <c r="BA11" s="17">
        <v>8.8275137721397307E-2</v>
      </c>
      <c r="BB11" s="17">
        <v>0.12868259094534701</v>
      </c>
      <c r="BC11" s="17">
        <v>8.49342172800438E-2</v>
      </c>
      <c r="BD11" s="17"/>
      <c r="BE11" s="17">
        <v>0.15755222399602301</v>
      </c>
      <c r="BF11" s="17">
        <v>0.16263150739419399</v>
      </c>
      <c r="BG11" s="17">
        <v>6.6958691234078799E-2</v>
      </c>
      <c r="BH11" s="17">
        <v>3.4083782994831002E-2</v>
      </c>
      <c r="BI11" s="17"/>
      <c r="BJ11" s="17">
        <v>0.13334401927202499</v>
      </c>
      <c r="BK11" s="17">
        <v>0.101307161184798</v>
      </c>
      <c r="BL11" s="17">
        <v>7.9765218964392606E-2</v>
      </c>
      <c r="BM11" s="17">
        <v>6.1974003559666403E-2</v>
      </c>
      <c r="BN11" s="17"/>
      <c r="BO11" s="17">
        <v>9.7676153397740897E-2</v>
      </c>
      <c r="BP11" s="17">
        <v>0.14755671875585999</v>
      </c>
      <c r="BQ11" s="17">
        <v>5.9967916921700802E-2</v>
      </c>
      <c r="BR11" s="17"/>
      <c r="BS11" s="17">
        <v>6.6503971843386495E-2</v>
      </c>
      <c r="BT11" s="17">
        <v>9.3004097178673903E-2</v>
      </c>
      <c r="BU11" s="17"/>
      <c r="BV11" s="17">
        <v>0.11125620792725199</v>
      </c>
      <c r="BW11" s="17">
        <v>6.0813240344345799E-2</v>
      </c>
      <c r="BX11" s="17">
        <v>8.4026563054489897E-2</v>
      </c>
      <c r="BY11" s="17"/>
      <c r="BZ11" s="17">
        <v>2.77479978300487E-2</v>
      </c>
      <c r="CA11" s="17">
        <v>7.9560382763483498E-2</v>
      </c>
    </row>
    <row r="12" spans="2:79" x14ac:dyDescent="0.3">
      <c r="B12" s="18" t="s">
        <v>324</v>
      </c>
      <c r="C12" s="17">
        <v>0.132692497019961</v>
      </c>
      <c r="D12" s="17">
        <v>0.119425477033846</v>
      </c>
      <c r="E12" s="17">
        <v>0.14679770643522599</v>
      </c>
      <c r="F12" s="17"/>
      <c r="G12" s="17">
        <v>0.12784790662902601</v>
      </c>
      <c r="H12" s="17">
        <v>0.13712448409859301</v>
      </c>
      <c r="I12" s="17">
        <v>0.153057634133383</v>
      </c>
      <c r="J12" s="17">
        <v>0.152254533860155</v>
      </c>
      <c r="K12" s="17">
        <v>0.10841901501507301</v>
      </c>
      <c r="L12" s="17">
        <v>0.12106845897306601</v>
      </c>
      <c r="M12" s="17"/>
      <c r="N12" s="17">
        <v>8.5701340039405105E-2</v>
      </c>
      <c r="O12" s="17">
        <v>0.12706418057014199</v>
      </c>
      <c r="P12" s="17">
        <v>0.15719570050110701</v>
      </c>
      <c r="Q12" s="17">
        <v>0.162618183291731</v>
      </c>
      <c r="R12" s="17"/>
      <c r="S12" s="17">
        <v>9.5997091453905795E-2</v>
      </c>
      <c r="T12" s="17">
        <v>8.4633931533785997E-2</v>
      </c>
      <c r="U12" s="17">
        <v>0.123468006330041</v>
      </c>
      <c r="V12" s="17">
        <v>0.13603987097242201</v>
      </c>
      <c r="W12" s="17">
        <v>0.25220355364438601</v>
      </c>
      <c r="X12" s="17">
        <v>0.17697469192632601</v>
      </c>
      <c r="Y12" s="17">
        <v>0.115278159861764</v>
      </c>
      <c r="Z12" s="17">
        <v>0</v>
      </c>
      <c r="AA12" s="17">
        <v>0.165302526131021</v>
      </c>
      <c r="AB12" s="17">
        <v>0.14114197559215499</v>
      </c>
      <c r="AC12" s="17">
        <v>0.131518881905899</v>
      </c>
      <c r="AD12" s="17">
        <v>0.187200225865256</v>
      </c>
      <c r="AE12" s="17"/>
      <c r="AF12" s="17">
        <v>0.170804459806989</v>
      </c>
      <c r="AG12" s="17">
        <v>0.11145602217514899</v>
      </c>
      <c r="AH12" s="17">
        <v>7.6070441702602201E-2</v>
      </c>
      <c r="AI12" s="17">
        <v>0.19642134099978301</v>
      </c>
      <c r="AJ12" s="17">
        <v>9.2060157619499705E-2</v>
      </c>
      <c r="AK12" s="17"/>
      <c r="AL12" s="17">
        <v>9.79184830984791E-2</v>
      </c>
      <c r="AM12" s="17">
        <v>0.14166495895155001</v>
      </c>
      <c r="AN12" s="17">
        <v>9.6178831402048595E-2</v>
      </c>
      <c r="AO12" s="17">
        <v>0.17554369040139101</v>
      </c>
      <c r="AP12" s="17">
        <v>9.2013023305156899E-2</v>
      </c>
      <c r="AQ12" s="17">
        <v>0.18404594216457201</v>
      </c>
      <c r="AR12" s="17"/>
      <c r="AS12" s="17">
        <v>8.8071753019152002E-2</v>
      </c>
      <c r="AT12" s="17">
        <v>0.118082141518199</v>
      </c>
      <c r="AU12" s="17">
        <v>0.183748017340645</v>
      </c>
      <c r="AV12" s="17">
        <v>0.14304850248437401</v>
      </c>
      <c r="AW12" s="17">
        <v>0.26777766656440499</v>
      </c>
      <c r="AX12" s="17"/>
      <c r="AY12" s="17">
        <v>7.6772622713681404E-2</v>
      </c>
      <c r="AZ12" s="17">
        <v>0.15037748172263499</v>
      </c>
      <c r="BA12" s="17">
        <v>0.16976371117707401</v>
      </c>
      <c r="BB12" s="17">
        <v>0.117664477287834</v>
      </c>
      <c r="BC12" s="17">
        <v>0.19413096800148899</v>
      </c>
      <c r="BD12" s="17"/>
      <c r="BE12" s="17">
        <v>0.177847392116491</v>
      </c>
      <c r="BF12" s="17">
        <v>0.12662109449159101</v>
      </c>
      <c r="BG12" s="17">
        <v>0.14384531170182599</v>
      </c>
      <c r="BH12" s="17">
        <v>0.107593988707232</v>
      </c>
      <c r="BI12" s="17"/>
      <c r="BJ12" s="17">
        <v>0.13605857807143601</v>
      </c>
      <c r="BK12" s="17">
        <v>0.119679386276345</v>
      </c>
      <c r="BL12" s="17">
        <v>0.13284809003747799</v>
      </c>
      <c r="BM12" s="17">
        <v>0.13174640830393999</v>
      </c>
      <c r="BN12" s="17"/>
      <c r="BO12" s="17">
        <v>0.18383841677759799</v>
      </c>
      <c r="BP12" s="17">
        <v>0.14153990929865401</v>
      </c>
      <c r="BQ12" s="17">
        <v>0.116129164524248</v>
      </c>
      <c r="BR12" s="17"/>
      <c r="BS12" s="17">
        <v>0.118719077740107</v>
      </c>
      <c r="BT12" s="17">
        <v>0.14479567642251701</v>
      </c>
      <c r="BU12" s="17"/>
      <c r="BV12" s="17">
        <v>0.124742583214147</v>
      </c>
      <c r="BW12" s="17">
        <v>0.13387615302467501</v>
      </c>
      <c r="BX12" s="17">
        <v>0.123244622824011</v>
      </c>
      <c r="BY12" s="17"/>
      <c r="BZ12" s="17">
        <v>5.7310740330585697E-2</v>
      </c>
      <c r="CA12" s="17">
        <v>9.0431498684667502E-2</v>
      </c>
    </row>
    <row r="13" spans="2:79" x14ac:dyDescent="0.3">
      <c r="B13" s="18" t="s">
        <v>325</v>
      </c>
      <c r="C13" s="17">
        <v>0.232396306460045</v>
      </c>
      <c r="D13" s="17">
        <v>0.225790333423429</v>
      </c>
      <c r="E13" s="17">
        <v>0.23777943653999301</v>
      </c>
      <c r="F13" s="17"/>
      <c r="G13" s="17">
        <v>0.23726247596599201</v>
      </c>
      <c r="H13" s="17">
        <v>0.27307248869997802</v>
      </c>
      <c r="I13" s="17">
        <v>0.217933265769609</v>
      </c>
      <c r="J13" s="17">
        <v>0.29101103502943898</v>
      </c>
      <c r="K13" s="17">
        <v>0.25385828855687098</v>
      </c>
      <c r="L13" s="17">
        <v>0.161496774458946</v>
      </c>
      <c r="M13" s="17"/>
      <c r="N13" s="17">
        <v>0.25744004481726501</v>
      </c>
      <c r="O13" s="17">
        <v>0.23156898674988999</v>
      </c>
      <c r="P13" s="17">
        <v>0.240500036630592</v>
      </c>
      <c r="Q13" s="17">
        <v>0.205160071516332</v>
      </c>
      <c r="R13" s="17"/>
      <c r="S13" s="17">
        <v>0.27538352779938402</v>
      </c>
      <c r="T13" s="17">
        <v>0.19472606051027699</v>
      </c>
      <c r="U13" s="17">
        <v>0.32164205451335598</v>
      </c>
      <c r="V13" s="17">
        <v>0.189487136051703</v>
      </c>
      <c r="W13" s="17">
        <v>0.25628789614373298</v>
      </c>
      <c r="X13" s="17">
        <v>0.31302698454767702</v>
      </c>
      <c r="Y13" s="17">
        <v>0.16289645065834499</v>
      </c>
      <c r="Z13" s="17">
        <v>0.27410486710209397</v>
      </c>
      <c r="AA13" s="17">
        <v>0.184890009594952</v>
      </c>
      <c r="AB13" s="17">
        <v>0.160346872959578</v>
      </c>
      <c r="AC13" s="17">
        <v>0.30394703331991901</v>
      </c>
      <c r="AD13" s="17">
        <v>0.202705447039641</v>
      </c>
      <c r="AE13" s="17"/>
      <c r="AF13" s="17">
        <v>0.17367097648799901</v>
      </c>
      <c r="AG13" s="17">
        <v>0.27311172737588102</v>
      </c>
      <c r="AH13" s="17">
        <v>0.11382942343508599</v>
      </c>
      <c r="AI13" s="17">
        <v>0.23760902512457599</v>
      </c>
      <c r="AJ13" s="17">
        <v>0.249853830644401</v>
      </c>
      <c r="AK13" s="17"/>
      <c r="AL13" s="17">
        <v>0.25884341534348998</v>
      </c>
      <c r="AM13" s="17">
        <v>0.23076467190392999</v>
      </c>
      <c r="AN13" s="17">
        <v>0.14191142904679799</v>
      </c>
      <c r="AO13" s="17">
        <v>0.215356558128071</v>
      </c>
      <c r="AP13" s="17">
        <v>0.30445510798764303</v>
      </c>
      <c r="AQ13" s="17">
        <v>0.24334477316639799</v>
      </c>
      <c r="AR13" s="17"/>
      <c r="AS13" s="17">
        <v>0.25964602751103499</v>
      </c>
      <c r="AT13" s="17">
        <v>0.238108112026298</v>
      </c>
      <c r="AU13" s="17">
        <v>0.26281521932681601</v>
      </c>
      <c r="AV13" s="17">
        <v>0.12224189257596101</v>
      </c>
      <c r="AW13" s="17">
        <v>9.3068751445136405E-2</v>
      </c>
      <c r="AX13" s="17"/>
      <c r="AY13" s="17">
        <v>0.203039405078385</v>
      </c>
      <c r="AZ13" s="17">
        <v>0.243429726490904</v>
      </c>
      <c r="BA13" s="17">
        <v>0.26141991637212197</v>
      </c>
      <c r="BB13" s="17">
        <v>0.243672812607586</v>
      </c>
      <c r="BC13" s="17">
        <v>0.11243757134787501</v>
      </c>
      <c r="BD13" s="17"/>
      <c r="BE13" s="17">
        <v>0.21217367503265799</v>
      </c>
      <c r="BF13" s="17">
        <v>0.208190962677374</v>
      </c>
      <c r="BG13" s="17">
        <v>0.29082805786234101</v>
      </c>
      <c r="BH13" s="17">
        <v>0.14963130241594499</v>
      </c>
      <c r="BI13" s="17"/>
      <c r="BJ13" s="17">
        <v>0.225205651879268</v>
      </c>
      <c r="BK13" s="17">
        <v>0.33962969405521398</v>
      </c>
      <c r="BL13" s="17">
        <v>0.23779772685594</v>
      </c>
      <c r="BM13" s="17">
        <v>0.21685644738715101</v>
      </c>
      <c r="BN13" s="17"/>
      <c r="BO13" s="17">
        <v>0.26371168433551101</v>
      </c>
      <c r="BP13" s="17">
        <v>0.18559474907151799</v>
      </c>
      <c r="BQ13" s="17">
        <v>0.23753463583089601</v>
      </c>
      <c r="BR13" s="17"/>
      <c r="BS13" s="17">
        <v>0.259045767135684</v>
      </c>
      <c r="BT13" s="17">
        <v>0.200214454438877</v>
      </c>
      <c r="BU13" s="17"/>
      <c r="BV13" s="17">
        <v>0.24588002373104401</v>
      </c>
      <c r="BW13" s="17">
        <v>0.240636281490205</v>
      </c>
      <c r="BX13" s="17">
        <v>0.21158143176027</v>
      </c>
      <c r="BY13" s="17"/>
      <c r="BZ13" s="17">
        <v>0.35482621094694899</v>
      </c>
      <c r="CA13" s="17">
        <v>0.26252992575808798</v>
      </c>
    </row>
    <row r="14" spans="2:79" x14ac:dyDescent="0.3">
      <c r="B14" s="18" t="s">
        <v>326</v>
      </c>
      <c r="C14" s="17">
        <v>0.27227327066870799</v>
      </c>
      <c r="D14" s="17">
        <v>0.25478511687559502</v>
      </c>
      <c r="E14" s="17">
        <v>0.29140610892482699</v>
      </c>
      <c r="F14" s="17"/>
      <c r="G14" s="17">
        <v>0.31619676271745301</v>
      </c>
      <c r="H14" s="17">
        <v>0.30934527997848899</v>
      </c>
      <c r="I14" s="17">
        <v>0.24317563853966501</v>
      </c>
      <c r="J14" s="17">
        <v>0.21018102890388199</v>
      </c>
      <c r="K14" s="17">
        <v>0.26710991308333998</v>
      </c>
      <c r="L14" s="17">
        <v>0.28758549942584699</v>
      </c>
      <c r="M14" s="17"/>
      <c r="N14" s="17">
        <v>0.27723147277573701</v>
      </c>
      <c r="O14" s="17">
        <v>0.29887267886158603</v>
      </c>
      <c r="P14" s="17">
        <v>0.25401614014372298</v>
      </c>
      <c r="Q14" s="17">
        <v>0.26232597973581201</v>
      </c>
      <c r="R14" s="17"/>
      <c r="S14" s="17">
        <v>0.25023724050428298</v>
      </c>
      <c r="T14" s="17">
        <v>0.38710517067287697</v>
      </c>
      <c r="U14" s="17">
        <v>0.19071511993446</v>
      </c>
      <c r="V14" s="17">
        <v>0.26381979176785803</v>
      </c>
      <c r="W14" s="17">
        <v>0.17664792587532699</v>
      </c>
      <c r="X14" s="17">
        <v>0.22338472965997699</v>
      </c>
      <c r="Y14" s="17">
        <v>0.29461799795213101</v>
      </c>
      <c r="Z14" s="17">
        <v>0.28085402036764201</v>
      </c>
      <c r="AA14" s="17">
        <v>0.282829544296754</v>
      </c>
      <c r="AB14" s="17">
        <v>0.29855321062974399</v>
      </c>
      <c r="AC14" s="17">
        <v>0.25058271009584299</v>
      </c>
      <c r="AD14" s="17">
        <v>0.364130178124771</v>
      </c>
      <c r="AE14" s="17"/>
      <c r="AF14" s="17">
        <v>0.25916974354040501</v>
      </c>
      <c r="AG14" s="17">
        <v>0.25188052481958101</v>
      </c>
      <c r="AH14" s="17">
        <v>0.387436206638749</v>
      </c>
      <c r="AI14" s="17">
        <v>0.201932182635226</v>
      </c>
      <c r="AJ14" s="17">
        <v>0.31487915929469301</v>
      </c>
      <c r="AK14" s="17"/>
      <c r="AL14" s="17">
        <v>0.27275155474441698</v>
      </c>
      <c r="AM14" s="17">
        <v>0.26780713330129702</v>
      </c>
      <c r="AN14" s="17">
        <v>0.33477578198180802</v>
      </c>
      <c r="AO14" s="17">
        <v>0.249462576941586</v>
      </c>
      <c r="AP14" s="17">
        <v>0.23272348841681001</v>
      </c>
      <c r="AQ14" s="17">
        <v>0.28635602914401798</v>
      </c>
      <c r="AR14" s="17"/>
      <c r="AS14" s="17">
        <v>0.30567936606692397</v>
      </c>
      <c r="AT14" s="17">
        <v>0.278074339035558</v>
      </c>
      <c r="AU14" s="17">
        <v>0.21149494630252699</v>
      </c>
      <c r="AV14" s="17">
        <v>0.29382574116369398</v>
      </c>
      <c r="AW14" s="17">
        <v>0.40372621705902201</v>
      </c>
      <c r="AX14" s="17"/>
      <c r="AY14" s="17">
        <v>0.29879433917711301</v>
      </c>
      <c r="AZ14" s="17">
        <v>0.28711270062100502</v>
      </c>
      <c r="BA14" s="17">
        <v>0.203187568982552</v>
      </c>
      <c r="BB14" s="17">
        <v>0.24814071114907901</v>
      </c>
      <c r="BC14" s="17">
        <v>0.37520928768526601</v>
      </c>
      <c r="BD14" s="17"/>
      <c r="BE14" s="17">
        <v>0.16920458954437101</v>
      </c>
      <c r="BF14" s="17">
        <v>0.24364903979660499</v>
      </c>
      <c r="BG14" s="17">
        <v>0.222777785774806</v>
      </c>
      <c r="BH14" s="17">
        <v>0.38935202646064998</v>
      </c>
      <c r="BI14" s="17"/>
      <c r="BJ14" s="17">
        <v>0.26809218962827303</v>
      </c>
      <c r="BK14" s="17">
        <v>0.31156617312834001</v>
      </c>
      <c r="BL14" s="17">
        <v>0.242800163846219</v>
      </c>
      <c r="BM14" s="17">
        <v>0.28344279130892402</v>
      </c>
      <c r="BN14" s="17"/>
      <c r="BO14" s="17">
        <v>0.25465816699175498</v>
      </c>
      <c r="BP14" s="17">
        <v>0.254151228280391</v>
      </c>
      <c r="BQ14" s="17">
        <v>0.280928080852753</v>
      </c>
      <c r="BR14" s="17"/>
      <c r="BS14" s="17">
        <v>0.27595550195838597</v>
      </c>
      <c r="BT14" s="17">
        <v>0.27036789720333998</v>
      </c>
      <c r="BU14" s="17"/>
      <c r="BV14" s="17">
        <v>0.23622738050945299</v>
      </c>
      <c r="BW14" s="17">
        <v>0.30419726430492</v>
      </c>
      <c r="BX14" s="17">
        <v>0.25653628203293299</v>
      </c>
      <c r="BY14" s="17"/>
      <c r="BZ14" s="17">
        <v>0.17973741225595599</v>
      </c>
      <c r="CA14" s="17">
        <v>0.224066044065339</v>
      </c>
    </row>
    <row r="15" spans="2:79" x14ac:dyDescent="0.3">
      <c r="B15" s="18" t="s">
        <v>327</v>
      </c>
      <c r="C15" s="19">
        <v>0.19789452002063099</v>
      </c>
      <c r="D15" s="19">
        <v>0.19979821674825701</v>
      </c>
      <c r="E15" s="19">
        <v>0.19707331156027599</v>
      </c>
      <c r="F15" s="19"/>
      <c r="G15" s="19">
        <v>5.4330667501427697E-2</v>
      </c>
      <c r="H15" s="19">
        <v>4.9590540189559801E-2</v>
      </c>
      <c r="I15" s="19">
        <v>7.88540385619666E-2</v>
      </c>
      <c r="J15" s="19">
        <v>0.21108230946385001</v>
      </c>
      <c r="K15" s="19">
        <v>0.28285222188389803</v>
      </c>
      <c r="L15" s="19">
        <v>0.38967935172830498</v>
      </c>
      <c r="M15" s="19"/>
      <c r="N15" s="19">
        <v>0.20971285711624499</v>
      </c>
      <c r="O15" s="19">
        <v>0.16721504174947899</v>
      </c>
      <c r="P15" s="19">
        <v>0.21346075463714201</v>
      </c>
      <c r="Q15" s="19">
        <v>0.19137958130125601</v>
      </c>
      <c r="R15" s="19"/>
      <c r="S15" s="19">
        <v>0.159612039753703</v>
      </c>
      <c r="T15" s="19">
        <v>0.211064369797096</v>
      </c>
      <c r="U15" s="19">
        <v>0.16830720031316701</v>
      </c>
      <c r="V15" s="19">
        <v>0.31102587104148199</v>
      </c>
      <c r="W15" s="19">
        <v>9.07660657298687E-2</v>
      </c>
      <c r="X15" s="19">
        <v>0.100632598629165</v>
      </c>
      <c r="Y15" s="19">
        <v>0.26918455905456201</v>
      </c>
      <c r="Z15" s="19">
        <v>0.19301123647145901</v>
      </c>
      <c r="AA15" s="19">
        <v>0.18201703823103199</v>
      </c>
      <c r="AB15" s="19">
        <v>0.26303192719376001</v>
      </c>
      <c r="AC15" s="19">
        <v>0.21962122796536501</v>
      </c>
      <c r="AD15" s="19">
        <v>0.184772410926758</v>
      </c>
      <c r="AE15" s="19"/>
      <c r="AF15" s="19">
        <v>0.278078270353813</v>
      </c>
      <c r="AG15" s="19">
        <v>0.164002704604228</v>
      </c>
      <c r="AH15" s="19">
        <v>0.212030174787499</v>
      </c>
      <c r="AI15" s="19">
        <v>0.19387885118996001</v>
      </c>
      <c r="AJ15" s="19">
        <v>0.13243096366404</v>
      </c>
      <c r="AK15" s="19"/>
      <c r="AL15" s="19">
        <v>0.13417206356254399</v>
      </c>
      <c r="AM15" s="19">
        <v>0.24742784808665799</v>
      </c>
      <c r="AN15" s="19">
        <v>0.242290511748354</v>
      </c>
      <c r="AO15" s="19">
        <v>0.19146806060779401</v>
      </c>
      <c r="AP15" s="19">
        <v>0.146855042435168</v>
      </c>
      <c r="AQ15" s="19">
        <v>0.27118858114670902</v>
      </c>
      <c r="AR15" s="19"/>
      <c r="AS15" s="19">
        <v>0.166480618922414</v>
      </c>
      <c r="AT15" s="19">
        <v>0.18886803588649101</v>
      </c>
      <c r="AU15" s="19">
        <v>0.21567159751650999</v>
      </c>
      <c r="AV15" s="19">
        <v>0.26728988992521902</v>
      </c>
      <c r="AW15" s="19">
        <v>7.2868779127354899E-2</v>
      </c>
      <c r="AX15" s="19"/>
      <c r="AY15" s="19">
        <v>0.27121331383173097</v>
      </c>
      <c r="AZ15" s="19">
        <v>0.18156457082994501</v>
      </c>
      <c r="BA15" s="19">
        <v>0.18512141324335801</v>
      </c>
      <c r="BB15" s="19">
        <v>0.17245272926373001</v>
      </c>
      <c r="BC15" s="19">
        <v>4.1457818530731098E-2</v>
      </c>
      <c r="BD15" s="19"/>
      <c r="BE15" s="19">
        <v>6.9651236920493104E-2</v>
      </c>
      <c r="BF15" s="19">
        <v>0.16004812627016099</v>
      </c>
      <c r="BG15" s="19">
        <v>0.19602149988413101</v>
      </c>
      <c r="BH15" s="19">
        <v>0.243467537734086</v>
      </c>
      <c r="BI15" s="19"/>
      <c r="BJ15" s="19">
        <v>0.108809407767488</v>
      </c>
      <c r="BK15" s="19">
        <v>2.2299637206385399E-2</v>
      </c>
      <c r="BL15" s="19">
        <v>0.233819048854327</v>
      </c>
      <c r="BM15" s="19">
        <v>0.222171961257286</v>
      </c>
      <c r="BN15" s="19"/>
      <c r="BO15" s="19">
        <v>4.7015844732248499E-2</v>
      </c>
      <c r="BP15" s="19">
        <v>0.16108398492234</v>
      </c>
      <c r="BQ15" s="19">
        <v>0.234992151188231</v>
      </c>
      <c r="BR15" s="19"/>
      <c r="BS15" s="19">
        <v>0.20113104277559901</v>
      </c>
      <c r="BT15" s="19">
        <v>0.192664551948667</v>
      </c>
      <c r="BU15" s="19"/>
      <c r="BV15" s="19">
        <v>0.20741051156069601</v>
      </c>
      <c r="BW15" s="19">
        <v>0.18480441573586601</v>
      </c>
      <c r="BX15" s="19">
        <v>0.195884713457219</v>
      </c>
      <c r="BY15" s="19"/>
      <c r="BZ15" s="19">
        <v>0.20128605216782999</v>
      </c>
      <c r="CA15" s="19">
        <v>5.1793700483053602E-2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696</v>
      </c>
      <c r="D7" s="10">
        <v>344</v>
      </c>
      <c r="E7" s="10">
        <v>350</v>
      </c>
      <c r="F7" s="10"/>
      <c r="G7" s="10">
        <v>94</v>
      </c>
      <c r="H7" s="10">
        <v>104</v>
      </c>
      <c r="I7" s="10">
        <v>111</v>
      </c>
      <c r="J7" s="10">
        <v>95</v>
      </c>
      <c r="K7" s="10">
        <v>112</v>
      </c>
      <c r="L7" s="10">
        <v>180</v>
      </c>
      <c r="M7" s="10"/>
      <c r="N7" s="10">
        <v>204</v>
      </c>
      <c r="O7" s="10">
        <v>176</v>
      </c>
      <c r="P7" s="10">
        <v>142</v>
      </c>
      <c r="Q7" s="10">
        <v>169</v>
      </c>
      <c r="R7" s="10"/>
      <c r="S7" s="10">
        <v>98</v>
      </c>
      <c r="T7" s="10">
        <v>93</v>
      </c>
      <c r="U7" s="10">
        <v>52</v>
      </c>
      <c r="V7" s="10">
        <v>75</v>
      </c>
      <c r="W7" s="10">
        <v>51</v>
      </c>
      <c r="X7" s="10">
        <v>58</v>
      </c>
      <c r="Y7" s="10">
        <v>51</v>
      </c>
      <c r="Z7" s="10">
        <v>29</v>
      </c>
      <c r="AA7" s="10">
        <v>85</v>
      </c>
      <c r="AB7" s="10">
        <v>57</v>
      </c>
      <c r="AC7" s="10">
        <v>31</v>
      </c>
      <c r="AD7" s="10">
        <v>16</v>
      </c>
      <c r="AE7" s="10"/>
      <c r="AF7" s="10">
        <v>151</v>
      </c>
      <c r="AG7" s="10">
        <v>236</v>
      </c>
      <c r="AH7" s="10">
        <v>53</v>
      </c>
      <c r="AI7" s="10">
        <v>76</v>
      </c>
      <c r="AJ7" s="10">
        <v>42</v>
      </c>
      <c r="AK7" s="10"/>
      <c r="AL7" s="10">
        <v>171</v>
      </c>
      <c r="AM7" s="10">
        <v>125</v>
      </c>
      <c r="AN7" s="10">
        <v>65</v>
      </c>
      <c r="AO7" s="10">
        <v>154</v>
      </c>
      <c r="AP7" s="10">
        <v>56</v>
      </c>
      <c r="AQ7" s="10">
        <v>59</v>
      </c>
      <c r="AR7" s="10"/>
      <c r="AS7" s="10">
        <v>121</v>
      </c>
      <c r="AT7" s="10">
        <v>332</v>
      </c>
      <c r="AU7" s="10">
        <v>159</v>
      </c>
      <c r="AV7" s="10">
        <v>70</v>
      </c>
      <c r="AW7" s="10">
        <v>12</v>
      </c>
      <c r="AX7" s="10"/>
      <c r="AY7" s="10">
        <v>182</v>
      </c>
      <c r="AZ7" s="10">
        <v>261</v>
      </c>
      <c r="BA7" s="10">
        <v>137</v>
      </c>
      <c r="BB7" s="10">
        <v>88</v>
      </c>
      <c r="BC7" s="10">
        <v>26</v>
      </c>
      <c r="BD7" s="10"/>
      <c r="BE7" s="10">
        <v>28</v>
      </c>
      <c r="BF7" s="10">
        <v>124</v>
      </c>
      <c r="BG7" s="10">
        <v>338</v>
      </c>
      <c r="BH7" s="10">
        <v>204</v>
      </c>
      <c r="BI7" s="10"/>
      <c r="BJ7" s="10">
        <v>76</v>
      </c>
      <c r="BK7" s="10">
        <v>49</v>
      </c>
      <c r="BL7" s="10">
        <v>196</v>
      </c>
      <c r="BM7" s="10">
        <v>372</v>
      </c>
      <c r="BN7" s="10"/>
      <c r="BO7" s="10">
        <v>91</v>
      </c>
      <c r="BP7" s="10">
        <v>101</v>
      </c>
      <c r="BQ7" s="10">
        <v>501</v>
      </c>
      <c r="BR7" s="10"/>
      <c r="BS7" s="10">
        <v>395</v>
      </c>
      <c r="BT7" s="10">
        <v>298</v>
      </c>
      <c r="BU7" s="10"/>
      <c r="BV7" s="10">
        <v>166</v>
      </c>
      <c r="BW7" s="10">
        <v>277</v>
      </c>
      <c r="BX7" s="10">
        <v>214</v>
      </c>
      <c r="BY7" s="10"/>
      <c r="BZ7" s="10">
        <v>40</v>
      </c>
      <c r="CA7" s="10">
        <v>37</v>
      </c>
    </row>
    <row r="8" spans="2:79" ht="30" customHeight="1" x14ac:dyDescent="0.3">
      <c r="B8" s="11" t="s">
        <v>20</v>
      </c>
      <c r="C8" s="11">
        <v>694</v>
      </c>
      <c r="D8" s="11">
        <v>348</v>
      </c>
      <c r="E8" s="11">
        <v>345</v>
      </c>
      <c r="F8" s="11"/>
      <c r="G8" s="11">
        <v>89</v>
      </c>
      <c r="H8" s="11">
        <v>110</v>
      </c>
      <c r="I8" s="11">
        <v>113</v>
      </c>
      <c r="J8" s="11">
        <v>109</v>
      </c>
      <c r="K8" s="11">
        <v>104</v>
      </c>
      <c r="L8" s="11">
        <v>169</v>
      </c>
      <c r="M8" s="11"/>
      <c r="N8" s="11">
        <v>190</v>
      </c>
      <c r="O8" s="11">
        <v>181</v>
      </c>
      <c r="P8" s="11">
        <v>148</v>
      </c>
      <c r="Q8" s="11">
        <v>171</v>
      </c>
      <c r="R8" s="11"/>
      <c r="S8" s="11">
        <v>93</v>
      </c>
      <c r="T8" s="11">
        <v>88</v>
      </c>
      <c r="U8" s="11">
        <v>53</v>
      </c>
      <c r="V8" s="11">
        <v>74</v>
      </c>
      <c r="W8" s="11">
        <v>53</v>
      </c>
      <c r="X8" s="11">
        <v>55</v>
      </c>
      <c r="Y8" s="11">
        <v>46</v>
      </c>
      <c r="Z8" s="11">
        <v>31</v>
      </c>
      <c r="AA8" s="11">
        <v>80</v>
      </c>
      <c r="AB8" s="11">
        <v>63</v>
      </c>
      <c r="AC8" s="11">
        <v>40</v>
      </c>
      <c r="AD8" s="11">
        <v>18</v>
      </c>
      <c r="AE8" s="11"/>
      <c r="AF8" s="11">
        <v>145</v>
      </c>
      <c r="AG8" s="11">
        <v>239</v>
      </c>
      <c r="AH8" s="11">
        <v>51</v>
      </c>
      <c r="AI8" s="11">
        <v>76</v>
      </c>
      <c r="AJ8" s="11">
        <v>41</v>
      </c>
      <c r="AK8" s="11"/>
      <c r="AL8" s="11">
        <v>170</v>
      </c>
      <c r="AM8" s="11">
        <v>120</v>
      </c>
      <c r="AN8" s="11">
        <v>65</v>
      </c>
      <c r="AO8" s="11">
        <v>155</v>
      </c>
      <c r="AP8" s="11">
        <v>56</v>
      </c>
      <c r="AQ8" s="11">
        <v>60</v>
      </c>
      <c r="AR8" s="11"/>
      <c r="AS8" s="11">
        <v>119</v>
      </c>
      <c r="AT8" s="11">
        <v>333</v>
      </c>
      <c r="AU8" s="11">
        <v>158</v>
      </c>
      <c r="AV8" s="11">
        <v>70</v>
      </c>
      <c r="AW8" s="11">
        <v>12</v>
      </c>
      <c r="AX8" s="11"/>
      <c r="AY8" s="11">
        <v>176</v>
      </c>
      <c r="AZ8" s="11">
        <v>261</v>
      </c>
      <c r="BA8" s="11">
        <v>139</v>
      </c>
      <c r="BB8" s="11">
        <v>89</v>
      </c>
      <c r="BC8" s="11">
        <v>27</v>
      </c>
      <c r="BD8" s="11"/>
      <c r="BE8" s="11">
        <v>28</v>
      </c>
      <c r="BF8" s="11">
        <v>122</v>
      </c>
      <c r="BG8" s="11">
        <v>340</v>
      </c>
      <c r="BH8" s="11">
        <v>203</v>
      </c>
      <c r="BI8" s="11"/>
      <c r="BJ8" s="11">
        <v>81</v>
      </c>
      <c r="BK8" s="11">
        <v>47</v>
      </c>
      <c r="BL8" s="11">
        <v>195</v>
      </c>
      <c r="BM8" s="11">
        <v>369</v>
      </c>
      <c r="BN8" s="11"/>
      <c r="BO8" s="11">
        <v>93</v>
      </c>
      <c r="BP8" s="11">
        <v>102</v>
      </c>
      <c r="BQ8" s="11">
        <v>496</v>
      </c>
      <c r="BR8" s="11"/>
      <c r="BS8" s="11">
        <v>391</v>
      </c>
      <c r="BT8" s="11">
        <v>301</v>
      </c>
      <c r="BU8" s="11"/>
      <c r="BV8" s="11">
        <v>164</v>
      </c>
      <c r="BW8" s="11">
        <v>279</v>
      </c>
      <c r="BX8" s="11">
        <v>211</v>
      </c>
      <c r="BY8" s="11"/>
      <c r="BZ8" s="11">
        <v>43</v>
      </c>
      <c r="CA8" s="11">
        <v>38</v>
      </c>
    </row>
    <row r="9" spans="2:79" x14ac:dyDescent="0.3">
      <c r="B9" s="18" t="s">
        <v>321</v>
      </c>
      <c r="C9" s="17">
        <v>7.9033247041311205E-2</v>
      </c>
      <c r="D9" s="17">
        <v>8.5821573645794902E-2</v>
      </c>
      <c r="E9" s="17">
        <v>7.2630663797512804E-2</v>
      </c>
      <c r="F9" s="17"/>
      <c r="G9" s="17">
        <v>8.8487926006893494E-2</v>
      </c>
      <c r="H9" s="17">
        <v>9.7664670754119096E-2</v>
      </c>
      <c r="I9" s="17">
        <v>0.16275613514180501</v>
      </c>
      <c r="J9" s="17">
        <v>4.1260178097110099E-2</v>
      </c>
      <c r="K9" s="17">
        <v>4.5822127857274901E-2</v>
      </c>
      <c r="L9" s="17">
        <v>5.0944483814535799E-2</v>
      </c>
      <c r="M9" s="17"/>
      <c r="N9" s="17">
        <v>8.2918422297932504E-2</v>
      </c>
      <c r="O9" s="17">
        <v>6.7323904686984598E-2</v>
      </c>
      <c r="P9" s="17">
        <v>0.114410537276038</v>
      </c>
      <c r="Q9" s="17">
        <v>5.8746369637141999E-2</v>
      </c>
      <c r="R9" s="17"/>
      <c r="S9" s="17">
        <v>5.1577913888183301E-2</v>
      </c>
      <c r="T9" s="17">
        <v>1.97083208118102E-2</v>
      </c>
      <c r="U9" s="17">
        <v>3.6619578338832198E-2</v>
      </c>
      <c r="V9" s="17">
        <v>7.10334567331702E-2</v>
      </c>
      <c r="W9" s="17">
        <v>0.118497605961306</v>
      </c>
      <c r="X9" s="17">
        <v>0.14161923437874099</v>
      </c>
      <c r="Y9" s="17">
        <v>3.7834834760137298E-2</v>
      </c>
      <c r="Z9" s="17">
        <v>0.14383851322302499</v>
      </c>
      <c r="AA9" s="17">
        <v>8.3172171452932403E-2</v>
      </c>
      <c r="AB9" s="17">
        <v>7.1775147601904093E-2</v>
      </c>
      <c r="AC9" s="17">
        <v>0.21273196777473999</v>
      </c>
      <c r="AD9" s="17">
        <v>6.4237636814984206E-2</v>
      </c>
      <c r="AE9" s="17"/>
      <c r="AF9" s="17">
        <v>6.7791719919181606E-2</v>
      </c>
      <c r="AG9" s="17">
        <v>9.4374566846636906E-2</v>
      </c>
      <c r="AH9" s="17">
        <v>0.12572832414326801</v>
      </c>
      <c r="AI9" s="17">
        <v>5.6132023635061097E-2</v>
      </c>
      <c r="AJ9" s="17">
        <v>0.106393367405149</v>
      </c>
      <c r="AK9" s="17"/>
      <c r="AL9" s="17">
        <v>8.1933451908389299E-2</v>
      </c>
      <c r="AM9" s="17">
        <v>8.6838807301303098E-2</v>
      </c>
      <c r="AN9" s="17">
        <v>7.0760136088778999E-2</v>
      </c>
      <c r="AO9" s="17">
        <v>9.8197371422652793E-2</v>
      </c>
      <c r="AP9" s="17">
        <v>5.1734267115669801E-2</v>
      </c>
      <c r="AQ9" s="17">
        <v>7.2612176358060596E-2</v>
      </c>
      <c r="AR9" s="17"/>
      <c r="AS9" s="17">
        <v>0.13785497763169799</v>
      </c>
      <c r="AT9" s="17">
        <v>5.6125090355386702E-2</v>
      </c>
      <c r="AU9" s="17">
        <v>7.1539599793692302E-2</v>
      </c>
      <c r="AV9" s="17">
        <v>4.5331245323391403E-2</v>
      </c>
      <c r="AW9" s="17">
        <v>0.42926153532640099</v>
      </c>
      <c r="AX9" s="17"/>
      <c r="AY9" s="17">
        <v>0.11904927376306899</v>
      </c>
      <c r="AZ9" s="17">
        <v>4.9618303599159197E-2</v>
      </c>
      <c r="BA9" s="17">
        <v>4.5006119016927797E-2</v>
      </c>
      <c r="BB9" s="17">
        <v>0.11952463976934399</v>
      </c>
      <c r="BC9" s="17">
        <v>0.149283679082479</v>
      </c>
      <c r="BD9" s="17"/>
      <c r="BE9" s="17">
        <v>0.130516427429861</v>
      </c>
      <c r="BF9" s="17">
        <v>7.8218863936114796E-2</v>
      </c>
      <c r="BG9" s="17">
        <v>6.1586153752821199E-2</v>
      </c>
      <c r="BH9" s="17">
        <v>0.10239912541047901</v>
      </c>
      <c r="BI9" s="17"/>
      <c r="BJ9" s="17">
        <v>0.13861273390735401</v>
      </c>
      <c r="BK9" s="17">
        <v>0.160601022196279</v>
      </c>
      <c r="BL9" s="17">
        <v>5.3285137281704101E-2</v>
      </c>
      <c r="BM9" s="17">
        <v>6.9865445562365402E-2</v>
      </c>
      <c r="BN9" s="17"/>
      <c r="BO9" s="17">
        <v>0.141325748819178</v>
      </c>
      <c r="BP9" s="17">
        <v>6.1513002305166702E-2</v>
      </c>
      <c r="BQ9" s="17">
        <v>7.1410904326131397E-2</v>
      </c>
      <c r="BR9" s="17"/>
      <c r="BS9" s="17">
        <v>8.9878012154594095E-2</v>
      </c>
      <c r="BT9" s="17">
        <v>6.5772703707680402E-2</v>
      </c>
      <c r="BU9" s="17"/>
      <c r="BV9" s="17">
        <v>3.7042727925665597E-2</v>
      </c>
      <c r="BW9" s="17">
        <v>8.9150900243250897E-2</v>
      </c>
      <c r="BX9" s="17">
        <v>9.7372216836597303E-2</v>
      </c>
      <c r="BY9" s="17"/>
      <c r="BZ9" s="17">
        <v>5.2563836140570599E-2</v>
      </c>
      <c r="CA9" s="17">
        <v>0.17715013848071801</v>
      </c>
    </row>
    <row r="10" spans="2:79" x14ac:dyDescent="0.3">
      <c r="B10" s="18" t="s">
        <v>322</v>
      </c>
      <c r="C10" s="17">
        <v>0.14499041721472</v>
      </c>
      <c r="D10" s="17">
        <v>0.15678803431692301</v>
      </c>
      <c r="E10" s="17">
        <v>0.13390553276358599</v>
      </c>
      <c r="F10" s="17"/>
      <c r="G10" s="17">
        <v>0.180602409799488</v>
      </c>
      <c r="H10" s="17">
        <v>0.131907271566923</v>
      </c>
      <c r="I10" s="17">
        <v>0.20638816977278099</v>
      </c>
      <c r="J10" s="17">
        <v>0.115315889005736</v>
      </c>
      <c r="K10" s="17">
        <v>0.161818963426313</v>
      </c>
      <c r="L10" s="17">
        <v>0.10254250170495</v>
      </c>
      <c r="M10" s="17"/>
      <c r="N10" s="17">
        <v>0.17567223012677699</v>
      </c>
      <c r="O10" s="17">
        <v>0.138270980172435</v>
      </c>
      <c r="P10" s="17">
        <v>0.101076336723563</v>
      </c>
      <c r="Q10" s="17">
        <v>0.149292832575803</v>
      </c>
      <c r="R10" s="17"/>
      <c r="S10" s="17">
        <v>0.18052146641995701</v>
      </c>
      <c r="T10" s="17">
        <v>0.13926939504119701</v>
      </c>
      <c r="U10" s="17">
        <v>0.153333534383222</v>
      </c>
      <c r="V10" s="17">
        <v>0.186394008075178</v>
      </c>
      <c r="W10" s="17">
        <v>1.6986666079223799E-2</v>
      </c>
      <c r="X10" s="17">
        <v>0.15369980177269699</v>
      </c>
      <c r="Y10" s="17">
        <v>0.17322745005856</v>
      </c>
      <c r="Z10" s="17">
        <v>0.220499227813062</v>
      </c>
      <c r="AA10" s="17">
        <v>0.14306998087870801</v>
      </c>
      <c r="AB10" s="17">
        <v>5.5291689941997103E-2</v>
      </c>
      <c r="AC10" s="17">
        <v>0.186478384840222</v>
      </c>
      <c r="AD10" s="17">
        <v>0.17052498608945599</v>
      </c>
      <c r="AE10" s="17"/>
      <c r="AF10" s="17">
        <v>0.12871314413885401</v>
      </c>
      <c r="AG10" s="17">
        <v>0.159688453606046</v>
      </c>
      <c r="AH10" s="17">
        <v>8.5052512911319197E-2</v>
      </c>
      <c r="AI10" s="17">
        <v>0.15480093024209299</v>
      </c>
      <c r="AJ10" s="17">
        <v>0.124440429559021</v>
      </c>
      <c r="AK10" s="17"/>
      <c r="AL10" s="17">
        <v>0.20236549545028401</v>
      </c>
      <c r="AM10" s="17">
        <v>0.10387608144777601</v>
      </c>
      <c r="AN10" s="17">
        <v>0.13832662142814101</v>
      </c>
      <c r="AO10" s="17">
        <v>0.14471407138817899</v>
      </c>
      <c r="AP10" s="17">
        <v>0.14393285546387899</v>
      </c>
      <c r="AQ10" s="17">
        <v>8.4703166076539604E-2</v>
      </c>
      <c r="AR10" s="17"/>
      <c r="AS10" s="17">
        <v>0.120880356699437</v>
      </c>
      <c r="AT10" s="17">
        <v>0.16801778859962099</v>
      </c>
      <c r="AU10" s="17">
        <v>0.122230719829043</v>
      </c>
      <c r="AV10" s="17">
        <v>0.11048380987848</v>
      </c>
      <c r="AW10" s="17">
        <v>0.17325267302986999</v>
      </c>
      <c r="AX10" s="17"/>
      <c r="AY10" s="17">
        <v>0.11119500481642</v>
      </c>
      <c r="AZ10" s="17">
        <v>0.154626084093793</v>
      </c>
      <c r="BA10" s="17">
        <v>0.172329637750573</v>
      </c>
      <c r="BB10" s="17">
        <v>0.139102003267254</v>
      </c>
      <c r="BC10" s="17">
        <v>0.16093881428956899</v>
      </c>
      <c r="BD10" s="17"/>
      <c r="BE10" s="17">
        <v>0.12640275668255399</v>
      </c>
      <c r="BF10" s="17">
        <v>0.11081136722485101</v>
      </c>
      <c r="BG10" s="17">
        <v>0.14486793960616901</v>
      </c>
      <c r="BH10" s="17">
        <v>0.16974316822452201</v>
      </c>
      <c r="BI10" s="17"/>
      <c r="BJ10" s="17">
        <v>0.16359855599541001</v>
      </c>
      <c r="BK10" s="17">
        <v>0.119310909282741</v>
      </c>
      <c r="BL10" s="17">
        <v>0.14407336254563399</v>
      </c>
      <c r="BM10" s="17">
        <v>0.14338194538327501</v>
      </c>
      <c r="BN10" s="17"/>
      <c r="BO10" s="17">
        <v>0.102026571736268</v>
      </c>
      <c r="BP10" s="17">
        <v>0.19770632089494899</v>
      </c>
      <c r="BQ10" s="17">
        <v>0.14305472461107499</v>
      </c>
      <c r="BR10" s="17"/>
      <c r="BS10" s="17">
        <v>0.147828268491704</v>
      </c>
      <c r="BT10" s="17">
        <v>0.14283578557830401</v>
      </c>
      <c r="BU10" s="17"/>
      <c r="BV10" s="17">
        <v>0.113406882586889</v>
      </c>
      <c r="BW10" s="17">
        <v>0.15004528958513499</v>
      </c>
      <c r="BX10" s="17">
        <v>0.173009753474137</v>
      </c>
      <c r="BY10" s="17"/>
      <c r="BZ10" s="17">
        <v>0.17494216680472899</v>
      </c>
      <c r="CA10" s="17">
        <v>0.130664709664882</v>
      </c>
    </row>
    <row r="11" spans="2:79" x14ac:dyDescent="0.3">
      <c r="B11" s="18" t="s">
        <v>323</v>
      </c>
      <c r="C11" s="17">
        <v>0.204366934517207</v>
      </c>
      <c r="D11" s="17">
        <v>0.190744628700384</v>
      </c>
      <c r="E11" s="17">
        <v>0.219227562414821</v>
      </c>
      <c r="F11" s="17"/>
      <c r="G11" s="17">
        <v>0.26311809379516099</v>
      </c>
      <c r="H11" s="17">
        <v>0.233150797955641</v>
      </c>
      <c r="I11" s="17">
        <v>0.130127959561116</v>
      </c>
      <c r="J11" s="17">
        <v>0.26274404425829601</v>
      </c>
      <c r="K11" s="17">
        <v>0.173225649356471</v>
      </c>
      <c r="L11" s="17">
        <v>0.18527070173388299</v>
      </c>
      <c r="M11" s="17"/>
      <c r="N11" s="17">
        <v>0.19862814762283201</v>
      </c>
      <c r="O11" s="17">
        <v>0.19635531820225599</v>
      </c>
      <c r="P11" s="17">
        <v>0.23574965417187499</v>
      </c>
      <c r="Q11" s="17">
        <v>0.19792263361128101</v>
      </c>
      <c r="R11" s="17"/>
      <c r="S11" s="17">
        <v>0.220318632920145</v>
      </c>
      <c r="T11" s="17">
        <v>0.25614105800710302</v>
      </c>
      <c r="U11" s="17">
        <v>0.159719418118416</v>
      </c>
      <c r="V11" s="17">
        <v>0.199608501767922</v>
      </c>
      <c r="W11" s="17">
        <v>0.221808301546808</v>
      </c>
      <c r="X11" s="17">
        <v>0.149139892372329</v>
      </c>
      <c r="Y11" s="17">
        <v>0.18944708433922</v>
      </c>
      <c r="Z11" s="17">
        <v>0.10117458671280601</v>
      </c>
      <c r="AA11" s="17">
        <v>0.21984437826518399</v>
      </c>
      <c r="AB11" s="17">
        <v>0.240875584828559</v>
      </c>
      <c r="AC11" s="17">
        <v>9.6443999600109506E-2</v>
      </c>
      <c r="AD11" s="17">
        <v>0.39797875366482899</v>
      </c>
      <c r="AE11" s="17"/>
      <c r="AF11" s="17">
        <v>0.128215979418424</v>
      </c>
      <c r="AG11" s="17">
        <v>0.22691226797363201</v>
      </c>
      <c r="AH11" s="17">
        <v>0.23954748513274801</v>
      </c>
      <c r="AI11" s="17">
        <v>0.23752400231485099</v>
      </c>
      <c r="AJ11" s="17">
        <v>0.16251835384973001</v>
      </c>
      <c r="AK11" s="17"/>
      <c r="AL11" s="17">
        <v>0.27054103521938</v>
      </c>
      <c r="AM11" s="17">
        <v>0.17330731182503401</v>
      </c>
      <c r="AN11" s="17">
        <v>0.21526293775013799</v>
      </c>
      <c r="AO11" s="17">
        <v>0.17494590084675801</v>
      </c>
      <c r="AP11" s="17">
        <v>0.122362854216513</v>
      </c>
      <c r="AQ11" s="17">
        <v>0.199868852319248</v>
      </c>
      <c r="AR11" s="17"/>
      <c r="AS11" s="17">
        <v>0.184117043900733</v>
      </c>
      <c r="AT11" s="17">
        <v>0.20426805188109801</v>
      </c>
      <c r="AU11" s="17">
        <v>0.21373939685162099</v>
      </c>
      <c r="AV11" s="17">
        <v>0.23457887019534601</v>
      </c>
      <c r="AW11" s="17">
        <v>0.14916972620785299</v>
      </c>
      <c r="AX11" s="17"/>
      <c r="AY11" s="17">
        <v>0.150714979551929</v>
      </c>
      <c r="AZ11" s="17">
        <v>0.238026222237433</v>
      </c>
      <c r="BA11" s="17">
        <v>0.250347138821232</v>
      </c>
      <c r="BB11" s="17">
        <v>0.15270494489596501</v>
      </c>
      <c r="BC11" s="17">
        <v>0.17690806316076901</v>
      </c>
      <c r="BD11" s="17"/>
      <c r="BE11" s="17">
        <v>0.212253643706248</v>
      </c>
      <c r="BF11" s="17">
        <v>0.22847693126220001</v>
      </c>
      <c r="BG11" s="17">
        <v>0.19078503803455901</v>
      </c>
      <c r="BH11" s="17">
        <v>0.21344262831095001</v>
      </c>
      <c r="BI11" s="17"/>
      <c r="BJ11" s="17">
        <v>0.150363154836923</v>
      </c>
      <c r="BK11" s="17">
        <v>0.16179185163673299</v>
      </c>
      <c r="BL11" s="17">
        <v>0.21688726642446099</v>
      </c>
      <c r="BM11" s="17">
        <v>0.21648086631421301</v>
      </c>
      <c r="BN11" s="17"/>
      <c r="BO11" s="17">
        <v>0.17164392911028301</v>
      </c>
      <c r="BP11" s="17">
        <v>0.204262298924382</v>
      </c>
      <c r="BQ11" s="17">
        <v>0.209775448509365</v>
      </c>
      <c r="BR11" s="17"/>
      <c r="BS11" s="17">
        <v>0.200490219753023</v>
      </c>
      <c r="BT11" s="17">
        <v>0.21156869109745199</v>
      </c>
      <c r="BU11" s="17"/>
      <c r="BV11" s="17">
        <v>0.20183168895885101</v>
      </c>
      <c r="BW11" s="17">
        <v>0.217217762919724</v>
      </c>
      <c r="BX11" s="17">
        <v>0.17765107953534001</v>
      </c>
      <c r="BY11" s="17"/>
      <c r="BZ11" s="17">
        <v>0.14776135439834001</v>
      </c>
      <c r="CA11" s="17">
        <v>0.196852698440032</v>
      </c>
    </row>
    <row r="12" spans="2:79" x14ac:dyDescent="0.3">
      <c r="B12" s="18" t="s">
        <v>324</v>
      </c>
      <c r="C12" s="17">
        <v>0.23242493734900399</v>
      </c>
      <c r="D12" s="17">
        <v>0.21171320609001501</v>
      </c>
      <c r="E12" s="17">
        <v>0.25160334281063701</v>
      </c>
      <c r="F12" s="17"/>
      <c r="G12" s="17">
        <v>0.17888769633419499</v>
      </c>
      <c r="H12" s="17">
        <v>0.25233175795380203</v>
      </c>
      <c r="I12" s="17">
        <v>0.23687367021561301</v>
      </c>
      <c r="J12" s="17">
        <v>0.19415986915479</v>
      </c>
      <c r="K12" s="17">
        <v>0.21377550510915</v>
      </c>
      <c r="L12" s="17">
        <v>0.28115498996326399</v>
      </c>
      <c r="M12" s="17"/>
      <c r="N12" s="17">
        <v>0.21104204872555901</v>
      </c>
      <c r="O12" s="17">
        <v>0.199715992627125</v>
      </c>
      <c r="P12" s="17">
        <v>0.24740172790587101</v>
      </c>
      <c r="Q12" s="17">
        <v>0.27239357583045798</v>
      </c>
      <c r="R12" s="17"/>
      <c r="S12" s="17">
        <v>0.257826413539541</v>
      </c>
      <c r="T12" s="17">
        <v>0.23667290492705101</v>
      </c>
      <c r="U12" s="17">
        <v>0.230636246800411</v>
      </c>
      <c r="V12" s="17">
        <v>0.202459684116471</v>
      </c>
      <c r="W12" s="17">
        <v>0.26089045508923397</v>
      </c>
      <c r="X12" s="17">
        <v>0.237786518867171</v>
      </c>
      <c r="Y12" s="17">
        <v>0.237992104194092</v>
      </c>
      <c r="Z12" s="17">
        <v>0.30387667874470098</v>
      </c>
      <c r="AA12" s="17">
        <v>0.219040832052528</v>
      </c>
      <c r="AB12" s="17">
        <v>0.18964731169927199</v>
      </c>
      <c r="AC12" s="17">
        <v>0.23125969475098901</v>
      </c>
      <c r="AD12" s="17">
        <v>0.18344481026415599</v>
      </c>
      <c r="AE12" s="17"/>
      <c r="AF12" s="17">
        <v>0.283739345563081</v>
      </c>
      <c r="AG12" s="17">
        <v>0.18332455058598701</v>
      </c>
      <c r="AH12" s="17">
        <v>0.13356705196264901</v>
      </c>
      <c r="AI12" s="17">
        <v>0.21634890116187799</v>
      </c>
      <c r="AJ12" s="17">
        <v>0.244397586403238</v>
      </c>
      <c r="AK12" s="17"/>
      <c r="AL12" s="17">
        <v>0.163655881281353</v>
      </c>
      <c r="AM12" s="17">
        <v>0.25580605665587403</v>
      </c>
      <c r="AN12" s="17">
        <v>0.188970776702513</v>
      </c>
      <c r="AO12" s="17">
        <v>0.218225843246523</v>
      </c>
      <c r="AP12" s="17">
        <v>0.220011896453222</v>
      </c>
      <c r="AQ12" s="17">
        <v>0.368839364649656</v>
      </c>
      <c r="AR12" s="17"/>
      <c r="AS12" s="17">
        <v>0.15702534146171501</v>
      </c>
      <c r="AT12" s="17">
        <v>0.22816968367173801</v>
      </c>
      <c r="AU12" s="17">
        <v>0.29184779682643902</v>
      </c>
      <c r="AV12" s="17">
        <v>0.25132600432848801</v>
      </c>
      <c r="AW12" s="17">
        <v>0.248316065435877</v>
      </c>
      <c r="AX12" s="17"/>
      <c r="AY12" s="17">
        <v>0.22422205699238801</v>
      </c>
      <c r="AZ12" s="17">
        <v>0.20901688752077599</v>
      </c>
      <c r="BA12" s="17">
        <v>0.25949220439925902</v>
      </c>
      <c r="BB12" s="17">
        <v>0.26847040438282799</v>
      </c>
      <c r="BC12" s="17">
        <v>0.200126399019947</v>
      </c>
      <c r="BD12" s="17"/>
      <c r="BE12" s="17">
        <v>0.22488661534719401</v>
      </c>
      <c r="BF12" s="17">
        <v>0.22577892986450299</v>
      </c>
      <c r="BG12" s="17">
        <v>0.23293840977463001</v>
      </c>
      <c r="BH12" s="17">
        <v>0.22936440046566101</v>
      </c>
      <c r="BI12" s="17"/>
      <c r="BJ12" s="17">
        <v>0.22566937105694099</v>
      </c>
      <c r="BK12" s="17">
        <v>0.199503305109445</v>
      </c>
      <c r="BL12" s="17">
        <v>0.228067537427562</v>
      </c>
      <c r="BM12" s="17">
        <v>0.23704210542927701</v>
      </c>
      <c r="BN12" s="17"/>
      <c r="BO12" s="17">
        <v>0.259657893213465</v>
      </c>
      <c r="BP12" s="17">
        <v>0.16479426030248601</v>
      </c>
      <c r="BQ12" s="17">
        <v>0.240554596871456</v>
      </c>
      <c r="BR12" s="17"/>
      <c r="BS12" s="17">
        <v>0.208457891683661</v>
      </c>
      <c r="BT12" s="17">
        <v>0.26262487369620802</v>
      </c>
      <c r="BU12" s="17"/>
      <c r="BV12" s="17">
        <v>0.26743766499209698</v>
      </c>
      <c r="BW12" s="17">
        <v>0.22317605778524799</v>
      </c>
      <c r="BX12" s="17">
        <v>0.19419258708017101</v>
      </c>
      <c r="BY12" s="17"/>
      <c r="BZ12" s="17">
        <v>0.18423704759711901</v>
      </c>
      <c r="CA12" s="17">
        <v>0.115962392034204</v>
      </c>
    </row>
    <row r="13" spans="2:79" x14ac:dyDescent="0.3">
      <c r="B13" s="18" t="s">
        <v>325</v>
      </c>
      <c r="C13" s="17">
        <v>0.18616090159906601</v>
      </c>
      <c r="D13" s="17">
        <v>0.19817903125396499</v>
      </c>
      <c r="E13" s="17">
        <v>0.17251970057451399</v>
      </c>
      <c r="F13" s="17"/>
      <c r="G13" s="17">
        <v>0.201541916494726</v>
      </c>
      <c r="H13" s="17">
        <v>0.155360585418927</v>
      </c>
      <c r="I13" s="17">
        <v>0.135033710946313</v>
      </c>
      <c r="J13" s="17">
        <v>0.21797446127209499</v>
      </c>
      <c r="K13" s="17">
        <v>0.22440012265647699</v>
      </c>
      <c r="L13" s="17">
        <v>0.188052902556058</v>
      </c>
      <c r="M13" s="17"/>
      <c r="N13" s="17">
        <v>0.17732767965082299</v>
      </c>
      <c r="O13" s="17">
        <v>0.23263592930938401</v>
      </c>
      <c r="P13" s="17">
        <v>0.17427267338355801</v>
      </c>
      <c r="Q13" s="17">
        <v>0.162536475026792</v>
      </c>
      <c r="R13" s="17"/>
      <c r="S13" s="17">
        <v>0.185487586365403</v>
      </c>
      <c r="T13" s="17">
        <v>0.19865113660226699</v>
      </c>
      <c r="U13" s="17">
        <v>0.20264119811624501</v>
      </c>
      <c r="V13" s="17">
        <v>0.13611818133060199</v>
      </c>
      <c r="W13" s="17">
        <v>0.26650253324568102</v>
      </c>
      <c r="X13" s="17">
        <v>0.23062669684885501</v>
      </c>
      <c r="Y13" s="17">
        <v>0.192608252490893</v>
      </c>
      <c r="Z13" s="17">
        <v>0.13174999193530401</v>
      </c>
      <c r="AA13" s="17">
        <v>0.14160777043769501</v>
      </c>
      <c r="AB13" s="17">
        <v>0.192377795302688</v>
      </c>
      <c r="AC13" s="17">
        <v>0.20422488824139501</v>
      </c>
      <c r="AD13" s="17">
        <v>0.127304862972695</v>
      </c>
      <c r="AE13" s="17"/>
      <c r="AF13" s="17">
        <v>0.19863592832141</v>
      </c>
      <c r="AG13" s="17">
        <v>0.18863342604357899</v>
      </c>
      <c r="AH13" s="17">
        <v>0.25199075810411797</v>
      </c>
      <c r="AI13" s="17">
        <v>0.20781668987145699</v>
      </c>
      <c r="AJ13" s="17">
        <v>0.169394526616785</v>
      </c>
      <c r="AK13" s="17"/>
      <c r="AL13" s="17">
        <v>0.15219947657291</v>
      </c>
      <c r="AM13" s="17">
        <v>0.22590409463543301</v>
      </c>
      <c r="AN13" s="17">
        <v>0.21685987623071801</v>
      </c>
      <c r="AO13" s="17">
        <v>0.194404783722469</v>
      </c>
      <c r="AP13" s="17">
        <v>0.20127247625269901</v>
      </c>
      <c r="AQ13" s="17">
        <v>0.18949066843614501</v>
      </c>
      <c r="AR13" s="17"/>
      <c r="AS13" s="17">
        <v>0.20789598422268499</v>
      </c>
      <c r="AT13" s="17">
        <v>0.194740923360464</v>
      </c>
      <c r="AU13" s="17">
        <v>0.175049879301689</v>
      </c>
      <c r="AV13" s="17">
        <v>0.172570525345842</v>
      </c>
      <c r="AW13" s="17">
        <v>0</v>
      </c>
      <c r="AX13" s="17"/>
      <c r="AY13" s="17">
        <v>0.18097326198435201</v>
      </c>
      <c r="AZ13" s="17">
        <v>0.211663550031336</v>
      </c>
      <c r="BA13" s="17">
        <v>0.1775886139542</v>
      </c>
      <c r="BB13" s="17">
        <v>0.17183694024334101</v>
      </c>
      <c r="BC13" s="17">
        <v>7.8593596569700094E-2</v>
      </c>
      <c r="BD13" s="17"/>
      <c r="BE13" s="17">
        <v>0.210871206069811</v>
      </c>
      <c r="BF13" s="17">
        <v>0.23073526225937899</v>
      </c>
      <c r="BG13" s="17">
        <v>0.20946540626950699</v>
      </c>
      <c r="BH13" s="17">
        <v>0.118552951315609</v>
      </c>
      <c r="BI13" s="17"/>
      <c r="BJ13" s="17">
        <v>0.19221561028138501</v>
      </c>
      <c r="BK13" s="17">
        <v>0.24765500147551101</v>
      </c>
      <c r="BL13" s="17">
        <v>0.18370110972697601</v>
      </c>
      <c r="BM13" s="17">
        <v>0.17970033009723099</v>
      </c>
      <c r="BN13" s="17"/>
      <c r="BO13" s="17">
        <v>0.184583712336961</v>
      </c>
      <c r="BP13" s="17">
        <v>0.18369823047408801</v>
      </c>
      <c r="BQ13" s="17">
        <v>0.186185423876919</v>
      </c>
      <c r="BR13" s="17"/>
      <c r="BS13" s="17">
        <v>0.19924233917228401</v>
      </c>
      <c r="BT13" s="17">
        <v>0.16707556390717099</v>
      </c>
      <c r="BU13" s="17"/>
      <c r="BV13" s="17">
        <v>0.17551029397936799</v>
      </c>
      <c r="BW13" s="17">
        <v>0.19184425818876699</v>
      </c>
      <c r="BX13" s="17">
        <v>0.19809191425616199</v>
      </c>
      <c r="BY13" s="17"/>
      <c r="BZ13" s="17">
        <v>0.227489244224928</v>
      </c>
      <c r="CA13" s="17">
        <v>0.23105785910937601</v>
      </c>
    </row>
    <row r="14" spans="2:79" x14ac:dyDescent="0.3">
      <c r="B14" s="18" t="s">
        <v>326</v>
      </c>
      <c r="C14" s="17">
        <v>0.11086851206928799</v>
      </c>
      <c r="D14" s="17">
        <v>0.110382023602518</v>
      </c>
      <c r="E14" s="17">
        <v>0.111973452300105</v>
      </c>
      <c r="F14" s="17"/>
      <c r="G14" s="17">
        <v>7.6047133373316395E-2</v>
      </c>
      <c r="H14" s="17">
        <v>0.119360705221895</v>
      </c>
      <c r="I14" s="17">
        <v>0.108278252262811</v>
      </c>
      <c r="J14" s="17">
        <v>0.12745914304568301</v>
      </c>
      <c r="K14" s="17">
        <v>0.11639612124559399</v>
      </c>
      <c r="L14" s="17">
        <v>0.11131352655509601</v>
      </c>
      <c r="M14" s="17"/>
      <c r="N14" s="17">
        <v>0.11676608553451299</v>
      </c>
      <c r="O14" s="17">
        <v>0.115077247798553</v>
      </c>
      <c r="P14" s="17">
        <v>9.3605395016725101E-2</v>
      </c>
      <c r="Q14" s="17">
        <v>0.112169364391702</v>
      </c>
      <c r="R14" s="17"/>
      <c r="S14" s="17">
        <v>8.5471276731730494E-2</v>
      </c>
      <c r="T14" s="17">
        <v>8.53024350398357E-2</v>
      </c>
      <c r="U14" s="17">
        <v>0.19881016485536701</v>
      </c>
      <c r="V14" s="17">
        <v>0.10456360376932999</v>
      </c>
      <c r="W14" s="17">
        <v>0.11531443807774799</v>
      </c>
      <c r="X14" s="17">
        <v>8.7127855760207901E-2</v>
      </c>
      <c r="Y14" s="17">
        <v>0.131775457349463</v>
      </c>
      <c r="Z14" s="17">
        <v>6.7039380650720501E-2</v>
      </c>
      <c r="AA14" s="17">
        <v>0.14324761173190001</v>
      </c>
      <c r="AB14" s="17">
        <v>0.18568732173891001</v>
      </c>
      <c r="AC14" s="17">
        <v>0</v>
      </c>
      <c r="AD14" s="17">
        <v>5.6508950193879699E-2</v>
      </c>
      <c r="AE14" s="17"/>
      <c r="AF14" s="17">
        <v>0.11513075735308501</v>
      </c>
      <c r="AG14" s="17">
        <v>0.115870956580922</v>
      </c>
      <c r="AH14" s="17">
        <v>0.14658069262651999</v>
      </c>
      <c r="AI14" s="17">
        <v>6.1321531386801097E-2</v>
      </c>
      <c r="AJ14" s="17">
        <v>0.13554934817974101</v>
      </c>
      <c r="AK14" s="17"/>
      <c r="AL14" s="17">
        <v>9.7559479083137293E-2</v>
      </c>
      <c r="AM14" s="17">
        <v>0.106247633012339</v>
      </c>
      <c r="AN14" s="17">
        <v>0.13851884982205501</v>
      </c>
      <c r="AO14" s="17">
        <v>0.107455762554093</v>
      </c>
      <c r="AP14" s="17">
        <v>0.200148389020643</v>
      </c>
      <c r="AQ14" s="17">
        <v>5.4163505806859497E-2</v>
      </c>
      <c r="AR14" s="17"/>
      <c r="AS14" s="17">
        <v>0.15385036060687601</v>
      </c>
      <c r="AT14" s="17">
        <v>0.107227205438613</v>
      </c>
      <c r="AU14" s="17">
        <v>6.8661914961886505E-2</v>
      </c>
      <c r="AV14" s="17">
        <v>0.158341644543988</v>
      </c>
      <c r="AW14" s="17">
        <v>0</v>
      </c>
      <c r="AX14" s="17"/>
      <c r="AY14" s="17">
        <v>0.145151902970935</v>
      </c>
      <c r="AZ14" s="17">
        <v>9.2537902157683996E-2</v>
      </c>
      <c r="BA14" s="17">
        <v>6.6158614666759902E-2</v>
      </c>
      <c r="BB14" s="17">
        <v>0.13145157598111201</v>
      </c>
      <c r="BC14" s="17">
        <v>0.234149447877537</v>
      </c>
      <c r="BD14" s="17"/>
      <c r="BE14" s="17">
        <v>2.5418113843839699E-2</v>
      </c>
      <c r="BF14" s="17">
        <v>8.7692476435345695E-2</v>
      </c>
      <c r="BG14" s="17">
        <v>0.11877708652426799</v>
      </c>
      <c r="BH14" s="17">
        <v>0.12445288061142901</v>
      </c>
      <c r="BI14" s="17"/>
      <c r="BJ14" s="17">
        <v>9.2821609264989696E-2</v>
      </c>
      <c r="BK14" s="17">
        <v>0.111137910299291</v>
      </c>
      <c r="BL14" s="17">
        <v>0.112928250710744</v>
      </c>
      <c r="BM14" s="17">
        <v>0.114513687997784</v>
      </c>
      <c r="BN14" s="17"/>
      <c r="BO14" s="17">
        <v>0.14076214478384699</v>
      </c>
      <c r="BP14" s="17">
        <v>0.137722938925325</v>
      </c>
      <c r="BQ14" s="17">
        <v>0.10037530905999301</v>
      </c>
      <c r="BR14" s="17"/>
      <c r="BS14" s="17">
        <v>0.110362748238009</v>
      </c>
      <c r="BT14" s="17">
        <v>0.112699099295266</v>
      </c>
      <c r="BU14" s="17"/>
      <c r="BV14" s="17">
        <v>0.156912065702938</v>
      </c>
      <c r="BW14" s="17">
        <v>9.7430548387402602E-2</v>
      </c>
      <c r="BX14" s="17">
        <v>0.10965995109422701</v>
      </c>
      <c r="BY14" s="17"/>
      <c r="BZ14" s="17">
        <v>0.18659794149890599</v>
      </c>
      <c r="CA14" s="17">
        <v>0.14831220227078901</v>
      </c>
    </row>
    <row r="15" spans="2:79" x14ac:dyDescent="0.3">
      <c r="B15" s="18" t="s">
        <v>327</v>
      </c>
      <c r="C15" s="19">
        <v>4.2155050209405201E-2</v>
      </c>
      <c r="D15" s="19">
        <v>4.6371502390401102E-2</v>
      </c>
      <c r="E15" s="19">
        <v>3.8139745338824901E-2</v>
      </c>
      <c r="F15" s="19"/>
      <c r="G15" s="19">
        <v>1.13148241962195E-2</v>
      </c>
      <c r="H15" s="19">
        <v>1.02242111286928E-2</v>
      </c>
      <c r="I15" s="19">
        <v>2.0542102099561001E-2</v>
      </c>
      <c r="J15" s="19">
        <v>4.1086415166289698E-2</v>
      </c>
      <c r="K15" s="19">
        <v>6.4561510348720097E-2</v>
      </c>
      <c r="L15" s="19">
        <v>8.0720893672212898E-2</v>
      </c>
      <c r="M15" s="19"/>
      <c r="N15" s="19">
        <v>3.7645386041563401E-2</v>
      </c>
      <c r="O15" s="19">
        <v>5.0620627203263401E-2</v>
      </c>
      <c r="P15" s="19">
        <v>3.3483675522370498E-2</v>
      </c>
      <c r="Q15" s="19">
        <v>4.6938748926821497E-2</v>
      </c>
      <c r="R15" s="19"/>
      <c r="S15" s="19">
        <v>1.87967101350398E-2</v>
      </c>
      <c r="T15" s="19">
        <v>6.4254749570735598E-2</v>
      </c>
      <c r="U15" s="19">
        <v>1.8239859387506899E-2</v>
      </c>
      <c r="V15" s="19">
        <v>9.9822564207325507E-2</v>
      </c>
      <c r="W15" s="19">
        <v>0</v>
      </c>
      <c r="X15" s="19">
        <v>0</v>
      </c>
      <c r="Y15" s="19">
        <v>3.7114816807634801E-2</v>
      </c>
      <c r="Z15" s="19">
        <v>3.18216209203811E-2</v>
      </c>
      <c r="AA15" s="19">
        <v>5.00172551810521E-2</v>
      </c>
      <c r="AB15" s="19">
        <v>6.4345148886670894E-2</v>
      </c>
      <c r="AC15" s="19">
        <v>6.8861064792544599E-2</v>
      </c>
      <c r="AD15" s="19">
        <v>0</v>
      </c>
      <c r="AE15" s="19"/>
      <c r="AF15" s="19">
        <v>7.7773125285965305E-2</v>
      </c>
      <c r="AG15" s="19">
        <v>3.11957783631964E-2</v>
      </c>
      <c r="AH15" s="19">
        <v>1.75331751193776E-2</v>
      </c>
      <c r="AI15" s="19">
        <v>6.6055921387858096E-2</v>
      </c>
      <c r="AJ15" s="19">
        <v>5.7306387986336901E-2</v>
      </c>
      <c r="AK15" s="19"/>
      <c r="AL15" s="19">
        <v>3.17451804845469E-2</v>
      </c>
      <c r="AM15" s="19">
        <v>4.8020015122240398E-2</v>
      </c>
      <c r="AN15" s="19">
        <v>3.1300801977656501E-2</v>
      </c>
      <c r="AO15" s="19">
        <v>6.20562668193258E-2</v>
      </c>
      <c r="AP15" s="19">
        <v>6.0537261477373899E-2</v>
      </c>
      <c r="AQ15" s="19">
        <v>3.0322266353491799E-2</v>
      </c>
      <c r="AR15" s="19"/>
      <c r="AS15" s="19">
        <v>3.8375935476855499E-2</v>
      </c>
      <c r="AT15" s="19">
        <v>4.1451256693079898E-2</v>
      </c>
      <c r="AU15" s="19">
        <v>5.6930692435628601E-2</v>
      </c>
      <c r="AV15" s="19">
        <v>2.73679003844653E-2</v>
      </c>
      <c r="AW15" s="19">
        <v>0</v>
      </c>
      <c r="AX15" s="19"/>
      <c r="AY15" s="19">
        <v>6.8693519920907095E-2</v>
      </c>
      <c r="AZ15" s="19">
        <v>4.4511050359818498E-2</v>
      </c>
      <c r="BA15" s="19">
        <v>2.90776713910482E-2</v>
      </c>
      <c r="BB15" s="19">
        <v>1.6909491460155999E-2</v>
      </c>
      <c r="BC15" s="19">
        <v>0</v>
      </c>
      <c r="BD15" s="19"/>
      <c r="BE15" s="19">
        <v>6.9651236920493104E-2</v>
      </c>
      <c r="BF15" s="19">
        <v>3.8286169017606897E-2</v>
      </c>
      <c r="BG15" s="19">
        <v>4.1579966038045597E-2</v>
      </c>
      <c r="BH15" s="19">
        <v>4.2044845661350097E-2</v>
      </c>
      <c r="BI15" s="19"/>
      <c r="BJ15" s="19">
        <v>3.67189646569979E-2</v>
      </c>
      <c r="BK15" s="19">
        <v>0</v>
      </c>
      <c r="BL15" s="19">
        <v>6.1057335882918701E-2</v>
      </c>
      <c r="BM15" s="19">
        <v>3.9015619215854697E-2</v>
      </c>
      <c r="BN15" s="19"/>
      <c r="BO15" s="19">
        <v>0</v>
      </c>
      <c r="BP15" s="19">
        <v>5.0302948173602903E-2</v>
      </c>
      <c r="BQ15" s="19">
        <v>4.8643592745060603E-2</v>
      </c>
      <c r="BR15" s="19"/>
      <c r="BS15" s="19">
        <v>4.3740520506725299E-2</v>
      </c>
      <c r="BT15" s="19">
        <v>3.7423282717918102E-2</v>
      </c>
      <c r="BU15" s="19"/>
      <c r="BV15" s="19">
        <v>4.7858675854190798E-2</v>
      </c>
      <c r="BW15" s="19">
        <v>3.1135182890472599E-2</v>
      </c>
      <c r="BX15" s="19">
        <v>5.0022497723364097E-2</v>
      </c>
      <c r="BY15" s="19"/>
      <c r="BZ15" s="19">
        <v>2.6408409335407699E-2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696</v>
      </c>
      <c r="D7" s="10">
        <v>344</v>
      </c>
      <c r="E7" s="10">
        <v>350</v>
      </c>
      <c r="F7" s="10"/>
      <c r="G7" s="10">
        <v>94</v>
      </c>
      <c r="H7" s="10">
        <v>104</v>
      </c>
      <c r="I7" s="10">
        <v>111</v>
      </c>
      <c r="J7" s="10">
        <v>95</v>
      </c>
      <c r="K7" s="10">
        <v>112</v>
      </c>
      <c r="L7" s="10">
        <v>180</v>
      </c>
      <c r="M7" s="10"/>
      <c r="N7" s="10">
        <v>204</v>
      </c>
      <c r="O7" s="10">
        <v>176</v>
      </c>
      <c r="P7" s="10">
        <v>142</v>
      </c>
      <c r="Q7" s="10">
        <v>169</v>
      </c>
      <c r="R7" s="10"/>
      <c r="S7" s="10">
        <v>98</v>
      </c>
      <c r="T7" s="10">
        <v>93</v>
      </c>
      <c r="U7" s="10">
        <v>52</v>
      </c>
      <c r="V7" s="10">
        <v>75</v>
      </c>
      <c r="W7" s="10">
        <v>51</v>
      </c>
      <c r="X7" s="10">
        <v>58</v>
      </c>
      <c r="Y7" s="10">
        <v>51</v>
      </c>
      <c r="Z7" s="10">
        <v>29</v>
      </c>
      <c r="AA7" s="10">
        <v>85</v>
      </c>
      <c r="AB7" s="10">
        <v>57</v>
      </c>
      <c r="AC7" s="10">
        <v>31</v>
      </c>
      <c r="AD7" s="10">
        <v>16</v>
      </c>
      <c r="AE7" s="10"/>
      <c r="AF7" s="10">
        <v>151</v>
      </c>
      <c r="AG7" s="10">
        <v>236</v>
      </c>
      <c r="AH7" s="10">
        <v>53</v>
      </c>
      <c r="AI7" s="10">
        <v>76</v>
      </c>
      <c r="AJ7" s="10">
        <v>42</v>
      </c>
      <c r="AK7" s="10"/>
      <c r="AL7" s="10">
        <v>171</v>
      </c>
      <c r="AM7" s="10">
        <v>125</v>
      </c>
      <c r="AN7" s="10">
        <v>65</v>
      </c>
      <c r="AO7" s="10">
        <v>154</v>
      </c>
      <c r="AP7" s="10">
        <v>56</v>
      </c>
      <c r="AQ7" s="10">
        <v>59</v>
      </c>
      <c r="AR7" s="10"/>
      <c r="AS7" s="10">
        <v>121</v>
      </c>
      <c r="AT7" s="10">
        <v>332</v>
      </c>
      <c r="AU7" s="10">
        <v>159</v>
      </c>
      <c r="AV7" s="10">
        <v>70</v>
      </c>
      <c r="AW7" s="10">
        <v>12</v>
      </c>
      <c r="AX7" s="10"/>
      <c r="AY7" s="10">
        <v>182</v>
      </c>
      <c r="AZ7" s="10">
        <v>261</v>
      </c>
      <c r="BA7" s="10">
        <v>137</v>
      </c>
      <c r="BB7" s="10">
        <v>88</v>
      </c>
      <c r="BC7" s="10">
        <v>26</v>
      </c>
      <c r="BD7" s="10"/>
      <c r="BE7" s="10">
        <v>28</v>
      </c>
      <c r="BF7" s="10">
        <v>124</v>
      </c>
      <c r="BG7" s="10">
        <v>338</v>
      </c>
      <c r="BH7" s="10">
        <v>204</v>
      </c>
      <c r="BI7" s="10"/>
      <c r="BJ7" s="10">
        <v>76</v>
      </c>
      <c r="BK7" s="10">
        <v>49</v>
      </c>
      <c r="BL7" s="10">
        <v>196</v>
      </c>
      <c r="BM7" s="10">
        <v>372</v>
      </c>
      <c r="BN7" s="10"/>
      <c r="BO7" s="10">
        <v>91</v>
      </c>
      <c r="BP7" s="10">
        <v>101</v>
      </c>
      <c r="BQ7" s="10">
        <v>501</v>
      </c>
      <c r="BR7" s="10"/>
      <c r="BS7" s="10">
        <v>395</v>
      </c>
      <c r="BT7" s="10">
        <v>298</v>
      </c>
      <c r="BU7" s="10"/>
      <c r="BV7" s="10">
        <v>166</v>
      </c>
      <c r="BW7" s="10">
        <v>277</v>
      </c>
      <c r="BX7" s="10">
        <v>214</v>
      </c>
      <c r="BY7" s="10"/>
      <c r="BZ7" s="10">
        <v>40</v>
      </c>
      <c r="CA7" s="10">
        <v>37</v>
      </c>
    </row>
    <row r="8" spans="2:79" ht="30" customHeight="1" x14ac:dyDescent="0.3">
      <c r="B8" s="11" t="s">
        <v>20</v>
      </c>
      <c r="C8" s="11">
        <v>694</v>
      </c>
      <c r="D8" s="11">
        <v>348</v>
      </c>
      <c r="E8" s="11">
        <v>345</v>
      </c>
      <c r="F8" s="11"/>
      <c r="G8" s="11">
        <v>89</v>
      </c>
      <c r="H8" s="11">
        <v>110</v>
      </c>
      <c r="I8" s="11">
        <v>113</v>
      </c>
      <c r="J8" s="11">
        <v>109</v>
      </c>
      <c r="K8" s="11">
        <v>104</v>
      </c>
      <c r="L8" s="11">
        <v>169</v>
      </c>
      <c r="M8" s="11"/>
      <c r="N8" s="11">
        <v>190</v>
      </c>
      <c r="O8" s="11">
        <v>181</v>
      </c>
      <c r="P8" s="11">
        <v>148</v>
      </c>
      <c r="Q8" s="11">
        <v>171</v>
      </c>
      <c r="R8" s="11"/>
      <c r="S8" s="11">
        <v>93</v>
      </c>
      <c r="T8" s="11">
        <v>88</v>
      </c>
      <c r="U8" s="11">
        <v>53</v>
      </c>
      <c r="V8" s="11">
        <v>74</v>
      </c>
      <c r="W8" s="11">
        <v>53</v>
      </c>
      <c r="X8" s="11">
        <v>55</v>
      </c>
      <c r="Y8" s="11">
        <v>46</v>
      </c>
      <c r="Z8" s="11">
        <v>31</v>
      </c>
      <c r="AA8" s="11">
        <v>80</v>
      </c>
      <c r="AB8" s="11">
        <v>63</v>
      </c>
      <c r="AC8" s="11">
        <v>40</v>
      </c>
      <c r="AD8" s="11">
        <v>18</v>
      </c>
      <c r="AE8" s="11"/>
      <c r="AF8" s="11">
        <v>145</v>
      </c>
      <c r="AG8" s="11">
        <v>239</v>
      </c>
      <c r="AH8" s="11">
        <v>51</v>
      </c>
      <c r="AI8" s="11">
        <v>76</v>
      </c>
      <c r="AJ8" s="11">
        <v>41</v>
      </c>
      <c r="AK8" s="11"/>
      <c r="AL8" s="11">
        <v>170</v>
      </c>
      <c r="AM8" s="11">
        <v>120</v>
      </c>
      <c r="AN8" s="11">
        <v>65</v>
      </c>
      <c r="AO8" s="11">
        <v>155</v>
      </c>
      <c r="AP8" s="11">
        <v>56</v>
      </c>
      <c r="AQ8" s="11">
        <v>60</v>
      </c>
      <c r="AR8" s="11"/>
      <c r="AS8" s="11">
        <v>119</v>
      </c>
      <c r="AT8" s="11">
        <v>333</v>
      </c>
      <c r="AU8" s="11">
        <v>158</v>
      </c>
      <c r="AV8" s="11">
        <v>70</v>
      </c>
      <c r="AW8" s="11">
        <v>12</v>
      </c>
      <c r="AX8" s="11"/>
      <c r="AY8" s="11">
        <v>176</v>
      </c>
      <c r="AZ8" s="11">
        <v>261</v>
      </c>
      <c r="BA8" s="11">
        <v>139</v>
      </c>
      <c r="BB8" s="11">
        <v>89</v>
      </c>
      <c r="BC8" s="11">
        <v>27</v>
      </c>
      <c r="BD8" s="11"/>
      <c r="BE8" s="11">
        <v>28</v>
      </c>
      <c r="BF8" s="11">
        <v>122</v>
      </c>
      <c r="BG8" s="11">
        <v>340</v>
      </c>
      <c r="BH8" s="11">
        <v>203</v>
      </c>
      <c r="BI8" s="11"/>
      <c r="BJ8" s="11">
        <v>81</v>
      </c>
      <c r="BK8" s="11">
        <v>47</v>
      </c>
      <c r="BL8" s="11">
        <v>195</v>
      </c>
      <c r="BM8" s="11">
        <v>369</v>
      </c>
      <c r="BN8" s="11"/>
      <c r="BO8" s="11">
        <v>93</v>
      </c>
      <c r="BP8" s="11">
        <v>102</v>
      </c>
      <c r="BQ8" s="11">
        <v>496</v>
      </c>
      <c r="BR8" s="11"/>
      <c r="BS8" s="11">
        <v>391</v>
      </c>
      <c r="BT8" s="11">
        <v>301</v>
      </c>
      <c r="BU8" s="11"/>
      <c r="BV8" s="11">
        <v>164</v>
      </c>
      <c r="BW8" s="11">
        <v>279</v>
      </c>
      <c r="BX8" s="11">
        <v>211</v>
      </c>
      <c r="BY8" s="11"/>
      <c r="BZ8" s="11">
        <v>43</v>
      </c>
      <c r="CA8" s="11">
        <v>38</v>
      </c>
    </row>
    <row r="9" spans="2:79" x14ac:dyDescent="0.3">
      <c r="B9" s="18" t="s">
        <v>321</v>
      </c>
      <c r="C9" s="17">
        <v>5.07097140379092E-2</v>
      </c>
      <c r="D9" s="17">
        <v>5.7158791453812197E-2</v>
      </c>
      <c r="E9" s="17">
        <v>4.4491965454895401E-2</v>
      </c>
      <c r="F9" s="17"/>
      <c r="G9" s="17">
        <v>4.5527883363332203E-2</v>
      </c>
      <c r="H9" s="17">
        <v>0.127926244581369</v>
      </c>
      <c r="I9" s="17">
        <v>9.1156000742595805E-2</v>
      </c>
      <c r="J9" s="17">
        <v>1.0702837511075199E-2</v>
      </c>
      <c r="K9" s="17">
        <v>1.6899765945026499E-2</v>
      </c>
      <c r="L9" s="17">
        <v>2.2684574142600299E-2</v>
      </c>
      <c r="M9" s="17"/>
      <c r="N9" s="17">
        <v>6.74584215166808E-2</v>
      </c>
      <c r="O9" s="17">
        <v>4.9975119291738999E-2</v>
      </c>
      <c r="P9" s="17">
        <v>6.2010613689814503E-2</v>
      </c>
      <c r="Q9" s="17">
        <v>2.4579702051158499E-2</v>
      </c>
      <c r="R9" s="17"/>
      <c r="S9" s="17">
        <v>6.3040670590678693E-2</v>
      </c>
      <c r="T9" s="17">
        <v>1.31554341267794E-2</v>
      </c>
      <c r="U9" s="17">
        <v>7.6923299711098597E-2</v>
      </c>
      <c r="V9" s="17">
        <v>6.9487045635775901E-2</v>
      </c>
      <c r="W9" s="17">
        <v>5.4544004378336897E-2</v>
      </c>
      <c r="X9" s="17">
        <v>6.8047981725433193E-2</v>
      </c>
      <c r="Y9" s="17">
        <v>3.9113255214946699E-2</v>
      </c>
      <c r="Z9" s="17">
        <v>4.5081594244749203E-2</v>
      </c>
      <c r="AA9" s="17">
        <v>7.2945441750125906E-2</v>
      </c>
      <c r="AB9" s="17">
        <v>0</v>
      </c>
      <c r="AC9" s="17">
        <v>2.3862027079928499E-2</v>
      </c>
      <c r="AD9" s="17">
        <v>0.130537965877604</v>
      </c>
      <c r="AE9" s="17"/>
      <c r="AF9" s="17">
        <v>5.0813155981950103E-2</v>
      </c>
      <c r="AG9" s="17">
        <v>8.7503798399995197E-2</v>
      </c>
      <c r="AH9" s="17">
        <v>0</v>
      </c>
      <c r="AI9" s="17">
        <v>1.22879925631867E-2</v>
      </c>
      <c r="AJ9" s="17">
        <v>0</v>
      </c>
      <c r="AK9" s="17"/>
      <c r="AL9" s="17">
        <v>8.7532628580989799E-2</v>
      </c>
      <c r="AM9" s="17">
        <v>5.3819464043286899E-2</v>
      </c>
      <c r="AN9" s="17">
        <v>1.5392493359485299E-2</v>
      </c>
      <c r="AO9" s="17">
        <v>2.92176325522772E-2</v>
      </c>
      <c r="AP9" s="17">
        <v>1.9078863962710399E-2</v>
      </c>
      <c r="AQ9" s="17">
        <v>6.9137423487934099E-2</v>
      </c>
      <c r="AR9" s="17"/>
      <c r="AS9" s="17">
        <v>0.10569399360532999</v>
      </c>
      <c r="AT9" s="17">
        <v>4.1698281609410803E-2</v>
      </c>
      <c r="AU9" s="17">
        <v>3.2058430795782897E-2</v>
      </c>
      <c r="AV9" s="17">
        <v>2.5715995332707201E-2</v>
      </c>
      <c r="AW9" s="17">
        <v>0.15305270071208801</v>
      </c>
      <c r="AX9" s="17"/>
      <c r="AY9" s="17">
        <v>9.7230443402543304E-2</v>
      </c>
      <c r="AZ9" s="17">
        <v>3.1256374987838301E-2</v>
      </c>
      <c r="BA9" s="17">
        <v>3.5805645339175303E-2</v>
      </c>
      <c r="BB9" s="17">
        <v>5.5468199862208897E-2</v>
      </c>
      <c r="BC9" s="17">
        <v>0</v>
      </c>
      <c r="BD9" s="17"/>
      <c r="BE9" s="17">
        <v>2.55975170036053E-2</v>
      </c>
      <c r="BF9" s="17">
        <v>1.7228342620505099E-2</v>
      </c>
      <c r="BG9" s="17">
        <v>5.5990829269202201E-2</v>
      </c>
      <c r="BH9" s="17">
        <v>6.5994280885329298E-2</v>
      </c>
      <c r="BI9" s="17"/>
      <c r="BJ9" s="17">
        <v>7.8142153493225897E-2</v>
      </c>
      <c r="BK9" s="17">
        <v>3.9457565796277697E-2</v>
      </c>
      <c r="BL9" s="17">
        <v>3.2180473131227502E-2</v>
      </c>
      <c r="BM9" s="17">
        <v>5.3960737819559401E-2</v>
      </c>
      <c r="BN9" s="17"/>
      <c r="BO9" s="17">
        <v>8.9050362479444395E-2</v>
      </c>
      <c r="BP9" s="17">
        <v>4.9673870450823901E-2</v>
      </c>
      <c r="BQ9" s="17">
        <v>4.4021571697485197E-2</v>
      </c>
      <c r="BR9" s="17"/>
      <c r="BS9" s="17">
        <v>6.7064405441569594E-2</v>
      </c>
      <c r="BT9" s="17">
        <v>2.9987251024996501E-2</v>
      </c>
      <c r="BU9" s="17"/>
      <c r="BV9" s="17">
        <v>2.7138181547553802E-2</v>
      </c>
      <c r="BW9" s="17">
        <v>4.6165824708241002E-2</v>
      </c>
      <c r="BX9" s="17">
        <v>7.5099129827605304E-2</v>
      </c>
      <c r="BY9" s="17"/>
      <c r="BZ9" s="17">
        <v>6.51985331863974E-2</v>
      </c>
      <c r="CA9" s="17">
        <v>0.16617544961108</v>
      </c>
    </row>
    <row r="10" spans="2:79" x14ac:dyDescent="0.3">
      <c r="B10" s="18" t="s">
        <v>322</v>
      </c>
      <c r="C10" s="17">
        <v>0.10808544222940999</v>
      </c>
      <c r="D10" s="17">
        <v>0.122387741244207</v>
      </c>
      <c r="E10" s="17">
        <v>9.4271911634097302E-2</v>
      </c>
      <c r="F10" s="17"/>
      <c r="G10" s="17">
        <v>0.13642240450110599</v>
      </c>
      <c r="H10" s="17">
        <v>0.173120933040878</v>
      </c>
      <c r="I10" s="17">
        <v>0.16241443139144701</v>
      </c>
      <c r="J10" s="17">
        <v>0.120670824248579</v>
      </c>
      <c r="K10" s="17">
        <v>3.8846400333444303E-2</v>
      </c>
      <c r="L10" s="17">
        <v>4.8773053150450899E-2</v>
      </c>
      <c r="M10" s="17"/>
      <c r="N10" s="17">
        <v>0.13910284963185901</v>
      </c>
      <c r="O10" s="17">
        <v>8.8434077419195206E-2</v>
      </c>
      <c r="P10" s="17">
        <v>0.10521902780374399</v>
      </c>
      <c r="Q10" s="17">
        <v>0.10001171481346501</v>
      </c>
      <c r="R10" s="17"/>
      <c r="S10" s="17">
        <v>0.16113604119004299</v>
      </c>
      <c r="T10" s="17">
        <v>5.6941087654717198E-2</v>
      </c>
      <c r="U10" s="17">
        <v>8.29311277956193E-2</v>
      </c>
      <c r="V10" s="17">
        <v>5.5140113305005997E-2</v>
      </c>
      <c r="W10" s="17">
        <v>8.6536268231418703E-2</v>
      </c>
      <c r="X10" s="17">
        <v>0.162964309969333</v>
      </c>
      <c r="Y10" s="17">
        <v>0.113404527004168</v>
      </c>
      <c r="Z10" s="17">
        <v>0.184773401456336</v>
      </c>
      <c r="AA10" s="17">
        <v>0.105715880200137</v>
      </c>
      <c r="AB10" s="17">
        <v>9.6297839410663999E-2</v>
      </c>
      <c r="AC10" s="17">
        <v>0.15794381062931701</v>
      </c>
      <c r="AD10" s="17">
        <v>6.5489805877486595E-2</v>
      </c>
      <c r="AE10" s="17"/>
      <c r="AF10" s="17">
        <v>8.0131367659040498E-2</v>
      </c>
      <c r="AG10" s="17">
        <v>0.164312991212786</v>
      </c>
      <c r="AH10" s="17">
        <v>9.9639668371912002E-2</v>
      </c>
      <c r="AI10" s="17">
        <v>7.1010212997848696E-2</v>
      </c>
      <c r="AJ10" s="17">
        <v>0.107903060411164</v>
      </c>
      <c r="AK10" s="17"/>
      <c r="AL10" s="17">
        <v>0.16872621187697201</v>
      </c>
      <c r="AM10" s="17">
        <v>0.11793984341114901</v>
      </c>
      <c r="AN10" s="17">
        <v>8.4651607420423297E-2</v>
      </c>
      <c r="AO10" s="17">
        <v>8.9351240111697705E-2</v>
      </c>
      <c r="AP10" s="17">
        <v>0.13630305146475499</v>
      </c>
      <c r="AQ10" s="17">
        <v>5.6148677152259699E-2</v>
      </c>
      <c r="AR10" s="17"/>
      <c r="AS10" s="17">
        <v>0.196524160701043</v>
      </c>
      <c r="AT10" s="17">
        <v>0.10410208296078299</v>
      </c>
      <c r="AU10" s="17">
        <v>6.8042639487317605E-2</v>
      </c>
      <c r="AV10" s="17">
        <v>2.8372865823384299E-2</v>
      </c>
      <c r="AW10" s="17">
        <v>0.25030632923657797</v>
      </c>
      <c r="AX10" s="17"/>
      <c r="AY10" s="17">
        <v>0.117537276110978</v>
      </c>
      <c r="AZ10" s="17">
        <v>0.12816377582824101</v>
      </c>
      <c r="BA10" s="17">
        <v>8.3545548266397998E-2</v>
      </c>
      <c r="BB10" s="17">
        <v>4.6314596308327301E-2</v>
      </c>
      <c r="BC10" s="17">
        <v>0.18978413216463</v>
      </c>
      <c r="BD10" s="17"/>
      <c r="BE10" s="17">
        <v>0.19815352169202399</v>
      </c>
      <c r="BF10" s="17">
        <v>0.11070050957019199</v>
      </c>
      <c r="BG10" s="17">
        <v>9.7430316625567906E-2</v>
      </c>
      <c r="BH10" s="17">
        <v>0.112930799633345</v>
      </c>
      <c r="BI10" s="17"/>
      <c r="BJ10" s="17">
        <v>9.8355081719747106E-2</v>
      </c>
      <c r="BK10" s="17">
        <v>0.22489312105407899</v>
      </c>
      <c r="BL10" s="17">
        <v>7.6450176018324503E-2</v>
      </c>
      <c r="BM10" s="17">
        <v>0.112893554168286</v>
      </c>
      <c r="BN10" s="17"/>
      <c r="BO10" s="17">
        <v>0.19662282686519</v>
      </c>
      <c r="BP10" s="17">
        <v>8.4235235607338504E-2</v>
      </c>
      <c r="BQ10" s="17">
        <v>9.7009828532236803E-2</v>
      </c>
      <c r="BR10" s="17"/>
      <c r="BS10" s="17">
        <v>0.118089714726485</v>
      </c>
      <c r="BT10" s="17">
        <v>9.6224850404489096E-2</v>
      </c>
      <c r="BU10" s="17"/>
      <c r="BV10" s="17">
        <v>9.1868324868794496E-2</v>
      </c>
      <c r="BW10" s="17">
        <v>0.114793194089103</v>
      </c>
      <c r="BX10" s="17">
        <v>0.118660406614469</v>
      </c>
      <c r="BY10" s="17"/>
      <c r="BZ10" s="17">
        <v>0.238782857144791</v>
      </c>
      <c r="CA10" s="17">
        <v>0.20156479993040399</v>
      </c>
    </row>
    <row r="11" spans="2:79" x14ac:dyDescent="0.3">
      <c r="B11" s="18" t="s">
        <v>323</v>
      </c>
      <c r="C11" s="17">
        <v>0.23179243830727</v>
      </c>
      <c r="D11" s="17">
        <v>0.20241212788302501</v>
      </c>
      <c r="E11" s="17">
        <v>0.26012250435501899</v>
      </c>
      <c r="F11" s="17"/>
      <c r="G11" s="17">
        <v>0.41713246394321601</v>
      </c>
      <c r="H11" s="17">
        <v>0.25074716546575998</v>
      </c>
      <c r="I11" s="17">
        <v>0.18998402198143999</v>
      </c>
      <c r="J11" s="17">
        <v>0.19892928209223101</v>
      </c>
      <c r="K11" s="17">
        <v>0.216075744810728</v>
      </c>
      <c r="L11" s="17">
        <v>0.18002772214472401</v>
      </c>
      <c r="M11" s="17"/>
      <c r="N11" s="17">
        <v>0.227778053459742</v>
      </c>
      <c r="O11" s="17">
        <v>0.25647558112291002</v>
      </c>
      <c r="P11" s="17">
        <v>0.23439138001992399</v>
      </c>
      <c r="Q11" s="17">
        <v>0.20907177472139299</v>
      </c>
      <c r="R11" s="17"/>
      <c r="S11" s="17">
        <v>0.283169758263905</v>
      </c>
      <c r="T11" s="17">
        <v>0.238088324309363</v>
      </c>
      <c r="U11" s="17">
        <v>0.25108874694941002</v>
      </c>
      <c r="V11" s="17">
        <v>0.24436010221604901</v>
      </c>
      <c r="W11" s="17">
        <v>0.190245699006242</v>
      </c>
      <c r="X11" s="17">
        <v>0.253437658636125</v>
      </c>
      <c r="Y11" s="17">
        <v>0.160341547631905</v>
      </c>
      <c r="Z11" s="17">
        <v>0.215835957075906</v>
      </c>
      <c r="AA11" s="17">
        <v>0.22110832424918</v>
      </c>
      <c r="AB11" s="17">
        <v>0.18684882258292701</v>
      </c>
      <c r="AC11" s="17">
        <v>0.220325427111567</v>
      </c>
      <c r="AD11" s="17">
        <v>0.32522034227963098</v>
      </c>
      <c r="AE11" s="17"/>
      <c r="AF11" s="17">
        <v>0.15193729337342601</v>
      </c>
      <c r="AG11" s="17">
        <v>0.26308919467254699</v>
      </c>
      <c r="AH11" s="17">
        <v>0.314873455256169</v>
      </c>
      <c r="AI11" s="17">
        <v>0.23622605298979699</v>
      </c>
      <c r="AJ11" s="17">
        <v>0.28542544560605199</v>
      </c>
      <c r="AK11" s="17"/>
      <c r="AL11" s="17">
        <v>0.32187564636821497</v>
      </c>
      <c r="AM11" s="17">
        <v>0.18988056281323101</v>
      </c>
      <c r="AN11" s="17">
        <v>0.18643763087975901</v>
      </c>
      <c r="AO11" s="17">
        <v>0.15555296707935601</v>
      </c>
      <c r="AP11" s="17">
        <v>0.31106485434925601</v>
      </c>
      <c r="AQ11" s="17">
        <v>0.19309558886984701</v>
      </c>
      <c r="AR11" s="17"/>
      <c r="AS11" s="17">
        <v>0.22993268557985599</v>
      </c>
      <c r="AT11" s="17">
        <v>0.249034272897697</v>
      </c>
      <c r="AU11" s="17">
        <v>0.19411282604817801</v>
      </c>
      <c r="AV11" s="17">
        <v>0.22382208717925001</v>
      </c>
      <c r="AW11" s="17">
        <v>0.35414456929926502</v>
      </c>
      <c r="AX11" s="17"/>
      <c r="AY11" s="17">
        <v>0.17808991520595199</v>
      </c>
      <c r="AZ11" s="17">
        <v>0.237661624456981</v>
      </c>
      <c r="BA11" s="17">
        <v>0.26409620704341702</v>
      </c>
      <c r="BB11" s="17">
        <v>0.28802022466924598</v>
      </c>
      <c r="BC11" s="17">
        <v>0.155148760070003</v>
      </c>
      <c r="BD11" s="17"/>
      <c r="BE11" s="17">
        <v>0.17504821078121799</v>
      </c>
      <c r="BF11" s="17">
        <v>0.17987736696114601</v>
      </c>
      <c r="BG11" s="17">
        <v>0.23670820771095299</v>
      </c>
      <c r="BH11" s="17">
        <v>0.26489046361854801</v>
      </c>
      <c r="BI11" s="17"/>
      <c r="BJ11" s="17">
        <v>0.264214177258002</v>
      </c>
      <c r="BK11" s="17">
        <v>0.203934929376484</v>
      </c>
      <c r="BL11" s="17">
        <v>0.22766318234056199</v>
      </c>
      <c r="BM11" s="17">
        <v>0.23219085749871801</v>
      </c>
      <c r="BN11" s="17"/>
      <c r="BO11" s="17">
        <v>0.21304881185903601</v>
      </c>
      <c r="BP11" s="17">
        <v>0.20054113200620599</v>
      </c>
      <c r="BQ11" s="17">
        <v>0.23927527674886701</v>
      </c>
      <c r="BR11" s="17"/>
      <c r="BS11" s="17">
        <v>0.21249190854727201</v>
      </c>
      <c r="BT11" s="17">
        <v>0.25933342479515897</v>
      </c>
      <c r="BU11" s="17"/>
      <c r="BV11" s="17">
        <v>0.29322507215856403</v>
      </c>
      <c r="BW11" s="17">
        <v>0.238238362069602</v>
      </c>
      <c r="BX11" s="17">
        <v>0.17805292401376699</v>
      </c>
      <c r="BY11" s="17"/>
      <c r="BZ11" s="17">
        <v>7.7193431969225207E-2</v>
      </c>
      <c r="CA11" s="17">
        <v>0.16600685338885501</v>
      </c>
    </row>
    <row r="12" spans="2:79" x14ac:dyDescent="0.3">
      <c r="B12" s="18" t="s">
        <v>324</v>
      </c>
      <c r="C12" s="17">
        <v>0.20820722455514801</v>
      </c>
      <c r="D12" s="17">
        <v>0.177808088378301</v>
      </c>
      <c r="E12" s="17">
        <v>0.23999558668120499</v>
      </c>
      <c r="F12" s="17"/>
      <c r="G12" s="17">
        <v>0.19064562710566099</v>
      </c>
      <c r="H12" s="17">
        <v>0.111494049853814</v>
      </c>
      <c r="I12" s="17">
        <v>0.21360930904722</v>
      </c>
      <c r="J12" s="17">
        <v>0.26969604288195498</v>
      </c>
      <c r="K12" s="17">
        <v>0.172421614821405</v>
      </c>
      <c r="L12" s="17">
        <v>0.25954608600268397</v>
      </c>
      <c r="M12" s="17"/>
      <c r="N12" s="17">
        <v>0.181085329322175</v>
      </c>
      <c r="O12" s="17">
        <v>0.21727709351100999</v>
      </c>
      <c r="P12" s="17">
        <v>0.221882288518719</v>
      </c>
      <c r="Q12" s="17">
        <v>0.222889428447545</v>
      </c>
      <c r="R12" s="17"/>
      <c r="S12" s="17">
        <v>0.176658522288801</v>
      </c>
      <c r="T12" s="17">
        <v>0.26381511665908403</v>
      </c>
      <c r="U12" s="17">
        <v>0.24997578648289101</v>
      </c>
      <c r="V12" s="17">
        <v>0.134655179487989</v>
      </c>
      <c r="W12" s="17">
        <v>0.19198126425729101</v>
      </c>
      <c r="X12" s="17">
        <v>0.17086064441164001</v>
      </c>
      <c r="Y12" s="17">
        <v>0.156851910238063</v>
      </c>
      <c r="Z12" s="17">
        <v>0.16410270631309501</v>
      </c>
      <c r="AA12" s="17">
        <v>0.245693027810124</v>
      </c>
      <c r="AB12" s="17">
        <v>0.245066321890586</v>
      </c>
      <c r="AC12" s="17">
        <v>0.261178945386633</v>
      </c>
      <c r="AD12" s="17">
        <v>0.233660825652171</v>
      </c>
      <c r="AE12" s="17"/>
      <c r="AF12" s="17">
        <v>0.20306272106796799</v>
      </c>
      <c r="AG12" s="17">
        <v>0.15376363010566199</v>
      </c>
      <c r="AH12" s="17">
        <v>0.304849843757664</v>
      </c>
      <c r="AI12" s="17">
        <v>0.18913804100954801</v>
      </c>
      <c r="AJ12" s="17">
        <v>0.21691600516904599</v>
      </c>
      <c r="AK12" s="17"/>
      <c r="AL12" s="17">
        <v>0.14068268565324399</v>
      </c>
      <c r="AM12" s="17">
        <v>0.162437178358385</v>
      </c>
      <c r="AN12" s="17">
        <v>0.32343488630091299</v>
      </c>
      <c r="AO12" s="17">
        <v>0.169535485911641</v>
      </c>
      <c r="AP12" s="17">
        <v>0.185810912518341</v>
      </c>
      <c r="AQ12" s="17">
        <v>0.35997480976705998</v>
      </c>
      <c r="AR12" s="17"/>
      <c r="AS12" s="17">
        <v>0.167331793032448</v>
      </c>
      <c r="AT12" s="17">
        <v>0.19585113137312399</v>
      </c>
      <c r="AU12" s="17">
        <v>0.25015014961038201</v>
      </c>
      <c r="AV12" s="17">
        <v>0.26980091077075102</v>
      </c>
      <c r="AW12" s="17">
        <v>8.8822460474582796E-2</v>
      </c>
      <c r="AX12" s="17"/>
      <c r="AY12" s="17">
        <v>0.168320482874526</v>
      </c>
      <c r="AZ12" s="17">
        <v>0.20141117986506399</v>
      </c>
      <c r="BA12" s="17">
        <v>0.300000489284797</v>
      </c>
      <c r="BB12" s="17">
        <v>0.16916856887447801</v>
      </c>
      <c r="BC12" s="17">
        <v>0.169249561690998</v>
      </c>
      <c r="BD12" s="17"/>
      <c r="BE12" s="17">
        <v>0.13369820416950401</v>
      </c>
      <c r="BF12" s="17">
        <v>0.20667702641482399</v>
      </c>
      <c r="BG12" s="17">
        <v>0.212012986702072</v>
      </c>
      <c r="BH12" s="17">
        <v>0.20996223721185001</v>
      </c>
      <c r="BI12" s="17"/>
      <c r="BJ12" s="17">
        <v>0.14314372156896801</v>
      </c>
      <c r="BK12" s="17">
        <v>0.17244811906403901</v>
      </c>
      <c r="BL12" s="17">
        <v>0.23167361964852501</v>
      </c>
      <c r="BM12" s="17">
        <v>0.213313788299964</v>
      </c>
      <c r="BN12" s="17"/>
      <c r="BO12" s="17">
        <v>0.152961173765021</v>
      </c>
      <c r="BP12" s="17">
        <v>0.21312087453631401</v>
      </c>
      <c r="BQ12" s="17">
        <v>0.21673578031148799</v>
      </c>
      <c r="BR12" s="17"/>
      <c r="BS12" s="17">
        <v>0.193861605718472</v>
      </c>
      <c r="BT12" s="17">
        <v>0.22564425167278199</v>
      </c>
      <c r="BU12" s="17"/>
      <c r="BV12" s="17">
        <v>0.249417925739116</v>
      </c>
      <c r="BW12" s="17">
        <v>0.21598462888046999</v>
      </c>
      <c r="BX12" s="17">
        <v>0.15571248520873299</v>
      </c>
      <c r="BY12" s="17"/>
      <c r="BZ12" s="17">
        <v>0.18623997531721501</v>
      </c>
      <c r="CA12" s="17">
        <v>5.8763107256636797E-2</v>
      </c>
    </row>
    <row r="13" spans="2:79" x14ac:dyDescent="0.3">
      <c r="B13" s="18" t="s">
        <v>325</v>
      </c>
      <c r="C13" s="17">
        <v>0.22290732834318999</v>
      </c>
      <c r="D13" s="17">
        <v>0.23113424472315799</v>
      </c>
      <c r="E13" s="17">
        <v>0.21287074729699701</v>
      </c>
      <c r="F13" s="17"/>
      <c r="G13" s="17">
        <v>0.131964764378765</v>
      </c>
      <c r="H13" s="17">
        <v>0.24727383297837099</v>
      </c>
      <c r="I13" s="17">
        <v>0.15344413830419201</v>
      </c>
      <c r="J13" s="17">
        <v>0.25232278559945998</v>
      </c>
      <c r="K13" s="17">
        <v>0.28128389418828997</v>
      </c>
      <c r="L13" s="17">
        <v>0.246365358234235</v>
      </c>
      <c r="M13" s="17"/>
      <c r="N13" s="17">
        <v>0.21374134546422399</v>
      </c>
      <c r="O13" s="17">
        <v>0.25043034478190002</v>
      </c>
      <c r="P13" s="17">
        <v>0.19551796589945999</v>
      </c>
      <c r="Q13" s="17">
        <v>0.227495049614655</v>
      </c>
      <c r="R13" s="17"/>
      <c r="S13" s="17">
        <v>0.19053887318065199</v>
      </c>
      <c r="T13" s="17">
        <v>0.236185232373504</v>
      </c>
      <c r="U13" s="17">
        <v>0.18599744995411999</v>
      </c>
      <c r="V13" s="17">
        <v>0.27257798326121702</v>
      </c>
      <c r="W13" s="17">
        <v>0.33793999117401302</v>
      </c>
      <c r="X13" s="17">
        <v>0.202498702164123</v>
      </c>
      <c r="Y13" s="17">
        <v>0.31887921443884598</v>
      </c>
      <c r="Z13" s="17">
        <v>0.12315463240053</v>
      </c>
      <c r="AA13" s="17">
        <v>0.17716079671432999</v>
      </c>
      <c r="AB13" s="17">
        <v>0.24316052561323101</v>
      </c>
      <c r="AC13" s="17">
        <v>0.17205015238361801</v>
      </c>
      <c r="AD13" s="17">
        <v>0.127304862972695</v>
      </c>
      <c r="AE13" s="17"/>
      <c r="AF13" s="17">
        <v>0.26438808365474398</v>
      </c>
      <c r="AG13" s="17">
        <v>0.20457930642445701</v>
      </c>
      <c r="AH13" s="17">
        <v>0.16051511396721199</v>
      </c>
      <c r="AI13" s="17">
        <v>0.21481838246285401</v>
      </c>
      <c r="AJ13" s="17">
        <v>0.193543542748113</v>
      </c>
      <c r="AK13" s="17"/>
      <c r="AL13" s="17">
        <v>0.16587076998182099</v>
      </c>
      <c r="AM13" s="17">
        <v>0.26001298819681001</v>
      </c>
      <c r="AN13" s="17">
        <v>0.27572241005375098</v>
      </c>
      <c r="AO13" s="17">
        <v>0.28371874649575701</v>
      </c>
      <c r="AP13" s="17">
        <v>0.16195628927316499</v>
      </c>
      <c r="AQ13" s="17">
        <v>0.208002191118111</v>
      </c>
      <c r="AR13" s="17"/>
      <c r="AS13" s="17">
        <v>0.20639941541968701</v>
      </c>
      <c r="AT13" s="17">
        <v>0.24904444748639201</v>
      </c>
      <c r="AU13" s="17">
        <v>0.22978681387738201</v>
      </c>
      <c r="AV13" s="17">
        <v>0.14395523763217499</v>
      </c>
      <c r="AW13" s="17">
        <v>7.7372993196987705E-2</v>
      </c>
      <c r="AX13" s="17"/>
      <c r="AY13" s="17">
        <v>0.20883072845440501</v>
      </c>
      <c r="AZ13" s="17">
        <v>0.26162380228986298</v>
      </c>
      <c r="BA13" s="17">
        <v>0.18654460410132201</v>
      </c>
      <c r="BB13" s="17">
        <v>0.215647609120242</v>
      </c>
      <c r="BC13" s="17">
        <v>0.168072888016432</v>
      </c>
      <c r="BD13" s="17"/>
      <c r="BE13" s="17">
        <v>0.15667755681630899</v>
      </c>
      <c r="BF13" s="17">
        <v>0.26881039392384898</v>
      </c>
      <c r="BG13" s="17">
        <v>0.22214270000532199</v>
      </c>
      <c r="BH13" s="17">
        <v>0.203404991218365</v>
      </c>
      <c r="BI13" s="17"/>
      <c r="BJ13" s="17">
        <v>0.17725862819257401</v>
      </c>
      <c r="BK13" s="17">
        <v>0.23473000677056799</v>
      </c>
      <c r="BL13" s="17">
        <v>0.25695819875426801</v>
      </c>
      <c r="BM13" s="17">
        <v>0.21499549644254601</v>
      </c>
      <c r="BN13" s="17"/>
      <c r="BO13" s="17">
        <v>0.20863991929265999</v>
      </c>
      <c r="BP13" s="17">
        <v>0.25182971100142698</v>
      </c>
      <c r="BQ13" s="17">
        <v>0.220946039703495</v>
      </c>
      <c r="BR13" s="17"/>
      <c r="BS13" s="17">
        <v>0.22566030374429799</v>
      </c>
      <c r="BT13" s="17">
        <v>0.21451961064899899</v>
      </c>
      <c r="BU13" s="17"/>
      <c r="BV13" s="17">
        <v>0.185095336137198</v>
      </c>
      <c r="BW13" s="17">
        <v>0.22933416312444599</v>
      </c>
      <c r="BX13" s="17">
        <v>0.25323555855490298</v>
      </c>
      <c r="BY13" s="17"/>
      <c r="BZ13" s="17">
        <v>0.32480644177833301</v>
      </c>
      <c r="CA13" s="17">
        <v>0.221417244569762</v>
      </c>
    </row>
    <row r="14" spans="2:79" x14ac:dyDescent="0.3">
      <c r="B14" s="18" t="s">
        <v>326</v>
      </c>
      <c r="C14" s="17">
        <v>0.120010613476338</v>
      </c>
      <c r="D14" s="17">
        <v>0.133377528277908</v>
      </c>
      <c r="E14" s="17">
        <v>0.107205810816471</v>
      </c>
      <c r="F14" s="17"/>
      <c r="G14" s="17">
        <v>6.6992032511700203E-2</v>
      </c>
      <c r="H14" s="17">
        <v>6.7950970581079198E-2</v>
      </c>
      <c r="I14" s="17">
        <v>0.139574924702528</v>
      </c>
      <c r="J14" s="17">
        <v>8.7284231500477205E-2</v>
      </c>
      <c r="K14" s="17">
        <v>0.21845290495498099</v>
      </c>
      <c r="L14" s="17">
        <v>0.129585146189064</v>
      </c>
      <c r="M14" s="17"/>
      <c r="N14" s="17">
        <v>0.123545052937446</v>
      </c>
      <c r="O14" s="17">
        <v>8.2981508653070496E-2</v>
      </c>
      <c r="P14" s="17">
        <v>0.12538899536182499</v>
      </c>
      <c r="Q14" s="17">
        <v>0.13736931395651999</v>
      </c>
      <c r="R14" s="17"/>
      <c r="S14" s="17">
        <v>0.10665942435088099</v>
      </c>
      <c r="T14" s="17">
        <v>0.148344466721131</v>
      </c>
      <c r="U14" s="17">
        <v>9.33888292921249E-2</v>
      </c>
      <c r="V14" s="17">
        <v>0.115037919661708</v>
      </c>
      <c r="W14" s="17">
        <v>0.116817596594932</v>
      </c>
      <c r="X14" s="17">
        <v>0.12620446260059001</v>
      </c>
      <c r="Y14" s="17">
        <v>0.13129358212814801</v>
      </c>
      <c r="Z14" s="17">
        <v>0.13149983269372301</v>
      </c>
      <c r="AA14" s="17">
        <v>0.12927706655333099</v>
      </c>
      <c r="AB14" s="17">
        <v>0.109444497643057</v>
      </c>
      <c r="AC14" s="17">
        <v>0.13333743080858501</v>
      </c>
      <c r="AD14" s="17">
        <v>5.6508950193879699E-2</v>
      </c>
      <c r="AE14" s="17"/>
      <c r="AF14" s="17">
        <v>0.12190356783327</v>
      </c>
      <c r="AG14" s="17">
        <v>9.4998515186450097E-2</v>
      </c>
      <c r="AH14" s="17">
        <v>0.120121918647043</v>
      </c>
      <c r="AI14" s="17">
        <v>0.18061599623887001</v>
      </c>
      <c r="AJ14" s="17">
        <v>0.156365547029891</v>
      </c>
      <c r="AK14" s="17"/>
      <c r="AL14" s="17">
        <v>9.7498898042958304E-2</v>
      </c>
      <c r="AM14" s="17">
        <v>0.12534602641411099</v>
      </c>
      <c r="AN14" s="17">
        <v>9.9233575872405402E-2</v>
      </c>
      <c r="AO14" s="17">
        <v>0.16937222236642999</v>
      </c>
      <c r="AP14" s="17">
        <v>0.13140700408849401</v>
      </c>
      <c r="AQ14" s="17">
        <v>7.8421781347872893E-2</v>
      </c>
      <c r="AR14" s="17"/>
      <c r="AS14" s="17">
        <v>5.2688453833655002E-2</v>
      </c>
      <c r="AT14" s="17">
        <v>0.111736300374254</v>
      </c>
      <c r="AU14" s="17">
        <v>0.136863366321539</v>
      </c>
      <c r="AV14" s="17">
        <v>0.24764450625258699</v>
      </c>
      <c r="AW14" s="17">
        <v>7.6300947080497894E-2</v>
      </c>
      <c r="AX14" s="17"/>
      <c r="AY14" s="17">
        <v>0.114063198104221</v>
      </c>
      <c r="AZ14" s="17">
        <v>9.8180426433907994E-2</v>
      </c>
      <c r="BA14" s="17">
        <v>0.10621127982227201</v>
      </c>
      <c r="BB14" s="17">
        <v>0.17332113285444301</v>
      </c>
      <c r="BC14" s="17">
        <v>0.27286503444126098</v>
      </c>
      <c r="BD14" s="17"/>
      <c r="BE14" s="17">
        <v>0.126649610082056</v>
      </c>
      <c r="BF14" s="17">
        <v>0.145045997551594</v>
      </c>
      <c r="BG14" s="17">
        <v>0.12245628617288699</v>
      </c>
      <c r="BH14" s="17">
        <v>0.101031515674641</v>
      </c>
      <c r="BI14" s="17"/>
      <c r="BJ14" s="17">
        <v>0.14648189049263999</v>
      </c>
      <c r="BK14" s="17">
        <v>0.100580390129929</v>
      </c>
      <c r="BL14" s="17">
        <v>0.108989233191276</v>
      </c>
      <c r="BM14" s="17">
        <v>0.12112501301672</v>
      </c>
      <c r="BN14" s="17"/>
      <c r="BO14" s="17">
        <v>0.115317397685193</v>
      </c>
      <c r="BP14" s="17">
        <v>0.139987728465371</v>
      </c>
      <c r="BQ14" s="17">
        <v>0.117485456300176</v>
      </c>
      <c r="BR14" s="17"/>
      <c r="BS14" s="17">
        <v>0.122002890386038</v>
      </c>
      <c r="BT14" s="17">
        <v>0.118690798185001</v>
      </c>
      <c r="BU14" s="17"/>
      <c r="BV14" s="17">
        <v>0.108621404583579</v>
      </c>
      <c r="BW14" s="17">
        <v>0.112484501821717</v>
      </c>
      <c r="BX14" s="17">
        <v>0.13909400841664701</v>
      </c>
      <c r="BY14" s="17"/>
      <c r="BZ14" s="17">
        <v>8.4023048943494202E-2</v>
      </c>
      <c r="CA14" s="17">
        <v>0.159193350417102</v>
      </c>
    </row>
    <row r="15" spans="2:79" x14ac:dyDescent="0.3">
      <c r="B15" s="18" t="s">
        <v>327</v>
      </c>
      <c r="C15" s="19">
        <v>5.8287239050735698E-2</v>
      </c>
      <c r="D15" s="19">
        <v>7.5721478039588105E-2</v>
      </c>
      <c r="E15" s="19">
        <v>4.1041473761314798E-2</v>
      </c>
      <c r="F15" s="19"/>
      <c r="G15" s="19">
        <v>1.13148241962195E-2</v>
      </c>
      <c r="H15" s="19">
        <v>2.1486803498729501E-2</v>
      </c>
      <c r="I15" s="19">
        <v>4.9817173830578002E-2</v>
      </c>
      <c r="J15" s="19">
        <v>6.0393996166222999E-2</v>
      </c>
      <c r="K15" s="19">
        <v>5.6019674946125302E-2</v>
      </c>
      <c r="L15" s="19">
        <v>0.11301806013624199</v>
      </c>
      <c r="M15" s="19"/>
      <c r="N15" s="19">
        <v>4.7288947667872699E-2</v>
      </c>
      <c r="O15" s="19">
        <v>5.4426275220175201E-2</v>
      </c>
      <c r="P15" s="19">
        <v>5.5589728706513797E-2</v>
      </c>
      <c r="Q15" s="19">
        <v>7.8583016395263994E-2</v>
      </c>
      <c r="R15" s="19"/>
      <c r="S15" s="19">
        <v>1.87967101350398E-2</v>
      </c>
      <c r="T15" s="19">
        <v>4.3470338155421902E-2</v>
      </c>
      <c r="U15" s="19">
        <v>5.96947598147358E-2</v>
      </c>
      <c r="V15" s="19">
        <v>0.108741656432255</v>
      </c>
      <c r="W15" s="19">
        <v>2.1935176357766401E-2</v>
      </c>
      <c r="X15" s="19">
        <v>1.5986240492755901E-2</v>
      </c>
      <c r="Y15" s="19">
        <v>8.0115963343924207E-2</v>
      </c>
      <c r="Z15" s="19">
        <v>0.135551875815662</v>
      </c>
      <c r="AA15" s="19">
        <v>4.8099462722773198E-2</v>
      </c>
      <c r="AB15" s="19">
        <v>0.119181992859535</v>
      </c>
      <c r="AC15" s="19">
        <v>3.1302206600351601E-2</v>
      </c>
      <c r="AD15" s="19">
        <v>6.1277247146532897E-2</v>
      </c>
      <c r="AE15" s="19"/>
      <c r="AF15" s="19">
        <v>0.127763810429602</v>
      </c>
      <c r="AG15" s="19">
        <v>3.1752563998103701E-2</v>
      </c>
      <c r="AH15" s="19">
        <v>0</v>
      </c>
      <c r="AI15" s="19">
        <v>9.5903321737895397E-2</v>
      </c>
      <c r="AJ15" s="19">
        <v>3.9846399035734802E-2</v>
      </c>
      <c r="AK15" s="19"/>
      <c r="AL15" s="19">
        <v>1.7813159495800202E-2</v>
      </c>
      <c r="AM15" s="19">
        <v>9.0563936763027097E-2</v>
      </c>
      <c r="AN15" s="19">
        <v>1.5127396113262101E-2</v>
      </c>
      <c r="AO15" s="19">
        <v>0.10325170548284</v>
      </c>
      <c r="AP15" s="19">
        <v>5.4379024343278501E-2</v>
      </c>
      <c r="AQ15" s="19">
        <v>3.5219528256915003E-2</v>
      </c>
      <c r="AR15" s="19"/>
      <c r="AS15" s="19">
        <v>4.1429497827980701E-2</v>
      </c>
      <c r="AT15" s="19">
        <v>4.8533483298338898E-2</v>
      </c>
      <c r="AU15" s="19">
        <v>8.8985773859417694E-2</v>
      </c>
      <c r="AV15" s="19">
        <v>6.0688397009145502E-2</v>
      </c>
      <c r="AW15" s="19">
        <v>0</v>
      </c>
      <c r="AX15" s="19"/>
      <c r="AY15" s="19">
        <v>0.115927955847374</v>
      </c>
      <c r="AZ15" s="19">
        <v>4.17028161381056E-2</v>
      </c>
      <c r="BA15" s="19">
        <v>2.3796226142618601E-2</v>
      </c>
      <c r="BB15" s="19">
        <v>5.2059668311055102E-2</v>
      </c>
      <c r="BC15" s="19">
        <v>4.48796236166751E-2</v>
      </c>
      <c r="BD15" s="19"/>
      <c r="BE15" s="19">
        <v>0.18417537945528301</v>
      </c>
      <c r="BF15" s="19">
        <v>7.1660362957890203E-2</v>
      </c>
      <c r="BG15" s="19">
        <v>5.3258673513995401E-2</v>
      </c>
      <c r="BH15" s="19">
        <v>4.1785711757921298E-2</v>
      </c>
      <c r="BI15" s="19"/>
      <c r="BJ15" s="19">
        <v>9.2404347274843202E-2</v>
      </c>
      <c r="BK15" s="19">
        <v>2.3955867808622199E-2</v>
      </c>
      <c r="BL15" s="19">
        <v>6.6085116915817199E-2</v>
      </c>
      <c r="BM15" s="19">
        <v>5.1520552754207201E-2</v>
      </c>
      <c r="BN15" s="19"/>
      <c r="BO15" s="19">
        <v>2.4359508053454999E-2</v>
      </c>
      <c r="BP15" s="19">
        <v>6.0611447932519102E-2</v>
      </c>
      <c r="BQ15" s="19">
        <v>6.4526046706252102E-2</v>
      </c>
      <c r="BR15" s="19"/>
      <c r="BS15" s="19">
        <v>6.08291714358664E-2</v>
      </c>
      <c r="BT15" s="19">
        <v>5.5599813268573002E-2</v>
      </c>
      <c r="BU15" s="19"/>
      <c r="BV15" s="19">
        <v>4.4633754965194998E-2</v>
      </c>
      <c r="BW15" s="19">
        <v>4.2999325306420297E-2</v>
      </c>
      <c r="BX15" s="19">
        <v>8.0145487363875001E-2</v>
      </c>
      <c r="BY15" s="19"/>
      <c r="BZ15" s="19">
        <v>2.37557116605445E-2</v>
      </c>
      <c r="CA15" s="19">
        <v>2.6879194826160399E-2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696</v>
      </c>
      <c r="D7" s="10">
        <v>344</v>
      </c>
      <c r="E7" s="10">
        <v>350</v>
      </c>
      <c r="F7" s="10"/>
      <c r="G7" s="10">
        <v>94</v>
      </c>
      <c r="H7" s="10">
        <v>104</v>
      </c>
      <c r="I7" s="10">
        <v>111</v>
      </c>
      <c r="J7" s="10">
        <v>95</v>
      </c>
      <c r="K7" s="10">
        <v>112</v>
      </c>
      <c r="L7" s="10">
        <v>180</v>
      </c>
      <c r="M7" s="10"/>
      <c r="N7" s="10">
        <v>204</v>
      </c>
      <c r="O7" s="10">
        <v>176</v>
      </c>
      <c r="P7" s="10">
        <v>142</v>
      </c>
      <c r="Q7" s="10">
        <v>169</v>
      </c>
      <c r="R7" s="10"/>
      <c r="S7" s="10">
        <v>98</v>
      </c>
      <c r="T7" s="10">
        <v>93</v>
      </c>
      <c r="U7" s="10">
        <v>52</v>
      </c>
      <c r="V7" s="10">
        <v>75</v>
      </c>
      <c r="W7" s="10">
        <v>51</v>
      </c>
      <c r="X7" s="10">
        <v>58</v>
      </c>
      <c r="Y7" s="10">
        <v>51</v>
      </c>
      <c r="Z7" s="10">
        <v>29</v>
      </c>
      <c r="AA7" s="10">
        <v>85</v>
      </c>
      <c r="AB7" s="10">
        <v>57</v>
      </c>
      <c r="AC7" s="10">
        <v>31</v>
      </c>
      <c r="AD7" s="10">
        <v>16</v>
      </c>
      <c r="AE7" s="10"/>
      <c r="AF7" s="10">
        <v>151</v>
      </c>
      <c r="AG7" s="10">
        <v>236</v>
      </c>
      <c r="AH7" s="10">
        <v>53</v>
      </c>
      <c r="AI7" s="10">
        <v>76</v>
      </c>
      <c r="AJ7" s="10">
        <v>42</v>
      </c>
      <c r="AK7" s="10"/>
      <c r="AL7" s="10">
        <v>171</v>
      </c>
      <c r="AM7" s="10">
        <v>125</v>
      </c>
      <c r="AN7" s="10">
        <v>65</v>
      </c>
      <c r="AO7" s="10">
        <v>154</v>
      </c>
      <c r="AP7" s="10">
        <v>56</v>
      </c>
      <c r="AQ7" s="10">
        <v>59</v>
      </c>
      <c r="AR7" s="10"/>
      <c r="AS7" s="10">
        <v>121</v>
      </c>
      <c r="AT7" s="10">
        <v>332</v>
      </c>
      <c r="AU7" s="10">
        <v>159</v>
      </c>
      <c r="AV7" s="10">
        <v>70</v>
      </c>
      <c r="AW7" s="10">
        <v>12</v>
      </c>
      <c r="AX7" s="10"/>
      <c r="AY7" s="10">
        <v>182</v>
      </c>
      <c r="AZ7" s="10">
        <v>261</v>
      </c>
      <c r="BA7" s="10">
        <v>137</v>
      </c>
      <c r="BB7" s="10">
        <v>88</v>
      </c>
      <c r="BC7" s="10">
        <v>26</v>
      </c>
      <c r="BD7" s="10"/>
      <c r="BE7" s="10">
        <v>28</v>
      </c>
      <c r="BF7" s="10">
        <v>124</v>
      </c>
      <c r="BG7" s="10">
        <v>338</v>
      </c>
      <c r="BH7" s="10">
        <v>204</v>
      </c>
      <c r="BI7" s="10"/>
      <c r="BJ7" s="10">
        <v>76</v>
      </c>
      <c r="BK7" s="10">
        <v>49</v>
      </c>
      <c r="BL7" s="10">
        <v>196</v>
      </c>
      <c r="BM7" s="10">
        <v>372</v>
      </c>
      <c r="BN7" s="10"/>
      <c r="BO7" s="10">
        <v>91</v>
      </c>
      <c r="BP7" s="10">
        <v>101</v>
      </c>
      <c r="BQ7" s="10">
        <v>501</v>
      </c>
      <c r="BR7" s="10"/>
      <c r="BS7" s="10">
        <v>395</v>
      </c>
      <c r="BT7" s="10">
        <v>298</v>
      </c>
      <c r="BU7" s="10"/>
      <c r="BV7" s="10">
        <v>166</v>
      </c>
      <c r="BW7" s="10">
        <v>277</v>
      </c>
      <c r="BX7" s="10">
        <v>214</v>
      </c>
      <c r="BY7" s="10"/>
      <c r="BZ7" s="10">
        <v>40</v>
      </c>
      <c r="CA7" s="10">
        <v>37</v>
      </c>
    </row>
    <row r="8" spans="2:79" ht="30" customHeight="1" x14ac:dyDescent="0.3">
      <c r="B8" s="11" t="s">
        <v>20</v>
      </c>
      <c r="C8" s="11">
        <v>694</v>
      </c>
      <c r="D8" s="11">
        <v>348</v>
      </c>
      <c r="E8" s="11">
        <v>345</v>
      </c>
      <c r="F8" s="11"/>
      <c r="G8" s="11">
        <v>89</v>
      </c>
      <c r="H8" s="11">
        <v>110</v>
      </c>
      <c r="I8" s="11">
        <v>113</v>
      </c>
      <c r="J8" s="11">
        <v>109</v>
      </c>
      <c r="K8" s="11">
        <v>104</v>
      </c>
      <c r="L8" s="11">
        <v>169</v>
      </c>
      <c r="M8" s="11"/>
      <c r="N8" s="11">
        <v>190</v>
      </c>
      <c r="O8" s="11">
        <v>181</v>
      </c>
      <c r="P8" s="11">
        <v>148</v>
      </c>
      <c r="Q8" s="11">
        <v>171</v>
      </c>
      <c r="R8" s="11"/>
      <c r="S8" s="11">
        <v>93</v>
      </c>
      <c r="T8" s="11">
        <v>88</v>
      </c>
      <c r="U8" s="11">
        <v>53</v>
      </c>
      <c r="V8" s="11">
        <v>74</v>
      </c>
      <c r="W8" s="11">
        <v>53</v>
      </c>
      <c r="X8" s="11">
        <v>55</v>
      </c>
      <c r="Y8" s="11">
        <v>46</v>
      </c>
      <c r="Z8" s="11">
        <v>31</v>
      </c>
      <c r="AA8" s="11">
        <v>80</v>
      </c>
      <c r="AB8" s="11">
        <v>63</v>
      </c>
      <c r="AC8" s="11">
        <v>40</v>
      </c>
      <c r="AD8" s="11">
        <v>18</v>
      </c>
      <c r="AE8" s="11"/>
      <c r="AF8" s="11">
        <v>145</v>
      </c>
      <c r="AG8" s="11">
        <v>239</v>
      </c>
      <c r="AH8" s="11">
        <v>51</v>
      </c>
      <c r="AI8" s="11">
        <v>76</v>
      </c>
      <c r="AJ8" s="11">
        <v>41</v>
      </c>
      <c r="AK8" s="11"/>
      <c r="AL8" s="11">
        <v>170</v>
      </c>
      <c r="AM8" s="11">
        <v>120</v>
      </c>
      <c r="AN8" s="11">
        <v>65</v>
      </c>
      <c r="AO8" s="11">
        <v>155</v>
      </c>
      <c r="AP8" s="11">
        <v>56</v>
      </c>
      <c r="AQ8" s="11">
        <v>60</v>
      </c>
      <c r="AR8" s="11"/>
      <c r="AS8" s="11">
        <v>119</v>
      </c>
      <c r="AT8" s="11">
        <v>333</v>
      </c>
      <c r="AU8" s="11">
        <v>158</v>
      </c>
      <c r="AV8" s="11">
        <v>70</v>
      </c>
      <c r="AW8" s="11">
        <v>12</v>
      </c>
      <c r="AX8" s="11"/>
      <c r="AY8" s="11">
        <v>176</v>
      </c>
      <c r="AZ8" s="11">
        <v>261</v>
      </c>
      <c r="BA8" s="11">
        <v>139</v>
      </c>
      <c r="BB8" s="11">
        <v>89</v>
      </c>
      <c r="BC8" s="11">
        <v>27</v>
      </c>
      <c r="BD8" s="11"/>
      <c r="BE8" s="11">
        <v>28</v>
      </c>
      <c r="BF8" s="11">
        <v>122</v>
      </c>
      <c r="BG8" s="11">
        <v>340</v>
      </c>
      <c r="BH8" s="11">
        <v>203</v>
      </c>
      <c r="BI8" s="11"/>
      <c r="BJ8" s="11">
        <v>81</v>
      </c>
      <c r="BK8" s="11">
        <v>47</v>
      </c>
      <c r="BL8" s="11">
        <v>195</v>
      </c>
      <c r="BM8" s="11">
        <v>369</v>
      </c>
      <c r="BN8" s="11"/>
      <c r="BO8" s="11">
        <v>93</v>
      </c>
      <c r="BP8" s="11">
        <v>102</v>
      </c>
      <c r="BQ8" s="11">
        <v>496</v>
      </c>
      <c r="BR8" s="11"/>
      <c r="BS8" s="11">
        <v>391</v>
      </c>
      <c r="BT8" s="11">
        <v>301</v>
      </c>
      <c r="BU8" s="11"/>
      <c r="BV8" s="11">
        <v>164</v>
      </c>
      <c r="BW8" s="11">
        <v>279</v>
      </c>
      <c r="BX8" s="11">
        <v>211</v>
      </c>
      <c r="BY8" s="11"/>
      <c r="BZ8" s="11">
        <v>43</v>
      </c>
      <c r="CA8" s="11">
        <v>38</v>
      </c>
    </row>
    <row r="9" spans="2:79" x14ac:dyDescent="0.3">
      <c r="B9" s="18" t="s">
        <v>321</v>
      </c>
      <c r="C9" s="17">
        <v>8.4553156046547104E-2</v>
      </c>
      <c r="D9" s="17">
        <v>0.104207520527792</v>
      </c>
      <c r="E9" s="17">
        <v>6.5215740660581195E-2</v>
      </c>
      <c r="F9" s="17"/>
      <c r="G9" s="17">
        <v>8.1689588144363404E-2</v>
      </c>
      <c r="H9" s="17">
        <v>8.5387299505675598E-2</v>
      </c>
      <c r="I9" s="17">
        <v>0.131359703487989</v>
      </c>
      <c r="J9" s="17">
        <v>5.44106840544634E-2</v>
      </c>
      <c r="K9" s="17">
        <v>7.9112985828982296E-2</v>
      </c>
      <c r="L9" s="17">
        <v>7.7196516318494904E-2</v>
      </c>
      <c r="M9" s="17"/>
      <c r="N9" s="17">
        <v>7.7998283645544494E-2</v>
      </c>
      <c r="O9" s="17">
        <v>7.9284180318936207E-2</v>
      </c>
      <c r="P9" s="17">
        <v>9.0360667209306494E-2</v>
      </c>
      <c r="Q9" s="17">
        <v>9.4800864197217699E-2</v>
      </c>
      <c r="R9" s="17"/>
      <c r="S9" s="17">
        <v>6.9024533418642106E-2</v>
      </c>
      <c r="T9" s="17">
        <v>3.1748906658847498E-2</v>
      </c>
      <c r="U9" s="17">
        <v>0.107881203006298</v>
      </c>
      <c r="V9" s="17">
        <v>8.9649814990435894E-2</v>
      </c>
      <c r="W9" s="17">
        <v>0.138344106093716</v>
      </c>
      <c r="X9" s="17">
        <v>6.5435818454629202E-2</v>
      </c>
      <c r="Y9" s="17">
        <v>6.8778241469307902E-2</v>
      </c>
      <c r="Z9" s="17">
        <v>0.17904319091726301</v>
      </c>
      <c r="AA9" s="17">
        <v>7.8163053972253302E-2</v>
      </c>
      <c r="AB9" s="17">
        <v>8.8392412055427402E-2</v>
      </c>
      <c r="AC9" s="17">
        <v>5.5164233680280103E-2</v>
      </c>
      <c r="AD9" s="17">
        <v>0.19181521302413701</v>
      </c>
      <c r="AE9" s="17"/>
      <c r="AF9" s="17">
        <v>0.104064814530751</v>
      </c>
      <c r="AG9" s="17">
        <v>7.6079870743544095E-2</v>
      </c>
      <c r="AH9" s="17">
        <v>7.8422353113699897E-2</v>
      </c>
      <c r="AI9" s="17">
        <v>8.4135351989941598E-2</v>
      </c>
      <c r="AJ9" s="17">
        <v>0.18108866565950299</v>
      </c>
      <c r="AK9" s="17"/>
      <c r="AL9" s="17">
        <v>7.02227686556854E-2</v>
      </c>
      <c r="AM9" s="17">
        <v>8.9225291994797395E-2</v>
      </c>
      <c r="AN9" s="17">
        <v>7.6854748222321606E-2</v>
      </c>
      <c r="AO9" s="17">
        <v>0.129061973270852</v>
      </c>
      <c r="AP9" s="17">
        <v>9.3253329739333299E-2</v>
      </c>
      <c r="AQ9" s="17">
        <v>3.9662522907772502E-2</v>
      </c>
      <c r="AR9" s="17"/>
      <c r="AS9" s="17">
        <v>0.109261922218614</v>
      </c>
      <c r="AT9" s="17">
        <v>6.57043934274016E-2</v>
      </c>
      <c r="AU9" s="17">
        <v>8.2255604578231001E-2</v>
      </c>
      <c r="AV9" s="17">
        <v>0.14104714641560001</v>
      </c>
      <c r="AW9" s="17">
        <v>8.0437974039775706E-2</v>
      </c>
      <c r="AX9" s="17"/>
      <c r="AY9" s="17">
        <v>0.12657560004593599</v>
      </c>
      <c r="AZ9" s="17">
        <v>6.2236310457200197E-2</v>
      </c>
      <c r="BA9" s="17">
        <v>3.6397356297322499E-2</v>
      </c>
      <c r="BB9" s="17">
        <v>0.107224637823879</v>
      </c>
      <c r="BC9" s="17">
        <v>0.20489740923745101</v>
      </c>
      <c r="BD9" s="17"/>
      <c r="BE9" s="17">
        <v>0.13457394759250299</v>
      </c>
      <c r="BF9" s="17">
        <v>9.8882522351427804E-2</v>
      </c>
      <c r="BG9" s="17">
        <v>8.25330458991618E-2</v>
      </c>
      <c r="BH9" s="17">
        <v>7.3177859430173894E-2</v>
      </c>
      <c r="BI9" s="17"/>
      <c r="BJ9" s="17">
        <v>9.6824532832053403E-2</v>
      </c>
      <c r="BK9" s="17">
        <v>9.3528336788754995E-2</v>
      </c>
      <c r="BL9" s="17">
        <v>8.2639146116905204E-2</v>
      </c>
      <c r="BM9" s="17">
        <v>7.9986219011577903E-2</v>
      </c>
      <c r="BN9" s="17"/>
      <c r="BO9" s="17">
        <v>0.106012689983702</v>
      </c>
      <c r="BP9" s="17">
        <v>0.10111413608556399</v>
      </c>
      <c r="BQ9" s="17">
        <v>7.7609750625659807E-2</v>
      </c>
      <c r="BR9" s="17"/>
      <c r="BS9" s="17">
        <v>9.3526971307621498E-2</v>
      </c>
      <c r="BT9" s="17">
        <v>6.9732047896933297E-2</v>
      </c>
      <c r="BU9" s="17"/>
      <c r="BV9" s="17">
        <v>5.8742512808663397E-2</v>
      </c>
      <c r="BW9" s="17">
        <v>7.8649417569537194E-2</v>
      </c>
      <c r="BX9" s="17">
        <v>0.12323683959552501</v>
      </c>
      <c r="BY9" s="17"/>
      <c r="BZ9" s="17">
        <v>9.5185225259767706E-2</v>
      </c>
      <c r="CA9" s="17">
        <v>0.25893224206478299</v>
      </c>
    </row>
    <row r="10" spans="2:79" x14ac:dyDescent="0.3">
      <c r="B10" s="18" t="s">
        <v>322</v>
      </c>
      <c r="C10" s="17">
        <v>0.127513353611235</v>
      </c>
      <c r="D10" s="17">
        <v>0.13865034909547599</v>
      </c>
      <c r="E10" s="17">
        <v>0.11699729563474601</v>
      </c>
      <c r="F10" s="17"/>
      <c r="G10" s="17">
        <v>0.155238759931942</v>
      </c>
      <c r="H10" s="17">
        <v>0.12736181037553601</v>
      </c>
      <c r="I10" s="17">
        <v>0.18719938882961401</v>
      </c>
      <c r="J10" s="17">
        <v>0.13768718655914999</v>
      </c>
      <c r="K10" s="17">
        <v>6.4364111744319302E-2</v>
      </c>
      <c r="L10" s="17">
        <v>0.10549140993341501</v>
      </c>
      <c r="M10" s="17"/>
      <c r="N10" s="17">
        <v>0.146601920753447</v>
      </c>
      <c r="O10" s="17">
        <v>7.9159605854932993E-2</v>
      </c>
      <c r="P10" s="17">
        <v>0.146083469176916</v>
      </c>
      <c r="Q10" s="17">
        <v>0.139456765055464</v>
      </c>
      <c r="R10" s="17"/>
      <c r="S10" s="17">
        <v>0.19806756417232599</v>
      </c>
      <c r="T10" s="17">
        <v>8.5677966694093E-2</v>
      </c>
      <c r="U10" s="17">
        <v>0.122587363359396</v>
      </c>
      <c r="V10" s="17">
        <v>0.161287118514747</v>
      </c>
      <c r="W10" s="17">
        <v>0.13348122945863899</v>
      </c>
      <c r="X10" s="17">
        <v>0.14478867720484301</v>
      </c>
      <c r="Y10" s="17">
        <v>9.1564700406400301E-2</v>
      </c>
      <c r="Z10" s="17">
        <v>7.1195588929817699E-2</v>
      </c>
      <c r="AA10" s="17">
        <v>0.11248387234208899</v>
      </c>
      <c r="AB10" s="17">
        <v>9.5361903407153503E-2</v>
      </c>
      <c r="AC10" s="17">
        <v>0.15885928726372101</v>
      </c>
      <c r="AD10" s="17">
        <v>7.52068478838048E-2</v>
      </c>
      <c r="AE10" s="17"/>
      <c r="AF10" s="17">
        <v>0.118895196955626</v>
      </c>
      <c r="AG10" s="17">
        <v>0.14515119468299301</v>
      </c>
      <c r="AH10" s="17">
        <v>0.12037534931968701</v>
      </c>
      <c r="AI10" s="17">
        <v>0.16026315234111899</v>
      </c>
      <c r="AJ10" s="17">
        <v>4.9727419684990302E-2</v>
      </c>
      <c r="AK10" s="17"/>
      <c r="AL10" s="17">
        <v>0.12826607406577001</v>
      </c>
      <c r="AM10" s="17">
        <v>0.136975883788611</v>
      </c>
      <c r="AN10" s="17">
        <v>0.166841737816674</v>
      </c>
      <c r="AO10" s="17">
        <v>0.16285387666895301</v>
      </c>
      <c r="AP10" s="17">
        <v>5.5096752067887798E-2</v>
      </c>
      <c r="AQ10" s="17">
        <v>6.7119665786973301E-2</v>
      </c>
      <c r="AR10" s="17"/>
      <c r="AS10" s="17">
        <v>0.15889566291118001</v>
      </c>
      <c r="AT10" s="17">
        <v>0.12703885868056999</v>
      </c>
      <c r="AU10" s="17">
        <v>9.8535331571010895E-2</v>
      </c>
      <c r="AV10" s="17">
        <v>0.106100606420049</v>
      </c>
      <c r="AW10" s="17">
        <v>0.35227932330960798</v>
      </c>
      <c r="AX10" s="17"/>
      <c r="AY10" s="17">
        <v>0.122826558905585</v>
      </c>
      <c r="AZ10" s="17">
        <v>0.120299767733603</v>
      </c>
      <c r="BA10" s="17">
        <v>0.14834069514192499</v>
      </c>
      <c r="BB10" s="17">
        <v>9.8806199736117803E-2</v>
      </c>
      <c r="BC10" s="17">
        <v>0.22346981380300099</v>
      </c>
      <c r="BD10" s="17"/>
      <c r="BE10" s="17">
        <v>4.1185749634852199E-2</v>
      </c>
      <c r="BF10" s="17">
        <v>0.122338600043721</v>
      </c>
      <c r="BG10" s="17">
        <v>0.116332129305078</v>
      </c>
      <c r="BH10" s="17">
        <v>0.162530922896226</v>
      </c>
      <c r="BI10" s="17"/>
      <c r="BJ10" s="17">
        <v>0.16676761907221899</v>
      </c>
      <c r="BK10" s="17">
        <v>0.200028657363721</v>
      </c>
      <c r="BL10" s="17">
        <v>0.113024302219961</v>
      </c>
      <c r="BM10" s="17">
        <v>0.11833439106286101</v>
      </c>
      <c r="BN10" s="17"/>
      <c r="BO10" s="17">
        <v>0.20806042475876901</v>
      </c>
      <c r="BP10" s="17">
        <v>0.108997571715609</v>
      </c>
      <c r="BQ10" s="17">
        <v>0.11695424263993801</v>
      </c>
      <c r="BR10" s="17"/>
      <c r="BS10" s="17">
        <v>0.143159570509304</v>
      </c>
      <c r="BT10" s="17">
        <v>0.10852451808491199</v>
      </c>
      <c r="BU10" s="17"/>
      <c r="BV10" s="17">
        <v>8.7384539433671707E-2</v>
      </c>
      <c r="BW10" s="17">
        <v>0.11316406708212599</v>
      </c>
      <c r="BX10" s="17">
        <v>0.17212249810614</v>
      </c>
      <c r="BY10" s="17"/>
      <c r="BZ10" s="17">
        <v>0.17856165187060299</v>
      </c>
      <c r="CA10" s="17">
        <v>0.19432161332349801</v>
      </c>
    </row>
    <row r="11" spans="2:79" x14ac:dyDescent="0.3">
      <c r="B11" s="18" t="s">
        <v>323</v>
      </c>
      <c r="C11" s="17">
        <v>0.21015192874935701</v>
      </c>
      <c r="D11" s="17">
        <v>0.19941021674636</v>
      </c>
      <c r="E11" s="17">
        <v>0.21915980079091801</v>
      </c>
      <c r="F11" s="17"/>
      <c r="G11" s="17">
        <v>0.32128133796692598</v>
      </c>
      <c r="H11" s="17">
        <v>0.34954635266624301</v>
      </c>
      <c r="I11" s="17">
        <v>0.19316351968720899</v>
      </c>
      <c r="J11" s="17">
        <v>0.215305333265634</v>
      </c>
      <c r="K11" s="17">
        <v>0.119966353035959</v>
      </c>
      <c r="L11" s="17">
        <v>0.123563979694399</v>
      </c>
      <c r="M11" s="17"/>
      <c r="N11" s="17">
        <v>0.19721684462595199</v>
      </c>
      <c r="O11" s="17">
        <v>0.25500193744342298</v>
      </c>
      <c r="P11" s="17">
        <v>0.232910552750758</v>
      </c>
      <c r="Q11" s="17">
        <v>0.15685648303486199</v>
      </c>
      <c r="R11" s="17"/>
      <c r="S11" s="17">
        <v>0.176392837648677</v>
      </c>
      <c r="T11" s="17">
        <v>0.23676889246801999</v>
      </c>
      <c r="U11" s="17">
        <v>0.34070365363924299</v>
      </c>
      <c r="V11" s="17">
        <v>0.18907554123676101</v>
      </c>
      <c r="W11" s="17">
        <v>0.15729316285049599</v>
      </c>
      <c r="X11" s="17">
        <v>0.18630638850292899</v>
      </c>
      <c r="Y11" s="17">
        <v>0.26881478568697897</v>
      </c>
      <c r="Z11" s="17">
        <v>0.15307880553351</v>
      </c>
      <c r="AA11" s="17">
        <v>0.11593005503296901</v>
      </c>
      <c r="AB11" s="17">
        <v>0.284024344126724</v>
      </c>
      <c r="AC11" s="17">
        <v>0.234923536423535</v>
      </c>
      <c r="AD11" s="17">
        <v>0.23555764883708899</v>
      </c>
      <c r="AE11" s="17"/>
      <c r="AF11" s="17">
        <v>0.155035799739589</v>
      </c>
      <c r="AG11" s="17">
        <v>0.21054428568606501</v>
      </c>
      <c r="AH11" s="17">
        <v>0.207271734605388</v>
      </c>
      <c r="AI11" s="17">
        <v>0.199515971300432</v>
      </c>
      <c r="AJ11" s="17">
        <v>0.17891317547480301</v>
      </c>
      <c r="AK11" s="17"/>
      <c r="AL11" s="17">
        <v>0.242622152109325</v>
      </c>
      <c r="AM11" s="17">
        <v>0.131510467699957</v>
      </c>
      <c r="AN11" s="17">
        <v>0.24970359957482599</v>
      </c>
      <c r="AO11" s="17">
        <v>0.21490508376565801</v>
      </c>
      <c r="AP11" s="17">
        <v>0.147084722524192</v>
      </c>
      <c r="AQ11" s="17">
        <v>0.16146961967543</v>
      </c>
      <c r="AR11" s="17"/>
      <c r="AS11" s="17">
        <v>0.240043937526528</v>
      </c>
      <c r="AT11" s="17">
        <v>0.23796978468393001</v>
      </c>
      <c r="AU11" s="17">
        <v>0.15956717839043</v>
      </c>
      <c r="AV11" s="17">
        <v>0.15181598342008701</v>
      </c>
      <c r="AW11" s="17">
        <v>9.3068751445136405E-2</v>
      </c>
      <c r="AX11" s="17"/>
      <c r="AY11" s="17">
        <v>0.16014631549337299</v>
      </c>
      <c r="AZ11" s="17">
        <v>0.23096427516237</v>
      </c>
      <c r="BA11" s="17">
        <v>0.25705723972938099</v>
      </c>
      <c r="BB11" s="17">
        <v>0.204648897134142</v>
      </c>
      <c r="BC11" s="17">
        <v>0.126753798145542</v>
      </c>
      <c r="BD11" s="17"/>
      <c r="BE11" s="17">
        <v>0.34908479554607502</v>
      </c>
      <c r="BF11" s="17">
        <v>0.22816093163462201</v>
      </c>
      <c r="BG11" s="17">
        <v>0.204991713636234</v>
      </c>
      <c r="BH11" s="17">
        <v>0.186324527193481</v>
      </c>
      <c r="BI11" s="17"/>
      <c r="BJ11" s="17">
        <v>0.197025810969435</v>
      </c>
      <c r="BK11" s="17">
        <v>0.25114549880780102</v>
      </c>
      <c r="BL11" s="17">
        <v>0.224891052757871</v>
      </c>
      <c r="BM11" s="17">
        <v>0.20155876622395</v>
      </c>
      <c r="BN11" s="17"/>
      <c r="BO11" s="17">
        <v>0.21124213870693101</v>
      </c>
      <c r="BP11" s="17">
        <v>0.210402547827689</v>
      </c>
      <c r="BQ11" s="17">
        <v>0.211139247189151</v>
      </c>
      <c r="BR11" s="17"/>
      <c r="BS11" s="17">
        <v>0.18997960358544999</v>
      </c>
      <c r="BT11" s="17">
        <v>0.23859715045941499</v>
      </c>
      <c r="BU11" s="17"/>
      <c r="BV11" s="17">
        <v>0.17787147812520401</v>
      </c>
      <c r="BW11" s="17">
        <v>0.233109075271487</v>
      </c>
      <c r="BX11" s="17">
        <v>0.20553153440963001</v>
      </c>
      <c r="BY11" s="17"/>
      <c r="BZ11" s="17">
        <v>0.20669610617265</v>
      </c>
      <c r="CA11" s="17">
        <v>0.24958951603683099</v>
      </c>
    </row>
    <row r="12" spans="2:79" x14ac:dyDescent="0.3">
      <c r="B12" s="18" t="s">
        <v>324</v>
      </c>
      <c r="C12" s="17">
        <v>0.19323839189286199</v>
      </c>
      <c r="D12" s="17">
        <v>0.17723598363994</v>
      </c>
      <c r="E12" s="17">
        <v>0.210435809588807</v>
      </c>
      <c r="F12" s="17"/>
      <c r="G12" s="17">
        <v>0.13233348177083501</v>
      </c>
      <c r="H12" s="17">
        <v>0.105312705433753</v>
      </c>
      <c r="I12" s="17">
        <v>0.17365385506731301</v>
      </c>
      <c r="J12" s="17">
        <v>0.209564989441648</v>
      </c>
      <c r="K12" s="17">
        <v>0.204626447695653</v>
      </c>
      <c r="L12" s="17">
        <v>0.27863216448619699</v>
      </c>
      <c r="M12" s="17"/>
      <c r="N12" s="17">
        <v>0.17233788047821799</v>
      </c>
      <c r="O12" s="17">
        <v>0.181829232949414</v>
      </c>
      <c r="P12" s="17">
        <v>0.23541648404981599</v>
      </c>
      <c r="Q12" s="17">
        <v>0.19754352318385501</v>
      </c>
      <c r="R12" s="17"/>
      <c r="S12" s="17">
        <v>0.19178795200798801</v>
      </c>
      <c r="T12" s="17">
        <v>0.270944783416882</v>
      </c>
      <c r="U12" s="17">
        <v>0.11124315687417501</v>
      </c>
      <c r="V12" s="17">
        <v>0.156703984905603</v>
      </c>
      <c r="W12" s="17">
        <v>0.232090228049909</v>
      </c>
      <c r="X12" s="17">
        <v>0.21422607888596301</v>
      </c>
      <c r="Y12" s="17">
        <v>0.19614322647410801</v>
      </c>
      <c r="Z12" s="17">
        <v>0.26194997427983402</v>
      </c>
      <c r="AA12" s="17">
        <v>0.22243886895045401</v>
      </c>
      <c r="AB12" s="17">
        <v>0.15170797970312599</v>
      </c>
      <c r="AC12" s="17">
        <v>0.15880794229295001</v>
      </c>
      <c r="AD12" s="17">
        <v>0</v>
      </c>
      <c r="AE12" s="17"/>
      <c r="AF12" s="17">
        <v>0.25413967047742902</v>
      </c>
      <c r="AG12" s="17">
        <v>0.15597378908878701</v>
      </c>
      <c r="AH12" s="17">
        <v>0.112362016575645</v>
      </c>
      <c r="AI12" s="17">
        <v>0.251131643857673</v>
      </c>
      <c r="AJ12" s="17">
        <v>0.15518844567409801</v>
      </c>
      <c r="AK12" s="17"/>
      <c r="AL12" s="17">
        <v>0.14637040071292401</v>
      </c>
      <c r="AM12" s="17">
        <v>0.24968723417895999</v>
      </c>
      <c r="AN12" s="17">
        <v>0.109014543320697</v>
      </c>
      <c r="AO12" s="17">
        <v>0.190863118749139</v>
      </c>
      <c r="AP12" s="17">
        <v>0.176225192681318</v>
      </c>
      <c r="AQ12" s="17">
        <v>0.29016953276867802</v>
      </c>
      <c r="AR12" s="17"/>
      <c r="AS12" s="17">
        <v>0.15750640038361799</v>
      </c>
      <c r="AT12" s="17">
        <v>0.19278642590980299</v>
      </c>
      <c r="AU12" s="17">
        <v>0.240553187823559</v>
      </c>
      <c r="AV12" s="17">
        <v>0.163179749429163</v>
      </c>
      <c r="AW12" s="17">
        <v>0.14959693868910501</v>
      </c>
      <c r="AX12" s="17"/>
      <c r="AY12" s="17">
        <v>0.16499021284412699</v>
      </c>
      <c r="AZ12" s="17">
        <v>0.21333476110667399</v>
      </c>
      <c r="BA12" s="17">
        <v>0.24306091731704299</v>
      </c>
      <c r="BB12" s="17">
        <v>0.13347991479909199</v>
      </c>
      <c r="BC12" s="17">
        <v>0.10234217869202</v>
      </c>
      <c r="BD12" s="17"/>
      <c r="BE12" s="17">
        <v>0.14234219254309599</v>
      </c>
      <c r="BF12" s="17">
        <v>0.161949618910573</v>
      </c>
      <c r="BG12" s="17">
        <v>0.19453042103821599</v>
      </c>
      <c r="BH12" s="17">
        <v>0.213739845324741</v>
      </c>
      <c r="BI12" s="17"/>
      <c r="BJ12" s="17">
        <v>0.16561610055638701</v>
      </c>
      <c r="BK12" s="17">
        <v>0.19415793366327699</v>
      </c>
      <c r="BL12" s="17">
        <v>0.16472942005795899</v>
      </c>
      <c r="BM12" s="17">
        <v>0.21060006088623101</v>
      </c>
      <c r="BN12" s="17"/>
      <c r="BO12" s="17">
        <v>0.17200138795792</v>
      </c>
      <c r="BP12" s="17">
        <v>0.15578180162463001</v>
      </c>
      <c r="BQ12" s="17">
        <v>0.20017199328195601</v>
      </c>
      <c r="BR12" s="17"/>
      <c r="BS12" s="17">
        <v>0.21275885364099401</v>
      </c>
      <c r="BT12" s="17">
        <v>0.16649536587064501</v>
      </c>
      <c r="BU12" s="17"/>
      <c r="BV12" s="17">
        <v>0.17759005448131901</v>
      </c>
      <c r="BW12" s="17">
        <v>0.19833142158091699</v>
      </c>
      <c r="BX12" s="17">
        <v>0.17125272036445099</v>
      </c>
      <c r="BY12" s="17"/>
      <c r="BZ12" s="17">
        <v>0.10835080545313901</v>
      </c>
      <c r="CA12" s="17">
        <v>0.11560530595605401</v>
      </c>
    </row>
    <row r="13" spans="2:79" x14ac:dyDescent="0.3">
      <c r="B13" s="18" t="s">
        <v>325</v>
      </c>
      <c r="C13" s="17">
        <v>0.19204896431857499</v>
      </c>
      <c r="D13" s="17">
        <v>0.184929035168236</v>
      </c>
      <c r="E13" s="17">
        <v>0.19772632155891401</v>
      </c>
      <c r="F13" s="17"/>
      <c r="G13" s="17">
        <v>0.17272816149565001</v>
      </c>
      <c r="H13" s="17">
        <v>0.13443461703415299</v>
      </c>
      <c r="I13" s="17">
        <v>0.170113323546148</v>
      </c>
      <c r="J13" s="17">
        <v>0.16337907320702599</v>
      </c>
      <c r="K13" s="17">
        <v>0.28181178604692497</v>
      </c>
      <c r="L13" s="17">
        <v>0.21783619563207701</v>
      </c>
      <c r="M13" s="17"/>
      <c r="N13" s="17">
        <v>0.17113513117326701</v>
      </c>
      <c r="O13" s="17">
        <v>0.21065290063080699</v>
      </c>
      <c r="P13" s="17">
        <v>0.157552753879557</v>
      </c>
      <c r="Q13" s="17">
        <v>0.22021809146434701</v>
      </c>
      <c r="R13" s="17"/>
      <c r="S13" s="17">
        <v>0.151904472808751</v>
      </c>
      <c r="T13" s="17">
        <v>0.17338575160084699</v>
      </c>
      <c r="U13" s="17">
        <v>0.202384735514609</v>
      </c>
      <c r="V13" s="17">
        <v>0.16852842293256101</v>
      </c>
      <c r="W13" s="17">
        <v>0.24279615705242399</v>
      </c>
      <c r="X13" s="17">
        <v>0.28727773727594502</v>
      </c>
      <c r="Y13" s="17">
        <v>0.22387193439410299</v>
      </c>
      <c r="Z13" s="17">
        <v>0.23547041943499999</v>
      </c>
      <c r="AA13" s="17">
        <v>0.180035756957311</v>
      </c>
      <c r="AB13" s="17">
        <v>0.138391523145728</v>
      </c>
      <c r="AC13" s="17">
        <v>0.16921764805609299</v>
      </c>
      <c r="AD13" s="17">
        <v>0.249688339059844</v>
      </c>
      <c r="AE13" s="17"/>
      <c r="AF13" s="17">
        <v>0.17565259076056</v>
      </c>
      <c r="AG13" s="17">
        <v>0.20138702894219601</v>
      </c>
      <c r="AH13" s="17">
        <v>0.26692892572362398</v>
      </c>
      <c r="AI13" s="17">
        <v>0.17477132871013201</v>
      </c>
      <c r="AJ13" s="17">
        <v>0.24395264098195299</v>
      </c>
      <c r="AK13" s="17"/>
      <c r="AL13" s="17">
        <v>0.20494828546983099</v>
      </c>
      <c r="AM13" s="17">
        <v>0.216409163769893</v>
      </c>
      <c r="AN13" s="17">
        <v>0.17090830054101799</v>
      </c>
      <c r="AO13" s="17">
        <v>0.15185021124148401</v>
      </c>
      <c r="AP13" s="17">
        <v>0.25364446682866398</v>
      </c>
      <c r="AQ13" s="17">
        <v>0.20293403674354399</v>
      </c>
      <c r="AR13" s="17"/>
      <c r="AS13" s="17">
        <v>0.16118324835037001</v>
      </c>
      <c r="AT13" s="17">
        <v>0.19449298809408</v>
      </c>
      <c r="AU13" s="17">
        <v>0.219667929627583</v>
      </c>
      <c r="AV13" s="17">
        <v>0.182473107454376</v>
      </c>
      <c r="AW13" s="17">
        <v>0.159493604961294</v>
      </c>
      <c r="AX13" s="17"/>
      <c r="AY13" s="17">
        <v>0.20731861941799101</v>
      </c>
      <c r="AZ13" s="17">
        <v>0.182426803029517</v>
      </c>
      <c r="BA13" s="17">
        <v>0.14634577193099499</v>
      </c>
      <c r="BB13" s="17">
        <v>0.28045362174979799</v>
      </c>
      <c r="BC13" s="17">
        <v>0.108586965595869</v>
      </c>
      <c r="BD13" s="17"/>
      <c r="BE13" s="17">
        <v>0.13669715365111201</v>
      </c>
      <c r="BF13" s="17">
        <v>0.18288126612297101</v>
      </c>
      <c r="BG13" s="17">
        <v>0.21596917747878999</v>
      </c>
      <c r="BH13" s="17">
        <v>0.166943462009287</v>
      </c>
      <c r="BI13" s="17"/>
      <c r="BJ13" s="17">
        <v>0.210217930664516</v>
      </c>
      <c r="BK13" s="17">
        <v>0.12168522156982101</v>
      </c>
      <c r="BL13" s="17">
        <v>0.21976027828056999</v>
      </c>
      <c r="BM13" s="17">
        <v>0.18380830014264599</v>
      </c>
      <c r="BN13" s="17"/>
      <c r="BO13" s="17">
        <v>0.138720265566177</v>
      </c>
      <c r="BP13" s="17">
        <v>0.234463056823116</v>
      </c>
      <c r="BQ13" s="17">
        <v>0.19446170755379899</v>
      </c>
      <c r="BR13" s="17"/>
      <c r="BS13" s="17">
        <v>0.202399762776973</v>
      </c>
      <c r="BT13" s="17">
        <v>0.18062639406007899</v>
      </c>
      <c r="BU13" s="17"/>
      <c r="BV13" s="17">
        <v>0.23953508474435201</v>
      </c>
      <c r="BW13" s="17">
        <v>0.21818295166498</v>
      </c>
      <c r="BX13" s="17">
        <v>0.139021668026034</v>
      </c>
      <c r="BY13" s="17"/>
      <c r="BZ13" s="17">
        <v>0.16568460848442901</v>
      </c>
      <c r="CA13" s="17">
        <v>0.14013057861178499</v>
      </c>
    </row>
    <row r="14" spans="2:79" x14ac:dyDescent="0.3">
      <c r="B14" s="18" t="s">
        <v>326</v>
      </c>
      <c r="C14" s="17">
        <v>0.124893946701174</v>
      </c>
      <c r="D14" s="17">
        <v>0.13432037088170501</v>
      </c>
      <c r="E14" s="17">
        <v>0.116087152412553</v>
      </c>
      <c r="F14" s="17"/>
      <c r="G14" s="17">
        <v>0.104366599858252</v>
      </c>
      <c r="H14" s="17">
        <v>0.14792371267794099</v>
      </c>
      <c r="I14" s="17">
        <v>0.115267865456985</v>
      </c>
      <c r="J14" s="17">
        <v>0.14697223581461</v>
      </c>
      <c r="K14" s="17">
        <v>0.16775307261072001</v>
      </c>
      <c r="L14" s="17">
        <v>8.6285857455152798E-2</v>
      </c>
      <c r="M14" s="17"/>
      <c r="N14" s="17">
        <v>0.17298858705287601</v>
      </c>
      <c r="O14" s="17">
        <v>0.110004517219496</v>
      </c>
      <c r="P14" s="17">
        <v>9.5985994920667297E-2</v>
      </c>
      <c r="Q14" s="17">
        <v>0.110018445392478</v>
      </c>
      <c r="R14" s="17"/>
      <c r="S14" s="17">
        <v>0.14352843517094799</v>
      </c>
      <c r="T14" s="17">
        <v>9.3983664764420896E-2</v>
      </c>
      <c r="U14" s="17">
        <v>3.4930815683302703E-2</v>
      </c>
      <c r="V14" s="17">
        <v>0.15725148510042999</v>
      </c>
      <c r="W14" s="17">
        <v>7.7660576033464407E-2</v>
      </c>
      <c r="X14" s="17">
        <v>6.8012970808718501E-2</v>
      </c>
      <c r="Y14" s="17">
        <v>0.114245082447905</v>
      </c>
      <c r="Z14" s="17">
        <v>6.7440399984193905E-2</v>
      </c>
      <c r="AA14" s="17">
        <v>0.22628011499770401</v>
      </c>
      <c r="AB14" s="17">
        <v>0.14077936089187801</v>
      </c>
      <c r="AC14" s="17">
        <v>0.15416628749087599</v>
      </c>
      <c r="AD14" s="17">
        <v>0.18074573760877999</v>
      </c>
      <c r="AE14" s="17"/>
      <c r="AF14" s="17">
        <v>9.6194521905413305E-2</v>
      </c>
      <c r="AG14" s="17">
        <v>0.151828816945458</v>
      </c>
      <c r="AH14" s="17">
        <v>0.14298160185276501</v>
      </c>
      <c r="AI14" s="17">
        <v>5.1443413733080097E-2</v>
      </c>
      <c r="AJ14" s="17">
        <v>0.14257752463712201</v>
      </c>
      <c r="AK14" s="17"/>
      <c r="AL14" s="17">
        <v>0.14949939265298301</v>
      </c>
      <c r="AM14" s="17">
        <v>9.2276205922798601E-2</v>
      </c>
      <c r="AN14" s="17">
        <v>0.122397836473885</v>
      </c>
      <c r="AO14" s="17">
        <v>9.8083140913711203E-2</v>
      </c>
      <c r="AP14" s="17">
        <v>0.16808835240147901</v>
      </c>
      <c r="AQ14" s="17">
        <v>0.17292209594305399</v>
      </c>
      <c r="AR14" s="17"/>
      <c r="AS14" s="17">
        <v>0.12125384135839801</v>
      </c>
      <c r="AT14" s="17">
        <v>0.123532170271147</v>
      </c>
      <c r="AU14" s="17">
        <v>0.10109015918344399</v>
      </c>
      <c r="AV14" s="17">
        <v>0.18838719650352001</v>
      </c>
      <c r="AW14" s="17">
        <v>0.16512340755508101</v>
      </c>
      <c r="AX14" s="17"/>
      <c r="AY14" s="17">
        <v>0.13647352517507</v>
      </c>
      <c r="AZ14" s="17">
        <v>0.127500533224785</v>
      </c>
      <c r="BA14" s="17">
        <v>0.109036267325475</v>
      </c>
      <c r="BB14" s="17">
        <v>8.8551799268326001E-2</v>
      </c>
      <c r="BC14" s="17">
        <v>0.23394983452611701</v>
      </c>
      <c r="BD14" s="17"/>
      <c r="BE14" s="17">
        <v>0.12646492411186799</v>
      </c>
      <c r="BF14" s="17">
        <v>0.146233693201516</v>
      </c>
      <c r="BG14" s="17">
        <v>0.113170638078382</v>
      </c>
      <c r="BH14" s="17">
        <v>0.13264693122506599</v>
      </c>
      <c r="BI14" s="17"/>
      <c r="BJ14" s="17">
        <v>0.104450089931691</v>
      </c>
      <c r="BK14" s="17">
        <v>0.13945435180662499</v>
      </c>
      <c r="BL14" s="17">
        <v>0.12270308567484201</v>
      </c>
      <c r="BM14" s="17">
        <v>0.12959817147187</v>
      </c>
      <c r="BN14" s="17"/>
      <c r="BO14" s="17">
        <v>0.132170423058279</v>
      </c>
      <c r="BP14" s="17">
        <v>0.127081323593387</v>
      </c>
      <c r="BQ14" s="17">
        <v>0.12381554569177</v>
      </c>
      <c r="BR14" s="17"/>
      <c r="BS14" s="17">
        <v>0.103109752078947</v>
      </c>
      <c r="BT14" s="17">
        <v>0.154532237440166</v>
      </c>
      <c r="BU14" s="17"/>
      <c r="BV14" s="17">
        <v>0.16157257671446501</v>
      </c>
      <c r="BW14" s="17">
        <v>0.112862637929434</v>
      </c>
      <c r="BX14" s="17">
        <v>0.117435575647012</v>
      </c>
      <c r="BY14" s="17"/>
      <c r="BZ14" s="17">
        <v>0.17580107937740899</v>
      </c>
      <c r="CA14" s="17">
        <v>4.1420744007049197E-2</v>
      </c>
    </row>
    <row r="15" spans="2:79" x14ac:dyDescent="0.3">
      <c r="B15" s="18" t="s">
        <v>327</v>
      </c>
      <c r="C15" s="19">
        <v>6.7600258680249603E-2</v>
      </c>
      <c r="D15" s="19">
        <v>6.12465239404913E-2</v>
      </c>
      <c r="E15" s="19">
        <v>7.4377879353482196E-2</v>
      </c>
      <c r="F15" s="19"/>
      <c r="G15" s="19">
        <v>3.2362070832031797E-2</v>
      </c>
      <c r="H15" s="19">
        <v>5.00335023066985E-2</v>
      </c>
      <c r="I15" s="19">
        <v>2.9242343924741301E-2</v>
      </c>
      <c r="J15" s="19">
        <v>7.2680497657467896E-2</v>
      </c>
      <c r="K15" s="19">
        <v>8.2365243037441097E-2</v>
      </c>
      <c r="L15" s="19">
        <v>0.110993876480264</v>
      </c>
      <c r="M15" s="19"/>
      <c r="N15" s="19">
        <v>6.1721352270695702E-2</v>
      </c>
      <c r="O15" s="19">
        <v>8.4067625582989802E-2</v>
      </c>
      <c r="P15" s="19">
        <v>4.1690078012979401E-2</v>
      </c>
      <c r="Q15" s="19">
        <v>8.1105827671777E-2</v>
      </c>
      <c r="R15" s="19"/>
      <c r="S15" s="19">
        <v>6.9294204772667498E-2</v>
      </c>
      <c r="T15" s="19">
        <v>0.10749003439688901</v>
      </c>
      <c r="U15" s="19">
        <v>8.0269071922976803E-2</v>
      </c>
      <c r="V15" s="19">
        <v>7.7503632319461904E-2</v>
      </c>
      <c r="W15" s="19">
        <v>1.8334540461351401E-2</v>
      </c>
      <c r="X15" s="19">
        <v>3.39523288669729E-2</v>
      </c>
      <c r="Y15" s="19">
        <v>3.6582029121197103E-2</v>
      </c>
      <c r="Z15" s="19">
        <v>3.18216209203811E-2</v>
      </c>
      <c r="AA15" s="19">
        <v>6.4668277747219893E-2</v>
      </c>
      <c r="AB15" s="19">
        <v>0.101342476669963</v>
      </c>
      <c r="AC15" s="19">
        <v>6.8861064792544599E-2</v>
      </c>
      <c r="AD15" s="19">
        <v>6.6986213586345003E-2</v>
      </c>
      <c r="AE15" s="19"/>
      <c r="AF15" s="19">
        <v>9.6017405630632296E-2</v>
      </c>
      <c r="AG15" s="19">
        <v>5.9035013910957203E-2</v>
      </c>
      <c r="AH15" s="19">
        <v>7.1658018809192606E-2</v>
      </c>
      <c r="AI15" s="19">
        <v>7.8739138067621894E-2</v>
      </c>
      <c r="AJ15" s="19">
        <v>4.8552127887530397E-2</v>
      </c>
      <c r="AK15" s="19"/>
      <c r="AL15" s="19">
        <v>5.8070926333482202E-2</v>
      </c>
      <c r="AM15" s="19">
        <v>8.3915752644984298E-2</v>
      </c>
      <c r="AN15" s="19">
        <v>0.104279234050578</v>
      </c>
      <c r="AO15" s="19">
        <v>5.2382595390201799E-2</v>
      </c>
      <c r="AP15" s="19">
        <v>0.106607183757126</v>
      </c>
      <c r="AQ15" s="19">
        <v>6.5722526174548407E-2</v>
      </c>
      <c r="AR15" s="19"/>
      <c r="AS15" s="19">
        <v>5.1854987251291597E-2</v>
      </c>
      <c r="AT15" s="19">
        <v>5.8475378933068499E-2</v>
      </c>
      <c r="AU15" s="19">
        <v>9.8330608825742793E-2</v>
      </c>
      <c r="AV15" s="19">
        <v>6.6996210357205904E-2</v>
      </c>
      <c r="AW15" s="19">
        <v>0</v>
      </c>
      <c r="AX15" s="19"/>
      <c r="AY15" s="19">
        <v>8.1669168117919494E-2</v>
      </c>
      <c r="AZ15" s="19">
        <v>6.3237549285851694E-2</v>
      </c>
      <c r="BA15" s="19">
        <v>5.9761752257858403E-2</v>
      </c>
      <c r="BB15" s="19">
        <v>8.6834929488644699E-2</v>
      </c>
      <c r="BC15" s="19">
        <v>0</v>
      </c>
      <c r="BD15" s="19"/>
      <c r="BE15" s="19">
        <v>6.9651236920493104E-2</v>
      </c>
      <c r="BF15" s="19">
        <v>5.9553367735168498E-2</v>
      </c>
      <c r="BG15" s="19">
        <v>7.2472874564138201E-2</v>
      </c>
      <c r="BH15" s="19">
        <v>6.4636451921025503E-2</v>
      </c>
      <c r="BI15" s="19"/>
      <c r="BJ15" s="19">
        <v>5.9097915973698401E-2</v>
      </c>
      <c r="BK15" s="19">
        <v>0</v>
      </c>
      <c r="BL15" s="19">
        <v>7.2252714891891598E-2</v>
      </c>
      <c r="BM15" s="19">
        <v>7.6114091200863501E-2</v>
      </c>
      <c r="BN15" s="19"/>
      <c r="BO15" s="19">
        <v>3.1792669968220402E-2</v>
      </c>
      <c r="BP15" s="19">
        <v>6.2159562330005101E-2</v>
      </c>
      <c r="BQ15" s="19">
        <v>7.5847513017726104E-2</v>
      </c>
      <c r="BR15" s="19"/>
      <c r="BS15" s="19">
        <v>5.5065486100710499E-2</v>
      </c>
      <c r="BT15" s="19">
        <v>8.1492286187849206E-2</v>
      </c>
      <c r="BU15" s="19"/>
      <c r="BV15" s="19">
        <v>9.7303753692325301E-2</v>
      </c>
      <c r="BW15" s="19">
        <v>4.5700428901518597E-2</v>
      </c>
      <c r="BX15" s="19">
        <v>7.1399163851207106E-2</v>
      </c>
      <c r="BY15" s="19"/>
      <c r="BZ15" s="19">
        <v>6.9720523382001701E-2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696</v>
      </c>
      <c r="D7" s="10">
        <v>344</v>
      </c>
      <c r="E7" s="10">
        <v>350</v>
      </c>
      <c r="F7" s="10"/>
      <c r="G7" s="10">
        <v>94</v>
      </c>
      <c r="H7" s="10">
        <v>104</v>
      </c>
      <c r="I7" s="10">
        <v>111</v>
      </c>
      <c r="J7" s="10">
        <v>95</v>
      </c>
      <c r="K7" s="10">
        <v>112</v>
      </c>
      <c r="L7" s="10">
        <v>180</v>
      </c>
      <c r="M7" s="10"/>
      <c r="N7" s="10">
        <v>204</v>
      </c>
      <c r="O7" s="10">
        <v>176</v>
      </c>
      <c r="P7" s="10">
        <v>142</v>
      </c>
      <c r="Q7" s="10">
        <v>169</v>
      </c>
      <c r="R7" s="10"/>
      <c r="S7" s="10">
        <v>98</v>
      </c>
      <c r="T7" s="10">
        <v>93</v>
      </c>
      <c r="U7" s="10">
        <v>52</v>
      </c>
      <c r="V7" s="10">
        <v>75</v>
      </c>
      <c r="W7" s="10">
        <v>51</v>
      </c>
      <c r="X7" s="10">
        <v>58</v>
      </c>
      <c r="Y7" s="10">
        <v>51</v>
      </c>
      <c r="Z7" s="10">
        <v>29</v>
      </c>
      <c r="AA7" s="10">
        <v>85</v>
      </c>
      <c r="AB7" s="10">
        <v>57</v>
      </c>
      <c r="AC7" s="10">
        <v>31</v>
      </c>
      <c r="AD7" s="10">
        <v>16</v>
      </c>
      <c r="AE7" s="10"/>
      <c r="AF7" s="10">
        <v>151</v>
      </c>
      <c r="AG7" s="10">
        <v>236</v>
      </c>
      <c r="AH7" s="10">
        <v>53</v>
      </c>
      <c r="AI7" s="10">
        <v>76</v>
      </c>
      <c r="AJ7" s="10">
        <v>42</v>
      </c>
      <c r="AK7" s="10"/>
      <c r="AL7" s="10">
        <v>171</v>
      </c>
      <c r="AM7" s="10">
        <v>125</v>
      </c>
      <c r="AN7" s="10">
        <v>65</v>
      </c>
      <c r="AO7" s="10">
        <v>154</v>
      </c>
      <c r="AP7" s="10">
        <v>56</v>
      </c>
      <c r="AQ7" s="10">
        <v>59</v>
      </c>
      <c r="AR7" s="10"/>
      <c r="AS7" s="10">
        <v>121</v>
      </c>
      <c r="AT7" s="10">
        <v>332</v>
      </c>
      <c r="AU7" s="10">
        <v>159</v>
      </c>
      <c r="AV7" s="10">
        <v>70</v>
      </c>
      <c r="AW7" s="10">
        <v>12</v>
      </c>
      <c r="AX7" s="10"/>
      <c r="AY7" s="10">
        <v>182</v>
      </c>
      <c r="AZ7" s="10">
        <v>261</v>
      </c>
      <c r="BA7" s="10">
        <v>137</v>
      </c>
      <c r="BB7" s="10">
        <v>88</v>
      </c>
      <c r="BC7" s="10">
        <v>26</v>
      </c>
      <c r="BD7" s="10"/>
      <c r="BE7" s="10">
        <v>28</v>
      </c>
      <c r="BF7" s="10">
        <v>124</v>
      </c>
      <c r="BG7" s="10">
        <v>338</v>
      </c>
      <c r="BH7" s="10">
        <v>204</v>
      </c>
      <c r="BI7" s="10"/>
      <c r="BJ7" s="10">
        <v>76</v>
      </c>
      <c r="BK7" s="10">
        <v>49</v>
      </c>
      <c r="BL7" s="10">
        <v>196</v>
      </c>
      <c r="BM7" s="10">
        <v>372</v>
      </c>
      <c r="BN7" s="10"/>
      <c r="BO7" s="10">
        <v>91</v>
      </c>
      <c r="BP7" s="10">
        <v>101</v>
      </c>
      <c r="BQ7" s="10">
        <v>501</v>
      </c>
      <c r="BR7" s="10"/>
      <c r="BS7" s="10">
        <v>395</v>
      </c>
      <c r="BT7" s="10">
        <v>298</v>
      </c>
      <c r="BU7" s="10"/>
      <c r="BV7" s="10">
        <v>166</v>
      </c>
      <c r="BW7" s="10">
        <v>277</v>
      </c>
      <c r="BX7" s="10">
        <v>214</v>
      </c>
      <c r="BY7" s="10"/>
      <c r="BZ7" s="10">
        <v>40</v>
      </c>
      <c r="CA7" s="10">
        <v>37</v>
      </c>
    </row>
    <row r="8" spans="2:79" ht="30" customHeight="1" x14ac:dyDescent="0.3">
      <c r="B8" s="11" t="s">
        <v>20</v>
      </c>
      <c r="C8" s="11">
        <v>694</v>
      </c>
      <c r="D8" s="11">
        <v>348</v>
      </c>
      <c r="E8" s="11">
        <v>345</v>
      </c>
      <c r="F8" s="11"/>
      <c r="G8" s="11">
        <v>89</v>
      </c>
      <c r="H8" s="11">
        <v>110</v>
      </c>
      <c r="I8" s="11">
        <v>113</v>
      </c>
      <c r="J8" s="11">
        <v>109</v>
      </c>
      <c r="K8" s="11">
        <v>104</v>
      </c>
      <c r="L8" s="11">
        <v>169</v>
      </c>
      <c r="M8" s="11"/>
      <c r="N8" s="11">
        <v>190</v>
      </c>
      <c r="O8" s="11">
        <v>181</v>
      </c>
      <c r="P8" s="11">
        <v>148</v>
      </c>
      <c r="Q8" s="11">
        <v>171</v>
      </c>
      <c r="R8" s="11"/>
      <c r="S8" s="11">
        <v>93</v>
      </c>
      <c r="T8" s="11">
        <v>88</v>
      </c>
      <c r="U8" s="11">
        <v>53</v>
      </c>
      <c r="V8" s="11">
        <v>74</v>
      </c>
      <c r="W8" s="11">
        <v>53</v>
      </c>
      <c r="X8" s="11">
        <v>55</v>
      </c>
      <c r="Y8" s="11">
        <v>46</v>
      </c>
      <c r="Z8" s="11">
        <v>31</v>
      </c>
      <c r="AA8" s="11">
        <v>80</v>
      </c>
      <c r="AB8" s="11">
        <v>63</v>
      </c>
      <c r="AC8" s="11">
        <v>40</v>
      </c>
      <c r="AD8" s="11">
        <v>18</v>
      </c>
      <c r="AE8" s="11"/>
      <c r="AF8" s="11">
        <v>145</v>
      </c>
      <c r="AG8" s="11">
        <v>239</v>
      </c>
      <c r="AH8" s="11">
        <v>51</v>
      </c>
      <c r="AI8" s="11">
        <v>76</v>
      </c>
      <c r="AJ8" s="11">
        <v>41</v>
      </c>
      <c r="AK8" s="11"/>
      <c r="AL8" s="11">
        <v>170</v>
      </c>
      <c r="AM8" s="11">
        <v>120</v>
      </c>
      <c r="AN8" s="11">
        <v>65</v>
      </c>
      <c r="AO8" s="11">
        <v>155</v>
      </c>
      <c r="AP8" s="11">
        <v>56</v>
      </c>
      <c r="AQ8" s="11">
        <v>60</v>
      </c>
      <c r="AR8" s="11"/>
      <c r="AS8" s="11">
        <v>119</v>
      </c>
      <c r="AT8" s="11">
        <v>333</v>
      </c>
      <c r="AU8" s="11">
        <v>158</v>
      </c>
      <c r="AV8" s="11">
        <v>70</v>
      </c>
      <c r="AW8" s="11">
        <v>12</v>
      </c>
      <c r="AX8" s="11"/>
      <c r="AY8" s="11">
        <v>176</v>
      </c>
      <c r="AZ8" s="11">
        <v>261</v>
      </c>
      <c r="BA8" s="11">
        <v>139</v>
      </c>
      <c r="BB8" s="11">
        <v>89</v>
      </c>
      <c r="BC8" s="11">
        <v>27</v>
      </c>
      <c r="BD8" s="11"/>
      <c r="BE8" s="11">
        <v>28</v>
      </c>
      <c r="BF8" s="11">
        <v>122</v>
      </c>
      <c r="BG8" s="11">
        <v>340</v>
      </c>
      <c r="BH8" s="11">
        <v>203</v>
      </c>
      <c r="BI8" s="11"/>
      <c r="BJ8" s="11">
        <v>81</v>
      </c>
      <c r="BK8" s="11">
        <v>47</v>
      </c>
      <c r="BL8" s="11">
        <v>195</v>
      </c>
      <c r="BM8" s="11">
        <v>369</v>
      </c>
      <c r="BN8" s="11"/>
      <c r="BO8" s="11">
        <v>93</v>
      </c>
      <c r="BP8" s="11">
        <v>102</v>
      </c>
      <c r="BQ8" s="11">
        <v>496</v>
      </c>
      <c r="BR8" s="11"/>
      <c r="BS8" s="11">
        <v>391</v>
      </c>
      <c r="BT8" s="11">
        <v>301</v>
      </c>
      <c r="BU8" s="11"/>
      <c r="BV8" s="11">
        <v>164</v>
      </c>
      <c r="BW8" s="11">
        <v>279</v>
      </c>
      <c r="BX8" s="11">
        <v>211</v>
      </c>
      <c r="BY8" s="11"/>
      <c r="BZ8" s="11">
        <v>43</v>
      </c>
      <c r="CA8" s="11">
        <v>38</v>
      </c>
    </row>
    <row r="9" spans="2:79" x14ac:dyDescent="0.3">
      <c r="B9" s="18" t="s">
        <v>321</v>
      </c>
      <c r="C9" s="17">
        <v>6.5566837694576899E-2</v>
      </c>
      <c r="D9" s="17">
        <v>7.7289147900641605E-2</v>
      </c>
      <c r="E9" s="17">
        <v>5.4117490178258003E-2</v>
      </c>
      <c r="F9" s="17"/>
      <c r="G9" s="17">
        <v>8.7544346823974606E-2</v>
      </c>
      <c r="H9" s="17">
        <v>0.15939870957070601</v>
      </c>
      <c r="I9" s="17">
        <v>0.100485219841322</v>
      </c>
      <c r="J9" s="17">
        <v>2.0476358586961702E-2</v>
      </c>
      <c r="K9" s="17">
        <v>2.6013900013234701E-2</v>
      </c>
      <c r="L9" s="17">
        <v>2.2783511501062E-2</v>
      </c>
      <c r="M9" s="17"/>
      <c r="N9" s="17">
        <v>9.1994716190020198E-2</v>
      </c>
      <c r="O9" s="17">
        <v>6.31209172362273E-2</v>
      </c>
      <c r="P9" s="17">
        <v>7.7204673655750997E-2</v>
      </c>
      <c r="Q9" s="17">
        <v>3.0639357574602601E-2</v>
      </c>
      <c r="R9" s="17"/>
      <c r="S9" s="17">
        <v>9.2616883612199594E-2</v>
      </c>
      <c r="T9" s="17">
        <v>2.4695877150231402E-2</v>
      </c>
      <c r="U9" s="17">
        <v>3.9378837353150099E-2</v>
      </c>
      <c r="V9" s="17">
        <v>8.3906431891973901E-2</v>
      </c>
      <c r="W9" s="17">
        <v>7.4215007328361698E-2</v>
      </c>
      <c r="X9" s="17">
        <v>9.8503663736607794E-2</v>
      </c>
      <c r="Y9" s="17">
        <v>1.9007121732214801E-2</v>
      </c>
      <c r="Z9" s="17">
        <v>8.8848452493354907E-2</v>
      </c>
      <c r="AA9" s="17">
        <v>9.7223871139435994E-2</v>
      </c>
      <c r="AB9" s="17">
        <v>3.7886180444966701E-2</v>
      </c>
      <c r="AC9" s="17">
        <v>2.3862027079928499E-2</v>
      </c>
      <c r="AD9" s="17">
        <v>0.130537965877604</v>
      </c>
      <c r="AE9" s="17"/>
      <c r="AF9" s="17">
        <v>5.84471623612857E-2</v>
      </c>
      <c r="AG9" s="17">
        <v>0.107793844137306</v>
      </c>
      <c r="AH9" s="17">
        <v>0</v>
      </c>
      <c r="AI9" s="17">
        <v>2.54142632736204E-2</v>
      </c>
      <c r="AJ9" s="17">
        <v>5.4407960344967601E-2</v>
      </c>
      <c r="AK9" s="17"/>
      <c r="AL9" s="17">
        <v>0.12784264408437099</v>
      </c>
      <c r="AM9" s="17">
        <v>9.0951710480272799E-2</v>
      </c>
      <c r="AN9" s="17">
        <v>0</v>
      </c>
      <c r="AO9" s="17">
        <v>2.9498024391696201E-2</v>
      </c>
      <c r="AP9" s="17">
        <v>3.4973739953340403E-2</v>
      </c>
      <c r="AQ9" s="17">
        <v>6.9137423487934099E-2</v>
      </c>
      <c r="AR9" s="17"/>
      <c r="AS9" s="17">
        <v>0.12633800001645701</v>
      </c>
      <c r="AT9" s="17">
        <v>5.6524593722851998E-2</v>
      </c>
      <c r="AU9" s="17">
        <v>4.4159724529566298E-2</v>
      </c>
      <c r="AV9" s="17">
        <v>5.3151510131353302E-2</v>
      </c>
      <c r="AW9" s="17">
        <v>8.0437974039775706E-2</v>
      </c>
      <c r="AX9" s="17"/>
      <c r="AY9" s="17">
        <v>0.13850324134769501</v>
      </c>
      <c r="AZ9" s="17">
        <v>3.5153310712761801E-2</v>
      </c>
      <c r="BA9" s="17">
        <v>4.2301371581686897E-2</v>
      </c>
      <c r="BB9" s="17">
        <v>5.6846679680556601E-2</v>
      </c>
      <c r="BC9" s="17">
        <v>3.6832055449457397E-2</v>
      </c>
      <c r="BD9" s="17"/>
      <c r="BE9" s="17">
        <v>0.109903335832543</v>
      </c>
      <c r="BF9" s="17">
        <v>2.9481595649679702E-2</v>
      </c>
      <c r="BG9" s="17">
        <v>5.5230382722349598E-2</v>
      </c>
      <c r="BH9" s="17">
        <v>9.9136366566327697E-2</v>
      </c>
      <c r="BI9" s="17"/>
      <c r="BJ9" s="17">
        <v>5.9256774221061403E-2</v>
      </c>
      <c r="BK9" s="17">
        <v>0.10396781250884</v>
      </c>
      <c r="BL9" s="17">
        <v>3.7765326761758797E-2</v>
      </c>
      <c r="BM9" s="17">
        <v>7.4879474031026294E-2</v>
      </c>
      <c r="BN9" s="17"/>
      <c r="BO9" s="17">
        <v>9.3372287828821496E-2</v>
      </c>
      <c r="BP9" s="17">
        <v>6.1965804564664599E-2</v>
      </c>
      <c r="BQ9" s="17">
        <v>6.1474152936596298E-2</v>
      </c>
      <c r="BR9" s="17"/>
      <c r="BS9" s="17">
        <v>8.3937201453635396E-2</v>
      </c>
      <c r="BT9" s="17">
        <v>4.2381464242763102E-2</v>
      </c>
      <c r="BU9" s="17"/>
      <c r="BV9" s="17">
        <v>4.5874346884718697E-2</v>
      </c>
      <c r="BW9" s="17">
        <v>4.8134069957895202E-2</v>
      </c>
      <c r="BX9" s="17">
        <v>9.7516280207337297E-2</v>
      </c>
      <c r="BY9" s="17"/>
      <c r="BZ9" s="17">
        <v>6.6898915246080604E-2</v>
      </c>
      <c r="CA9" s="17">
        <v>0.14089864810434799</v>
      </c>
    </row>
    <row r="10" spans="2:79" x14ac:dyDescent="0.3">
      <c r="B10" s="18" t="s">
        <v>322</v>
      </c>
      <c r="C10" s="17">
        <v>0.15566642247146001</v>
      </c>
      <c r="D10" s="17">
        <v>0.13138804307146401</v>
      </c>
      <c r="E10" s="17">
        <v>0.17843307282062701</v>
      </c>
      <c r="F10" s="17"/>
      <c r="G10" s="17">
        <v>0.177184535769463</v>
      </c>
      <c r="H10" s="17">
        <v>0.18823698474731701</v>
      </c>
      <c r="I10" s="17">
        <v>0.20193142584785001</v>
      </c>
      <c r="J10" s="17">
        <v>0.208821052091899</v>
      </c>
      <c r="K10" s="17">
        <v>7.45883854789791E-2</v>
      </c>
      <c r="L10" s="17">
        <v>0.107632632905756</v>
      </c>
      <c r="M10" s="17"/>
      <c r="N10" s="17">
        <v>0.16382534055731399</v>
      </c>
      <c r="O10" s="17">
        <v>0.11000310705833299</v>
      </c>
      <c r="P10" s="17">
        <v>0.15211738721290599</v>
      </c>
      <c r="Q10" s="17">
        <v>0.19685153557836199</v>
      </c>
      <c r="R10" s="17"/>
      <c r="S10" s="17">
        <v>0.16896253148371501</v>
      </c>
      <c r="T10" s="17">
        <v>0.144601661937381</v>
      </c>
      <c r="U10" s="17">
        <v>0.21308451609590601</v>
      </c>
      <c r="V10" s="17">
        <v>0.12999368446012199</v>
      </c>
      <c r="W10" s="17">
        <v>5.9184855893017099E-2</v>
      </c>
      <c r="X10" s="17">
        <v>0.22591562765293899</v>
      </c>
      <c r="Y10" s="17">
        <v>0.15818969682682699</v>
      </c>
      <c r="Z10" s="17">
        <v>0.136588659534988</v>
      </c>
      <c r="AA10" s="17">
        <v>0.14296595811330001</v>
      </c>
      <c r="AB10" s="17">
        <v>0.165836091534247</v>
      </c>
      <c r="AC10" s="17">
        <v>0.18041454543651</v>
      </c>
      <c r="AD10" s="17">
        <v>0.136182672957854</v>
      </c>
      <c r="AE10" s="17"/>
      <c r="AF10" s="17">
        <v>0.125271299145846</v>
      </c>
      <c r="AG10" s="17">
        <v>0.21664236203383599</v>
      </c>
      <c r="AH10" s="17">
        <v>0.19389153764561901</v>
      </c>
      <c r="AI10" s="17">
        <v>9.0947296453467802E-2</v>
      </c>
      <c r="AJ10" s="17">
        <v>8.7554057638930802E-2</v>
      </c>
      <c r="AK10" s="17"/>
      <c r="AL10" s="17">
        <v>0.18864539716187501</v>
      </c>
      <c r="AM10" s="17">
        <v>0.15838462239090401</v>
      </c>
      <c r="AN10" s="17">
        <v>0.17148838529544699</v>
      </c>
      <c r="AO10" s="17">
        <v>0.10214152063195001</v>
      </c>
      <c r="AP10" s="17">
        <v>0.226609803327533</v>
      </c>
      <c r="AQ10" s="17">
        <v>0.15111894737693901</v>
      </c>
      <c r="AR10" s="17"/>
      <c r="AS10" s="17">
        <v>0.22321679001880501</v>
      </c>
      <c r="AT10" s="17">
        <v>0.17107511513357199</v>
      </c>
      <c r="AU10" s="17">
        <v>9.6170129759500497E-2</v>
      </c>
      <c r="AV10" s="17">
        <v>7.1566407590309605E-2</v>
      </c>
      <c r="AW10" s="17">
        <v>0.35436608603449798</v>
      </c>
      <c r="AX10" s="17"/>
      <c r="AY10" s="17">
        <v>0.154202158411956</v>
      </c>
      <c r="AZ10" s="17">
        <v>0.18660202076181101</v>
      </c>
      <c r="BA10" s="17">
        <v>0.108299863783015</v>
      </c>
      <c r="BB10" s="17">
        <v>0.15761893984286601</v>
      </c>
      <c r="BC10" s="17">
        <v>8.0411569080945502E-2</v>
      </c>
      <c r="BD10" s="17"/>
      <c r="BE10" s="17">
        <v>4.0191912182405497E-2</v>
      </c>
      <c r="BF10" s="17">
        <v>0.178992179587358</v>
      </c>
      <c r="BG10" s="17">
        <v>0.15317134040234801</v>
      </c>
      <c r="BH10" s="17">
        <v>0.16323730619380999</v>
      </c>
      <c r="BI10" s="17"/>
      <c r="BJ10" s="17">
        <v>0.128597408077819</v>
      </c>
      <c r="BK10" s="17">
        <v>0.27359357274627399</v>
      </c>
      <c r="BL10" s="17">
        <v>0.127851294271384</v>
      </c>
      <c r="BM10" s="17">
        <v>0.16244957600156301</v>
      </c>
      <c r="BN10" s="17"/>
      <c r="BO10" s="17">
        <v>0.23966597995174399</v>
      </c>
      <c r="BP10" s="17">
        <v>0.10298845976549401</v>
      </c>
      <c r="BQ10" s="17">
        <v>0.14978471415192801</v>
      </c>
      <c r="BR10" s="17"/>
      <c r="BS10" s="17">
        <v>0.17797264210896399</v>
      </c>
      <c r="BT10" s="17">
        <v>0.128318320452353</v>
      </c>
      <c r="BU10" s="17"/>
      <c r="BV10" s="17">
        <v>0.152789680033069</v>
      </c>
      <c r="BW10" s="17">
        <v>0.17491764500979301</v>
      </c>
      <c r="BX10" s="17">
        <v>0.14670113579654301</v>
      </c>
      <c r="BY10" s="17"/>
      <c r="BZ10" s="17">
        <v>0.31739581386696503</v>
      </c>
      <c r="CA10" s="17">
        <v>0.23024343405108999</v>
      </c>
    </row>
    <row r="11" spans="2:79" x14ac:dyDescent="0.3">
      <c r="B11" s="18" t="s">
        <v>323</v>
      </c>
      <c r="C11" s="17">
        <v>0.27391521700627702</v>
      </c>
      <c r="D11" s="17">
        <v>0.24993773877728401</v>
      </c>
      <c r="E11" s="17">
        <v>0.29661463590701598</v>
      </c>
      <c r="F11" s="17"/>
      <c r="G11" s="17">
        <v>0.36206130872328002</v>
      </c>
      <c r="H11" s="17">
        <v>0.31584448005875598</v>
      </c>
      <c r="I11" s="17">
        <v>0.22073128673907799</v>
      </c>
      <c r="J11" s="17">
        <v>0.20365005734955899</v>
      </c>
      <c r="K11" s="17">
        <v>0.300860381816135</v>
      </c>
      <c r="L11" s="17">
        <v>0.26412730470166301</v>
      </c>
      <c r="M11" s="17"/>
      <c r="N11" s="17">
        <v>0.274719329436453</v>
      </c>
      <c r="O11" s="17">
        <v>0.33857622909833002</v>
      </c>
      <c r="P11" s="17">
        <v>0.25017589768923398</v>
      </c>
      <c r="Q11" s="17">
        <v>0.23317608612568499</v>
      </c>
      <c r="R11" s="17"/>
      <c r="S11" s="17">
        <v>0.31776788224713798</v>
      </c>
      <c r="T11" s="17">
        <v>0.38386386381932602</v>
      </c>
      <c r="U11" s="17">
        <v>0.31843962625892502</v>
      </c>
      <c r="V11" s="17">
        <v>0.183775796084651</v>
      </c>
      <c r="W11" s="17">
        <v>0.27576617994975999</v>
      </c>
      <c r="X11" s="17">
        <v>0.24112153930002</v>
      </c>
      <c r="Y11" s="17">
        <v>0.19684793287639901</v>
      </c>
      <c r="Z11" s="17">
        <v>0.23436932987451101</v>
      </c>
      <c r="AA11" s="17">
        <v>0.249659439209162</v>
      </c>
      <c r="AB11" s="17">
        <v>0.28628668833780002</v>
      </c>
      <c r="AC11" s="17">
        <v>0.132707847798434</v>
      </c>
      <c r="AD11" s="17">
        <v>0.488188300851435</v>
      </c>
      <c r="AE11" s="17"/>
      <c r="AF11" s="17">
        <v>0.19812429494435299</v>
      </c>
      <c r="AG11" s="17">
        <v>0.28817226397600398</v>
      </c>
      <c r="AH11" s="17">
        <v>0.41398097806039902</v>
      </c>
      <c r="AI11" s="17">
        <v>0.19956257595586699</v>
      </c>
      <c r="AJ11" s="17">
        <v>0.30620198331917597</v>
      </c>
      <c r="AK11" s="17"/>
      <c r="AL11" s="17">
        <v>0.324117061610951</v>
      </c>
      <c r="AM11" s="17">
        <v>0.20888127815101301</v>
      </c>
      <c r="AN11" s="17">
        <v>0.36800036393775398</v>
      </c>
      <c r="AO11" s="17">
        <v>0.18012388203717</v>
      </c>
      <c r="AP11" s="17">
        <v>0.29727199728350301</v>
      </c>
      <c r="AQ11" s="17">
        <v>0.28141538492377199</v>
      </c>
      <c r="AR11" s="17"/>
      <c r="AS11" s="17">
        <v>0.27944209684020199</v>
      </c>
      <c r="AT11" s="17">
        <v>0.29894513770428799</v>
      </c>
      <c r="AU11" s="17">
        <v>0.221389644537235</v>
      </c>
      <c r="AV11" s="17">
        <v>0.24898471911193601</v>
      </c>
      <c r="AW11" s="17">
        <v>0.31337195470854901</v>
      </c>
      <c r="AX11" s="17"/>
      <c r="AY11" s="17">
        <v>0.21118536265169999</v>
      </c>
      <c r="AZ11" s="17">
        <v>0.30622762289323902</v>
      </c>
      <c r="BA11" s="17">
        <v>0.34883151175985999</v>
      </c>
      <c r="BB11" s="17">
        <v>0.222743469459558</v>
      </c>
      <c r="BC11" s="17">
        <v>0.138306699171902</v>
      </c>
      <c r="BD11" s="17"/>
      <c r="BE11" s="17">
        <v>0.18062992879492301</v>
      </c>
      <c r="BF11" s="17">
        <v>0.210888190045212</v>
      </c>
      <c r="BG11" s="17">
        <v>0.29861378276192102</v>
      </c>
      <c r="BH11" s="17">
        <v>0.28161695069370002</v>
      </c>
      <c r="BI11" s="17"/>
      <c r="BJ11" s="17">
        <v>0.20743813499568001</v>
      </c>
      <c r="BK11" s="17">
        <v>0.15594236297470901</v>
      </c>
      <c r="BL11" s="17">
        <v>0.31238289482529902</v>
      </c>
      <c r="BM11" s="17">
        <v>0.28513556536885498</v>
      </c>
      <c r="BN11" s="17"/>
      <c r="BO11" s="17">
        <v>0.215417902978911</v>
      </c>
      <c r="BP11" s="17">
        <v>0.29115857442880799</v>
      </c>
      <c r="BQ11" s="17">
        <v>0.28100151724021999</v>
      </c>
      <c r="BR11" s="17"/>
      <c r="BS11" s="17">
        <v>0.25681758950198402</v>
      </c>
      <c r="BT11" s="17">
        <v>0.29903842978924799</v>
      </c>
      <c r="BU11" s="17"/>
      <c r="BV11" s="17">
        <v>0.38990169818290998</v>
      </c>
      <c r="BW11" s="17">
        <v>0.27469471271298501</v>
      </c>
      <c r="BX11" s="17">
        <v>0.19506202592098401</v>
      </c>
      <c r="BY11" s="17"/>
      <c r="BZ11" s="17">
        <v>0.25025045058318302</v>
      </c>
      <c r="CA11" s="17">
        <v>0.186817188295578</v>
      </c>
    </row>
    <row r="12" spans="2:79" x14ac:dyDescent="0.3">
      <c r="B12" s="18" t="s">
        <v>324</v>
      </c>
      <c r="C12" s="17">
        <v>0.215764742500728</v>
      </c>
      <c r="D12" s="17">
        <v>0.194257672284359</v>
      </c>
      <c r="E12" s="17">
        <v>0.23863424313769099</v>
      </c>
      <c r="F12" s="17"/>
      <c r="G12" s="17">
        <v>0.183000636282898</v>
      </c>
      <c r="H12" s="17">
        <v>0.121520275168901</v>
      </c>
      <c r="I12" s="17">
        <v>0.161868807719247</v>
      </c>
      <c r="J12" s="17">
        <v>0.280545101575296</v>
      </c>
      <c r="K12" s="17">
        <v>0.16758319506701799</v>
      </c>
      <c r="L12" s="17">
        <v>0.31866643533848599</v>
      </c>
      <c r="M12" s="17"/>
      <c r="N12" s="17">
        <v>0.216254066391839</v>
      </c>
      <c r="O12" s="17">
        <v>0.221161510021156</v>
      </c>
      <c r="P12" s="17">
        <v>0.233896090194819</v>
      </c>
      <c r="Q12" s="17">
        <v>0.193401658652847</v>
      </c>
      <c r="R12" s="17"/>
      <c r="S12" s="17">
        <v>0.190131841349576</v>
      </c>
      <c r="T12" s="17">
        <v>0.214948547766424</v>
      </c>
      <c r="U12" s="17">
        <v>0.292786592986436</v>
      </c>
      <c r="V12" s="17">
        <v>0.17990859139555601</v>
      </c>
      <c r="W12" s="17">
        <v>0.244941095616864</v>
      </c>
      <c r="X12" s="17">
        <v>0.19714569048036301</v>
      </c>
      <c r="Y12" s="17">
        <v>0.23581456563900999</v>
      </c>
      <c r="Z12" s="17">
        <v>0.16166832723934901</v>
      </c>
      <c r="AA12" s="17">
        <v>0.237288497632831</v>
      </c>
      <c r="AB12" s="17">
        <v>0.26002591028038702</v>
      </c>
      <c r="AC12" s="17">
        <v>0.231925121734707</v>
      </c>
      <c r="AD12" s="17">
        <v>0</v>
      </c>
      <c r="AE12" s="17"/>
      <c r="AF12" s="17">
        <v>0.27805582562209002</v>
      </c>
      <c r="AG12" s="17">
        <v>0.13675822329954199</v>
      </c>
      <c r="AH12" s="17">
        <v>0.221050924943057</v>
      </c>
      <c r="AI12" s="17">
        <v>0.28407709145809801</v>
      </c>
      <c r="AJ12" s="17">
        <v>0.25981512161395998</v>
      </c>
      <c r="AK12" s="17"/>
      <c r="AL12" s="17">
        <v>0.14213145232041299</v>
      </c>
      <c r="AM12" s="17">
        <v>0.203770880764129</v>
      </c>
      <c r="AN12" s="17">
        <v>0.20621497768816099</v>
      </c>
      <c r="AO12" s="17">
        <v>0.29622909659612501</v>
      </c>
      <c r="AP12" s="17">
        <v>0.16052817139189199</v>
      </c>
      <c r="AQ12" s="17">
        <v>0.26132194643575402</v>
      </c>
      <c r="AR12" s="17"/>
      <c r="AS12" s="17">
        <v>0.179972337693381</v>
      </c>
      <c r="AT12" s="17">
        <v>0.194411458104608</v>
      </c>
      <c r="AU12" s="17">
        <v>0.30155784873942598</v>
      </c>
      <c r="AV12" s="17">
        <v>0.216760378544849</v>
      </c>
      <c r="AW12" s="17">
        <v>7.2868779127354899E-2</v>
      </c>
      <c r="AX12" s="17"/>
      <c r="AY12" s="17">
        <v>0.23659486858829001</v>
      </c>
      <c r="AZ12" s="17">
        <v>0.20059543223725901</v>
      </c>
      <c r="BA12" s="17">
        <v>0.26682885300715797</v>
      </c>
      <c r="BB12" s="17">
        <v>0.167358562754787</v>
      </c>
      <c r="BC12" s="17">
        <v>0.13800609259139299</v>
      </c>
      <c r="BD12" s="17"/>
      <c r="BE12" s="17">
        <v>0.184749781859398</v>
      </c>
      <c r="BF12" s="17">
        <v>0.200126924439363</v>
      </c>
      <c r="BG12" s="17">
        <v>0.22544158436929601</v>
      </c>
      <c r="BH12" s="17">
        <v>0.21023359403793199</v>
      </c>
      <c r="BI12" s="17"/>
      <c r="BJ12" s="17">
        <v>0.20925853491229701</v>
      </c>
      <c r="BK12" s="17">
        <v>0.114435667128836</v>
      </c>
      <c r="BL12" s="17">
        <v>0.210304231092381</v>
      </c>
      <c r="BM12" s="17">
        <v>0.231828472279376</v>
      </c>
      <c r="BN12" s="17"/>
      <c r="BO12" s="17">
        <v>7.5449493135965495E-2</v>
      </c>
      <c r="BP12" s="17">
        <v>0.18642222596077199</v>
      </c>
      <c r="BQ12" s="17">
        <v>0.247376690502082</v>
      </c>
      <c r="BR12" s="17"/>
      <c r="BS12" s="17">
        <v>0.18551363719629099</v>
      </c>
      <c r="BT12" s="17">
        <v>0.25083995910526902</v>
      </c>
      <c r="BU12" s="17"/>
      <c r="BV12" s="17">
        <v>0.17312022895558901</v>
      </c>
      <c r="BW12" s="17">
        <v>0.23879073921454899</v>
      </c>
      <c r="BX12" s="17">
        <v>0.20728778640790699</v>
      </c>
      <c r="BY12" s="17"/>
      <c r="BZ12" s="17">
        <v>8.2052755890003201E-2</v>
      </c>
      <c r="CA12" s="17">
        <v>0.11425175218174601</v>
      </c>
    </row>
    <row r="13" spans="2:79" x14ac:dyDescent="0.3">
      <c r="B13" s="18" t="s">
        <v>325</v>
      </c>
      <c r="C13" s="17">
        <v>0.16280824035146199</v>
      </c>
      <c r="D13" s="17">
        <v>0.18352908202968601</v>
      </c>
      <c r="E13" s="17">
        <v>0.142829981750731</v>
      </c>
      <c r="F13" s="17"/>
      <c r="G13" s="17">
        <v>0.129351768109185</v>
      </c>
      <c r="H13" s="17">
        <v>0.164237778933087</v>
      </c>
      <c r="I13" s="17">
        <v>0.16678019429513399</v>
      </c>
      <c r="J13" s="17">
        <v>0.16965124332586201</v>
      </c>
      <c r="K13" s="17">
        <v>0.230116656237386</v>
      </c>
      <c r="L13" s="17">
        <v>0.130914093592185</v>
      </c>
      <c r="M13" s="17"/>
      <c r="N13" s="17">
        <v>0.15442627977093801</v>
      </c>
      <c r="O13" s="17">
        <v>0.14321981047254201</v>
      </c>
      <c r="P13" s="17">
        <v>0.16561979447904299</v>
      </c>
      <c r="Q13" s="17">
        <v>0.18966198908242801</v>
      </c>
      <c r="R13" s="17"/>
      <c r="S13" s="17">
        <v>0.15174048506212501</v>
      </c>
      <c r="T13" s="17">
        <v>0.106726956373578</v>
      </c>
      <c r="U13" s="17">
        <v>1.8969820088328999E-2</v>
      </c>
      <c r="V13" s="17">
        <v>0.31094261228993803</v>
      </c>
      <c r="W13" s="17">
        <v>0.224712985307786</v>
      </c>
      <c r="X13" s="17">
        <v>0.131643950187013</v>
      </c>
      <c r="Y13" s="17">
        <v>0.26266991847008497</v>
      </c>
      <c r="Z13" s="17">
        <v>0.180979383297905</v>
      </c>
      <c r="AA13" s="17">
        <v>0.138672629131013</v>
      </c>
      <c r="AB13" s="17">
        <v>9.2148482173102605E-2</v>
      </c>
      <c r="AC13" s="17">
        <v>0.23680492195848499</v>
      </c>
      <c r="AD13" s="17">
        <v>0.127304862972695</v>
      </c>
      <c r="AE13" s="17"/>
      <c r="AF13" s="17">
        <v>0.18146750803280401</v>
      </c>
      <c r="AG13" s="17">
        <v>0.14078844663124501</v>
      </c>
      <c r="AH13" s="17">
        <v>6.9312033966979006E-2</v>
      </c>
      <c r="AI13" s="17">
        <v>0.24457858090013801</v>
      </c>
      <c r="AJ13" s="17">
        <v>0.19514195259671599</v>
      </c>
      <c r="AK13" s="17"/>
      <c r="AL13" s="17">
        <v>0.135421964598956</v>
      </c>
      <c r="AM13" s="17">
        <v>0.178951805407642</v>
      </c>
      <c r="AN13" s="17">
        <v>0.11833757147455599</v>
      </c>
      <c r="AO13" s="17">
        <v>0.22639216044556401</v>
      </c>
      <c r="AP13" s="17">
        <v>0.158662877694593</v>
      </c>
      <c r="AQ13" s="17">
        <v>0.153347138209835</v>
      </c>
      <c r="AR13" s="17"/>
      <c r="AS13" s="17">
        <v>8.5027170875290603E-2</v>
      </c>
      <c r="AT13" s="17">
        <v>0.17508819773126899</v>
      </c>
      <c r="AU13" s="17">
        <v>0.17607177911962299</v>
      </c>
      <c r="AV13" s="17">
        <v>0.209104826342182</v>
      </c>
      <c r="AW13" s="17">
        <v>0.17895520608982299</v>
      </c>
      <c r="AX13" s="17"/>
      <c r="AY13" s="17">
        <v>0.10025479862527301</v>
      </c>
      <c r="AZ13" s="17">
        <v>0.16425934181629001</v>
      </c>
      <c r="BA13" s="17">
        <v>0.16051242305551</v>
      </c>
      <c r="BB13" s="17">
        <v>0.244135514834009</v>
      </c>
      <c r="BC13" s="17">
        <v>0.31151681620299698</v>
      </c>
      <c r="BD13" s="17"/>
      <c r="BE13" s="17">
        <v>0.20988986092037101</v>
      </c>
      <c r="BF13" s="17">
        <v>0.23471590804391201</v>
      </c>
      <c r="BG13" s="17">
        <v>0.15516353173501299</v>
      </c>
      <c r="BH13" s="17">
        <v>0.127296685460287</v>
      </c>
      <c r="BI13" s="17"/>
      <c r="BJ13" s="17">
        <v>0.232272375133944</v>
      </c>
      <c r="BK13" s="17">
        <v>0.24788978753992899</v>
      </c>
      <c r="BL13" s="17">
        <v>0.164195447524732</v>
      </c>
      <c r="BM13" s="17">
        <v>0.13496309068503501</v>
      </c>
      <c r="BN13" s="17"/>
      <c r="BO13" s="17">
        <v>0.26261351189877202</v>
      </c>
      <c r="BP13" s="17">
        <v>0.15395835833789501</v>
      </c>
      <c r="BQ13" s="17">
        <v>0.14684865400025901</v>
      </c>
      <c r="BR13" s="17"/>
      <c r="BS13" s="17">
        <v>0.14811099585895501</v>
      </c>
      <c r="BT13" s="17">
        <v>0.18363557512047901</v>
      </c>
      <c r="BU13" s="17"/>
      <c r="BV13" s="17">
        <v>0.124509042414348</v>
      </c>
      <c r="BW13" s="17">
        <v>0.15062696910783199</v>
      </c>
      <c r="BX13" s="17">
        <v>0.20498228071843</v>
      </c>
      <c r="BY13" s="17"/>
      <c r="BZ13" s="17">
        <v>0.16620846997056701</v>
      </c>
      <c r="CA13" s="17">
        <v>0.138484418894705</v>
      </c>
    </row>
    <row r="14" spans="2:79" x14ac:dyDescent="0.3">
      <c r="B14" s="18" t="s">
        <v>326</v>
      </c>
      <c r="C14" s="17">
        <v>8.7584633655397495E-2</v>
      </c>
      <c r="D14" s="17">
        <v>0.101145559157309</v>
      </c>
      <c r="E14" s="17">
        <v>7.4404540604331604E-2</v>
      </c>
      <c r="F14" s="17"/>
      <c r="G14" s="17">
        <v>3.7718987458804802E-2</v>
      </c>
      <c r="H14" s="17">
        <v>5.0761771521231798E-2</v>
      </c>
      <c r="I14" s="17">
        <v>0.117870520391136</v>
      </c>
      <c r="J14" s="17">
        <v>7.5152271589995198E-2</v>
      </c>
      <c r="K14" s="17">
        <v>0.14658220642127801</v>
      </c>
      <c r="L14" s="17">
        <v>8.9551235268251303E-2</v>
      </c>
      <c r="M14" s="17"/>
      <c r="N14" s="17">
        <v>7.4264260473455898E-2</v>
      </c>
      <c r="O14" s="17">
        <v>9.0242797030246805E-2</v>
      </c>
      <c r="P14" s="17">
        <v>0.101449723803039</v>
      </c>
      <c r="Q14" s="17">
        <v>7.8848206116097594E-2</v>
      </c>
      <c r="R14" s="17"/>
      <c r="S14" s="17">
        <v>7.8780376245246295E-2</v>
      </c>
      <c r="T14" s="17">
        <v>9.2765436963864994E-2</v>
      </c>
      <c r="U14" s="17">
        <v>5.9321171635155198E-2</v>
      </c>
      <c r="V14" s="17">
        <v>5.6017346463380802E-2</v>
      </c>
      <c r="W14" s="17">
        <v>7.9631047492733004E-2</v>
      </c>
      <c r="X14" s="17">
        <v>7.1683514913983004E-2</v>
      </c>
      <c r="Y14" s="17">
        <v>7.3280246984887901E-2</v>
      </c>
      <c r="Z14" s="17">
        <v>0.100131049432925</v>
      </c>
      <c r="AA14" s="17">
        <v>9.9221684747429997E-2</v>
      </c>
      <c r="AB14" s="17">
        <v>0.107496744643458</v>
      </c>
      <c r="AC14" s="17">
        <v>0.162983329391585</v>
      </c>
      <c r="AD14" s="17">
        <v>0.117786197340413</v>
      </c>
      <c r="AE14" s="17"/>
      <c r="AF14" s="17">
        <v>7.2768108356482494E-2</v>
      </c>
      <c r="AG14" s="17">
        <v>9.5923705790155703E-2</v>
      </c>
      <c r="AH14" s="17">
        <v>8.0782564110256597E-2</v>
      </c>
      <c r="AI14" s="17">
        <v>9.9805388814559096E-2</v>
      </c>
      <c r="AJ14" s="17">
        <v>9.6878924486249698E-2</v>
      </c>
      <c r="AK14" s="17"/>
      <c r="AL14" s="17">
        <v>8.1841480223433793E-2</v>
      </c>
      <c r="AM14" s="17">
        <v>0.102854657887321</v>
      </c>
      <c r="AN14" s="17">
        <v>0.119392741455499</v>
      </c>
      <c r="AO14" s="17">
        <v>8.8775750434937906E-2</v>
      </c>
      <c r="AP14" s="17">
        <v>0.12195341034913799</v>
      </c>
      <c r="AQ14" s="17">
        <v>3.1171960879980899E-2</v>
      </c>
      <c r="AR14" s="17"/>
      <c r="AS14" s="17">
        <v>7.4921752491173499E-2</v>
      </c>
      <c r="AT14" s="17">
        <v>7.7004438436021005E-2</v>
      </c>
      <c r="AU14" s="17">
        <v>0.10309730087362701</v>
      </c>
      <c r="AV14" s="17">
        <v>0.12733053569307101</v>
      </c>
      <c r="AW14" s="17">
        <v>0</v>
      </c>
      <c r="AX14" s="17"/>
      <c r="AY14" s="17">
        <v>9.1705840264277499E-2</v>
      </c>
      <c r="AZ14" s="17">
        <v>8.3483487708539098E-2</v>
      </c>
      <c r="BA14" s="17">
        <v>4.9429750670150603E-2</v>
      </c>
      <c r="BB14" s="17">
        <v>0.103490055806371</v>
      </c>
      <c r="BC14" s="17">
        <v>0.25004714388663002</v>
      </c>
      <c r="BD14" s="17"/>
      <c r="BE14" s="17">
        <v>0.13286739027137801</v>
      </c>
      <c r="BF14" s="17">
        <v>9.8689233443503596E-2</v>
      </c>
      <c r="BG14" s="17">
        <v>8.8373421915403705E-2</v>
      </c>
      <c r="BH14" s="17">
        <v>7.4128197434948098E-2</v>
      </c>
      <c r="BI14" s="17"/>
      <c r="BJ14" s="17">
        <v>8.4162615878217495E-2</v>
      </c>
      <c r="BK14" s="17">
        <v>8.0214929292789602E-2</v>
      </c>
      <c r="BL14" s="17">
        <v>0.10139056740286401</v>
      </c>
      <c r="BM14" s="17">
        <v>8.2612755876338706E-2</v>
      </c>
      <c r="BN14" s="17"/>
      <c r="BO14" s="17">
        <v>9.0277334407224102E-2</v>
      </c>
      <c r="BP14" s="17">
        <v>0.122906405549277</v>
      </c>
      <c r="BQ14" s="17">
        <v>8.0317939016038106E-2</v>
      </c>
      <c r="BR14" s="17"/>
      <c r="BS14" s="17">
        <v>0.109718530130895</v>
      </c>
      <c r="BT14" s="17">
        <v>5.56891470141197E-2</v>
      </c>
      <c r="BU14" s="17"/>
      <c r="BV14" s="17">
        <v>8.8512698518849103E-2</v>
      </c>
      <c r="BW14" s="17">
        <v>9.2398006590375406E-2</v>
      </c>
      <c r="BX14" s="17">
        <v>8.8268961301444404E-2</v>
      </c>
      <c r="BY14" s="17"/>
      <c r="BZ14" s="17">
        <v>9.3437882782656495E-2</v>
      </c>
      <c r="CA14" s="17">
        <v>0.162425363646373</v>
      </c>
    </row>
    <row r="15" spans="2:79" x14ac:dyDescent="0.3">
      <c r="B15" s="18" t="s">
        <v>327</v>
      </c>
      <c r="C15" s="19">
        <v>3.8693906320098899E-2</v>
      </c>
      <c r="D15" s="19">
        <v>6.24527567792569E-2</v>
      </c>
      <c r="E15" s="19">
        <v>1.4966035601345899E-2</v>
      </c>
      <c r="F15" s="19"/>
      <c r="G15" s="19">
        <v>2.3138416832394301E-2</v>
      </c>
      <c r="H15" s="19">
        <v>0</v>
      </c>
      <c r="I15" s="19">
        <v>3.0332545166232999E-2</v>
      </c>
      <c r="J15" s="19">
        <v>4.1703915480426797E-2</v>
      </c>
      <c r="K15" s="19">
        <v>5.4255274965969102E-2</v>
      </c>
      <c r="L15" s="19">
        <v>6.6324786692596699E-2</v>
      </c>
      <c r="M15" s="19"/>
      <c r="N15" s="19">
        <v>2.4516007179979499E-2</v>
      </c>
      <c r="O15" s="19">
        <v>3.3675629083165598E-2</v>
      </c>
      <c r="P15" s="19">
        <v>1.95364329652075E-2</v>
      </c>
      <c r="Q15" s="19">
        <v>7.7421166869977007E-2</v>
      </c>
      <c r="R15" s="19"/>
      <c r="S15" s="19">
        <v>0</v>
      </c>
      <c r="T15" s="19">
        <v>3.2397655989194203E-2</v>
      </c>
      <c r="U15" s="19">
        <v>5.8019435582098898E-2</v>
      </c>
      <c r="V15" s="19">
        <v>5.5455537414378003E-2</v>
      </c>
      <c r="W15" s="19">
        <v>4.1548828411478403E-2</v>
      </c>
      <c r="X15" s="19">
        <v>3.3986013729075101E-2</v>
      </c>
      <c r="Y15" s="19">
        <v>5.4190517470576897E-2</v>
      </c>
      <c r="Z15" s="19">
        <v>9.7414798126967503E-2</v>
      </c>
      <c r="AA15" s="19">
        <v>3.4967920026826901E-2</v>
      </c>
      <c r="AB15" s="19">
        <v>5.0319902586038599E-2</v>
      </c>
      <c r="AC15" s="19">
        <v>3.1302206600351601E-2</v>
      </c>
      <c r="AD15" s="19">
        <v>0</v>
      </c>
      <c r="AE15" s="19"/>
      <c r="AF15" s="19">
        <v>8.5865801537139103E-2</v>
      </c>
      <c r="AG15" s="19">
        <v>1.3921154131911201E-2</v>
      </c>
      <c r="AH15" s="19">
        <v>2.0981961273689599E-2</v>
      </c>
      <c r="AI15" s="19">
        <v>5.5614803144249603E-2</v>
      </c>
      <c r="AJ15" s="19">
        <v>0</v>
      </c>
      <c r="AK15" s="19"/>
      <c r="AL15" s="19">
        <v>0</v>
      </c>
      <c r="AM15" s="19">
        <v>5.6205044918719603E-2</v>
      </c>
      <c r="AN15" s="19">
        <v>1.65659601485833E-2</v>
      </c>
      <c r="AO15" s="19">
        <v>7.6839565462555798E-2</v>
      </c>
      <c r="AP15" s="19">
        <v>0</v>
      </c>
      <c r="AQ15" s="19">
        <v>5.2487198685784699E-2</v>
      </c>
      <c r="AR15" s="19"/>
      <c r="AS15" s="19">
        <v>3.10818520646923E-2</v>
      </c>
      <c r="AT15" s="19">
        <v>2.6951059167390701E-2</v>
      </c>
      <c r="AU15" s="19">
        <v>5.7553572441022501E-2</v>
      </c>
      <c r="AV15" s="19">
        <v>7.3101622586299597E-2</v>
      </c>
      <c r="AW15" s="19">
        <v>0</v>
      </c>
      <c r="AX15" s="19"/>
      <c r="AY15" s="19">
        <v>6.7553730110808494E-2</v>
      </c>
      <c r="AZ15" s="19">
        <v>2.3678783870099699E-2</v>
      </c>
      <c r="BA15" s="19">
        <v>2.3796226142618601E-2</v>
      </c>
      <c r="BB15" s="19">
        <v>4.7806777621851898E-2</v>
      </c>
      <c r="BC15" s="19">
        <v>4.48796236166751E-2</v>
      </c>
      <c r="BD15" s="19"/>
      <c r="BE15" s="19">
        <v>0.141767790138981</v>
      </c>
      <c r="BF15" s="19">
        <v>4.7105968790971203E-2</v>
      </c>
      <c r="BG15" s="19">
        <v>2.4005956093668099E-2</v>
      </c>
      <c r="BH15" s="19">
        <v>4.4350899612995702E-2</v>
      </c>
      <c r="BI15" s="19"/>
      <c r="BJ15" s="19">
        <v>7.9014156780981198E-2</v>
      </c>
      <c r="BK15" s="19">
        <v>2.3955867808622199E-2</v>
      </c>
      <c r="BL15" s="19">
        <v>4.6110238121580903E-2</v>
      </c>
      <c r="BM15" s="19">
        <v>2.8131065757805999E-2</v>
      </c>
      <c r="BN15" s="19"/>
      <c r="BO15" s="19">
        <v>2.3203489798562599E-2</v>
      </c>
      <c r="BP15" s="19">
        <v>8.0600171393089795E-2</v>
      </c>
      <c r="BQ15" s="19">
        <v>3.3196332152876297E-2</v>
      </c>
      <c r="BR15" s="19"/>
      <c r="BS15" s="19">
        <v>3.7929403749276502E-2</v>
      </c>
      <c r="BT15" s="19">
        <v>4.0097104275767702E-2</v>
      </c>
      <c r="BU15" s="19"/>
      <c r="BV15" s="19">
        <v>2.52923050105157E-2</v>
      </c>
      <c r="BW15" s="19">
        <v>2.0437857406571201E-2</v>
      </c>
      <c r="BX15" s="19">
        <v>6.01815296473543E-2</v>
      </c>
      <c r="BY15" s="19"/>
      <c r="BZ15" s="19">
        <v>2.37557116605445E-2</v>
      </c>
      <c r="CA15" s="19">
        <v>2.6879194826160399E-2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696</v>
      </c>
      <c r="D7" s="10">
        <v>344</v>
      </c>
      <c r="E7" s="10">
        <v>350</v>
      </c>
      <c r="F7" s="10"/>
      <c r="G7" s="10">
        <v>94</v>
      </c>
      <c r="H7" s="10">
        <v>104</v>
      </c>
      <c r="I7" s="10">
        <v>111</v>
      </c>
      <c r="J7" s="10">
        <v>95</v>
      </c>
      <c r="K7" s="10">
        <v>112</v>
      </c>
      <c r="L7" s="10">
        <v>180</v>
      </c>
      <c r="M7" s="10"/>
      <c r="N7" s="10">
        <v>204</v>
      </c>
      <c r="O7" s="10">
        <v>176</v>
      </c>
      <c r="P7" s="10">
        <v>142</v>
      </c>
      <c r="Q7" s="10">
        <v>169</v>
      </c>
      <c r="R7" s="10"/>
      <c r="S7" s="10">
        <v>98</v>
      </c>
      <c r="T7" s="10">
        <v>93</v>
      </c>
      <c r="U7" s="10">
        <v>52</v>
      </c>
      <c r="V7" s="10">
        <v>75</v>
      </c>
      <c r="W7" s="10">
        <v>51</v>
      </c>
      <c r="X7" s="10">
        <v>58</v>
      </c>
      <c r="Y7" s="10">
        <v>51</v>
      </c>
      <c r="Z7" s="10">
        <v>29</v>
      </c>
      <c r="AA7" s="10">
        <v>85</v>
      </c>
      <c r="AB7" s="10">
        <v>57</v>
      </c>
      <c r="AC7" s="10">
        <v>31</v>
      </c>
      <c r="AD7" s="10">
        <v>16</v>
      </c>
      <c r="AE7" s="10"/>
      <c r="AF7" s="10">
        <v>151</v>
      </c>
      <c r="AG7" s="10">
        <v>236</v>
      </c>
      <c r="AH7" s="10">
        <v>53</v>
      </c>
      <c r="AI7" s="10">
        <v>76</v>
      </c>
      <c r="AJ7" s="10">
        <v>42</v>
      </c>
      <c r="AK7" s="10"/>
      <c r="AL7" s="10">
        <v>171</v>
      </c>
      <c r="AM7" s="10">
        <v>125</v>
      </c>
      <c r="AN7" s="10">
        <v>65</v>
      </c>
      <c r="AO7" s="10">
        <v>154</v>
      </c>
      <c r="AP7" s="10">
        <v>56</v>
      </c>
      <c r="AQ7" s="10">
        <v>59</v>
      </c>
      <c r="AR7" s="10"/>
      <c r="AS7" s="10">
        <v>121</v>
      </c>
      <c r="AT7" s="10">
        <v>332</v>
      </c>
      <c r="AU7" s="10">
        <v>159</v>
      </c>
      <c r="AV7" s="10">
        <v>70</v>
      </c>
      <c r="AW7" s="10">
        <v>12</v>
      </c>
      <c r="AX7" s="10"/>
      <c r="AY7" s="10">
        <v>182</v>
      </c>
      <c r="AZ7" s="10">
        <v>261</v>
      </c>
      <c r="BA7" s="10">
        <v>137</v>
      </c>
      <c r="BB7" s="10">
        <v>88</v>
      </c>
      <c r="BC7" s="10">
        <v>26</v>
      </c>
      <c r="BD7" s="10"/>
      <c r="BE7" s="10">
        <v>28</v>
      </c>
      <c r="BF7" s="10">
        <v>124</v>
      </c>
      <c r="BG7" s="10">
        <v>338</v>
      </c>
      <c r="BH7" s="10">
        <v>204</v>
      </c>
      <c r="BI7" s="10"/>
      <c r="BJ7" s="10">
        <v>76</v>
      </c>
      <c r="BK7" s="10">
        <v>49</v>
      </c>
      <c r="BL7" s="10">
        <v>196</v>
      </c>
      <c r="BM7" s="10">
        <v>372</v>
      </c>
      <c r="BN7" s="10"/>
      <c r="BO7" s="10">
        <v>91</v>
      </c>
      <c r="BP7" s="10">
        <v>101</v>
      </c>
      <c r="BQ7" s="10">
        <v>501</v>
      </c>
      <c r="BR7" s="10"/>
      <c r="BS7" s="10">
        <v>395</v>
      </c>
      <c r="BT7" s="10">
        <v>298</v>
      </c>
      <c r="BU7" s="10"/>
      <c r="BV7" s="10">
        <v>166</v>
      </c>
      <c r="BW7" s="10">
        <v>277</v>
      </c>
      <c r="BX7" s="10">
        <v>214</v>
      </c>
      <c r="BY7" s="10"/>
      <c r="BZ7" s="10">
        <v>40</v>
      </c>
      <c r="CA7" s="10">
        <v>37</v>
      </c>
    </row>
    <row r="8" spans="2:79" ht="30" customHeight="1" x14ac:dyDescent="0.3">
      <c r="B8" s="11" t="s">
        <v>20</v>
      </c>
      <c r="C8" s="11">
        <v>694</v>
      </c>
      <c r="D8" s="11">
        <v>348</v>
      </c>
      <c r="E8" s="11">
        <v>345</v>
      </c>
      <c r="F8" s="11"/>
      <c r="G8" s="11">
        <v>89</v>
      </c>
      <c r="H8" s="11">
        <v>110</v>
      </c>
      <c r="I8" s="11">
        <v>113</v>
      </c>
      <c r="J8" s="11">
        <v>109</v>
      </c>
      <c r="K8" s="11">
        <v>104</v>
      </c>
      <c r="L8" s="11">
        <v>169</v>
      </c>
      <c r="M8" s="11"/>
      <c r="N8" s="11">
        <v>190</v>
      </c>
      <c r="O8" s="11">
        <v>181</v>
      </c>
      <c r="P8" s="11">
        <v>148</v>
      </c>
      <c r="Q8" s="11">
        <v>171</v>
      </c>
      <c r="R8" s="11"/>
      <c r="S8" s="11">
        <v>93</v>
      </c>
      <c r="T8" s="11">
        <v>88</v>
      </c>
      <c r="U8" s="11">
        <v>53</v>
      </c>
      <c r="V8" s="11">
        <v>74</v>
      </c>
      <c r="W8" s="11">
        <v>53</v>
      </c>
      <c r="X8" s="11">
        <v>55</v>
      </c>
      <c r="Y8" s="11">
        <v>46</v>
      </c>
      <c r="Z8" s="11">
        <v>31</v>
      </c>
      <c r="AA8" s="11">
        <v>80</v>
      </c>
      <c r="AB8" s="11">
        <v>63</v>
      </c>
      <c r="AC8" s="11">
        <v>40</v>
      </c>
      <c r="AD8" s="11">
        <v>18</v>
      </c>
      <c r="AE8" s="11"/>
      <c r="AF8" s="11">
        <v>145</v>
      </c>
      <c r="AG8" s="11">
        <v>239</v>
      </c>
      <c r="AH8" s="11">
        <v>51</v>
      </c>
      <c r="AI8" s="11">
        <v>76</v>
      </c>
      <c r="AJ8" s="11">
        <v>41</v>
      </c>
      <c r="AK8" s="11"/>
      <c r="AL8" s="11">
        <v>170</v>
      </c>
      <c r="AM8" s="11">
        <v>120</v>
      </c>
      <c r="AN8" s="11">
        <v>65</v>
      </c>
      <c r="AO8" s="11">
        <v>155</v>
      </c>
      <c r="AP8" s="11">
        <v>56</v>
      </c>
      <c r="AQ8" s="11">
        <v>60</v>
      </c>
      <c r="AR8" s="11"/>
      <c r="AS8" s="11">
        <v>119</v>
      </c>
      <c r="AT8" s="11">
        <v>333</v>
      </c>
      <c r="AU8" s="11">
        <v>158</v>
      </c>
      <c r="AV8" s="11">
        <v>70</v>
      </c>
      <c r="AW8" s="11">
        <v>12</v>
      </c>
      <c r="AX8" s="11"/>
      <c r="AY8" s="11">
        <v>176</v>
      </c>
      <c r="AZ8" s="11">
        <v>261</v>
      </c>
      <c r="BA8" s="11">
        <v>139</v>
      </c>
      <c r="BB8" s="11">
        <v>89</v>
      </c>
      <c r="BC8" s="11">
        <v>27</v>
      </c>
      <c r="BD8" s="11"/>
      <c r="BE8" s="11">
        <v>28</v>
      </c>
      <c r="BF8" s="11">
        <v>122</v>
      </c>
      <c r="BG8" s="11">
        <v>340</v>
      </c>
      <c r="BH8" s="11">
        <v>203</v>
      </c>
      <c r="BI8" s="11"/>
      <c r="BJ8" s="11">
        <v>81</v>
      </c>
      <c r="BK8" s="11">
        <v>47</v>
      </c>
      <c r="BL8" s="11">
        <v>195</v>
      </c>
      <c r="BM8" s="11">
        <v>369</v>
      </c>
      <c r="BN8" s="11"/>
      <c r="BO8" s="11">
        <v>93</v>
      </c>
      <c r="BP8" s="11">
        <v>102</v>
      </c>
      <c r="BQ8" s="11">
        <v>496</v>
      </c>
      <c r="BR8" s="11"/>
      <c r="BS8" s="11">
        <v>391</v>
      </c>
      <c r="BT8" s="11">
        <v>301</v>
      </c>
      <c r="BU8" s="11"/>
      <c r="BV8" s="11">
        <v>164</v>
      </c>
      <c r="BW8" s="11">
        <v>279</v>
      </c>
      <c r="BX8" s="11">
        <v>211</v>
      </c>
      <c r="BY8" s="11"/>
      <c r="BZ8" s="11">
        <v>43</v>
      </c>
      <c r="CA8" s="11">
        <v>38</v>
      </c>
    </row>
    <row r="9" spans="2:79" x14ac:dyDescent="0.3">
      <c r="B9" s="18" t="s">
        <v>321</v>
      </c>
      <c r="C9" s="17">
        <v>6.49592774633896E-2</v>
      </c>
      <c r="D9" s="17">
        <v>7.8462477709755396E-2</v>
      </c>
      <c r="E9" s="17">
        <v>5.1711912844070798E-2</v>
      </c>
      <c r="F9" s="17"/>
      <c r="G9" s="17">
        <v>8.9326530267161405E-2</v>
      </c>
      <c r="H9" s="17">
        <v>9.5273745300694601E-2</v>
      </c>
      <c r="I9" s="17">
        <v>0.112620607218791</v>
      </c>
      <c r="J9" s="17">
        <v>2.1262435376851099E-2</v>
      </c>
      <c r="K9" s="17">
        <v>5.4142295794538497E-2</v>
      </c>
      <c r="L9" s="17">
        <v>3.5380186614195903E-2</v>
      </c>
      <c r="M9" s="17"/>
      <c r="N9" s="17">
        <v>8.3879474970950704E-2</v>
      </c>
      <c r="O9" s="17">
        <v>4.3876477790431301E-2</v>
      </c>
      <c r="P9" s="17">
        <v>7.6222415421361794E-2</v>
      </c>
      <c r="Q9" s="17">
        <v>5.8350688278703697E-2</v>
      </c>
      <c r="R9" s="17"/>
      <c r="S9" s="17">
        <v>6.0127204735472499E-2</v>
      </c>
      <c r="T9" s="17">
        <v>3.9663757963131901E-2</v>
      </c>
      <c r="U9" s="17">
        <v>5.4041435743412199E-2</v>
      </c>
      <c r="V9" s="17">
        <v>6.9985947049846703E-2</v>
      </c>
      <c r="W9" s="17">
        <v>9.8634429818081598E-2</v>
      </c>
      <c r="X9" s="17">
        <v>8.6958441033379796E-2</v>
      </c>
      <c r="Y9" s="17">
        <v>3.7834834760137298E-2</v>
      </c>
      <c r="Z9" s="17">
        <v>7.6755470833967596E-2</v>
      </c>
      <c r="AA9" s="17">
        <v>5.9282988074437402E-2</v>
      </c>
      <c r="AB9" s="17">
        <v>7.0376726682903901E-2</v>
      </c>
      <c r="AC9" s="17">
        <v>8.7726155394049599E-2</v>
      </c>
      <c r="AD9" s="17">
        <v>6.4237636814984206E-2</v>
      </c>
      <c r="AE9" s="17"/>
      <c r="AF9" s="17">
        <v>8.7786978088021203E-2</v>
      </c>
      <c r="AG9" s="17">
        <v>8.6006960649090095E-2</v>
      </c>
      <c r="AH9" s="17">
        <v>3.7891463366830101E-2</v>
      </c>
      <c r="AI9" s="17">
        <v>3.7497741841829899E-2</v>
      </c>
      <c r="AJ9" s="17">
        <v>4.8491302823853E-2</v>
      </c>
      <c r="AK9" s="17"/>
      <c r="AL9" s="17">
        <v>7.1465587001405997E-2</v>
      </c>
      <c r="AM9" s="17">
        <v>6.60286131985479E-2</v>
      </c>
      <c r="AN9" s="17">
        <v>3.4498922646362902E-2</v>
      </c>
      <c r="AO9" s="17">
        <v>6.1468126750923502E-2</v>
      </c>
      <c r="AP9" s="17">
        <v>3.3324380475302701E-2</v>
      </c>
      <c r="AQ9" s="17">
        <v>0.10103771686242501</v>
      </c>
      <c r="AR9" s="17"/>
      <c r="AS9" s="17">
        <v>0.145984265179257</v>
      </c>
      <c r="AT9" s="17">
        <v>4.7108515077537001E-2</v>
      </c>
      <c r="AU9" s="17">
        <v>6.3138569387389196E-2</v>
      </c>
      <c r="AV9" s="17">
        <v>0</v>
      </c>
      <c r="AW9" s="17">
        <v>8.0437974039775706E-2</v>
      </c>
      <c r="AX9" s="17"/>
      <c r="AY9" s="17">
        <v>9.7594506070266804E-2</v>
      </c>
      <c r="AZ9" s="17">
        <v>6.3874106062474303E-2</v>
      </c>
      <c r="BA9" s="17">
        <v>2.86033069630575E-2</v>
      </c>
      <c r="BB9" s="17">
        <v>5.9778739841079197E-2</v>
      </c>
      <c r="BC9" s="17">
        <v>7.1554522923574296E-2</v>
      </c>
      <c r="BD9" s="17"/>
      <c r="BE9" s="17">
        <v>9.2166358276201302E-2</v>
      </c>
      <c r="BF9" s="17">
        <v>7.2128958257596201E-2</v>
      </c>
      <c r="BG9" s="17">
        <v>6.7546511039250495E-2</v>
      </c>
      <c r="BH9" s="17">
        <v>5.3147419635100598E-2</v>
      </c>
      <c r="BI9" s="17"/>
      <c r="BJ9" s="17">
        <v>7.0493009413950494E-2</v>
      </c>
      <c r="BK9" s="17">
        <v>0.14675767480917801</v>
      </c>
      <c r="BL9" s="17">
        <v>4.7366896698252003E-2</v>
      </c>
      <c r="BM9" s="17">
        <v>6.3133645981626393E-2</v>
      </c>
      <c r="BN9" s="17"/>
      <c r="BO9" s="17">
        <v>0.134271452800696</v>
      </c>
      <c r="BP9" s="17">
        <v>4.0408052176874397E-2</v>
      </c>
      <c r="BQ9" s="17">
        <v>5.7384072498290598E-2</v>
      </c>
      <c r="BR9" s="17"/>
      <c r="BS9" s="17">
        <v>8.1624092082435803E-2</v>
      </c>
      <c r="BT9" s="17">
        <v>4.3984475213807397E-2</v>
      </c>
      <c r="BU9" s="17"/>
      <c r="BV9" s="17">
        <v>3.12089140542125E-2</v>
      </c>
      <c r="BW9" s="17">
        <v>6.8810104935946095E-2</v>
      </c>
      <c r="BX9" s="17">
        <v>8.7304589694066695E-2</v>
      </c>
      <c r="BY9" s="17"/>
      <c r="BZ9" s="17">
        <v>7.3581570619493095E-2</v>
      </c>
      <c r="CA9" s="17">
        <v>0.12360270327063901</v>
      </c>
    </row>
    <row r="10" spans="2:79" x14ac:dyDescent="0.3">
      <c r="B10" s="18" t="s">
        <v>322</v>
      </c>
      <c r="C10" s="17">
        <v>0.14860750358618</v>
      </c>
      <c r="D10" s="17">
        <v>0.13975149899515299</v>
      </c>
      <c r="E10" s="17">
        <v>0.15537387634475799</v>
      </c>
      <c r="F10" s="17"/>
      <c r="G10" s="17">
        <v>0.23813934542659901</v>
      </c>
      <c r="H10" s="17">
        <v>0.194669710106981</v>
      </c>
      <c r="I10" s="17">
        <v>0.20363543522507899</v>
      </c>
      <c r="J10" s="17">
        <v>0.120933026830574</v>
      </c>
      <c r="K10" s="17">
        <v>6.4164923226600404E-2</v>
      </c>
      <c r="L10" s="17">
        <v>0.10433964412048601</v>
      </c>
      <c r="M10" s="17"/>
      <c r="N10" s="17">
        <v>0.19195132169811099</v>
      </c>
      <c r="O10" s="17">
        <v>0.14281752187770799</v>
      </c>
      <c r="P10" s="17">
        <v>0.112147111172591</v>
      </c>
      <c r="Q10" s="17">
        <v>0.13692086607196999</v>
      </c>
      <c r="R10" s="17"/>
      <c r="S10" s="17">
        <v>0.16637271833151501</v>
      </c>
      <c r="T10" s="17">
        <v>0.229862471971746</v>
      </c>
      <c r="U10" s="17">
        <v>0.11761360301168799</v>
      </c>
      <c r="V10" s="17">
        <v>0.142927352680909</v>
      </c>
      <c r="W10" s="17">
        <v>7.9847861015727994E-2</v>
      </c>
      <c r="X10" s="17">
        <v>0.13746031489493901</v>
      </c>
      <c r="Y10" s="17">
        <v>0.15081358741444101</v>
      </c>
      <c r="Z10" s="17">
        <v>7.3403865561368797E-2</v>
      </c>
      <c r="AA10" s="17">
        <v>0.148515555783407</v>
      </c>
      <c r="AB10" s="17">
        <v>0.14179611971202799</v>
      </c>
      <c r="AC10" s="17">
        <v>0.16038257470202599</v>
      </c>
      <c r="AD10" s="17">
        <v>0.131790134940106</v>
      </c>
      <c r="AE10" s="17"/>
      <c r="AF10" s="17">
        <v>0.122989994288384</v>
      </c>
      <c r="AG10" s="17">
        <v>0.197336534884167</v>
      </c>
      <c r="AH10" s="17">
        <v>0.15043535264128499</v>
      </c>
      <c r="AI10" s="17">
        <v>8.6354074592946195E-2</v>
      </c>
      <c r="AJ10" s="17">
        <v>0.116507205805074</v>
      </c>
      <c r="AK10" s="17"/>
      <c r="AL10" s="17">
        <v>0.21768668229124399</v>
      </c>
      <c r="AM10" s="17">
        <v>0.154384478038987</v>
      </c>
      <c r="AN10" s="17">
        <v>0.15551008073625899</v>
      </c>
      <c r="AO10" s="17">
        <v>9.4850509740132205E-2</v>
      </c>
      <c r="AP10" s="17">
        <v>0.174111876360621</v>
      </c>
      <c r="AQ10" s="17">
        <v>0.105028790220726</v>
      </c>
      <c r="AR10" s="17"/>
      <c r="AS10" s="17">
        <v>0.21602044460365499</v>
      </c>
      <c r="AT10" s="17">
        <v>0.15105298603093301</v>
      </c>
      <c r="AU10" s="17">
        <v>0.11109442940516</v>
      </c>
      <c r="AV10" s="17">
        <v>9.5258977301982406E-2</v>
      </c>
      <c r="AW10" s="17">
        <v>0.146813184570661</v>
      </c>
      <c r="AX10" s="17"/>
      <c r="AY10" s="17">
        <v>0.164469666862539</v>
      </c>
      <c r="AZ10" s="17">
        <v>0.15144398581482599</v>
      </c>
      <c r="BA10" s="17">
        <v>0.128362921198621</v>
      </c>
      <c r="BB10" s="17">
        <v>0.11895124666258</v>
      </c>
      <c r="BC10" s="17">
        <v>0.22986929722583499</v>
      </c>
      <c r="BD10" s="17"/>
      <c r="BE10" s="17">
        <v>3.4568339283541701E-2</v>
      </c>
      <c r="BF10" s="17">
        <v>0.13748187227656</v>
      </c>
      <c r="BG10" s="17">
        <v>0.14711741200791001</v>
      </c>
      <c r="BH10" s="17">
        <v>0.17499801626256301</v>
      </c>
      <c r="BI10" s="17"/>
      <c r="BJ10" s="17">
        <v>0.14465228042712</v>
      </c>
      <c r="BK10" s="17">
        <v>0.13308794859464301</v>
      </c>
      <c r="BL10" s="17">
        <v>0.16122352596862399</v>
      </c>
      <c r="BM10" s="17">
        <v>0.143486557597753</v>
      </c>
      <c r="BN10" s="17"/>
      <c r="BO10" s="17">
        <v>0.22411437933255901</v>
      </c>
      <c r="BP10" s="17">
        <v>0.14104347082983801</v>
      </c>
      <c r="BQ10" s="17">
        <v>0.136862977501536</v>
      </c>
      <c r="BR10" s="17"/>
      <c r="BS10" s="17">
        <v>0.13690846208326601</v>
      </c>
      <c r="BT10" s="17">
        <v>0.16538728483995799</v>
      </c>
      <c r="BU10" s="17"/>
      <c r="BV10" s="17">
        <v>0.14574015447772801</v>
      </c>
      <c r="BW10" s="17">
        <v>0.16063899372669499</v>
      </c>
      <c r="BX10" s="17">
        <v>0.14980014528002999</v>
      </c>
      <c r="BY10" s="17"/>
      <c r="BZ10" s="17">
        <v>0.32787170647764302</v>
      </c>
      <c r="CA10" s="17">
        <v>0.30021888056736101</v>
      </c>
    </row>
    <row r="11" spans="2:79" x14ac:dyDescent="0.3">
      <c r="B11" s="18" t="s">
        <v>323</v>
      </c>
      <c r="C11" s="17">
        <v>0.27498061368341697</v>
      </c>
      <c r="D11" s="17">
        <v>0.25954252923063498</v>
      </c>
      <c r="E11" s="17">
        <v>0.29206255491907201</v>
      </c>
      <c r="F11" s="17"/>
      <c r="G11" s="17">
        <v>0.28828635356222898</v>
      </c>
      <c r="H11" s="17">
        <v>0.34235852514069198</v>
      </c>
      <c r="I11" s="17">
        <v>0.221920626232711</v>
      </c>
      <c r="J11" s="17">
        <v>0.30444227120888401</v>
      </c>
      <c r="K11" s="17">
        <v>0.25170034076722803</v>
      </c>
      <c r="L11" s="17">
        <v>0.25444440453790201</v>
      </c>
      <c r="M11" s="17"/>
      <c r="N11" s="17">
        <v>0.243328764718966</v>
      </c>
      <c r="O11" s="17">
        <v>0.31612155485336801</v>
      </c>
      <c r="P11" s="17">
        <v>0.296951536686207</v>
      </c>
      <c r="Q11" s="17">
        <v>0.25017594464332699</v>
      </c>
      <c r="R11" s="17"/>
      <c r="S11" s="17">
        <v>0.266926500475619</v>
      </c>
      <c r="T11" s="17">
        <v>0.25511457442229701</v>
      </c>
      <c r="U11" s="17">
        <v>0.21582494119730999</v>
      </c>
      <c r="V11" s="17">
        <v>0.27245166076854999</v>
      </c>
      <c r="W11" s="17">
        <v>0.275148088197601</v>
      </c>
      <c r="X11" s="17">
        <v>0.33733888820653701</v>
      </c>
      <c r="Y11" s="17">
        <v>0.25116491022146797</v>
      </c>
      <c r="Z11" s="17">
        <v>0.24230793757021801</v>
      </c>
      <c r="AA11" s="17">
        <v>0.34070978159931697</v>
      </c>
      <c r="AB11" s="17">
        <v>0.172985504503326</v>
      </c>
      <c r="AC11" s="17">
        <v>0.39186194532690799</v>
      </c>
      <c r="AD11" s="17">
        <v>0.32903110262808299</v>
      </c>
      <c r="AE11" s="17"/>
      <c r="AF11" s="17">
        <v>0.182649954039804</v>
      </c>
      <c r="AG11" s="17">
        <v>0.29737698921467998</v>
      </c>
      <c r="AH11" s="17">
        <v>0.35024079613509301</v>
      </c>
      <c r="AI11" s="17">
        <v>0.19075514701156901</v>
      </c>
      <c r="AJ11" s="17">
        <v>0.28233515359667799</v>
      </c>
      <c r="AK11" s="17"/>
      <c r="AL11" s="17">
        <v>0.323075166487725</v>
      </c>
      <c r="AM11" s="17">
        <v>0.227749535881661</v>
      </c>
      <c r="AN11" s="17">
        <v>0.38639853584275602</v>
      </c>
      <c r="AO11" s="17">
        <v>0.165298245849061</v>
      </c>
      <c r="AP11" s="17">
        <v>0.30206401230485003</v>
      </c>
      <c r="AQ11" s="17">
        <v>0.283027137559486</v>
      </c>
      <c r="AR11" s="17"/>
      <c r="AS11" s="17">
        <v>0.213509470249718</v>
      </c>
      <c r="AT11" s="17">
        <v>0.29998128592335499</v>
      </c>
      <c r="AU11" s="17">
        <v>0.28114444749026501</v>
      </c>
      <c r="AV11" s="17">
        <v>0.24238995956182799</v>
      </c>
      <c r="AW11" s="17">
        <v>0.34832490461545701</v>
      </c>
      <c r="AX11" s="17"/>
      <c r="AY11" s="17">
        <v>0.21488676349892299</v>
      </c>
      <c r="AZ11" s="17">
        <v>0.33084647700952502</v>
      </c>
      <c r="BA11" s="17">
        <v>0.28851321766662102</v>
      </c>
      <c r="BB11" s="17">
        <v>0.20064610208502101</v>
      </c>
      <c r="BC11" s="17">
        <v>0.25206412010537599</v>
      </c>
      <c r="BD11" s="17"/>
      <c r="BE11" s="17">
        <v>0.36092768311609802</v>
      </c>
      <c r="BF11" s="17">
        <v>0.25517515002505198</v>
      </c>
      <c r="BG11" s="17">
        <v>0.26667916191132801</v>
      </c>
      <c r="BH11" s="17">
        <v>0.2871621601164</v>
      </c>
      <c r="BI11" s="17"/>
      <c r="BJ11" s="17">
        <v>0.27755843622360199</v>
      </c>
      <c r="BK11" s="17">
        <v>0.28164828154966198</v>
      </c>
      <c r="BL11" s="17">
        <v>0.229752812924787</v>
      </c>
      <c r="BM11" s="17">
        <v>0.29959269011796602</v>
      </c>
      <c r="BN11" s="17"/>
      <c r="BO11" s="17">
        <v>0.20460595057220701</v>
      </c>
      <c r="BP11" s="17">
        <v>0.24705569361441401</v>
      </c>
      <c r="BQ11" s="17">
        <v>0.29370076990023197</v>
      </c>
      <c r="BR11" s="17"/>
      <c r="BS11" s="17">
        <v>0.27434607658701299</v>
      </c>
      <c r="BT11" s="17">
        <v>0.27871514588169199</v>
      </c>
      <c r="BU11" s="17"/>
      <c r="BV11" s="17">
        <v>0.35037062503821398</v>
      </c>
      <c r="BW11" s="17">
        <v>0.27131238338261199</v>
      </c>
      <c r="BX11" s="17">
        <v>0.205691933160325</v>
      </c>
      <c r="BY11" s="17"/>
      <c r="BZ11" s="17">
        <v>0.20128976725863601</v>
      </c>
      <c r="CA11" s="17">
        <v>0.117112953902707</v>
      </c>
    </row>
    <row r="12" spans="2:79" x14ac:dyDescent="0.3">
      <c r="B12" s="18" t="s">
        <v>324</v>
      </c>
      <c r="C12" s="17">
        <v>0.19635024767588399</v>
      </c>
      <c r="D12" s="17">
        <v>0.16721856612140501</v>
      </c>
      <c r="E12" s="17">
        <v>0.22679562408964599</v>
      </c>
      <c r="F12" s="17"/>
      <c r="G12" s="17">
        <v>0.19641266485379599</v>
      </c>
      <c r="H12" s="17">
        <v>0.143264455637132</v>
      </c>
      <c r="I12" s="17">
        <v>0.18152422537032301</v>
      </c>
      <c r="J12" s="17">
        <v>0.19214765250313201</v>
      </c>
      <c r="K12" s="17">
        <v>0.23798650052771</v>
      </c>
      <c r="L12" s="17">
        <v>0.21801346298944299</v>
      </c>
      <c r="M12" s="17"/>
      <c r="N12" s="17">
        <v>0.17084039496735201</v>
      </c>
      <c r="O12" s="17">
        <v>0.180202305618782</v>
      </c>
      <c r="P12" s="17">
        <v>0.22878016588003</v>
      </c>
      <c r="Q12" s="17">
        <v>0.20726587455534301</v>
      </c>
      <c r="R12" s="17"/>
      <c r="S12" s="17">
        <v>0.21451038148522</v>
      </c>
      <c r="T12" s="17">
        <v>0.214727132871047</v>
      </c>
      <c r="U12" s="17">
        <v>0.30123174263761099</v>
      </c>
      <c r="V12" s="17">
        <v>0.138531110188163</v>
      </c>
      <c r="W12" s="17">
        <v>0.214971331311931</v>
      </c>
      <c r="X12" s="17">
        <v>0.12093442847069601</v>
      </c>
      <c r="Y12" s="17">
        <v>0.1344899631616</v>
      </c>
      <c r="Z12" s="17">
        <v>0.30232990874621801</v>
      </c>
      <c r="AA12" s="17">
        <v>0.17867796691374099</v>
      </c>
      <c r="AB12" s="17">
        <v>0.24373098719571001</v>
      </c>
      <c r="AC12" s="17">
        <v>9.6932160938033599E-2</v>
      </c>
      <c r="AD12" s="17">
        <v>0.22786635010940101</v>
      </c>
      <c r="AE12" s="17"/>
      <c r="AF12" s="17">
        <v>0.23988605183620301</v>
      </c>
      <c r="AG12" s="17">
        <v>0.152975048106545</v>
      </c>
      <c r="AH12" s="17">
        <v>0.143544107991254</v>
      </c>
      <c r="AI12" s="17">
        <v>0.22972314337889299</v>
      </c>
      <c r="AJ12" s="17">
        <v>0.23784523235163299</v>
      </c>
      <c r="AK12" s="17"/>
      <c r="AL12" s="17">
        <v>0.14374392384527199</v>
      </c>
      <c r="AM12" s="17">
        <v>0.197793582550261</v>
      </c>
      <c r="AN12" s="17">
        <v>0.167165215435157</v>
      </c>
      <c r="AO12" s="17">
        <v>0.22996659234679401</v>
      </c>
      <c r="AP12" s="17">
        <v>0.18190757059253401</v>
      </c>
      <c r="AQ12" s="17">
        <v>0.27250900621192198</v>
      </c>
      <c r="AR12" s="17"/>
      <c r="AS12" s="17">
        <v>0.16790610822761201</v>
      </c>
      <c r="AT12" s="17">
        <v>0.19371007083303099</v>
      </c>
      <c r="AU12" s="17">
        <v>0.22222609187393</v>
      </c>
      <c r="AV12" s="17">
        <v>0.21135652549416001</v>
      </c>
      <c r="AW12" s="17">
        <v>0.16169123960193801</v>
      </c>
      <c r="AX12" s="17"/>
      <c r="AY12" s="17">
        <v>0.203108211555522</v>
      </c>
      <c r="AZ12" s="17">
        <v>0.169738899385972</v>
      </c>
      <c r="BA12" s="17">
        <v>0.223625111408048</v>
      </c>
      <c r="BB12" s="17">
        <v>0.25126993458004798</v>
      </c>
      <c r="BC12" s="17">
        <v>0.101811817250061</v>
      </c>
      <c r="BD12" s="17"/>
      <c r="BE12" s="17">
        <v>7.6294757462046697E-2</v>
      </c>
      <c r="BF12" s="17">
        <v>0.16544835128879301</v>
      </c>
      <c r="BG12" s="17">
        <v>0.21306143258954499</v>
      </c>
      <c r="BH12" s="17">
        <v>0.20036565149160601</v>
      </c>
      <c r="BI12" s="17"/>
      <c r="BJ12" s="17">
        <v>8.8778219437068595E-2</v>
      </c>
      <c r="BK12" s="17">
        <v>0.14272479672985899</v>
      </c>
      <c r="BL12" s="17">
        <v>0.239718191496227</v>
      </c>
      <c r="BM12" s="17">
        <v>0.20005768684631101</v>
      </c>
      <c r="BN12" s="17"/>
      <c r="BO12" s="17">
        <v>0.14879531094030399</v>
      </c>
      <c r="BP12" s="17">
        <v>0.227895570851611</v>
      </c>
      <c r="BQ12" s="17">
        <v>0.19590649836867699</v>
      </c>
      <c r="BR12" s="17"/>
      <c r="BS12" s="17">
        <v>0.18685481931118</v>
      </c>
      <c r="BT12" s="17">
        <v>0.20735717022046099</v>
      </c>
      <c r="BU12" s="17"/>
      <c r="BV12" s="17">
        <v>0.190511132930654</v>
      </c>
      <c r="BW12" s="17">
        <v>0.18862571661128999</v>
      </c>
      <c r="BX12" s="17">
        <v>0.18469294534665401</v>
      </c>
      <c r="BY12" s="17"/>
      <c r="BZ12" s="17">
        <v>0.107742493000219</v>
      </c>
      <c r="CA12" s="17">
        <v>0.13995363241474101</v>
      </c>
    </row>
    <row r="13" spans="2:79" x14ac:dyDescent="0.3">
      <c r="B13" s="18" t="s">
        <v>325</v>
      </c>
      <c r="C13" s="17">
        <v>0.1828254301176</v>
      </c>
      <c r="D13" s="17">
        <v>0.22050825502486701</v>
      </c>
      <c r="E13" s="17">
        <v>0.14330276429835501</v>
      </c>
      <c r="F13" s="17"/>
      <c r="G13" s="17">
        <v>0.14143946326148599</v>
      </c>
      <c r="H13" s="17">
        <v>0.12916316895885199</v>
      </c>
      <c r="I13" s="17">
        <v>0.163252512573999</v>
      </c>
      <c r="J13" s="17">
        <v>0.22512967471350101</v>
      </c>
      <c r="K13" s="17">
        <v>0.24082159929869201</v>
      </c>
      <c r="L13" s="17">
        <v>0.18972433988644499</v>
      </c>
      <c r="M13" s="17"/>
      <c r="N13" s="17">
        <v>0.19671269720362</v>
      </c>
      <c r="O13" s="17">
        <v>0.165084127556544</v>
      </c>
      <c r="P13" s="17">
        <v>0.19926325943189799</v>
      </c>
      <c r="Q13" s="17">
        <v>0.17719020452956399</v>
      </c>
      <c r="R13" s="17"/>
      <c r="S13" s="17">
        <v>0.20495338464558499</v>
      </c>
      <c r="T13" s="17">
        <v>0.15536612248016099</v>
      </c>
      <c r="U13" s="17">
        <v>0.15991122638673999</v>
      </c>
      <c r="V13" s="17">
        <v>0.19392965112095201</v>
      </c>
      <c r="W13" s="17">
        <v>0.25132679090912602</v>
      </c>
      <c r="X13" s="17">
        <v>0.21374629042939</v>
      </c>
      <c r="Y13" s="17">
        <v>0.279674296412115</v>
      </c>
      <c r="Z13" s="17">
        <v>9.7253068893556893E-2</v>
      </c>
      <c r="AA13" s="17">
        <v>0.104101325804276</v>
      </c>
      <c r="AB13" s="17">
        <v>0.214737594558989</v>
      </c>
      <c r="AC13" s="17">
        <v>0.101621032214645</v>
      </c>
      <c r="AD13" s="17">
        <v>0.24707477550742599</v>
      </c>
      <c r="AE13" s="17"/>
      <c r="AF13" s="17">
        <v>0.19677476063815</v>
      </c>
      <c r="AG13" s="17">
        <v>0.14169348222349801</v>
      </c>
      <c r="AH13" s="17">
        <v>0.253372140514807</v>
      </c>
      <c r="AI13" s="17">
        <v>0.28619789863948703</v>
      </c>
      <c r="AJ13" s="17">
        <v>0.12527603004796201</v>
      </c>
      <c r="AK13" s="17"/>
      <c r="AL13" s="17">
        <v>0.113750209942077</v>
      </c>
      <c r="AM13" s="17">
        <v>0.200175199294057</v>
      </c>
      <c r="AN13" s="17">
        <v>0.155443837531237</v>
      </c>
      <c r="AO13" s="17">
        <v>0.298335773194569</v>
      </c>
      <c r="AP13" s="17">
        <v>0.12914455911178799</v>
      </c>
      <c r="AQ13" s="17">
        <v>0.170504481429573</v>
      </c>
      <c r="AR13" s="17"/>
      <c r="AS13" s="17">
        <v>0.136676363762786</v>
      </c>
      <c r="AT13" s="17">
        <v>0.19893580616157699</v>
      </c>
      <c r="AU13" s="17">
        <v>0.197849787637421</v>
      </c>
      <c r="AV13" s="17">
        <v>0.142309126577991</v>
      </c>
      <c r="AW13" s="17">
        <v>0.26273269717216902</v>
      </c>
      <c r="AX13" s="17"/>
      <c r="AY13" s="17">
        <v>0.15682566069135501</v>
      </c>
      <c r="AZ13" s="17">
        <v>0.16762086815412</v>
      </c>
      <c r="BA13" s="17">
        <v>0.21019762503671799</v>
      </c>
      <c r="BB13" s="17">
        <v>0.26884653781496698</v>
      </c>
      <c r="BC13" s="17">
        <v>8.7917747551908995E-2</v>
      </c>
      <c r="BD13" s="17"/>
      <c r="BE13" s="17">
        <v>0.26904461969993398</v>
      </c>
      <c r="BF13" s="17">
        <v>0.23185144229111301</v>
      </c>
      <c r="BG13" s="17">
        <v>0.18158488348190199</v>
      </c>
      <c r="BH13" s="17">
        <v>0.145144127201523</v>
      </c>
      <c r="BI13" s="17"/>
      <c r="BJ13" s="17">
        <v>0.25518944341243799</v>
      </c>
      <c r="BK13" s="17">
        <v>0.219338945688347</v>
      </c>
      <c r="BL13" s="17">
        <v>0.192311397463092</v>
      </c>
      <c r="BM13" s="17">
        <v>0.158719118744618</v>
      </c>
      <c r="BN13" s="17"/>
      <c r="BO13" s="17">
        <v>0.199370258027145</v>
      </c>
      <c r="BP13" s="17">
        <v>0.19192513661994701</v>
      </c>
      <c r="BQ13" s="17">
        <v>0.17892443914992201</v>
      </c>
      <c r="BR13" s="17"/>
      <c r="BS13" s="17">
        <v>0.18051877547490999</v>
      </c>
      <c r="BT13" s="17">
        <v>0.18370738925015401</v>
      </c>
      <c r="BU13" s="17"/>
      <c r="BV13" s="17">
        <v>0.12716012319436501</v>
      </c>
      <c r="BW13" s="17">
        <v>0.18925371446880901</v>
      </c>
      <c r="BX13" s="17">
        <v>0.23321238407370901</v>
      </c>
      <c r="BY13" s="17"/>
      <c r="BZ13" s="17">
        <v>0.148729641532163</v>
      </c>
      <c r="CA13" s="17">
        <v>0.216210471006238</v>
      </c>
    </row>
    <row r="14" spans="2:79" x14ac:dyDescent="0.3">
      <c r="B14" s="18" t="s">
        <v>326</v>
      </c>
      <c r="C14" s="17">
        <v>9.0719572599799903E-2</v>
      </c>
      <c r="D14" s="17">
        <v>8.9561912920002498E-2</v>
      </c>
      <c r="E14" s="17">
        <v>9.2389156600222302E-2</v>
      </c>
      <c r="F14" s="17"/>
      <c r="G14" s="17">
        <v>3.5080818432508702E-2</v>
      </c>
      <c r="H14" s="17">
        <v>9.5270394855648505E-2</v>
      </c>
      <c r="I14" s="17">
        <v>8.7804249454355998E-2</v>
      </c>
      <c r="J14" s="17">
        <v>8.3889280794391494E-2</v>
      </c>
      <c r="K14" s="17">
        <v>9.5175110235213495E-2</v>
      </c>
      <c r="L14" s="17">
        <v>0.12086779251754801</v>
      </c>
      <c r="M14" s="17"/>
      <c r="N14" s="17">
        <v>8.6259806146906995E-2</v>
      </c>
      <c r="O14" s="17">
        <v>9.9682377725667001E-2</v>
      </c>
      <c r="P14" s="17">
        <v>7.2664189110072802E-2</v>
      </c>
      <c r="Q14" s="17">
        <v>9.8598909352329303E-2</v>
      </c>
      <c r="R14" s="17"/>
      <c r="S14" s="17">
        <v>6.8313100191549E-2</v>
      </c>
      <c r="T14" s="17">
        <v>5.1087964822570803E-2</v>
      </c>
      <c r="U14" s="17">
        <v>0.13313719163573201</v>
      </c>
      <c r="V14" s="17">
        <v>9.0224713452996194E-2</v>
      </c>
      <c r="W14" s="17">
        <v>8.0071498747532693E-2</v>
      </c>
      <c r="X14" s="17">
        <v>8.7575396472302405E-2</v>
      </c>
      <c r="Y14" s="17">
        <v>9.0245087058009502E-2</v>
      </c>
      <c r="Z14" s="17">
        <v>0.17612812747428999</v>
      </c>
      <c r="AA14" s="17">
        <v>0.14279915908669399</v>
      </c>
      <c r="AB14" s="17">
        <v>9.2027918460373601E-2</v>
      </c>
      <c r="AC14" s="17">
        <v>6.1861814885800802E-2</v>
      </c>
      <c r="AD14" s="17">
        <v>0</v>
      </c>
      <c r="AE14" s="17"/>
      <c r="AF14" s="17">
        <v>0.10430388735009199</v>
      </c>
      <c r="AG14" s="17">
        <v>8.8679195148369097E-2</v>
      </c>
      <c r="AH14" s="17">
        <v>6.4516139350730098E-2</v>
      </c>
      <c r="AI14" s="17">
        <v>0.104973210342184</v>
      </c>
      <c r="AJ14" s="17">
        <v>0.153740960711375</v>
      </c>
      <c r="AK14" s="17"/>
      <c r="AL14" s="17">
        <v>9.3403671598583801E-2</v>
      </c>
      <c r="AM14" s="17">
        <v>0.103468763749842</v>
      </c>
      <c r="AN14" s="17">
        <v>8.5856011694966705E-2</v>
      </c>
      <c r="AO14" s="17">
        <v>9.3269774150033305E-2</v>
      </c>
      <c r="AP14" s="17">
        <v>0.13483458041646801</v>
      </c>
      <c r="AQ14" s="17">
        <v>3.2673339458952101E-2</v>
      </c>
      <c r="AR14" s="17"/>
      <c r="AS14" s="17">
        <v>9.59853286742888E-2</v>
      </c>
      <c r="AT14" s="17">
        <v>7.1130995083657694E-2</v>
      </c>
      <c r="AU14" s="17">
        <v>7.3245207151462197E-2</v>
      </c>
      <c r="AV14" s="17">
        <v>0.233821756814273</v>
      </c>
      <c r="AW14" s="17">
        <v>0</v>
      </c>
      <c r="AX14" s="17"/>
      <c r="AY14" s="17">
        <v>8.8640046299507197E-2</v>
      </c>
      <c r="AZ14" s="17">
        <v>8.33077214775272E-2</v>
      </c>
      <c r="BA14" s="17">
        <v>8.9411346226841798E-2</v>
      </c>
      <c r="BB14" s="17">
        <v>8.3597947556148494E-2</v>
      </c>
      <c r="BC14" s="17">
        <v>0.21190287132656899</v>
      </c>
      <c r="BD14" s="17"/>
      <c r="BE14" s="17">
        <v>9.7347005241684798E-2</v>
      </c>
      <c r="BF14" s="17">
        <v>0.10064864835383899</v>
      </c>
      <c r="BG14" s="17">
        <v>8.1779180932507897E-2</v>
      </c>
      <c r="BH14" s="17">
        <v>9.9663276598596806E-2</v>
      </c>
      <c r="BI14" s="17"/>
      <c r="BJ14" s="17">
        <v>0.100726001542988</v>
      </c>
      <c r="BK14" s="17">
        <v>7.6442352628310895E-2</v>
      </c>
      <c r="BL14" s="17">
        <v>7.9028307891085697E-2</v>
      </c>
      <c r="BM14" s="17">
        <v>9.7229385779837196E-2</v>
      </c>
      <c r="BN14" s="17"/>
      <c r="BO14" s="17">
        <v>8.88426483270887E-2</v>
      </c>
      <c r="BP14" s="17">
        <v>0.11241951056600601</v>
      </c>
      <c r="BQ14" s="17">
        <v>8.7137015547967003E-2</v>
      </c>
      <c r="BR14" s="17"/>
      <c r="BS14" s="17">
        <v>9.1426613897716405E-2</v>
      </c>
      <c r="BT14" s="17">
        <v>9.0760458713730299E-2</v>
      </c>
      <c r="BU14" s="17"/>
      <c r="BV14" s="17">
        <v>9.9254849636590106E-2</v>
      </c>
      <c r="BW14" s="17">
        <v>8.9905502971372703E-2</v>
      </c>
      <c r="BX14" s="17">
        <v>9.7830193279628705E-2</v>
      </c>
      <c r="BY14" s="17"/>
      <c r="BZ14" s="17">
        <v>0.14078482111184701</v>
      </c>
      <c r="CA14" s="17">
        <v>0.102901358838315</v>
      </c>
    </row>
    <row r="15" spans="2:79" x14ac:dyDescent="0.3">
      <c r="B15" s="18" t="s">
        <v>327</v>
      </c>
      <c r="C15" s="19">
        <v>4.1557354873729198E-2</v>
      </c>
      <c r="D15" s="19">
        <v>4.49547599981822E-2</v>
      </c>
      <c r="E15" s="19">
        <v>3.8364110903876703E-2</v>
      </c>
      <c r="F15" s="19"/>
      <c r="G15" s="19">
        <v>1.13148241962195E-2</v>
      </c>
      <c r="H15" s="19">
        <v>0</v>
      </c>
      <c r="I15" s="19">
        <v>2.9242343924741301E-2</v>
      </c>
      <c r="J15" s="19">
        <v>5.2195658572667301E-2</v>
      </c>
      <c r="K15" s="19">
        <v>5.6009230150018498E-2</v>
      </c>
      <c r="L15" s="19">
        <v>7.7230169333979706E-2</v>
      </c>
      <c r="M15" s="19"/>
      <c r="N15" s="19">
        <v>2.7027540294092999E-2</v>
      </c>
      <c r="O15" s="19">
        <v>5.2215634577500197E-2</v>
      </c>
      <c r="P15" s="19">
        <v>1.39713222978396E-2</v>
      </c>
      <c r="Q15" s="19">
        <v>7.1497512568763105E-2</v>
      </c>
      <c r="R15" s="19"/>
      <c r="S15" s="19">
        <v>1.87967101350398E-2</v>
      </c>
      <c r="T15" s="19">
        <v>5.4177975469047103E-2</v>
      </c>
      <c r="U15" s="19">
        <v>1.8239859387506899E-2</v>
      </c>
      <c r="V15" s="19">
        <v>9.1949564738583706E-2</v>
      </c>
      <c r="W15" s="19">
        <v>0</v>
      </c>
      <c r="X15" s="19">
        <v>1.5986240492755901E-2</v>
      </c>
      <c r="Y15" s="19">
        <v>5.5777320972229899E-2</v>
      </c>
      <c r="Z15" s="19">
        <v>3.18216209203811E-2</v>
      </c>
      <c r="AA15" s="19">
        <v>2.5913222738127201E-2</v>
      </c>
      <c r="AB15" s="19">
        <v>6.4345148886670894E-2</v>
      </c>
      <c r="AC15" s="19">
        <v>9.9614316538537404E-2</v>
      </c>
      <c r="AD15" s="19">
        <v>0</v>
      </c>
      <c r="AE15" s="19"/>
      <c r="AF15" s="19">
        <v>6.5608373759344099E-2</v>
      </c>
      <c r="AG15" s="19">
        <v>3.5931789773650302E-2</v>
      </c>
      <c r="AH15" s="19">
        <v>0</v>
      </c>
      <c r="AI15" s="19">
        <v>6.4498784193090297E-2</v>
      </c>
      <c r="AJ15" s="19">
        <v>3.5804114663424397E-2</v>
      </c>
      <c r="AK15" s="19"/>
      <c r="AL15" s="19">
        <v>3.6874758833691602E-2</v>
      </c>
      <c r="AM15" s="19">
        <v>5.03998272866443E-2</v>
      </c>
      <c r="AN15" s="19">
        <v>1.5127396113262101E-2</v>
      </c>
      <c r="AO15" s="19">
        <v>5.6810977968486699E-2</v>
      </c>
      <c r="AP15" s="19">
        <v>4.46130207384349E-2</v>
      </c>
      <c r="AQ15" s="19">
        <v>3.5219528256915003E-2</v>
      </c>
      <c r="AR15" s="19"/>
      <c r="AS15" s="19">
        <v>2.3918019302682499E-2</v>
      </c>
      <c r="AT15" s="19">
        <v>3.80803408899104E-2</v>
      </c>
      <c r="AU15" s="19">
        <v>5.1301467054372801E-2</v>
      </c>
      <c r="AV15" s="19">
        <v>7.4863654249765793E-2</v>
      </c>
      <c r="AW15" s="19">
        <v>0</v>
      </c>
      <c r="AX15" s="19"/>
      <c r="AY15" s="19">
        <v>7.4475145021886902E-2</v>
      </c>
      <c r="AZ15" s="19">
        <v>3.3167942095555701E-2</v>
      </c>
      <c r="BA15" s="19">
        <v>3.1286471500093699E-2</v>
      </c>
      <c r="BB15" s="19">
        <v>1.6909491460155999E-2</v>
      </c>
      <c r="BC15" s="19">
        <v>4.48796236166751E-2</v>
      </c>
      <c r="BD15" s="19"/>
      <c r="BE15" s="19">
        <v>6.9651236920493104E-2</v>
      </c>
      <c r="BF15" s="19">
        <v>3.7265577507047398E-2</v>
      </c>
      <c r="BG15" s="19">
        <v>4.2231418037556999E-2</v>
      </c>
      <c r="BH15" s="19">
        <v>3.9519348694210303E-2</v>
      </c>
      <c r="BI15" s="19"/>
      <c r="BJ15" s="19">
        <v>6.2602609542833698E-2</v>
      </c>
      <c r="BK15" s="19">
        <v>0</v>
      </c>
      <c r="BL15" s="19">
        <v>5.0598867557932102E-2</v>
      </c>
      <c r="BM15" s="19">
        <v>3.7780914931888503E-2</v>
      </c>
      <c r="BN15" s="19"/>
      <c r="BO15" s="19">
        <v>0</v>
      </c>
      <c r="BP15" s="19">
        <v>3.92525653413099E-2</v>
      </c>
      <c r="BQ15" s="19">
        <v>5.0084227033376498E-2</v>
      </c>
      <c r="BR15" s="19"/>
      <c r="BS15" s="19">
        <v>4.83211605634793E-2</v>
      </c>
      <c r="BT15" s="19">
        <v>3.0088075880197199E-2</v>
      </c>
      <c r="BU15" s="19"/>
      <c r="BV15" s="19">
        <v>5.5754200668237101E-2</v>
      </c>
      <c r="BW15" s="19">
        <v>3.14535839032749E-2</v>
      </c>
      <c r="BX15" s="19">
        <v>4.1467809165586698E-2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393</v>
      </c>
      <c r="E2" s="26"/>
      <c r="F2" s="26"/>
      <c r="G2" s="26"/>
      <c r="H2" s="26"/>
      <c r="I2" s="26"/>
      <c r="J2" s="26"/>
      <c r="K2" s="26"/>
      <c r="L2" s="26"/>
    </row>
    <row r="6" spans="2:12" ht="49.95" customHeight="1" x14ac:dyDescent="0.3">
      <c r="B6" s="20" t="s">
        <v>15</v>
      </c>
      <c r="C6" s="20" t="s">
        <v>312</v>
      </c>
      <c r="D6" s="20" t="s">
        <v>391</v>
      </c>
      <c r="E6" s="20" t="s">
        <v>314</v>
      </c>
      <c r="F6" s="20" t="s">
        <v>315</v>
      </c>
      <c r="G6" s="20" t="s">
        <v>316</v>
      </c>
      <c r="H6" s="20" t="s">
        <v>392</v>
      </c>
      <c r="I6" s="20" t="s">
        <v>318</v>
      </c>
      <c r="J6" s="20" t="s">
        <v>319</v>
      </c>
      <c r="K6" s="20" t="s">
        <v>320</v>
      </c>
    </row>
    <row r="7" spans="2:12" x14ac:dyDescent="0.3">
      <c r="B7" s="18" t="s">
        <v>321</v>
      </c>
      <c r="C7" s="17">
        <v>1.8163164309205702E-2</v>
      </c>
      <c r="D7" s="17">
        <v>0.17470270110038899</v>
      </c>
      <c r="E7" s="17">
        <v>0.180774629132366</v>
      </c>
      <c r="F7" s="17">
        <v>0.114590186445529</v>
      </c>
      <c r="G7" s="17">
        <v>0.14146689629518799</v>
      </c>
      <c r="H7" s="17">
        <v>6.8727263430521698E-2</v>
      </c>
      <c r="I7" s="17">
        <v>0.15509725437441499</v>
      </c>
      <c r="J7" s="17">
        <v>9.4092232737439593E-2</v>
      </c>
      <c r="K7" s="17">
        <v>0.16389134079534301</v>
      </c>
    </row>
    <row r="8" spans="2:12" x14ac:dyDescent="0.3">
      <c r="B8" s="18" t="s">
        <v>322</v>
      </c>
      <c r="C8" s="17">
        <v>5.4733896503344898E-2</v>
      </c>
      <c r="D8" s="17">
        <v>0.25617812225372</v>
      </c>
      <c r="E8" s="17">
        <v>0.210073154339604</v>
      </c>
      <c r="F8" s="17">
        <v>0.23199107954339199</v>
      </c>
      <c r="G8" s="17">
        <v>0.221640737566903</v>
      </c>
      <c r="H8" s="17">
        <v>9.2005714795622806E-2</v>
      </c>
      <c r="I8" s="17">
        <v>0.238826531792034</v>
      </c>
      <c r="J8" s="17">
        <v>0.24221396366581199</v>
      </c>
      <c r="K8" s="17">
        <v>0.27258437891120801</v>
      </c>
    </row>
    <row r="9" spans="2:12" x14ac:dyDescent="0.3">
      <c r="B9" s="18" t="s">
        <v>323</v>
      </c>
      <c r="C9" s="17">
        <v>5.9411460750847203E-2</v>
      </c>
      <c r="D9" s="17">
        <v>0.24655487944823201</v>
      </c>
      <c r="E9" s="17">
        <v>0.22802935624967499</v>
      </c>
      <c r="F9" s="17">
        <v>0.252399907879862</v>
      </c>
      <c r="G9" s="17">
        <v>0.255304986761065</v>
      </c>
      <c r="H9" s="17">
        <v>0.15171634241059101</v>
      </c>
      <c r="I9" s="17">
        <v>0.24943943020692799</v>
      </c>
      <c r="J9" s="17">
        <v>0.272799047202884</v>
      </c>
      <c r="K9" s="17">
        <v>0.26094050640203698</v>
      </c>
    </row>
    <row r="10" spans="2:12" x14ac:dyDescent="0.3">
      <c r="B10" s="18" t="s">
        <v>324</v>
      </c>
      <c r="C10" s="17">
        <v>8.8453328312378995E-2</v>
      </c>
      <c r="D10" s="17">
        <v>0.151787161386853</v>
      </c>
      <c r="E10" s="17">
        <v>0.16021981094211701</v>
      </c>
      <c r="F10" s="17">
        <v>0.168688336980898</v>
      </c>
      <c r="G10" s="17">
        <v>0.177851768553353</v>
      </c>
      <c r="H10" s="17">
        <v>0.20205288055182799</v>
      </c>
      <c r="I10" s="17">
        <v>0.15743578397139599</v>
      </c>
      <c r="J10" s="17">
        <v>0.17109341098974001</v>
      </c>
      <c r="K10" s="17">
        <v>0.13260128305806099</v>
      </c>
    </row>
    <row r="11" spans="2:12" x14ac:dyDescent="0.3">
      <c r="B11" s="18" t="s">
        <v>325</v>
      </c>
      <c r="C11" s="17">
        <v>0.12689830115134099</v>
      </c>
      <c r="D11" s="17">
        <v>8.3194397755220403E-2</v>
      </c>
      <c r="E11" s="17">
        <v>0.117890103829539</v>
      </c>
      <c r="F11" s="17">
        <v>0.134164928895704</v>
      </c>
      <c r="G11" s="17">
        <v>0.10648170628299</v>
      </c>
      <c r="H11" s="17">
        <v>0.22335498765105799</v>
      </c>
      <c r="I11" s="17">
        <v>0.109790209921779</v>
      </c>
      <c r="J11" s="17">
        <v>0.11811061373260801</v>
      </c>
      <c r="K11" s="17">
        <v>0.108274543282587</v>
      </c>
    </row>
    <row r="12" spans="2:12" x14ac:dyDescent="0.3">
      <c r="B12" s="18" t="s">
        <v>326</v>
      </c>
      <c r="C12" s="17">
        <v>0.36692455530656998</v>
      </c>
      <c r="D12" s="17">
        <v>5.4870516484065997E-2</v>
      </c>
      <c r="E12" s="17">
        <v>6.8567112922547205E-2</v>
      </c>
      <c r="F12" s="17">
        <v>6.6933247760924894E-2</v>
      </c>
      <c r="G12" s="17">
        <v>6.2086307456238499E-2</v>
      </c>
      <c r="H12" s="17">
        <v>0.18439488974997001</v>
      </c>
      <c r="I12" s="17">
        <v>5.7265307277225702E-2</v>
      </c>
      <c r="J12" s="17">
        <v>6.6643849736045493E-2</v>
      </c>
      <c r="K12" s="17">
        <v>3.37864278836267E-2</v>
      </c>
    </row>
    <row r="13" spans="2:12" x14ac:dyDescent="0.3">
      <c r="B13" s="18" t="s">
        <v>327</v>
      </c>
      <c r="C13" s="17">
        <v>0.28541529366631202</v>
      </c>
      <c r="D13" s="17">
        <v>3.2712221571520199E-2</v>
      </c>
      <c r="E13" s="17">
        <v>3.4445832584152597E-2</v>
      </c>
      <c r="F13" s="17">
        <v>3.1232312493690399E-2</v>
      </c>
      <c r="G13" s="17">
        <v>3.5167597084262002E-2</v>
      </c>
      <c r="H13" s="17">
        <v>7.7747921410408302E-2</v>
      </c>
      <c r="I13" s="17">
        <v>3.2145482456223298E-2</v>
      </c>
      <c r="J13" s="17">
        <v>3.5046881935470203E-2</v>
      </c>
      <c r="K13" s="17">
        <v>2.7921519667136799E-2</v>
      </c>
    </row>
    <row r="14" spans="2:12" x14ac:dyDescent="0.3">
      <c r="B14" s="16" t="s">
        <v>329</v>
      </c>
      <c r="C14" s="16"/>
      <c r="D14" s="16"/>
      <c r="E14" s="16"/>
      <c r="F14" s="16"/>
      <c r="G14" s="16"/>
      <c r="H14" s="16"/>
      <c r="I14" s="16"/>
      <c r="J14" s="16"/>
      <c r="K14" s="16"/>
    </row>
    <row r="15" spans="2:12" x14ac:dyDescent="0.3">
      <c r="B15" t="s">
        <v>108</v>
      </c>
    </row>
    <row r="16" spans="2:12" x14ac:dyDescent="0.3">
      <c r="B16" t="s">
        <v>109</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313</v>
      </c>
      <c r="E7" s="10">
        <v>366</v>
      </c>
      <c r="F7" s="10"/>
      <c r="G7" s="10">
        <v>93</v>
      </c>
      <c r="H7" s="10">
        <v>112</v>
      </c>
      <c r="I7" s="10">
        <v>116</v>
      </c>
      <c r="J7" s="10">
        <v>103</v>
      </c>
      <c r="K7" s="10">
        <v>97</v>
      </c>
      <c r="L7" s="10">
        <v>158</v>
      </c>
      <c r="M7" s="10"/>
      <c r="N7" s="10">
        <v>217</v>
      </c>
      <c r="O7" s="10">
        <v>173</v>
      </c>
      <c r="P7" s="10">
        <v>112</v>
      </c>
      <c r="Q7" s="10">
        <v>174</v>
      </c>
      <c r="R7" s="10"/>
      <c r="S7" s="10">
        <v>111</v>
      </c>
      <c r="T7" s="10">
        <v>83</v>
      </c>
      <c r="U7" s="10">
        <v>51</v>
      </c>
      <c r="V7" s="10">
        <v>59</v>
      </c>
      <c r="W7" s="10">
        <v>47</v>
      </c>
      <c r="X7" s="10">
        <v>71</v>
      </c>
      <c r="Y7" s="10">
        <v>46</v>
      </c>
      <c r="Z7" s="10">
        <v>32</v>
      </c>
      <c r="AA7" s="10">
        <v>77</v>
      </c>
      <c r="AB7" s="10">
        <v>61</v>
      </c>
      <c r="AC7" s="10">
        <v>26</v>
      </c>
      <c r="AD7" s="10">
        <v>15</v>
      </c>
      <c r="AE7" s="10"/>
      <c r="AF7" s="10">
        <v>137</v>
      </c>
      <c r="AG7" s="10">
        <v>245</v>
      </c>
      <c r="AH7" s="10">
        <v>49</v>
      </c>
      <c r="AI7" s="10">
        <v>61</v>
      </c>
      <c r="AJ7" s="10">
        <v>37</v>
      </c>
      <c r="AK7" s="10"/>
      <c r="AL7" s="10">
        <v>181</v>
      </c>
      <c r="AM7" s="10">
        <v>119</v>
      </c>
      <c r="AN7" s="10">
        <v>67</v>
      </c>
      <c r="AO7" s="10">
        <v>126</v>
      </c>
      <c r="AP7" s="10">
        <v>52</v>
      </c>
      <c r="AQ7" s="10">
        <v>64</v>
      </c>
      <c r="AR7" s="10"/>
      <c r="AS7" s="10">
        <v>117</v>
      </c>
      <c r="AT7" s="10">
        <v>328</v>
      </c>
      <c r="AU7" s="10">
        <v>153</v>
      </c>
      <c r="AV7" s="10">
        <v>65</v>
      </c>
      <c r="AW7" s="10">
        <v>13</v>
      </c>
      <c r="AX7" s="10"/>
      <c r="AY7" s="10">
        <v>172</v>
      </c>
      <c r="AZ7" s="10">
        <v>271</v>
      </c>
      <c r="BA7" s="10">
        <v>132</v>
      </c>
      <c r="BB7" s="10">
        <v>79</v>
      </c>
      <c r="BC7" s="10">
        <v>20</v>
      </c>
      <c r="BD7" s="10"/>
      <c r="BE7" s="10">
        <v>22</v>
      </c>
      <c r="BF7" s="10">
        <v>125</v>
      </c>
      <c r="BG7" s="10">
        <v>328</v>
      </c>
      <c r="BH7" s="10">
        <v>198</v>
      </c>
      <c r="BI7" s="10"/>
      <c r="BJ7" s="10">
        <v>70</v>
      </c>
      <c r="BK7" s="10">
        <v>50</v>
      </c>
      <c r="BL7" s="10">
        <v>184</v>
      </c>
      <c r="BM7" s="10">
        <v>370</v>
      </c>
      <c r="BN7" s="10"/>
      <c r="BO7" s="10">
        <v>87</v>
      </c>
      <c r="BP7" s="10">
        <v>95</v>
      </c>
      <c r="BQ7" s="10">
        <v>490</v>
      </c>
      <c r="BR7" s="10"/>
      <c r="BS7" s="10">
        <v>402</v>
      </c>
      <c r="BT7" s="10">
        <v>275</v>
      </c>
      <c r="BU7" s="10"/>
      <c r="BV7" s="10">
        <v>156</v>
      </c>
      <c r="BW7" s="10">
        <v>279</v>
      </c>
      <c r="BX7" s="10">
        <v>204</v>
      </c>
      <c r="BY7" s="10"/>
      <c r="BZ7" s="10">
        <v>48</v>
      </c>
      <c r="CA7" s="10">
        <v>42</v>
      </c>
    </row>
    <row r="8" spans="2:79" ht="30" customHeight="1" x14ac:dyDescent="0.3">
      <c r="B8" s="11" t="s">
        <v>20</v>
      </c>
      <c r="C8" s="11">
        <v>679</v>
      </c>
      <c r="D8" s="11">
        <v>320</v>
      </c>
      <c r="E8" s="11">
        <v>359</v>
      </c>
      <c r="F8" s="11"/>
      <c r="G8" s="11">
        <v>87</v>
      </c>
      <c r="H8" s="11">
        <v>118</v>
      </c>
      <c r="I8" s="11">
        <v>118</v>
      </c>
      <c r="J8" s="11">
        <v>118</v>
      </c>
      <c r="K8" s="11">
        <v>89</v>
      </c>
      <c r="L8" s="11">
        <v>148</v>
      </c>
      <c r="M8" s="11"/>
      <c r="N8" s="11">
        <v>202</v>
      </c>
      <c r="O8" s="11">
        <v>177</v>
      </c>
      <c r="P8" s="11">
        <v>116</v>
      </c>
      <c r="Q8" s="11">
        <v>180</v>
      </c>
      <c r="R8" s="11"/>
      <c r="S8" s="11">
        <v>106</v>
      </c>
      <c r="T8" s="11">
        <v>78</v>
      </c>
      <c r="U8" s="11">
        <v>52</v>
      </c>
      <c r="V8" s="11">
        <v>58</v>
      </c>
      <c r="W8" s="11">
        <v>49</v>
      </c>
      <c r="X8" s="11">
        <v>70</v>
      </c>
      <c r="Y8" s="11">
        <v>41</v>
      </c>
      <c r="Z8" s="11">
        <v>34</v>
      </c>
      <c r="AA8" s="11">
        <v>73</v>
      </c>
      <c r="AB8" s="11">
        <v>67</v>
      </c>
      <c r="AC8" s="11">
        <v>35</v>
      </c>
      <c r="AD8" s="11">
        <v>17</v>
      </c>
      <c r="AE8" s="11"/>
      <c r="AF8" s="11">
        <v>132</v>
      </c>
      <c r="AG8" s="11">
        <v>245</v>
      </c>
      <c r="AH8" s="11">
        <v>49</v>
      </c>
      <c r="AI8" s="11">
        <v>62</v>
      </c>
      <c r="AJ8" s="11">
        <v>37</v>
      </c>
      <c r="AK8" s="11"/>
      <c r="AL8" s="11">
        <v>178</v>
      </c>
      <c r="AM8" s="11">
        <v>116</v>
      </c>
      <c r="AN8" s="11">
        <v>69</v>
      </c>
      <c r="AO8" s="11">
        <v>126</v>
      </c>
      <c r="AP8" s="11">
        <v>53</v>
      </c>
      <c r="AQ8" s="11">
        <v>64</v>
      </c>
      <c r="AR8" s="11"/>
      <c r="AS8" s="11">
        <v>115</v>
      </c>
      <c r="AT8" s="11">
        <v>328</v>
      </c>
      <c r="AU8" s="11">
        <v>154</v>
      </c>
      <c r="AV8" s="11">
        <v>66</v>
      </c>
      <c r="AW8" s="11">
        <v>13</v>
      </c>
      <c r="AX8" s="11"/>
      <c r="AY8" s="11">
        <v>168</v>
      </c>
      <c r="AZ8" s="11">
        <v>268</v>
      </c>
      <c r="BA8" s="11">
        <v>134</v>
      </c>
      <c r="BB8" s="11">
        <v>83</v>
      </c>
      <c r="BC8" s="11">
        <v>21</v>
      </c>
      <c r="BD8" s="11"/>
      <c r="BE8" s="11">
        <v>22</v>
      </c>
      <c r="BF8" s="11">
        <v>125</v>
      </c>
      <c r="BG8" s="11">
        <v>328</v>
      </c>
      <c r="BH8" s="11">
        <v>198</v>
      </c>
      <c r="BI8" s="11"/>
      <c r="BJ8" s="11">
        <v>72</v>
      </c>
      <c r="BK8" s="11">
        <v>48</v>
      </c>
      <c r="BL8" s="11">
        <v>181</v>
      </c>
      <c r="BM8" s="11">
        <v>373</v>
      </c>
      <c r="BN8" s="11"/>
      <c r="BO8" s="11">
        <v>87</v>
      </c>
      <c r="BP8" s="11">
        <v>94</v>
      </c>
      <c r="BQ8" s="11">
        <v>491</v>
      </c>
      <c r="BR8" s="11"/>
      <c r="BS8" s="11">
        <v>401</v>
      </c>
      <c r="BT8" s="11">
        <v>276</v>
      </c>
      <c r="BU8" s="11"/>
      <c r="BV8" s="11">
        <v>157</v>
      </c>
      <c r="BW8" s="11">
        <v>280</v>
      </c>
      <c r="BX8" s="11">
        <v>201</v>
      </c>
      <c r="BY8" s="11"/>
      <c r="BZ8" s="11">
        <v>49</v>
      </c>
      <c r="CA8" s="11">
        <v>42</v>
      </c>
    </row>
    <row r="9" spans="2:79" x14ac:dyDescent="0.3">
      <c r="B9" s="18" t="s">
        <v>321</v>
      </c>
      <c r="C9" s="17">
        <v>1.8163164309205702E-2</v>
      </c>
      <c r="D9" s="17">
        <v>2.27186527209697E-2</v>
      </c>
      <c r="E9" s="17">
        <v>1.41055487082815E-2</v>
      </c>
      <c r="F9" s="17"/>
      <c r="G9" s="17">
        <v>2.1930468553752101E-2</v>
      </c>
      <c r="H9" s="17">
        <v>3.5900133189889202E-2</v>
      </c>
      <c r="I9" s="17">
        <v>3.610083791062E-2</v>
      </c>
      <c r="J9" s="17">
        <v>9.1857884177360596E-3</v>
      </c>
      <c r="K9" s="17">
        <v>9.3348875496609193E-3</v>
      </c>
      <c r="L9" s="17">
        <v>0</v>
      </c>
      <c r="M9" s="17"/>
      <c r="N9" s="17">
        <v>2.534401759994E-2</v>
      </c>
      <c r="O9" s="17">
        <v>6.5498876079171002E-3</v>
      </c>
      <c r="P9" s="17">
        <v>0</v>
      </c>
      <c r="Q9" s="17">
        <v>3.3542303141301598E-2</v>
      </c>
      <c r="R9" s="17"/>
      <c r="S9" s="17">
        <v>0</v>
      </c>
      <c r="T9" s="17">
        <v>3.6329485804786801E-2</v>
      </c>
      <c r="U9" s="17">
        <v>1.9461726889685699E-2</v>
      </c>
      <c r="V9" s="17">
        <v>0</v>
      </c>
      <c r="W9" s="17">
        <v>2.11489644139949E-2</v>
      </c>
      <c r="X9" s="17">
        <v>4.6603067613418599E-2</v>
      </c>
      <c r="Y9" s="17">
        <v>0</v>
      </c>
      <c r="Z9" s="17">
        <v>0</v>
      </c>
      <c r="AA9" s="17">
        <v>2.5620322047390301E-2</v>
      </c>
      <c r="AB9" s="17">
        <v>1.7818593821756299E-2</v>
      </c>
      <c r="AC9" s="17">
        <v>0</v>
      </c>
      <c r="AD9" s="17">
        <v>6.9078283635879104E-2</v>
      </c>
      <c r="AE9" s="17"/>
      <c r="AF9" s="17">
        <v>0</v>
      </c>
      <c r="AG9" s="17">
        <v>2.98109209469445E-2</v>
      </c>
      <c r="AH9" s="17">
        <v>0</v>
      </c>
      <c r="AI9" s="17">
        <v>2.99072886119972E-2</v>
      </c>
      <c r="AJ9" s="17">
        <v>0</v>
      </c>
      <c r="AK9" s="17"/>
      <c r="AL9" s="17">
        <v>3.5835115668333598E-2</v>
      </c>
      <c r="AM9" s="17">
        <v>0</v>
      </c>
      <c r="AN9" s="17">
        <v>0</v>
      </c>
      <c r="AO9" s="17">
        <v>1.48300837471598E-2</v>
      </c>
      <c r="AP9" s="17">
        <v>0</v>
      </c>
      <c r="AQ9" s="17">
        <v>2.9676043426741801E-2</v>
      </c>
      <c r="AR9" s="17"/>
      <c r="AS9" s="17">
        <v>1.02801274026506E-2</v>
      </c>
      <c r="AT9" s="17">
        <v>1.54148137957531E-2</v>
      </c>
      <c r="AU9" s="17">
        <v>2.0821910728346899E-2</v>
      </c>
      <c r="AV9" s="17">
        <v>4.36843601171868E-2</v>
      </c>
      <c r="AW9" s="17">
        <v>0</v>
      </c>
      <c r="AX9" s="17"/>
      <c r="AY9" s="17">
        <v>2.9428042744140799E-2</v>
      </c>
      <c r="AZ9" s="17">
        <v>4.4833002906488799E-3</v>
      </c>
      <c r="BA9" s="17">
        <v>2.1787035318412699E-2</v>
      </c>
      <c r="BB9" s="17">
        <v>3.9474269785838803E-2</v>
      </c>
      <c r="BC9" s="17">
        <v>0</v>
      </c>
      <c r="BD9" s="17"/>
      <c r="BE9" s="17">
        <v>0</v>
      </c>
      <c r="BF9" s="17">
        <v>3.1913153146310998E-2</v>
      </c>
      <c r="BG9" s="17">
        <v>1.6548850268154901E-2</v>
      </c>
      <c r="BH9" s="17">
        <v>1.47144388326586E-2</v>
      </c>
      <c r="BI9" s="17"/>
      <c r="BJ9" s="17">
        <v>6.9173218145004906E-2</v>
      </c>
      <c r="BK9" s="17">
        <v>1.9067510514621099E-2</v>
      </c>
      <c r="BL9" s="17">
        <v>0</v>
      </c>
      <c r="BM9" s="17">
        <v>1.72723799789067E-2</v>
      </c>
      <c r="BN9" s="17"/>
      <c r="BO9" s="17">
        <v>4.4588278125789797E-2</v>
      </c>
      <c r="BP9" s="17">
        <v>1.0944478032508699E-2</v>
      </c>
      <c r="BQ9" s="17">
        <v>1.5160481120594999E-2</v>
      </c>
      <c r="BR9" s="17"/>
      <c r="BS9" s="17">
        <v>2.34353894360682E-2</v>
      </c>
      <c r="BT9" s="17">
        <v>1.0649750637583701E-2</v>
      </c>
      <c r="BU9" s="17"/>
      <c r="BV9" s="17">
        <v>1.96156576171247E-2</v>
      </c>
      <c r="BW9" s="17">
        <v>1.51983063988678E-2</v>
      </c>
      <c r="BX9" s="17">
        <v>1.9905841064936401E-2</v>
      </c>
      <c r="BY9" s="17"/>
      <c r="BZ9" s="17">
        <v>4.6393702555728902E-2</v>
      </c>
      <c r="CA9" s="17">
        <v>2.81235501744896E-2</v>
      </c>
    </row>
    <row r="10" spans="2:79" x14ac:dyDescent="0.3">
      <c r="B10" s="18" t="s">
        <v>322</v>
      </c>
      <c r="C10" s="17">
        <v>5.4733896503344898E-2</v>
      </c>
      <c r="D10" s="17">
        <v>6.8117441276258794E-2</v>
      </c>
      <c r="E10" s="17">
        <v>4.2813049569346201E-2</v>
      </c>
      <c r="F10" s="17"/>
      <c r="G10" s="17">
        <v>9.8245079264201299E-2</v>
      </c>
      <c r="H10" s="17">
        <v>0.14234685825978799</v>
      </c>
      <c r="I10" s="17">
        <v>7.117855260033E-2</v>
      </c>
      <c r="J10" s="17">
        <v>2.0734874158519601E-2</v>
      </c>
      <c r="K10" s="17">
        <v>0</v>
      </c>
      <c r="L10" s="17">
        <v>6.1972398561170403E-3</v>
      </c>
      <c r="M10" s="17"/>
      <c r="N10" s="17">
        <v>4.8906633975300699E-2</v>
      </c>
      <c r="O10" s="17">
        <v>2.1560541924570201E-2</v>
      </c>
      <c r="P10" s="17">
        <v>0.118108582385878</v>
      </c>
      <c r="Q10" s="17">
        <v>5.3921951368320398E-2</v>
      </c>
      <c r="R10" s="17"/>
      <c r="S10" s="17">
        <v>4.9734354780136297E-2</v>
      </c>
      <c r="T10" s="17">
        <v>4.7590758120398799E-2</v>
      </c>
      <c r="U10" s="17">
        <v>2.2491300394712001E-2</v>
      </c>
      <c r="V10" s="17">
        <v>5.2292336530380797E-2</v>
      </c>
      <c r="W10" s="17">
        <v>6.9248827549568195E-2</v>
      </c>
      <c r="X10" s="17">
        <v>9.0101892353331201E-2</v>
      </c>
      <c r="Y10" s="17">
        <v>7.1963207637203097E-2</v>
      </c>
      <c r="Z10" s="17">
        <v>6.2663699859379696E-2</v>
      </c>
      <c r="AA10" s="17">
        <v>6.4591307633085099E-2</v>
      </c>
      <c r="AB10" s="17">
        <v>5.2304532926515102E-2</v>
      </c>
      <c r="AC10" s="17">
        <v>0</v>
      </c>
      <c r="AD10" s="17">
        <v>6.0737397164965998E-2</v>
      </c>
      <c r="AE10" s="17"/>
      <c r="AF10" s="17">
        <v>7.5349940635005594E-2</v>
      </c>
      <c r="AG10" s="17">
        <v>8.1035061166523897E-2</v>
      </c>
      <c r="AH10" s="17">
        <v>1.7874714805779401E-2</v>
      </c>
      <c r="AI10" s="17">
        <v>0</v>
      </c>
      <c r="AJ10" s="17">
        <v>8.60128092024115E-2</v>
      </c>
      <c r="AK10" s="17"/>
      <c r="AL10" s="17">
        <v>8.5543452470335402E-2</v>
      </c>
      <c r="AM10" s="17">
        <v>7.76261087123854E-2</v>
      </c>
      <c r="AN10" s="17">
        <v>6.2056444233578402E-2</v>
      </c>
      <c r="AO10" s="17">
        <v>0</v>
      </c>
      <c r="AP10" s="17">
        <v>0.102471712800385</v>
      </c>
      <c r="AQ10" s="17">
        <v>0</v>
      </c>
      <c r="AR10" s="17"/>
      <c r="AS10" s="17">
        <v>8.0748406964525302E-2</v>
      </c>
      <c r="AT10" s="17">
        <v>5.3108707174583998E-2</v>
      </c>
      <c r="AU10" s="17">
        <v>3.6751065795859301E-2</v>
      </c>
      <c r="AV10" s="17">
        <v>5.5657858386868597E-2</v>
      </c>
      <c r="AW10" s="17">
        <v>8.8221535876034193E-2</v>
      </c>
      <c r="AX10" s="17"/>
      <c r="AY10" s="17">
        <v>5.39406479139223E-2</v>
      </c>
      <c r="AZ10" s="17">
        <v>6.4444516601056601E-2</v>
      </c>
      <c r="BA10" s="17">
        <v>6.4790321064404202E-2</v>
      </c>
      <c r="BB10" s="17">
        <v>2.5728068634832499E-2</v>
      </c>
      <c r="BC10" s="17">
        <v>0</v>
      </c>
      <c r="BD10" s="17"/>
      <c r="BE10" s="17">
        <v>4.7090952209444599E-2</v>
      </c>
      <c r="BF10" s="17">
        <v>0.11521666194397701</v>
      </c>
      <c r="BG10" s="17">
        <v>3.1578143965957803E-2</v>
      </c>
      <c r="BH10" s="17">
        <v>5.7397110352904297E-2</v>
      </c>
      <c r="BI10" s="17"/>
      <c r="BJ10" s="17">
        <v>0.167106139209768</v>
      </c>
      <c r="BK10" s="17">
        <v>0.12115432488882399</v>
      </c>
      <c r="BL10" s="17">
        <v>2.0817252496192401E-2</v>
      </c>
      <c r="BM10" s="17">
        <v>4.1792080907699501E-2</v>
      </c>
      <c r="BN10" s="17"/>
      <c r="BO10" s="17">
        <v>0.11114461520253199</v>
      </c>
      <c r="BP10" s="17">
        <v>7.5092753449042204E-2</v>
      </c>
      <c r="BQ10" s="17">
        <v>4.1687033848737398E-2</v>
      </c>
      <c r="BR10" s="17"/>
      <c r="BS10" s="17">
        <v>6.2060368367864799E-2</v>
      </c>
      <c r="BT10" s="17">
        <v>4.4504205725011597E-2</v>
      </c>
      <c r="BU10" s="17"/>
      <c r="BV10" s="17">
        <v>2.5737266899590699E-2</v>
      </c>
      <c r="BW10" s="17">
        <v>5.1792629170522797E-2</v>
      </c>
      <c r="BX10" s="17">
        <v>8.7374013000069903E-2</v>
      </c>
      <c r="BY10" s="17"/>
      <c r="BZ10" s="17">
        <v>6.6925114703156E-2</v>
      </c>
      <c r="CA10" s="17">
        <v>0.13750626999929799</v>
      </c>
    </row>
    <row r="11" spans="2:79" x14ac:dyDescent="0.3">
      <c r="B11" s="18" t="s">
        <v>323</v>
      </c>
      <c r="C11" s="17">
        <v>5.9411460750847203E-2</v>
      </c>
      <c r="D11" s="17">
        <v>5.9513537185865502E-2</v>
      </c>
      <c r="E11" s="17">
        <v>5.9320540327441502E-2</v>
      </c>
      <c r="F11" s="17"/>
      <c r="G11" s="17">
        <v>9.5107977571239996E-2</v>
      </c>
      <c r="H11" s="17">
        <v>8.6071075015980103E-2</v>
      </c>
      <c r="I11" s="17">
        <v>9.0797666028374094E-2</v>
      </c>
      <c r="J11" s="17">
        <v>4.7949889449543599E-2</v>
      </c>
      <c r="K11" s="17">
        <v>4.0732574636531398E-2</v>
      </c>
      <c r="L11" s="17">
        <v>1.256755003009E-2</v>
      </c>
      <c r="M11" s="17"/>
      <c r="N11" s="17">
        <v>5.7688865181866701E-2</v>
      </c>
      <c r="O11" s="17">
        <v>6.00829676516621E-2</v>
      </c>
      <c r="P11" s="17">
        <v>0.10242832675630099</v>
      </c>
      <c r="Q11" s="17">
        <v>3.3878057214158097E-2</v>
      </c>
      <c r="R11" s="17"/>
      <c r="S11" s="17">
        <v>9.5151913967830903E-2</v>
      </c>
      <c r="T11" s="17">
        <v>6.04538818827541E-2</v>
      </c>
      <c r="U11" s="17">
        <v>6.0946429957294802E-2</v>
      </c>
      <c r="V11" s="17">
        <v>1.6572986261090002E-2</v>
      </c>
      <c r="W11" s="17">
        <v>8.1738235057995295E-2</v>
      </c>
      <c r="X11" s="17">
        <v>8.5337136507092903E-2</v>
      </c>
      <c r="Y11" s="17">
        <v>9.5849632876390201E-2</v>
      </c>
      <c r="Z11" s="17">
        <v>0</v>
      </c>
      <c r="AA11" s="17">
        <v>3.9947508985529102E-2</v>
      </c>
      <c r="AB11" s="17">
        <v>6.8925591099427502E-2</v>
      </c>
      <c r="AC11" s="17">
        <v>0</v>
      </c>
      <c r="AD11" s="17">
        <v>0</v>
      </c>
      <c r="AE11" s="17"/>
      <c r="AF11" s="17">
        <v>5.78440100513095E-2</v>
      </c>
      <c r="AG11" s="17">
        <v>6.9869845972092295E-2</v>
      </c>
      <c r="AH11" s="17">
        <v>8.8971435799730395E-2</v>
      </c>
      <c r="AI11" s="17">
        <v>3.35514887718351E-2</v>
      </c>
      <c r="AJ11" s="17">
        <v>2.5903833362143702E-2</v>
      </c>
      <c r="AK11" s="17"/>
      <c r="AL11" s="17">
        <v>5.1051177615172499E-2</v>
      </c>
      <c r="AM11" s="17">
        <v>0.10978399255445299</v>
      </c>
      <c r="AN11" s="17">
        <v>5.7872858257087198E-2</v>
      </c>
      <c r="AO11" s="17">
        <v>2.5093325840907701E-2</v>
      </c>
      <c r="AP11" s="17">
        <v>4.4162491023544997E-2</v>
      </c>
      <c r="AQ11" s="17">
        <v>6.3542443565782702E-2</v>
      </c>
      <c r="AR11" s="17"/>
      <c r="AS11" s="17">
        <v>4.9219760580155897E-2</v>
      </c>
      <c r="AT11" s="17">
        <v>6.5401912158411402E-2</v>
      </c>
      <c r="AU11" s="17">
        <v>6.8242309540052698E-2</v>
      </c>
      <c r="AV11" s="17">
        <v>1.3611001656482E-2</v>
      </c>
      <c r="AW11" s="17">
        <v>0.142360180173149</v>
      </c>
      <c r="AX11" s="17"/>
      <c r="AY11" s="17">
        <v>4.64600059217469E-2</v>
      </c>
      <c r="AZ11" s="17">
        <v>7.4428471372918997E-2</v>
      </c>
      <c r="BA11" s="17">
        <v>6.6041644434777502E-2</v>
      </c>
      <c r="BB11" s="17">
        <v>3.3455945041984403E-2</v>
      </c>
      <c r="BC11" s="17">
        <v>4.5320112699845497E-2</v>
      </c>
      <c r="BD11" s="17"/>
      <c r="BE11" s="17">
        <v>0</v>
      </c>
      <c r="BF11" s="17">
        <v>5.8875162683276798E-2</v>
      </c>
      <c r="BG11" s="17">
        <v>6.0050035024904198E-2</v>
      </c>
      <c r="BH11" s="17">
        <v>6.7134886868126104E-2</v>
      </c>
      <c r="BI11" s="17"/>
      <c r="BJ11" s="17">
        <v>6.9918865532480404E-2</v>
      </c>
      <c r="BK11" s="17">
        <v>7.1026437254598299E-2</v>
      </c>
      <c r="BL11" s="17">
        <v>5.0335952982156901E-2</v>
      </c>
      <c r="BM11" s="17">
        <v>5.8613526695553302E-2</v>
      </c>
      <c r="BN11" s="17"/>
      <c r="BO11" s="17">
        <v>5.5197821077955102E-2</v>
      </c>
      <c r="BP11" s="17">
        <v>7.7079246304323903E-2</v>
      </c>
      <c r="BQ11" s="17">
        <v>5.5694739729558303E-2</v>
      </c>
      <c r="BR11" s="17"/>
      <c r="BS11" s="17">
        <v>6.5801298020245494E-2</v>
      </c>
      <c r="BT11" s="17">
        <v>4.71233192369446E-2</v>
      </c>
      <c r="BU11" s="17"/>
      <c r="BV11" s="17">
        <v>3.7023224101802997E-2</v>
      </c>
      <c r="BW11" s="17">
        <v>4.99098937956872E-2</v>
      </c>
      <c r="BX11" s="17">
        <v>8.7236704890019501E-2</v>
      </c>
      <c r="BY11" s="17"/>
      <c r="BZ11" s="17">
        <v>8.0050287479486004E-2</v>
      </c>
      <c r="CA11" s="17">
        <v>9.8636526434929095E-2</v>
      </c>
    </row>
    <row r="12" spans="2:79" x14ac:dyDescent="0.3">
      <c r="B12" s="18" t="s">
        <v>324</v>
      </c>
      <c r="C12" s="17">
        <v>8.8453328312378995E-2</v>
      </c>
      <c r="D12" s="17">
        <v>8.5844712449914706E-2</v>
      </c>
      <c r="E12" s="17">
        <v>9.0776846553149701E-2</v>
      </c>
      <c r="F12" s="17"/>
      <c r="G12" s="17">
        <v>0.14843242933294401</v>
      </c>
      <c r="H12" s="17">
        <v>0.113871232398098</v>
      </c>
      <c r="I12" s="17">
        <v>8.7563560741305196E-2</v>
      </c>
      <c r="J12" s="17">
        <v>9.4335171432362003E-2</v>
      </c>
      <c r="K12" s="17">
        <v>4.2428320128740003E-2</v>
      </c>
      <c r="L12" s="17">
        <v>5.6616485669661501E-2</v>
      </c>
      <c r="M12" s="17"/>
      <c r="N12" s="17">
        <v>8.0780859534887395E-2</v>
      </c>
      <c r="O12" s="17">
        <v>9.3875465109850204E-2</v>
      </c>
      <c r="P12" s="17">
        <v>0.102299982087486</v>
      </c>
      <c r="Q12" s="17">
        <v>8.4197856976799407E-2</v>
      </c>
      <c r="R12" s="17"/>
      <c r="S12" s="17">
        <v>0.160410603517463</v>
      </c>
      <c r="T12" s="17">
        <v>1.1183639534365001E-2</v>
      </c>
      <c r="U12" s="17">
        <v>0.15211844573612099</v>
      </c>
      <c r="V12" s="17">
        <v>7.1072151433355907E-2</v>
      </c>
      <c r="W12" s="17">
        <v>4.1309245667585502E-2</v>
      </c>
      <c r="X12" s="17">
        <v>0.107977263071639</v>
      </c>
      <c r="Y12" s="17">
        <v>5.8415351170708098E-2</v>
      </c>
      <c r="Z12" s="17">
        <v>7.1877101766062795E-2</v>
      </c>
      <c r="AA12" s="17">
        <v>7.4711730352969297E-2</v>
      </c>
      <c r="AB12" s="17">
        <v>6.2788299065499001E-2</v>
      </c>
      <c r="AC12" s="17">
        <v>0.11190674477299099</v>
      </c>
      <c r="AD12" s="17">
        <v>0.13484032807527599</v>
      </c>
      <c r="AE12" s="17"/>
      <c r="AF12" s="17">
        <v>6.5174782230567996E-2</v>
      </c>
      <c r="AG12" s="17">
        <v>0.10049965848718299</v>
      </c>
      <c r="AH12" s="17">
        <v>3.9046361479337099E-2</v>
      </c>
      <c r="AI12" s="17">
        <v>6.3986178936335597E-2</v>
      </c>
      <c r="AJ12" s="17">
        <v>0.115375011851872</v>
      </c>
      <c r="AK12" s="17"/>
      <c r="AL12" s="17">
        <v>0.11171896734745899</v>
      </c>
      <c r="AM12" s="17">
        <v>5.7432747291323097E-2</v>
      </c>
      <c r="AN12" s="17">
        <v>5.02773840355384E-2</v>
      </c>
      <c r="AO12" s="17">
        <v>7.4989445338674507E-2</v>
      </c>
      <c r="AP12" s="17">
        <v>9.7636868783514102E-2</v>
      </c>
      <c r="AQ12" s="17">
        <v>0.14060208956421599</v>
      </c>
      <c r="AR12" s="17"/>
      <c r="AS12" s="17">
        <v>6.1486480556787397E-2</v>
      </c>
      <c r="AT12" s="17">
        <v>0.105091001260982</v>
      </c>
      <c r="AU12" s="17">
        <v>7.7272825237326204E-2</v>
      </c>
      <c r="AV12" s="17">
        <v>8.2275430660350798E-2</v>
      </c>
      <c r="AW12" s="17">
        <v>0</v>
      </c>
      <c r="AX12" s="17"/>
      <c r="AY12" s="17">
        <v>4.2933886173865198E-2</v>
      </c>
      <c r="AZ12" s="17">
        <v>9.6364473144007701E-2</v>
      </c>
      <c r="BA12" s="17">
        <v>0.113627722453503</v>
      </c>
      <c r="BB12" s="17">
        <v>9.0655161625531999E-2</v>
      </c>
      <c r="BC12" s="17">
        <v>0.10307951368427901</v>
      </c>
      <c r="BD12" s="17"/>
      <c r="BE12" s="17">
        <v>0.25411349937161298</v>
      </c>
      <c r="BF12" s="17">
        <v>7.3479461062205501E-2</v>
      </c>
      <c r="BG12" s="17">
        <v>7.3066452885119704E-2</v>
      </c>
      <c r="BH12" s="17">
        <v>9.1246205144238798E-2</v>
      </c>
      <c r="BI12" s="17"/>
      <c r="BJ12" s="17">
        <v>9.4019292163676493E-2</v>
      </c>
      <c r="BK12" s="17">
        <v>0.154270379228441</v>
      </c>
      <c r="BL12" s="17">
        <v>8.7651098505135E-2</v>
      </c>
      <c r="BM12" s="17">
        <v>7.4618298819510001E-2</v>
      </c>
      <c r="BN12" s="17"/>
      <c r="BO12" s="17">
        <v>0.14104362649416699</v>
      </c>
      <c r="BP12" s="17">
        <v>0.12895484204671401</v>
      </c>
      <c r="BQ12" s="17">
        <v>6.4153181362383099E-2</v>
      </c>
      <c r="BR12" s="17"/>
      <c r="BS12" s="17">
        <v>7.7944458176733206E-2</v>
      </c>
      <c r="BT12" s="17">
        <v>0.10061061171878</v>
      </c>
      <c r="BU12" s="17"/>
      <c r="BV12" s="17">
        <v>9.1796534426939094E-2</v>
      </c>
      <c r="BW12" s="17">
        <v>0.116178182914056</v>
      </c>
      <c r="BX12" s="17">
        <v>3.9028238957223002E-2</v>
      </c>
      <c r="BY12" s="17"/>
      <c r="BZ12" s="17">
        <v>0.15499293054205099</v>
      </c>
      <c r="CA12" s="17">
        <v>0.106092663783453</v>
      </c>
    </row>
    <row r="13" spans="2:79" x14ac:dyDescent="0.3">
      <c r="B13" s="18" t="s">
        <v>325</v>
      </c>
      <c r="C13" s="17">
        <v>0.12689830115134099</v>
      </c>
      <c r="D13" s="17">
        <v>0.109451301272128</v>
      </c>
      <c r="E13" s="17">
        <v>0.142438505076875</v>
      </c>
      <c r="F13" s="17"/>
      <c r="G13" s="17">
        <v>0.124901450147114</v>
      </c>
      <c r="H13" s="17">
        <v>0.204938006014111</v>
      </c>
      <c r="I13" s="17">
        <v>0.153788741676468</v>
      </c>
      <c r="J13" s="17">
        <v>0.118101477107995</v>
      </c>
      <c r="K13" s="17">
        <v>0.10842499474433399</v>
      </c>
      <c r="L13" s="17">
        <v>6.2505878444225199E-2</v>
      </c>
      <c r="M13" s="17"/>
      <c r="N13" s="17">
        <v>0.13831894539475301</v>
      </c>
      <c r="O13" s="17">
        <v>0.11267998389414099</v>
      </c>
      <c r="P13" s="17">
        <v>0.11044957048038501</v>
      </c>
      <c r="Q13" s="17">
        <v>0.140703761635564</v>
      </c>
      <c r="R13" s="17"/>
      <c r="S13" s="17">
        <v>0.15857413446527399</v>
      </c>
      <c r="T13" s="17">
        <v>0.13678344176896001</v>
      </c>
      <c r="U13" s="17">
        <v>9.8947983693614502E-2</v>
      </c>
      <c r="V13" s="17">
        <v>0.14054236977911</v>
      </c>
      <c r="W13" s="17">
        <v>0.14948090450241899</v>
      </c>
      <c r="X13" s="17">
        <v>9.4526216808139094E-2</v>
      </c>
      <c r="Y13" s="17">
        <v>0.111484048751871</v>
      </c>
      <c r="Z13" s="17">
        <v>0.125810744277425</v>
      </c>
      <c r="AA13" s="17">
        <v>8.1649174361319493E-2</v>
      </c>
      <c r="AB13" s="17">
        <v>7.1880725402826501E-2</v>
      </c>
      <c r="AC13" s="17">
        <v>0.27479475817127802</v>
      </c>
      <c r="AD13" s="17">
        <v>0.136897959960495</v>
      </c>
      <c r="AE13" s="17"/>
      <c r="AF13" s="17">
        <v>0.12821193062875</v>
      </c>
      <c r="AG13" s="17">
        <v>0.126203292704549</v>
      </c>
      <c r="AH13" s="17">
        <v>0.119017571167847</v>
      </c>
      <c r="AI13" s="17">
        <v>0.12680726090821601</v>
      </c>
      <c r="AJ13" s="17">
        <v>0.106571669698574</v>
      </c>
      <c r="AK13" s="17"/>
      <c r="AL13" s="17">
        <v>0.166219516480998</v>
      </c>
      <c r="AM13" s="17">
        <v>0.13628937585414899</v>
      </c>
      <c r="AN13" s="17">
        <v>0.12902084017189</v>
      </c>
      <c r="AO13" s="17">
        <v>7.4740639403100703E-2</v>
      </c>
      <c r="AP13" s="17">
        <v>9.6945320744320607E-2</v>
      </c>
      <c r="AQ13" s="17">
        <v>0.114956784302363</v>
      </c>
      <c r="AR13" s="17"/>
      <c r="AS13" s="17">
        <v>0.15001715858643999</v>
      </c>
      <c r="AT13" s="17">
        <v>0.14853922010829201</v>
      </c>
      <c r="AU13" s="17">
        <v>7.0303452967664798E-2</v>
      </c>
      <c r="AV13" s="17">
        <v>0.14262331803230699</v>
      </c>
      <c r="AW13" s="17">
        <v>0</v>
      </c>
      <c r="AX13" s="17"/>
      <c r="AY13" s="17">
        <v>0.122880179848643</v>
      </c>
      <c r="AZ13" s="17">
        <v>0.103899566148822</v>
      </c>
      <c r="BA13" s="17">
        <v>0.13337362358835</v>
      </c>
      <c r="BB13" s="17">
        <v>0.216447135141074</v>
      </c>
      <c r="BC13" s="17">
        <v>8.9719354786178193E-2</v>
      </c>
      <c r="BD13" s="17"/>
      <c r="BE13" s="17">
        <v>0.15094912010320699</v>
      </c>
      <c r="BF13" s="17">
        <v>0.18055681859025999</v>
      </c>
      <c r="BG13" s="17">
        <v>0.12210560296874701</v>
      </c>
      <c r="BH13" s="17">
        <v>0.10236003044045799</v>
      </c>
      <c r="BI13" s="17"/>
      <c r="BJ13" s="17">
        <v>0.219187356107683</v>
      </c>
      <c r="BK13" s="17">
        <v>0.27761743736382</v>
      </c>
      <c r="BL13" s="17">
        <v>0.130576801675581</v>
      </c>
      <c r="BM13" s="17">
        <v>8.98422731627323E-2</v>
      </c>
      <c r="BN13" s="17"/>
      <c r="BO13" s="17">
        <v>0.209940187878186</v>
      </c>
      <c r="BP13" s="17">
        <v>0.181305415887767</v>
      </c>
      <c r="BQ13" s="17">
        <v>0.10368090900494201</v>
      </c>
      <c r="BR13" s="17"/>
      <c r="BS13" s="17">
        <v>0.12714777961375801</v>
      </c>
      <c r="BT13" s="17">
        <v>0.127445386501259</v>
      </c>
      <c r="BU13" s="17"/>
      <c r="BV13" s="17">
        <v>0.14233152014112399</v>
      </c>
      <c r="BW13" s="17">
        <v>0.124948939626262</v>
      </c>
      <c r="BX13" s="17">
        <v>0.111435046866505</v>
      </c>
      <c r="BY13" s="17"/>
      <c r="BZ13" s="17">
        <v>8.1603284842451204E-2</v>
      </c>
      <c r="CA13" s="17">
        <v>0.186395507540214</v>
      </c>
    </row>
    <row r="14" spans="2:79" x14ac:dyDescent="0.3">
      <c r="B14" s="18" t="s">
        <v>326</v>
      </c>
      <c r="C14" s="17">
        <v>0.36692455530656998</v>
      </c>
      <c r="D14" s="17">
        <v>0.33808890250513701</v>
      </c>
      <c r="E14" s="17">
        <v>0.39260873757071102</v>
      </c>
      <c r="F14" s="17"/>
      <c r="G14" s="17">
        <v>0.41010405568990499</v>
      </c>
      <c r="H14" s="17">
        <v>0.32631235708533701</v>
      </c>
      <c r="I14" s="17">
        <v>0.34792267248044201</v>
      </c>
      <c r="J14" s="17">
        <v>0.40148864317232502</v>
      </c>
      <c r="K14" s="17">
        <v>0.43300689941996601</v>
      </c>
      <c r="L14" s="17">
        <v>0.32168840314221198</v>
      </c>
      <c r="M14" s="17"/>
      <c r="N14" s="17">
        <v>0.31524146690729599</v>
      </c>
      <c r="O14" s="17">
        <v>0.414929588260256</v>
      </c>
      <c r="P14" s="17">
        <v>0.35152077630712197</v>
      </c>
      <c r="Q14" s="17">
        <v>0.38835469624343599</v>
      </c>
      <c r="R14" s="17"/>
      <c r="S14" s="17">
        <v>0.301754953879178</v>
      </c>
      <c r="T14" s="17">
        <v>0.39180779999280502</v>
      </c>
      <c r="U14" s="17">
        <v>0.29570494361445998</v>
      </c>
      <c r="V14" s="17">
        <v>0.41019217507487998</v>
      </c>
      <c r="W14" s="17">
        <v>0.35482222293395299</v>
      </c>
      <c r="X14" s="17">
        <v>0.335008677929792</v>
      </c>
      <c r="Y14" s="17">
        <v>0.35972869333334401</v>
      </c>
      <c r="Z14" s="17">
        <v>0.36820318318561801</v>
      </c>
      <c r="AA14" s="17">
        <v>0.40042651126002998</v>
      </c>
      <c r="AB14" s="17">
        <v>0.44781305405163502</v>
      </c>
      <c r="AC14" s="17">
        <v>0.390600147462912</v>
      </c>
      <c r="AD14" s="17">
        <v>0.39471437778601498</v>
      </c>
      <c r="AE14" s="17"/>
      <c r="AF14" s="17">
        <v>0.32172170792765398</v>
      </c>
      <c r="AG14" s="17">
        <v>0.39097159494806</v>
      </c>
      <c r="AH14" s="17">
        <v>0.35194816981843502</v>
      </c>
      <c r="AI14" s="17">
        <v>0.242785814021209</v>
      </c>
      <c r="AJ14" s="17">
        <v>0.37436855490909798</v>
      </c>
      <c r="AK14" s="17"/>
      <c r="AL14" s="17">
        <v>0.38046035461656402</v>
      </c>
      <c r="AM14" s="17">
        <v>0.33167756833089401</v>
      </c>
      <c r="AN14" s="17">
        <v>0.40638051361093902</v>
      </c>
      <c r="AO14" s="17">
        <v>0.36329147760107999</v>
      </c>
      <c r="AP14" s="17">
        <v>0.40178126993303898</v>
      </c>
      <c r="AQ14" s="17">
        <v>0.33300066374919302</v>
      </c>
      <c r="AR14" s="17"/>
      <c r="AS14" s="17">
        <v>0.42353652168494099</v>
      </c>
      <c r="AT14" s="17">
        <v>0.36495687631936002</v>
      </c>
      <c r="AU14" s="17">
        <v>0.345895683480893</v>
      </c>
      <c r="AV14" s="17">
        <v>0.336566864975687</v>
      </c>
      <c r="AW14" s="17">
        <v>0.32639829586852598</v>
      </c>
      <c r="AX14" s="17"/>
      <c r="AY14" s="17">
        <v>0.40178864054704699</v>
      </c>
      <c r="AZ14" s="17">
        <v>0.34979461384201699</v>
      </c>
      <c r="BA14" s="17">
        <v>0.34528645110234402</v>
      </c>
      <c r="BB14" s="17">
        <v>0.32682270969050897</v>
      </c>
      <c r="BC14" s="17">
        <v>0.59917231363408396</v>
      </c>
      <c r="BD14" s="17"/>
      <c r="BE14" s="17">
        <v>0.33590715708038299</v>
      </c>
      <c r="BF14" s="17">
        <v>0.249166560267927</v>
      </c>
      <c r="BG14" s="17">
        <v>0.38542620665365901</v>
      </c>
      <c r="BH14" s="17">
        <v>0.415323950762361</v>
      </c>
      <c r="BI14" s="17"/>
      <c r="BJ14" s="17">
        <v>0.241230383216232</v>
      </c>
      <c r="BK14" s="17">
        <v>0.27265909854591802</v>
      </c>
      <c r="BL14" s="17">
        <v>0.34328624376617001</v>
      </c>
      <c r="BM14" s="17">
        <v>0.41416775978089498</v>
      </c>
      <c r="BN14" s="17"/>
      <c r="BO14" s="17">
        <v>0.30783125646498199</v>
      </c>
      <c r="BP14" s="17">
        <v>0.28369293258629802</v>
      </c>
      <c r="BQ14" s="17">
        <v>0.39619076401050801</v>
      </c>
      <c r="BR14" s="17"/>
      <c r="BS14" s="17">
        <v>0.366003312835677</v>
      </c>
      <c r="BT14" s="17">
        <v>0.37088783680875997</v>
      </c>
      <c r="BU14" s="17"/>
      <c r="BV14" s="17">
        <v>0.42619428024850298</v>
      </c>
      <c r="BW14" s="17">
        <v>0.368260703116711</v>
      </c>
      <c r="BX14" s="17">
        <v>0.32870826686021798</v>
      </c>
      <c r="BY14" s="17"/>
      <c r="BZ14" s="17">
        <v>0.34642254633441899</v>
      </c>
      <c r="CA14" s="17">
        <v>0.27544405492039098</v>
      </c>
    </row>
    <row r="15" spans="2:79" x14ac:dyDescent="0.3">
      <c r="B15" s="18" t="s">
        <v>327</v>
      </c>
      <c r="C15" s="19">
        <v>0.28541529366631202</v>
      </c>
      <c r="D15" s="19">
        <v>0.31626545258972599</v>
      </c>
      <c r="E15" s="19">
        <v>0.25793677219419497</v>
      </c>
      <c r="F15" s="19"/>
      <c r="G15" s="19">
        <v>0.101278539440843</v>
      </c>
      <c r="H15" s="19">
        <v>9.0560338036795807E-2</v>
      </c>
      <c r="I15" s="19">
        <v>0.21264796856246099</v>
      </c>
      <c r="J15" s="19">
        <v>0.30820415626151798</v>
      </c>
      <c r="K15" s="19">
        <v>0.36607232352076702</v>
      </c>
      <c r="L15" s="19">
        <v>0.54042444285769398</v>
      </c>
      <c r="M15" s="19"/>
      <c r="N15" s="19">
        <v>0.33371921140595601</v>
      </c>
      <c r="O15" s="19">
        <v>0.29032156555160399</v>
      </c>
      <c r="P15" s="19">
        <v>0.215192761982828</v>
      </c>
      <c r="Q15" s="19">
        <v>0.26540137342041997</v>
      </c>
      <c r="R15" s="19"/>
      <c r="S15" s="19">
        <v>0.234374039390118</v>
      </c>
      <c r="T15" s="19">
        <v>0.31585099289592999</v>
      </c>
      <c r="U15" s="19">
        <v>0.35032916971411299</v>
      </c>
      <c r="V15" s="19">
        <v>0.30932798092118302</v>
      </c>
      <c r="W15" s="19">
        <v>0.282251599874485</v>
      </c>
      <c r="X15" s="19">
        <v>0.240445745716587</v>
      </c>
      <c r="Y15" s="19">
        <v>0.30255906623048401</v>
      </c>
      <c r="Z15" s="19">
        <v>0.37144527091151502</v>
      </c>
      <c r="AA15" s="19">
        <v>0.313053445359676</v>
      </c>
      <c r="AB15" s="19">
        <v>0.27846920363234101</v>
      </c>
      <c r="AC15" s="19">
        <v>0.22269834959281901</v>
      </c>
      <c r="AD15" s="19">
        <v>0.20373165337736801</v>
      </c>
      <c r="AE15" s="19"/>
      <c r="AF15" s="19">
        <v>0.35169762852671299</v>
      </c>
      <c r="AG15" s="19">
        <v>0.201609625774647</v>
      </c>
      <c r="AH15" s="19">
        <v>0.38314174692887099</v>
      </c>
      <c r="AI15" s="19">
        <v>0.502961968750407</v>
      </c>
      <c r="AJ15" s="19">
        <v>0.29176812097590099</v>
      </c>
      <c r="AK15" s="19"/>
      <c r="AL15" s="19">
        <v>0.16917141580113801</v>
      </c>
      <c r="AM15" s="19">
        <v>0.287190207256797</v>
      </c>
      <c r="AN15" s="19">
        <v>0.29439195969096699</v>
      </c>
      <c r="AO15" s="19">
        <v>0.44705502806907799</v>
      </c>
      <c r="AP15" s="19">
        <v>0.25700233671519601</v>
      </c>
      <c r="AQ15" s="19">
        <v>0.31822197539170399</v>
      </c>
      <c r="AR15" s="19"/>
      <c r="AS15" s="19">
        <v>0.22471154422449999</v>
      </c>
      <c r="AT15" s="19">
        <v>0.24748746918261699</v>
      </c>
      <c r="AU15" s="19">
        <v>0.38071275224985801</v>
      </c>
      <c r="AV15" s="19">
        <v>0.32558116617111799</v>
      </c>
      <c r="AW15" s="19">
        <v>0.44301998808229098</v>
      </c>
      <c r="AX15" s="19"/>
      <c r="AY15" s="19">
        <v>0.30256859685063398</v>
      </c>
      <c r="AZ15" s="19">
        <v>0.30658505860052798</v>
      </c>
      <c r="BA15" s="19">
        <v>0.25509320203820801</v>
      </c>
      <c r="BB15" s="19">
        <v>0.26741671008022899</v>
      </c>
      <c r="BC15" s="19">
        <v>0.16270870519561301</v>
      </c>
      <c r="BD15" s="19"/>
      <c r="BE15" s="19">
        <v>0.211939271235353</v>
      </c>
      <c r="BF15" s="19">
        <v>0.29079218230604398</v>
      </c>
      <c r="BG15" s="19">
        <v>0.31122470823345699</v>
      </c>
      <c r="BH15" s="19">
        <v>0.251823377599252</v>
      </c>
      <c r="BI15" s="19"/>
      <c r="BJ15" s="19">
        <v>0.139364745625155</v>
      </c>
      <c r="BK15" s="19">
        <v>8.4204812203777901E-2</v>
      </c>
      <c r="BL15" s="19">
        <v>0.367332650574765</v>
      </c>
      <c r="BM15" s="19">
        <v>0.30369368065470398</v>
      </c>
      <c r="BN15" s="19"/>
      <c r="BO15" s="19">
        <v>0.13025421475638899</v>
      </c>
      <c r="BP15" s="19">
        <v>0.24293033169334599</v>
      </c>
      <c r="BQ15" s="19">
        <v>0.32343289092327598</v>
      </c>
      <c r="BR15" s="19"/>
      <c r="BS15" s="19">
        <v>0.27760739354965303</v>
      </c>
      <c r="BT15" s="19">
        <v>0.29877888937165997</v>
      </c>
      <c r="BU15" s="19"/>
      <c r="BV15" s="19">
        <v>0.25730151656491501</v>
      </c>
      <c r="BW15" s="19">
        <v>0.27371134497789301</v>
      </c>
      <c r="BX15" s="19">
        <v>0.32631188836102798</v>
      </c>
      <c r="BY15" s="19"/>
      <c r="BZ15" s="19">
        <v>0.22361213354270901</v>
      </c>
      <c r="CA15" s="19">
        <v>0.16780142714722501</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313</v>
      </c>
      <c r="E7" s="10">
        <v>366</v>
      </c>
      <c r="F7" s="10"/>
      <c r="G7" s="10">
        <v>93</v>
      </c>
      <c r="H7" s="10">
        <v>112</v>
      </c>
      <c r="I7" s="10">
        <v>116</v>
      </c>
      <c r="J7" s="10">
        <v>103</v>
      </c>
      <c r="K7" s="10">
        <v>97</v>
      </c>
      <c r="L7" s="10">
        <v>158</v>
      </c>
      <c r="M7" s="10"/>
      <c r="N7" s="10">
        <v>217</v>
      </c>
      <c r="O7" s="10">
        <v>173</v>
      </c>
      <c r="P7" s="10">
        <v>112</v>
      </c>
      <c r="Q7" s="10">
        <v>174</v>
      </c>
      <c r="R7" s="10"/>
      <c r="S7" s="10">
        <v>111</v>
      </c>
      <c r="T7" s="10">
        <v>83</v>
      </c>
      <c r="U7" s="10">
        <v>51</v>
      </c>
      <c r="V7" s="10">
        <v>59</v>
      </c>
      <c r="W7" s="10">
        <v>47</v>
      </c>
      <c r="X7" s="10">
        <v>71</v>
      </c>
      <c r="Y7" s="10">
        <v>46</v>
      </c>
      <c r="Z7" s="10">
        <v>32</v>
      </c>
      <c r="AA7" s="10">
        <v>77</v>
      </c>
      <c r="AB7" s="10">
        <v>61</v>
      </c>
      <c r="AC7" s="10">
        <v>26</v>
      </c>
      <c r="AD7" s="10">
        <v>15</v>
      </c>
      <c r="AE7" s="10"/>
      <c r="AF7" s="10">
        <v>137</v>
      </c>
      <c r="AG7" s="10">
        <v>245</v>
      </c>
      <c r="AH7" s="10">
        <v>49</v>
      </c>
      <c r="AI7" s="10">
        <v>61</v>
      </c>
      <c r="AJ7" s="10">
        <v>37</v>
      </c>
      <c r="AK7" s="10"/>
      <c r="AL7" s="10">
        <v>181</v>
      </c>
      <c r="AM7" s="10">
        <v>119</v>
      </c>
      <c r="AN7" s="10">
        <v>67</v>
      </c>
      <c r="AO7" s="10">
        <v>126</v>
      </c>
      <c r="AP7" s="10">
        <v>52</v>
      </c>
      <c r="AQ7" s="10">
        <v>64</v>
      </c>
      <c r="AR7" s="10"/>
      <c r="AS7" s="10">
        <v>117</v>
      </c>
      <c r="AT7" s="10">
        <v>328</v>
      </c>
      <c r="AU7" s="10">
        <v>153</v>
      </c>
      <c r="AV7" s="10">
        <v>65</v>
      </c>
      <c r="AW7" s="10">
        <v>13</v>
      </c>
      <c r="AX7" s="10"/>
      <c r="AY7" s="10">
        <v>172</v>
      </c>
      <c r="AZ7" s="10">
        <v>271</v>
      </c>
      <c r="BA7" s="10">
        <v>132</v>
      </c>
      <c r="BB7" s="10">
        <v>79</v>
      </c>
      <c r="BC7" s="10">
        <v>20</v>
      </c>
      <c r="BD7" s="10"/>
      <c r="BE7" s="10">
        <v>22</v>
      </c>
      <c r="BF7" s="10">
        <v>125</v>
      </c>
      <c r="BG7" s="10">
        <v>328</v>
      </c>
      <c r="BH7" s="10">
        <v>198</v>
      </c>
      <c r="BI7" s="10"/>
      <c r="BJ7" s="10">
        <v>70</v>
      </c>
      <c r="BK7" s="10">
        <v>50</v>
      </c>
      <c r="BL7" s="10">
        <v>184</v>
      </c>
      <c r="BM7" s="10">
        <v>370</v>
      </c>
      <c r="BN7" s="10"/>
      <c r="BO7" s="10">
        <v>87</v>
      </c>
      <c r="BP7" s="10">
        <v>95</v>
      </c>
      <c r="BQ7" s="10">
        <v>490</v>
      </c>
      <c r="BR7" s="10"/>
      <c r="BS7" s="10">
        <v>402</v>
      </c>
      <c r="BT7" s="10">
        <v>275</v>
      </c>
      <c r="BU7" s="10"/>
      <c r="BV7" s="10">
        <v>156</v>
      </c>
      <c r="BW7" s="10">
        <v>279</v>
      </c>
      <c r="BX7" s="10">
        <v>204</v>
      </c>
      <c r="BY7" s="10"/>
      <c r="BZ7" s="10">
        <v>48</v>
      </c>
      <c r="CA7" s="10">
        <v>42</v>
      </c>
    </row>
    <row r="8" spans="2:79" ht="30" customHeight="1" x14ac:dyDescent="0.3">
      <c r="B8" s="11" t="s">
        <v>20</v>
      </c>
      <c r="C8" s="11">
        <v>679</v>
      </c>
      <c r="D8" s="11">
        <v>320</v>
      </c>
      <c r="E8" s="11">
        <v>359</v>
      </c>
      <c r="F8" s="11"/>
      <c r="G8" s="11">
        <v>87</v>
      </c>
      <c r="H8" s="11">
        <v>118</v>
      </c>
      <c r="I8" s="11">
        <v>118</v>
      </c>
      <c r="J8" s="11">
        <v>118</v>
      </c>
      <c r="K8" s="11">
        <v>89</v>
      </c>
      <c r="L8" s="11">
        <v>148</v>
      </c>
      <c r="M8" s="11"/>
      <c r="N8" s="11">
        <v>202</v>
      </c>
      <c r="O8" s="11">
        <v>177</v>
      </c>
      <c r="P8" s="11">
        <v>116</v>
      </c>
      <c r="Q8" s="11">
        <v>180</v>
      </c>
      <c r="R8" s="11"/>
      <c r="S8" s="11">
        <v>106</v>
      </c>
      <c r="T8" s="11">
        <v>78</v>
      </c>
      <c r="U8" s="11">
        <v>52</v>
      </c>
      <c r="V8" s="11">
        <v>58</v>
      </c>
      <c r="W8" s="11">
        <v>49</v>
      </c>
      <c r="X8" s="11">
        <v>70</v>
      </c>
      <c r="Y8" s="11">
        <v>41</v>
      </c>
      <c r="Z8" s="11">
        <v>34</v>
      </c>
      <c r="AA8" s="11">
        <v>73</v>
      </c>
      <c r="AB8" s="11">
        <v>67</v>
      </c>
      <c r="AC8" s="11">
        <v>35</v>
      </c>
      <c r="AD8" s="11">
        <v>17</v>
      </c>
      <c r="AE8" s="11"/>
      <c r="AF8" s="11">
        <v>132</v>
      </c>
      <c r="AG8" s="11">
        <v>245</v>
      </c>
      <c r="AH8" s="11">
        <v>49</v>
      </c>
      <c r="AI8" s="11">
        <v>62</v>
      </c>
      <c r="AJ8" s="11">
        <v>37</v>
      </c>
      <c r="AK8" s="11"/>
      <c r="AL8" s="11">
        <v>178</v>
      </c>
      <c r="AM8" s="11">
        <v>116</v>
      </c>
      <c r="AN8" s="11">
        <v>69</v>
      </c>
      <c r="AO8" s="11">
        <v>126</v>
      </c>
      <c r="AP8" s="11">
        <v>53</v>
      </c>
      <c r="AQ8" s="11">
        <v>64</v>
      </c>
      <c r="AR8" s="11"/>
      <c r="AS8" s="11">
        <v>115</v>
      </c>
      <c r="AT8" s="11">
        <v>328</v>
      </c>
      <c r="AU8" s="11">
        <v>154</v>
      </c>
      <c r="AV8" s="11">
        <v>66</v>
      </c>
      <c r="AW8" s="11">
        <v>13</v>
      </c>
      <c r="AX8" s="11"/>
      <c r="AY8" s="11">
        <v>168</v>
      </c>
      <c r="AZ8" s="11">
        <v>268</v>
      </c>
      <c r="BA8" s="11">
        <v>134</v>
      </c>
      <c r="BB8" s="11">
        <v>83</v>
      </c>
      <c r="BC8" s="11">
        <v>21</v>
      </c>
      <c r="BD8" s="11"/>
      <c r="BE8" s="11">
        <v>22</v>
      </c>
      <c r="BF8" s="11">
        <v>125</v>
      </c>
      <c r="BG8" s="11">
        <v>328</v>
      </c>
      <c r="BH8" s="11">
        <v>198</v>
      </c>
      <c r="BI8" s="11"/>
      <c r="BJ8" s="11">
        <v>72</v>
      </c>
      <c r="BK8" s="11">
        <v>48</v>
      </c>
      <c r="BL8" s="11">
        <v>181</v>
      </c>
      <c r="BM8" s="11">
        <v>373</v>
      </c>
      <c r="BN8" s="11"/>
      <c r="BO8" s="11">
        <v>87</v>
      </c>
      <c r="BP8" s="11">
        <v>94</v>
      </c>
      <c r="BQ8" s="11">
        <v>491</v>
      </c>
      <c r="BR8" s="11"/>
      <c r="BS8" s="11">
        <v>401</v>
      </c>
      <c r="BT8" s="11">
        <v>276</v>
      </c>
      <c r="BU8" s="11"/>
      <c r="BV8" s="11">
        <v>157</v>
      </c>
      <c r="BW8" s="11">
        <v>280</v>
      </c>
      <c r="BX8" s="11">
        <v>201</v>
      </c>
      <c r="BY8" s="11"/>
      <c r="BZ8" s="11">
        <v>49</v>
      </c>
      <c r="CA8" s="11">
        <v>42</v>
      </c>
    </row>
    <row r="9" spans="2:79" x14ac:dyDescent="0.3">
      <c r="B9" s="18" t="s">
        <v>321</v>
      </c>
      <c r="C9" s="17">
        <v>0.17470270110038899</v>
      </c>
      <c r="D9" s="17">
        <v>0.176582452501376</v>
      </c>
      <c r="E9" s="17">
        <v>0.173028389166939</v>
      </c>
      <c r="F9" s="17"/>
      <c r="G9" s="17">
        <v>0.18462059040770001</v>
      </c>
      <c r="H9" s="17">
        <v>0.22238089568545</v>
      </c>
      <c r="I9" s="17">
        <v>0.14728203329043901</v>
      </c>
      <c r="J9" s="17">
        <v>0.190723828004073</v>
      </c>
      <c r="K9" s="17">
        <v>0.12685030065156699</v>
      </c>
      <c r="L9" s="17">
        <v>0.16862990654649701</v>
      </c>
      <c r="M9" s="17"/>
      <c r="N9" s="17">
        <v>0.222279447102879</v>
      </c>
      <c r="O9" s="17">
        <v>0.175059850027383</v>
      </c>
      <c r="P9" s="17">
        <v>0.13072893540912001</v>
      </c>
      <c r="Q9" s="17">
        <v>0.15209445890894599</v>
      </c>
      <c r="R9" s="17"/>
      <c r="S9" s="17">
        <v>0.12690301627101999</v>
      </c>
      <c r="T9" s="17">
        <v>0.21370874083073099</v>
      </c>
      <c r="U9" s="17">
        <v>0.23260745049912901</v>
      </c>
      <c r="V9" s="17">
        <v>0.16898545921844099</v>
      </c>
      <c r="W9" s="17">
        <v>0.16562875437173699</v>
      </c>
      <c r="X9" s="17">
        <v>0.19739776491885999</v>
      </c>
      <c r="Y9" s="17">
        <v>0.115442396859352</v>
      </c>
      <c r="Z9" s="17">
        <v>0.20253541869605199</v>
      </c>
      <c r="AA9" s="17">
        <v>0.234162661838029</v>
      </c>
      <c r="AB9" s="17">
        <v>0.16141479487355601</v>
      </c>
      <c r="AC9" s="17">
        <v>2.5799482080351599E-2</v>
      </c>
      <c r="AD9" s="17">
        <v>0.266880237215599</v>
      </c>
      <c r="AE9" s="17"/>
      <c r="AF9" s="17">
        <v>0.11361491285120701</v>
      </c>
      <c r="AG9" s="17">
        <v>0.18987194762462101</v>
      </c>
      <c r="AH9" s="17">
        <v>0.27975086042519398</v>
      </c>
      <c r="AI9" s="17">
        <v>0.102454776885971</v>
      </c>
      <c r="AJ9" s="17">
        <v>0.21491712439577601</v>
      </c>
      <c r="AK9" s="17"/>
      <c r="AL9" s="17">
        <v>0.18962864030305801</v>
      </c>
      <c r="AM9" s="17">
        <v>0.14982916109528099</v>
      </c>
      <c r="AN9" s="17">
        <v>0.217218906928792</v>
      </c>
      <c r="AO9" s="17">
        <v>0.11756354996004</v>
      </c>
      <c r="AP9" s="17">
        <v>0.20150939846260901</v>
      </c>
      <c r="AQ9" s="17">
        <v>0.19433364629251401</v>
      </c>
      <c r="AR9" s="17"/>
      <c r="AS9" s="17">
        <v>0.22833816166897</v>
      </c>
      <c r="AT9" s="17">
        <v>0.157385438970919</v>
      </c>
      <c r="AU9" s="17">
        <v>0.17383243698665099</v>
      </c>
      <c r="AV9" s="17">
        <v>0.151752104507865</v>
      </c>
      <c r="AW9" s="17">
        <v>0.31076252482651501</v>
      </c>
      <c r="AX9" s="17"/>
      <c r="AY9" s="17">
        <v>0.24007709039667799</v>
      </c>
      <c r="AZ9" s="17">
        <v>0.14803541649125701</v>
      </c>
      <c r="BA9" s="17">
        <v>0.13553235746987999</v>
      </c>
      <c r="BB9" s="17">
        <v>0.20723211379655601</v>
      </c>
      <c r="BC9" s="17">
        <v>0.10810516148327701</v>
      </c>
      <c r="BD9" s="17"/>
      <c r="BE9" s="17">
        <v>0.15749381480480701</v>
      </c>
      <c r="BF9" s="17">
        <v>0.14201033124956899</v>
      </c>
      <c r="BG9" s="17">
        <v>0.18093495441833399</v>
      </c>
      <c r="BH9" s="17">
        <v>0.18783704094949999</v>
      </c>
      <c r="BI9" s="17"/>
      <c r="BJ9" s="17">
        <v>9.28004867582021E-2</v>
      </c>
      <c r="BK9" s="17">
        <v>0.268604874659371</v>
      </c>
      <c r="BL9" s="17">
        <v>0.18544573325070099</v>
      </c>
      <c r="BM9" s="17">
        <v>0.17587713289377499</v>
      </c>
      <c r="BN9" s="17"/>
      <c r="BO9" s="17">
        <v>0.17729078969484799</v>
      </c>
      <c r="BP9" s="17">
        <v>0.219643021027809</v>
      </c>
      <c r="BQ9" s="17">
        <v>0.168191703463375</v>
      </c>
      <c r="BR9" s="17"/>
      <c r="BS9" s="17">
        <v>0.193775777140899</v>
      </c>
      <c r="BT9" s="17">
        <v>0.148302340176098</v>
      </c>
      <c r="BU9" s="17"/>
      <c r="BV9" s="17">
        <v>0.18103616890869401</v>
      </c>
      <c r="BW9" s="17">
        <v>0.17516142587061501</v>
      </c>
      <c r="BX9" s="17">
        <v>0.17347863574001199</v>
      </c>
      <c r="BY9" s="17"/>
      <c r="BZ9" s="17">
        <v>0.166576271160642</v>
      </c>
      <c r="CA9" s="17">
        <v>0.22308055355095999</v>
      </c>
    </row>
    <row r="10" spans="2:79" x14ac:dyDescent="0.3">
      <c r="B10" s="18" t="s">
        <v>322</v>
      </c>
      <c r="C10" s="17">
        <v>0.25617812225372</v>
      </c>
      <c r="D10" s="17">
        <v>0.22133277243455901</v>
      </c>
      <c r="E10" s="17">
        <v>0.287215197154573</v>
      </c>
      <c r="F10" s="17"/>
      <c r="G10" s="17">
        <v>0.34968768239854198</v>
      </c>
      <c r="H10" s="17">
        <v>0.30709684119407799</v>
      </c>
      <c r="I10" s="17">
        <v>0.33410542147894001</v>
      </c>
      <c r="J10" s="17">
        <v>0.15306946311863601</v>
      </c>
      <c r="K10" s="17">
        <v>0.218364998632747</v>
      </c>
      <c r="L10" s="17">
        <v>0.203625988910864</v>
      </c>
      <c r="M10" s="17"/>
      <c r="N10" s="17">
        <v>0.27047540100255402</v>
      </c>
      <c r="O10" s="17">
        <v>0.26330967577657899</v>
      </c>
      <c r="P10" s="17">
        <v>0.261757738120659</v>
      </c>
      <c r="Q10" s="17">
        <v>0.228323325550084</v>
      </c>
      <c r="R10" s="17"/>
      <c r="S10" s="17">
        <v>0.23622428686618599</v>
      </c>
      <c r="T10" s="17">
        <v>0.27269921842072298</v>
      </c>
      <c r="U10" s="17">
        <v>0.17737365323593299</v>
      </c>
      <c r="V10" s="17">
        <v>0.299043463320815</v>
      </c>
      <c r="W10" s="17">
        <v>0.23936189388526199</v>
      </c>
      <c r="X10" s="17">
        <v>0.22546356423624</v>
      </c>
      <c r="Y10" s="17">
        <v>0.36888914260535799</v>
      </c>
      <c r="Z10" s="17">
        <v>0.32359637372829297</v>
      </c>
      <c r="AA10" s="17">
        <v>0.27234026792836402</v>
      </c>
      <c r="AB10" s="17">
        <v>0.22701031971792099</v>
      </c>
      <c r="AC10" s="17">
        <v>0.189576488557818</v>
      </c>
      <c r="AD10" s="17">
        <v>0.34727315339064802</v>
      </c>
      <c r="AE10" s="17"/>
      <c r="AF10" s="17">
        <v>0.228786849334562</v>
      </c>
      <c r="AG10" s="17">
        <v>0.33252528290348898</v>
      </c>
      <c r="AH10" s="17">
        <v>0.147798839460177</v>
      </c>
      <c r="AI10" s="17">
        <v>0.21324441214082701</v>
      </c>
      <c r="AJ10" s="17">
        <v>0.27843221599728102</v>
      </c>
      <c r="AK10" s="17"/>
      <c r="AL10" s="17">
        <v>0.32342698035235901</v>
      </c>
      <c r="AM10" s="17">
        <v>0.23254831778012899</v>
      </c>
      <c r="AN10" s="17">
        <v>0.29965798411341199</v>
      </c>
      <c r="AO10" s="17">
        <v>0.19810771720447801</v>
      </c>
      <c r="AP10" s="17">
        <v>0.287615029495768</v>
      </c>
      <c r="AQ10" s="17">
        <v>0.255183491523923</v>
      </c>
      <c r="AR10" s="17"/>
      <c r="AS10" s="17">
        <v>0.24279170154164201</v>
      </c>
      <c r="AT10" s="17">
        <v>0.27145030134231601</v>
      </c>
      <c r="AU10" s="17">
        <v>0.21060005785345601</v>
      </c>
      <c r="AV10" s="17">
        <v>0.29627552742425201</v>
      </c>
      <c r="AW10" s="17">
        <v>0.29738563956522102</v>
      </c>
      <c r="AX10" s="17"/>
      <c r="AY10" s="17">
        <v>0.21457729270548201</v>
      </c>
      <c r="AZ10" s="17">
        <v>0.276150073175777</v>
      </c>
      <c r="BA10" s="17">
        <v>0.27331288002665</v>
      </c>
      <c r="BB10" s="17">
        <v>0.233063693762114</v>
      </c>
      <c r="BC10" s="17">
        <v>0.29106845326081299</v>
      </c>
      <c r="BD10" s="17"/>
      <c r="BE10" s="17">
        <v>9.3822027920512099E-2</v>
      </c>
      <c r="BF10" s="17">
        <v>0.31121088958300402</v>
      </c>
      <c r="BG10" s="17">
        <v>0.26588253114545402</v>
      </c>
      <c r="BH10" s="17">
        <v>0.22694574942625501</v>
      </c>
      <c r="BI10" s="17"/>
      <c r="BJ10" s="17">
        <v>0.29185256348744998</v>
      </c>
      <c r="BK10" s="17">
        <v>0.23180099697449799</v>
      </c>
      <c r="BL10" s="17">
        <v>0.246973046701807</v>
      </c>
      <c r="BM10" s="17">
        <v>0.26058940070777298</v>
      </c>
      <c r="BN10" s="17"/>
      <c r="BO10" s="17">
        <v>0.38148541393823399</v>
      </c>
      <c r="BP10" s="17">
        <v>0.18641625342228199</v>
      </c>
      <c r="BQ10" s="17">
        <v>0.249288323889055</v>
      </c>
      <c r="BR10" s="17"/>
      <c r="BS10" s="17">
        <v>0.25051536452672502</v>
      </c>
      <c r="BT10" s="17">
        <v>0.26622238627678901</v>
      </c>
      <c r="BU10" s="17"/>
      <c r="BV10" s="17">
        <v>0.28489139763125998</v>
      </c>
      <c r="BW10" s="17">
        <v>0.27230707732710902</v>
      </c>
      <c r="BX10" s="17">
        <v>0.22573850376018001</v>
      </c>
      <c r="BY10" s="17"/>
      <c r="BZ10" s="17">
        <v>0.33315609286214498</v>
      </c>
      <c r="CA10" s="17">
        <v>0.281411526584953</v>
      </c>
    </row>
    <row r="11" spans="2:79" x14ac:dyDescent="0.3">
      <c r="B11" s="18" t="s">
        <v>323</v>
      </c>
      <c r="C11" s="17">
        <v>0.24655487944823201</v>
      </c>
      <c r="D11" s="17">
        <v>0.23206349108886001</v>
      </c>
      <c r="E11" s="17">
        <v>0.259462492896263</v>
      </c>
      <c r="F11" s="17"/>
      <c r="G11" s="17">
        <v>0.21739656206322799</v>
      </c>
      <c r="H11" s="17">
        <v>0.181497950188755</v>
      </c>
      <c r="I11" s="17">
        <v>0.27475360450415398</v>
      </c>
      <c r="J11" s="17">
        <v>0.18688665332530299</v>
      </c>
      <c r="K11" s="17">
        <v>0.33492526257324701</v>
      </c>
      <c r="L11" s="17">
        <v>0.28763556219418501</v>
      </c>
      <c r="M11" s="17"/>
      <c r="N11" s="17">
        <v>0.223745070603482</v>
      </c>
      <c r="O11" s="17">
        <v>0.25142586296346298</v>
      </c>
      <c r="P11" s="17">
        <v>0.23450470946726801</v>
      </c>
      <c r="Q11" s="17">
        <v>0.27349950120146799</v>
      </c>
      <c r="R11" s="17"/>
      <c r="S11" s="17">
        <v>0.244537501835001</v>
      </c>
      <c r="T11" s="17">
        <v>0.246695364048723</v>
      </c>
      <c r="U11" s="17">
        <v>0.15498574344521501</v>
      </c>
      <c r="V11" s="17">
        <v>0.16423399246137199</v>
      </c>
      <c r="W11" s="17">
        <v>0.25809501230265502</v>
      </c>
      <c r="X11" s="17">
        <v>0.298802871204153</v>
      </c>
      <c r="Y11" s="17">
        <v>0.28225893273670999</v>
      </c>
      <c r="Z11" s="17">
        <v>0.24278386262583801</v>
      </c>
      <c r="AA11" s="17">
        <v>0.24152216402895299</v>
      </c>
      <c r="AB11" s="17">
        <v>0.24470411101626999</v>
      </c>
      <c r="AC11" s="17">
        <v>0.433527286844196</v>
      </c>
      <c r="AD11" s="17">
        <v>0.13293512064104401</v>
      </c>
      <c r="AE11" s="17"/>
      <c r="AF11" s="17">
        <v>0.353502342466257</v>
      </c>
      <c r="AG11" s="17">
        <v>0.22330795681307899</v>
      </c>
      <c r="AH11" s="17">
        <v>0.21747145641482701</v>
      </c>
      <c r="AI11" s="17">
        <v>0.24552251445363199</v>
      </c>
      <c r="AJ11" s="17">
        <v>0.18300785556868901</v>
      </c>
      <c r="AK11" s="17"/>
      <c r="AL11" s="17">
        <v>0.225645251784519</v>
      </c>
      <c r="AM11" s="17">
        <v>0.31730976585032999</v>
      </c>
      <c r="AN11" s="17">
        <v>0.221020357748068</v>
      </c>
      <c r="AO11" s="17">
        <v>0.24179568962914499</v>
      </c>
      <c r="AP11" s="17">
        <v>0.185164949674229</v>
      </c>
      <c r="AQ11" s="17">
        <v>0.258530675396759</v>
      </c>
      <c r="AR11" s="17"/>
      <c r="AS11" s="17">
        <v>0.22388169167651101</v>
      </c>
      <c r="AT11" s="17">
        <v>0.25820352595176399</v>
      </c>
      <c r="AU11" s="17">
        <v>0.279265693234035</v>
      </c>
      <c r="AV11" s="17">
        <v>0.169592047577663</v>
      </c>
      <c r="AW11" s="17">
        <v>0.22373504863786001</v>
      </c>
      <c r="AX11" s="17"/>
      <c r="AY11" s="17">
        <v>0.24557240407829201</v>
      </c>
      <c r="AZ11" s="17">
        <v>0.264419248813137</v>
      </c>
      <c r="BA11" s="17">
        <v>0.232185912897788</v>
      </c>
      <c r="BB11" s="17">
        <v>0.25389030617492597</v>
      </c>
      <c r="BC11" s="17">
        <v>0.147591469773975</v>
      </c>
      <c r="BD11" s="17"/>
      <c r="BE11" s="17">
        <v>0.33732238215782701</v>
      </c>
      <c r="BF11" s="17">
        <v>0.21193232180713101</v>
      </c>
      <c r="BG11" s="17">
        <v>0.24381185179304701</v>
      </c>
      <c r="BH11" s="17">
        <v>0.26036395129760098</v>
      </c>
      <c r="BI11" s="17"/>
      <c r="BJ11" s="17">
        <v>0.16219751619223</v>
      </c>
      <c r="BK11" s="17">
        <v>0.29480042627554898</v>
      </c>
      <c r="BL11" s="17">
        <v>0.229400854928964</v>
      </c>
      <c r="BM11" s="17">
        <v>0.26333702959889899</v>
      </c>
      <c r="BN11" s="17"/>
      <c r="BO11" s="17">
        <v>0.16527755254503701</v>
      </c>
      <c r="BP11" s="17">
        <v>0.237411400595959</v>
      </c>
      <c r="BQ11" s="17">
        <v>0.26025845992415703</v>
      </c>
      <c r="BR11" s="17"/>
      <c r="BS11" s="17">
        <v>0.26566275194484801</v>
      </c>
      <c r="BT11" s="17">
        <v>0.21345722670845499</v>
      </c>
      <c r="BU11" s="17"/>
      <c r="BV11" s="17">
        <v>0.26376161450707297</v>
      </c>
      <c r="BW11" s="17">
        <v>0.23154374227296201</v>
      </c>
      <c r="BX11" s="17">
        <v>0.25044047460374802</v>
      </c>
      <c r="BY11" s="17"/>
      <c r="BZ11" s="17">
        <v>0.158640625849192</v>
      </c>
      <c r="CA11" s="17">
        <v>0.17253093579163101</v>
      </c>
    </row>
    <row r="12" spans="2:79" x14ac:dyDescent="0.3">
      <c r="B12" s="18" t="s">
        <v>324</v>
      </c>
      <c r="C12" s="17">
        <v>0.151787161386853</v>
      </c>
      <c r="D12" s="17">
        <v>0.15225417887690501</v>
      </c>
      <c r="E12" s="17">
        <v>0.15137118459528801</v>
      </c>
      <c r="F12" s="17"/>
      <c r="G12" s="17">
        <v>9.4974632772105494E-2</v>
      </c>
      <c r="H12" s="17">
        <v>0.19634227227404399</v>
      </c>
      <c r="I12" s="17">
        <v>0.120022319439283</v>
      </c>
      <c r="J12" s="17">
        <v>0.20981201841779201</v>
      </c>
      <c r="K12" s="17">
        <v>0.15975927873126899</v>
      </c>
      <c r="L12" s="17">
        <v>0.12375284482120601</v>
      </c>
      <c r="M12" s="17"/>
      <c r="N12" s="17">
        <v>0.12985068419422099</v>
      </c>
      <c r="O12" s="17">
        <v>0.142649640778576</v>
      </c>
      <c r="P12" s="17">
        <v>0.13936287040405099</v>
      </c>
      <c r="Q12" s="17">
        <v>0.19582606261892199</v>
      </c>
      <c r="R12" s="17"/>
      <c r="S12" s="17">
        <v>0.20451881676938399</v>
      </c>
      <c r="T12" s="17">
        <v>0.122290524569294</v>
      </c>
      <c r="U12" s="17">
        <v>0.196794983689838</v>
      </c>
      <c r="V12" s="17">
        <v>0.17646989711584801</v>
      </c>
      <c r="W12" s="17">
        <v>0.15956963705676599</v>
      </c>
      <c r="X12" s="17">
        <v>0.14000081422827099</v>
      </c>
      <c r="Y12" s="17">
        <v>9.7539973753506107E-2</v>
      </c>
      <c r="Z12" s="17">
        <v>8.9242388355318197E-2</v>
      </c>
      <c r="AA12" s="17">
        <v>0.107227953713598</v>
      </c>
      <c r="AB12" s="17">
        <v>0.14446678131507401</v>
      </c>
      <c r="AC12" s="17">
        <v>0.24427116980788399</v>
      </c>
      <c r="AD12" s="17">
        <v>4.7860891269940399E-2</v>
      </c>
      <c r="AE12" s="17"/>
      <c r="AF12" s="17">
        <v>0.147094116303183</v>
      </c>
      <c r="AG12" s="17">
        <v>0.13368773963316</v>
      </c>
      <c r="AH12" s="17">
        <v>0.200011445721203</v>
      </c>
      <c r="AI12" s="17">
        <v>0.11487502822135499</v>
      </c>
      <c r="AJ12" s="17">
        <v>0.19778629608259601</v>
      </c>
      <c r="AK12" s="17"/>
      <c r="AL12" s="17">
        <v>0.12863641784038801</v>
      </c>
      <c r="AM12" s="17">
        <v>0.114401512681701</v>
      </c>
      <c r="AN12" s="17">
        <v>0.16802071335739399</v>
      </c>
      <c r="AO12" s="17">
        <v>0.122268860344738</v>
      </c>
      <c r="AP12" s="17">
        <v>0.16651613385074099</v>
      </c>
      <c r="AQ12" s="17">
        <v>0.225335113152724</v>
      </c>
      <c r="AR12" s="17"/>
      <c r="AS12" s="17">
        <v>0.14808011869830801</v>
      </c>
      <c r="AT12" s="17">
        <v>0.14850927369957201</v>
      </c>
      <c r="AU12" s="17">
        <v>0.137363265258197</v>
      </c>
      <c r="AV12" s="17">
        <v>0.19382387626654499</v>
      </c>
      <c r="AW12" s="17">
        <v>0.168116786970404</v>
      </c>
      <c r="AX12" s="17"/>
      <c r="AY12" s="17">
        <v>9.5120051408560197E-2</v>
      </c>
      <c r="AZ12" s="17">
        <v>0.15391123807590301</v>
      </c>
      <c r="BA12" s="17">
        <v>0.21819856447492</v>
      </c>
      <c r="BB12" s="17">
        <v>0.13124052575554301</v>
      </c>
      <c r="BC12" s="17">
        <v>0.21420169223898999</v>
      </c>
      <c r="BD12" s="17"/>
      <c r="BE12" s="17">
        <v>0.232553159267542</v>
      </c>
      <c r="BF12" s="17">
        <v>0.131794592897885</v>
      </c>
      <c r="BG12" s="17">
        <v>0.14389581865491299</v>
      </c>
      <c r="BH12" s="17">
        <v>0.16105909797411</v>
      </c>
      <c r="BI12" s="17"/>
      <c r="BJ12" s="17">
        <v>0.203542289558686</v>
      </c>
      <c r="BK12" s="17">
        <v>0.14675105175053599</v>
      </c>
      <c r="BL12" s="17">
        <v>0.13825678473712899</v>
      </c>
      <c r="BM12" s="17">
        <v>0.14455212980774601</v>
      </c>
      <c r="BN12" s="17"/>
      <c r="BO12" s="17">
        <v>0.17349907432810599</v>
      </c>
      <c r="BP12" s="17">
        <v>0.16824270808661501</v>
      </c>
      <c r="BQ12" s="17">
        <v>0.141992668096316</v>
      </c>
      <c r="BR12" s="17"/>
      <c r="BS12" s="17">
        <v>0.13817132535427801</v>
      </c>
      <c r="BT12" s="17">
        <v>0.17261393378746201</v>
      </c>
      <c r="BU12" s="17"/>
      <c r="BV12" s="17">
        <v>0.151751433512444</v>
      </c>
      <c r="BW12" s="17">
        <v>0.179184670682495</v>
      </c>
      <c r="BX12" s="17">
        <v>0.104909930703269</v>
      </c>
      <c r="BY12" s="17"/>
      <c r="BZ12" s="17">
        <v>0.19579131842584199</v>
      </c>
      <c r="CA12" s="17">
        <v>0.14253449734753501</v>
      </c>
    </row>
    <row r="13" spans="2:79" x14ac:dyDescent="0.3">
      <c r="B13" s="18" t="s">
        <v>325</v>
      </c>
      <c r="C13" s="17">
        <v>8.3194397755220403E-2</v>
      </c>
      <c r="D13" s="17">
        <v>0.10738912182352101</v>
      </c>
      <c r="E13" s="17">
        <v>6.1643933575337401E-2</v>
      </c>
      <c r="F13" s="17"/>
      <c r="G13" s="17">
        <v>7.7113659199469595E-2</v>
      </c>
      <c r="H13" s="17">
        <v>6.5249852177368006E-2</v>
      </c>
      <c r="I13" s="17">
        <v>4.4778412682403103E-2</v>
      </c>
      <c r="J13" s="17">
        <v>0.126325559578818</v>
      </c>
      <c r="K13" s="17">
        <v>6.5249122200723195E-2</v>
      </c>
      <c r="L13" s="17">
        <v>0.10803488263330301</v>
      </c>
      <c r="M13" s="17"/>
      <c r="N13" s="17">
        <v>9.2013179410975907E-2</v>
      </c>
      <c r="O13" s="17">
        <v>7.93042187562987E-2</v>
      </c>
      <c r="P13" s="17">
        <v>0.133028028708885</v>
      </c>
      <c r="Q13" s="17">
        <v>4.6301776248003898E-2</v>
      </c>
      <c r="R13" s="17"/>
      <c r="S13" s="17">
        <v>8.0919581037970603E-2</v>
      </c>
      <c r="T13" s="17">
        <v>9.2950509578746801E-2</v>
      </c>
      <c r="U13" s="17">
        <v>0.12172070739452701</v>
      </c>
      <c r="V13" s="17">
        <v>0.105974051492097</v>
      </c>
      <c r="W13" s="17">
        <v>7.0843928266466002E-2</v>
      </c>
      <c r="X13" s="17">
        <v>8.5748731824815502E-2</v>
      </c>
      <c r="Y13" s="17">
        <v>9.0071244632688896E-2</v>
      </c>
      <c r="Z13" s="17">
        <v>8.8052192139162502E-2</v>
      </c>
      <c r="AA13" s="17">
        <v>2.3414771482697602E-2</v>
      </c>
      <c r="AB13" s="17">
        <v>0.11928468904322601</v>
      </c>
      <c r="AC13" s="17">
        <v>3.3733276211154198E-2</v>
      </c>
      <c r="AD13" s="17">
        <v>7.0285836183372793E-2</v>
      </c>
      <c r="AE13" s="17"/>
      <c r="AF13" s="17">
        <v>9.2003867429807207E-2</v>
      </c>
      <c r="AG13" s="17">
        <v>5.9213812103082103E-2</v>
      </c>
      <c r="AH13" s="17">
        <v>8.8779575945665004E-2</v>
      </c>
      <c r="AI13" s="17">
        <v>0.150483931372764</v>
      </c>
      <c r="AJ13" s="17">
        <v>9.9885245031335307E-2</v>
      </c>
      <c r="AK13" s="17"/>
      <c r="AL13" s="17">
        <v>7.9992746109917398E-2</v>
      </c>
      <c r="AM13" s="17">
        <v>9.8700507445990501E-2</v>
      </c>
      <c r="AN13" s="17">
        <v>5.10929481517318E-2</v>
      </c>
      <c r="AO13" s="17">
        <v>0.16282937508761</v>
      </c>
      <c r="AP13" s="17">
        <v>1.5178546379864899E-2</v>
      </c>
      <c r="AQ13" s="17">
        <v>4.7675851715517102E-2</v>
      </c>
      <c r="AR13" s="17"/>
      <c r="AS13" s="17">
        <v>9.9336574967546901E-2</v>
      </c>
      <c r="AT13" s="17">
        <v>8.3911266797556505E-2</v>
      </c>
      <c r="AU13" s="17">
        <v>7.8340014293723295E-2</v>
      </c>
      <c r="AV13" s="17">
        <v>8.3755920256427793E-2</v>
      </c>
      <c r="AW13" s="17">
        <v>0</v>
      </c>
      <c r="AX13" s="17"/>
      <c r="AY13" s="17">
        <v>9.8440115016990196E-2</v>
      </c>
      <c r="AZ13" s="17">
        <v>8.1968412023015205E-2</v>
      </c>
      <c r="BA13" s="17">
        <v>6.3343819950132996E-2</v>
      </c>
      <c r="BB13" s="17">
        <v>0.114479936936062</v>
      </c>
      <c r="BC13" s="17">
        <v>0</v>
      </c>
      <c r="BD13" s="17"/>
      <c r="BE13" s="17">
        <v>0.136346868792599</v>
      </c>
      <c r="BF13" s="17">
        <v>0.106602852696421</v>
      </c>
      <c r="BG13" s="17">
        <v>7.9437508110113103E-2</v>
      </c>
      <c r="BH13" s="17">
        <v>7.1475013272292207E-2</v>
      </c>
      <c r="BI13" s="17"/>
      <c r="BJ13" s="17">
        <v>0.13579085836823099</v>
      </c>
      <c r="BK13" s="17">
        <v>4.3072450070792898E-2</v>
      </c>
      <c r="BL13" s="17">
        <v>9.5854153145370199E-2</v>
      </c>
      <c r="BM13" s="17">
        <v>7.3192070724263494E-2</v>
      </c>
      <c r="BN13" s="17"/>
      <c r="BO13" s="17">
        <v>5.13572594149578E-2</v>
      </c>
      <c r="BP13" s="17">
        <v>0.10620023068292</v>
      </c>
      <c r="BQ13" s="17">
        <v>8.5614567758607693E-2</v>
      </c>
      <c r="BR13" s="17"/>
      <c r="BS13" s="17">
        <v>8.8603344983467502E-2</v>
      </c>
      <c r="BT13" s="17">
        <v>7.5948484353435305E-2</v>
      </c>
      <c r="BU13" s="17"/>
      <c r="BV13" s="17">
        <v>2.5491499833747999E-2</v>
      </c>
      <c r="BW13" s="17">
        <v>7.42906979809351E-2</v>
      </c>
      <c r="BX13" s="17">
        <v>0.14204359266627101</v>
      </c>
      <c r="BY13" s="17"/>
      <c r="BZ13" s="17">
        <v>8.6684477147376995E-2</v>
      </c>
      <c r="CA13" s="17">
        <v>7.6758509956352805E-2</v>
      </c>
    </row>
    <row r="14" spans="2:79" x14ac:dyDescent="0.3">
      <c r="B14" s="18" t="s">
        <v>326</v>
      </c>
      <c r="C14" s="17">
        <v>5.4870516484065997E-2</v>
      </c>
      <c r="D14" s="17">
        <v>6.3227531282500096E-2</v>
      </c>
      <c r="E14" s="17">
        <v>4.74268462212434E-2</v>
      </c>
      <c r="F14" s="17"/>
      <c r="G14" s="17">
        <v>6.4860418759375996E-2</v>
      </c>
      <c r="H14" s="17">
        <v>1.9610518858774999E-2</v>
      </c>
      <c r="I14" s="17">
        <v>4.1794005363675703E-2</v>
      </c>
      <c r="J14" s="17">
        <v>8.5476229452250793E-2</v>
      </c>
      <c r="K14" s="17">
        <v>7.5310180572768795E-2</v>
      </c>
      <c r="L14" s="17">
        <v>5.0817210757707801E-2</v>
      </c>
      <c r="M14" s="17"/>
      <c r="N14" s="17">
        <v>3.8166693506021303E-2</v>
      </c>
      <c r="O14" s="17">
        <v>4.2038486491422201E-2</v>
      </c>
      <c r="P14" s="17">
        <v>8.3163640726507296E-2</v>
      </c>
      <c r="Q14" s="17">
        <v>6.3799087093808104E-2</v>
      </c>
      <c r="R14" s="17"/>
      <c r="S14" s="17">
        <v>7.9022778727749807E-2</v>
      </c>
      <c r="T14" s="17">
        <v>2.6370562862150601E-2</v>
      </c>
      <c r="U14" s="17">
        <v>9.7773089936009402E-2</v>
      </c>
      <c r="V14" s="17">
        <v>1.5724421352964601E-2</v>
      </c>
      <c r="W14" s="17">
        <v>4.7041790973425202E-2</v>
      </c>
      <c r="X14" s="17">
        <v>5.2586253587660697E-2</v>
      </c>
      <c r="Y14" s="17">
        <v>0</v>
      </c>
      <c r="Z14" s="17">
        <v>2.3729478126750799E-2</v>
      </c>
      <c r="AA14" s="17">
        <v>7.9361156056230106E-2</v>
      </c>
      <c r="AB14" s="17">
        <v>7.1019592413427299E-2</v>
      </c>
      <c r="AC14" s="17">
        <v>3.73116332876774E-2</v>
      </c>
      <c r="AD14" s="17">
        <v>0.13476476129939499</v>
      </c>
      <c r="AE14" s="17"/>
      <c r="AF14" s="17">
        <v>1.44089566011421E-2</v>
      </c>
      <c r="AG14" s="17">
        <v>3.5856339212431199E-2</v>
      </c>
      <c r="AH14" s="17">
        <v>6.6187822032933594E-2</v>
      </c>
      <c r="AI14" s="17">
        <v>9.6865001799865999E-2</v>
      </c>
      <c r="AJ14" s="17">
        <v>2.59712629243232E-2</v>
      </c>
      <c r="AK14" s="17"/>
      <c r="AL14" s="17">
        <v>4.2113421238288901E-2</v>
      </c>
      <c r="AM14" s="17">
        <v>5.3018454997732598E-2</v>
      </c>
      <c r="AN14" s="17">
        <v>2.7818209823715499E-2</v>
      </c>
      <c r="AO14" s="17">
        <v>6.4125616129328794E-2</v>
      </c>
      <c r="AP14" s="17">
        <v>0.144015942136789</v>
      </c>
      <c r="AQ14" s="17">
        <v>0</v>
      </c>
      <c r="AR14" s="17"/>
      <c r="AS14" s="17">
        <v>5.7571751447021598E-2</v>
      </c>
      <c r="AT14" s="17">
        <v>4.8352408213785399E-2</v>
      </c>
      <c r="AU14" s="17">
        <v>8.2940644893296001E-2</v>
      </c>
      <c r="AV14" s="17">
        <v>3.1156722260281201E-2</v>
      </c>
      <c r="AW14" s="17">
        <v>0</v>
      </c>
      <c r="AX14" s="17"/>
      <c r="AY14" s="17">
        <v>6.5216204981014395E-2</v>
      </c>
      <c r="AZ14" s="17">
        <v>4.83744786661926E-2</v>
      </c>
      <c r="BA14" s="17">
        <v>5.6217414300828598E-2</v>
      </c>
      <c r="BB14" s="17">
        <v>3.7411783460492301E-2</v>
      </c>
      <c r="BC14" s="17">
        <v>0.12780354572299299</v>
      </c>
      <c r="BD14" s="17"/>
      <c r="BE14" s="17">
        <v>4.24617470567124E-2</v>
      </c>
      <c r="BF14" s="17">
        <v>5.6768150151210103E-2</v>
      </c>
      <c r="BG14" s="17">
        <v>5.4795336519629E-2</v>
      </c>
      <c r="BH14" s="17">
        <v>5.6935915974116402E-2</v>
      </c>
      <c r="BI14" s="17"/>
      <c r="BJ14" s="17">
        <v>4.24256970020171E-2</v>
      </c>
      <c r="BK14" s="17">
        <v>1.49702002692542E-2</v>
      </c>
      <c r="BL14" s="17">
        <v>7.1509987197230895E-2</v>
      </c>
      <c r="BM14" s="17">
        <v>5.2497922885773297E-2</v>
      </c>
      <c r="BN14" s="17"/>
      <c r="BO14" s="17">
        <v>5.1089910078816698E-2</v>
      </c>
      <c r="BP14" s="17">
        <v>6.0896133411932798E-2</v>
      </c>
      <c r="BQ14" s="17">
        <v>5.51894894491523E-2</v>
      </c>
      <c r="BR14" s="17"/>
      <c r="BS14" s="17">
        <v>3.7798777916157697E-2</v>
      </c>
      <c r="BT14" s="17">
        <v>8.0013475823930605E-2</v>
      </c>
      <c r="BU14" s="17"/>
      <c r="BV14" s="17">
        <v>6.5876981028001505E-2</v>
      </c>
      <c r="BW14" s="17">
        <v>5.0650961609579999E-2</v>
      </c>
      <c r="BX14" s="17">
        <v>5.4090936116770801E-2</v>
      </c>
      <c r="BY14" s="17"/>
      <c r="BZ14" s="17">
        <v>3.8556773185176703E-2</v>
      </c>
      <c r="CA14" s="17">
        <v>2.84254429777459E-2</v>
      </c>
    </row>
    <row r="15" spans="2:79" x14ac:dyDescent="0.3">
      <c r="B15" s="18" t="s">
        <v>327</v>
      </c>
      <c r="C15" s="19">
        <v>3.2712221571520199E-2</v>
      </c>
      <c r="D15" s="19">
        <v>4.7150451992278498E-2</v>
      </c>
      <c r="E15" s="19">
        <v>1.9851956390355599E-2</v>
      </c>
      <c r="F15" s="19"/>
      <c r="G15" s="19">
        <v>1.13464543995789E-2</v>
      </c>
      <c r="H15" s="19">
        <v>7.8216696215302004E-3</v>
      </c>
      <c r="I15" s="19">
        <v>3.7264203241104001E-2</v>
      </c>
      <c r="J15" s="19">
        <v>4.7706248103126798E-2</v>
      </c>
      <c r="K15" s="19">
        <v>1.9540856637677899E-2</v>
      </c>
      <c r="L15" s="19">
        <v>5.7503604136237299E-2</v>
      </c>
      <c r="M15" s="19"/>
      <c r="N15" s="19">
        <v>2.34695241798673E-2</v>
      </c>
      <c r="O15" s="19">
        <v>4.6212265206277497E-2</v>
      </c>
      <c r="P15" s="19">
        <v>1.7454077163510998E-2</v>
      </c>
      <c r="Q15" s="19">
        <v>4.0155788378768299E-2</v>
      </c>
      <c r="R15" s="19"/>
      <c r="S15" s="19">
        <v>2.7874018492689001E-2</v>
      </c>
      <c r="T15" s="19">
        <v>2.5285079689631E-2</v>
      </c>
      <c r="U15" s="19">
        <v>1.87443717993496E-2</v>
      </c>
      <c r="V15" s="19">
        <v>6.9568715038461806E-2</v>
      </c>
      <c r="W15" s="19">
        <v>5.9458983143689297E-2</v>
      </c>
      <c r="X15" s="19">
        <v>0</v>
      </c>
      <c r="Y15" s="19">
        <v>4.57983094123844E-2</v>
      </c>
      <c r="Z15" s="19">
        <v>3.0060286328586601E-2</v>
      </c>
      <c r="AA15" s="19">
        <v>4.19710249521279E-2</v>
      </c>
      <c r="AB15" s="19">
        <v>3.2099711620525703E-2</v>
      </c>
      <c r="AC15" s="19">
        <v>3.5780663210919002E-2</v>
      </c>
      <c r="AD15" s="19">
        <v>0</v>
      </c>
      <c r="AE15" s="19"/>
      <c r="AF15" s="19">
        <v>5.0588955013841697E-2</v>
      </c>
      <c r="AG15" s="19">
        <v>2.5536921710137599E-2</v>
      </c>
      <c r="AH15" s="19">
        <v>0</v>
      </c>
      <c r="AI15" s="19">
        <v>7.6554335125586195E-2</v>
      </c>
      <c r="AJ15" s="19">
        <v>0</v>
      </c>
      <c r="AK15" s="19"/>
      <c r="AL15" s="19">
        <v>1.0556542371468899E-2</v>
      </c>
      <c r="AM15" s="19">
        <v>3.41922801488376E-2</v>
      </c>
      <c r="AN15" s="19">
        <v>1.51708798768861E-2</v>
      </c>
      <c r="AO15" s="19">
        <v>9.3309191644660602E-2</v>
      </c>
      <c r="AP15" s="19">
        <v>0</v>
      </c>
      <c r="AQ15" s="19">
        <v>1.8941221918563199E-2</v>
      </c>
      <c r="AR15" s="19"/>
      <c r="AS15" s="19">
        <v>0</v>
      </c>
      <c r="AT15" s="19">
        <v>3.2187785024088103E-2</v>
      </c>
      <c r="AU15" s="19">
        <v>3.7657887480641597E-2</v>
      </c>
      <c r="AV15" s="19">
        <v>7.3643801706966106E-2</v>
      </c>
      <c r="AW15" s="19">
        <v>0</v>
      </c>
      <c r="AX15" s="19"/>
      <c r="AY15" s="19">
        <v>4.09968414129828E-2</v>
      </c>
      <c r="AZ15" s="19">
        <v>2.7141132754718099E-2</v>
      </c>
      <c r="BA15" s="19">
        <v>2.1209050879800601E-2</v>
      </c>
      <c r="BB15" s="19">
        <v>2.26816401143068E-2</v>
      </c>
      <c r="BC15" s="19">
        <v>0.111229677519952</v>
      </c>
      <c r="BD15" s="19"/>
      <c r="BE15" s="19">
        <v>0</v>
      </c>
      <c r="BF15" s="19">
        <v>3.96808616147791E-2</v>
      </c>
      <c r="BG15" s="19">
        <v>3.12419993585101E-2</v>
      </c>
      <c r="BH15" s="19">
        <v>3.5383231106126498E-2</v>
      </c>
      <c r="BI15" s="19"/>
      <c r="BJ15" s="19">
        <v>7.1390588633183899E-2</v>
      </c>
      <c r="BK15" s="19">
        <v>0</v>
      </c>
      <c r="BL15" s="19">
        <v>3.2559440038797897E-2</v>
      </c>
      <c r="BM15" s="19">
        <v>2.9954313381770199E-2</v>
      </c>
      <c r="BN15" s="19"/>
      <c r="BO15" s="19">
        <v>0</v>
      </c>
      <c r="BP15" s="19">
        <v>2.1190252772481901E-2</v>
      </c>
      <c r="BQ15" s="19">
        <v>3.94647874193369E-2</v>
      </c>
      <c r="BR15" s="19"/>
      <c r="BS15" s="19">
        <v>2.5472658133625498E-2</v>
      </c>
      <c r="BT15" s="19">
        <v>4.34421528738295E-2</v>
      </c>
      <c r="BU15" s="19"/>
      <c r="BV15" s="19">
        <v>2.71909045787803E-2</v>
      </c>
      <c r="BW15" s="19">
        <v>1.6861424256303902E-2</v>
      </c>
      <c r="BX15" s="19">
        <v>4.9297926409748997E-2</v>
      </c>
      <c r="BY15" s="19"/>
      <c r="BZ15" s="19">
        <v>2.0594441369624201E-2</v>
      </c>
      <c r="CA15" s="19">
        <v>7.5258533790821897E-2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313</v>
      </c>
      <c r="E7" s="10">
        <v>366</v>
      </c>
      <c r="F7" s="10"/>
      <c r="G7" s="10">
        <v>93</v>
      </c>
      <c r="H7" s="10">
        <v>112</v>
      </c>
      <c r="I7" s="10">
        <v>116</v>
      </c>
      <c r="J7" s="10">
        <v>103</v>
      </c>
      <c r="K7" s="10">
        <v>97</v>
      </c>
      <c r="L7" s="10">
        <v>158</v>
      </c>
      <c r="M7" s="10"/>
      <c r="N7" s="10">
        <v>217</v>
      </c>
      <c r="O7" s="10">
        <v>173</v>
      </c>
      <c r="P7" s="10">
        <v>112</v>
      </c>
      <c r="Q7" s="10">
        <v>174</v>
      </c>
      <c r="R7" s="10"/>
      <c r="S7" s="10">
        <v>111</v>
      </c>
      <c r="T7" s="10">
        <v>83</v>
      </c>
      <c r="U7" s="10">
        <v>51</v>
      </c>
      <c r="V7" s="10">
        <v>59</v>
      </c>
      <c r="W7" s="10">
        <v>47</v>
      </c>
      <c r="X7" s="10">
        <v>71</v>
      </c>
      <c r="Y7" s="10">
        <v>46</v>
      </c>
      <c r="Z7" s="10">
        <v>32</v>
      </c>
      <c r="AA7" s="10">
        <v>77</v>
      </c>
      <c r="AB7" s="10">
        <v>61</v>
      </c>
      <c r="AC7" s="10">
        <v>26</v>
      </c>
      <c r="AD7" s="10">
        <v>15</v>
      </c>
      <c r="AE7" s="10"/>
      <c r="AF7" s="10">
        <v>137</v>
      </c>
      <c r="AG7" s="10">
        <v>245</v>
      </c>
      <c r="AH7" s="10">
        <v>49</v>
      </c>
      <c r="AI7" s="10">
        <v>61</v>
      </c>
      <c r="AJ7" s="10">
        <v>37</v>
      </c>
      <c r="AK7" s="10"/>
      <c r="AL7" s="10">
        <v>181</v>
      </c>
      <c r="AM7" s="10">
        <v>119</v>
      </c>
      <c r="AN7" s="10">
        <v>67</v>
      </c>
      <c r="AO7" s="10">
        <v>126</v>
      </c>
      <c r="AP7" s="10">
        <v>52</v>
      </c>
      <c r="AQ7" s="10">
        <v>64</v>
      </c>
      <c r="AR7" s="10"/>
      <c r="AS7" s="10">
        <v>117</v>
      </c>
      <c r="AT7" s="10">
        <v>328</v>
      </c>
      <c r="AU7" s="10">
        <v>153</v>
      </c>
      <c r="AV7" s="10">
        <v>65</v>
      </c>
      <c r="AW7" s="10">
        <v>13</v>
      </c>
      <c r="AX7" s="10"/>
      <c r="AY7" s="10">
        <v>172</v>
      </c>
      <c r="AZ7" s="10">
        <v>271</v>
      </c>
      <c r="BA7" s="10">
        <v>132</v>
      </c>
      <c r="BB7" s="10">
        <v>79</v>
      </c>
      <c r="BC7" s="10">
        <v>20</v>
      </c>
      <c r="BD7" s="10"/>
      <c r="BE7" s="10">
        <v>22</v>
      </c>
      <c r="BF7" s="10">
        <v>125</v>
      </c>
      <c r="BG7" s="10">
        <v>328</v>
      </c>
      <c r="BH7" s="10">
        <v>198</v>
      </c>
      <c r="BI7" s="10"/>
      <c r="BJ7" s="10">
        <v>70</v>
      </c>
      <c r="BK7" s="10">
        <v>50</v>
      </c>
      <c r="BL7" s="10">
        <v>184</v>
      </c>
      <c r="BM7" s="10">
        <v>370</v>
      </c>
      <c r="BN7" s="10"/>
      <c r="BO7" s="10">
        <v>87</v>
      </c>
      <c r="BP7" s="10">
        <v>95</v>
      </c>
      <c r="BQ7" s="10">
        <v>490</v>
      </c>
      <c r="BR7" s="10"/>
      <c r="BS7" s="10">
        <v>402</v>
      </c>
      <c r="BT7" s="10">
        <v>275</v>
      </c>
      <c r="BU7" s="10"/>
      <c r="BV7" s="10">
        <v>156</v>
      </c>
      <c r="BW7" s="10">
        <v>279</v>
      </c>
      <c r="BX7" s="10">
        <v>204</v>
      </c>
      <c r="BY7" s="10"/>
      <c r="BZ7" s="10">
        <v>48</v>
      </c>
      <c r="CA7" s="10">
        <v>42</v>
      </c>
    </row>
    <row r="8" spans="2:79" ht="30" customHeight="1" x14ac:dyDescent="0.3">
      <c r="B8" s="11" t="s">
        <v>20</v>
      </c>
      <c r="C8" s="11">
        <v>679</v>
      </c>
      <c r="D8" s="11">
        <v>320</v>
      </c>
      <c r="E8" s="11">
        <v>359</v>
      </c>
      <c r="F8" s="11"/>
      <c r="G8" s="11">
        <v>87</v>
      </c>
      <c r="H8" s="11">
        <v>118</v>
      </c>
      <c r="I8" s="11">
        <v>118</v>
      </c>
      <c r="J8" s="11">
        <v>118</v>
      </c>
      <c r="K8" s="11">
        <v>89</v>
      </c>
      <c r="L8" s="11">
        <v>148</v>
      </c>
      <c r="M8" s="11"/>
      <c r="N8" s="11">
        <v>202</v>
      </c>
      <c r="O8" s="11">
        <v>177</v>
      </c>
      <c r="P8" s="11">
        <v>116</v>
      </c>
      <c r="Q8" s="11">
        <v>180</v>
      </c>
      <c r="R8" s="11"/>
      <c r="S8" s="11">
        <v>106</v>
      </c>
      <c r="T8" s="11">
        <v>78</v>
      </c>
      <c r="U8" s="11">
        <v>52</v>
      </c>
      <c r="V8" s="11">
        <v>58</v>
      </c>
      <c r="W8" s="11">
        <v>49</v>
      </c>
      <c r="X8" s="11">
        <v>70</v>
      </c>
      <c r="Y8" s="11">
        <v>41</v>
      </c>
      <c r="Z8" s="11">
        <v>34</v>
      </c>
      <c r="AA8" s="11">
        <v>73</v>
      </c>
      <c r="AB8" s="11">
        <v>67</v>
      </c>
      <c r="AC8" s="11">
        <v>35</v>
      </c>
      <c r="AD8" s="11">
        <v>17</v>
      </c>
      <c r="AE8" s="11"/>
      <c r="AF8" s="11">
        <v>132</v>
      </c>
      <c r="AG8" s="11">
        <v>245</v>
      </c>
      <c r="AH8" s="11">
        <v>49</v>
      </c>
      <c r="AI8" s="11">
        <v>62</v>
      </c>
      <c r="AJ8" s="11">
        <v>37</v>
      </c>
      <c r="AK8" s="11"/>
      <c r="AL8" s="11">
        <v>178</v>
      </c>
      <c r="AM8" s="11">
        <v>116</v>
      </c>
      <c r="AN8" s="11">
        <v>69</v>
      </c>
      <c r="AO8" s="11">
        <v>126</v>
      </c>
      <c r="AP8" s="11">
        <v>53</v>
      </c>
      <c r="AQ8" s="11">
        <v>64</v>
      </c>
      <c r="AR8" s="11"/>
      <c r="AS8" s="11">
        <v>115</v>
      </c>
      <c r="AT8" s="11">
        <v>328</v>
      </c>
      <c r="AU8" s="11">
        <v>154</v>
      </c>
      <c r="AV8" s="11">
        <v>66</v>
      </c>
      <c r="AW8" s="11">
        <v>13</v>
      </c>
      <c r="AX8" s="11"/>
      <c r="AY8" s="11">
        <v>168</v>
      </c>
      <c r="AZ8" s="11">
        <v>268</v>
      </c>
      <c r="BA8" s="11">
        <v>134</v>
      </c>
      <c r="BB8" s="11">
        <v>83</v>
      </c>
      <c r="BC8" s="11">
        <v>21</v>
      </c>
      <c r="BD8" s="11"/>
      <c r="BE8" s="11">
        <v>22</v>
      </c>
      <c r="BF8" s="11">
        <v>125</v>
      </c>
      <c r="BG8" s="11">
        <v>328</v>
      </c>
      <c r="BH8" s="11">
        <v>198</v>
      </c>
      <c r="BI8" s="11"/>
      <c r="BJ8" s="11">
        <v>72</v>
      </c>
      <c r="BK8" s="11">
        <v>48</v>
      </c>
      <c r="BL8" s="11">
        <v>181</v>
      </c>
      <c r="BM8" s="11">
        <v>373</v>
      </c>
      <c r="BN8" s="11"/>
      <c r="BO8" s="11">
        <v>87</v>
      </c>
      <c r="BP8" s="11">
        <v>94</v>
      </c>
      <c r="BQ8" s="11">
        <v>491</v>
      </c>
      <c r="BR8" s="11"/>
      <c r="BS8" s="11">
        <v>401</v>
      </c>
      <c r="BT8" s="11">
        <v>276</v>
      </c>
      <c r="BU8" s="11"/>
      <c r="BV8" s="11">
        <v>157</v>
      </c>
      <c r="BW8" s="11">
        <v>280</v>
      </c>
      <c r="BX8" s="11">
        <v>201</v>
      </c>
      <c r="BY8" s="11"/>
      <c r="BZ8" s="11">
        <v>49</v>
      </c>
      <c r="CA8" s="11">
        <v>42</v>
      </c>
    </row>
    <row r="9" spans="2:79" x14ac:dyDescent="0.3">
      <c r="B9" s="18" t="s">
        <v>321</v>
      </c>
      <c r="C9" s="17">
        <v>0.180774629132366</v>
      </c>
      <c r="D9" s="17">
        <v>0.19267636029441501</v>
      </c>
      <c r="E9" s="17">
        <v>0.17017364726696901</v>
      </c>
      <c r="F9" s="17"/>
      <c r="G9" s="17">
        <v>0.16909970011377601</v>
      </c>
      <c r="H9" s="17">
        <v>0.208423053332143</v>
      </c>
      <c r="I9" s="17">
        <v>0.18916833517972001</v>
      </c>
      <c r="J9" s="17">
        <v>0.225779384176263</v>
      </c>
      <c r="K9" s="17">
        <v>0.16767848463264801</v>
      </c>
      <c r="L9" s="17">
        <v>0.13084950218906899</v>
      </c>
      <c r="M9" s="17"/>
      <c r="N9" s="17">
        <v>0.14898312593628099</v>
      </c>
      <c r="O9" s="17">
        <v>0.22979842252705501</v>
      </c>
      <c r="P9" s="17">
        <v>0.160222694105881</v>
      </c>
      <c r="Q9" s="17">
        <v>0.17398925425165501</v>
      </c>
      <c r="R9" s="17"/>
      <c r="S9" s="17">
        <v>0.18849248267094601</v>
      </c>
      <c r="T9" s="17">
        <v>0.15914520561075399</v>
      </c>
      <c r="U9" s="17">
        <v>0.27446142538136797</v>
      </c>
      <c r="V9" s="17">
        <v>0.193371086576997</v>
      </c>
      <c r="W9" s="17">
        <v>0.102613004638734</v>
      </c>
      <c r="X9" s="17">
        <v>0.131924058310669</v>
      </c>
      <c r="Y9" s="17">
        <v>0.242117597779726</v>
      </c>
      <c r="Z9" s="17">
        <v>0.14039362101049299</v>
      </c>
      <c r="AA9" s="17">
        <v>0.20017114115871501</v>
      </c>
      <c r="AB9" s="17">
        <v>0.184933989643187</v>
      </c>
      <c r="AC9" s="17">
        <v>0.190769656882429</v>
      </c>
      <c r="AD9" s="17">
        <v>0.13936411981925201</v>
      </c>
      <c r="AE9" s="17"/>
      <c r="AF9" s="17">
        <v>0.11437832572792</v>
      </c>
      <c r="AG9" s="17">
        <v>0.19732614676781099</v>
      </c>
      <c r="AH9" s="17">
        <v>0.150540879219874</v>
      </c>
      <c r="AI9" s="17">
        <v>0.29749432065031201</v>
      </c>
      <c r="AJ9" s="17">
        <v>4.6126557557812198E-2</v>
      </c>
      <c r="AK9" s="17"/>
      <c r="AL9" s="17">
        <v>0.188983586996259</v>
      </c>
      <c r="AM9" s="17">
        <v>0.139807065334768</v>
      </c>
      <c r="AN9" s="17">
        <v>0.11697113382727301</v>
      </c>
      <c r="AO9" s="17">
        <v>0.26664605024270899</v>
      </c>
      <c r="AP9" s="17">
        <v>0.205705091126757</v>
      </c>
      <c r="AQ9" s="17">
        <v>0.13118715080029</v>
      </c>
      <c r="AR9" s="17"/>
      <c r="AS9" s="17">
        <v>0.24210831103571301</v>
      </c>
      <c r="AT9" s="17">
        <v>0.16388101318987999</v>
      </c>
      <c r="AU9" s="17">
        <v>0.15890882364366599</v>
      </c>
      <c r="AV9" s="17">
        <v>0.18106351240054899</v>
      </c>
      <c r="AW9" s="17">
        <v>0.29415241741603598</v>
      </c>
      <c r="AX9" s="17"/>
      <c r="AY9" s="17">
        <v>0.243173267966631</v>
      </c>
      <c r="AZ9" s="17">
        <v>0.14380574170955901</v>
      </c>
      <c r="BA9" s="17">
        <v>0.14091605569254401</v>
      </c>
      <c r="BB9" s="17">
        <v>0.18422027848227601</v>
      </c>
      <c r="BC9" s="17">
        <v>0.38904575740952901</v>
      </c>
      <c r="BD9" s="17"/>
      <c r="BE9" s="17">
        <v>0.17989987700205901</v>
      </c>
      <c r="BF9" s="17">
        <v>0.10973819823042</v>
      </c>
      <c r="BG9" s="17">
        <v>0.20873774411783499</v>
      </c>
      <c r="BH9" s="17">
        <v>0.180616660161589</v>
      </c>
      <c r="BI9" s="17"/>
      <c r="BJ9" s="17">
        <v>0.240718593891009</v>
      </c>
      <c r="BK9" s="17">
        <v>0.16148563951872699</v>
      </c>
      <c r="BL9" s="17">
        <v>0.20212844279481401</v>
      </c>
      <c r="BM9" s="17">
        <v>0.163880272514771</v>
      </c>
      <c r="BN9" s="17"/>
      <c r="BO9" s="17">
        <v>0.21226255524215601</v>
      </c>
      <c r="BP9" s="17">
        <v>0.18967360959863</v>
      </c>
      <c r="BQ9" s="17">
        <v>0.17419478870621499</v>
      </c>
      <c r="BR9" s="17"/>
      <c r="BS9" s="17">
        <v>0.19018728600431001</v>
      </c>
      <c r="BT9" s="17">
        <v>0.16842308942825601</v>
      </c>
      <c r="BU9" s="17"/>
      <c r="BV9" s="17">
        <v>0.201364883051663</v>
      </c>
      <c r="BW9" s="17">
        <v>0.16864213725059099</v>
      </c>
      <c r="BX9" s="17">
        <v>0.169964752354549</v>
      </c>
      <c r="BY9" s="17"/>
      <c r="BZ9" s="17">
        <v>0.132817203807644</v>
      </c>
      <c r="CA9" s="17">
        <v>0.16229582100201001</v>
      </c>
    </row>
    <row r="10" spans="2:79" x14ac:dyDescent="0.3">
      <c r="B10" s="18" t="s">
        <v>322</v>
      </c>
      <c r="C10" s="17">
        <v>0.210073154339604</v>
      </c>
      <c r="D10" s="17">
        <v>0.193580879684113</v>
      </c>
      <c r="E10" s="17">
        <v>0.22476297569093001</v>
      </c>
      <c r="F10" s="17"/>
      <c r="G10" s="17">
        <v>0.27098296887654499</v>
      </c>
      <c r="H10" s="17">
        <v>0.23128424581307599</v>
      </c>
      <c r="I10" s="17">
        <v>0.28045728623202298</v>
      </c>
      <c r="J10" s="17">
        <v>0.16853054236274401</v>
      </c>
      <c r="K10" s="17">
        <v>0.123754826134962</v>
      </c>
      <c r="L10" s="17">
        <v>0.186495532855361</v>
      </c>
      <c r="M10" s="17"/>
      <c r="N10" s="17">
        <v>0.23754028135604999</v>
      </c>
      <c r="O10" s="17">
        <v>0.22216241479117699</v>
      </c>
      <c r="P10" s="17">
        <v>0.20732778449773001</v>
      </c>
      <c r="Q10" s="17">
        <v>0.17244987256597599</v>
      </c>
      <c r="R10" s="17"/>
      <c r="S10" s="17">
        <v>0.17604682768784</v>
      </c>
      <c r="T10" s="17">
        <v>0.19885206623131199</v>
      </c>
      <c r="U10" s="17">
        <v>0.15520614923743001</v>
      </c>
      <c r="V10" s="17">
        <v>0.13272747175223901</v>
      </c>
      <c r="W10" s="17">
        <v>0.26027869055530001</v>
      </c>
      <c r="X10" s="17">
        <v>0.19813138303373501</v>
      </c>
      <c r="Y10" s="17">
        <v>0.237968621095028</v>
      </c>
      <c r="Z10" s="17">
        <v>0.29877786045930299</v>
      </c>
      <c r="AA10" s="17">
        <v>0.24496384222068199</v>
      </c>
      <c r="AB10" s="17">
        <v>0.26552182816735398</v>
      </c>
      <c r="AC10" s="17">
        <v>8.9511138981755195E-2</v>
      </c>
      <c r="AD10" s="17">
        <v>0.446438801610201</v>
      </c>
      <c r="AE10" s="17"/>
      <c r="AF10" s="17">
        <v>0.19923565324654499</v>
      </c>
      <c r="AG10" s="17">
        <v>0.241885513964753</v>
      </c>
      <c r="AH10" s="17">
        <v>7.5364162659481704E-2</v>
      </c>
      <c r="AI10" s="17">
        <v>0.15046640030257499</v>
      </c>
      <c r="AJ10" s="17">
        <v>0.28911307913707401</v>
      </c>
      <c r="AK10" s="17"/>
      <c r="AL10" s="17">
        <v>0.25561978925656398</v>
      </c>
      <c r="AM10" s="17">
        <v>0.193445792598366</v>
      </c>
      <c r="AN10" s="17">
        <v>0.14948068291935099</v>
      </c>
      <c r="AO10" s="17">
        <v>0.15583058997618601</v>
      </c>
      <c r="AP10" s="17">
        <v>0.23985469082881</v>
      </c>
      <c r="AQ10" s="17">
        <v>0.132036363158755</v>
      </c>
      <c r="AR10" s="17"/>
      <c r="AS10" s="17">
        <v>0.281001911468299</v>
      </c>
      <c r="AT10" s="17">
        <v>0.187349571046321</v>
      </c>
      <c r="AU10" s="17">
        <v>0.19825989792766099</v>
      </c>
      <c r="AV10" s="17">
        <v>0.23149827576856999</v>
      </c>
      <c r="AW10" s="17">
        <v>0.24303358535074701</v>
      </c>
      <c r="AX10" s="17"/>
      <c r="AY10" s="17">
        <v>0.19822333153129501</v>
      </c>
      <c r="AZ10" s="17">
        <v>0.20086487988444701</v>
      </c>
      <c r="BA10" s="17">
        <v>0.184389958549417</v>
      </c>
      <c r="BB10" s="17">
        <v>0.29541393169932001</v>
      </c>
      <c r="BC10" s="17">
        <v>0.254476370115301</v>
      </c>
      <c r="BD10" s="17"/>
      <c r="BE10" s="17">
        <v>0.222488336051967</v>
      </c>
      <c r="BF10" s="17">
        <v>0.27148453374133102</v>
      </c>
      <c r="BG10" s="17">
        <v>0.188741908660265</v>
      </c>
      <c r="BH10" s="17">
        <v>0.205624840938916</v>
      </c>
      <c r="BI10" s="17"/>
      <c r="BJ10" s="17">
        <v>0.27873190688935201</v>
      </c>
      <c r="BK10" s="17">
        <v>0.22023782420371699</v>
      </c>
      <c r="BL10" s="17">
        <v>0.23297480067595</v>
      </c>
      <c r="BM10" s="17">
        <v>0.18402979340926401</v>
      </c>
      <c r="BN10" s="17"/>
      <c r="BO10" s="17">
        <v>0.34942045236123598</v>
      </c>
      <c r="BP10" s="17">
        <v>0.22866917200817799</v>
      </c>
      <c r="BQ10" s="17">
        <v>0.182479013486602</v>
      </c>
      <c r="BR10" s="17"/>
      <c r="BS10" s="17">
        <v>0.20159534836597401</v>
      </c>
      <c r="BT10" s="17">
        <v>0.223868400323746</v>
      </c>
      <c r="BU10" s="17"/>
      <c r="BV10" s="17">
        <v>0.21600664293234301</v>
      </c>
      <c r="BW10" s="17">
        <v>0.196937985643173</v>
      </c>
      <c r="BX10" s="17">
        <v>0.24118232806097301</v>
      </c>
      <c r="BY10" s="17"/>
      <c r="BZ10" s="17">
        <v>0.21811114639607801</v>
      </c>
      <c r="CA10" s="17">
        <v>0.21288347092589799</v>
      </c>
    </row>
    <row r="11" spans="2:79" x14ac:dyDescent="0.3">
      <c r="B11" s="18" t="s">
        <v>323</v>
      </c>
      <c r="C11" s="17">
        <v>0.22802935624967499</v>
      </c>
      <c r="D11" s="17">
        <v>0.22845104026723201</v>
      </c>
      <c r="E11" s="17">
        <v>0.22765375840074101</v>
      </c>
      <c r="F11" s="17"/>
      <c r="G11" s="17">
        <v>0.21792571482803999</v>
      </c>
      <c r="H11" s="17">
        <v>0.191450562904741</v>
      </c>
      <c r="I11" s="17">
        <v>0.27559526486184499</v>
      </c>
      <c r="J11" s="17">
        <v>0.210082259512262</v>
      </c>
      <c r="K11" s="17">
        <v>0.20925769631164001</v>
      </c>
      <c r="L11" s="17">
        <v>0.25099490580581202</v>
      </c>
      <c r="M11" s="17"/>
      <c r="N11" s="17">
        <v>0.231141792902504</v>
      </c>
      <c r="O11" s="17">
        <v>0.24407709621610399</v>
      </c>
      <c r="P11" s="17">
        <v>0.23006123201946499</v>
      </c>
      <c r="Q11" s="17">
        <v>0.21104542523202499</v>
      </c>
      <c r="R11" s="17"/>
      <c r="S11" s="17">
        <v>0.247143996931038</v>
      </c>
      <c r="T11" s="17">
        <v>0.285290539981642</v>
      </c>
      <c r="U11" s="17">
        <v>0.17847350431641601</v>
      </c>
      <c r="V11" s="17">
        <v>0.26414677887713101</v>
      </c>
      <c r="W11" s="17">
        <v>0.190833358564103</v>
      </c>
      <c r="X11" s="17">
        <v>0.238525731883272</v>
      </c>
      <c r="Y11" s="17">
        <v>0.30126745290402701</v>
      </c>
      <c r="Z11" s="17">
        <v>0.20897116346830899</v>
      </c>
      <c r="AA11" s="17">
        <v>0.17930208978214399</v>
      </c>
      <c r="AB11" s="17">
        <v>0.191684656664454</v>
      </c>
      <c r="AC11" s="17">
        <v>0.231743018684996</v>
      </c>
      <c r="AD11" s="17">
        <v>0.14035802927354801</v>
      </c>
      <c r="AE11" s="17"/>
      <c r="AF11" s="17">
        <v>0.25107338998610301</v>
      </c>
      <c r="AG11" s="17">
        <v>0.172256381556154</v>
      </c>
      <c r="AH11" s="17">
        <v>0.37190254499354702</v>
      </c>
      <c r="AI11" s="17">
        <v>0.22433069549819501</v>
      </c>
      <c r="AJ11" s="17">
        <v>0.27384889473680901</v>
      </c>
      <c r="AK11" s="17"/>
      <c r="AL11" s="17">
        <v>0.18838601886711401</v>
      </c>
      <c r="AM11" s="17">
        <v>0.21927651482586</v>
      </c>
      <c r="AN11" s="17">
        <v>0.33063056154012399</v>
      </c>
      <c r="AO11" s="17">
        <v>0.204038727558529</v>
      </c>
      <c r="AP11" s="17">
        <v>0.210759430590232</v>
      </c>
      <c r="AQ11" s="17">
        <v>0.275980264830126</v>
      </c>
      <c r="AR11" s="17"/>
      <c r="AS11" s="17">
        <v>0.239987717113086</v>
      </c>
      <c r="AT11" s="17">
        <v>0.23893509482320899</v>
      </c>
      <c r="AU11" s="17">
        <v>0.23736146194013799</v>
      </c>
      <c r="AV11" s="17">
        <v>0.13979233725325299</v>
      </c>
      <c r="AW11" s="17">
        <v>0.15733601000335901</v>
      </c>
      <c r="AX11" s="17"/>
      <c r="AY11" s="17">
        <v>0.22835016687766899</v>
      </c>
      <c r="AZ11" s="17">
        <v>0.26507566825078399</v>
      </c>
      <c r="BA11" s="17">
        <v>0.21546312424692499</v>
      </c>
      <c r="BB11" s="17">
        <v>0.16165060571384801</v>
      </c>
      <c r="BC11" s="17">
        <v>0.10464005554422599</v>
      </c>
      <c r="BD11" s="17"/>
      <c r="BE11" s="17">
        <v>0.22843922258930399</v>
      </c>
      <c r="BF11" s="17">
        <v>0.16202697899080001</v>
      </c>
      <c r="BG11" s="17">
        <v>0.23463264448159801</v>
      </c>
      <c r="BH11" s="17">
        <v>0.26104526274043799</v>
      </c>
      <c r="BI11" s="17"/>
      <c r="BJ11" s="17">
        <v>0.181523919457725</v>
      </c>
      <c r="BK11" s="17">
        <v>0.26535058738272699</v>
      </c>
      <c r="BL11" s="17">
        <v>0.22200382419919601</v>
      </c>
      <c r="BM11" s="17">
        <v>0.233199085700035</v>
      </c>
      <c r="BN11" s="17"/>
      <c r="BO11" s="17">
        <v>0.194613511141116</v>
      </c>
      <c r="BP11" s="17">
        <v>0.20844531961448801</v>
      </c>
      <c r="BQ11" s="17">
        <v>0.23701828248744899</v>
      </c>
      <c r="BR11" s="17"/>
      <c r="BS11" s="17">
        <v>0.22315462648898901</v>
      </c>
      <c r="BT11" s="17">
        <v>0.229568172219663</v>
      </c>
      <c r="BU11" s="17"/>
      <c r="BV11" s="17">
        <v>0.237347823024703</v>
      </c>
      <c r="BW11" s="17">
        <v>0.23574613260155799</v>
      </c>
      <c r="BX11" s="17">
        <v>0.222830852504591</v>
      </c>
      <c r="BY11" s="17"/>
      <c r="BZ11" s="17">
        <v>0.15866573770322701</v>
      </c>
      <c r="CA11" s="17">
        <v>0.12630408230905299</v>
      </c>
    </row>
    <row r="12" spans="2:79" x14ac:dyDescent="0.3">
      <c r="B12" s="18" t="s">
        <v>324</v>
      </c>
      <c r="C12" s="17">
        <v>0.16021981094211701</v>
      </c>
      <c r="D12" s="17">
        <v>0.138617777741009</v>
      </c>
      <c r="E12" s="17">
        <v>0.17946094142159399</v>
      </c>
      <c r="F12" s="17"/>
      <c r="G12" s="17">
        <v>0.114562791716247</v>
      </c>
      <c r="H12" s="17">
        <v>0.175317738306244</v>
      </c>
      <c r="I12" s="17">
        <v>0.129612188898271</v>
      </c>
      <c r="J12" s="17">
        <v>0.16583509773196201</v>
      </c>
      <c r="K12" s="17">
        <v>0.144800299287627</v>
      </c>
      <c r="L12" s="17">
        <v>0.20415458260118099</v>
      </c>
      <c r="M12" s="17"/>
      <c r="N12" s="17">
        <v>0.17265983893783399</v>
      </c>
      <c r="O12" s="17">
        <v>8.1176909532066799E-2</v>
      </c>
      <c r="P12" s="17">
        <v>0.191416801401353</v>
      </c>
      <c r="Q12" s="17">
        <v>0.20649705454588399</v>
      </c>
      <c r="R12" s="17"/>
      <c r="S12" s="17">
        <v>0.173510207503622</v>
      </c>
      <c r="T12" s="17">
        <v>0.13357891736613201</v>
      </c>
      <c r="U12" s="17">
        <v>0.21740973673494199</v>
      </c>
      <c r="V12" s="17">
        <v>0.20596311287642699</v>
      </c>
      <c r="W12" s="17">
        <v>0.188255050951293</v>
      </c>
      <c r="X12" s="17">
        <v>0.19085669378789399</v>
      </c>
      <c r="Y12" s="17">
        <v>0</v>
      </c>
      <c r="Z12" s="17">
        <v>0.15798657354433199</v>
      </c>
      <c r="AA12" s="17">
        <v>0.180254938037231</v>
      </c>
      <c r="AB12" s="17">
        <v>8.2829633470642997E-2</v>
      </c>
      <c r="AC12" s="17">
        <v>0.22982449605980201</v>
      </c>
      <c r="AD12" s="17">
        <v>0.13694108933650301</v>
      </c>
      <c r="AE12" s="17"/>
      <c r="AF12" s="17">
        <v>0.222819770747198</v>
      </c>
      <c r="AG12" s="17">
        <v>0.15813274549853901</v>
      </c>
      <c r="AH12" s="17">
        <v>0.103633982208094</v>
      </c>
      <c r="AI12" s="17">
        <v>0.13948682004200399</v>
      </c>
      <c r="AJ12" s="17">
        <v>0.17342827690500201</v>
      </c>
      <c r="AK12" s="17"/>
      <c r="AL12" s="17">
        <v>0.159958927883841</v>
      </c>
      <c r="AM12" s="17">
        <v>0.19680802053309099</v>
      </c>
      <c r="AN12" s="17">
        <v>0.119949561126888</v>
      </c>
      <c r="AO12" s="17">
        <v>0.13862800910308401</v>
      </c>
      <c r="AP12" s="17">
        <v>0.1055891240866</v>
      </c>
      <c r="AQ12" s="17">
        <v>0.24034228141188901</v>
      </c>
      <c r="AR12" s="17"/>
      <c r="AS12" s="17">
        <v>0.12796785581893999</v>
      </c>
      <c r="AT12" s="17">
        <v>0.160973256000844</v>
      </c>
      <c r="AU12" s="17">
        <v>0.17307756366261701</v>
      </c>
      <c r="AV12" s="17">
        <v>0.159776341824237</v>
      </c>
      <c r="AW12" s="17">
        <v>0.22275301687918</v>
      </c>
      <c r="AX12" s="17"/>
      <c r="AY12" s="17">
        <v>0.12753025334993501</v>
      </c>
      <c r="AZ12" s="17">
        <v>0.149795420201631</v>
      </c>
      <c r="BA12" s="17">
        <v>0.25093529745742199</v>
      </c>
      <c r="BB12" s="17">
        <v>9.9526099831076506E-2</v>
      </c>
      <c r="BC12" s="17">
        <v>0.15250163551760501</v>
      </c>
      <c r="BD12" s="17"/>
      <c r="BE12" s="17">
        <v>0.1723963742481</v>
      </c>
      <c r="BF12" s="17">
        <v>0.17347910523903801</v>
      </c>
      <c r="BG12" s="17">
        <v>0.16105722531884201</v>
      </c>
      <c r="BH12" s="17">
        <v>0.14263104546233099</v>
      </c>
      <c r="BI12" s="17"/>
      <c r="BJ12" s="17">
        <v>8.4885774850416706E-2</v>
      </c>
      <c r="BK12" s="17">
        <v>0.159856066285472</v>
      </c>
      <c r="BL12" s="17">
        <v>0.121459787512307</v>
      </c>
      <c r="BM12" s="17">
        <v>0.19275208455217299</v>
      </c>
      <c r="BN12" s="17"/>
      <c r="BO12" s="17">
        <v>7.8143016724513695E-2</v>
      </c>
      <c r="BP12" s="17">
        <v>0.138610485169294</v>
      </c>
      <c r="BQ12" s="17">
        <v>0.17672989312215401</v>
      </c>
      <c r="BR12" s="17"/>
      <c r="BS12" s="17">
        <v>0.16404386952806599</v>
      </c>
      <c r="BT12" s="17">
        <v>0.15582322403603399</v>
      </c>
      <c r="BU12" s="17"/>
      <c r="BV12" s="17">
        <v>0.119261783771337</v>
      </c>
      <c r="BW12" s="17">
        <v>0.18011517114662401</v>
      </c>
      <c r="BX12" s="17">
        <v>0.13048430129430399</v>
      </c>
      <c r="BY12" s="17"/>
      <c r="BZ12" s="17">
        <v>0.154043512694225</v>
      </c>
      <c r="CA12" s="17">
        <v>0.15438457167825301</v>
      </c>
    </row>
    <row r="13" spans="2:79" x14ac:dyDescent="0.3">
      <c r="B13" s="18" t="s">
        <v>325</v>
      </c>
      <c r="C13" s="17">
        <v>0.117890103829539</v>
      </c>
      <c r="D13" s="17">
        <v>0.130200903706363</v>
      </c>
      <c r="E13" s="17">
        <v>0.106924760681906</v>
      </c>
      <c r="F13" s="17"/>
      <c r="G13" s="17">
        <v>0.116099561678387</v>
      </c>
      <c r="H13" s="17">
        <v>0.122435330452199</v>
      </c>
      <c r="I13" s="17">
        <v>7.2186081503722493E-2</v>
      </c>
      <c r="J13" s="17">
        <v>0.139890227475095</v>
      </c>
      <c r="K13" s="17">
        <v>0.19441519903000401</v>
      </c>
      <c r="L13" s="17">
        <v>8.8001668148450493E-2</v>
      </c>
      <c r="M13" s="17"/>
      <c r="N13" s="17">
        <v>8.9104642066699893E-2</v>
      </c>
      <c r="O13" s="17">
        <v>0.13803740774280901</v>
      </c>
      <c r="P13" s="17">
        <v>0.15004417995584199</v>
      </c>
      <c r="Q13" s="17">
        <v>0.111490195325359</v>
      </c>
      <c r="R13" s="17"/>
      <c r="S13" s="17">
        <v>0.110034692197545</v>
      </c>
      <c r="T13" s="17">
        <v>0.127108022628249</v>
      </c>
      <c r="U13" s="17">
        <v>5.6566548902744998E-2</v>
      </c>
      <c r="V13" s="17">
        <v>8.7696391605758095E-2</v>
      </c>
      <c r="W13" s="17">
        <v>0.15453015183896601</v>
      </c>
      <c r="X13" s="17">
        <v>0.17184345404453699</v>
      </c>
      <c r="Y13" s="17">
        <v>0.17740846126561499</v>
      </c>
      <c r="Z13" s="17">
        <v>3.1825567065083799E-2</v>
      </c>
      <c r="AA13" s="17">
        <v>7.7165883828205398E-2</v>
      </c>
      <c r="AB13" s="17">
        <v>0.11899924228127</v>
      </c>
      <c r="AC13" s="17">
        <v>0.188756776688425</v>
      </c>
      <c r="AD13" s="17">
        <v>0.136897959960495</v>
      </c>
      <c r="AE13" s="17"/>
      <c r="AF13" s="17">
        <v>0.13113079583787299</v>
      </c>
      <c r="AG13" s="17">
        <v>0.122735191594544</v>
      </c>
      <c r="AH13" s="17">
        <v>0.116228733335405</v>
      </c>
      <c r="AI13" s="17">
        <v>0.113297649764995</v>
      </c>
      <c r="AJ13" s="17">
        <v>6.4463755620874294E-2</v>
      </c>
      <c r="AK13" s="17"/>
      <c r="AL13" s="17">
        <v>0.117735977663726</v>
      </c>
      <c r="AM13" s="17">
        <v>0.134061806784428</v>
      </c>
      <c r="AN13" s="17">
        <v>0.13329543356609799</v>
      </c>
      <c r="AO13" s="17">
        <v>0.14491876538947199</v>
      </c>
      <c r="AP13" s="17">
        <v>7.8024880370230407E-2</v>
      </c>
      <c r="AQ13" s="17">
        <v>0.170396041105605</v>
      </c>
      <c r="AR13" s="17"/>
      <c r="AS13" s="17">
        <v>6.8558212287741199E-2</v>
      </c>
      <c r="AT13" s="17">
        <v>0.13427487507963401</v>
      </c>
      <c r="AU13" s="17">
        <v>0.135329662876158</v>
      </c>
      <c r="AV13" s="17">
        <v>9.4672964701618095E-2</v>
      </c>
      <c r="AW13" s="17">
        <v>8.2724970350678606E-2</v>
      </c>
      <c r="AX13" s="17"/>
      <c r="AY13" s="17">
        <v>0.102808613516485</v>
      </c>
      <c r="AZ13" s="17">
        <v>0.12627482421466599</v>
      </c>
      <c r="BA13" s="17">
        <v>9.6252435520902596E-2</v>
      </c>
      <c r="BB13" s="17">
        <v>0.17951133511329501</v>
      </c>
      <c r="BC13" s="17">
        <v>5.5516835081172299E-2</v>
      </c>
      <c r="BD13" s="17"/>
      <c r="BE13" s="17">
        <v>0.15431444305185699</v>
      </c>
      <c r="BF13" s="17">
        <v>0.15558448406557901</v>
      </c>
      <c r="BG13" s="17">
        <v>0.107096486426514</v>
      </c>
      <c r="BH13" s="17">
        <v>0.107274468194028</v>
      </c>
      <c r="BI13" s="17"/>
      <c r="BJ13" s="17">
        <v>9.5918491412165102E-2</v>
      </c>
      <c r="BK13" s="17">
        <v>0.13487532826413801</v>
      </c>
      <c r="BL13" s="17">
        <v>0.108233684655877</v>
      </c>
      <c r="BM13" s="17">
        <v>0.12638398959402999</v>
      </c>
      <c r="BN13" s="17"/>
      <c r="BO13" s="17">
        <v>8.9171574458643904E-2</v>
      </c>
      <c r="BP13" s="17">
        <v>0.12809720815451001</v>
      </c>
      <c r="BQ13" s="17">
        <v>0.12273209430167201</v>
      </c>
      <c r="BR13" s="17"/>
      <c r="BS13" s="17">
        <v>0.120165385413468</v>
      </c>
      <c r="BT13" s="17">
        <v>0.115435739326761</v>
      </c>
      <c r="BU13" s="17"/>
      <c r="BV13" s="17">
        <v>0.101882956295889</v>
      </c>
      <c r="BW13" s="17">
        <v>0.120761365577838</v>
      </c>
      <c r="BX13" s="17">
        <v>0.13620737889391299</v>
      </c>
      <c r="BY13" s="17"/>
      <c r="BZ13" s="17">
        <v>0.17669619080045401</v>
      </c>
      <c r="CA13" s="17">
        <v>0.178988008390221</v>
      </c>
    </row>
    <row r="14" spans="2:79" x14ac:dyDescent="0.3">
      <c r="B14" s="18" t="s">
        <v>326</v>
      </c>
      <c r="C14" s="17">
        <v>6.8567112922547205E-2</v>
      </c>
      <c r="D14" s="17">
        <v>8.6300552560611907E-2</v>
      </c>
      <c r="E14" s="17">
        <v>5.27717744583679E-2</v>
      </c>
      <c r="F14" s="17"/>
      <c r="G14" s="17">
        <v>7.7267827654557003E-2</v>
      </c>
      <c r="H14" s="17">
        <v>6.3633016711928503E-2</v>
      </c>
      <c r="I14" s="17">
        <v>3.3194289741688802E-2</v>
      </c>
      <c r="J14" s="17">
        <v>5.5234034748192898E-2</v>
      </c>
      <c r="K14" s="17">
        <v>0.12860928599815999</v>
      </c>
      <c r="L14" s="17">
        <v>6.9995347172926506E-2</v>
      </c>
      <c r="M14" s="17"/>
      <c r="N14" s="17">
        <v>8.0783920106384605E-2</v>
      </c>
      <c r="O14" s="17">
        <v>4.9798479767426199E-2</v>
      </c>
      <c r="P14" s="17">
        <v>2.5560023559335902E-2</v>
      </c>
      <c r="Q14" s="17">
        <v>9.6619389338961706E-2</v>
      </c>
      <c r="R14" s="17"/>
      <c r="S14" s="17">
        <v>5.9715300579115803E-2</v>
      </c>
      <c r="T14" s="17">
        <v>4.7546261885182899E-2</v>
      </c>
      <c r="U14" s="17">
        <v>5.8856137296177898E-2</v>
      </c>
      <c r="V14" s="17">
        <v>5.1786141743839401E-2</v>
      </c>
      <c r="W14" s="17">
        <v>0.103489743451605</v>
      </c>
      <c r="X14" s="17">
        <v>5.4497810702010201E-2</v>
      </c>
      <c r="Y14" s="17">
        <v>1.99694895818004E-2</v>
      </c>
      <c r="Z14" s="17">
        <v>0.102637777398112</v>
      </c>
      <c r="AA14" s="17">
        <v>0.10692046231581701</v>
      </c>
      <c r="AB14" s="17">
        <v>0.12464761216388</v>
      </c>
      <c r="AC14" s="17">
        <v>3.3614249491674603E-2</v>
      </c>
      <c r="AD14" s="17">
        <v>0</v>
      </c>
      <c r="AE14" s="17"/>
      <c r="AF14" s="17">
        <v>4.0268603946817597E-2</v>
      </c>
      <c r="AG14" s="17">
        <v>8.3201920895287898E-2</v>
      </c>
      <c r="AH14" s="17">
        <v>9.6863663299376401E-2</v>
      </c>
      <c r="AI14" s="17">
        <v>4.4129492990423402E-2</v>
      </c>
      <c r="AJ14" s="17">
        <v>7.9917794580908905E-2</v>
      </c>
      <c r="AK14" s="17"/>
      <c r="AL14" s="17">
        <v>7.3791666462616798E-2</v>
      </c>
      <c r="AM14" s="17">
        <v>7.8098564451859503E-2</v>
      </c>
      <c r="AN14" s="17">
        <v>7.6275196777751603E-2</v>
      </c>
      <c r="AO14" s="17">
        <v>4.92690621792998E-2</v>
      </c>
      <c r="AP14" s="17">
        <v>0.108707518694732</v>
      </c>
      <c r="AQ14" s="17">
        <v>3.4642735454367503E-2</v>
      </c>
      <c r="AR14" s="17"/>
      <c r="AS14" s="17">
        <v>2.32590269101597E-2</v>
      </c>
      <c r="AT14" s="17">
        <v>7.6105135807888705E-2</v>
      </c>
      <c r="AU14" s="17">
        <v>6.6368087706796697E-2</v>
      </c>
      <c r="AV14" s="17">
        <v>0.131569583859628</v>
      </c>
      <c r="AW14" s="17">
        <v>0</v>
      </c>
      <c r="AX14" s="17"/>
      <c r="AY14" s="17">
        <v>6.5733656732542098E-2</v>
      </c>
      <c r="AZ14" s="17">
        <v>7.8561036245342303E-2</v>
      </c>
      <c r="BA14" s="17">
        <v>8.1382921536349698E-2</v>
      </c>
      <c r="BB14" s="17">
        <v>3.1521960213186803E-2</v>
      </c>
      <c r="BC14" s="17">
        <v>4.3819346332166401E-2</v>
      </c>
      <c r="BD14" s="17"/>
      <c r="BE14" s="17">
        <v>4.24617470567124E-2</v>
      </c>
      <c r="BF14" s="17">
        <v>9.67072044544421E-2</v>
      </c>
      <c r="BG14" s="17">
        <v>6.3365568654972795E-2</v>
      </c>
      <c r="BH14" s="17">
        <v>6.4456294847118401E-2</v>
      </c>
      <c r="BI14" s="17"/>
      <c r="BJ14" s="17">
        <v>8.9663594927991405E-2</v>
      </c>
      <c r="BK14" s="17">
        <v>5.81945543452188E-2</v>
      </c>
      <c r="BL14" s="17">
        <v>6.9039752715318398E-2</v>
      </c>
      <c r="BM14" s="17">
        <v>6.3993031336342501E-2</v>
      </c>
      <c r="BN14" s="17"/>
      <c r="BO14" s="17">
        <v>6.4940341175980298E-2</v>
      </c>
      <c r="BP14" s="17">
        <v>5.3416523669380198E-2</v>
      </c>
      <c r="BQ14" s="17">
        <v>7.1419540597894501E-2</v>
      </c>
      <c r="BR14" s="17"/>
      <c r="BS14" s="17">
        <v>6.5220779635683401E-2</v>
      </c>
      <c r="BT14" s="17">
        <v>7.3909546888087096E-2</v>
      </c>
      <c r="BU14" s="17"/>
      <c r="BV14" s="17">
        <v>7.5067835017431306E-2</v>
      </c>
      <c r="BW14" s="17">
        <v>6.5535600236517805E-2</v>
      </c>
      <c r="BX14" s="17">
        <v>7.7039956435722201E-2</v>
      </c>
      <c r="BY14" s="17"/>
      <c r="BZ14" s="17">
        <v>0.13907176722874801</v>
      </c>
      <c r="CA14" s="17">
        <v>8.9885511903744303E-2</v>
      </c>
    </row>
    <row r="15" spans="2:79" x14ac:dyDescent="0.3">
      <c r="B15" s="18" t="s">
        <v>327</v>
      </c>
      <c r="C15" s="19">
        <v>3.4445832584152597E-2</v>
      </c>
      <c r="D15" s="19">
        <v>3.0172485746256399E-2</v>
      </c>
      <c r="E15" s="19">
        <v>3.8252142079492402E-2</v>
      </c>
      <c r="F15" s="19"/>
      <c r="G15" s="19">
        <v>3.4061435132448102E-2</v>
      </c>
      <c r="H15" s="19">
        <v>7.4560524796685101E-3</v>
      </c>
      <c r="I15" s="19">
        <v>1.9786553582730699E-2</v>
      </c>
      <c r="J15" s="19">
        <v>3.4648453993481099E-2</v>
      </c>
      <c r="K15" s="19">
        <v>3.1484208604960998E-2</v>
      </c>
      <c r="L15" s="19">
        <v>6.9508461227199697E-2</v>
      </c>
      <c r="M15" s="19"/>
      <c r="N15" s="19">
        <v>3.9786398694246897E-2</v>
      </c>
      <c r="O15" s="19">
        <v>3.4949269423361698E-2</v>
      </c>
      <c r="P15" s="19">
        <v>3.5367284460393097E-2</v>
      </c>
      <c r="Q15" s="19">
        <v>2.7908808740139401E-2</v>
      </c>
      <c r="R15" s="19"/>
      <c r="S15" s="19">
        <v>4.5056492429893798E-2</v>
      </c>
      <c r="T15" s="19">
        <v>4.84789862967272E-2</v>
      </c>
      <c r="U15" s="19">
        <v>5.9026498130921097E-2</v>
      </c>
      <c r="V15" s="19">
        <v>6.4309016567609095E-2</v>
      </c>
      <c r="W15" s="19">
        <v>0</v>
      </c>
      <c r="X15" s="19">
        <v>1.4220868237882701E-2</v>
      </c>
      <c r="Y15" s="19">
        <v>2.1268377373805099E-2</v>
      </c>
      <c r="Z15" s="19">
        <v>5.9407437054367497E-2</v>
      </c>
      <c r="AA15" s="19">
        <v>1.1221642657206101E-2</v>
      </c>
      <c r="AB15" s="19">
        <v>3.1383037609211101E-2</v>
      </c>
      <c r="AC15" s="19">
        <v>3.5780663210919002E-2</v>
      </c>
      <c r="AD15" s="19">
        <v>0</v>
      </c>
      <c r="AE15" s="19"/>
      <c r="AF15" s="19">
        <v>4.1093460507543297E-2</v>
      </c>
      <c r="AG15" s="19">
        <v>2.44620997229111E-2</v>
      </c>
      <c r="AH15" s="19">
        <v>8.5466034284222406E-2</v>
      </c>
      <c r="AI15" s="19">
        <v>3.0794620751495898E-2</v>
      </c>
      <c r="AJ15" s="19">
        <v>7.3101641461520206E-2</v>
      </c>
      <c r="AK15" s="19"/>
      <c r="AL15" s="19">
        <v>1.5524032869879301E-2</v>
      </c>
      <c r="AM15" s="19">
        <v>3.8502235471628003E-2</v>
      </c>
      <c r="AN15" s="19">
        <v>7.33974302425143E-2</v>
      </c>
      <c r="AO15" s="19">
        <v>4.06687955507197E-2</v>
      </c>
      <c r="AP15" s="19">
        <v>5.1359264302638402E-2</v>
      </c>
      <c r="AQ15" s="19">
        <v>1.5415163238967E-2</v>
      </c>
      <c r="AR15" s="19"/>
      <c r="AS15" s="19">
        <v>1.7116965366061599E-2</v>
      </c>
      <c r="AT15" s="19">
        <v>3.8481054052222102E-2</v>
      </c>
      <c r="AU15" s="19">
        <v>3.06945022429643E-2</v>
      </c>
      <c r="AV15" s="19">
        <v>6.1626984192144602E-2</v>
      </c>
      <c r="AW15" s="19">
        <v>0</v>
      </c>
      <c r="AX15" s="19"/>
      <c r="AY15" s="19">
        <v>3.4180710025443102E-2</v>
      </c>
      <c r="AZ15" s="19">
        <v>3.56224294935715E-2</v>
      </c>
      <c r="BA15" s="19">
        <v>3.0660206996439399E-2</v>
      </c>
      <c r="BB15" s="19">
        <v>4.8155788946997603E-2</v>
      </c>
      <c r="BC15" s="19">
        <v>0</v>
      </c>
      <c r="BD15" s="19"/>
      <c r="BE15" s="19">
        <v>0</v>
      </c>
      <c r="BF15" s="19">
        <v>3.0979495278391299E-2</v>
      </c>
      <c r="BG15" s="19">
        <v>3.63684223399744E-2</v>
      </c>
      <c r="BH15" s="19">
        <v>3.83514276555788E-2</v>
      </c>
      <c r="BI15" s="19"/>
      <c r="BJ15" s="19">
        <v>2.85577185713418E-2</v>
      </c>
      <c r="BK15" s="19">
        <v>0</v>
      </c>
      <c r="BL15" s="19">
        <v>4.4159707446537702E-2</v>
      </c>
      <c r="BM15" s="19">
        <v>3.5761742893385198E-2</v>
      </c>
      <c r="BN15" s="19"/>
      <c r="BO15" s="19">
        <v>1.14485488963541E-2</v>
      </c>
      <c r="BP15" s="19">
        <v>5.3087681785520598E-2</v>
      </c>
      <c r="BQ15" s="19">
        <v>3.5426387298013999E-2</v>
      </c>
      <c r="BR15" s="19"/>
      <c r="BS15" s="19">
        <v>3.5632704563509698E-2</v>
      </c>
      <c r="BT15" s="19">
        <v>3.2971827777452403E-2</v>
      </c>
      <c r="BU15" s="19"/>
      <c r="BV15" s="19">
        <v>4.9068075906633299E-2</v>
      </c>
      <c r="BW15" s="19">
        <v>3.2261607543698702E-2</v>
      </c>
      <c r="BX15" s="19">
        <v>2.2290430455949001E-2</v>
      </c>
      <c r="BY15" s="19"/>
      <c r="BZ15" s="19">
        <v>2.0594441369624201E-2</v>
      </c>
      <c r="CA15" s="19">
        <v>7.5258533790821897E-2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313</v>
      </c>
      <c r="E7" s="10">
        <v>366</v>
      </c>
      <c r="F7" s="10"/>
      <c r="G7" s="10">
        <v>93</v>
      </c>
      <c r="H7" s="10">
        <v>112</v>
      </c>
      <c r="I7" s="10">
        <v>116</v>
      </c>
      <c r="J7" s="10">
        <v>103</v>
      </c>
      <c r="K7" s="10">
        <v>97</v>
      </c>
      <c r="L7" s="10">
        <v>158</v>
      </c>
      <c r="M7" s="10"/>
      <c r="N7" s="10">
        <v>217</v>
      </c>
      <c r="O7" s="10">
        <v>173</v>
      </c>
      <c r="P7" s="10">
        <v>112</v>
      </c>
      <c r="Q7" s="10">
        <v>174</v>
      </c>
      <c r="R7" s="10"/>
      <c r="S7" s="10">
        <v>111</v>
      </c>
      <c r="T7" s="10">
        <v>83</v>
      </c>
      <c r="U7" s="10">
        <v>51</v>
      </c>
      <c r="V7" s="10">
        <v>59</v>
      </c>
      <c r="W7" s="10">
        <v>47</v>
      </c>
      <c r="X7" s="10">
        <v>71</v>
      </c>
      <c r="Y7" s="10">
        <v>46</v>
      </c>
      <c r="Z7" s="10">
        <v>32</v>
      </c>
      <c r="AA7" s="10">
        <v>77</v>
      </c>
      <c r="AB7" s="10">
        <v>61</v>
      </c>
      <c r="AC7" s="10">
        <v>26</v>
      </c>
      <c r="AD7" s="10">
        <v>15</v>
      </c>
      <c r="AE7" s="10"/>
      <c r="AF7" s="10">
        <v>137</v>
      </c>
      <c r="AG7" s="10">
        <v>245</v>
      </c>
      <c r="AH7" s="10">
        <v>49</v>
      </c>
      <c r="AI7" s="10">
        <v>61</v>
      </c>
      <c r="AJ7" s="10">
        <v>37</v>
      </c>
      <c r="AK7" s="10"/>
      <c r="AL7" s="10">
        <v>181</v>
      </c>
      <c r="AM7" s="10">
        <v>119</v>
      </c>
      <c r="AN7" s="10">
        <v>67</v>
      </c>
      <c r="AO7" s="10">
        <v>126</v>
      </c>
      <c r="AP7" s="10">
        <v>52</v>
      </c>
      <c r="AQ7" s="10">
        <v>64</v>
      </c>
      <c r="AR7" s="10"/>
      <c r="AS7" s="10">
        <v>117</v>
      </c>
      <c r="AT7" s="10">
        <v>328</v>
      </c>
      <c r="AU7" s="10">
        <v>153</v>
      </c>
      <c r="AV7" s="10">
        <v>65</v>
      </c>
      <c r="AW7" s="10">
        <v>13</v>
      </c>
      <c r="AX7" s="10"/>
      <c r="AY7" s="10">
        <v>172</v>
      </c>
      <c r="AZ7" s="10">
        <v>271</v>
      </c>
      <c r="BA7" s="10">
        <v>132</v>
      </c>
      <c r="BB7" s="10">
        <v>79</v>
      </c>
      <c r="BC7" s="10">
        <v>20</v>
      </c>
      <c r="BD7" s="10"/>
      <c r="BE7" s="10">
        <v>22</v>
      </c>
      <c r="BF7" s="10">
        <v>125</v>
      </c>
      <c r="BG7" s="10">
        <v>328</v>
      </c>
      <c r="BH7" s="10">
        <v>198</v>
      </c>
      <c r="BI7" s="10"/>
      <c r="BJ7" s="10">
        <v>70</v>
      </c>
      <c r="BK7" s="10">
        <v>50</v>
      </c>
      <c r="BL7" s="10">
        <v>184</v>
      </c>
      <c r="BM7" s="10">
        <v>370</v>
      </c>
      <c r="BN7" s="10"/>
      <c r="BO7" s="10">
        <v>87</v>
      </c>
      <c r="BP7" s="10">
        <v>95</v>
      </c>
      <c r="BQ7" s="10">
        <v>490</v>
      </c>
      <c r="BR7" s="10"/>
      <c r="BS7" s="10">
        <v>402</v>
      </c>
      <c r="BT7" s="10">
        <v>275</v>
      </c>
      <c r="BU7" s="10"/>
      <c r="BV7" s="10">
        <v>156</v>
      </c>
      <c r="BW7" s="10">
        <v>279</v>
      </c>
      <c r="BX7" s="10">
        <v>204</v>
      </c>
      <c r="BY7" s="10"/>
      <c r="BZ7" s="10">
        <v>48</v>
      </c>
      <c r="CA7" s="10">
        <v>42</v>
      </c>
    </row>
    <row r="8" spans="2:79" ht="30" customHeight="1" x14ac:dyDescent="0.3">
      <c r="B8" s="11" t="s">
        <v>20</v>
      </c>
      <c r="C8" s="11">
        <v>679</v>
      </c>
      <c r="D8" s="11">
        <v>320</v>
      </c>
      <c r="E8" s="11">
        <v>359</v>
      </c>
      <c r="F8" s="11"/>
      <c r="G8" s="11">
        <v>87</v>
      </c>
      <c r="H8" s="11">
        <v>118</v>
      </c>
      <c r="I8" s="11">
        <v>118</v>
      </c>
      <c r="J8" s="11">
        <v>118</v>
      </c>
      <c r="K8" s="11">
        <v>89</v>
      </c>
      <c r="L8" s="11">
        <v>148</v>
      </c>
      <c r="M8" s="11"/>
      <c r="N8" s="11">
        <v>202</v>
      </c>
      <c r="O8" s="11">
        <v>177</v>
      </c>
      <c r="P8" s="11">
        <v>116</v>
      </c>
      <c r="Q8" s="11">
        <v>180</v>
      </c>
      <c r="R8" s="11"/>
      <c r="S8" s="11">
        <v>106</v>
      </c>
      <c r="T8" s="11">
        <v>78</v>
      </c>
      <c r="U8" s="11">
        <v>52</v>
      </c>
      <c r="V8" s="11">
        <v>58</v>
      </c>
      <c r="W8" s="11">
        <v>49</v>
      </c>
      <c r="X8" s="11">
        <v>70</v>
      </c>
      <c r="Y8" s="11">
        <v>41</v>
      </c>
      <c r="Z8" s="11">
        <v>34</v>
      </c>
      <c r="AA8" s="11">
        <v>73</v>
      </c>
      <c r="AB8" s="11">
        <v>67</v>
      </c>
      <c r="AC8" s="11">
        <v>35</v>
      </c>
      <c r="AD8" s="11">
        <v>17</v>
      </c>
      <c r="AE8" s="11"/>
      <c r="AF8" s="11">
        <v>132</v>
      </c>
      <c r="AG8" s="11">
        <v>245</v>
      </c>
      <c r="AH8" s="11">
        <v>49</v>
      </c>
      <c r="AI8" s="11">
        <v>62</v>
      </c>
      <c r="AJ8" s="11">
        <v>37</v>
      </c>
      <c r="AK8" s="11"/>
      <c r="AL8" s="11">
        <v>178</v>
      </c>
      <c r="AM8" s="11">
        <v>116</v>
      </c>
      <c r="AN8" s="11">
        <v>69</v>
      </c>
      <c r="AO8" s="11">
        <v>126</v>
      </c>
      <c r="AP8" s="11">
        <v>53</v>
      </c>
      <c r="AQ8" s="11">
        <v>64</v>
      </c>
      <c r="AR8" s="11"/>
      <c r="AS8" s="11">
        <v>115</v>
      </c>
      <c r="AT8" s="11">
        <v>328</v>
      </c>
      <c r="AU8" s="11">
        <v>154</v>
      </c>
      <c r="AV8" s="11">
        <v>66</v>
      </c>
      <c r="AW8" s="11">
        <v>13</v>
      </c>
      <c r="AX8" s="11"/>
      <c r="AY8" s="11">
        <v>168</v>
      </c>
      <c r="AZ8" s="11">
        <v>268</v>
      </c>
      <c r="BA8" s="11">
        <v>134</v>
      </c>
      <c r="BB8" s="11">
        <v>83</v>
      </c>
      <c r="BC8" s="11">
        <v>21</v>
      </c>
      <c r="BD8" s="11"/>
      <c r="BE8" s="11">
        <v>22</v>
      </c>
      <c r="BF8" s="11">
        <v>125</v>
      </c>
      <c r="BG8" s="11">
        <v>328</v>
      </c>
      <c r="BH8" s="11">
        <v>198</v>
      </c>
      <c r="BI8" s="11"/>
      <c r="BJ8" s="11">
        <v>72</v>
      </c>
      <c r="BK8" s="11">
        <v>48</v>
      </c>
      <c r="BL8" s="11">
        <v>181</v>
      </c>
      <c r="BM8" s="11">
        <v>373</v>
      </c>
      <c r="BN8" s="11"/>
      <c r="BO8" s="11">
        <v>87</v>
      </c>
      <c r="BP8" s="11">
        <v>94</v>
      </c>
      <c r="BQ8" s="11">
        <v>491</v>
      </c>
      <c r="BR8" s="11"/>
      <c r="BS8" s="11">
        <v>401</v>
      </c>
      <c r="BT8" s="11">
        <v>276</v>
      </c>
      <c r="BU8" s="11"/>
      <c r="BV8" s="11">
        <v>157</v>
      </c>
      <c r="BW8" s="11">
        <v>280</v>
      </c>
      <c r="BX8" s="11">
        <v>201</v>
      </c>
      <c r="BY8" s="11"/>
      <c r="BZ8" s="11">
        <v>49</v>
      </c>
      <c r="CA8" s="11">
        <v>42</v>
      </c>
    </row>
    <row r="9" spans="2:79" x14ac:dyDescent="0.3">
      <c r="B9" s="18" t="s">
        <v>321</v>
      </c>
      <c r="C9" s="17">
        <v>0.114590186445529</v>
      </c>
      <c r="D9" s="17">
        <v>0.11943947639549</v>
      </c>
      <c r="E9" s="17">
        <v>0.110270879101106</v>
      </c>
      <c r="F9" s="17"/>
      <c r="G9" s="17">
        <v>0.117981981662241</v>
      </c>
      <c r="H9" s="17">
        <v>0.18460057341130601</v>
      </c>
      <c r="I9" s="17">
        <v>0.111393481440182</v>
      </c>
      <c r="J9" s="17">
        <v>7.8296486882631897E-2</v>
      </c>
      <c r="K9" s="17">
        <v>0.105666339188301</v>
      </c>
      <c r="L9" s="17">
        <v>9.3562045109947298E-2</v>
      </c>
      <c r="M9" s="17"/>
      <c r="N9" s="17">
        <v>0.10578826220201901</v>
      </c>
      <c r="O9" s="17">
        <v>0.114145590524749</v>
      </c>
      <c r="P9" s="17">
        <v>0.12556629243091499</v>
      </c>
      <c r="Q9" s="17">
        <v>0.114573144987658</v>
      </c>
      <c r="R9" s="17"/>
      <c r="S9" s="17">
        <v>8.7423794519213199E-2</v>
      </c>
      <c r="T9" s="17">
        <v>0.15721955852935901</v>
      </c>
      <c r="U9" s="17">
        <v>0.11737939286249099</v>
      </c>
      <c r="V9" s="17">
        <v>0.11759271956869199</v>
      </c>
      <c r="W9" s="17">
        <v>0.109121963057767</v>
      </c>
      <c r="X9" s="17">
        <v>0.119022340674758</v>
      </c>
      <c r="Y9" s="17">
        <v>7.1249927198827903E-2</v>
      </c>
      <c r="Z9" s="17">
        <v>0.1772140716077</v>
      </c>
      <c r="AA9" s="17">
        <v>9.8881625551232893E-2</v>
      </c>
      <c r="AB9" s="17">
        <v>0.111740990373822</v>
      </c>
      <c r="AC9" s="17">
        <v>0.107409064588497</v>
      </c>
      <c r="AD9" s="17">
        <v>0.142109968057473</v>
      </c>
      <c r="AE9" s="17"/>
      <c r="AF9" s="17">
        <v>8.8030737443650794E-2</v>
      </c>
      <c r="AG9" s="17">
        <v>0.15248129037859701</v>
      </c>
      <c r="AH9" s="17">
        <v>0.123326420828726</v>
      </c>
      <c r="AI9" s="17">
        <v>8.69563498738498E-2</v>
      </c>
      <c r="AJ9" s="17">
        <v>6.1642233493339103E-2</v>
      </c>
      <c r="AK9" s="17"/>
      <c r="AL9" s="17">
        <v>0.170798709605193</v>
      </c>
      <c r="AM9" s="17">
        <v>8.44088830271124E-2</v>
      </c>
      <c r="AN9" s="17">
        <v>0.13963306726803601</v>
      </c>
      <c r="AO9" s="17">
        <v>6.4833269680540206E-2</v>
      </c>
      <c r="AP9" s="17">
        <v>0.139563719654375</v>
      </c>
      <c r="AQ9" s="17">
        <v>9.28922555312795E-2</v>
      </c>
      <c r="AR9" s="17"/>
      <c r="AS9" s="17">
        <v>0.190193790762575</v>
      </c>
      <c r="AT9" s="17">
        <v>8.4571411730722801E-2</v>
      </c>
      <c r="AU9" s="17">
        <v>0.12603534676085901</v>
      </c>
      <c r="AV9" s="17">
        <v>0.107153246393313</v>
      </c>
      <c r="AW9" s="17">
        <v>0.13841645207992001</v>
      </c>
      <c r="AX9" s="17"/>
      <c r="AY9" s="17">
        <v>0.167360791347199</v>
      </c>
      <c r="AZ9" s="17">
        <v>7.8692643831231798E-2</v>
      </c>
      <c r="BA9" s="17">
        <v>0.122860192520666</v>
      </c>
      <c r="BB9" s="17">
        <v>0.146249651484882</v>
      </c>
      <c r="BC9" s="17">
        <v>0</v>
      </c>
      <c r="BD9" s="17"/>
      <c r="BE9" s="17">
        <v>7.4584026395309505E-2</v>
      </c>
      <c r="BF9" s="17">
        <v>5.1809332589501197E-2</v>
      </c>
      <c r="BG9" s="17">
        <v>0.13651233561249401</v>
      </c>
      <c r="BH9" s="17">
        <v>0.119793188669995</v>
      </c>
      <c r="BI9" s="17"/>
      <c r="BJ9" s="17">
        <v>1.1752048709024901E-2</v>
      </c>
      <c r="BK9" s="17">
        <v>0.127649952739916</v>
      </c>
      <c r="BL9" s="17">
        <v>0.117393971696354</v>
      </c>
      <c r="BM9" s="17">
        <v>0.12975534814894399</v>
      </c>
      <c r="BN9" s="17"/>
      <c r="BO9" s="17">
        <v>8.4450588353237294E-2</v>
      </c>
      <c r="BP9" s="17">
        <v>0.12221295225145699</v>
      </c>
      <c r="BQ9" s="17">
        <v>0.117569540845536</v>
      </c>
      <c r="BR9" s="17"/>
      <c r="BS9" s="17">
        <v>0.10629570705365</v>
      </c>
      <c r="BT9" s="17">
        <v>0.12743585948710401</v>
      </c>
      <c r="BU9" s="17"/>
      <c r="BV9" s="17">
        <v>0.141454610778394</v>
      </c>
      <c r="BW9" s="17">
        <v>0.115889767838249</v>
      </c>
      <c r="BX9" s="17">
        <v>9.8895342668643804E-2</v>
      </c>
      <c r="BY9" s="17"/>
      <c r="BZ9" s="17">
        <v>0.13045070182232599</v>
      </c>
      <c r="CA9" s="17">
        <v>0.100416017206887</v>
      </c>
    </row>
    <row r="10" spans="2:79" x14ac:dyDescent="0.3">
      <c r="B10" s="18" t="s">
        <v>322</v>
      </c>
      <c r="C10" s="17">
        <v>0.23199107954339199</v>
      </c>
      <c r="D10" s="17">
        <v>0.204859017593405</v>
      </c>
      <c r="E10" s="17">
        <v>0.25615785770250499</v>
      </c>
      <c r="F10" s="17"/>
      <c r="G10" s="17">
        <v>0.28187803446055598</v>
      </c>
      <c r="H10" s="17">
        <v>0.34171778194178698</v>
      </c>
      <c r="I10" s="17">
        <v>0.248897062765844</v>
      </c>
      <c r="J10" s="17">
        <v>0.20976907156878999</v>
      </c>
      <c r="K10" s="17">
        <v>0.15506100592073799</v>
      </c>
      <c r="L10" s="17">
        <v>0.16564541595387799</v>
      </c>
      <c r="M10" s="17"/>
      <c r="N10" s="17">
        <v>0.287962953100658</v>
      </c>
      <c r="O10" s="17">
        <v>0.25354853105938802</v>
      </c>
      <c r="P10" s="17">
        <v>0.155606717942467</v>
      </c>
      <c r="Q10" s="17">
        <v>0.19565027216942199</v>
      </c>
      <c r="R10" s="17"/>
      <c r="S10" s="17">
        <v>0.23634808652247399</v>
      </c>
      <c r="T10" s="17">
        <v>0.22496796823971901</v>
      </c>
      <c r="U10" s="17">
        <v>0.26300880217600803</v>
      </c>
      <c r="V10" s="17">
        <v>0.17237189018774399</v>
      </c>
      <c r="W10" s="17">
        <v>0.25175608550484402</v>
      </c>
      <c r="X10" s="17">
        <v>0.25765453238653402</v>
      </c>
      <c r="Y10" s="17">
        <v>0.170445224239756</v>
      </c>
      <c r="Z10" s="17">
        <v>0.19008613172104899</v>
      </c>
      <c r="AA10" s="17">
        <v>0.26810058607613202</v>
      </c>
      <c r="AB10" s="17">
        <v>0.28172312217374601</v>
      </c>
      <c r="AC10" s="17">
        <v>3.6670597194571303E-2</v>
      </c>
      <c r="AD10" s="17">
        <v>0.47204342254877502</v>
      </c>
      <c r="AE10" s="17"/>
      <c r="AF10" s="17">
        <v>0.201340990317803</v>
      </c>
      <c r="AG10" s="17">
        <v>0.27359826509260199</v>
      </c>
      <c r="AH10" s="17">
        <v>0.20560232426346201</v>
      </c>
      <c r="AI10" s="17">
        <v>0.15993319314989801</v>
      </c>
      <c r="AJ10" s="17">
        <v>0.20711316490787701</v>
      </c>
      <c r="AK10" s="17"/>
      <c r="AL10" s="17">
        <v>0.26774079214993202</v>
      </c>
      <c r="AM10" s="17">
        <v>0.27918405418550302</v>
      </c>
      <c r="AN10" s="17">
        <v>0.232702384821212</v>
      </c>
      <c r="AO10" s="17">
        <v>0.13164367200969099</v>
      </c>
      <c r="AP10" s="17">
        <v>0.25489721571670398</v>
      </c>
      <c r="AQ10" s="17">
        <v>0.23266634263473199</v>
      </c>
      <c r="AR10" s="17"/>
      <c r="AS10" s="17">
        <v>0.238506783823728</v>
      </c>
      <c r="AT10" s="17">
        <v>0.24430795680322601</v>
      </c>
      <c r="AU10" s="17">
        <v>0.17508440271853801</v>
      </c>
      <c r="AV10" s="17">
        <v>0.26661835861077399</v>
      </c>
      <c r="AW10" s="17">
        <v>0.32737153213866699</v>
      </c>
      <c r="AX10" s="17"/>
      <c r="AY10" s="17">
        <v>0.19828669278321501</v>
      </c>
      <c r="AZ10" s="17">
        <v>0.22634183968059499</v>
      </c>
      <c r="BA10" s="17">
        <v>0.24268113610109901</v>
      </c>
      <c r="BB10" s="17">
        <v>0.28002045869659598</v>
      </c>
      <c r="BC10" s="17">
        <v>0.24028934192554599</v>
      </c>
      <c r="BD10" s="17"/>
      <c r="BE10" s="17">
        <v>0.17732094860047501</v>
      </c>
      <c r="BF10" s="17">
        <v>0.30638139802549302</v>
      </c>
      <c r="BG10" s="17">
        <v>0.19973752446728599</v>
      </c>
      <c r="BH10" s="17">
        <v>0.24735846993662</v>
      </c>
      <c r="BI10" s="17"/>
      <c r="BJ10" s="17">
        <v>0.32467330323827198</v>
      </c>
      <c r="BK10" s="17">
        <v>0.28188950850794198</v>
      </c>
      <c r="BL10" s="17">
        <v>0.20820306806191899</v>
      </c>
      <c r="BM10" s="17">
        <v>0.22262242631901999</v>
      </c>
      <c r="BN10" s="17"/>
      <c r="BO10" s="17">
        <v>0.34508889680312599</v>
      </c>
      <c r="BP10" s="17">
        <v>0.22302871872806501</v>
      </c>
      <c r="BQ10" s="17">
        <v>0.21521422949972099</v>
      </c>
      <c r="BR10" s="17"/>
      <c r="BS10" s="17">
        <v>0.249118476540377</v>
      </c>
      <c r="BT10" s="17">
        <v>0.208821761457192</v>
      </c>
      <c r="BU10" s="17"/>
      <c r="BV10" s="17">
        <v>0.29613080191869401</v>
      </c>
      <c r="BW10" s="17">
        <v>0.20790335509793301</v>
      </c>
      <c r="BX10" s="17">
        <v>0.22414102409690501</v>
      </c>
      <c r="BY10" s="17"/>
      <c r="BZ10" s="17">
        <v>0.24821534221438199</v>
      </c>
      <c r="CA10" s="17">
        <v>0.30639877874706201</v>
      </c>
    </row>
    <row r="11" spans="2:79" x14ac:dyDescent="0.3">
      <c r="B11" s="18" t="s">
        <v>323</v>
      </c>
      <c r="C11" s="17">
        <v>0.252399907879862</v>
      </c>
      <c r="D11" s="17">
        <v>0.23355086485229601</v>
      </c>
      <c r="E11" s="17">
        <v>0.269188924586311</v>
      </c>
      <c r="F11" s="17"/>
      <c r="G11" s="17">
        <v>0.31467628675804798</v>
      </c>
      <c r="H11" s="17">
        <v>0.17452449623181501</v>
      </c>
      <c r="I11" s="17">
        <v>0.26572899234345299</v>
      </c>
      <c r="J11" s="17">
        <v>0.18958612543482301</v>
      </c>
      <c r="K11" s="17">
        <v>0.319043433160562</v>
      </c>
      <c r="L11" s="17">
        <v>0.27737250047853801</v>
      </c>
      <c r="M11" s="17"/>
      <c r="N11" s="17">
        <v>0.25322089816819998</v>
      </c>
      <c r="O11" s="17">
        <v>0.25732174822180998</v>
      </c>
      <c r="P11" s="17">
        <v>0.26556517831304299</v>
      </c>
      <c r="Q11" s="17">
        <v>0.24214645844746499</v>
      </c>
      <c r="R11" s="17"/>
      <c r="S11" s="17">
        <v>0.21211008811287499</v>
      </c>
      <c r="T11" s="17">
        <v>0.33205531715438202</v>
      </c>
      <c r="U11" s="17">
        <v>0.15939635911278199</v>
      </c>
      <c r="V11" s="17">
        <v>0.28213155278904001</v>
      </c>
      <c r="W11" s="17">
        <v>0.12534981753636701</v>
      </c>
      <c r="X11" s="17">
        <v>0.26875729004119803</v>
      </c>
      <c r="Y11" s="17">
        <v>0.35975928309599298</v>
      </c>
      <c r="Z11" s="17">
        <v>0.295045345383115</v>
      </c>
      <c r="AA11" s="17">
        <v>0.23098982891962799</v>
      </c>
      <c r="AB11" s="17">
        <v>0.22060925139764001</v>
      </c>
      <c r="AC11" s="17">
        <v>0.421207651883034</v>
      </c>
      <c r="AD11" s="17">
        <v>0.13831384774062</v>
      </c>
      <c r="AE11" s="17"/>
      <c r="AF11" s="17">
        <v>0.23925726857497001</v>
      </c>
      <c r="AG11" s="17">
        <v>0.24719540769027701</v>
      </c>
      <c r="AH11" s="17">
        <v>0.298003675851713</v>
      </c>
      <c r="AI11" s="17">
        <v>0.197030883510214</v>
      </c>
      <c r="AJ11" s="17">
        <v>0.27906440263708099</v>
      </c>
      <c r="AK11" s="17"/>
      <c r="AL11" s="17">
        <v>0.27395600092709199</v>
      </c>
      <c r="AM11" s="17">
        <v>0.23854633076752599</v>
      </c>
      <c r="AN11" s="17">
        <v>0.34346979478770001</v>
      </c>
      <c r="AO11" s="17">
        <v>0.179764407815724</v>
      </c>
      <c r="AP11" s="17">
        <v>0.27766762219047703</v>
      </c>
      <c r="AQ11" s="17">
        <v>0.182637477258971</v>
      </c>
      <c r="AR11" s="17"/>
      <c r="AS11" s="17">
        <v>0.246302732665625</v>
      </c>
      <c r="AT11" s="17">
        <v>0.27351282494524698</v>
      </c>
      <c r="AU11" s="17">
        <v>0.25157947733247099</v>
      </c>
      <c r="AV11" s="17">
        <v>0.193283808839053</v>
      </c>
      <c r="AW11" s="17">
        <v>0.15212362017230499</v>
      </c>
      <c r="AX11" s="17"/>
      <c r="AY11" s="17">
        <v>0.22606202849604901</v>
      </c>
      <c r="AZ11" s="17">
        <v>0.30228662016921798</v>
      </c>
      <c r="BA11" s="17">
        <v>0.238113567245168</v>
      </c>
      <c r="BB11" s="17">
        <v>0.19474433178186701</v>
      </c>
      <c r="BC11" s="17">
        <v>0.20402772877952599</v>
      </c>
      <c r="BD11" s="17"/>
      <c r="BE11" s="17">
        <v>0.33109046709307</v>
      </c>
      <c r="BF11" s="17">
        <v>0.20705679756918099</v>
      </c>
      <c r="BG11" s="17">
        <v>0.239996924423897</v>
      </c>
      <c r="BH11" s="17">
        <v>0.291210202244304</v>
      </c>
      <c r="BI11" s="17"/>
      <c r="BJ11" s="17">
        <v>0.15130735718355201</v>
      </c>
      <c r="BK11" s="17">
        <v>0.220342059370121</v>
      </c>
      <c r="BL11" s="17">
        <v>0.24528732525764499</v>
      </c>
      <c r="BM11" s="17">
        <v>0.27787920059054</v>
      </c>
      <c r="BN11" s="17"/>
      <c r="BO11" s="17">
        <v>0.17006837491596799</v>
      </c>
      <c r="BP11" s="17">
        <v>0.24854343787430699</v>
      </c>
      <c r="BQ11" s="17">
        <v>0.26734914343249599</v>
      </c>
      <c r="BR11" s="17"/>
      <c r="BS11" s="17">
        <v>0.25755219079090602</v>
      </c>
      <c r="BT11" s="17">
        <v>0.23957643921083899</v>
      </c>
      <c r="BU11" s="17"/>
      <c r="BV11" s="17">
        <v>0.29849627437109899</v>
      </c>
      <c r="BW11" s="17">
        <v>0.24490520570423099</v>
      </c>
      <c r="BX11" s="17">
        <v>0.22245729123278599</v>
      </c>
      <c r="BY11" s="17"/>
      <c r="BZ11" s="17">
        <v>0.23585404485245601</v>
      </c>
      <c r="CA11" s="17">
        <v>0.164733952647721</v>
      </c>
    </row>
    <row r="12" spans="2:79" x14ac:dyDescent="0.3">
      <c r="B12" s="18" t="s">
        <v>324</v>
      </c>
      <c r="C12" s="17">
        <v>0.168688336980898</v>
      </c>
      <c r="D12" s="17">
        <v>0.164169769975301</v>
      </c>
      <c r="E12" s="17">
        <v>0.17271306634435801</v>
      </c>
      <c r="F12" s="17"/>
      <c r="G12" s="17">
        <v>0.114688177905325</v>
      </c>
      <c r="H12" s="17">
        <v>0.124752824378648</v>
      </c>
      <c r="I12" s="17">
        <v>0.18897105632414801</v>
      </c>
      <c r="J12" s="17">
        <v>0.21649717510711899</v>
      </c>
      <c r="K12" s="17">
        <v>0.16228387917262699</v>
      </c>
      <c r="L12" s="17">
        <v>0.18510571831251199</v>
      </c>
      <c r="M12" s="17"/>
      <c r="N12" s="17">
        <v>0.14373180147294901</v>
      </c>
      <c r="O12" s="17">
        <v>0.17778936620681701</v>
      </c>
      <c r="P12" s="17">
        <v>0.159440925645811</v>
      </c>
      <c r="Q12" s="17">
        <v>0.196379314337679</v>
      </c>
      <c r="R12" s="17"/>
      <c r="S12" s="17">
        <v>0.18570683249584899</v>
      </c>
      <c r="T12" s="17">
        <v>0.13398473462218599</v>
      </c>
      <c r="U12" s="17">
        <v>0.25563617633355001</v>
      </c>
      <c r="V12" s="17">
        <v>0.18450761252779299</v>
      </c>
      <c r="W12" s="17">
        <v>0.21537712974881901</v>
      </c>
      <c r="X12" s="17">
        <v>0.179366830245234</v>
      </c>
      <c r="Y12" s="17">
        <v>8.8891876040756407E-2</v>
      </c>
      <c r="Z12" s="17">
        <v>9.0333931836179104E-2</v>
      </c>
      <c r="AA12" s="17">
        <v>0.14361270947565399</v>
      </c>
      <c r="AB12" s="17">
        <v>0.165513112688254</v>
      </c>
      <c r="AC12" s="17">
        <v>0.24002015209660801</v>
      </c>
      <c r="AD12" s="17">
        <v>4.7860891269940399E-2</v>
      </c>
      <c r="AE12" s="17"/>
      <c r="AF12" s="17">
        <v>0.216487827267834</v>
      </c>
      <c r="AG12" s="17">
        <v>0.13134720243477599</v>
      </c>
      <c r="AH12" s="17">
        <v>0.171635346875085</v>
      </c>
      <c r="AI12" s="17">
        <v>0.20256495251335799</v>
      </c>
      <c r="AJ12" s="17">
        <v>0.26331052200487398</v>
      </c>
      <c r="AK12" s="17"/>
      <c r="AL12" s="17">
        <v>0.12817093156932899</v>
      </c>
      <c r="AM12" s="17">
        <v>0.15586737397439501</v>
      </c>
      <c r="AN12" s="17">
        <v>0.104129092345509</v>
      </c>
      <c r="AO12" s="17">
        <v>0.19335142533439001</v>
      </c>
      <c r="AP12" s="17">
        <v>0.17231987373638699</v>
      </c>
      <c r="AQ12" s="17">
        <v>0.31824969072074799</v>
      </c>
      <c r="AR12" s="17"/>
      <c r="AS12" s="17">
        <v>0.15652497460186701</v>
      </c>
      <c r="AT12" s="17">
        <v>0.166314434864511</v>
      </c>
      <c r="AU12" s="17">
        <v>0.16838787584682799</v>
      </c>
      <c r="AV12" s="17">
        <v>0.16440818124524101</v>
      </c>
      <c r="AW12" s="17">
        <v>0.30959068076181601</v>
      </c>
      <c r="AX12" s="17"/>
      <c r="AY12" s="17">
        <v>0.14186032740177901</v>
      </c>
      <c r="AZ12" s="17">
        <v>0.17145697442910199</v>
      </c>
      <c r="BA12" s="17">
        <v>0.214330668298993</v>
      </c>
      <c r="BB12" s="17">
        <v>0.125935271780452</v>
      </c>
      <c r="BC12" s="17">
        <v>0.207303750609209</v>
      </c>
      <c r="BD12" s="17"/>
      <c r="BE12" s="17">
        <v>0.170894374571326</v>
      </c>
      <c r="BF12" s="17">
        <v>0.17426278956483601</v>
      </c>
      <c r="BG12" s="17">
        <v>0.181819998142042</v>
      </c>
      <c r="BH12" s="17">
        <v>0.142499863472869</v>
      </c>
      <c r="BI12" s="17"/>
      <c r="BJ12" s="17">
        <v>0.15761350568030599</v>
      </c>
      <c r="BK12" s="17">
        <v>0.16059122469415099</v>
      </c>
      <c r="BL12" s="17">
        <v>0.1794374182014</v>
      </c>
      <c r="BM12" s="17">
        <v>0.165816328178849</v>
      </c>
      <c r="BN12" s="17"/>
      <c r="BO12" s="17">
        <v>0.167463410304063</v>
      </c>
      <c r="BP12" s="17">
        <v>0.210123101493429</v>
      </c>
      <c r="BQ12" s="17">
        <v>0.15895857291711099</v>
      </c>
      <c r="BR12" s="17"/>
      <c r="BS12" s="17">
        <v>0.15610934061109699</v>
      </c>
      <c r="BT12" s="17">
        <v>0.18813297173240101</v>
      </c>
      <c r="BU12" s="17"/>
      <c r="BV12" s="17">
        <v>0.123609204296773</v>
      </c>
      <c r="BW12" s="17">
        <v>0.20381647039722101</v>
      </c>
      <c r="BX12" s="17">
        <v>0.13752149802455099</v>
      </c>
      <c r="BY12" s="17"/>
      <c r="BZ12" s="17">
        <v>0.19278183118346401</v>
      </c>
      <c r="CA12" s="17">
        <v>0.19270219545685599</v>
      </c>
    </row>
    <row r="13" spans="2:79" x14ac:dyDescent="0.3">
      <c r="B13" s="18" t="s">
        <v>325</v>
      </c>
      <c r="C13" s="17">
        <v>0.134164928895704</v>
      </c>
      <c r="D13" s="17">
        <v>0.15319806979301501</v>
      </c>
      <c r="E13" s="17">
        <v>0.11721193451642201</v>
      </c>
      <c r="F13" s="17"/>
      <c r="G13" s="17">
        <v>0.10592533319352899</v>
      </c>
      <c r="H13" s="17">
        <v>0.148061375695791</v>
      </c>
      <c r="I13" s="17">
        <v>0.12698472543408901</v>
      </c>
      <c r="J13" s="17">
        <v>0.17613414354847801</v>
      </c>
      <c r="K13" s="17">
        <v>0.17092090575027299</v>
      </c>
      <c r="L13" s="17">
        <v>8.9743456589471901E-2</v>
      </c>
      <c r="M13" s="17"/>
      <c r="N13" s="17">
        <v>0.110235098718548</v>
      </c>
      <c r="O13" s="17">
        <v>0.12388333655223201</v>
      </c>
      <c r="P13" s="17">
        <v>0.175256150818551</v>
      </c>
      <c r="Q13" s="17">
        <v>0.14122134812371201</v>
      </c>
      <c r="R13" s="17"/>
      <c r="S13" s="17">
        <v>0.146988270655937</v>
      </c>
      <c r="T13" s="17">
        <v>9.5780953336664004E-2</v>
      </c>
      <c r="U13" s="17">
        <v>0.100031566849261</v>
      </c>
      <c r="V13" s="17">
        <v>0.14142473904264299</v>
      </c>
      <c r="W13" s="17">
        <v>0.21660879994142099</v>
      </c>
      <c r="X13" s="17">
        <v>0.119379568344104</v>
      </c>
      <c r="Y13" s="17">
        <v>0.13317318840140099</v>
      </c>
      <c r="Z13" s="17">
        <v>0.16309843276573399</v>
      </c>
      <c r="AA13" s="17">
        <v>0.12501059423956001</v>
      </c>
      <c r="AB13" s="17">
        <v>0.117719313959306</v>
      </c>
      <c r="AC13" s="17">
        <v>0.158911871026371</v>
      </c>
      <c r="AD13" s="17">
        <v>0.130801921979944</v>
      </c>
      <c r="AE13" s="17"/>
      <c r="AF13" s="17">
        <v>0.14150620073194001</v>
      </c>
      <c r="AG13" s="17">
        <v>0.120606541733724</v>
      </c>
      <c r="AH13" s="17">
        <v>8.37876849923304E-2</v>
      </c>
      <c r="AI13" s="17">
        <v>0.16708231259090101</v>
      </c>
      <c r="AJ13" s="17">
        <v>0.118270651910948</v>
      </c>
      <c r="AK13" s="17"/>
      <c r="AL13" s="17">
        <v>0.112947486412504</v>
      </c>
      <c r="AM13" s="17">
        <v>0.159006710808233</v>
      </c>
      <c r="AN13" s="17">
        <v>9.4140178420179493E-2</v>
      </c>
      <c r="AO13" s="17">
        <v>0.228834942580594</v>
      </c>
      <c r="AP13" s="17">
        <v>6.2482681784995601E-2</v>
      </c>
      <c r="AQ13" s="17">
        <v>7.9661586938190795E-2</v>
      </c>
      <c r="AR13" s="17"/>
      <c r="AS13" s="17">
        <v>0.10760550819675201</v>
      </c>
      <c r="AT13" s="17">
        <v>0.13022006750575099</v>
      </c>
      <c r="AU13" s="17">
        <v>0.158080972802464</v>
      </c>
      <c r="AV13" s="17">
        <v>0.16315344046580399</v>
      </c>
      <c r="AW13" s="17">
        <v>7.2497714847292602E-2</v>
      </c>
      <c r="AX13" s="17"/>
      <c r="AY13" s="17">
        <v>0.123304791452097</v>
      </c>
      <c r="AZ13" s="17">
        <v>0.13921922157210201</v>
      </c>
      <c r="BA13" s="17">
        <v>0.104724322705329</v>
      </c>
      <c r="BB13" s="17">
        <v>0.180670239689841</v>
      </c>
      <c r="BC13" s="17">
        <v>0.193330154833601</v>
      </c>
      <c r="BD13" s="17"/>
      <c r="BE13" s="17">
        <v>0.203648436283107</v>
      </c>
      <c r="BF13" s="17">
        <v>0.14992181648772099</v>
      </c>
      <c r="BG13" s="17">
        <v>0.13323666997137201</v>
      </c>
      <c r="BH13" s="17">
        <v>0.116955754460686</v>
      </c>
      <c r="BI13" s="17"/>
      <c r="BJ13" s="17">
        <v>0.20253155518750299</v>
      </c>
      <c r="BK13" s="17">
        <v>0.174482967750135</v>
      </c>
      <c r="BL13" s="17">
        <v>0.154330527783894</v>
      </c>
      <c r="BM13" s="17">
        <v>0.10792720832587201</v>
      </c>
      <c r="BN13" s="17"/>
      <c r="BO13" s="17">
        <v>0.16673964997206001</v>
      </c>
      <c r="BP13" s="17">
        <v>0.10026623245446099</v>
      </c>
      <c r="BQ13" s="17">
        <v>0.13691767605396901</v>
      </c>
      <c r="BR13" s="17"/>
      <c r="BS13" s="17">
        <v>0.146879862017014</v>
      </c>
      <c r="BT13" s="17">
        <v>0.11669207356575199</v>
      </c>
      <c r="BU13" s="17"/>
      <c r="BV13" s="17">
        <v>7.0259271592878494E-2</v>
      </c>
      <c r="BW13" s="17">
        <v>0.13040142253071699</v>
      </c>
      <c r="BX13" s="17">
        <v>0.20082308340746799</v>
      </c>
      <c r="BY13" s="17"/>
      <c r="BZ13" s="17">
        <v>0.138945449408134</v>
      </c>
      <c r="CA13" s="17">
        <v>0.14475460304403301</v>
      </c>
    </row>
    <row r="14" spans="2:79" x14ac:dyDescent="0.3">
      <c r="B14" s="18" t="s">
        <v>326</v>
      </c>
      <c r="C14" s="17">
        <v>6.6933247760924894E-2</v>
      </c>
      <c r="D14" s="17">
        <v>8.3573612754059001E-2</v>
      </c>
      <c r="E14" s="17">
        <v>5.2111520978160797E-2</v>
      </c>
      <c r="F14" s="17"/>
      <c r="G14" s="17">
        <v>4.2538823104847898E-2</v>
      </c>
      <c r="H14" s="17">
        <v>1.8441122434830901E-2</v>
      </c>
      <c r="I14" s="17">
        <v>2.9521661570656599E-2</v>
      </c>
      <c r="J14" s="17">
        <v>8.98670635533457E-2</v>
      </c>
      <c r="K14" s="17">
        <v>7.7616481218639302E-2</v>
      </c>
      <c r="L14" s="17">
        <v>0.12501992096869999</v>
      </c>
      <c r="M14" s="17"/>
      <c r="N14" s="17">
        <v>7.0909371069728805E-2</v>
      </c>
      <c r="O14" s="17">
        <v>3.7413811684746598E-2</v>
      </c>
      <c r="P14" s="17">
        <v>8.1661999291809201E-2</v>
      </c>
      <c r="Q14" s="17">
        <v>8.3094856660905395E-2</v>
      </c>
      <c r="R14" s="17"/>
      <c r="S14" s="17">
        <v>8.60042445827323E-2</v>
      </c>
      <c r="T14" s="17">
        <v>4.42412671358745E-2</v>
      </c>
      <c r="U14" s="17">
        <v>8.5803330866559696E-2</v>
      </c>
      <c r="V14" s="17">
        <v>4.8742767504038498E-2</v>
      </c>
      <c r="W14" s="17">
        <v>6.2004523060975501E-2</v>
      </c>
      <c r="X14" s="17">
        <v>4.3125703053488298E-2</v>
      </c>
      <c r="Y14" s="17">
        <v>0.13068219161088099</v>
      </c>
      <c r="Z14" s="17">
        <v>5.4161800357637097E-2</v>
      </c>
      <c r="AA14" s="17">
        <v>0.106752147097992</v>
      </c>
      <c r="AB14" s="17">
        <v>5.12480071044637E-2</v>
      </c>
      <c r="AC14" s="17">
        <v>0</v>
      </c>
      <c r="AD14" s="17">
        <v>6.8869948403247797E-2</v>
      </c>
      <c r="AE14" s="17"/>
      <c r="AF14" s="17">
        <v>6.9958391413491194E-2</v>
      </c>
      <c r="AG14" s="17">
        <v>5.7396704919205399E-2</v>
      </c>
      <c r="AH14" s="17">
        <v>9.1225901501707604E-2</v>
      </c>
      <c r="AI14" s="17">
        <v>0.10929493075945799</v>
      </c>
      <c r="AJ14" s="17">
        <v>4.4695191683737902E-2</v>
      </c>
      <c r="AK14" s="17"/>
      <c r="AL14" s="17">
        <v>4.0899581146370802E-2</v>
      </c>
      <c r="AM14" s="17">
        <v>4.87943670883925E-2</v>
      </c>
      <c r="AN14" s="17">
        <v>5.1717734307776299E-2</v>
      </c>
      <c r="AO14" s="17">
        <v>0.141499800476313</v>
      </c>
      <c r="AP14" s="17">
        <v>7.4869544227907397E-2</v>
      </c>
      <c r="AQ14" s="17">
        <v>6.0399370073295197E-2</v>
      </c>
      <c r="AR14" s="17"/>
      <c r="AS14" s="17">
        <v>3.3309433364126298E-2</v>
      </c>
      <c r="AT14" s="17">
        <v>6.94348751271643E-2</v>
      </c>
      <c r="AU14" s="17">
        <v>0.10319848093433701</v>
      </c>
      <c r="AV14" s="17">
        <v>4.5350164395330399E-2</v>
      </c>
      <c r="AW14" s="17">
        <v>0</v>
      </c>
      <c r="AX14" s="17"/>
      <c r="AY14" s="17">
        <v>9.0640926106744998E-2</v>
      </c>
      <c r="AZ14" s="17">
        <v>6.2087347733308901E-2</v>
      </c>
      <c r="BA14" s="17">
        <v>6.2836288763783194E-2</v>
      </c>
      <c r="BB14" s="17">
        <v>5.08751551031991E-2</v>
      </c>
      <c r="BC14" s="17">
        <v>4.3819346332166401E-2</v>
      </c>
      <c r="BD14" s="17"/>
      <c r="BE14" s="17">
        <v>4.24617470567124E-2</v>
      </c>
      <c r="BF14" s="17">
        <v>6.4201851767267906E-2</v>
      </c>
      <c r="BG14" s="17">
        <v>8.03174089878467E-2</v>
      </c>
      <c r="BH14" s="17">
        <v>5.1367523483718799E-2</v>
      </c>
      <c r="BI14" s="17"/>
      <c r="BJ14" s="17">
        <v>0.110203117095517</v>
      </c>
      <c r="BK14" s="17">
        <v>1.49702002692542E-2</v>
      </c>
      <c r="BL14" s="17">
        <v>5.0432203297103899E-2</v>
      </c>
      <c r="BM14" s="17">
        <v>7.1610795718871398E-2</v>
      </c>
      <c r="BN14" s="17"/>
      <c r="BO14" s="17">
        <v>4.4340128730514301E-2</v>
      </c>
      <c r="BP14" s="17">
        <v>8.5579782458308898E-2</v>
      </c>
      <c r="BQ14" s="17">
        <v>6.8321437156230805E-2</v>
      </c>
      <c r="BR14" s="17"/>
      <c r="BS14" s="17">
        <v>6.1218033410247202E-2</v>
      </c>
      <c r="BT14" s="17">
        <v>7.5698301824489805E-2</v>
      </c>
      <c r="BU14" s="17"/>
      <c r="BV14" s="17">
        <v>4.26625270868983E-2</v>
      </c>
      <c r="BW14" s="17">
        <v>7.2234206071732004E-2</v>
      </c>
      <c r="BX14" s="17">
        <v>7.7475425173471696E-2</v>
      </c>
      <c r="BY14" s="17"/>
      <c r="BZ14" s="17">
        <v>3.31581891496147E-2</v>
      </c>
      <c r="CA14" s="17">
        <v>4.1859046099325101E-2</v>
      </c>
    </row>
    <row r="15" spans="2:79" x14ac:dyDescent="0.3">
      <c r="B15" s="18" t="s">
        <v>327</v>
      </c>
      <c r="C15" s="19">
        <v>3.1232312493690399E-2</v>
      </c>
      <c r="D15" s="19">
        <v>4.1209188636433101E-2</v>
      </c>
      <c r="E15" s="19">
        <v>2.23458167711372E-2</v>
      </c>
      <c r="F15" s="19"/>
      <c r="G15" s="19">
        <v>2.2311362915452899E-2</v>
      </c>
      <c r="H15" s="19">
        <v>7.90182590582293E-3</v>
      </c>
      <c r="I15" s="19">
        <v>2.8503020121627899E-2</v>
      </c>
      <c r="J15" s="19">
        <v>3.9849933904813402E-2</v>
      </c>
      <c r="K15" s="19">
        <v>9.4079555888590995E-3</v>
      </c>
      <c r="L15" s="19">
        <v>6.3550942586952694E-2</v>
      </c>
      <c r="M15" s="19"/>
      <c r="N15" s="19">
        <v>2.8151615267897299E-2</v>
      </c>
      <c r="O15" s="19">
        <v>3.5897615750257801E-2</v>
      </c>
      <c r="P15" s="19">
        <v>3.6902735557402297E-2</v>
      </c>
      <c r="Q15" s="19">
        <v>2.6934605273158399E-2</v>
      </c>
      <c r="R15" s="19"/>
      <c r="S15" s="19">
        <v>4.5418683110919601E-2</v>
      </c>
      <c r="T15" s="19">
        <v>1.17502009818151E-2</v>
      </c>
      <c r="U15" s="19">
        <v>1.87443717993496E-2</v>
      </c>
      <c r="V15" s="19">
        <v>5.3228718380050999E-2</v>
      </c>
      <c r="W15" s="19">
        <v>1.9781681149806801E-2</v>
      </c>
      <c r="X15" s="19">
        <v>1.26937352546845E-2</v>
      </c>
      <c r="Y15" s="19">
        <v>4.57983094123844E-2</v>
      </c>
      <c r="Z15" s="19">
        <v>3.0060286328586601E-2</v>
      </c>
      <c r="AA15" s="19">
        <v>2.66525086398E-2</v>
      </c>
      <c r="AB15" s="19">
        <v>5.1446202302768702E-2</v>
      </c>
      <c r="AC15" s="19">
        <v>3.5780663210919002E-2</v>
      </c>
      <c r="AD15" s="19">
        <v>0</v>
      </c>
      <c r="AE15" s="19"/>
      <c r="AF15" s="19">
        <v>4.3418584250309797E-2</v>
      </c>
      <c r="AG15" s="19">
        <v>1.7374587750818699E-2</v>
      </c>
      <c r="AH15" s="19">
        <v>2.6418645686976602E-2</v>
      </c>
      <c r="AI15" s="19">
        <v>7.7137377602321103E-2</v>
      </c>
      <c r="AJ15" s="19">
        <v>2.5903833362143702E-2</v>
      </c>
      <c r="AK15" s="19"/>
      <c r="AL15" s="19">
        <v>5.4864981895791998E-3</v>
      </c>
      <c r="AM15" s="19">
        <v>3.41922801488376E-2</v>
      </c>
      <c r="AN15" s="19">
        <v>3.4207748049586997E-2</v>
      </c>
      <c r="AO15" s="19">
        <v>6.0072482102746801E-2</v>
      </c>
      <c r="AP15" s="19">
        <v>1.8199342689153498E-2</v>
      </c>
      <c r="AQ15" s="19">
        <v>3.3493276842782901E-2</v>
      </c>
      <c r="AR15" s="19"/>
      <c r="AS15" s="19">
        <v>2.7556776585326199E-2</v>
      </c>
      <c r="AT15" s="19">
        <v>3.1638429023376602E-2</v>
      </c>
      <c r="AU15" s="19">
        <v>1.76334436045038E-2</v>
      </c>
      <c r="AV15" s="19">
        <v>6.00328000504841E-2</v>
      </c>
      <c r="AW15" s="19">
        <v>0</v>
      </c>
      <c r="AX15" s="19"/>
      <c r="AY15" s="19">
        <v>5.2484442412916998E-2</v>
      </c>
      <c r="AZ15" s="19">
        <v>1.9915352584442599E-2</v>
      </c>
      <c r="BA15" s="19">
        <v>1.44538243649616E-2</v>
      </c>
      <c r="BB15" s="19">
        <v>2.1504891463162899E-2</v>
      </c>
      <c r="BC15" s="19">
        <v>0.111229677519952</v>
      </c>
      <c r="BD15" s="19"/>
      <c r="BE15" s="19">
        <v>0</v>
      </c>
      <c r="BF15" s="19">
        <v>4.6366013995999697E-2</v>
      </c>
      <c r="BG15" s="19">
        <v>2.8379138395061801E-2</v>
      </c>
      <c r="BH15" s="19">
        <v>3.0814997731807001E-2</v>
      </c>
      <c r="BI15" s="19"/>
      <c r="BJ15" s="19">
        <v>4.1919112905824701E-2</v>
      </c>
      <c r="BK15" s="19">
        <v>2.0074086668481501E-2</v>
      </c>
      <c r="BL15" s="19">
        <v>4.49154857016845E-2</v>
      </c>
      <c r="BM15" s="19">
        <v>2.4388692717903299E-2</v>
      </c>
      <c r="BN15" s="19"/>
      <c r="BO15" s="19">
        <v>2.1848950921030001E-2</v>
      </c>
      <c r="BP15" s="19">
        <v>1.02457747399732E-2</v>
      </c>
      <c r="BQ15" s="19">
        <v>3.5669400094935903E-2</v>
      </c>
      <c r="BR15" s="19"/>
      <c r="BS15" s="19">
        <v>2.2826389576708499E-2</v>
      </c>
      <c r="BT15" s="19">
        <v>4.36425927222229E-2</v>
      </c>
      <c r="BU15" s="19"/>
      <c r="BV15" s="19">
        <v>2.73873099552625E-2</v>
      </c>
      <c r="BW15" s="19">
        <v>2.4849572359918901E-2</v>
      </c>
      <c r="BX15" s="19">
        <v>3.8686335396173603E-2</v>
      </c>
      <c r="BY15" s="19"/>
      <c r="BZ15" s="19">
        <v>2.0594441369624201E-2</v>
      </c>
      <c r="CA15" s="19">
        <v>4.91354067981166E-2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313</v>
      </c>
      <c r="E7" s="10">
        <v>366</v>
      </c>
      <c r="F7" s="10"/>
      <c r="G7" s="10">
        <v>93</v>
      </c>
      <c r="H7" s="10">
        <v>112</v>
      </c>
      <c r="I7" s="10">
        <v>116</v>
      </c>
      <c r="J7" s="10">
        <v>103</v>
      </c>
      <c r="K7" s="10">
        <v>97</v>
      </c>
      <c r="L7" s="10">
        <v>158</v>
      </c>
      <c r="M7" s="10"/>
      <c r="N7" s="10">
        <v>217</v>
      </c>
      <c r="O7" s="10">
        <v>173</v>
      </c>
      <c r="P7" s="10">
        <v>112</v>
      </c>
      <c r="Q7" s="10">
        <v>174</v>
      </c>
      <c r="R7" s="10"/>
      <c r="S7" s="10">
        <v>111</v>
      </c>
      <c r="T7" s="10">
        <v>83</v>
      </c>
      <c r="U7" s="10">
        <v>51</v>
      </c>
      <c r="V7" s="10">
        <v>59</v>
      </c>
      <c r="W7" s="10">
        <v>47</v>
      </c>
      <c r="X7" s="10">
        <v>71</v>
      </c>
      <c r="Y7" s="10">
        <v>46</v>
      </c>
      <c r="Z7" s="10">
        <v>32</v>
      </c>
      <c r="AA7" s="10">
        <v>77</v>
      </c>
      <c r="AB7" s="10">
        <v>61</v>
      </c>
      <c r="AC7" s="10">
        <v>26</v>
      </c>
      <c r="AD7" s="10">
        <v>15</v>
      </c>
      <c r="AE7" s="10"/>
      <c r="AF7" s="10">
        <v>137</v>
      </c>
      <c r="AG7" s="10">
        <v>245</v>
      </c>
      <c r="AH7" s="10">
        <v>49</v>
      </c>
      <c r="AI7" s="10">
        <v>61</v>
      </c>
      <c r="AJ7" s="10">
        <v>37</v>
      </c>
      <c r="AK7" s="10"/>
      <c r="AL7" s="10">
        <v>181</v>
      </c>
      <c r="AM7" s="10">
        <v>119</v>
      </c>
      <c r="AN7" s="10">
        <v>67</v>
      </c>
      <c r="AO7" s="10">
        <v>126</v>
      </c>
      <c r="AP7" s="10">
        <v>52</v>
      </c>
      <c r="AQ7" s="10">
        <v>64</v>
      </c>
      <c r="AR7" s="10"/>
      <c r="AS7" s="10">
        <v>117</v>
      </c>
      <c r="AT7" s="10">
        <v>328</v>
      </c>
      <c r="AU7" s="10">
        <v>153</v>
      </c>
      <c r="AV7" s="10">
        <v>65</v>
      </c>
      <c r="AW7" s="10">
        <v>13</v>
      </c>
      <c r="AX7" s="10"/>
      <c r="AY7" s="10">
        <v>172</v>
      </c>
      <c r="AZ7" s="10">
        <v>271</v>
      </c>
      <c r="BA7" s="10">
        <v>132</v>
      </c>
      <c r="BB7" s="10">
        <v>79</v>
      </c>
      <c r="BC7" s="10">
        <v>20</v>
      </c>
      <c r="BD7" s="10"/>
      <c r="BE7" s="10">
        <v>22</v>
      </c>
      <c r="BF7" s="10">
        <v>125</v>
      </c>
      <c r="BG7" s="10">
        <v>328</v>
      </c>
      <c r="BH7" s="10">
        <v>198</v>
      </c>
      <c r="BI7" s="10"/>
      <c r="BJ7" s="10">
        <v>70</v>
      </c>
      <c r="BK7" s="10">
        <v>50</v>
      </c>
      <c r="BL7" s="10">
        <v>184</v>
      </c>
      <c r="BM7" s="10">
        <v>370</v>
      </c>
      <c r="BN7" s="10"/>
      <c r="BO7" s="10">
        <v>87</v>
      </c>
      <c r="BP7" s="10">
        <v>95</v>
      </c>
      <c r="BQ7" s="10">
        <v>490</v>
      </c>
      <c r="BR7" s="10"/>
      <c r="BS7" s="10">
        <v>402</v>
      </c>
      <c r="BT7" s="10">
        <v>275</v>
      </c>
      <c r="BU7" s="10"/>
      <c r="BV7" s="10">
        <v>156</v>
      </c>
      <c r="BW7" s="10">
        <v>279</v>
      </c>
      <c r="BX7" s="10">
        <v>204</v>
      </c>
      <c r="BY7" s="10"/>
      <c r="BZ7" s="10">
        <v>48</v>
      </c>
      <c r="CA7" s="10">
        <v>42</v>
      </c>
    </row>
    <row r="8" spans="2:79" ht="30" customHeight="1" x14ac:dyDescent="0.3">
      <c r="B8" s="11" t="s">
        <v>20</v>
      </c>
      <c r="C8" s="11">
        <v>679</v>
      </c>
      <c r="D8" s="11">
        <v>320</v>
      </c>
      <c r="E8" s="11">
        <v>359</v>
      </c>
      <c r="F8" s="11"/>
      <c r="G8" s="11">
        <v>87</v>
      </c>
      <c r="H8" s="11">
        <v>118</v>
      </c>
      <c r="I8" s="11">
        <v>118</v>
      </c>
      <c r="J8" s="11">
        <v>118</v>
      </c>
      <c r="K8" s="11">
        <v>89</v>
      </c>
      <c r="L8" s="11">
        <v>148</v>
      </c>
      <c r="M8" s="11"/>
      <c r="N8" s="11">
        <v>202</v>
      </c>
      <c r="O8" s="11">
        <v>177</v>
      </c>
      <c r="P8" s="11">
        <v>116</v>
      </c>
      <c r="Q8" s="11">
        <v>180</v>
      </c>
      <c r="R8" s="11"/>
      <c r="S8" s="11">
        <v>106</v>
      </c>
      <c r="T8" s="11">
        <v>78</v>
      </c>
      <c r="U8" s="11">
        <v>52</v>
      </c>
      <c r="V8" s="11">
        <v>58</v>
      </c>
      <c r="W8" s="11">
        <v>49</v>
      </c>
      <c r="X8" s="11">
        <v>70</v>
      </c>
      <c r="Y8" s="11">
        <v>41</v>
      </c>
      <c r="Z8" s="11">
        <v>34</v>
      </c>
      <c r="AA8" s="11">
        <v>73</v>
      </c>
      <c r="AB8" s="11">
        <v>67</v>
      </c>
      <c r="AC8" s="11">
        <v>35</v>
      </c>
      <c r="AD8" s="11">
        <v>17</v>
      </c>
      <c r="AE8" s="11"/>
      <c r="AF8" s="11">
        <v>132</v>
      </c>
      <c r="AG8" s="11">
        <v>245</v>
      </c>
      <c r="AH8" s="11">
        <v>49</v>
      </c>
      <c r="AI8" s="11">
        <v>62</v>
      </c>
      <c r="AJ8" s="11">
        <v>37</v>
      </c>
      <c r="AK8" s="11"/>
      <c r="AL8" s="11">
        <v>178</v>
      </c>
      <c r="AM8" s="11">
        <v>116</v>
      </c>
      <c r="AN8" s="11">
        <v>69</v>
      </c>
      <c r="AO8" s="11">
        <v>126</v>
      </c>
      <c r="AP8" s="11">
        <v>53</v>
      </c>
      <c r="AQ8" s="11">
        <v>64</v>
      </c>
      <c r="AR8" s="11"/>
      <c r="AS8" s="11">
        <v>115</v>
      </c>
      <c r="AT8" s="11">
        <v>328</v>
      </c>
      <c r="AU8" s="11">
        <v>154</v>
      </c>
      <c r="AV8" s="11">
        <v>66</v>
      </c>
      <c r="AW8" s="11">
        <v>13</v>
      </c>
      <c r="AX8" s="11"/>
      <c r="AY8" s="11">
        <v>168</v>
      </c>
      <c r="AZ8" s="11">
        <v>268</v>
      </c>
      <c r="BA8" s="11">
        <v>134</v>
      </c>
      <c r="BB8" s="11">
        <v>83</v>
      </c>
      <c r="BC8" s="11">
        <v>21</v>
      </c>
      <c r="BD8" s="11"/>
      <c r="BE8" s="11">
        <v>22</v>
      </c>
      <c r="BF8" s="11">
        <v>125</v>
      </c>
      <c r="BG8" s="11">
        <v>328</v>
      </c>
      <c r="BH8" s="11">
        <v>198</v>
      </c>
      <c r="BI8" s="11"/>
      <c r="BJ8" s="11">
        <v>72</v>
      </c>
      <c r="BK8" s="11">
        <v>48</v>
      </c>
      <c r="BL8" s="11">
        <v>181</v>
      </c>
      <c r="BM8" s="11">
        <v>373</v>
      </c>
      <c r="BN8" s="11"/>
      <c r="BO8" s="11">
        <v>87</v>
      </c>
      <c r="BP8" s="11">
        <v>94</v>
      </c>
      <c r="BQ8" s="11">
        <v>491</v>
      </c>
      <c r="BR8" s="11"/>
      <c r="BS8" s="11">
        <v>401</v>
      </c>
      <c r="BT8" s="11">
        <v>276</v>
      </c>
      <c r="BU8" s="11"/>
      <c r="BV8" s="11">
        <v>157</v>
      </c>
      <c r="BW8" s="11">
        <v>280</v>
      </c>
      <c r="BX8" s="11">
        <v>201</v>
      </c>
      <c r="BY8" s="11"/>
      <c r="BZ8" s="11">
        <v>49</v>
      </c>
      <c r="CA8" s="11">
        <v>42</v>
      </c>
    </row>
    <row r="9" spans="2:79" x14ac:dyDescent="0.3">
      <c r="B9" s="18" t="s">
        <v>321</v>
      </c>
      <c r="C9" s="17">
        <v>0.14146689629518799</v>
      </c>
      <c r="D9" s="17">
        <v>0.11718669819178799</v>
      </c>
      <c r="E9" s="17">
        <v>0.163093492987537</v>
      </c>
      <c r="F9" s="17"/>
      <c r="G9" s="17">
        <v>9.6861837944401494E-2</v>
      </c>
      <c r="H9" s="17">
        <v>0.121342192501256</v>
      </c>
      <c r="I9" s="17">
        <v>0.14705323824547201</v>
      </c>
      <c r="J9" s="17">
        <v>0.15323187940091099</v>
      </c>
      <c r="K9" s="17">
        <v>0.219642695984924</v>
      </c>
      <c r="L9" s="17">
        <v>0.12284943716916399</v>
      </c>
      <c r="M9" s="17"/>
      <c r="N9" s="17">
        <v>9.7588450253619896E-2</v>
      </c>
      <c r="O9" s="17">
        <v>0.14436080320738401</v>
      </c>
      <c r="P9" s="17">
        <v>0.13876570658739401</v>
      </c>
      <c r="Q9" s="17">
        <v>0.19185016941944799</v>
      </c>
      <c r="R9" s="17"/>
      <c r="S9" s="17">
        <v>0.111997615980946</v>
      </c>
      <c r="T9" s="17">
        <v>0.164313450419388</v>
      </c>
      <c r="U9" s="17">
        <v>0.159053136301267</v>
      </c>
      <c r="V9" s="17">
        <v>0.20141408563108101</v>
      </c>
      <c r="W9" s="17">
        <v>0.107720045880922</v>
      </c>
      <c r="X9" s="17">
        <v>0.175680500436762</v>
      </c>
      <c r="Y9" s="17">
        <v>3.9623692077648397E-2</v>
      </c>
      <c r="Z9" s="17">
        <v>0.131128121559971</v>
      </c>
      <c r="AA9" s="17">
        <v>0.20129675360973401</v>
      </c>
      <c r="AB9" s="17">
        <v>0.11554138098251</v>
      </c>
      <c r="AC9" s="17">
        <v>2.5799482080351599E-2</v>
      </c>
      <c r="AD9" s="17">
        <v>0.27522112368651303</v>
      </c>
      <c r="AE9" s="17"/>
      <c r="AF9" s="17">
        <v>0.11548740481613</v>
      </c>
      <c r="AG9" s="17">
        <v>0.113782608007324</v>
      </c>
      <c r="AH9" s="17">
        <v>0.12052391875506301</v>
      </c>
      <c r="AI9" s="17">
        <v>0.25469162538010498</v>
      </c>
      <c r="AJ9" s="17">
        <v>0.12868783346645801</v>
      </c>
      <c r="AK9" s="17"/>
      <c r="AL9" s="17">
        <v>0.105142559577005</v>
      </c>
      <c r="AM9" s="17">
        <v>0.112641062057508</v>
      </c>
      <c r="AN9" s="17">
        <v>0.14520559094379801</v>
      </c>
      <c r="AO9" s="17">
        <v>0.220325627611374</v>
      </c>
      <c r="AP9" s="17">
        <v>9.0040940725745797E-2</v>
      </c>
      <c r="AQ9" s="17">
        <v>0.173261764827186</v>
      </c>
      <c r="AR9" s="17"/>
      <c r="AS9" s="17">
        <v>0.12774697880144101</v>
      </c>
      <c r="AT9" s="17">
        <v>0.107188859078795</v>
      </c>
      <c r="AU9" s="17">
        <v>0.165096797194101</v>
      </c>
      <c r="AV9" s="17">
        <v>0.273670805739053</v>
      </c>
      <c r="AW9" s="17">
        <v>0.20826485650954801</v>
      </c>
      <c r="AX9" s="17"/>
      <c r="AY9" s="17">
        <v>0.178796845904728</v>
      </c>
      <c r="AZ9" s="17">
        <v>0.10808288927522</v>
      </c>
      <c r="BA9" s="17">
        <v>0.13833502841672701</v>
      </c>
      <c r="BB9" s="17">
        <v>0.17370946838839299</v>
      </c>
      <c r="BC9" s="17">
        <v>0.195151549580345</v>
      </c>
      <c r="BD9" s="17"/>
      <c r="BE9" s="17">
        <v>0.11643877720847901</v>
      </c>
      <c r="BF9" s="17">
        <v>0.109808281022772</v>
      </c>
      <c r="BG9" s="17">
        <v>0.15068449370583301</v>
      </c>
      <c r="BH9" s="17">
        <v>0.15358249867186199</v>
      </c>
      <c r="BI9" s="17"/>
      <c r="BJ9" s="17">
        <v>0.16612279525173199</v>
      </c>
      <c r="BK9" s="17">
        <v>0.121924453450294</v>
      </c>
      <c r="BL9" s="17">
        <v>0.16220815209530001</v>
      </c>
      <c r="BM9" s="17">
        <v>0.131161040067651</v>
      </c>
      <c r="BN9" s="17"/>
      <c r="BO9" s="17">
        <v>0.135674810235064</v>
      </c>
      <c r="BP9" s="17">
        <v>0.16017659355344399</v>
      </c>
      <c r="BQ9" s="17">
        <v>0.13728232694418099</v>
      </c>
      <c r="BR9" s="17"/>
      <c r="BS9" s="17">
        <v>0.15978246357194301</v>
      </c>
      <c r="BT9" s="17">
        <v>0.11592672991465799</v>
      </c>
      <c r="BU9" s="17"/>
      <c r="BV9" s="17">
        <v>0.154127256912553</v>
      </c>
      <c r="BW9" s="17">
        <v>0.144435654206263</v>
      </c>
      <c r="BX9" s="17">
        <v>0.14167178904109001</v>
      </c>
      <c r="BY9" s="17"/>
      <c r="BZ9" s="17">
        <v>5.78444307936542E-2</v>
      </c>
      <c r="CA9" s="17">
        <v>0.14038141258005099</v>
      </c>
    </row>
    <row r="10" spans="2:79" x14ac:dyDescent="0.3">
      <c r="B10" s="18" t="s">
        <v>322</v>
      </c>
      <c r="C10" s="17">
        <v>0.221640737566903</v>
      </c>
      <c r="D10" s="17">
        <v>0.219478437983123</v>
      </c>
      <c r="E10" s="17">
        <v>0.223566717776261</v>
      </c>
      <c r="F10" s="17"/>
      <c r="G10" s="17">
        <v>0.19414079720702601</v>
      </c>
      <c r="H10" s="17">
        <v>0.26745756358483103</v>
      </c>
      <c r="I10" s="17">
        <v>0.26873952878128698</v>
      </c>
      <c r="J10" s="17">
        <v>0.249592485296698</v>
      </c>
      <c r="K10" s="17">
        <v>0.137226165550731</v>
      </c>
      <c r="L10" s="17">
        <v>0.19230169942002401</v>
      </c>
      <c r="M10" s="17"/>
      <c r="N10" s="17">
        <v>0.222636001542065</v>
      </c>
      <c r="O10" s="17">
        <v>0.19913076788078199</v>
      </c>
      <c r="P10" s="17">
        <v>0.22458047536709</v>
      </c>
      <c r="Q10" s="17">
        <v>0.23905226203097599</v>
      </c>
      <c r="R10" s="17"/>
      <c r="S10" s="17">
        <v>0.19734931795357299</v>
      </c>
      <c r="T10" s="17">
        <v>0.19522994680333</v>
      </c>
      <c r="U10" s="17">
        <v>0.18557418663118599</v>
      </c>
      <c r="V10" s="17">
        <v>0.29175120951401801</v>
      </c>
      <c r="W10" s="17">
        <v>0.15702157869394701</v>
      </c>
      <c r="X10" s="17">
        <v>0.29447654229117598</v>
      </c>
      <c r="Y10" s="17">
        <v>0.18503055458293499</v>
      </c>
      <c r="Z10" s="17">
        <v>0.28172511788960602</v>
      </c>
      <c r="AA10" s="17">
        <v>0.17976064453504501</v>
      </c>
      <c r="AB10" s="17">
        <v>0.28794347308881701</v>
      </c>
      <c r="AC10" s="17">
        <v>0.218938298352301</v>
      </c>
      <c r="AD10" s="17">
        <v>0.14071064646544101</v>
      </c>
      <c r="AE10" s="17"/>
      <c r="AF10" s="17">
        <v>0.25114830449673903</v>
      </c>
      <c r="AG10" s="17">
        <v>0.25207797318278502</v>
      </c>
      <c r="AH10" s="17">
        <v>0.17427057918094599</v>
      </c>
      <c r="AI10" s="17">
        <v>0.18566846682414101</v>
      </c>
      <c r="AJ10" s="17">
        <v>0.13420019164501401</v>
      </c>
      <c r="AK10" s="17"/>
      <c r="AL10" s="17">
        <v>0.23410963421317499</v>
      </c>
      <c r="AM10" s="17">
        <v>0.20551665711535699</v>
      </c>
      <c r="AN10" s="17">
        <v>0.234009270550706</v>
      </c>
      <c r="AO10" s="17">
        <v>0.24747565128585</v>
      </c>
      <c r="AP10" s="17">
        <v>0.20115494044751001</v>
      </c>
      <c r="AQ10" s="17">
        <v>0.187148591853181</v>
      </c>
      <c r="AR10" s="17"/>
      <c r="AS10" s="17">
        <v>0.25018246465006699</v>
      </c>
      <c r="AT10" s="17">
        <v>0.22546946441524399</v>
      </c>
      <c r="AU10" s="17">
        <v>0.22961482380002099</v>
      </c>
      <c r="AV10" s="17">
        <v>0.13758592615961199</v>
      </c>
      <c r="AW10" s="17">
        <v>0.176158896057766</v>
      </c>
      <c r="AX10" s="17"/>
      <c r="AY10" s="17">
        <v>0.255573830932599</v>
      </c>
      <c r="AZ10" s="17">
        <v>0.17864038037448501</v>
      </c>
      <c r="BA10" s="17">
        <v>0.25777818903100902</v>
      </c>
      <c r="BB10" s="17">
        <v>0.239116445872261</v>
      </c>
      <c r="BC10" s="17">
        <v>0.20587752133409801</v>
      </c>
      <c r="BD10" s="17"/>
      <c r="BE10" s="17">
        <v>0.20980196305110899</v>
      </c>
      <c r="BF10" s="17">
        <v>0.25592330389896201</v>
      </c>
      <c r="BG10" s="17">
        <v>0.19801078897537799</v>
      </c>
      <c r="BH10" s="17">
        <v>0.236735649193621</v>
      </c>
      <c r="BI10" s="17"/>
      <c r="BJ10" s="17">
        <v>0.29716662859926701</v>
      </c>
      <c r="BK10" s="17">
        <v>0.29924822431127801</v>
      </c>
      <c r="BL10" s="17">
        <v>0.20879359841255499</v>
      </c>
      <c r="BM10" s="17">
        <v>0.20320838078653899</v>
      </c>
      <c r="BN10" s="17"/>
      <c r="BO10" s="17">
        <v>0.323870852440443</v>
      </c>
      <c r="BP10" s="17">
        <v>0.210790269318616</v>
      </c>
      <c r="BQ10" s="17">
        <v>0.20641785679500799</v>
      </c>
      <c r="BR10" s="17"/>
      <c r="BS10" s="17">
        <v>0.21437106563395</v>
      </c>
      <c r="BT10" s="17">
        <v>0.233767313276455</v>
      </c>
      <c r="BU10" s="17"/>
      <c r="BV10" s="17">
        <v>0.21972328529180801</v>
      </c>
      <c r="BW10" s="17">
        <v>0.229645737344157</v>
      </c>
      <c r="BX10" s="17">
        <v>0.221726113257878</v>
      </c>
      <c r="BY10" s="17"/>
      <c r="BZ10" s="17">
        <v>0.32501539010004099</v>
      </c>
      <c r="CA10" s="17">
        <v>0.21791785648891401</v>
      </c>
    </row>
    <row r="11" spans="2:79" x14ac:dyDescent="0.3">
      <c r="B11" s="18" t="s">
        <v>323</v>
      </c>
      <c r="C11" s="17">
        <v>0.255304986761065</v>
      </c>
      <c r="D11" s="17">
        <v>0.27091469434917098</v>
      </c>
      <c r="E11" s="17">
        <v>0.241401276047675</v>
      </c>
      <c r="F11" s="17"/>
      <c r="G11" s="17">
        <v>0.33252711834725401</v>
      </c>
      <c r="H11" s="17">
        <v>0.17809176452341999</v>
      </c>
      <c r="I11" s="17">
        <v>0.262536272924624</v>
      </c>
      <c r="J11" s="17">
        <v>0.202703833146927</v>
      </c>
      <c r="K11" s="17">
        <v>0.279471773062965</v>
      </c>
      <c r="L11" s="17">
        <v>0.29324324743802799</v>
      </c>
      <c r="M11" s="17"/>
      <c r="N11" s="17">
        <v>0.229281548009518</v>
      </c>
      <c r="O11" s="17">
        <v>0.28568006330434798</v>
      </c>
      <c r="P11" s="17">
        <v>0.26641583251977002</v>
      </c>
      <c r="Q11" s="17">
        <v>0.25149096348970801</v>
      </c>
      <c r="R11" s="17"/>
      <c r="S11" s="17">
        <v>0.26075341818095998</v>
      </c>
      <c r="T11" s="17">
        <v>0.297453166129034</v>
      </c>
      <c r="U11" s="17">
        <v>0.20062596726884599</v>
      </c>
      <c r="V11" s="17">
        <v>0.205799558634707</v>
      </c>
      <c r="W11" s="17">
        <v>0.30096917241821303</v>
      </c>
      <c r="X11" s="17">
        <v>0.303598726616984</v>
      </c>
      <c r="Y11" s="17">
        <v>0.41361229623826601</v>
      </c>
      <c r="Z11" s="17">
        <v>0.235802102983481</v>
      </c>
      <c r="AA11" s="17">
        <v>0.17605056977921299</v>
      </c>
      <c r="AB11" s="17">
        <v>0.241617228538063</v>
      </c>
      <c r="AC11" s="17">
        <v>0.227425722456292</v>
      </c>
      <c r="AD11" s="17">
        <v>0.13582803188762699</v>
      </c>
      <c r="AE11" s="17"/>
      <c r="AF11" s="17">
        <v>0.258463634767924</v>
      </c>
      <c r="AG11" s="17">
        <v>0.24560606729159101</v>
      </c>
      <c r="AH11" s="17">
        <v>0.27895360262618901</v>
      </c>
      <c r="AI11" s="17">
        <v>0.24347347525212401</v>
      </c>
      <c r="AJ11" s="17">
        <v>0.33593140870142701</v>
      </c>
      <c r="AK11" s="17"/>
      <c r="AL11" s="17">
        <v>0.249907183902458</v>
      </c>
      <c r="AM11" s="17">
        <v>0.26199532477287202</v>
      </c>
      <c r="AN11" s="17">
        <v>0.28512515028219299</v>
      </c>
      <c r="AO11" s="17">
        <v>0.22738086076959699</v>
      </c>
      <c r="AP11" s="17">
        <v>0.33441250541231998</v>
      </c>
      <c r="AQ11" s="17">
        <v>0.289429079895964</v>
      </c>
      <c r="AR11" s="17"/>
      <c r="AS11" s="17">
        <v>0.23610103318565401</v>
      </c>
      <c r="AT11" s="17">
        <v>0.267382356381552</v>
      </c>
      <c r="AU11" s="17">
        <v>0.27876109879961403</v>
      </c>
      <c r="AV11" s="17">
        <v>0.19134040873748501</v>
      </c>
      <c r="AW11" s="17">
        <v>0.236248157042866</v>
      </c>
      <c r="AX11" s="17"/>
      <c r="AY11" s="17">
        <v>0.25964842917854303</v>
      </c>
      <c r="AZ11" s="17">
        <v>0.28064259124259899</v>
      </c>
      <c r="BA11" s="17">
        <v>0.23237465619700101</v>
      </c>
      <c r="BB11" s="17">
        <v>0.208655946454015</v>
      </c>
      <c r="BC11" s="17">
        <v>0.244043251173653</v>
      </c>
      <c r="BD11" s="17"/>
      <c r="BE11" s="17">
        <v>0.205351113115917</v>
      </c>
      <c r="BF11" s="17">
        <v>0.25120246631585902</v>
      </c>
      <c r="BG11" s="17">
        <v>0.24491299907143901</v>
      </c>
      <c r="BH11" s="17">
        <v>0.28406606797301898</v>
      </c>
      <c r="BI11" s="17"/>
      <c r="BJ11" s="17">
        <v>0.200011594606259</v>
      </c>
      <c r="BK11" s="17">
        <v>0.20546586936525801</v>
      </c>
      <c r="BL11" s="17">
        <v>0.22256892755624499</v>
      </c>
      <c r="BM11" s="17">
        <v>0.28944757460871801</v>
      </c>
      <c r="BN11" s="17"/>
      <c r="BO11" s="17">
        <v>0.18313754321928899</v>
      </c>
      <c r="BP11" s="17">
        <v>0.17093006164145</v>
      </c>
      <c r="BQ11" s="17">
        <v>0.28606580763170403</v>
      </c>
      <c r="BR11" s="17"/>
      <c r="BS11" s="17">
        <v>0.24436300287569601</v>
      </c>
      <c r="BT11" s="17">
        <v>0.26954678651325897</v>
      </c>
      <c r="BU11" s="17"/>
      <c r="BV11" s="17">
        <v>0.247797062800302</v>
      </c>
      <c r="BW11" s="17">
        <v>0.25722239170369798</v>
      </c>
      <c r="BX11" s="17">
        <v>0.26039596697925399</v>
      </c>
      <c r="BY11" s="17"/>
      <c r="BZ11" s="17">
        <v>0.25242097705271999</v>
      </c>
      <c r="CA11" s="17">
        <v>0.21985592604193399</v>
      </c>
    </row>
    <row r="12" spans="2:79" x14ac:dyDescent="0.3">
      <c r="B12" s="18" t="s">
        <v>324</v>
      </c>
      <c r="C12" s="17">
        <v>0.177851768553353</v>
      </c>
      <c r="D12" s="17">
        <v>0.15202194032863101</v>
      </c>
      <c r="E12" s="17">
        <v>0.20085863510649299</v>
      </c>
      <c r="F12" s="17"/>
      <c r="G12" s="17">
        <v>9.5823545612991806E-2</v>
      </c>
      <c r="H12" s="17">
        <v>0.24684580913550699</v>
      </c>
      <c r="I12" s="17">
        <v>0.141787708098952</v>
      </c>
      <c r="J12" s="17">
        <v>0.190450969276349</v>
      </c>
      <c r="K12" s="17">
        <v>0.17176099500115499</v>
      </c>
      <c r="L12" s="17">
        <v>0.193272112487966</v>
      </c>
      <c r="M12" s="17"/>
      <c r="N12" s="17">
        <v>0.21844881341857</v>
      </c>
      <c r="O12" s="17">
        <v>0.19194756278239999</v>
      </c>
      <c r="P12" s="17">
        <v>0.177852328801652</v>
      </c>
      <c r="Q12" s="17">
        <v>0.121234639192557</v>
      </c>
      <c r="R12" s="17"/>
      <c r="S12" s="17">
        <v>0.22384500813784999</v>
      </c>
      <c r="T12" s="17">
        <v>0.18084176234247501</v>
      </c>
      <c r="U12" s="17">
        <v>0.346232015786825</v>
      </c>
      <c r="V12" s="17">
        <v>0.15900660509196199</v>
      </c>
      <c r="W12" s="17">
        <v>0.14136489435970401</v>
      </c>
      <c r="X12" s="17">
        <v>8.9458469281473899E-2</v>
      </c>
      <c r="Y12" s="17">
        <v>0.16947353034314599</v>
      </c>
      <c r="Z12" s="17">
        <v>6.2274038666648698E-2</v>
      </c>
      <c r="AA12" s="17">
        <v>0.20000141803028099</v>
      </c>
      <c r="AB12" s="17">
        <v>8.1346345188308106E-2</v>
      </c>
      <c r="AC12" s="17">
        <v>0.30038299093463</v>
      </c>
      <c r="AD12" s="17">
        <v>0.18480198060644401</v>
      </c>
      <c r="AE12" s="17"/>
      <c r="AF12" s="17">
        <v>0.190895254747763</v>
      </c>
      <c r="AG12" s="17">
        <v>0.16797780986833699</v>
      </c>
      <c r="AH12" s="17">
        <v>0.15884522930766901</v>
      </c>
      <c r="AI12" s="17">
        <v>0.16239029547167799</v>
      </c>
      <c r="AJ12" s="17">
        <v>0.12387283856805099</v>
      </c>
      <c r="AK12" s="17"/>
      <c r="AL12" s="17">
        <v>0.15885533246669201</v>
      </c>
      <c r="AM12" s="17">
        <v>0.211536807103439</v>
      </c>
      <c r="AN12" s="17">
        <v>0.11537677875249</v>
      </c>
      <c r="AO12" s="17">
        <v>0.14130145019603399</v>
      </c>
      <c r="AP12" s="17">
        <v>0.12811012077369399</v>
      </c>
      <c r="AQ12" s="17">
        <v>0.26149719257326198</v>
      </c>
      <c r="AR12" s="17"/>
      <c r="AS12" s="17">
        <v>0.17893816888533301</v>
      </c>
      <c r="AT12" s="17">
        <v>0.16786322572800499</v>
      </c>
      <c r="AU12" s="17">
        <v>0.17510324401649499</v>
      </c>
      <c r="AV12" s="17">
        <v>0.19608767968767199</v>
      </c>
      <c r="AW12" s="17">
        <v>0.310476967143553</v>
      </c>
      <c r="AX12" s="17"/>
      <c r="AY12" s="17">
        <v>0.144943247795595</v>
      </c>
      <c r="AZ12" s="17">
        <v>0.19361642582856101</v>
      </c>
      <c r="BA12" s="17">
        <v>0.199944002461826</v>
      </c>
      <c r="BB12" s="17">
        <v>0.13368234240933999</v>
      </c>
      <c r="BC12" s="17">
        <v>0.21409817028497999</v>
      </c>
      <c r="BD12" s="17"/>
      <c r="BE12" s="17">
        <v>0.281045746979182</v>
      </c>
      <c r="BF12" s="17">
        <v>0.17805321214699199</v>
      </c>
      <c r="BG12" s="17">
        <v>0.19583684974764201</v>
      </c>
      <c r="BH12" s="17">
        <v>0.12556342608117499</v>
      </c>
      <c r="BI12" s="17"/>
      <c r="BJ12" s="17">
        <v>0.16969226203774601</v>
      </c>
      <c r="BK12" s="17">
        <v>0.14087401777661901</v>
      </c>
      <c r="BL12" s="17">
        <v>0.168972552770767</v>
      </c>
      <c r="BM12" s="17">
        <v>0.185030806499969</v>
      </c>
      <c r="BN12" s="17"/>
      <c r="BO12" s="17">
        <v>0.173132834926429</v>
      </c>
      <c r="BP12" s="17">
        <v>0.17850133908569599</v>
      </c>
      <c r="BQ12" s="17">
        <v>0.17462017313028599</v>
      </c>
      <c r="BR12" s="17"/>
      <c r="BS12" s="17">
        <v>0.189244351005325</v>
      </c>
      <c r="BT12" s="17">
        <v>0.158897311083288</v>
      </c>
      <c r="BU12" s="17"/>
      <c r="BV12" s="17">
        <v>0.13257256589838501</v>
      </c>
      <c r="BW12" s="17">
        <v>0.21062619095927099</v>
      </c>
      <c r="BX12" s="17">
        <v>0.141347677075565</v>
      </c>
      <c r="BY12" s="17"/>
      <c r="BZ12" s="17">
        <v>0.19022585826701699</v>
      </c>
      <c r="CA12" s="17">
        <v>0.11659273277340799</v>
      </c>
    </row>
    <row r="13" spans="2:79" x14ac:dyDescent="0.3">
      <c r="B13" s="18" t="s">
        <v>325</v>
      </c>
      <c r="C13" s="17">
        <v>0.10648170628299</v>
      </c>
      <c r="D13" s="17">
        <v>0.118537196678801</v>
      </c>
      <c r="E13" s="17">
        <v>9.5743769648026403E-2</v>
      </c>
      <c r="F13" s="17"/>
      <c r="G13" s="17">
        <v>0.19554117003525001</v>
      </c>
      <c r="H13" s="17">
        <v>0.10820435179817101</v>
      </c>
      <c r="I13" s="17">
        <v>8.4771273770838401E-2</v>
      </c>
      <c r="J13" s="17">
        <v>7.9458850361320998E-2</v>
      </c>
      <c r="K13" s="17">
        <v>9.8624391119451593E-2</v>
      </c>
      <c r="L13" s="17">
        <v>9.6299354543660995E-2</v>
      </c>
      <c r="M13" s="17"/>
      <c r="N13" s="17">
        <v>0.127717077910495</v>
      </c>
      <c r="O13" s="17">
        <v>0.110745602644924</v>
      </c>
      <c r="P13" s="17">
        <v>0.109834858704527</v>
      </c>
      <c r="Q13" s="17">
        <v>7.2906856931594405E-2</v>
      </c>
      <c r="R13" s="17"/>
      <c r="S13" s="17">
        <v>9.5522334798532199E-2</v>
      </c>
      <c r="T13" s="17">
        <v>9.0708682600876805E-2</v>
      </c>
      <c r="U13" s="17">
        <v>3.65561168012788E-2</v>
      </c>
      <c r="V13" s="17">
        <v>5.1480780678457697E-2</v>
      </c>
      <c r="W13" s="17">
        <v>0.22829614315570099</v>
      </c>
      <c r="X13" s="17">
        <v>8.2819132441052101E-2</v>
      </c>
      <c r="Y13" s="17">
        <v>0.14662905008565399</v>
      </c>
      <c r="Z13" s="17">
        <v>9.5514990515291096E-2</v>
      </c>
      <c r="AA13" s="17">
        <v>7.69292817647899E-2</v>
      </c>
      <c r="AB13" s="17">
        <v>0.16064782024004001</v>
      </c>
      <c r="AC13" s="17">
        <v>0.11981894802907</v>
      </c>
      <c r="AD13" s="17">
        <v>0.20270082018900901</v>
      </c>
      <c r="AE13" s="17"/>
      <c r="AF13" s="17">
        <v>0.110861537854753</v>
      </c>
      <c r="AG13" s="17">
        <v>0.12440831984778999</v>
      </c>
      <c r="AH13" s="17">
        <v>7.8486870571414E-2</v>
      </c>
      <c r="AI13" s="17">
        <v>6.69111321834613E-2</v>
      </c>
      <c r="AJ13" s="17">
        <v>0.11633230141890701</v>
      </c>
      <c r="AK13" s="17"/>
      <c r="AL13" s="17">
        <v>0.13056545414864701</v>
      </c>
      <c r="AM13" s="17">
        <v>0.12959011744240501</v>
      </c>
      <c r="AN13" s="17">
        <v>6.6264516921002603E-2</v>
      </c>
      <c r="AO13" s="17">
        <v>8.8416249590991106E-2</v>
      </c>
      <c r="AP13" s="17">
        <v>0.115634068910957</v>
      </c>
      <c r="AQ13" s="17">
        <v>5.8696152687221198E-2</v>
      </c>
      <c r="AR13" s="17"/>
      <c r="AS13" s="17">
        <v>0.109412301322837</v>
      </c>
      <c r="AT13" s="17">
        <v>0.12902797773108399</v>
      </c>
      <c r="AU13" s="17">
        <v>6.5556835698692598E-2</v>
      </c>
      <c r="AV13" s="17">
        <v>0.111226975195999</v>
      </c>
      <c r="AW13" s="17">
        <v>0</v>
      </c>
      <c r="AX13" s="17"/>
      <c r="AY13" s="17">
        <v>7.9759336977479306E-2</v>
      </c>
      <c r="AZ13" s="17">
        <v>0.118816401028812</v>
      </c>
      <c r="BA13" s="17">
        <v>0.118856052278665</v>
      </c>
      <c r="BB13" s="17">
        <v>0.13439715429249199</v>
      </c>
      <c r="BC13" s="17">
        <v>0</v>
      </c>
      <c r="BD13" s="17"/>
      <c r="BE13" s="17">
        <v>9.7809700379155998E-2</v>
      </c>
      <c r="BF13" s="17">
        <v>0.115946733721334</v>
      </c>
      <c r="BG13" s="17">
        <v>0.118602822317002</v>
      </c>
      <c r="BH13" s="17">
        <v>8.4841031590357899E-2</v>
      </c>
      <c r="BI13" s="17"/>
      <c r="BJ13" s="17">
        <v>0.108025786652805</v>
      </c>
      <c r="BK13" s="17">
        <v>0.13499583891338701</v>
      </c>
      <c r="BL13" s="17">
        <v>0.121319167348026</v>
      </c>
      <c r="BM13" s="17">
        <v>9.6873547465278001E-2</v>
      </c>
      <c r="BN13" s="17"/>
      <c r="BO13" s="17">
        <v>8.8624745270918195E-2</v>
      </c>
      <c r="BP13" s="17">
        <v>0.173985546360472</v>
      </c>
      <c r="BQ13" s="17">
        <v>9.8231685194271307E-2</v>
      </c>
      <c r="BR13" s="17"/>
      <c r="BS13" s="17">
        <v>0.104899432733458</v>
      </c>
      <c r="BT13" s="17">
        <v>0.109538190038435</v>
      </c>
      <c r="BU13" s="17"/>
      <c r="BV13" s="17">
        <v>0.116430909423545</v>
      </c>
      <c r="BW13" s="17">
        <v>8.4270200366869302E-2</v>
      </c>
      <c r="BX13" s="17">
        <v>0.141490560101629</v>
      </c>
      <c r="BY13" s="17"/>
      <c r="BZ13" s="17">
        <v>7.7845316288834801E-2</v>
      </c>
      <c r="CA13" s="17">
        <v>0.184435580543161</v>
      </c>
    </row>
    <row r="14" spans="2:79" x14ac:dyDescent="0.3">
      <c r="B14" s="18" t="s">
        <v>326</v>
      </c>
      <c r="C14" s="17">
        <v>6.2086307456238499E-2</v>
      </c>
      <c r="D14" s="17">
        <v>7.5037494791886594E-2</v>
      </c>
      <c r="E14" s="17">
        <v>5.0550565284683199E-2</v>
      </c>
      <c r="F14" s="17"/>
      <c r="G14" s="17">
        <v>6.1459190159099397E-2</v>
      </c>
      <c r="H14" s="17">
        <v>7.0156492550991295E-2</v>
      </c>
      <c r="I14" s="17">
        <v>5.75693674388362E-2</v>
      </c>
      <c r="J14" s="17">
        <v>7.8144975550187595E-2</v>
      </c>
      <c r="K14" s="17">
        <v>6.35764381147855E-2</v>
      </c>
      <c r="L14" s="17">
        <v>4.58861065171191E-2</v>
      </c>
      <c r="M14" s="17"/>
      <c r="N14" s="17">
        <v>7.7050187586212598E-2</v>
      </c>
      <c r="O14" s="17">
        <v>2.6928858985005698E-2</v>
      </c>
      <c r="P14" s="17">
        <v>6.4883852574778494E-2</v>
      </c>
      <c r="Q14" s="17">
        <v>7.3541080936204303E-2</v>
      </c>
      <c r="R14" s="17"/>
      <c r="S14" s="17">
        <v>7.3078830901248296E-2</v>
      </c>
      <c r="T14" s="17">
        <v>5.7403718177808503E-2</v>
      </c>
      <c r="U14" s="17">
        <v>3.24266022088366E-2</v>
      </c>
      <c r="V14" s="17">
        <v>3.1194212684430601E-2</v>
      </c>
      <c r="W14" s="17">
        <v>4.48464843417061E-2</v>
      </c>
      <c r="X14" s="17">
        <v>2.76069376613347E-2</v>
      </c>
      <c r="Y14" s="17">
        <v>1.9872768009516099E-2</v>
      </c>
      <c r="Z14" s="17">
        <v>0.13269489442759799</v>
      </c>
      <c r="AA14" s="17">
        <v>0.110852082847807</v>
      </c>
      <c r="AB14" s="17">
        <v>8.0992521188478606E-2</v>
      </c>
      <c r="AC14" s="17">
        <v>7.1853894936436402E-2</v>
      </c>
      <c r="AD14" s="17">
        <v>6.0737397164965998E-2</v>
      </c>
      <c r="AE14" s="17"/>
      <c r="AF14" s="17">
        <v>2.8523508388008299E-2</v>
      </c>
      <c r="AG14" s="17">
        <v>7.5830737040889107E-2</v>
      </c>
      <c r="AH14" s="17">
        <v>0.15011871407961899</v>
      </c>
      <c r="AI14" s="17">
        <v>6.8627670760630005E-2</v>
      </c>
      <c r="AJ14" s="17">
        <v>0.115526139758063</v>
      </c>
      <c r="AK14" s="17"/>
      <c r="AL14" s="17">
        <v>8.9139599127243299E-2</v>
      </c>
      <c r="AM14" s="17">
        <v>4.4527751359582E-2</v>
      </c>
      <c r="AN14" s="17">
        <v>0.12605922945032899</v>
      </c>
      <c r="AO14" s="17">
        <v>4.0743835729495401E-2</v>
      </c>
      <c r="AP14" s="17">
        <v>9.8715966814763204E-2</v>
      </c>
      <c r="AQ14" s="17">
        <v>0</v>
      </c>
      <c r="AR14" s="17"/>
      <c r="AS14" s="17">
        <v>8.9450928747240199E-2</v>
      </c>
      <c r="AT14" s="17">
        <v>6.5529696362964296E-2</v>
      </c>
      <c r="AU14" s="17">
        <v>5.5149119884191501E-2</v>
      </c>
      <c r="AV14" s="17">
        <v>2.9416524602839798E-2</v>
      </c>
      <c r="AW14" s="17">
        <v>0</v>
      </c>
      <c r="AX14" s="17"/>
      <c r="AY14" s="17">
        <v>5.6891899540997201E-2</v>
      </c>
      <c r="AZ14" s="17">
        <v>8.3230358804787893E-2</v>
      </c>
      <c r="BA14" s="17">
        <v>3.1057901455719301E-2</v>
      </c>
      <c r="BB14" s="17">
        <v>6.2705782724030601E-2</v>
      </c>
      <c r="BC14" s="17">
        <v>4.3819346332166401E-2</v>
      </c>
      <c r="BD14" s="17"/>
      <c r="BE14" s="17">
        <v>8.9552699266156999E-2</v>
      </c>
      <c r="BF14" s="17">
        <v>5.6547193941450198E-2</v>
      </c>
      <c r="BG14" s="17">
        <v>6.1006784136096497E-2</v>
      </c>
      <c r="BH14" s="17">
        <v>6.6383572263614798E-2</v>
      </c>
      <c r="BI14" s="17"/>
      <c r="BJ14" s="17">
        <v>1.5659885553253601E-2</v>
      </c>
      <c r="BK14" s="17">
        <v>9.7491596183165094E-2</v>
      </c>
      <c r="BL14" s="17">
        <v>5.6314056666398202E-2</v>
      </c>
      <c r="BM14" s="17">
        <v>6.7677014478057407E-2</v>
      </c>
      <c r="BN14" s="17"/>
      <c r="BO14" s="17">
        <v>5.1221714338490702E-2</v>
      </c>
      <c r="BP14" s="17">
        <v>5.13080022157021E-2</v>
      </c>
      <c r="BQ14" s="17">
        <v>6.6989228369513099E-2</v>
      </c>
      <c r="BR14" s="17"/>
      <c r="BS14" s="17">
        <v>5.7454234033441999E-2</v>
      </c>
      <c r="BT14" s="17">
        <v>6.9246350788007699E-2</v>
      </c>
      <c r="BU14" s="17"/>
      <c r="BV14" s="17">
        <v>7.9561069350623195E-2</v>
      </c>
      <c r="BW14" s="17">
        <v>5.3091553371166202E-2</v>
      </c>
      <c r="BX14" s="17">
        <v>6.3345457771000604E-2</v>
      </c>
      <c r="BY14" s="17"/>
      <c r="BZ14" s="17">
        <v>9.6648027497733005E-2</v>
      </c>
      <c r="CA14" s="17">
        <v>9.4693364579826605E-2</v>
      </c>
    </row>
    <row r="15" spans="2:79" x14ac:dyDescent="0.3">
      <c r="B15" s="18" t="s">
        <v>327</v>
      </c>
      <c r="C15" s="19">
        <v>3.5167597084262002E-2</v>
      </c>
      <c r="D15" s="19">
        <v>4.6823537676599601E-2</v>
      </c>
      <c r="E15" s="19">
        <v>2.4785543149324799E-2</v>
      </c>
      <c r="F15" s="19"/>
      <c r="G15" s="19">
        <v>2.36463406939771E-2</v>
      </c>
      <c r="H15" s="19">
        <v>7.90182590582293E-3</v>
      </c>
      <c r="I15" s="19">
        <v>3.7542610739991697E-2</v>
      </c>
      <c r="J15" s="19">
        <v>4.6417006967606297E-2</v>
      </c>
      <c r="K15" s="19">
        <v>2.96975411659877E-2</v>
      </c>
      <c r="L15" s="19">
        <v>5.6148042424036898E-2</v>
      </c>
      <c r="M15" s="19"/>
      <c r="N15" s="19">
        <v>2.72779212795199E-2</v>
      </c>
      <c r="O15" s="19">
        <v>4.1206341195157301E-2</v>
      </c>
      <c r="P15" s="19">
        <v>1.7666945444789198E-2</v>
      </c>
      <c r="Q15" s="19">
        <v>4.9924027999512101E-2</v>
      </c>
      <c r="R15" s="19"/>
      <c r="S15" s="19">
        <v>3.74534740468907E-2</v>
      </c>
      <c r="T15" s="19">
        <v>1.4049273527088599E-2</v>
      </c>
      <c r="U15" s="19">
        <v>3.9531975001759499E-2</v>
      </c>
      <c r="V15" s="19">
        <v>5.9353547765343503E-2</v>
      </c>
      <c r="W15" s="19">
        <v>1.9781681149806801E-2</v>
      </c>
      <c r="X15" s="19">
        <v>2.6359691271218299E-2</v>
      </c>
      <c r="Y15" s="19">
        <v>2.5758108662833699E-2</v>
      </c>
      <c r="Z15" s="19">
        <v>6.0860733957403802E-2</v>
      </c>
      <c r="AA15" s="19">
        <v>5.5109249433129399E-2</v>
      </c>
      <c r="AB15" s="19">
        <v>3.1911230773782502E-2</v>
      </c>
      <c r="AC15" s="19">
        <v>3.5780663210919002E-2</v>
      </c>
      <c r="AD15" s="19">
        <v>0</v>
      </c>
      <c r="AE15" s="19"/>
      <c r="AF15" s="19">
        <v>4.4620354928682798E-2</v>
      </c>
      <c r="AG15" s="19">
        <v>2.0316484761283601E-2</v>
      </c>
      <c r="AH15" s="19">
        <v>3.8801085479099301E-2</v>
      </c>
      <c r="AI15" s="19">
        <v>1.8237334127861101E-2</v>
      </c>
      <c r="AJ15" s="19">
        <v>4.54492864420801E-2</v>
      </c>
      <c r="AK15" s="19"/>
      <c r="AL15" s="19">
        <v>3.2280236564779997E-2</v>
      </c>
      <c r="AM15" s="19">
        <v>3.41922801488376E-2</v>
      </c>
      <c r="AN15" s="19">
        <v>2.79594630994821E-2</v>
      </c>
      <c r="AO15" s="19">
        <v>3.4356324816657298E-2</v>
      </c>
      <c r="AP15" s="19">
        <v>3.1931456915011001E-2</v>
      </c>
      <c r="AQ15" s="19">
        <v>2.9967218163186701E-2</v>
      </c>
      <c r="AR15" s="19"/>
      <c r="AS15" s="19">
        <v>8.1681244074296097E-3</v>
      </c>
      <c r="AT15" s="19">
        <v>3.7538420302355401E-2</v>
      </c>
      <c r="AU15" s="19">
        <v>3.0718080606883701E-2</v>
      </c>
      <c r="AV15" s="19">
        <v>6.0671679877338597E-2</v>
      </c>
      <c r="AW15" s="19">
        <v>6.8851123246267201E-2</v>
      </c>
      <c r="AX15" s="19"/>
      <c r="AY15" s="19">
        <v>2.43864096700585E-2</v>
      </c>
      <c r="AZ15" s="19">
        <v>3.6970953445535901E-2</v>
      </c>
      <c r="BA15" s="19">
        <v>2.16541701590529E-2</v>
      </c>
      <c r="BB15" s="19">
        <v>4.77328598594682E-2</v>
      </c>
      <c r="BC15" s="19">
        <v>9.7010161294757202E-2</v>
      </c>
      <c r="BD15" s="19"/>
      <c r="BE15" s="19">
        <v>0</v>
      </c>
      <c r="BF15" s="19">
        <v>3.2518808952631803E-2</v>
      </c>
      <c r="BG15" s="19">
        <v>3.0945262046609901E-2</v>
      </c>
      <c r="BH15" s="19">
        <v>4.88277542263508E-2</v>
      </c>
      <c r="BI15" s="19"/>
      <c r="BJ15" s="19">
        <v>4.3321047298937002E-2</v>
      </c>
      <c r="BK15" s="19">
        <v>0</v>
      </c>
      <c r="BL15" s="19">
        <v>5.98235451507102E-2</v>
      </c>
      <c r="BM15" s="19">
        <v>2.6601636093787798E-2</v>
      </c>
      <c r="BN15" s="19"/>
      <c r="BO15" s="19">
        <v>4.4337499569366397E-2</v>
      </c>
      <c r="BP15" s="19">
        <v>5.4308187824618603E-2</v>
      </c>
      <c r="BQ15" s="19">
        <v>3.03929219350355E-2</v>
      </c>
      <c r="BR15" s="19"/>
      <c r="BS15" s="19">
        <v>2.98854501461863E-2</v>
      </c>
      <c r="BT15" s="19">
        <v>4.3077318385897102E-2</v>
      </c>
      <c r="BU15" s="19"/>
      <c r="BV15" s="19">
        <v>4.9787850322784599E-2</v>
      </c>
      <c r="BW15" s="19">
        <v>2.0708272048575799E-2</v>
      </c>
      <c r="BX15" s="19">
        <v>3.0022435773583898E-2</v>
      </c>
      <c r="BY15" s="19"/>
      <c r="BZ15" s="19">
        <v>0</v>
      </c>
      <c r="CA15" s="19">
        <v>2.61231269927053E-2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313</v>
      </c>
      <c r="E7" s="10">
        <v>366</v>
      </c>
      <c r="F7" s="10"/>
      <c r="G7" s="10">
        <v>93</v>
      </c>
      <c r="H7" s="10">
        <v>112</v>
      </c>
      <c r="I7" s="10">
        <v>116</v>
      </c>
      <c r="J7" s="10">
        <v>103</v>
      </c>
      <c r="K7" s="10">
        <v>97</v>
      </c>
      <c r="L7" s="10">
        <v>158</v>
      </c>
      <c r="M7" s="10"/>
      <c r="N7" s="10">
        <v>217</v>
      </c>
      <c r="O7" s="10">
        <v>173</v>
      </c>
      <c r="P7" s="10">
        <v>112</v>
      </c>
      <c r="Q7" s="10">
        <v>174</v>
      </c>
      <c r="R7" s="10"/>
      <c r="S7" s="10">
        <v>111</v>
      </c>
      <c r="T7" s="10">
        <v>83</v>
      </c>
      <c r="U7" s="10">
        <v>51</v>
      </c>
      <c r="V7" s="10">
        <v>59</v>
      </c>
      <c r="W7" s="10">
        <v>47</v>
      </c>
      <c r="X7" s="10">
        <v>71</v>
      </c>
      <c r="Y7" s="10">
        <v>46</v>
      </c>
      <c r="Z7" s="10">
        <v>32</v>
      </c>
      <c r="AA7" s="10">
        <v>77</v>
      </c>
      <c r="AB7" s="10">
        <v>61</v>
      </c>
      <c r="AC7" s="10">
        <v>26</v>
      </c>
      <c r="AD7" s="10">
        <v>15</v>
      </c>
      <c r="AE7" s="10"/>
      <c r="AF7" s="10">
        <v>137</v>
      </c>
      <c r="AG7" s="10">
        <v>245</v>
      </c>
      <c r="AH7" s="10">
        <v>49</v>
      </c>
      <c r="AI7" s="10">
        <v>61</v>
      </c>
      <c r="AJ7" s="10">
        <v>37</v>
      </c>
      <c r="AK7" s="10"/>
      <c r="AL7" s="10">
        <v>181</v>
      </c>
      <c r="AM7" s="10">
        <v>119</v>
      </c>
      <c r="AN7" s="10">
        <v>67</v>
      </c>
      <c r="AO7" s="10">
        <v>126</v>
      </c>
      <c r="AP7" s="10">
        <v>52</v>
      </c>
      <c r="AQ7" s="10">
        <v>64</v>
      </c>
      <c r="AR7" s="10"/>
      <c r="AS7" s="10">
        <v>117</v>
      </c>
      <c r="AT7" s="10">
        <v>328</v>
      </c>
      <c r="AU7" s="10">
        <v>153</v>
      </c>
      <c r="AV7" s="10">
        <v>65</v>
      </c>
      <c r="AW7" s="10">
        <v>13</v>
      </c>
      <c r="AX7" s="10"/>
      <c r="AY7" s="10">
        <v>172</v>
      </c>
      <c r="AZ7" s="10">
        <v>271</v>
      </c>
      <c r="BA7" s="10">
        <v>132</v>
      </c>
      <c r="BB7" s="10">
        <v>79</v>
      </c>
      <c r="BC7" s="10">
        <v>20</v>
      </c>
      <c r="BD7" s="10"/>
      <c r="BE7" s="10">
        <v>22</v>
      </c>
      <c r="BF7" s="10">
        <v>125</v>
      </c>
      <c r="BG7" s="10">
        <v>328</v>
      </c>
      <c r="BH7" s="10">
        <v>198</v>
      </c>
      <c r="BI7" s="10"/>
      <c r="BJ7" s="10">
        <v>70</v>
      </c>
      <c r="BK7" s="10">
        <v>50</v>
      </c>
      <c r="BL7" s="10">
        <v>184</v>
      </c>
      <c r="BM7" s="10">
        <v>370</v>
      </c>
      <c r="BN7" s="10"/>
      <c r="BO7" s="10">
        <v>87</v>
      </c>
      <c r="BP7" s="10">
        <v>95</v>
      </c>
      <c r="BQ7" s="10">
        <v>490</v>
      </c>
      <c r="BR7" s="10"/>
      <c r="BS7" s="10">
        <v>402</v>
      </c>
      <c r="BT7" s="10">
        <v>275</v>
      </c>
      <c r="BU7" s="10"/>
      <c r="BV7" s="10">
        <v>156</v>
      </c>
      <c r="BW7" s="10">
        <v>279</v>
      </c>
      <c r="BX7" s="10">
        <v>204</v>
      </c>
      <c r="BY7" s="10"/>
      <c r="BZ7" s="10">
        <v>48</v>
      </c>
      <c r="CA7" s="10">
        <v>42</v>
      </c>
    </row>
    <row r="8" spans="2:79" ht="30" customHeight="1" x14ac:dyDescent="0.3">
      <c r="B8" s="11" t="s">
        <v>20</v>
      </c>
      <c r="C8" s="11">
        <v>679</v>
      </c>
      <c r="D8" s="11">
        <v>320</v>
      </c>
      <c r="E8" s="11">
        <v>359</v>
      </c>
      <c r="F8" s="11"/>
      <c r="G8" s="11">
        <v>87</v>
      </c>
      <c r="H8" s="11">
        <v>118</v>
      </c>
      <c r="I8" s="11">
        <v>118</v>
      </c>
      <c r="J8" s="11">
        <v>118</v>
      </c>
      <c r="K8" s="11">
        <v>89</v>
      </c>
      <c r="L8" s="11">
        <v>148</v>
      </c>
      <c r="M8" s="11"/>
      <c r="N8" s="11">
        <v>202</v>
      </c>
      <c r="O8" s="11">
        <v>177</v>
      </c>
      <c r="P8" s="11">
        <v>116</v>
      </c>
      <c r="Q8" s="11">
        <v>180</v>
      </c>
      <c r="R8" s="11"/>
      <c r="S8" s="11">
        <v>106</v>
      </c>
      <c r="T8" s="11">
        <v>78</v>
      </c>
      <c r="U8" s="11">
        <v>52</v>
      </c>
      <c r="V8" s="11">
        <v>58</v>
      </c>
      <c r="W8" s="11">
        <v>49</v>
      </c>
      <c r="X8" s="11">
        <v>70</v>
      </c>
      <c r="Y8" s="11">
        <v>41</v>
      </c>
      <c r="Z8" s="11">
        <v>34</v>
      </c>
      <c r="AA8" s="11">
        <v>73</v>
      </c>
      <c r="AB8" s="11">
        <v>67</v>
      </c>
      <c r="AC8" s="11">
        <v>35</v>
      </c>
      <c r="AD8" s="11">
        <v>17</v>
      </c>
      <c r="AE8" s="11"/>
      <c r="AF8" s="11">
        <v>132</v>
      </c>
      <c r="AG8" s="11">
        <v>245</v>
      </c>
      <c r="AH8" s="11">
        <v>49</v>
      </c>
      <c r="AI8" s="11">
        <v>62</v>
      </c>
      <c r="AJ8" s="11">
        <v>37</v>
      </c>
      <c r="AK8" s="11"/>
      <c r="AL8" s="11">
        <v>178</v>
      </c>
      <c r="AM8" s="11">
        <v>116</v>
      </c>
      <c r="AN8" s="11">
        <v>69</v>
      </c>
      <c r="AO8" s="11">
        <v>126</v>
      </c>
      <c r="AP8" s="11">
        <v>53</v>
      </c>
      <c r="AQ8" s="11">
        <v>64</v>
      </c>
      <c r="AR8" s="11"/>
      <c r="AS8" s="11">
        <v>115</v>
      </c>
      <c r="AT8" s="11">
        <v>328</v>
      </c>
      <c r="AU8" s="11">
        <v>154</v>
      </c>
      <c r="AV8" s="11">
        <v>66</v>
      </c>
      <c r="AW8" s="11">
        <v>13</v>
      </c>
      <c r="AX8" s="11"/>
      <c r="AY8" s="11">
        <v>168</v>
      </c>
      <c r="AZ8" s="11">
        <v>268</v>
      </c>
      <c r="BA8" s="11">
        <v>134</v>
      </c>
      <c r="BB8" s="11">
        <v>83</v>
      </c>
      <c r="BC8" s="11">
        <v>21</v>
      </c>
      <c r="BD8" s="11"/>
      <c r="BE8" s="11">
        <v>22</v>
      </c>
      <c r="BF8" s="11">
        <v>125</v>
      </c>
      <c r="BG8" s="11">
        <v>328</v>
      </c>
      <c r="BH8" s="11">
        <v>198</v>
      </c>
      <c r="BI8" s="11"/>
      <c r="BJ8" s="11">
        <v>72</v>
      </c>
      <c r="BK8" s="11">
        <v>48</v>
      </c>
      <c r="BL8" s="11">
        <v>181</v>
      </c>
      <c r="BM8" s="11">
        <v>373</v>
      </c>
      <c r="BN8" s="11"/>
      <c r="BO8" s="11">
        <v>87</v>
      </c>
      <c r="BP8" s="11">
        <v>94</v>
      </c>
      <c r="BQ8" s="11">
        <v>491</v>
      </c>
      <c r="BR8" s="11"/>
      <c r="BS8" s="11">
        <v>401</v>
      </c>
      <c r="BT8" s="11">
        <v>276</v>
      </c>
      <c r="BU8" s="11"/>
      <c r="BV8" s="11">
        <v>157</v>
      </c>
      <c r="BW8" s="11">
        <v>280</v>
      </c>
      <c r="BX8" s="11">
        <v>201</v>
      </c>
      <c r="BY8" s="11"/>
      <c r="BZ8" s="11">
        <v>49</v>
      </c>
      <c r="CA8" s="11">
        <v>42</v>
      </c>
    </row>
    <row r="9" spans="2:79" x14ac:dyDescent="0.3">
      <c r="B9" s="18" t="s">
        <v>321</v>
      </c>
      <c r="C9" s="17">
        <v>6.8727263430521698E-2</v>
      </c>
      <c r="D9" s="17">
        <v>8.8588037147446397E-2</v>
      </c>
      <c r="E9" s="17">
        <v>5.1037088855143201E-2</v>
      </c>
      <c r="F9" s="17"/>
      <c r="G9" s="17">
        <v>7.5119339339170504E-2</v>
      </c>
      <c r="H9" s="17">
        <v>7.4287546953325095E-2</v>
      </c>
      <c r="I9" s="17">
        <v>5.8619593433187303E-2</v>
      </c>
      <c r="J9" s="17">
        <v>7.5344720773928398E-2</v>
      </c>
      <c r="K9" s="17">
        <v>6.1836544708752897E-2</v>
      </c>
      <c r="L9" s="17">
        <v>6.7433627790728298E-2</v>
      </c>
      <c r="M9" s="17"/>
      <c r="N9" s="17">
        <v>9.0955388881701807E-2</v>
      </c>
      <c r="O9" s="17">
        <v>4.19985657649549E-2</v>
      </c>
      <c r="P9" s="17">
        <v>3.4628547865111603E-2</v>
      </c>
      <c r="Q9" s="17">
        <v>8.8110731302039905E-2</v>
      </c>
      <c r="R9" s="17"/>
      <c r="S9" s="17">
        <v>7.6790889454907293E-2</v>
      </c>
      <c r="T9" s="17">
        <v>4.3630263165543699E-2</v>
      </c>
      <c r="U9" s="17">
        <v>7.6874609702298605E-2</v>
      </c>
      <c r="V9" s="17">
        <v>5.3006443509811103E-2</v>
      </c>
      <c r="W9" s="17">
        <v>5.85929899308315E-2</v>
      </c>
      <c r="X9" s="17">
        <v>8.9267563315912804E-2</v>
      </c>
      <c r="Y9" s="17">
        <v>8.8138570776567796E-2</v>
      </c>
      <c r="Z9" s="17">
        <v>7.3089603025504199E-2</v>
      </c>
      <c r="AA9" s="17">
        <v>6.5681918823406099E-2</v>
      </c>
      <c r="AB9" s="17">
        <v>0.120451952253606</v>
      </c>
      <c r="AC9" s="17">
        <v>0</v>
      </c>
      <c r="AD9" s="17">
        <v>0</v>
      </c>
      <c r="AE9" s="17"/>
      <c r="AF9" s="17">
        <v>3.45122759883143E-2</v>
      </c>
      <c r="AG9" s="17">
        <v>0.100383505091235</v>
      </c>
      <c r="AH9" s="17">
        <v>0</v>
      </c>
      <c r="AI9" s="17">
        <v>7.8456378010814704E-2</v>
      </c>
      <c r="AJ9" s="17">
        <v>2.59712629243232E-2</v>
      </c>
      <c r="AK9" s="17"/>
      <c r="AL9" s="17">
        <v>8.8545871452727604E-2</v>
      </c>
      <c r="AM9" s="17">
        <v>5.7021967935698699E-2</v>
      </c>
      <c r="AN9" s="17">
        <v>3.9319977654130103E-2</v>
      </c>
      <c r="AO9" s="17">
        <v>9.9469585544092895E-2</v>
      </c>
      <c r="AP9" s="17">
        <v>3.5656654696973697E-2</v>
      </c>
      <c r="AQ9" s="17">
        <v>3.3003936608357799E-2</v>
      </c>
      <c r="AR9" s="17"/>
      <c r="AS9" s="17">
        <v>9.1052846552028999E-2</v>
      </c>
      <c r="AT9" s="17">
        <v>6.0035543842252702E-2</v>
      </c>
      <c r="AU9" s="17">
        <v>6.0560458376300599E-2</v>
      </c>
      <c r="AV9" s="17">
        <v>9.5369470761451594E-2</v>
      </c>
      <c r="AW9" s="17">
        <v>6.9565328833653003E-2</v>
      </c>
      <c r="AX9" s="17"/>
      <c r="AY9" s="17">
        <v>8.7824648646373293E-2</v>
      </c>
      <c r="AZ9" s="17">
        <v>5.6466044547309899E-2</v>
      </c>
      <c r="BA9" s="17">
        <v>6.4741999065032696E-2</v>
      </c>
      <c r="BB9" s="17">
        <v>5.7951886045653003E-2</v>
      </c>
      <c r="BC9" s="17">
        <v>0.15609791083371399</v>
      </c>
      <c r="BD9" s="17"/>
      <c r="BE9" s="17">
        <v>4.2443883083634698E-2</v>
      </c>
      <c r="BF9" s="17">
        <v>7.4566632095392493E-2</v>
      </c>
      <c r="BG9" s="17">
        <v>7.6838811143538396E-2</v>
      </c>
      <c r="BH9" s="17">
        <v>5.6720664770143203E-2</v>
      </c>
      <c r="BI9" s="17"/>
      <c r="BJ9" s="17">
        <v>8.3497102006719906E-2</v>
      </c>
      <c r="BK9" s="17">
        <v>5.4701192164952603E-2</v>
      </c>
      <c r="BL9" s="17">
        <v>7.2180672726833595E-2</v>
      </c>
      <c r="BM9" s="17">
        <v>6.4396995618403105E-2</v>
      </c>
      <c r="BN9" s="17"/>
      <c r="BO9" s="17">
        <v>7.2755154336671901E-2</v>
      </c>
      <c r="BP9" s="17">
        <v>0.107749324685429</v>
      </c>
      <c r="BQ9" s="17">
        <v>6.1534553929315901E-2</v>
      </c>
      <c r="BR9" s="17"/>
      <c r="BS9" s="17">
        <v>7.08109986528066E-2</v>
      </c>
      <c r="BT9" s="17">
        <v>6.6198520987119203E-2</v>
      </c>
      <c r="BU9" s="17"/>
      <c r="BV9" s="17">
        <v>7.9532030547540503E-2</v>
      </c>
      <c r="BW9" s="17">
        <v>5.3367359737738401E-2</v>
      </c>
      <c r="BX9" s="17">
        <v>8.0807432519725303E-2</v>
      </c>
      <c r="BY9" s="17"/>
      <c r="BZ9" s="17">
        <v>9.7214338705033099E-2</v>
      </c>
      <c r="CA9" s="17">
        <v>0.16964283684388101</v>
      </c>
    </row>
    <row r="10" spans="2:79" x14ac:dyDescent="0.3">
      <c r="B10" s="18" t="s">
        <v>322</v>
      </c>
      <c r="C10" s="17">
        <v>9.2005714795622806E-2</v>
      </c>
      <c r="D10" s="17">
        <v>9.6487881199797398E-2</v>
      </c>
      <c r="E10" s="17">
        <v>8.8013407784029593E-2</v>
      </c>
      <c r="F10" s="17"/>
      <c r="G10" s="17">
        <v>0.17902619443786699</v>
      </c>
      <c r="H10" s="17">
        <v>0.111955121001278</v>
      </c>
      <c r="I10" s="17">
        <v>0.13134967650505899</v>
      </c>
      <c r="J10" s="17">
        <v>6.0662757493182798E-2</v>
      </c>
      <c r="K10" s="17">
        <v>7.1559300269662202E-2</v>
      </c>
      <c r="L10" s="17">
        <v>3.0945351972431701E-2</v>
      </c>
      <c r="M10" s="17"/>
      <c r="N10" s="17">
        <v>8.6826985914814497E-2</v>
      </c>
      <c r="O10" s="17">
        <v>8.8115120123463703E-2</v>
      </c>
      <c r="P10" s="17">
        <v>0.122925710695794</v>
      </c>
      <c r="Q10" s="17">
        <v>8.3163167670951305E-2</v>
      </c>
      <c r="R10" s="17"/>
      <c r="S10" s="17">
        <v>6.9917971247151003E-2</v>
      </c>
      <c r="T10" s="17">
        <v>0.121132827898368</v>
      </c>
      <c r="U10" s="17">
        <v>2.3857166403582999E-2</v>
      </c>
      <c r="V10" s="17">
        <v>0.106234897600267</v>
      </c>
      <c r="W10" s="17">
        <v>0.108425097824945</v>
      </c>
      <c r="X10" s="17">
        <v>0.1347637282859</v>
      </c>
      <c r="Y10" s="17">
        <v>8.8971805682324795E-2</v>
      </c>
      <c r="Z10" s="17">
        <v>0.178630422876562</v>
      </c>
      <c r="AA10" s="17">
        <v>0.106677276862537</v>
      </c>
      <c r="AB10" s="17">
        <v>4.94991625220099E-2</v>
      </c>
      <c r="AC10" s="17">
        <v>4.4769442661439798E-2</v>
      </c>
      <c r="AD10" s="17">
        <v>7.0285836183372793E-2</v>
      </c>
      <c r="AE10" s="17"/>
      <c r="AF10" s="17">
        <v>9.8866091856233004E-2</v>
      </c>
      <c r="AG10" s="17">
        <v>0.109049765640654</v>
      </c>
      <c r="AH10" s="17">
        <v>3.8332772120487198E-2</v>
      </c>
      <c r="AI10" s="17">
        <v>9.7781690154805201E-2</v>
      </c>
      <c r="AJ10" s="17">
        <v>0.158937848386871</v>
      </c>
      <c r="AK10" s="17"/>
      <c r="AL10" s="17">
        <v>0.10394352420653601</v>
      </c>
      <c r="AM10" s="17">
        <v>0.116244908963636</v>
      </c>
      <c r="AN10" s="17">
        <v>8.4710658460764504E-2</v>
      </c>
      <c r="AO10" s="17">
        <v>8.3574219867537602E-2</v>
      </c>
      <c r="AP10" s="17">
        <v>0.15947703360389101</v>
      </c>
      <c r="AQ10" s="17">
        <v>4.3104664021755203E-2</v>
      </c>
      <c r="AR10" s="17"/>
      <c r="AS10" s="17">
        <v>0.101824281795299</v>
      </c>
      <c r="AT10" s="17">
        <v>8.7269794699679798E-2</v>
      </c>
      <c r="AU10" s="17">
        <v>7.9388627986400506E-2</v>
      </c>
      <c r="AV10" s="17">
        <v>0.13460841922744601</v>
      </c>
      <c r="AW10" s="17">
        <v>8.0392836706030799E-2</v>
      </c>
      <c r="AX10" s="17"/>
      <c r="AY10" s="17">
        <v>6.4801993187914506E-2</v>
      </c>
      <c r="AZ10" s="17">
        <v>9.7907900582808002E-2</v>
      </c>
      <c r="BA10" s="17">
        <v>9.7532487699915807E-2</v>
      </c>
      <c r="BB10" s="17">
        <v>0.138083152051513</v>
      </c>
      <c r="BC10" s="17">
        <v>4.0311446274042498E-2</v>
      </c>
      <c r="BD10" s="17"/>
      <c r="BE10" s="17">
        <v>9.7708754413461898E-2</v>
      </c>
      <c r="BF10" s="17">
        <v>0.125686935981242</v>
      </c>
      <c r="BG10" s="17">
        <v>7.3697496292624398E-2</v>
      </c>
      <c r="BH10" s="17">
        <v>9.8892229834825901E-2</v>
      </c>
      <c r="BI10" s="17"/>
      <c r="BJ10" s="17">
        <v>0.22716978538709701</v>
      </c>
      <c r="BK10" s="17">
        <v>0.17630121245991801</v>
      </c>
      <c r="BL10" s="17">
        <v>5.63000226364044E-2</v>
      </c>
      <c r="BM10" s="17">
        <v>7.3781689875657003E-2</v>
      </c>
      <c r="BN10" s="17"/>
      <c r="BO10" s="17">
        <v>0.150786777418183</v>
      </c>
      <c r="BP10" s="17">
        <v>9.4673175470758E-2</v>
      </c>
      <c r="BQ10" s="17">
        <v>8.2490688209535701E-2</v>
      </c>
      <c r="BR10" s="17"/>
      <c r="BS10" s="17">
        <v>9.4004770596926801E-2</v>
      </c>
      <c r="BT10" s="17">
        <v>8.9766444098823006E-2</v>
      </c>
      <c r="BU10" s="17"/>
      <c r="BV10" s="17">
        <v>0.102376695501256</v>
      </c>
      <c r="BW10" s="17">
        <v>7.2063616141180495E-2</v>
      </c>
      <c r="BX10" s="17">
        <v>0.11639541756697599</v>
      </c>
      <c r="BY10" s="17"/>
      <c r="BZ10" s="17">
        <v>0.10385409213985899</v>
      </c>
      <c r="CA10" s="17">
        <v>0.17839377439206799</v>
      </c>
    </row>
    <row r="11" spans="2:79" x14ac:dyDescent="0.3">
      <c r="B11" s="18" t="s">
        <v>323</v>
      </c>
      <c r="C11" s="17">
        <v>0.15171634241059101</v>
      </c>
      <c r="D11" s="17">
        <v>0.16158640578510999</v>
      </c>
      <c r="E11" s="17">
        <v>0.142924985807172</v>
      </c>
      <c r="F11" s="17"/>
      <c r="G11" s="17">
        <v>0.20357908504748101</v>
      </c>
      <c r="H11" s="17">
        <v>0.227666649654064</v>
      </c>
      <c r="I11" s="17">
        <v>0.183635964508788</v>
      </c>
      <c r="J11" s="17">
        <v>0.140102549613106</v>
      </c>
      <c r="K11" s="17">
        <v>8.3243182908303404E-2</v>
      </c>
      <c r="L11" s="17">
        <v>8.5687028593073505E-2</v>
      </c>
      <c r="M11" s="17"/>
      <c r="N11" s="17">
        <v>0.13930594981035399</v>
      </c>
      <c r="O11" s="17">
        <v>0.17494371379472601</v>
      </c>
      <c r="P11" s="17">
        <v>0.14805530169115899</v>
      </c>
      <c r="Q11" s="17">
        <v>0.14754617180647001</v>
      </c>
      <c r="R11" s="17"/>
      <c r="S11" s="17">
        <v>0.22132690053978399</v>
      </c>
      <c r="T11" s="17">
        <v>0.15764696567338901</v>
      </c>
      <c r="U11" s="17">
        <v>7.8941477503297094E-2</v>
      </c>
      <c r="V11" s="17">
        <v>0.11685703371841</v>
      </c>
      <c r="W11" s="17">
        <v>0.118779328211401</v>
      </c>
      <c r="X11" s="17">
        <v>0.22096749579220701</v>
      </c>
      <c r="Y11" s="17">
        <v>0.17745422302042199</v>
      </c>
      <c r="Z11" s="17">
        <v>3.2460236564762199E-2</v>
      </c>
      <c r="AA11" s="17">
        <v>0.12815950735109999</v>
      </c>
      <c r="AB11" s="17">
        <v>0.120621925236476</v>
      </c>
      <c r="AC11" s="17">
        <v>0.19924002073970501</v>
      </c>
      <c r="AD11" s="17">
        <v>0.142109968057473</v>
      </c>
      <c r="AE11" s="17"/>
      <c r="AF11" s="17">
        <v>0.148969280791655</v>
      </c>
      <c r="AG11" s="17">
        <v>0.16283408889762099</v>
      </c>
      <c r="AH11" s="17">
        <v>0.124398884508113</v>
      </c>
      <c r="AI11" s="17">
        <v>9.1676439779490998E-2</v>
      </c>
      <c r="AJ11" s="17">
        <v>0.112833412426777</v>
      </c>
      <c r="AK11" s="17"/>
      <c r="AL11" s="17">
        <v>0.14734585574099099</v>
      </c>
      <c r="AM11" s="17">
        <v>0.19274900179735199</v>
      </c>
      <c r="AN11" s="17">
        <v>0.148762818409404</v>
      </c>
      <c r="AO11" s="17">
        <v>0.123929902018496</v>
      </c>
      <c r="AP11" s="17">
        <v>0.16189337210330801</v>
      </c>
      <c r="AQ11" s="17">
        <v>0.141685454852087</v>
      </c>
      <c r="AR11" s="17"/>
      <c r="AS11" s="17">
        <v>0.187778072371349</v>
      </c>
      <c r="AT11" s="17">
        <v>0.152208447214467</v>
      </c>
      <c r="AU11" s="17">
        <v>0.15967711347913999</v>
      </c>
      <c r="AV11" s="17">
        <v>9.2146801908844E-2</v>
      </c>
      <c r="AW11" s="17">
        <v>7.2497714847292602E-2</v>
      </c>
      <c r="AX11" s="17"/>
      <c r="AY11" s="17">
        <v>0.12965009339949801</v>
      </c>
      <c r="AZ11" s="17">
        <v>0.172462178911828</v>
      </c>
      <c r="BA11" s="17">
        <v>0.13383207530772301</v>
      </c>
      <c r="BB11" s="17">
        <v>0.14645231319041699</v>
      </c>
      <c r="BC11" s="17">
        <v>0.23426418928251999</v>
      </c>
      <c r="BD11" s="17"/>
      <c r="BE11" s="17">
        <v>4.02949306998528E-2</v>
      </c>
      <c r="BF11" s="17">
        <v>0.22068017159325401</v>
      </c>
      <c r="BG11" s="17">
        <v>0.126883308329722</v>
      </c>
      <c r="BH11" s="17">
        <v>0.15996198588861699</v>
      </c>
      <c r="BI11" s="17"/>
      <c r="BJ11" s="17">
        <v>0.14369300910664701</v>
      </c>
      <c r="BK11" s="17">
        <v>0.24680157014144999</v>
      </c>
      <c r="BL11" s="17">
        <v>0.14913715425368401</v>
      </c>
      <c r="BM11" s="17">
        <v>0.13865320185924601</v>
      </c>
      <c r="BN11" s="17"/>
      <c r="BO11" s="17">
        <v>0.16028202949752501</v>
      </c>
      <c r="BP11" s="17">
        <v>0.153680552173216</v>
      </c>
      <c r="BQ11" s="17">
        <v>0.147566528404072</v>
      </c>
      <c r="BR11" s="17"/>
      <c r="BS11" s="17">
        <v>0.134453643561804</v>
      </c>
      <c r="BT11" s="17">
        <v>0.17437985300341499</v>
      </c>
      <c r="BU11" s="17"/>
      <c r="BV11" s="17">
        <v>0.113311990861772</v>
      </c>
      <c r="BW11" s="17">
        <v>0.16071523349888001</v>
      </c>
      <c r="BX11" s="17">
        <v>0.16800737676987099</v>
      </c>
      <c r="BY11" s="17"/>
      <c r="BZ11" s="17">
        <v>0.13072455782359299</v>
      </c>
      <c r="CA11" s="17">
        <v>0.11219463103609099</v>
      </c>
    </row>
    <row r="12" spans="2:79" x14ac:dyDescent="0.3">
      <c r="B12" s="18" t="s">
        <v>324</v>
      </c>
      <c r="C12" s="17">
        <v>0.20205288055182799</v>
      </c>
      <c r="D12" s="17">
        <v>0.168236000916234</v>
      </c>
      <c r="E12" s="17">
        <v>0.23217388756166199</v>
      </c>
      <c r="F12" s="17"/>
      <c r="G12" s="17">
        <v>0.117226322218152</v>
      </c>
      <c r="H12" s="17">
        <v>0.174440486969523</v>
      </c>
      <c r="I12" s="17">
        <v>0.208928715105658</v>
      </c>
      <c r="J12" s="17">
        <v>0.18439886864901101</v>
      </c>
      <c r="K12" s="17">
        <v>0.232940137884663</v>
      </c>
      <c r="L12" s="17">
        <v>0.26400840135155301</v>
      </c>
      <c r="M12" s="17"/>
      <c r="N12" s="17">
        <v>0.16910928031075001</v>
      </c>
      <c r="O12" s="17">
        <v>0.16320546452679899</v>
      </c>
      <c r="P12" s="17">
        <v>0.25457953307838599</v>
      </c>
      <c r="Q12" s="17">
        <v>0.24659561736910701</v>
      </c>
      <c r="R12" s="17"/>
      <c r="S12" s="17">
        <v>0.19961813505364101</v>
      </c>
      <c r="T12" s="17">
        <v>0.13726515845737899</v>
      </c>
      <c r="U12" s="17">
        <v>0.35432054004285501</v>
      </c>
      <c r="V12" s="17">
        <v>0.27245407317690401</v>
      </c>
      <c r="W12" s="17">
        <v>0.230507495818606</v>
      </c>
      <c r="X12" s="17">
        <v>0.18901891727528</v>
      </c>
      <c r="Y12" s="17">
        <v>0.18061741996087799</v>
      </c>
      <c r="Z12" s="17">
        <v>0.141526373427111</v>
      </c>
      <c r="AA12" s="17">
        <v>0.16949059014656601</v>
      </c>
      <c r="AB12" s="17">
        <v>0.17584308415540001</v>
      </c>
      <c r="AC12" s="17">
        <v>0.232197773492273</v>
      </c>
      <c r="AD12" s="17">
        <v>0.13582803188762699</v>
      </c>
      <c r="AE12" s="17"/>
      <c r="AF12" s="17">
        <v>0.26028915100315902</v>
      </c>
      <c r="AG12" s="17">
        <v>0.13575592751542101</v>
      </c>
      <c r="AH12" s="17">
        <v>0.243911274354424</v>
      </c>
      <c r="AI12" s="17">
        <v>0.25797965838679798</v>
      </c>
      <c r="AJ12" s="17">
        <v>0.21533051917575499</v>
      </c>
      <c r="AK12" s="17"/>
      <c r="AL12" s="17">
        <v>0.13553783110637399</v>
      </c>
      <c r="AM12" s="17">
        <v>0.232705213287838</v>
      </c>
      <c r="AN12" s="17">
        <v>0.26095418732868297</v>
      </c>
      <c r="AO12" s="17">
        <v>0.21486020908154199</v>
      </c>
      <c r="AP12" s="17">
        <v>0.103690474011918</v>
      </c>
      <c r="AQ12" s="17">
        <v>0.289078619814158</v>
      </c>
      <c r="AR12" s="17"/>
      <c r="AS12" s="17">
        <v>0.16244864710704299</v>
      </c>
      <c r="AT12" s="17">
        <v>0.202820580370564</v>
      </c>
      <c r="AU12" s="17">
        <v>0.21310041214355399</v>
      </c>
      <c r="AV12" s="17">
        <v>0.22695953521951701</v>
      </c>
      <c r="AW12" s="17">
        <v>0.15758641559023001</v>
      </c>
      <c r="AX12" s="17"/>
      <c r="AY12" s="17">
        <v>0.193578222735341</v>
      </c>
      <c r="AZ12" s="17">
        <v>0.19701654606695199</v>
      </c>
      <c r="BA12" s="17">
        <v>0.22414867691458901</v>
      </c>
      <c r="BB12" s="17">
        <v>0.18451681365864001</v>
      </c>
      <c r="BC12" s="17">
        <v>0.16253767742342601</v>
      </c>
      <c r="BD12" s="17"/>
      <c r="BE12" s="17">
        <v>0.31847093190567199</v>
      </c>
      <c r="BF12" s="17">
        <v>0.15960752500897701</v>
      </c>
      <c r="BG12" s="17">
        <v>0.21525082972429499</v>
      </c>
      <c r="BH12" s="17">
        <v>0.18952525363442499</v>
      </c>
      <c r="BI12" s="17"/>
      <c r="BJ12" s="17">
        <v>0.23039001964970399</v>
      </c>
      <c r="BK12" s="17">
        <v>0.16649649432675301</v>
      </c>
      <c r="BL12" s="17">
        <v>0.18760792109695201</v>
      </c>
      <c r="BM12" s="17">
        <v>0.205045359209721</v>
      </c>
      <c r="BN12" s="17"/>
      <c r="BO12" s="17">
        <v>0.175600884755305</v>
      </c>
      <c r="BP12" s="17">
        <v>0.20290453926299901</v>
      </c>
      <c r="BQ12" s="17">
        <v>0.20126022145599501</v>
      </c>
      <c r="BR12" s="17"/>
      <c r="BS12" s="17">
        <v>0.19116438541627301</v>
      </c>
      <c r="BT12" s="17">
        <v>0.21557406372847099</v>
      </c>
      <c r="BU12" s="17"/>
      <c r="BV12" s="17">
        <v>0.139196385800158</v>
      </c>
      <c r="BW12" s="17">
        <v>0.25864101427587899</v>
      </c>
      <c r="BX12" s="17">
        <v>0.16051400286487</v>
      </c>
      <c r="BY12" s="17"/>
      <c r="BZ12" s="17">
        <v>0.190802527170162</v>
      </c>
      <c r="CA12" s="17">
        <v>8.9210547794094097E-2</v>
      </c>
    </row>
    <row r="13" spans="2:79" x14ac:dyDescent="0.3">
      <c r="B13" s="18" t="s">
        <v>325</v>
      </c>
      <c r="C13" s="17">
        <v>0.22335498765105799</v>
      </c>
      <c r="D13" s="17">
        <v>0.22977269172252801</v>
      </c>
      <c r="E13" s="17">
        <v>0.21763867936339701</v>
      </c>
      <c r="F13" s="17"/>
      <c r="G13" s="17">
        <v>0.272041719094544</v>
      </c>
      <c r="H13" s="17">
        <v>0.21321964927266701</v>
      </c>
      <c r="I13" s="17">
        <v>0.202108538833569</v>
      </c>
      <c r="J13" s="17">
        <v>0.19135279411530401</v>
      </c>
      <c r="K13" s="17">
        <v>0.23720734142299399</v>
      </c>
      <c r="L13" s="17">
        <v>0.23691380414212701</v>
      </c>
      <c r="M13" s="17"/>
      <c r="N13" s="17">
        <v>0.22753176121825699</v>
      </c>
      <c r="O13" s="17">
        <v>0.25197409871417997</v>
      </c>
      <c r="P13" s="17">
        <v>0.21646780208050101</v>
      </c>
      <c r="Q13" s="17">
        <v>0.19847888607280201</v>
      </c>
      <c r="R13" s="17"/>
      <c r="S13" s="17">
        <v>0.26650214938682298</v>
      </c>
      <c r="T13" s="17">
        <v>0.190204071241449</v>
      </c>
      <c r="U13" s="17">
        <v>0.21146228341579201</v>
      </c>
      <c r="V13" s="17">
        <v>0.14952704211181</v>
      </c>
      <c r="W13" s="17">
        <v>0.26509845173035401</v>
      </c>
      <c r="X13" s="17">
        <v>0.193655402614588</v>
      </c>
      <c r="Y13" s="17">
        <v>0.22096820346384399</v>
      </c>
      <c r="Z13" s="17">
        <v>0.213164351617675</v>
      </c>
      <c r="AA13" s="17">
        <v>0.18633014776506299</v>
      </c>
      <c r="AB13" s="17">
        <v>0.218013076847514</v>
      </c>
      <c r="AC13" s="17">
        <v>0.39332072384294398</v>
      </c>
      <c r="AD13" s="17">
        <v>0.25206275903905301</v>
      </c>
      <c r="AE13" s="17"/>
      <c r="AF13" s="17">
        <v>0.19379250155577701</v>
      </c>
      <c r="AG13" s="17">
        <v>0.224757026809767</v>
      </c>
      <c r="AH13" s="17">
        <v>0.196181562289855</v>
      </c>
      <c r="AI13" s="17">
        <v>0.28137546698979099</v>
      </c>
      <c r="AJ13" s="17">
        <v>0.105162266997822</v>
      </c>
      <c r="AK13" s="17"/>
      <c r="AL13" s="17">
        <v>0.240015175613217</v>
      </c>
      <c r="AM13" s="17">
        <v>0.171103396755166</v>
      </c>
      <c r="AN13" s="17">
        <v>0.21284132252180901</v>
      </c>
      <c r="AO13" s="17">
        <v>0.25798896220960599</v>
      </c>
      <c r="AP13" s="17">
        <v>0.135121421410063</v>
      </c>
      <c r="AQ13" s="17">
        <v>0.24077737107977101</v>
      </c>
      <c r="AR13" s="17"/>
      <c r="AS13" s="17">
        <v>0.225839182404171</v>
      </c>
      <c r="AT13" s="17">
        <v>0.22747386675939199</v>
      </c>
      <c r="AU13" s="17">
        <v>0.23444864479153499</v>
      </c>
      <c r="AV13" s="17">
        <v>0.176737877644222</v>
      </c>
      <c r="AW13" s="17">
        <v>0.172346072746595</v>
      </c>
      <c r="AX13" s="17"/>
      <c r="AY13" s="17">
        <v>0.21181590806601999</v>
      </c>
      <c r="AZ13" s="17">
        <v>0.219552919343764</v>
      </c>
      <c r="BA13" s="17">
        <v>0.237850055093076</v>
      </c>
      <c r="BB13" s="17">
        <v>0.226857276347527</v>
      </c>
      <c r="BC13" s="17">
        <v>0.26486594849037598</v>
      </c>
      <c r="BD13" s="17"/>
      <c r="BE13" s="17">
        <v>0.18631814552197001</v>
      </c>
      <c r="BF13" s="17">
        <v>0.21194308276613699</v>
      </c>
      <c r="BG13" s="17">
        <v>0.23362344959096501</v>
      </c>
      <c r="BH13" s="17">
        <v>0.214581140980105</v>
      </c>
      <c r="BI13" s="17"/>
      <c r="BJ13" s="17">
        <v>0.15280397947225899</v>
      </c>
      <c r="BK13" s="17">
        <v>0.18976475287474801</v>
      </c>
      <c r="BL13" s="17">
        <v>0.25562507908853799</v>
      </c>
      <c r="BM13" s="17">
        <v>0.22885436575913901</v>
      </c>
      <c r="BN13" s="17"/>
      <c r="BO13" s="17">
        <v>0.22278132712948401</v>
      </c>
      <c r="BP13" s="17">
        <v>0.232969001014947</v>
      </c>
      <c r="BQ13" s="17">
        <v>0.22291803773077801</v>
      </c>
      <c r="BR13" s="17"/>
      <c r="BS13" s="17">
        <v>0.24251646162179499</v>
      </c>
      <c r="BT13" s="17">
        <v>0.197174889369468</v>
      </c>
      <c r="BU13" s="17"/>
      <c r="BV13" s="17">
        <v>0.251441072604699</v>
      </c>
      <c r="BW13" s="17">
        <v>0.21466437956241399</v>
      </c>
      <c r="BX13" s="17">
        <v>0.21561653727619501</v>
      </c>
      <c r="BY13" s="17"/>
      <c r="BZ13" s="17">
        <v>0.205033738313187</v>
      </c>
      <c r="CA13" s="17">
        <v>0.19097373186466901</v>
      </c>
    </row>
    <row r="14" spans="2:79" x14ac:dyDescent="0.3">
      <c r="B14" s="18" t="s">
        <v>326</v>
      </c>
      <c r="C14" s="17">
        <v>0.18439488974997001</v>
      </c>
      <c r="D14" s="17">
        <v>0.184759937919171</v>
      </c>
      <c r="E14" s="17">
        <v>0.18406973797423301</v>
      </c>
      <c r="F14" s="17"/>
      <c r="G14" s="17">
        <v>0.109637320533196</v>
      </c>
      <c r="H14" s="17">
        <v>0.178581565050838</v>
      </c>
      <c r="I14" s="17">
        <v>0.16281063819302499</v>
      </c>
      <c r="J14" s="17">
        <v>0.24320317621829499</v>
      </c>
      <c r="K14" s="17">
        <v>0.21979500679150499</v>
      </c>
      <c r="L14" s="17">
        <v>0.18190165443967601</v>
      </c>
      <c r="M14" s="17"/>
      <c r="N14" s="17">
        <v>0.19610566197255599</v>
      </c>
      <c r="O14" s="17">
        <v>0.200992496937097</v>
      </c>
      <c r="P14" s="17">
        <v>0.149777377510698</v>
      </c>
      <c r="Q14" s="17">
        <v>0.17462276240180599</v>
      </c>
      <c r="R14" s="17"/>
      <c r="S14" s="17">
        <v>9.3653850140334699E-2</v>
      </c>
      <c r="T14" s="17">
        <v>0.25078924678688902</v>
      </c>
      <c r="U14" s="17">
        <v>0.17446114661732601</v>
      </c>
      <c r="V14" s="17">
        <v>0.221662273092883</v>
      </c>
      <c r="W14" s="17">
        <v>0.15828494582646699</v>
      </c>
      <c r="X14" s="17">
        <v>0.10580001111590601</v>
      </c>
      <c r="Y14" s="17">
        <v>0.19821890042361401</v>
      </c>
      <c r="Z14" s="17">
        <v>0.203069549603177</v>
      </c>
      <c r="AA14" s="17">
        <v>0.268108732131286</v>
      </c>
      <c r="AB14" s="17">
        <v>0.22864075442281101</v>
      </c>
      <c r="AC14" s="17">
        <v>9.4691376052718795E-2</v>
      </c>
      <c r="AD14" s="17">
        <v>0.32767942457976701</v>
      </c>
      <c r="AE14" s="17"/>
      <c r="AF14" s="17">
        <v>0.176070481642636</v>
      </c>
      <c r="AG14" s="17">
        <v>0.19869336672673399</v>
      </c>
      <c r="AH14" s="17">
        <v>0.24469758017413501</v>
      </c>
      <c r="AI14" s="17">
        <v>0.11610495391303299</v>
      </c>
      <c r="AJ14" s="17">
        <v>0.27580696952213701</v>
      </c>
      <c r="AK14" s="17"/>
      <c r="AL14" s="17">
        <v>0.226856030309457</v>
      </c>
      <c r="AM14" s="17">
        <v>0.146868216248635</v>
      </c>
      <c r="AN14" s="17">
        <v>0.13142545797448399</v>
      </c>
      <c r="AO14" s="17">
        <v>0.15827364412766801</v>
      </c>
      <c r="AP14" s="17">
        <v>0.28863375194950303</v>
      </c>
      <c r="AQ14" s="17">
        <v>0.16967060883468801</v>
      </c>
      <c r="AR14" s="17"/>
      <c r="AS14" s="17">
        <v>0.150249649442943</v>
      </c>
      <c r="AT14" s="17">
        <v>0.19905516651006</v>
      </c>
      <c r="AU14" s="17">
        <v>0.165292648309394</v>
      </c>
      <c r="AV14" s="17">
        <v>0.19969286971991901</v>
      </c>
      <c r="AW14" s="17">
        <v>0.30936185820830597</v>
      </c>
      <c r="AX14" s="17"/>
      <c r="AY14" s="17">
        <v>0.21904808533647399</v>
      </c>
      <c r="AZ14" s="17">
        <v>0.15364891724405799</v>
      </c>
      <c r="BA14" s="17">
        <v>0.19304752263490699</v>
      </c>
      <c r="BB14" s="17">
        <v>0.224177827211238</v>
      </c>
      <c r="BC14" s="17">
        <v>8.8585419517948696E-2</v>
      </c>
      <c r="BD14" s="17"/>
      <c r="BE14" s="17">
        <v>0.27622993429911402</v>
      </c>
      <c r="BF14" s="17">
        <v>0.15273577029905699</v>
      </c>
      <c r="BG14" s="17">
        <v>0.18892241963444101</v>
      </c>
      <c r="BH14" s="17">
        <v>0.19285792792696699</v>
      </c>
      <c r="BI14" s="17"/>
      <c r="BJ14" s="17">
        <v>0.133888385806231</v>
      </c>
      <c r="BK14" s="17">
        <v>0.147420560342676</v>
      </c>
      <c r="BL14" s="17">
        <v>0.18981636986966999</v>
      </c>
      <c r="BM14" s="17">
        <v>0.198937772971364</v>
      </c>
      <c r="BN14" s="17"/>
      <c r="BO14" s="17">
        <v>0.19328470118822799</v>
      </c>
      <c r="BP14" s="17">
        <v>0.151541215174754</v>
      </c>
      <c r="BQ14" s="17">
        <v>0.19186354920614801</v>
      </c>
      <c r="BR14" s="17"/>
      <c r="BS14" s="17">
        <v>0.188351999378608</v>
      </c>
      <c r="BT14" s="17">
        <v>0.17997853769807001</v>
      </c>
      <c r="BU14" s="17"/>
      <c r="BV14" s="17">
        <v>0.19942814094793199</v>
      </c>
      <c r="BW14" s="17">
        <v>0.17544411172157101</v>
      </c>
      <c r="BX14" s="17">
        <v>0.191385110660374</v>
      </c>
      <c r="BY14" s="17"/>
      <c r="BZ14" s="17">
        <v>0.19145827271860699</v>
      </c>
      <c r="CA14" s="17">
        <v>0.161960309392882</v>
      </c>
    </row>
    <row r="15" spans="2:79" x14ac:dyDescent="0.3">
      <c r="B15" s="18" t="s">
        <v>327</v>
      </c>
      <c r="C15" s="19">
        <v>7.7747921410408302E-2</v>
      </c>
      <c r="D15" s="19">
        <v>7.05690453097126E-2</v>
      </c>
      <c r="E15" s="19">
        <v>8.4142212654364099E-2</v>
      </c>
      <c r="F15" s="19"/>
      <c r="G15" s="19">
        <v>4.3370019329590101E-2</v>
      </c>
      <c r="H15" s="19">
        <v>1.98489810983043E-2</v>
      </c>
      <c r="I15" s="19">
        <v>5.2546873420713403E-2</v>
      </c>
      <c r="J15" s="19">
        <v>0.104935133137173</v>
      </c>
      <c r="K15" s="19">
        <v>9.3418486014119298E-2</v>
      </c>
      <c r="L15" s="19">
        <v>0.13311013171041</v>
      </c>
      <c r="M15" s="19"/>
      <c r="N15" s="19">
        <v>9.01649718915669E-2</v>
      </c>
      <c r="O15" s="19">
        <v>7.8770540138779002E-2</v>
      </c>
      <c r="P15" s="19">
        <v>7.3565727078350907E-2</v>
      </c>
      <c r="Q15" s="19">
        <v>6.1482663376822601E-2</v>
      </c>
      <c r="R15" s="19"/>
      <c r="S15" s="19">
        <v>7.2190104177358494E-2</v>
      </c>
      <c r="T15" s="19">
        <v>9.9331466776983596E-2</v>
      </c>
      <c r="U15" s="19">
        <v>8.0082776314847101E-2</v>
      </c>
      <c r="V15" s="19">
        <v>8.0258236789915005E-2</v>
      </c>
      <c r="W15" s="19">
        <v>6.03116906573955E-2</v>
      </c>
      <c r="X15" s="19">
        <v>6.6526881600206395E-2</v>
      </c>
      <c r="Y15" s="19">
        <v>4.5630876672349802E-2</v>
      </c>
      <c r="Z15" s="19">
        <v>0.158059462885209</v>
      </c>
      <c r="AA15" s="19">
        <v>7.5551826920042503E-2</v>
      </c>
      <c r="AB15" s="19">
        <v>8.6930044562183506E-2</v>
      </c>
      <c r="AC15" s="19">
        <v>3.5780663210919002E-2</v>
      </c>
      <c r="AD15" s="19">
        <v>7.20339802527067E-2</v>
      </c>
      <c r="AE15" s="19"/>
      <c r="AF15" s="19">
        <v>8.7500217162224794E-2</v>
      </c>
      <c r="AG15" s="19">
        <v>6.8526319318566897E-2</v>
      </c>
      <c r="AH15" s="19">
        <v>0.152477926552985</v>
      </c>
      <c r="AI15" s="19">
        <v>7.6625412765266104E-2</v>
      </c>
      <c r="AJ15" s="19">
        <v>0.105957720566315</v>
      </c>
      <c r="AK15" s="19"/>
      <c r="AL15" s="19">
        <v>5.7755711570697803E-2</v>
      </c>
      <c r="AM15" s="19">
        <v>8.3307295011674304E-2</v>
      </c>
      <c r="AN15" s="19">
        <v>0.121985577650726</v>
      </c>
      <c r="AO15" s="19">
        <v>6.1903477151057699E-2</v>
      </c>
      <c r="AP15" s="19">
        <v>0.11552729222434301</v>
      </c>
      <c r="AQ15" s="19">
        <v>8.2679344789182693E-2</v>
      </c>
      <c r="AR15" s="19"/>
      <c r="AS15" s="19">
        <v>8.0807320327164894E-2</v>
      </c>
      <c r="AT15" s="19">
        <v>7.1136600603584704E-2</v>
      </c>
      <c r="AU15" s="19">
        <v>8.7532094913677E-2</v>
      </c>
      <c r="AV15" s="19">
        <v>7.4485025518599396E-2</v>
      </c>
      <c r="AW15" s="19">
        <v>0.13824977306789399</v>
      </c>
      <c r="AX15" s="19"/>
      <c r="AY15" s="19">
        <v>9.3281048628379104E-2</v>
      </c>
      <c r="AZ15" s="19">
        <v>0.102945493303279</v>
      </c>
      <c r="BA15" s="19">
        <v>4.8847183284756797E-2</v>
      </c>
      <c r="BB15" s="19">
        <v>2.1960731495012199E-2</v>
      </c>
      <c r="BC15" s="19">
        <v>5.3337408177972702E-2</v>
      </c>
      <c r="BD15" s="19"/>
      <c r="BE15" s="19">
        <v>3.8533420076295101E-2</v>
      </c>
      <c r="BF15" s="19">
        <v>5.4779882255940597E-2</v>
      </c>
      <c r="BG15" s="19">
        <v>8.4783685284413504E-2</v>
      </c>
      <c r="BH15" s="19">
        <v>8.7460796964917598E-2</v>
      </c>
      <c r="BI15" s="19"/>
      <c r="BJ15" s="19">
        <v>2.85577185713418E-2</v>
      </c>
      <c r="BK15" s="19">
        <v>1.8514217689501501E-2</v>
      </c>
      <c r="BL15" s="19">
        <v>8.9332780327919303E-2</v>
      </c>
      <c r="BM15" s="19">
        <v>9.03306147064694E-2</v>
      </c>
      <c r="BN15" s="19"/>
      <c r="BO15" s="19">
        <v>2.45091256746045E-2</v>
      </c>
      <c r="BP15" s="19">
        <v>5.64821922178977E-2</v>
      </c>
      <c r="BQ15" s="19">
        <v>9.2366421064155602E-2</v>
      </c>
      <c r="BR15" s="19"/>
      <c r="BS15" s="19">
        <v>7.8697740771786304E-2</v>
      </c>
      <c r="BT15" s="19">
        <v>7.6927691114633406E-2</v>
      </c>
      <c r="BU15" s="19"/>
      <c r="BV15" s="19">
        <v>0.11471368373664199</v>
      </c>
      <c r="BW15" s="19">
        <v>6.5104285062336495E-2</v>
      </c>
      <c r="BX15" s="19">
        <v>6.7274122341988901E-2</v>
      </c>
      <c r="BY15" s="19"/>
      <c r="BZ15" s="19">
        <v>8.0912473129557905E-2</v>
      </c>
      <c r="CA15" s="19">
        <v>9.7624168676316E-2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313</v>
      </c>
      <c r="E7" s="10">
        <v>366</v>
      </c>
      <c r="F7" s="10"/>
      <c r="G7" s="10">
        <v>93</v>
      </c>
      <c r="H7" s="10">
        <v>112</v>
      </c>
      <c r="I7" s="10">
        <v>116</v>
      </c>
      <c r="J7" s="10">
        <v>103</v>
      </c>
      <c r="K7" s="10">
        <v>97</v>
      </c>
      <c r="L7" s="10">
        <v>158</v>
      </c>
      <c r="M7" s="10"/>
      <c r="N7" s="10">
        <v>217</v>
      </c>
      <c r="O7" s="10">
        <v>173</v>
      </c>
      <c r="P7" s="10">
        <v>112</v>
      </c>
      <c r="Q7" s="10">
        <v>174</v>
      </c>
      <c r="R7" s="10"/>
      <c r="S7" s="10">
        <v>111</v>
      </c>
      <c r="T7" s="10">
        <v>83</v>
      </c>
      <c r="U7" s="10">
        <v>51</v>
      </c>
      <c r="V7" s="10">
        <v>59</v>
      </c>
      <c r="W7" s="10">
        <v>47</v>
      </c>
      <c r="X7" s="10">
        <v>71</v>
      </c>
      <c r="Y7" s="10">
        <v>46</v>
      </c>
      <c r="Z7" s="10">
        <v>32</v>
      </c>
      <c r="AA7" s="10">
        <v>77</v>
      </c>
      <c r="AB7" s="10">
        <v>61</v>
      </c>
      <c r="AC7" s="10">
        <v>26</v>
      </c>
      <c r="AD7" s="10">
        <v>15</v>
      </c>
      <c r="AE7" s="10"/>
      <c r="AF7" s="10">
        <v>137</v>
      </c>
      <c r="AG7" s="10">
        <v>245</v>
      </c>
      <c r="AH7" s="10">
        <v>49</v>
      </c>
      <c r="AI7" s="10">
        <v>61</v>
      </c>
      <c r="AJ7" s="10">
        <v>37</v>
      </c>
      <c r="AK7" s="10"/>
      <c r="AL7" s="10">
        <v>181</v>
      </c>
      <c r="AM7" s="10">
        <v>119</v>
      </c>
      <c r="AN7" s="10">
        <v>67</v>
      </c>
      <c r="AO7" s="10">
        <v>126</v>
      </c>
      <c r="AP7" s="10">
        <v>52</v>
      </c>
      <c r="AQ7" s="10">
        <v>64</v>
      </c>
      <c r="AR7" s="10"/>
      <c r="AS7" s="10">
        <v>117</v>
      </c>
      <c r="AT7" s="10">
        <v>328</v>
      </c>
      <c r="AU7" s="10">
        <v>153</v>
      </c>
      <c r="AV7" s="10">
        <v>65</v>
      </c>
      <c r="AW7" s="10">
        <v>13</v>
      </c>
      <c r="AX7" s="10"/>
      <c r="AY7" s="10">
        <v>172</v>
      </c>
      <c r="AZ7" s="10">
        <v>271</v>
      </c>
      <c r="BA7" s="10">
        <v>132</v>
      </c>
      <c r="BB7" s="10">
        <v>79</v>
      </c>
      <c r="BC7" s="10">
        <v>20</v>
      </c>
      <c r="BD7" s="10"/>
      <c r="BE7" s="10">
        <v>22</v>
      </c>
      <c r="BF7" s="10">
        <v>125</v>
      </c>
      <c r="BG7" s="10">
        <v>328</v>
      </c>
      <c r="BH7" s="10">
        <v>198</v>
      </c>
      <c r="BI7" s="10"/>
      <c r="BJ7" s="10">
        <v>70</v>
      </c>
      <c r="BK7" s="10">
        <v>50</v>
      </c>
      <c r="BL7" s="10">
        <v>184</v>
      </c>
      <c r="BM7" s="10">
        <v>370</v>
      </c>
      <c r="BN7" s="10"/>
      <c r="BO7" s="10">
        <v>87</v>
      </c>
      <c r="BP7" s="10">
        <v>95</v>
      </c>
      <c r="BQ7" s="10">
        <v>490</v>
      </c>
      <c r="BR7" s="10"/>
      <c r="BS7" s="10">
        <v>402</v>
      </c>
      <c r="BT7" s="10">
        <v>275</v>
      </c>
      <c r="BU7" s="10"/>
      <c r="BV7" s="10">
        <v>156</v>
      </c>
      <c r="BW7" s="10">
        <v>279</v>
      </c>
      <c r="BX7" s="10">
        <v>204</v>
      </c>
      <c r="BY7" s="10"/>
      <c r="BZ7" s="10">
        <v>48</v>
      </c>
      <c r="CA7" s="10">
        <v>42</v>
      </c>
    </row>
    <row r="8" spans="2:79" ht="30" customHeight="1" x14ac:dyDescent="0.3">
      <c r="B8" s="11" t="s">
        <v>20</v>
      </c>
      <c r="C8" s="11">
        <v>679</v>
      </c>
      <c r="D8" s="11">
        <v>320</v>
      </c>
      <c r="E8" s="11">
        <v>359</v>
      </c>
      <c r="F8" s="11"/>
      <c r="G8" s="11">
        <v>87</v>
      </c>
      <c r="H8" s="11">
        <v>118</v>
      </c>
      <c r="I8" s="11">
        <v>118</v>
      </c>
      <c r="J8" s="11">
        <v>118</v>
      </c>
      <c r="K8" s="11">
        <v>89</v>
      </c>
      <c r="L8" s="11">
        <v>148</v>
      </c>
      <c r="M8" s="11"/>
      <c r="N8" s="11">
        <v>202</v>
      </c>
      <c r="O8" s="11">
        <v>177</v>
      </c>
      <c r="P8" s="11">
        <v>116</v>
      </c>
      <c r="Q8" s="11">
        <v>180</v>
      </c>
      <c r="R8" s="11"/>
      <c r="S8" s="11">
        <v>106</v>
      </c>
      <c r="T8" s="11">
        <v>78</v>
      </c>
      <c r="U8" s="11">
        <v>52</v>
      </c>
      <c r="V8" s="11">
        <v>58</v>
      </c>
      <c r="W8" s="11">
        <v>49</v>
      </c>
      <c r="X8" s="11">
        <v>70</v>
      </c>
      <c r="Y8" s="11">
        <v>41</v>
      </c>
      <c r="Z8" s="11">
        <v>34</v>
      </c>
      <c r="AA8" s="11">
        <v>73</v>
      </c>
      <c r="AB8" s="11">
        <v>67</v>
      </c>
      <c r="AC8" s="11">
        <v>35</v>
      </c>
      <c r="AD8" s="11">
        <v>17</v>
      </c>
      <c r="AE8" s="11"/>
      <c r="AF8" s="11">
        <v>132</v>
      </c>
      <c r="AG8" s="11">
        <v>245</v>
      </c>
      <c r="AH8" s="11">
        <v>49</v>
      </c>
      <c r="AI8" s="11">
        <v>62</v>
      </c>
      <c r="AJ8" s="11">
        <v>37</v>
      </c>
      <c r="AK8" s="11"/>
      <c r="AL8" s="11">
        <v>178</v>
      </c>
      <c r="AM8" s="11">
        <v>116</v>
      </c>
      <c r="AN8" s="11">
        <v>69</v>
      </c>
      <c r="AO8" s="11">
        <v>126</v>
      </c>
      <c r="AP8" s="11">
        <v>53</v>
      </c>
      <c r="AQ8" s="11">
        <v>64</v>
      </c>
      <c r="AR8" s="11"/>
      <c r="AS8" s="11">
        <v>115</v>
      </c>
      <c r="AT8" s="11">
        <v>328</v>
      </c>
      <c r="AU8" s="11">
        <v>154</v>
      </c>
      <c r="AV8" s="11">
        <v>66</v>
      </c>
      <c r="AW8" s="11">
        <v>13</v>
      </c>
      <c r="AX8" s="11"/>
      <c r="AY8" s="11">
        <v>168</v>
      </c>
      <c r="AZ8" s="11">
        <v>268</v>
      </c>
      <c r="BA8" s="11">
        <v>134</v>
      </c>
      <c r="BB8" s="11">
        <v>83</v>
      </c>
      <c r="BC8" s="11">
        <v>21</v>
      </c>
      <c r="BD8" s="11"/>
      <c r="BE8" s="11">
        <v>22</v>
      </c>
      <c r="BF8" s="11">
        <v>125</v>
      </c>
      <c r="BG8" s="11">
        <v>328</v>
      </c>
      <c r="BH8" s="11">
        <v>198</v>
      </c>
      <c r="BI8" s="11"/>
      <c r="BJ8" s="11">
        <v>72</v>
      </c>
      <c r="BK8" s="11">
        <v>48</v>
      </c>
      <c r="BL8" s="11">
        <v>181</v>
      </c>
      <c r="BM8" s="11">
        <v>373</v>
      </c>
      <c r="BN8" s="11"/>
      <c r="BO8" s="11">
        <v>87</v>
      </c>
      <c r="BP8" s="11">
        <v>94</v>
      </c>
      <c r="BQ8" s="11">
        <v>491</v>
      </c>
      <c r="BR8" s="11"/>
      <c r="BS8" s="11">
        <v>401</v>
      </c>
      <c r="BT8" s="11">
        <v>276</v>
      </c>
      <c r="BU8" s="11"/>
      <c r="BV8" s="11">
        <v>157</v>
      </c>
      <c r="BW8" s="11">
        <v>280</v>
      </c>
      <c r="BX8" s="11">
        <v>201</v>
      </c>
      <c r="BY8" s="11"/>
      <c r="BZ8" s="11">
        <v>49</v>
      </c>
      <c r="CA8" s="11">
        <v>42</v>
      </c>
    </row>
    <row r="9" spans="2:79" x14ac:dyDescent="0.3">
      <c r="B9" s="18" t="s">
        <v>321</v>
      </c>
      <c r="C9" s="17">
        <v>0.15509725437441499</v>
      </c>
      <c r="D9" s="17">
        <v>0.142177376713649</v>
      </c>
      <c r="E9" s="17">
        <v>0.16660510872938999</v>
      </c>
      <c r="F9" s="17"/>
      <c r="G9" s="17">
        <v>0.22543102948473201</v>
      </c>
      <c r="H9" s="17">
        <v>0.180018548782789</v>
      </c>
      <c r="I9" s="17">
        <v>0.13572699800068899</v>
      </c>
      <c r="J9" s="17">
        <v>0.13605064074499901</v>
      </c>
      <c r="K9" s="17">
        <v>0.185425714778538</v>
      </c>
      <c r="L9" s="17">
        <v>0.10616887349471001</v>
      </c>
      <c r="M9" s="17"/>
      <c r="N9" s="17">
        <v>0.110120059034896</v>
      </c>
      <c r="O9" s="17">
        <v>0.192051197373212</v>
      </c>
      <c r="P9" s="17">
        <v>0.14875756413238</v>
      </c>
      <c r="Q9" s="17">
        <v>0.17574411243167401</v>
      </c>
      <c r="R9" s="17"/>
      <c r="S9" s="17">
        <v>8.5891503201224406E-2</v>
      </c>
      <c r="T9" s="17">
        <v>0.171787320651348</v>
      </c>
      <c r="U9" s="17">
        <v>0.16026862180765999</v>
      </c>
      <c r="V9" s="17">
        <v>0.116188817059662</v>
      </c>
      <c r="W9" s="17">
        <v>0.121532884271015</v>
      </c>
      <c r="X9" s="17">
        <v>0.154195634361638</v>
      </c>
      <c r="Y9" s="17">
        <v>0.15798171868399</v>
      </c>
      <c r="Z9" s="17">
        <v>0.10309420424219599</v>
      </c>
      <c r="AA9" s="17">
        <v>0.207178446456531</v>
      </c>
      <c r="AB9" s="17">
        <v>0.26432503420747</v>
      </c>
      <c r="AC9" s="17">
        <v>0.107409064588497</v>
      </c>
      <c r="AD9" s="17">
        <v>0.266880237215599</v>
      </c>
      <c r="AE9" s="17"/>
      <c r="AF9" s="17">
        <v>0.153632314666592</v>
      </c>
      <c r="AG9" s="17">
        <v>0.124059495496502</v>
      </c>
      <c r="AH9" s="17">
        <v>0.18296809712757101</v>
      </c>
      <c r="AI9" s="17">
        <v>0.16935018883577899</v>
      </c>
      <c r="AJ9" s="17">
        <v>0.12859431738607199</v>
      </c>
      <c r="AK9" s="17"/>
      <c r="AL9" s="17">
        <v>0.131951896628559</v>
      </c>
      <c r="AM9" s="17">
        <v>0.16422771854004201</v>
      </c>
      <c r="AN9" s="17">
        <v>0.152808274452125</v>
      </c>
      <c r="AO9" s="17">
        <v>0.14817290500987701</v>
      </c>
      <c r="AP9" s="17">
        <v>0.20755368906001201</v>
      </c>
      <c r="AQ9" s="17">
        <v>0.15709858454008499</v>
      </c>
      <c r="AR9" s="17"/>
      <c r="AS9" s="17">
        <v>0.18339824847522501</v>
      </c>
      <c r="AT9" s="17">
        <v>0.101069494255122</v>
      </c>
      <c r="AU9" s="17">
        <v>0.198565872888019</v>
      </c>
      <c r="AV9" s="17">
        <v>0.25047272441812202</v>
      </c>
      <c r="AW9" s="17">
        <v>0.30653323905032398</v>
      </c>
      <c r="AX9" s="17"/>
      <c r="AY9" s="17">
        <v>0.166111521201977</v>
      </c>
      <c r="AZ9" s="17">
        <v>0.11805011252404</v>
      </c>
      <c r="BA9" s="17">
        <v>0.170607579691155</v>
      </c>
      <c r="BB9" s="17">
        <v>0.23001155258946601</v>
      </c>
      <c r="BC9" s="17">
        <v>0.13709444745264501</v>
      </c>
      <c r="BD9" s="17"/>
      <c r="BE9" s="17">
        <v>0.11563906399163799</v>
      </c>
      <c r="BF9" s="17">
        <v>0.12571773144992299</v>
      </c>
      <c r="BG9" s="17">
        <v>0.17060978549438399</v>
      </c>
      <c r="BH9" s="17">
        <v>0.15257912167666501</v>
      </c>
      <c r="BI9" s="17"/>
      <c r="BJ9" s="17">
        <v>0.131295627798242</v>
      </c>
      <c r="BK9" s="17">
        <v>0.17973510687206001</v>
      </c>
      <c r="BL9" s="17">
        <v>0.178622446662173</v>
      </c>
      <c r="BM9" s="17">
        <v>0.147371637659376</v>
      </c>
      <c r="BN9" s="17"/>
      <c r="BO9" s="17">
        <v>0.19640661171228699</v>
      </c>
      <c r="BP9" s="17">
        <v>0.20962371590464701</v>
      </c>
      <c r="BQ9" s="17">
        <v>0.13791901246083599</v>
      </c>
      <c r="BR9" s="17"/>
      <c r="BS9" s="17">
        <v>0.123758166179089</v>
      </c>
      <c r="BT9" s="17">
        <v>0.201642282502975</v>
      </c>
      <c r="BU9" s="17"/>
      <c r="BV9" s="17">
        <v>0.19379765432833401</v>
      </c>
      <c r="BW9" s="17">
        <v>0.15404295551691</v>
      </c>
      <c r="BX9" s="17">
        <v>0.138389254370274</v>
      </c>
      <c r="BY9" s="17"/>
      <c r="BZ9" s="17">
        <v>6.1454755358904198E-2</v>
      </c>
      <c r="CA9" s="17">
        <v>0.12029014277153501</v>
      </c>
    </row>
    <row r="10" spans="2:79" x14ac:dyDescent="0.3">
      <c r="B10" s="18" t="s">
        <v>322</v>
      </c>
      <c r="C10" s="17">
        <v>0.238826531792034</v>
      </c>
      <c r="D10" s="17">
        <v>0.232749386252637</v>
      </c>
      <c r="E10" s="17">
        <v>0.24423950144992301</v>
      </c>
      <c r="F10" s="17"/>
      <c r="G10" s="17">
        <v>0.24642928348036</v>
      </c>
      <c r="H10" s="17">
        <v>0.30701277478897598</v>
      </c>
      <c r="I10" s="17">
        <v>0.27337659728158897</v>
      </c>
      <c r="J10" s="17">
        <v>0.28104060852874002</v>
      </c>
      <c r="K10" s="17">
        <v>0.15351813462018801</v>
      </c>
      <c r="L10" s="17">
        <v>0.17011162290749501</v>
      </c>
      <c r="M10" s="17"/>
      <c r="N10" s="17">
        <v>0.25211090512893503</v>
      </c>
      <c r="O10" s="17">
        <v>0.220186309897069</v>
      </c>
      <c r="P10" s="17">
        <v>0.25473066533425798</v>
      </c>
      <c r="Q10" s="17">
        <v>0.230546106724346</v>
      </c>
      <c r="R10" s="17"/>
      <c r="S10" s="17">
        <v>0.235814089032793</v>
      </c>
      <c r="T10" s="17">
        <v>0.254196795607881</v>
      </c>
      <c r="U10" s="17">
        <v>0.20702038334060399</v>
      </c>
      <c r="V10" s="17">
        <v>0.22700862775229</v>
      </c>
      <c r="W10" s="17">
        <v>0.220337542619362</v>
      </c>
      <c r="X10" s="17">
        <v>0.20766371797081401</v>
      </c>
      <c r="Y10" s="17">
        <v>0.248133673732857</v>
      </c>
      <c r="Z10" s="17">
        <v>0.28196108585825302</v>
      </c>
      <c r="AA10" s="17">
        <v>0.31622079422100102</v>
      </c>
      <c r="AB10" s="17">
        <v>0.20750931305411299</v>
      </c>
      <c r="AC10" s="17">
        <v>0.206273577934207</v>
      </c>
      <c r="AD10" s="17">
        <v>0.25764982137126102</v>
      </c>
      <c r="AE10" s="17"/>
      <c r="AF10" s="17">
        <v>0.193512657111894</v>
      </c>
      <c r="AG10" s="17">
        <v>0.27081323615476299</v>
      </c>
      <c r="AH10" s="17">
        <v>0.15154104673503599</v>
      </c>
      <c r="AI10" s="17">
        <v>0.243973353440712</v>
      </c>
      <c r="AJ10" s="17">
        <v>0.233083786380924</v>
      </c>
      <c r="AK10" s="17"/>
      <c r="AL10" s="17">
        <v>0.27495161496924703</v>
      </c>
      <c r="AM10" s="17">
        <v>0.20269947588946299</v>
      </c>
      <c r="AN10" s="17">
        <v>0.19188910661177699</v>
      </c>
      <c r="AO10" s="17">
        <v>0.249216887217967</v>
      </c>
      <c r="AP10" s="17">
        <v>0.305210498665341</v>
      </c>
      <c r="AQ10" s="17">
        <v>0.20216029144959699</v>
      </c>
      <c r="AR10" s="17"/>
      <c r="AS10" s="17">
        <v>0.28162497912708301</v>
      </c>
      <c r="AT10" s="17">
        <v>0.22992559039990501</v>
      </c>
      <c r="AU10" s="17">
        <v>0.21500995071390899</v>
      </c>
      <c r="AV10" s="17">
        <v>0.25415031239274699</v>
      </c>
      <c r="AW10" s="17">
        <v>0.26028343292832701</v>
      </c>
      <c r="AX10" s="17"/>
      <c r="AY10" s="17">
        <v>0.232144718263983</v>
      </c>
      <c r="AZ10" s="17">
        <v>0.218729013106193</v>
      </c>
      <c r="BA10" s="17">
        <v>0.245783043845235</v>
      </c>
      <c r="BB10" s="17">
        <v>0.29181112525663899</v>
      </c>
      <c r="BC10" s="17">
        <v>0.31011022078428901</v>
      </c>
      <c r="BD10" s="17"/>
      <c r="BE10" s="17">
        <v>0.138825415392658</v>
      </c>
      <c r="BF10" s="17">
        <v>0.27044713466547698</v>
      </c>
      <c r="BG10" s="17">
        <v>0.22776735008700399</v>
      </c>
      <c r="BH10" s="17">
        <v>0.25137340662466701</v>
      </c>
      <c r="BI10" s="17"/>
      <c r="BJ10" s="17">
        <v>0.348403813360117</v>
      </c>
      <c r="BK10" s="17">
        <v>0.192070029071401</v>
      </c>
      <c r="BL10" s="17">
        <v>0.20738676309586501</v>
      </c>
      <c r="BM10" s="17">
        <v>0.24235370678291601</v>
      </c>
      <c r="BN10" s="17"/>
      <c r="BO10" s="17">
        <v>0.31410370677514599</v>
      </c>
      <c r="BP10" s="17">
        <v>0.163840595702611</v>
      </c>
      <c r="BQ10" s="17">
        <v>0.241502967195621</v>
      </c>
      <c r="BR10" s="17"/>
      <c r="BS10" s="17">
        <v>0.23641295884383501</v>
      </c>
      <c r="BT10" s="17">
        <v>0.24403597960360501</v>
      </c>
      <c r="BU10" s="17"/>
      <c r="BV10" s="17">
        <v>0.19627462498859799</v>
      </c>
      <c r="BW10" s="17">
        <v>0.24524046566994001</v>
      </c>
      <c r="BX10" s="17">
        <v>0.25078018789550899</v>
      </c>
      <c r="BY10" s="17"/>
      <c r="BZ10" s="17">
        <v>0.32979536874071302</v>
      </c>
      <c r="CA10" s="17">
        <v>0.25306574235961599</v>
      </c>
    </row>
    <row r="11" spans="2:79" x14ac:dyDescent="0.3">
      <c r="B11" s="18" t="s">
        <v>323</v>
      </c>
      <c r="C11" s="17">
        <v>0.24943943020692799</v>
      </c>
      <c r="D11" s="17">
        <v>0.25754321102580402</v>
      </c>
      <c r="E11" s="17">
        <v>0.24222131778846001</v>
      </c>
      <c r="F11" s="17"/>
      <c r="G11" s="17">
        <v>0.210600448550082</v>
      </c>
      <c r="H11" s="17">
        <v>0.22744001562424401</v>
      </c>
      <c r="I11" s="17">
        <v>0.231450380565665</v>
      </c>
      <c r="J11" s="17">
        <v>0.278221932479009</v>
      </c>
      <c r="K11" s="17">
        <v>0.24927905748878701</v>
      </c>
      <c r="L11" s="17">
        <v>0.28127869582227299</v>
      </c>
      <c r="M11" s="17"/>
      <c r="N11" s="17">
        <v>0.266203574776533</v>
      </c>
      <c r="O11" s="17">
        <v>0.20017900334858801</v>
      </c>
      <c r="P11" s="17">
        <v>0.293507742323452</v>
      </c>
      <c r="Q11" s="17">
        <v>0.254655442092524</v>
      </c>
      <c r="R11" s="17"/>
      <c r="S11" s="17">
        <v>0.19516913663301599</v>
      </c>
      <c r="T11" s="17">
        <v>0.32052589134402798</v>
      </c>
      <c r="U11" s="17">
        <v>0.22356598102890601</v>
      </c>
      <c r="V11" s="17">
        <v>0.21579665029227299</v>
      </c>
      <c r="W11" s="17">
        <v>0.25507866326314599</v>
      </c>
      <c r="X11" s="17">
        <v>0.34576762764225999</v>
      </c>
      <c r="Y11" s="17">
        <v>0.267011621830966</v>
      </c>
      <c r="Z11" s="17">
        <v>0.34306480695734898</v>
      </c>
      <c r="AA11" s="17">
        <v>0.14757478201101701</v>
      </c>
      <c r="AB11" s="17">
        <v>0.17652570695981601</v>
      </c>
      <c r="AC11" s="17">
        <v>0.34743279958921502</v>
      </c>
      <c r="AD11" s="17">
        <v>0.338571981452645</v>
      </c>
      <c r="AE11" s="17"/>
      <c r="AF11" s="17">
        <v>0.28345460963525398</v>
      </c>
      <c r="AG11" s="17">
        <v>0.27062574747513402</v>
      </c>
      <c r="AH11" s="17">
        <v>0.220022175273935</v>
      </c>
      <c r="AI11" s="17">
        <v>0.21072409033386</v>
      </c>
      <c r="AJ11" s="17">
        <v>0.24251397152048501</v>
      </c>
      <c r="AK11" s="17"/>
      <c r="AL11" s="17">
        <v>0.28740405973301603</v>
      </c>
      <c r="AM11" s="17">
        <v>0.29090997020008902</v>
      </c>
      <c r="AN11" s="17">
        <v>0.24095038291812099</v>
      </c>
      <c r="AO11" s="17">
        <v>0.20636739530189599</v>
      </c>
      <c r="AP11" s="17">
        <v>0.137804744178118</v>
      </c>
      <c r="AQ11" s="17">
        <v>0.16077789085703001</v>
      </c>
      <c r="AR11" s="17"/>
      <c r="AS11" s="17">
        <v>0.26771663376868698</v>
      </c>
      <c r="AT11" s="17">
        <v>0.24433839289923101</v>
      </c>
      <c r="AU11" s="17">
        <v>0.26687507913809</v>
      </c>
      <c r="AV11" s="17">
        <v>0.19299969658444899</v>
      </c>
      <c r="AW11" s="17">
        <v>0.36332086269549302</v>
      </c>
      <c r="AX11" s="17"/>
      <c r="AY11" s="17">
        <v>0.26404074785894299</v>
      </c>
      <c r="AZ11" s="17">
        <v>0.283084246546778</v>
      </c>
      <c r="BA11" s="17">
        <v>0.22279132373625399</v>
      </c>
      <c r="BB11" s="17">
        <v>0.17185467562406101</v>
      </c>
      <c r="BC11" s="17">
        <v>0.23658433559060499</v>
      </c>
      <c r="BD11" s="17"/>
      <c r="BE11" s="17">
        <v>0.28262115941433003</v>
      </c>
      <c r="BF11" s="17">
        <v>0.19937066942284501</v>
      </c>
      <c r="BG11" s="17">
        <v>0.24193269678608201</v>
      </c>
      <c r="BH11" s="17">
        <v>0.28614239236682898</v>
      </c>
      <c r="BI11" s="17"/>
      <c r="BJ11" s="17">
        <v>0.22272718857021701</v>
      </c>
      <c r="BK11" s="17">
        <v>0.22777784591318601</v>
      </c>
      <c r="BL11" s="17">
        <v>0.25231760584927398</v>
      </c>
      <c r="BM11" s="17">
        <v>0.25367184371308399</v>
      </c>
      <c r="BN11" s="17"/>
      <c r="BO11" s="17">
        <v>0.22908982680145401</v>
      </c>
      <c r="BP11" s="17">
        <v>0.218988258824939</v>
      </c>
      <c r="BQ11" s="17">
        <v>0.25805793447018199</v>
      </c>
      <c r="BR11" s="17"/>
      <c r="BS11" s="17">
        <v>0.280276703748017</v>
      </c>
      <c r="BT11" s="17">
        <v>0.20306911886638401</v>
      </c>
      <c r="BU11" s="17"/>
      <c r="BV11" s="17">
        <v>0.26135170769066002</v>
      </c>
      <c r="BW11" s="17">
        <v>0.222483917680841</v>
      </c>
      <c r="BX11" s="17">
        <v>0.27034057065098499</v>
      </c>
      <c r="BY11" s="17"/>
      <c r="BZ11" s="17">
        <v>0.23094274048975899</v>
      </c>
      <c r="CA11" s="17">
        <v>0.19576048794592801</v>
      </c>
    </row>
    <row r="12" spans="2:79" x14ac:dyDescent="0.3">
      <c r="B12" s="18" t="s">
        <v>324</v>
      </c>
      <c r="C12" s="17">
        <v>0.15743578397139599</v>
      </c>
      <c r="D12" s="17">
        <v>0.146933987880008</v>
      </c>
      <c r="E12" s="17">
        <v>0.166789830740146</v>
      </c>
      <c r="F12" s="17"/>
      <c r="G12" s="17">
        <v>9.49599936339139E-2</v>
      </c>
      <c r="H12" s="17">
        <v>0.13717369247420699</v>
      </c>
      <c r="I12" s="17">
        <v>0.202388867786952</v>
      </c>
      <c r="J12" s="17">
        <v>0.12651267226966301</v>
      </c>
      <c r="K12" s="17">
        <v>0.16534945758141201</v>
      </c>
      <c r="L12" s="17">
        <v>0.19452718646214701</v>
      </c>
      <c r="M12" s="17"/>
      <c r="N12" s="17">
        <v>0.137143318309769</v>
      </c>
      <c r="O12" s="17">
        <v>0.17276816890739899</v>
      </c>
      <c r="P12" s="17">
        <v>0.190181353149487</v>
      </c>
      <c r="Q12" s="17">
        <v>0.146490726916676</v>
      </c>
      <c r="R12" s="17"/>
      <c r="S12" s="17">
        <v>0.15994485636744801</v>
      </c>
      <c r="T12" s="17">
        <v>0.121065402806264</v>
      </c>
      <c r="U12" s="17">
        <v>0.23736413204281501</v>
      </c>
      <c r="V12" s="17">
        <v>0.19136391730814301</v>
      </c>
      <c r="W12" s="17">
        <v>0.119904462683246</v>
      </c>
      <c r="X12" s="17">
        <v>0.117735005983541</v>
      </c>
      <c r="Y12" s="17">
        <v>0.16384449772828499</v>
      </c>
      <c r="Z12" s="17">
        <v>0.178843328766214</v>
      </c>
      <c r="AA12" s="17">
        <v>0.153589374261138</v>
      </c>
      <c r="AB12" s="17">
        <v>0.204442581648519</v>
      </c>
      <c r="AC12" s="17">
        <v>0.152746655761583</v>
      </c>
      <c r="AD12" s="17">
        <v>0</v>
      </c>
      <c r="AE12" s="17"/>
      <c r="AF12" s="17">
        <v>0.16451059617038999</v>
      </c>
      <c r="AG12" s="17">
        <v>0.15668849508715901</v>
      </c>
      <c r="AH12" s="17">
        <v>0.18916331087819099</v>
      </c>
      <c r="AI12" s="17">
        <v>0.162326214728399</v>
      </c>
      <c r="AJ12" s="17">
        <v>0.15951944913112501</v>
      </c>
      <c r="AK12" s="17"/>
      <c r="AL12" s="17">
        <v>0.12813224504872001</v>
      </c>
      <c r="AM12" s="17">
        <v>0.12276096145455399</v>
      </c>
      <c r="AN12" s="17">
        <v>0.20659933358406599</v>
      </c>
      <c r="AO12" s="17">
        <v>0.166003811256731</v>
      </c>
      <c r="AP12" s="17">
        <v>0.13234468958908599</v>
      </c>
      <c r="AQ12" s="17">
        <v>0.30749436074530601</v>
      </c>
      <c r="AR12" s="17"/>
      <c r="AS12" s="17">
        <v>9.3263508870705197E-2</v>
      </c>
      <c r="AT12" s="17">
        <v>0.18793471360033501</v>
      </c>
      <c r="AU12" s="17">
        <v>0.153676069220476</v>
      </c>
      <c r="AV12" s="17">
        <v>0.13313709273976401</v>
      </c>
      <c r="AW12" s="17">
        <v>6.9862465325856299E-2</v>
      </c>
      <c r="AX12" s="17"/>
      <c r="AY12" s="17">
        <v>0.124207143874148</v>
      </c>
      <c r="AZ12" s="17">
        <v>0.154346777994253</v>
      </c>
      <c r="BA12" s="17">
        <v>0.20567274001792399</v>
      </c>
      <c r="BB12" s="17">
        <v>0.136214647279011</v>
      </c>
      <c r="BC12" s="17">
        <v>0.17534635494699799</v>
      </c>
      <c r="BD12" s="17"/>
      <c r="BE12" s="17">
        <v>0.19058624846903399</v>
      </c>
      <c r="BF12" s="17">
        <v>0.21889880585767099</v>
      </c>
      <c r="BG12" s="17">
        <v>0.150726598222783</v>
      </c>
      <c r="BH12" s="17">
        <v>0.11977858953609399</v>
      </c>
      <c r="BI12" s="17"/>
      <c r="BJ12" s="17">
        <v>0.14158340968008701</v>
      </c>
      <c r="BK12" s="17">
        <v>0.23670571334776899</v>
      </c>
      <c r="BL12" s="17">
        <v>0.13597349118105101</v>
      </c>
      <c r="BM12" s="17">
        <v>0.15707890285489801</v>
      </c>
      <c r="BN12" s="17"/>
      <c r="BO12" s="17">
        <v>0.132827852508385</v>
      </c>
      <c r="BP12" s="17">
        <v>0.20012410851380899</v>
      </c>
      <c r="BQ12" s="17">
        <v>0.14933117225044401</v>
      </c>
      <c r="BR12" s="17"/>
      <c r="BS12" s="17">
        <v>0.16366160595452001</v>
      </c>
      <c r="BT12" s="17">
        <v>0.145825707837378</v>
      </c>
      <c r="BU12" s="17"/>
      <c r="BV12" s="17">
        <v>0.147093788075538</v>
      </c>
      <c r="BW12" s="17">
        <v>0.188490510644614</v>
      </c>
      <c r="BX12" s="17">
        <v>0.115170057533668</v>
      </c>
      <c r="BY12" s="17"/>
      <c r="BZ12" s="17">
        <v>0.20955277464689501</v>
      </c>
      <c r="CA12" s="17">
        <v>0.21289337816614701</v>
      </c>
    </row>
    <row r="13" spans="2:79" x14ac:dyDescent="0.3">
      <c r="B13" s="18" t="s">
        <v>325</v>
      </c>
      <c r="C13" s="17">
        <v>0.109790209921779</v>
      </c>
      <c r="D13" s="17">
        <v>0.130826419990723</v>
      </c>
      <c r="E13" s="17">
        <v>9.1053063331822795E-2</v>
      </c>
      <c r="F13" s="17"/>
      <c r="G13" s="17">
        <v>0.127516563227179</v>
      </c>
      <c r="H13" s="17">
        <v>6.7713391193172406E-2</v>
      </c>
      <c r="I13" s="17">
        <v>0.106264054995135</v>
      </c>
      <c r="J13" s="17">
        <v>6.8869693052297107E-2</v>
      </c>
      <c r="K13" s="17">
        <v>0.182172742777228</v>
      </c>
      <c r="L13" s="17">
        <v>0.124839391000205</v>
      </c>
      <c r="M13" s="17"/>
      <c r="N13" s="17">
        <v>0.12907140168765599</v>
      </c>
      <c r="O13" s="17">
        <v>0.124302102495495</v>
      </c>
      <c r="P13" s="17">
        <v>6.73235959402078E-2</v>
      </c>
      <c r="Q13" s="17">
        <v>0.10299980970872499</v>
      </c>
      <c r="R13" s="17"/>
      <c r="S13" s="17">
        <v>0.18824743335451799</v>
      </c>
      <c r="T13" s="17">
        <v>4.8122225563795001E-2</v>
      </c>
      <c r="U13" s="17">
        <v>4.1811085146859897E-2</v>
      </c>
      <c r="V13" s="17">
        <v>7.0133436355616197E-2</v>
      </c>
      <c r="W13" s="17">
        <v>0.177146436832336</v>
      </c>
      <c r="X13" s="17">
        <v>0.124500519442484</v>
      </c>
      <c r="Y13" s="17">
        <v>9.7260689029716504E-2</v>
      </c>
      <c r="Z13" s="17">
        <v>6.4518664143379506E-2</v>
      </c>
      <c r="AA13" s="17">
        <v>0.105906865095366</v>
      </c>
      <c r="AB13" s="17">
        <v>0.128040801381685</v>
      </c>
      <c r="AC13" s="17">
        <v>7.0914070126678594E-2</v>
      </c>
      <c r="AD13" s="17">
        <v>0.136897959960495</v>
      </c>
      <c r="AE13" s="17"/>
      <c r="AF13" s="17">
        <v>0.108316387628699</v>
      </c>
      <c r="AG13" s="17">
        <v>0.102187801321022</v>
      </c>
      <c r="AH13" s="17">
        <v>0.133478875854805</v>
      </c>
      <c r="AI13" s="17">
        <v>0.114805844898326</v>
      </c>
      <c r="AJ13" s="17">
        <v>8.1262573173354599E-2</v>
      </c>
      <c r="AK13" s="17"/>
      <c r="AL13" s="17">
        <v>0.112508071882902</v>
      </c>
      <c r="AM13" s="17">
        <v>0.12512781059667899</v>
      </c>
      <c r="AN13" s="17">
        <v>0.122149036056952</v>
      </c>
      <c r="AO13" s="17">
        <v>0.11361928164216401</v>
      </c>
      <c r="AP13" s="17">
        <v>5.3768230711146697E-2</v>
      </c>
      <c r="AQ13" s="17">
        <v>0.10912387006624399</v>
      </c>
      <c r="AR13" s="17"/>
      <c r="AS13" s="17">
        <v>0.10532495266422499</v>
      </c>
      <c r="AT13" s="17">
        <v>0.14049175825207899</v>
      </c>
      <c r="AU13" s="17">
        <v>8.5589910460668994E-2</v>
      </c>
      <c r="AV13" s="17">
        <v>4.9192992276528603E-2</v>
      </c>
      <c r="AW13" s="17">
        <v>0</v>
      </c>
      <c r="AX13" s="17"/>
      <c r="AY13" s="17">
        <v>0.14063391224164101</v>
      </c>
      <c r="AZ13" s="17">
        <v>0.10916184323597999</v>
      </c>
      <c r="BA13" s="17">
        <v>8.7969757781261204E-2</v>
      </c>
      <c r="BB13" s="17">
        <v>0.107746508899774</v>
      </c>
      <c r="BC13" s="17">
        <v>4.3707886715323802E-2</v>
      </c>
      <c r="BD13" s="17"/>
      <c r="BE13" s="17">
        <v>0.22986636567562799</v>
      </c>
      <c r="BF13" s="17">
        <v>0.12521312410456101</v>
      </c>
      <c r="BG13" s="17">
        <v>0.10619213333348999</v>
      </c>
      <c r="BH13" s="17">
        <v>9.6389744654258799E-2</v>
      </c>
      <c r="BI13" s="17"/>
      <c r="BJ13" s="17">
        <v>7.1193923173394902E-2</v>
      </c>
      <c r="BK13" s="17">
        <v>9.5640752648007102E-2</v>
      </c>
      <c r="BL13" s="17">
        <v>0.12915144540922499</v>
      </c>
      <c r="BM13" s="17">
        <v>0.111248255357338</v>
      </c>
      <c r="BN13" s="17"/>
      <c r="BO13" s="17">
        <v>7.9367908524345707E-2</v>
      </c>
      <c r="BP13" s="17">
        <v>8.1706772622146998E-2</v>
      </c>
      <c r="BQ13" s="17">
        <v>0.122170036288284</v>
      </c>
      <c r="BR13" s="17"/>
      <c r="BS13" s="17">
        <v>0.106651308950112</v>
      </c>
      <c r="BT13" s="17">
        <v>0.11512713118736401</v>
      </c>
      <c r="BU13" s="17"/>
      <c r="BV13" s="17">
        <v>0.10661452143767799</v>
      </c>
      <c r="BW13" s="17">
        <v>0.10936678800767299</v>
      </c>
      <c r="BX13" s="17">
        <v>0.130462682935999</v>
      </c>
      <c r="BY13" s="17"/>
      <c r="BZ13" s="17">
        <v>9.8163048666732394E-2</v>
      </c>
      <c r="CA13" s="17">
        <v>0.117611734743771</v>
      </c>
    </row>
    <row r="14" spans="2:79" x14ac:dyDescent="0.3">
      <c r="B14" s="18" t="s">
        <v>326</v>
      </c>
      <c r="C14" s="17">
        <v>5.7265307277225702E-2</v>
      </c>
      <c r="D14" s="17">
        <v>5.3111908387103897E-2</v>
      </c>
      <c r="E14" s="17">
        <v>6.0964778027694198E-2</v>
      </c>
      <c r="F14" s="17"/>
      <c r="G14" s="17">
        <v>7.1416340929755295E-2</v>
      </c>
      <c r="H14" s="17">
        <v>7.0766304590127893E-2</v>
      </c>
      <c r="I14" s="17">
        <v>3.1843802782382503E-2</v>
      </c>
      <c r="J14" s="17">
        <v>6.5264617602480798E-2</v>
      </c>
      <c r="K14" s="17">
        <v>4.2543191544056502E-2</v>
      </c>
      <c r="L14" s="17">
        <v>6.0858301061092898E-2</v>
      </c>
      <c r="M14" s="17"/>
      <c r="N14" s="17">
        <v>6.4440883735563295E-2</v>
      </c>
      <c r="O14" s="17">
        <v>5.5098839433977101E-2</v>
      </c>
      <c r="P14" s="17">
        <v>1.9030431948150701E-2</v>
      </c>
      <c r="Q14" s="17">
        <v>6.6300745599038494E-2</v>
      </c>
      <c r="R14" s="17"/>
      <c r="S14" s="17">
        <v>8.6074137203212706E-2</v>
      </c>
      <c r="T14" s="17">
        <v>4.6046599910277201E-2</v>
      </c>
      <c r="U14" s="17">
        <v>9.0437821631394799E-2</v>
      </c>
      <c r="V14" s="17">
        <v>0.103759875684084</v>
      </c>
      <c r="W14" s="17">
        <v>8.6218329181087003E-2</v>
      </c>
      <c r="X14" s="17">
        <v>3.6331356312304698E-2</v>
      </c>
      <c r="Y14" s="17">
        <v>1.99694895818004E-2</v>
      </c>
      <c r="Z14" s="17">
        <v>2.85179100326086E-2</v>
      </c>
      <c r="AA14" s="17">
        <v>5.6043260505661503E-2</v>
      </c>
      <c r="AB14" s="17">
        <v>1.9156562748395702E-2</v>
      </c>
      <c r="AC14" s="17">
        <v>4.5828919297226399E-2</v>
      </c>
      <c r="AD14" s="17">
        <v>0</v>
      </c>
      <c r="AE14" s="17"/>
      <c r="AF14" s="17">
        <v>3.9128010157424203E-2</v>
      </c>
      <c r="AG14" s="17">
        <v>5.9023496643886397E-2</v>
      </c>
      <c r="AH14" s="17">
        <v>5.6183541809140598E-2</v>
      </c>
      <c r="AI14" s="17">
        <v>6.6364666356154706E-2</v>
      </c>
      <c r="AJ14" s="17">
        <v>5.7101731478213902E-2</v>
      </c>
      <c r="AK14" s="17"/>
      <c r="AL14" s="17">
        <v>4.2274029757385201E-2</v>
      </c>
      <c r="AM14" s="17">
        <v>5.2228315608856102E-2</v>
      </c>
      <c r="AN14" s="17">
        <v>5.4009569387328503E-2</v>
      </c>
      <c r="AO14" s="17">
        <v>6.9961168348423405E-2</v>
      </c>
      <c r="AP14" s="17">
        <v>0.112839320613664</v>
      </c>
      <c r="AQ14" s="17">
        <v>4.8379398847411902E-2</v>
      </c>
      <c r="AR14" s="17"/>
      <c r="AS14" s="17">
        <v>5.8463599153821898E-2</v>
      </c>
      <c r="AT14" s="17">
        <v>6.1903073023117802E-2</v>
      </c>
      <c r="AU14" s="17">
        <v>4.5026789893106801E-2</v>
      </c>
      <c r="AV14" s="17">
        <v>7.4841489419644303E-2</v>
      </c>
      <c r="AW14" s="17">
        <v>0</v>
      </c>
      <c r="AX14" s="17"/>
      <c r="AY14" s="17">
        <v>4.4675794489793003E-2</v>
      </c>
      <c r="AZ14" s="17">
        <v>7.6894336929378401E-2</v>
      </c>
      <c r="BA14" s="17">
        <v>5.16127756284053E-2</v>
      </c>
      <c r="BB14" s="17">
        <v>3.5215035512807802E-2</v>
      </c>
      <c r="BC14" s="17">
        <v>4.3819346332166401E-2</v>
      </c>
      <c r="BD14" s="17"/>
      <c r="BE14" s="17">
        <v>4.24617470567124E-2</v>
      </c>
      <c r="BF14" s="17">
        <v>4.6007801374797902E-2</v>
      </c>
      <c r="BG14" s="17">
        <v>7.2231813260947894E-2</v>
      </c>
      <c r="BH14" s="17">
        <v>4.3102569875577798E-2</v>
      </c>
      <c r="BI14" s="17"/>
      <c r="BJ14" s="17">
        <v>7.1396716006962305E-2</v>
      </c>
      <c r="BK14" s="17">
        <v>4.78632858326744E-2</v>
      </c>
      <c r="BL14" s="17">
        <v>5.1684175064767301E-2</v>
      </c>
      <c r="BM14" s="17">
        <v>5.6695129490035502E-2</v>
      </c>
      <c r="BN14" s="17"/>
      <c r="BO14" s="17">
        <v>4.8204093678382798E-2</v>
      </c>
      <c r="BP14" s="17">
        <v>9.25003035799251E-2</v>
      </c>
      <c r="BQ14" s="17">
        <v>5.2938168939669197E-2</v>
      </c>
      <c r="BR14" s="17"/>
      <c r="BS14" s="17">
        <v>5.9783900900988202E-2</v>
      </c>
      <c r="BT14" s="17">
        <v>5.4024038597004498E-2</v>
      </c>
      <c r="BU14" s="17"/>
      <c r="BV14" s="17">
        <v>6.4905541343612205E-2</v>
      </c>
      <c r="BW14" s="17">
        <v>4.80881722294789E-2</v>
      </c>
      <c r="BX14" s="17">
        <v>6.5463990782188605E-2</v>
      </c>
      <c r="BY14" s="17"/>
      <c r="BZ14" s="17">
        <v>7.0091312096996303E-2</v>
      </c>
      <c r="CA14" s="17">
        <v>0.100378514013002</v>
      </c>
    </row>
    <row r="15" spans="2:79" x14ac:dyDescent="0.3">
      <c r="B15" s="18" t="s">
        <v>327</v>
      </c>
      <c r="C15" s="19">
        <v>3.2145482456223298E-2</v>
      </c>
      <c r="D15" s="19">
        <v>3.6657709750075602E-2</v>
      </c>
      <c r="E15" s="19">
        <v>2.8126399932564501E-2</v>
      </c>
      <c r="F15" s="19"/>
      <c r="G15" s="19">
        <v>2.36463406939771E-2</v>
      </c>
      <c r="H15" s="19">
        <v>9.8752725464831704E-3</v>
      </c>
      <c r="I15" s="19">
        <v>1.8949298587588599E-2</v>
      </c>
      <c r="J15" s="19">
        <v>4.4039835322811298E-2</v>
      </c>
      <c r="K15" s="19">
        <v>2.1711701209791101E-2</v>
      </c>
      <c r="L15" s="19">
        <v>6.22159292520768E-2</v>
      </c>
      <c r="M15" s="19"/>
      <c r="N15" s="19">
        <v>4.09098573266473E-2</v>
      </c>
      <c r="O15" s="19">
        <v>3.54143785442603E-2</v>
      </c>
      <c r="P15" s="19">
        <v>2.64686471720641E-2</v>
      </c>
      <c r="Q15" s="19">
        <v>2.3263056527017E-2</v>
      </c>
      <c r="R15" s="19"/>
      <c r="S15" s="19">
        <v>4.8858844207788098E-2</v>
      </c>
      <c r="T15" s="19">
        <v>3.8255764116405702E-2</v>
      </c>
      <c r="U15" s="19">
        <v>3.9531975001759499E-2</v>
      </c>
      <c r="V15" s="19">
        <v>7.5748675547931799E-2</v>
      </c>
      <c r="W15" s="19">
        <v>1.9781681149806801E-2</v>
      </c>
      <c r="X15" s="19">
        <v>1.38061382869575E-2</v>
      </c>
      <c r="Y15" s="19">
        <v>4.57983094123844E-2</v>
      </c>
      <c r="Z15" s="19">
        <v>0</v>
      </c>
      <c r="AA15" s="19">
        <v>1.34864774492847E-2</v>
      </c>
      <c r="AB15" s="19">
        <v>0</v>
      </c>
      <c r="AC15" s="19">
        <v>6.9394912702593597E-2</v>
      </c>
      <c r="AD15" s="19">
        <v>0</v>
      </c>
      <c r="AE15" s="19"/>
      <c r="AF15" s="19">
        <v>5.7445424629747797E-2</v>
      </c>
      <c r="AG15" s="19">
        <v>1.6601727821532901E-2</v>
      </c>
      <c r="AH15" s="19">
        <v>6.6642952321322099E-2</v>
      </c>
      <c r="AI15" s="19">
        <v>3.2455641406767897E-2</v>
      </c>
      <c r="AJ15" s="19">
        <v>9.7924170929824597E-2</v>
      </c>
      <c r="AK15" s="19"/>
      <c r="AL15" s="19">
        <v>2.2778081980172098E-2</v>
      </c>
      <c r="AM15" s="19">
        <v>4.20457477103168E-2</v>
      </c>
      <c r="AN15" s="19">
        <v>3.1594296989631301E-2</v>
      </c>
      <c r="AO15" s="19">
        <v>4.66585512229412E-2</v>
      </c>
      <c r="AP15" s="19">
        <v>5.0478827182631601E-2</v>
      </c>
      <c r="AQ15" s="19">
        <v>1.49656034943256E-2</v>
      </c>
      <c r="AR15" s="19"/>
      <c r="AS15" s="19">
        <v>1.02080779402527E-2</v>
      </c>
      <c r="AT15" s="19">
        <v>3.4336977570209599E-2</v>
      </c>
      <c r="AU15" s="19">
        <v>3.5256327685729602E-2</v>
      </c>
      <c r="AV15" s="19">
        <v>4.5205692168745197E-2</v>
      </c>
      <c r="AW15" s="19">
        <v>0</v>
      </c>
      <c r="AX15" s="19"/>
      <c r="AY15" s="19">
        <v>2.8186162069515401E-2</v>
      </c>
      <c r="AZ15" s="19">
        <v>3.9733669663378199E-2</v>
      </c>
      <c r="BA15" s="19">
        <v>1.5562779299764601E-2</v>
      </c>
      <c r="BB15" s="19">
        <v>2.71464548382419E-2</v>
      </c>
      <c r="BC15" s="19">
        <v>5.3337408177972702E-2</v>
      </c>
      <c r="BD15" s="19"/>
      <c r="BE15" s="19">
        <v>0</v>
      </c>
      <c r="BF15" s="19">
        <v>1.4344733124725499E-2</v>
      </c>
      <c r="BG15" s="19">
        <v>3.0539622815309201E-2</v>
      </c>
      <c r="BH15" s="19">
        <v>5.0634175265908E-2</v>
      </c>
      <c r="BI15" s="19"/>
      <c r="BJ15" s="19">
        <v>1.3399321410978901E-2</v>
      </c>
      <c r="BK15" s="19">
        <v>2.02072663149028E-2</v>
      </c>
      <c r="BL15" s="19">
        <v>4.4864072737646199E-2</v>
      </c>
      <c r="BM15" s="19">
        <v>3.1580524142352101E-2</v>
      </c>
      <c r="BN15" s="19"/>
      <c r="BO15" s="19">
        <v>0</v>
      </c>
      <c r="BP15" s="19">
        <v>3.3216244851921803E-2</v>
      </c>
      <c r="BQ15" s="19">
        <v>3.8080708394963997E-2</v>
      </c>
      <c r="BR15" s="19"/>
      <c r="BS15" s="19">
        <v>2.94553554234381E-2</v>
      </c>
      <c r="BT15" s="19">
        <v>3.6275741405289802E-2</v>
      </c>
      <c r="BU15" s="19"/>
      <c r="BV15" s="19">
        <v>2.9962162135580402E-2</v>
      </c>
      <c r="BW15" s="19">
        <v>3.22871902505436E-2</v>
      </c>
      <c r="BX15" s="19">
        <v>2.93932558313766E-2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313</v>
      </c>
      <c r="E7" s="10">
        <v>366</v>
      </c>
      <c r="F7" s="10"/>
      <c r="G7" s="10">
        <v>93</v>
      </c>
      <c r="H7" s="10">
        <v>112</v>
      </c>
      <c r="I7" s="10">
        <v>116</v>
      </c>
      <c r="J7" s="10">
        <v>103</v>
      </c>
      <c r="K7" s="10">
        <v>97</v>
      </c>
      <c r="L7" s="10">
        <v>158</v>
      </c>
      <c r="M7" s="10"/>
      <c r="N7" s="10">
        <v>217</v>
      </c>
      <c r="O7" s="10">
        <v>173</v>
      </c>
      <c r="P7" s="10">
        <v>112</v>
      </c>
      <c r="Q7" s="10">
        <v>174</v>
      </c>
      <c r="R7" s="10"/>
      <c r="S7" s="10">
        <v>111</v>
      </c>
      <c r="T7" s="10">
        <v>83</v>
      </c>
      <c r="U7" s="10">
        <v>51</v>
      </c>
      <c r="V7" s="10">
        <v>59</v>
      </c>
      <c r="W7" s="10">
        <v>47</v>
      </c>
      <c r="X7" s="10">
        <v>71</v>
      </c>
      <c r="Y7" s="10">
        <v>46</v>
      </c>
      <c r="Z7" s="10">
        <v>32</v>
      </c>
      <c r="AA7" s="10">
        <v>77</v>
      </c>
      <c r="AB7" s="10">
        <v>61</v>
      </c>
      <c r="AC7" s="10">
        <v>26</v>
      </c>
      <c r="AD7" s="10">
        <v>15</v>
      </c>
      <c r="AE7" s="10"/>
      <c r="AF7" s="10">
        <v>137</v>
      </c>
      <c r="AG7" s="10">
        <v>245</v>
      </c>
      <c r="AH7" s="10">
        <v>49</v>
      </c>
      <c r="AI7" s="10">
        <v>61</v>
      </c>
      <c r="AJ7" s="10">
        <v>37</v>
      </c>
      <c r="AK7" s="10"/>
      <c r="AL7" s="10">
        <v>181</v>
      </c>
      <c r="AM7" s="10">
        <v>119</v>
      </c>
      <c r="AN7" s="10">
        <v>67</v>
      </c>
      <c r="AO7" s="10">
        <v>126</v>
      </c>
      <c r="AP7" s="10">
        <v>52</v>
      </c>
      <c r="AQ7" s="10">
        <v>64</v>
      </c>
      <c r="AR7" s="10"/>
      <c r="AS7" s="10">
        <v>117</v>
      </c>
      <c r="AT7" s="10">
        <v>328</v>
      </c>
      <c r="AU7" s="10">
        <v>153</v>
      </c>
      <c r="AV7" s="10">
        <v>65</v>
      </c>
      <c r="AW7" s="10">
        <v>13</v>
      </c>
      <c r="AX7" s="10"/>
      <c r="AY7" s="10">
        <v>172</v>
      </c>
      <c r="AZ7" s="10">
        <v>271</v>
      </c>
      <c r="BA7" s="10">
        <v>132</v>
      </c>
      <c r="BB7" s="10">
        <v>79</v>
      </c>
      <c r="BC7" s="10">
        <v>20</v>
      </c>
      <c r="BD7" s="10"/>
      <c r="BE7" s="10">
        <v>22</v>
      </c>
      <c r="BF7" s="10">
        <v>125</v>
      </c>
      <c r="BG7" s="10">
        <v>328</v>
      </c>
      <c r="BH7" s="10">
        <v>198</v>
      </c>
      <c r="BI7" s="10"/>
      <c r="BJ7" s="10">
        <v>70</v>
      </c>
      <c r="BK7" s="10">
        <v>50</v>
      </c>
      <c r="BL7" s="10">
        <v>184</v>
      </c>
      <c r="BM7" s="10">
        <v>370</v>
      </c>
      <c r="BN7" s="10"/>
      <c r="BO7" s="10">
        <v>87</v>
      </c>
      <c r="BP7" s="10">
        <v>95</v>
      </c>
      <c r="BQ7" s="10">
        <v>490</v>
      </c>
      <c r="BR7" s="10"/>
      <c r="BS7" s="10">
        <v>402</v>
      </c>
      <c r="BT7" s="10">
        <v>275</v>
      </c>
      <c r="BU7" s="10"/>
      <c r="BV7" s="10">
        <v>156</v>
      </c>
      <c r="BW7" s="10">
        <v>279</v>
      </c>
      <c r="BX7" s="10">
        <v>204</v>
      </c>
      <c r="BY7" s="10"/>
      <c r="BZ7" s="10">
        <v>48</v>
      </c>
      <c r="CA7" s="10">
        <v>42</v>
      </c>
    </row>
    <row r="8" spans="2:79" ht="30" customHeight="1" x14ac:dyDescent="0.3">
      <c r="B8" s="11" t="s">
        <v>20</v>
      </c>
      <c r="C8" s="11">
        <v>679</v>
      </c>
      <c r="D8" s="11">
        <v>320</v>
      </c>
      <c r="E8" s="11">
        <v>359</v>
      </c>
      <c r="F8" s="11"/>
      <c r="G8" s="11">
        <v>87</v>
      </c>
      <c r="H8" s="11">
        <v>118</v>
      </c>
      <c r="I8" s="11">
        <v>118</v>
      </c>
      <c r="J8" s="11">
        <v>118</v>
      </c>
      <c r="K8" s="11">
        <v>89</v>
      </c>
      <c r="L8" s="11">
        <v>148</v>
      </c>
      <c r="M8" s="11"/>
      <c r="N8" s="11">
        <v>202</v>
      </c>
      <c r="O8" s="11">
        <v>177</v>
      </c>
      <c r="P8" s="11">
        <v>116</v>
      </c>
      <c r="Q8" s="11">
        <v>180</v>
      </c>
      <c r="R8" s="11"/>
      <c r="S8" s="11">
        <v>106</v>
      </c>
      <c r="T8" s="11">
        <v>78</v>
      </c>
      <c r="U8" s="11">
        <v>52</v>
      </c>
      <c r="V8" s="11">
        <v>58</v>
      </c>
      <c r="W8" s="11">
        <v>49</v>
      </c>
      <c r="X8" s="11">
        <v>70</v>
      </c>
      <c r="Y8" s="11">
        <v>41</v>
      </c>
      <c r="Z8" s="11">
        <v>34</v>
      </c>
      <c r="AA8" s="11">
        <v>73</v>
      </c>
      <c r="AB8" s="11">
        <v>67</v>
      </c>
      <c r="AC8" s="11">
        <v>35</v>
      </c>
      <c r="AD8" s="11">
        <v>17</v>
      </c>
      <c r="AE8" s="11"/>
      <c r="AF8" s="11">
        <v>132</v>
      </c>
      <c r="AG8" s="11">
        <v>245</v>
      </c>
      <c r="AH8" s="11">
        <v>49</v>
      </c>
      <c r="AI8" s="11">
        <v>62</v>
      </c>
      <c r="AJ8" s="11">
        <v>37</v>
      </c>
      <c r="AK8" s="11"/>
      <c r="AL8" s="11">
        <v>178</v>
      </c>
      <c r="AM8" s="11">
        <v>116</v>
      </c>
      <c r="AN8" s="11">
        <v>69</v>
      </c>
      <c r="AO8" s="11">
        <v>126</v>
      </c>
      <c r="AP8" s="11">
        <v>53</v>
      </c>
      <c r="AQ8" s="11">
        <v>64</v>
      </c>
      <c r="AR8" s="11"/>
      <c r="AS8" s="11">
        <v>115</v>
      </c>
      <c r="AT8" s="11">
        <v>328</v>
      </c>
      <c r="AU8" s="11">
        <v>154</v>
      </c>
      <c r="AV8" s="11">
        <v>66</v>
      </c>
      <c r="AW8" s="11">
        <v>13</v>
      </c>
      <c r="AX8" s="11"/>
      <c r="AY8" s="11">
        <v>168</v>
      </c>
      <c r="AZ8" s="11">
        <v>268</v>
      </c>
      <c r="BA8" s="11">
        <v>134</v>
      </c>
      <c r="BB8" s="11">
        <v>83</v>
      </c>
      <c r="BC8" s="11">
        <v>21</v>
      </c>
      <c r="BD8" s="11"/>
      <c r="BE8" s="11">
        <v>22</v>
      </c>
      <c r="BF8" s="11">
        <v>125</v>
      </c>
      <c r="BG8" s="11">
        <v>328</v>
      </c>
      <c r="BH8" s="11">
        <v>198</v>
      </c>
      <c r="BI8" s="11"/>
      <c r="BJ8" s="11">
        <v>72</v>
      </c>
      <c r="BK8" s="11">
        <v>48</v>
      </c>
      <c r="BL8" s="11">
        <v>181</v>
      </c>
      <c r="BM8" s="11">
        <v>373</v>
      </c>
      <c r="BN8" s="11"/>
      <c r="BO8" s="11">
        <v>87</v>
      </c>
      <c r="BP8" s="11">
        <v>94</v>
      </c>
      <c r="BQ8" s="11">
        <v>491</v>
      </c>
      <c r="BR8" s="11"/>
      <c r="BS8" s="11">
        <v>401</v>
      </c>
      <c r="BT8" s="11">
        <v>276</v>
      </c>
      <c r="BU8" s="11"/>
      <c r="BV8" s="11">
        <v>157</v>
      </c>
      <c r="BW8" s="11">
        <v>280</v>
      </c>
      <c r="BX8" s="11">
        <v>201</v>
      </c>
      <c r="BY8" s="11"/>
      <c r="BZ8" s="11">
        <v>49</v>
      </c>
      <c r="CA8" s="11">
        <v>42</v>
      </c>
    </row>
    <row r="9" spans="2:79" x14ac:dyDescent="0.3">
      <c r="B9" s="18" t="s">
        <v>321</v>
      </c>
      <c r="C9" s="17">
        <v>9.4092232737439593E-2</v>
      </c>
      <c r="D9" s="17">
        <v>0.104369439316713</v>
      </c>
      <c r="E9" s="17">
        <v>8.4938229921343394E-2</v>
      </c>
      <c r="F9" s="17"/>
      <c r="G9" s="17">
        <v>8.6770051762904199E-2</v>
      </c>
      <c r="H9" s="17">
        <v>0.11918813220386</v>
      </c>
      <c r="I9" s="17">
        <v>9.6399444378038907E-2</v>
      </c>
      <c r="J9" s="17">
        <v>0.11530213673617699</v>
      </c>
      <c r="K9" s="17">
        <v>7.9359905831417998E-2</v>
      </c>
      <c r="L9" s="17">
        <v>6.8463806590867204E-2</v>
      </c>
      <c r="M9" s="17"/>
      <c r="N9" s="17">
        <v>0.107159538818203</v>
      </c>
      <c r="O9" s="17">
        <v>7.5301217128993903E-2</v>
      </c>
      <c r="P9" s="17">
        <v>9.3285198147733006E-2</v>
      </c>
      <c r="Q9" s="17">
        <v>9.9941040844093901E-2</v>
      </c>
      <c r="R9" s="17"/>
      <c r="S9" s="17">
        <v>8.0504461027260499E-2</v>
      </c>
      <c r="T9" s="17">
        <v>0.105003178179781</v>
      </c>
      <c r="U9" s="17">
        <v>0.112072364562903</v>
      </c>
      <c r="V9" s="17">
        <v>8.5789380428457102E-2</v>
      </c>
      <c r="W9" s="17">
        <v>2.0562769197161702E-2</v>
      </c>
      <c r="X9" s="17">
        <v>8.0068096604616196E-2</v>
      </c>
      <c r="Y9" s="17">
        <v>4.9245871600590303E-2</v>
      </c>
      <c r="Z9" s="17">
        <v>0.10713738877331599</v>
      </c>
      <c r="AA9" s="17">
        <v>0.126314244337598</v>
      </c>
      <c r="AB9" s="17">
        <v>0.103098314657199</v>
      </c>
      <c r="AC9" s="17">
        <v>0.102008273662789</v>
      </c>
      <c r="AD9" s="17">
        <v>0.266880237215599</v>
      </c>
      <c r="AE9" s="17"/>
      <c r="AF9" s="17">
        <v>7.7986407816047904E-2</v>
      </c>
      <c r="AG9" s="17">
        <v>0.10924359134796</v>
      </c>
      <c r="AH9" s="17">
        <v>0.121226482445303</v>
      </c>
      <c r="AI9" s="17">
        <v>6.8641078800302804E-2</v>
      </c>
      <c r="AJ9" s="17">
        <v>5.8900023714854997E-2</v>
      </c>
      <c r="AK9" s="17"/>
      <c r="AL9" s="17">
        <v>0.11836160341759699</v>
      </c>
      <c r="AM9" s="17">
        <v>5.4059319927781999E-2</v>
      </c>
      <c r="AN9" s="17">
        <v>0.105834943283993</v>
      </c>
      <c r="AO9" s="17">
        <v>9.8530626455489101E-2</v>
      </c>
      <c r="AP9" s="17">
        <v>7.9101860796411794E-2</v>
      </c>
      <c r="AQ9" s="17">
        <v>9.3728227347867399E-2</v>
      </c>
      <c r="AR9" s="17"/>
      <c r="AS9" s="17">
        <v>0.14438182631465399</v>
      </c>
      <c r="AT9" s="17">
        <v>7.6832586114694498E-2</v>
      </c>
      <c r="AU9" s="17">
        <v>0.117639298312743</v>
      </c>
      <c r="AV9" s="17">
        <v>3.4226755632805299E-2</v>
      </c>
      <c r="AW9" s="17">
        <v>0.13841645207992001</v>
      </c>
      <c r="AX9" s="17"/>
      <c r="AY9" s="17">
        <v>0.14060397791476001</v>
      </c>
      <c r="AZ9" s="17">
        <v>6.9411624674327196E-2</v>
      </c>
      <c r="BA9" s="17">
        <v>8.5045362728327495E-2</v>
      </c>
      <c r="BB9" s="17">
        <v>0.123705853891134</v>
      </c>
      <c r="BC9" s="17">
        <v>0</v>
      </c>
      <c r="BD9" s="17"/>
      <c r="BE9" s="17">
        <v>0.11563906399163799</v>
      </c>
      <c r="BF9" s="17">
        <v>5.8715894326896598E-2</v>
      </c>
      <c r="BG9" s="17">
        <v>0.10464026429288099</v>
      </c>
      <c r="BH9" s="17">
        <v>9.4917390433687104E-2</v>
      </c>
      <c r="BI9" s="17"/>
      <c r="BJ9" s="17">
        <v>3.65242822204703E-2</v>
      </c>
      <c r="BK9" s="17">
        <v>0.16031662284585599</v>
      </c>
      <c r="BL9" s="17">
        <v>0.12149693162863399</v>
      </c>
      <c r="BM9" s="17">
        <v>8.4816451637044196E-2</v>
      </c>
      <c r="BN9" s="17"/>
      <c r="BO9" s="17">
        <v>0.11968257389865</v>
      </c>
      <c r="BP9" s="17">
        <v>7.4979542260435794E-2</v>
      </c>
      <c r="BQ9" s="17">
        <v>9.46433302697164E-2</v>
      </c>
      <c r="BR9" s="17"/>
      <c r="BS9" s="17">
        <v>0.101357186989014</v>
      </c>
      <c r="BT9" s="17">
        <v>8.4233589141248705E-2</v>
      </c>
      <c r="BU9" s="17"/>
      <c r="BV9" s="17">
        <v>0.106493802881319</v>
      </c>
      <c r="BW9" s="17">
        <v>9.3823831703761601E-2</v>
      </c>
      <c r="BX9" s="17">
        <v>9.2683391245691304E-2</v>
      </c>
      <c r="BY9" s="17"/>
      <c r="BZ9" s="17">
        <v>0.12508834268628799</v>
      </c>
      <c r="CA9" s="17">
        <v>0.13283018749571901</v>
      </c>
    </row>
    <row r="10" spans="2:79" x14ac:dyDescent="0.3">
      <c r="B10" s="18" t="s">
        <v>322</v>
      </c>
      <c r="C10" s="17">
        <v>0.24221396366581199</v>
      </c>
      <c r="D10" s="17">
        <v>0.24366361733168601</v>
      </c>
      <c r="E10" s="17">
        <v>0.24092274375723099</v>
      </c>
      <c r="F10" s="17"/>
      <c r="G10" s="17">
        <v>0.303056994868251</v>
      </c>
      <c r="H10" s="17">
        <v>0.33475528255514297</v>
      </c>
      <c r="I10" s="17">
        <v>0.24527510847157399</v>
      </c>
      <c r="J10" s="17">
        <v>0.206928685013158</v>
      </c>
      <c r="K10" s="17">
        <v>0.208301236501237</v>
      </c>
      <c r="L10" s="17">
        <v>0.17867631169487599</v>
      </c>
      <c r="M10" s="17"/>
      <c r="N10" s="17">
        <v>0.23659006310233999</v>
      </c>
      <c r="O10" s="17">
        <v>0.245660445654344</v>
      </c>
      <c r="P10" s="17">
        <v>0.20616377663205299</v>
      </c>
      <c r="Q10" s="17">
        <v>0.26190521156270402</v>
      </c>
      <c r="R10" s="17"/>
      <c r="S10" s="17">
        <v>0.25264078016686098</v>
      </c>
      <c r="T10" s="17">
        <v>0.26803745044143901</v>
      </c>
      <c r="U10" s="17">
        <v>0.22037090218865099</v>
      </c>
      <c r="V10" s="17">
        <v>0.25452684575724699</v>
      </c>
      <c r="W10" s="17">
        <v>0.150474266054865</v>
      </c>
      <c r="X10" s="17">
        <v>0.32571339929341497</v>
      </c>
      <c r="Y10" s="17">
        <v>0.255721634102416</v>
      </c>
      <c r="Z10" s="17">
        <v>0.232130190614244</v>
      </c>
      <c r="AA10" s="17">
        <v>0.23065116365316601</v>
      </c>
      <c r="AB10" s="17">
        <v>0.20372092658288399</v>
      </c>
      <c r="AC10" s="17">
        <v>0.167642069515586</v>
      </c>
      <c r="AD10" s="17">
        <v>0.34857265860577502</v>
      </c>
      <c r="AE10" s="17"/>
      <c r="AF10" s="17">
        <v>0.222784837527924</v>
      </c>
      <c r="AG10" s="17">
        <v>0.27998427377797402</v>
      </c>
      <c r="AH10" s="17">
        <v>0.21775069414533199</v>
      </c>
      <c r="AI10" s="17">
        <v>0.14587219242930399</v>
      </c>
      <c r="AJ10" s="17">
        <v>0.30775618695381601</v>
      </c>
      <c r="AK10" s="17"/>
      <c r="AL10" s="17">
        <v>0.31191329389602801</v>
      </c>
      <c r="AM10" s="17">
        <v>0.27710238657555802</v>
      </c>
      <c r="AN10" s="17">
        <v>0.203773788947988</v>
      </c>
      <c r="AO10" s="17">
        <v>0.139289808038809</v>
      </c>
      <c r="AP10" s="17">
        <v>0.29656709077090299</v>
      </c>
      <c r="AQ10" s="17">
        <v>0.22106287981346201</v>
      </c>
      <c r="AR10" s="17"/>
      <c r="AS10" s="17">
        <v>0.28145021117360602</v>
      </c>
      <c r="AT10" s="17">
        <v>0.249415622152665</v>
      </c>
      <c r="AU10" s="17">
        <v>0.17295854269508601</v>
      </c>
      <c r="AV10" s="17">
        <v>0.307516257339427</v>
      </c>
      <c r="AW10" s="17">
        <v>0.172061897052292</v>
      </c>
      <c r="AX10" s="17"/>
      <c r="AY10" s="17">
        <v>0.26589582886206597</v>
      </c>
      <c r="AZ10" s="17">
        <v>0.20777571305782</v>
      </c>
      <c r="BA10" s="17">
        <v>0.26919636837148703</v>
      </c>
      <c r="BB10" s="17">
        <v>0.27376372812434302</v>
      </c>
      <c r="BC10" s="17">
        <v>0.210655951887397</v>
      </c>
      <c r="BD10" s="17"/>
      <c r="BE10" s="17">
        <v>0.234703568740183</v>
      </c>
      <c r="BF10" s="17">
        <v>0.29010293768904899</v>
      </c>
      <c r="BG10" s="17">
        <v>0.218878321848161</v>
      </c>
      <c r="BH10" s="17">
        <v>0.24840551939775701</v>
      </c>
      <c r="BI10" s="17"/>
      <c r="BJ10" s="17">
        <v>0.25601576183555502</v>
      </c>
      <c r="BK10" s="17">
        <v>0.21358782075196001</v>
      </c>
      <c r="BL10" s="17">
        <v>0.25252835460767498</v>
      </c>
      <c r="BM10" s="17">
        <v>0.238331521887616</v>
      </c>
      <c r="BN10" s="17"/>
      <c r="BO10" s="17">
        <v>0.27520616275954801</v>
      </c>
      <c r="BP10" s="17">
        <v>0.220704303011031</v>
      </c>
      <c r="BQ10" s="17">
        <v>0.24154742597810899</v>
      </c>
      <c r="BR10" s="17"/>
      <c r="BS10" s="17">
        <v>0.23852863098826901</v>
      </c>
      <c r="BT10" s="17">
        <v>0.24929142301207999</v>
      </c>
      <c r="BU10" s="17"/>
      <c r="BV10" s="17">
        <v>0.27954484511271499</v>
      </c>
      <c r="BW10" s="17">
        <v>0.23664899579367299</v>
      </c>
      <c r="BX10" s="17">
        <v>0.22451817904167301</v>
      </c>
      <c r="BY10" s="17"/>
      <c r="BZ10" s="17">
        <v>0.23255325372109201</v>
      </c>
      <c r="CA10" s="17">
        <v>0.26480737048075798</v>
      </c>
    </row>
    <row r="11" spans="2:79" x14ac:dyDescent="0.3">
      <c r="B11" s="18" t="s">
        <v>323</v>
      </c>
      <c r="C11" s="17">
        <v>0.272799047202884</v>
      </c>
      <c r="D11" s="17">
        <v>0.25318736238925299</v>
      </c>
      <c r="E11" s="17">
        <v>0.29026735599161901</v>
      </c>
      <c r="F11" s="17"/>
      <c r="G11" s="17">
        <v>0.37752658726435401</v>
      </c>
      <c r="H11" s="17">
        <v>0.17997876951816899</v>
      </c>
      <c r="I11" s="17">
        <v>0.33998904675959202</v>
      </c>
      <c r="J11" s="17">
        <v>0.24164658066269601</v>
      </c>
      <c r="K11" s="17">
        <v>0.26798085444386499</v>
      </c>
      <c r="L11" s="17">
        <v>0.25968921473452899</v>
      </c>
      <c r="M11" s="17"/>
      <c r="N11" s="17">
        <v>0.26637296602742999</v>
      </c>
      <c r="O11" s="17">
        <v>0.31024534221313899</v>
      </c>
      <c r="P11" s="17">
        <v>0.25796152168477898</v>
      </c>
      <c r="Q11" s="17">
        <v>0.25704513769998399</v>
      </c>
      <c r="R11" s="17"/>
      <c r="S11" s="17">
        <v>0.16426832186892301</v>
      </c>
      <c r="T11" s="17">
        <v>0.31424452537859499</v>
      </c>
      <c r="U11" s="17">
        <v>0.218083076496562</v>
      </c>
      <c r="V11" s="17">
        <v>0.29955134200747002</v>
      </c>
      <c r="W11" s="17">
        <v>0.35081109676364702</v>
      </c>
      <c r="X11" s="17">
        <v>0.342546480010822</v>
      </c>
      <c r="Y11" s="17">
        <v>0.29865239230968199</v>
      </c>
      <c r="Z11" s="17">
        <v>0.27658690778393002</v>
      </c>
      <c r="AA11" s="17">
        <v>0.29762309533924602</v>
      </c>
      <c r="AB11" s="17">
        <v>0.25244656398313597</v>
      </c>
      <c r="AC11" s="17">
        <v>0.35021707276489999</v>
      </c>
      <c r="AD11" s="17">
        <v>6.5802860228514101E-2</v>
      </c>
      <c r="AE11" s="17"/>
      <c r="AF11" s="17">
        <v>0.258439743867308</v>
      </c>
      <c r="AG11" s="17">
        <v>0.28500567426708601</v>
      </c>
      <c r="AH11" s="17">
        <v>0.26874739728254499</v>
      </c>
      <c r="AI11" s="17">
        <v>0.24273730123742701</v>
      </c>
      <c r="AJ11" s="17">
        <v>0.24439184889345</v>
      </c>
      <c r="AK11" s="17"/>
      <c r="AL11" s="17">
        <v>0.27880180512054997</v>
      </c>
      <c r="AM11" s="17">
        <v>0.29149563752577601</v>
      </c>
      <c r="AN11" s="17">
        <v>0.29399297419356402</v>
      </c>
      <c r="AO11" s="17">
        <v>0.187675535344759</v>
      </c>
      <c r="AP11" s="17">
        <v>0.25747988420116003</v>
      </c>
      <c r="AQ11" s="17">
        <v>0.26768772423751402</v>
      </c>
      <c r="AR11" s="17"/>
      <c r="AS11" s="17">
        <v>0.23237192540576401</v>
      </c>
      <c r="AT11" s="17">
        <v>0.27901571561190702</v>
      </c>
      <c r="AU11" s="17">
        <v>0.31245565864080799</v>
      </c>
      <c r="AV11" s="17">
        <v>0.21192009709234499</v>
      </c>
      <c r="AW11" s="17">
        <v>0.38445429936118702</v>
      </c>
      <c r="AX11" s="17"/>
      <c r="AY11" s="17">
        <v>0.210584804257131</v>
      </c>
      <c r="AZ11" s="17">
        <v>0.30390663298924397</v>
      </c>
      <c r="BA11" s="17">
        <v>0.28201661705235997</v>
      </c>
      <c r="BB11" s="17">
        <v>0.28875816840977903</v>
      </c>
      <c r="BC11" s="17">
        <v>0.31750692454159402</v>
      </c>
      <c r="BD11" s="17"/>
      <c r="BE11" s="17">
        <v>0.15594241071558401</v>
      </c>
      <c r="BF11" s="17">
        <v>0.224491804088262</v>
      </c>
      <c r="BG11" s="17">
        <v>0.26840455856772999</v>
      </c>
      <c r="BH11" s="17">
        <v>0.32712461552458999</v>
      </c>
      <c r="BI11" s="17"/>
      <c r="BJ11" s="17">
        <v>0.19159523059762301</v>
      </c>
      <c r="BK11" s="17">
        <v>0.20878528493988499</v>
      </c>
      <c r="BL11" s="17">
        <v>0.241703305837388</v>
      </c>
      <c r="BM11" s="17">
        <v>0.310470984073136</v>
      </c>
      <c r="BN11" s="17"/>
      <c r="BO11" s="17">
        <v>0.19059167463348101</v>
      </c>
      <c r="BP11" s="17">
        <v>0.26747291035781601</v>
      </c>
      <c r="BQ11" s="17">
        <v>0.28632067806171102</v>
      </c>
      <c r="BR11" s="17"/>
      <c r="BS11" s="17">
        <v>0.27584056847991301</v>
      </c>
      <c r="BT11" s="17">
        <v>0.26318177344695698</v>
      </c>
      <c r="BU11" s="17"/>
      <c r="BV11" s="17">
        <v>0.29242941226336799</v>
      </c>
      <c r="BW11" s="17">
        <v>0.27128071397238201</v>
      </c>
      <c r="BX11" s="17">
        <v>0.25099199199651001</v>
      </c>
      <c r="BY11" s="17"/>
      <c r="BZ11" s="17">
        <v>0.25267227725240798</v>
      </c>
      <c r="CA11" s="17">
        <v>0.16233637291461001</v>
      </c>
    </row>
    <row r="12" spans="2:79" x14ac:dyDescent="0.3">
      <c r="B12" s="18" t="s">
        <v>324</v>
      </c>
      <c r="C12" s="17">
        <v>0.17109341098974001</v>
      </c>
      <c r="D12" s="17">
        <v>0.15563451625987201</v>
      </c>
      <c r="E12" s="17">
        <v>0.18486279129745301</v>
      </c>
      <c r="F12" s="17"/>
      <c r="G12" s="17">
        <v>5.2297683295772397E-2</v>
      </c>
      <c r="H12" s="17">
        <v>0.183106983764386</v>
      </c>
      <c r="I12" s="17">
        <v>0.140425778585097</v>
      </c>
      <c r="J12" s="17">
        <v>0.19283741810003999</v>
      </c>
      <c r="K12" s="17">
        <v>0.14491838881225899</v>
      </c>
      <c r="L12" s="17">
        <v>0.25415430694226099</v>
      </c>
      <c r="M12" s="17"/>
      <c r="N12" s="17">
        <v>0.15156269747192999</v>
      </c>
      <c r="O12" s="17">
        <v>0.163620155680613</v>
      </c>
      <c r="P12" s="17">
        <v>0.203499263741103</v>
      </c>
      <c r="Q12" s="17">
        <v>0.18218205554980901</v>
      </c>
      <c r="R12" s="17"/>
      <c r="S12" s="17">
        <v>0.22555910409661001</v>
      </c>
      <c r="T12" s="17">
        <v>0.131620103258801</v>
      </c>
      <c r="U12" s="17">
        <v>0.32937703108802902</v>
      </c>
      <c r="V12" s="17">
        <v>0.21451373934227899</v>
      </c>
      <c r="W12" s="17">
        <v>0.20475172875907399</v>
      </c>
      <c r="X12" s="17">
        <v>0.10957991311948199</v>
      </c>
      <c r="Y12" s="17">
        <v>0.16120213419811599</v>
      </c>
      <c r="Z12" s="17">
        <v>0.15272416626247501</v>
      </c>
      <c r="AA12" s="17">
        <v>0.13054513620171199</v>
      </c>
      <c r="AB12" s="17">
        <v>0.142302341497448</v>
      </c>
      <c r="AC12" s="17">
        <v>8.4598201637563999E-2</v>
      </c>
      <c r="AD12" s="17">
        <v>6.4907109083796599E-2</v>
      </c>
      <c r="AE12" s="17"/>
      <c r="AF12" s="17">
        <v>0.17966209601147001</v>
      </c>
      <c r="AG12" s="17">
        <v>0.15459465677413201</v>
      </c>
      <c r="AH12" s="17">
        <v>0.163238852128021</v>
      </c>
      <c r="AI12" s="17">
        <v>0.21522378368172801</v>
      </c>
      <c r="AJ12" s="17">
        <v>0.18242178501797199</v>
      </c>
      <c r="AK12" s="17"/>
      <c r="AL12" s="17">
        <v>0.13994932974013299</v>
      </c>
      <c r="AM12" s="17">
        <v>0.126070202996482</v>
      </c>
      <c r="AN12" s="17">
        <v>0.13351437263765201</v>
      </c>
      <c r="AO12" s="17">
        <v>0.25248294416676598</v>
      </c>
      <c r="AP12" s="17">
        <v>8.8199041613362797E-2</v>
      </c>
      <c r="AQ12" s="17">
        <v>0.26995822519935497</v>
      </c>
      <c r="AR12" s="17"/>
      <c r="AS12" s="17">
        <v>0.16282472362519801</v>
      </c>
      <c r="AT12" s="17">
        <v>0.14942512171669001</v>
      </c>
      <c r="AU12" s="17">
        <v>0.18968277634610201</v>
      </c>
      <c r="AV12" s="17">
        <v>0.226438488023262</v>
      </c>
      <c r="AW12" s="17">
        <v>0.23797925229625999</v>
      </c>
      <c r="AX12" s="17"/>
      <c r="AY12" s="17">
        <v>0.16067008967369401</v>
      </c>
      <c r="AZ12" s="17">
        <v>0.161708277669359</v>
      </c>
      <c r="BA12" s="17">
        <v>0.17779336169012</v>
      </c>
      <c r="BB12" s="17">
        <v>0.14469812636002</v>
      </c>
      <c r="BC12" s="17">
        <v>0.37468036906086999</v>
      </c>
      <c r="BD12" s="17"/>
      <c r="BE12" s="17">
        <v>0.34703340265147897</v>
      </c>
      <c r="BF12" s="17">
        <v>0.13316819214148101</v>
      </c>
      <c r="BG12" s="17">
        <v>0.19349169277883799</v>
      </c>
      <c r="BH12" s="17">
        <v>0.13261620258897899</v>
      </c>
      <c r="BI12" s="17"/>
      <c r="BJ12" s="17">
        <v>0.18948531968548399</v>
      </c>
      <c r="BK12" s="17">
        <v>0.160471698250684</v>
      </c>
      <c r="BL12" s="17">
        <v>0.17590875350328899</v>
      </c>
      <c r="BM12" s="17">
        <v>0.165761431620811</v>
      </c>
      <c r="BN12" s="17"/>
      <c r="BO12" s="17">
        <v>0.20202704733973101</v>
      </c>
      <c r="BP12" s="17">
        <v>0.178987278443411</v>
      </c>
      <c r="BQ12" s="17">
        <v>0.164164519770442</v>
      </c>
      <c r="BR12" s="17"/>
      <c r="BS12" s="17">
        <v>0.16940453792330901</v>
      </c>
      <c r="BT12" s="17">
        <v>0.17476714976631699</v>
      </c>
      <c r="BU12" s="17"/>
      <c r="BV12" s="17">
        <v>0.14047492881930901</v>
      </c>
      <c r="BW12" s="17">
        <v>0.17755293617385601</v>
      </c>
      <c r="BX12" s="17">
        <v>0.18023829505806599</v>
      </c>
      <c r="BY12" s="17"/>
      <c r="BZ12" s="17">
        <v>0.15355952435293899</v>
      </c>
      <c r="CA12" s="17">
        <v>0.14646735293350399</v>
      </c>
    </row>
    <row r="13" spans="2:79" x14ac:dyDescent="0.3">
      <c r="B13" s="18" t="s">
        <v>325</v>
      </c>
      <c r="C13" s="17">
        <v>0.11811061373260801</v>
      </c>
      <c r="D13" s="17">
        <v>0.123714868702314</v>
      </c>
      <c r="E13" s="17">
        <v>0.11311885207256001</v>
      </c>
      <c r="F13" s="17"/>
      <c r="G13" s="17">
        <v>0.115440322238268</v>
      </c>
      <c r="H13" s="17">
        <v>0.118192961412814</v>
      </c>
      <c r="I13" s="17">
        <v>9.9919489207492801E-2</v>
      </c>
      <c r="J13" s="17">
        <v>0.120961247589272</v>
      </c>
      <c r="K13" s="17">
        <v>0.15720433393671601</v>
      </c>
      <c r="L13" s="17">
        <v>0.10825720678017001</v>
      </c>
      <c r="M13" s="17"/>
      <c r="N13" s="17">
        <v>0.127337194929941</v>
      </c>
      <c r="O13" s="17">
        <v>0.106003764479333</v>
      </c>
      <c r="P13" s="17">
        <v>0.150621603227861</v>
      </c>
      <c r="Q13" s="17">
        <v>0.10057817707359</v>
      </c>
      <c r="R13" s="17"/>
      <c r="S13" s="17">
        <v>0.153393822962408</v>
      </c>
      <c r="T13" s="17">
        <v>9.7448418020592897E-2</v>
      </c>
      <c r="U13" s="17">
        <v>4.19530272843976E-2</v>
      </c>
      <c r="V13" s="17">
        <v>6.9589502728866104E-2</v>
      </c>
      <c r="W13" s="17">
        <v>0.12138932438972</v>
      </c>
      <c r="X13" s="17">
        <v>9.9193051330973794E-2</v>
      </c>
      <c r="Y13" s="17">
        <v>0.12550628506631101</v>
      </c>
      <c r="Z13" s="17">
        <v>0.12046539511469501</v>
      </c>
      <c r="AA13" s="17">
        <v>6.5591914069571794E-2</v>
      </c>
      <c r="AB13" s="17">
        <v>0.18684721125675199</v>
      </c>
      <c r="AC13" s="17">
        <v>0.183207005794154</v>
      </c>
      <c r="AD13" s="17">
        <v>0.25383713486631498</v>
      </c>
      <c r="AE13" s="17"/>
      <c r="AF13" s="17">
        <v>0.147542106136764</v>
      </c>
      <c r="AG13" s="17">
        <v>7.4426132647239601E-2</v>
      </c>
      <c r="AH13" s="17">
        <v>0.127369558450809</v>
      </c>
      <c r="AI13" s="17">
        <v>0.209278665851027</v>
      </c>
      <c r="AJ13" s="17">
        <v>2.4969631726842301E-2</v>
      </c>
      <c r="AK13" s="17"/>
      <c r="AL13" s="17">
        <v>8.7279307143033405E-2</v>
      </c>
      <c r="AM13" s="17">
        <v>0.13927157922383801</v>
      </c>
      <c r="AN13" s="17">
        <v>0.13888147448473401</v>
      </c>
      <c r="AO13" s="17">
        <v>0.165705489974554</v>
      </c>
      <c r="AP13" s="17">
        <v>0.12185994853285601</v>
      </c>
      <c r="AQ13" s="17">
        <v>0.10417003433274299</v>
      </c>
      <c r="AR13" s="17"/>
      <c r="AS13" s="17">
        <v>0.114375912773883</v>
      </c>
      <c r="AT13" s="17">
        <v>0.12531547644287599</v>
      </c>
      <c r="AU13" s="17">
        <v>0.12800957239458999</v>
      </c>
      <c r="AV13" s="17">
        <v>8.2212375123592293E-2</v>
      </c>
      <c r="AW13" s="17">
        <v>6.7088099210339702E-2</v>
      </c>
      <c r="AX13" s="17"/>
      <c r="AY13" s="17">
        <v>0.124830538434179</v>
      </c>
      <c r="AZ13" s="17">
        <v>0.13643606179363399</v>
      </c>
      <c r="BA13" s="17">
        <v>9.4883269082360902E-2</v>
      </c>
      <c r="BB13" s="17">
        <v>0.119737528973218</v>
      </c>
      <c r="BC13" s="17">
        <v>0</v>
      </c>
      <c r="BD13" s="17"/>
      <c r="BE13" s="17">
        <v>0.104219806844402</v>
      </c>
      <c r="BF13" s="17">
        <v>0.13919937249234801</v>
      </c>
      <c r="BG13" s="17">
        <v>0.119298910910786</v>
      </c>
      <c r="BH13" s="17">
        <v>0.108157133673262</v>
      </c>
      <c r="BI13" s="17"/>
      <c r="BJ13" s="17">
        <v>0.18818311955443201</v>
      </c>
      <c r="BK13" s="17">
        <v>0.21196631338248501</v>
      </c>
      <c r="BL13" s="17">
        <v>0.117889494911251</v>
      </c>
      <c r="BM13" s="17">
        <v>9.4386023407316305E-2</v>
      </c>
      <c r="BN13" s="17"/>
      <c r="BO13" s="17">
        <v>0.14699672462420799</v>
      </c>
      <c r="BP13" s="17">
        <v>0.15482997731474701</v>
      </c>
      <c r="BQ13" s="17">
        <v>0.10571856375512299</v>
      </c>
      <c r="BR13" s="17"/>
      <c r="BS13" s="17">
        <v>0.119633235930397</v>
      </c>
      <c r="BT13" s="17">
        <v>0.116749007631666</v>
      </c>
      <c r="BU13" s="17"/>
      <c r="BV13" s="17">
        <v>8.8643523006444097E-2</v>
      </c>
      <c r="BW13" s="17">
        <v>0.128868777639638</v>
      </c>
      <c r="BX13" s="17">
        <v>0.129492213189982</v>
      </c>
      <c r="BY13" s="17"/>
      <c r="BZ13" s="17">
        <v>7.5479817198657706E-2</v>
      </c>
      <c r="CA13" s="17">
        <v>7.2230500387708799E-2</v>
      </c>
    </row>
    <row r="14" spans="2:79" x14ac:dyDescent="0.3">
      <c r="B14" s="18" t="s">
        <v>326</v>
      </c>
      <c r="C14" s="17">
        <v>6.6643849736045493E-2</v>
      </c>
      <c r="D14" s="17">
        <v>8.2800000961053694E-2</v>
      </c>
      <c r="E14" s="17">
        <v>5.2253416628544998E-2</v>
      </c>
      <c r="F14" s="17"/>
      <c r="G14" s="17">
        <v>5.35619061708709E-2</v>
      </c>
      <c r="H14" s="17">
        <v>5.6876044639804599E-2</v>
      </c>
      <c r="I14" s="17">
        <v>3.24123381208977E-2</v>
      </c>
      <c r="J14" s="17">
        <v>6.9562219384634999E-2</v>
      </c>
      <c r="K14" s="17">
        <v>0.10812324502706799</v>
      </c>
      <c r="L14" s="17">
        <v>8.20447615821156E-2</v>
      </c>
      <c r="M14" s="17"/>
      <c r="N14" s="17">
        <v>6.5457289206760194E-2</v>
      </c>
      <c r="O14" s="17">
        <v>5.8003559860326001E-2</v>
      </c>
      <c r="P14" s="17">
        <v>7.0696587595367094E-2</v>
      </c>
      <c r="Q14" s="17">
        <v>6.9380084924602695E-2</v>
      </c>
      <c r="R14" s="17"/>
      <c r="S14" s="17">
        <v>6.8149689780388295E-2</v>
      </c>
      <c r="T14" s="17">
        <v>4.58181182693208E-2</v>
      </c>
      <c r="U14" s="17">
        <v>5.9399226580108003E-2</v>
      </c>
      <c r="V14" s="17">
        <v>3.1909537438537298E-2</v>
      </c>
      <c r="W14" s="17">
        <v>0.132229133685726</v>
      </c>
      <c r="X14" s="17">
        <v>4.2899059640690601E-2</v>
      </c>
      <c r="Y14" s="17">
        <v>6.3873373310499901E-2</v>
      </c>
      <c r="Z14" s="17">
        <v>5.2831438002418303E-2</v>
      </c>
      <c r="AA14" s="17">
        <v>0.121114968841302</v>
      </c>
      <c r="AB14" s="17">
        <v>6.2339366346681802E-2</v>
      </c>
      <c r="AC14" s="17">
        <v>7.6546713414087905E-2</v>
      </c>
      <c r="AD14" s="17">
        <v>0</v>
      </c>
      <c r="AE14" s="17"/>
      <c r="AF14" s="17">
        <v>6.2995853626644505E-2</v>
      </c>
      <c r="AG14" s="17">
        <v>7.1745137225467506E-2</v>
      </c>
      <c r="AH14" s="17">
        <v>7.9510278679576704E-2</v>
      </c>
      <c r="AI14" s="17">
        <v>7.0366569923165506E-2</v>
      </c>
      <c r="AJ14" s="17">
        <v>0.14139951023453001</v>
      </c>
      <c r="AK14" s="17"/>
      <c r="AL14" s="17">
        <v>4.6767089353348799E-2</v>
      </c>
      <c r="AM14" s="17">
        <v>7.7808593601725803E-2</v>
      </c>
      <c r="AN14" s="17">
        <v>9.4407126045208206E-2</v>
      </c>
      <c r="AO14" s="17">
        <v>9.4304060130392997E-2</v>
      </c>
      <c r="AP14" s="17">
        <v>0.12857611677605399</v>
      </c>
      <c r="AQ14" s="17">
        <v>2.8840854144838501E-2</v>
      </c>
      <c r="AR14" s="17"/>
      <c r="AS14" s="17">
        <v>4.7017638957092101E-2</v>
      </c>
      <c r="AT14" s="17">
        <v>8.5718384315808194E-2</v>
      </c>
      <c r="AU14" s="17">
        <v>3.6850479305223303E-2</v>
      </c>
      <c r="AV14" s="17">
        <v>9.17541199071394E-2</v>
      </c>
      <c r="AW14" s="17">
        <v>0</v>
      </c>
      <c r="AX14" s="17"/>
      <c r="AY14" s="17">
        <v>6.3195454436288406E-2</v>
      </c>
      <c r="AZ14" s="17">
        <v>9.1788711459155806E-2</v>
      </c>
      <c r="BA14" s="17">
        <v>3.70700996702392E-2</v>
      </c>
      <c r="BB14" s="17">
        <v>3.8005605228025E-2</v>
      </c>
      <c r="BC14" s="17">
        <v>4.3819346332166401E-2</v>
      </c>
      <c r="BD14" s="17"/>
      <c r="BE14" s="17">
        <v>4.24617470567124E-2</v>
      </c>
      <c r="BF14" s="17">
        <v>0.122881251929829</v>
      </c>
      <c r="BG14" s="17">
        <v>5.6239136035476603E-2</v>
      </c>
      <c r="BH14" s="17">
        <v>5.3091011188328499E-2</v>
      </c>
      <c r="BI14" s="17"/>
      <c r="BJ14" s="17">
        <v>7.9346278493390002E-2</v>
      </c>
      <c r="BK14" s="17">
        <v>4.48722598291302E-2</v>
      </c>
      <c r="BL14" s="17">
        <v>5.7042147296396499E-2</v>
      </c>
      <c r="BM14" s="17">
        <v>7.0021866998961804E-2</v>
      </c>
      <c r="BN14" s="17"/>
      <c r="BO14" s="17">
        <v>5.4688281996956897E-2</v>
      </c>
      <c r="BP14" s="17">
        <v>5.8009398015642102E-2</v>
      </c>
      <c r="BQ14" s="17">
        <v>6.9683969778532001E-2</v>
      </c>
      <c r="BR14" s="17"/>
      <c r="BS14" s="17">
        <v>6.3002816872857803E-2</v>
      </c>
      <c r="BT14" s="17">
        <v>7.2399755562865195E-2</v>
      </c>
      <c r="BU14" s="17"/>
      <c r="BV14" s="17">
        <v>3.7493804333767602E-2</v>
      </c>
      <c r="BW14" s="17">
        <v>7.37676501526391E-2</v>
      </c>
      <c r="BX14" s="17">
        <v>8.2516456151819101E-2</v>
      </c>
      <c r="BY14" s="17"/>
      <c r="BZ14" s="17">
        <v>0.140052343418991</v>
      </c>
      <c r="CA14" s="17">
        <v>0.170928578040662</v>
      </c>
    </row>
    <row r="15" spans="2:79" x14ac:dyDescent="0.3">
      <c r="B15" s="18" t="s">
        <v>327</v>
      </c>
      <c r="C15" s="19">
        <v>3.5046881935470203E-2</v>
      </c>
      <c r="D15" s="19">
        <v>3.6630195039108797E-2</v>
      </c>
      <c r="E15" s="19">
        <v>3.3636610331248602E-2</v>
      </c>
      <c r="F15" s="19"/>
      <c r="G15" s="19">
        <v>1.13464543995789E-2</v>
      </c>
      <c r="H15" s="19">
        <v>7.90182590582293E-3</v>
      </c>
      <c r="I15" s="19">
        <v>4.5578794477307998E-2</v>
      </c>
      <c r="J15" s="19">
        <v>5.2761712514020502E-2</v>
      </c>
      <c r="K15" s="19">
        <v>3.41120354474376E-2</v>
      </c>
      <c r="L15" s="19">
        <v>4.8714391675181802E-2</v>
      </c>
      <c r="M15" s="19"/>
      <c r="N15" s="19">
        <v>4.5520250443396297E-2</v>
      </c>
      <c r="O15" s="19">
        <v>4.11655149832508E-2</v>
      </c>
      <c r="P15" s="19">
        <v>1.7772048971103599E-2</v>
      </c>
      <c r="Q15" s="19">
        <v>2.8968292345216001E-2</v>
      </c>
      <c r="R15" s="19"/>
      <c r="S15" s="19">
        <v>5.5483820097550103E-2</v>
      </c>
      <c r="T15" s="19">
        <v>3.7828206451470101E-2</v>
      </c>
      <c r="U15" s="19">
        <v>1.87443717993496E-2</v>
      </c>
      <c r="V15" s="19">
        <v>4.41196522971442E-2</v>
      </c>
      <c r="W15" s="19">
        <v>1.9781681149806801E-2</v>
      </c>
      <c r="X15" s="19">
        <v>0</v>
      </c>
      <c r="Y15" s="19">
        <v>4.57983094123844E-2</v>
      </c>
      <c r="Z15" s="19">
        <v>5.8124513448922499E-2</v>
      </c>
      <c r="AA15" s="19">
        <v>2.8159477557403698E-2</v>
      </c>
      <c r="AB15" s="19">
        <v>4.9245275675898502E-2</v>
      </c>
      <c r="AC15" s="19">
        <v>3.5780663210919002E-2</v>
      </c>
      <c r="AD15" s="19">
        <v>0</v>
      </c>
      <c r="AE15" s="19"/>
      <c r="AF15" s="19">
        <v>5.0588955013841697E-2</v>
      </c>
      <c r="AG15" s="19">
        <v>2.5000533960140899E-2</v>
      </c>
      <c r="AH15" s="19">
        <v>2.2156736868413001E-2</v>
      </c>
      <c r="AI15" s="19">
        <v>4.7880408077045397E-2</v>
      </c>
      <c r="AJ15" s="19">
        <v>4.0161013458534602E-2</v>
      </c>
      <c r="AK15" s="19"/>
      <c r="AL15" s="19">
        <v>1.6927571329311199E-2</v>
      </c>
      <c r="AM15" s="19">
        <v>3.41922801488376E-2</v>
      </c>
      <c r="AN15" s="19">
        <v>2.9595320406860401E-2</v>
      </c>
      <c r="AO15" s="19">
        <v>6.20115358892298E-2</v>
      </c>
      <c r="AP15" s="19">
        <v>2.8216057309252699E-2</v>
      </c>
      <c r="AQ15" s="19">
        <v>1.45520549242196E-2</v>
      </c>
      <c r="AR15" s="19"/>
      <c r="AS15" s="19">
        <v>1.75777617498028E-2</v>
      </c>
      <c r="AT15" s="19">
        <v>3.42770936453589E-2</v>
      </c>
      <c r="AU15" s="19">
        <v>4.2403672305446199E-2</v>
      </c>
      <c r="AV15" s="19">
        <v>4.5931906881429299E-2</v>
      </c>
      <c r="AW15" s="19">
        <v>0</v>
      </c>
      <c r="AX15" s="19"/>
      <c r="AY15" s="19">
        <v>3.4219306421881097E-2</v>
      </c>
      <c r="AZ15" s="19">
        <v>2.8972978356460899E-2</v>
      </c>
      <c r="BA15" s="19">
        <v>5.3994921405105298E-2</v>
      </c>
      <c r="BB15" s="19">
        <v>1.13309890134811E-2</v>
      </c>
      <c r="BC15" s="19">
        <v>5.3337408177972702E-2</v>
      </c>
      <c r="BD15" s="19"/>
      <c r="BE15" s="19">
        <v>0</v>
      </c>
      <c r="BF15" s="19">
        <v>3.1440547332134403E-2</v>
      </c>
      <c r="BG15" s="19">
        <v>3.9047115566127701E-2</v>
      </c>
      <c r="BH15" s="19">
        <v>3.5688127193396001E-2</v>
      </c>
      <c r="BI15" s="19"/>
      <c r="BJ15" s="19">
        <v>5.8850007613046602E-2</v>
      </c>
      <c r="BK15" s="19">
        <v>0</v>
      </c>
      <c r="BL15" s="19">
        <v>3.3431012215365902E-2</v>
      </c>
      <c r="BM15" s="19">
        <v>3.6211720375114401E-2</v>
      </c>
      <c r="BN15" s="19"/>
      <c r="BO15" s="19">
        <v>1.0807534747424701E-2</v>
      </c>
      <c r="BP15" s="19">
        <v>4.50165905969174E-2</v>
      </c>
      <c r="BQ15" s="19">
        <v>3.7921512386365701E-2</v>
      </c>
      <c r="BR15" s="19"/>
      <c r="BS15" s="19">
        <v>3.2233022816239999E-2</v>
      </c>
      <c r="BT15" s="19">
        <v>3.9377301438866898E-2</v>
      </c>
      <c r="BU15" s="19"/>
      <c r="BV15" s="19">
        <v>5.4919683583077097E-2</v>
      </c>
      <c r="BW15" s="19">
        <v>1.8057094564050701E-2</v>
      </c>
      <c r="BX15" s="19">
        <v>3.9559473316259197E-2</v>
      </c>
      <c r="BY15" s="19"/>
      <c r="BZ15" s="19">
        <v>2.0594441369624201E-2</v>
      </c>
      <c r="CA15" s="19">
        <v>5.0399637747038102E-2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313</v>
      </c>
      <c r="E7" s="10">
        <v>366</v>
      </c>
      <c r="F7" s="10"/>
      <c r="G7" s="10">
        <v>93</v>
      </c>
      <c r="H7" s="10">
        <v>112</v>
      </c>
      <c r="I7" s="10">
        <v>116</v>
      </c>
      <c r="J7" s="10">
        <v>103</v>
      </c>
      <c r="K7" s="10">
        <v>97</v>
      </c>
      <c r="L7" s="10">
        <v>158</v>
      </c>
      <c r="M7" s="10"/>
      <c r="N7" s="10">
        <v>217</v>
      </c>
      <c r="O7" s="10">
        <v>173</v>
      </c>
      <c r="P7" s="10">
        <v>112</v>
      </c>
      <c r="Q7" s="10">
        <v>174</v>
      </c>
      <c r="R7" s="10"/>
      <c r="S7" s="10">
        <v>111</v>
      </c>
      <c r="T7" s="10">
        <v>83</v>
      </c>
      <c r="U7" s="10">
        <v>51</v>
      </c>
      <c r="V7" s="10">
        <v>59</v>
      </c>
      <c r="W7" s="10">
        <v>47</v>
      </c>
      <c r="X7" s="10">
        <v>71</v>
      </c>
      <c r="Y7" s="10">
        <v>46</v>
      </c>
      <c r="Z7" s="10">
        <v>32</v>
      </c>
      <c r="AA7" s="10">
        <v>77</v>
      </c>
      <c r="AB7" s="10">
        <v>61</v>
      </c>
      <c r="AC7" s="10">
        <v>26</v>
      </c>
      <c r="AD7" s="10">
        <v>15</v>
      </c>
      <c r="AE7" s="10"/>
      <c r="AF7" s="10">
        <v>137</v>
      </c>
      <c r="AG7" s="10">
        <v>245</v>
      </c>
      <c r="AH7" s="10">
        <v>49</v>
      </c>
      <c r="AI7" s="10">
        <v>61</v>
      </c>
      <c r="AJ7" s="10">
        <v>37</v>
      </c>
      <c r="AK7" s="10"/>
      <c r="AL7" s="10">
        <v>181</v>
      </c>
      <c r="AM7" s="10">
        <v>119</v>
      </c>
      <c r="AN7" s="10">
        <v>67</v>
      </c>
      <c r="AO7" s="10">
        <v>126</v>
      </c>
      <c r="AP7" s="10">
        <v>52</v>
      </c>
      <c r="AQ7" s="10">
        <v>64</v>
      </c>
      <c r="AR7" s="10"/>
      <c r="AS7" s="10">
        <v>117</v>
      </c>
      <c r="AT7" s="10">
        <v>328</v>
      </c>
      <c r="AU7" s="10">
        <v>153</v>
      </c>
      <c r="AV7" s="10">
        <v>65</v>
      </c>
      <c r="AW7" s="10">
        <v>13</v>
      </c>
      <c r="AX7" s="10"/>
      <c r="AY7" s="10">
        <v>172</v>
      </c>
      <c r="AZ7" s="10">
        <v>271</v>
      </c>
      <c r="BA7" s="10">
        <v>132</v>
      </c>
      <c r="BB7" s="10">
        <v>79</v>
      </c>
      <c r="BC7" s="10">
        <v>20</v>
      </c>
      <c r="BD7" s="10"/>
      <c r="BE7" s="10">
        <v>22</v>
      </c>
      <c r="BF7" s="10">
        <v>125</v>
      </c>
      <c r="BG7" s="10">
        <v>328</v>
      </c>
      <c r="BH7" s="10">
        <v>198</v>
      </c>
      <c r="BI7" s="10"/>
      <c r="BJ7" s="10">
        <v>70</v>
      </c>
      <c r="BK7" s="10">
        <v>50</v>
      </c>
      <c r="BL7" s="10">
        <v>184</v>
      </c>
      <c r="BM7" s="10">
        <v>370</v>
      </c>
      <c r="BN7" s="10"/>
      <c r="BO7" s="10">
        <v>87</v>
      </c>
      <c r="BP7" s="10">
        <v>95</v>
      </c>
      <c r="BQ7" s="10">
        <v>490</v>
      </c>
      <c r="BR7" s="10"/>
      <c r="BS7" s="10">
        <v>402</v>
      </c>
      <c r="BT7" s="10">
        <v>275</v>
      </c>
      <c r="BU7" s="10"/>
      <c r="BV7" s="10">
        <v>156</v>
      </c>
      <c r="BW7" s="10">
        <v>279</v>
      </c>
      <c r="BX7" s="10">
        <v>204</v>
      </c>
      <c r="BY7" s="10"/>
      <c r="BZ7" s="10">
        <v>48</v>
      </c>
      <c r="CA7" s="10">
        <v>42</v>
      </c>
    </row>
    <row r="8" spans="2:79" ht="30" customHeight="1" x14ac:dyDescent="0.3">
      <c r="B8" s="11" t="s">
        <v>20</v>
      </c>
      <c r="C8" s="11">
        <v>679</v>
      </c>
      <c r="D8" s="11">
        <v>320</v>
      </c>
      <c r="E8" s="11">
        <v>359</v>
      </c>
      <c r="F8" s="11"/>
      <c r="G8" s="11">
        <v>87</v>
      </c>
      <c r="H8" s="11">
        <v>118</v>
      </c>
      <c r="I8" s="11">
        <v>118</v>
      </c>
      <c r="J8" s="11">
        <v>118</v>
      </c>
      <c r="K8" s="11">
        <v>89</v>
      </c>
      <c r="L8" s="11">
        <v>148</v>
      </c>
      <c r="M8" s="11"/>
      <c r="N8" s="11">
        <v>202</v>
      </c>
      <c r="O8" s="11">
        <v>177</v>
      </c>
      <c r="P8" s="11">
        <v>116</v>
      </c>
      <c r="Q8" s="11">
        <v>180</v>
      </c>
      <c r="R8" s="11"/>
      <c r="S8" s="11">
        <v>106</v>
      </c>
      <c r="T8" s="11">
        <v>78</v>
      </c>
      <c r="U8" s="11">
        <v>52</v>
      </c>
      <c r="V8" s="11">
        <v>58</v>
      </c>
      <c r="W8" s="11">
        <v>49</v>
      </c>
      <c r="X8" s="11">
        <v>70</v>
      </c>
      <c r="Y8" s="11">
        <v>41</v>
      </c>
      <c r="Z8" s="11">
        <v>34</v>
      </c>
      <c r="AA8" s="11">
        <v>73</v>
      </c>
      <c r="AB8" s="11">
        <v>67</v>
      </c>
      <c r="AC8" s="11">
        <v>35</v>
      </c>
      <c r="AD8" s="11">
        <v>17</v>
      </c>
      <c r="AE8" s="11"/>
      <c r="AF8" s="11">
        <v>132</v>
      </c>
      <c r="AG8" s="11">
        <v>245</v>
      </c>
      <c r="AH8" s="11">
        <v>49</v>
      </c>
      <c r="AI8" s="11">
        <v>62</v>
      </c>
      <c r="AJ8" s="11">
        <v>37</v>
      </c>
      <c r="AK8" s="11"/>
      <c r="AL8" s="11">
        <v>178</v>
      </c>
      <c r="AM8" s="11">
        <v>116</v>
      </c>
      <c r="AN8" s="11">
        <v>69</v>
      </c>
      <c r="AO8" s="11">
        <v>126</v>
      </c>
      <c r="AP8" s="11">
        <v>53</v>
      </c>
      <c r="AQ8" s="11">
        <v>64</v>
      </c>
      <c r="AR8" s="11"/>
      <c r="AS8" s="11">
        <v>115</v>
      </c>
      <c r="AT8" s="11">
        <v>328</v>
      </c>
      <c r="AU8" s="11">
        <v>154</v>
      </c>
      <c r="AV8" s="11">
        <v>66</v>
      </c>
      <c r="AW8" s="11">
        <v>13</v>
      </c>
      <c r="AX8" s="11"/>
      <c r="AY8" s="11">
        <v>168</v>
      </c>
      <c r="AZ8" s="11">
        <v>268</v>
      </c>
      <c r="BA8" s="11">
        <v>134</v>
      </c>
      <c r="BB8" s="11">
        <v>83</v>
      </c>
      <c r="BC8" s="11">
        <v>21</v>
      </c>
      <c r="BD8" s="11"/>
      <c r="BE8" s="11">
        <v>22</v>
      </c>
      <c r="BF8" s="11">
        <v>125</v>
      </c>
      <c r="BG8" s="11">
        <v>328</v>
      </c>
      <c r="BH8" s="11">
        <v>198</v>
      </c>
      <c r="BI8" s="11"/>
      <c r="BJ8" s="11">
        <v>72</v>
      </c>
      <c r="BK8" s="11">
        <v>48</v>
      </c>
      <c r="BL8" s="11">
        <v>181</v>
      </c>
      <c r="BM8" s="11">
        <v>373</v>
      </c>
      <c r="BN8" s="11"/>
      <c r="BO8" s="11">
        <v>87</v>
      </c>
      <c r="BP8" s="11">
        <v>94</v>
      </c>
      <c r="BQ8" s="11">
        <v>491</v>
      </c>
      <c r="BR8" s="11"/>
      <c r="BS8" s="11">
        <v>401</v>
      </c>
      <c r="BT8" s="11">
        <v>276</v>
      </c>
      <c r="BU8" s="11"/>
      <c r="BV8" s="11">
        <v>157</v>
      </c>
      <c r="BW8" s="11">
        <v>280</v>
      </c>
      <c r="BX8" s="11">
        <v>201</v>
      </c>
      <c r="BY8" s="11"/>
      <c r="BZ8" s="11">
        <v>49</v>
      </c>
      <c r="CA8" s="11">
        <v>42</v>
      </c>
    </row>
    <row r="9" spans="2:79" x14ac:dyDescent="0.3">
      <c r="B9" s="18" t="s">
        <v>321</v>
      </c>
      <c r="C9" s="17">
        <v>0.16389134079534301</v>
      </c>
      <c r="D9" s="17">
        <v>0.16749763490231401</v>
      </c>
      <c r="E9" s="17">
        <v>0.160679181328055</v>
      </c>
      <c r="F9" s="17"/>
      <c r="G9" s="17">
        <v>0.11971774264754401</v>
      </c>
      <c r="H9" s="17">
        <v>0.18090453746589399</v>
      </c>
      <c r="I9" s="17">
        <v>0.15773602162007899</v>
      </c>
      <c r="J9" s="17">
        <v>0.21136909098616699</v>
      </c>
      <c r="K9" s="17">
        <v>0.16010022250051001</v>
      </c>
      <c r="L9" s="17">
        <v>0.145562390884937</v>
      </c>
      <c r="M9" s="17"/>
      <c r="N9" s="17">
        <v>0.18195380268709199</v>
      </c>
      <c r="O9" s="17">
        <v>0.16213943924131699</v>
      </c>
      <c r="P9" s="17">
        <v>0.15532240840085201</v>
      </c>
      <c r="Q9" s="17">
        <v>0.153473413174289</v>
      </c>
      <c r="R9" s="17"/>
      <c r="S9" s="17">
        <v>0.12117911888534399</v>
      </c>
      <c r="T9" s="17">
        <v>0.208825058832739</v>
      </c>
      <c r="U9" s="17">
        <v>0.19770266659985899</v>
      </c>
      <c r="V9" s="17">
        <v>0.120371088875056</v>
      </c>
      <c r="W9" s="17">
        <v>0.12047643014133801</v>
      </c>
      <c r="X9" s="17">
        <v>0.19266435639365501</v>
      </c>
      <c r="Y9" s="17">
        <v>9.8715646572444304E-2</v>
      </c>
      <c r="Z9" s="17">
        <v>0.26242179515162101</v>
      </c>
      <c r="AA9" s="17">
        <v>0.20706277186740801</v>
      </c>
      <c r="AB9" s="17">
        <v>0.212502730352265</v>
      </c>
      <c r="AC9" s="17">
        <v>6.1580145291270601E-2</v>
      </c>
      <c r="AD9" s="17">
        <v>7.3031684421593801E-2</v>
      </c>
      <c r="AE9" s="17"/>
      <c r="AF9" s="17">
        <v>0.11594532755801901</v>
      </c>
      <c r="AG9" s="17">
        <v>0.19460970576630299</v>
      </c>
      <c r="AH9" s="17">
        <v>0.25368450259492198</v>
      </c>
      <c r="AI9" s="17">
        <v>0.10931951922319</v>
      </c>
      <c r="AJ9" s="17">
        <v>0.10745831330295801</v>
      </c>
      <c r="AK9" s="17"/>
      <c r="AL9" s="17">
        <v>0.19109524453638099</v>
      </c>
      <c r="AM9" s="17">
        <v>0.124954521679778</v>
      </c>
      <c r="AN9" s="17">
        <v>0.21337313363244501</v>
      </c>
      <c r="AO9" s="17">
        <v>0.11830783526252001</v>
      </c>
      <c r="AP9" s="17">
        <v>0.16721452486060401</v>
      </c>
      <c r="AQ9" s="17">
        <v>0.18748508625698501</v>
      </c>
      <c r="AR9" s="17"/>
      <c r="AS9" s="17">
        <v>0.192157197140816</v>
      </c>
      <c r="AT9" s="17">
        <v>0.151717127229865</v>
      </c>
      <c r="AU9" s="17">
        <v>0.184924092272399</v>
      </c>
      <c r="AV9" s="17">
        <v>0.12265242213201</v>
      </c>
      <c r="AW9" s="17">
        <v>0.22635381226165199</v>
      </c>
      <c r="AX9" s="17"/>
      <c r="AY9" s="17">
        <v>0.16904574385794599</v>
      </c>
      <c r="AZ9" s="17">
        <v>0.14812686878398901</v>
      </c>
      <c r="BA9" s="17">
        <v>0.171197915294373</v>
      </c>
      <c r="BB9" s="17">
        <v>0.195788985351668</v>
      </c>
      <c r="BC9" s="17">
        <v>0.10172007815431</v>
      </c>
      <c r="BD9" s="17"/>
      <c r="BE9" s="17">
        <v>0.15965555582646401</v>
      </c>
      <c r="BF9" s="17">
        <v>0.152097494666593</v>
      </c>
      <c r="BG9" s="17">
        <v>0.1723719223687</v>
      </c>
      <c r="BH9" s="17">
        <v>0.163105755400237</v>
      </c>
      <c r="BI9" s="17"/>
      <c r="BJ9" s="17">
        <v>0.113581349307647</v>
      </c>
      <c r="BK9" s="17">
        <v>0.19750545671460801</v>
      </c>
      <c r="BL9" s="17">
        <v>0.19614751547703399</v>
      </c>
      <c r="BM9" s="17">
        <v>0.156031558132568</v>
      </c>
      <c r="BN9" s="17"/>
      <c r="BO9" s="17">
        <v>0.215279939420644</v>
      </c>
      <c r="BP9" s="17">
        <v>0.17136677163900799</v>
      </c>
      <c r="BQ9" s="17">
        <v>0.15581718246531401</v>
      </c>
      <c r="BR9" s="17"/>
      <c r="BS9" s="17">
        <v>0.16468762540573101</v>
      </c>
      <c r="BT9" s="17">
        <v>0.163910607972031</v>
      </c>
      <c r="BU9" s="17"/>
      <c r="BV9" s="17">
        <v>0.15829631692455701</v>
      </c>
      <c r="BW9" s="17">
        <v>0.17350661182729801</v>
      </c>
      <c r="BX9" s="17">
        <v>0.17368738205119599</v>
      </c>
      <c r="BY9" s="17"/>
      <c r="BZ9" s="17">
        <v>0.27766898261276401</v>
      </c>
      <c r="CA9" s="17">
        <v>0.273927542606133</v>
      </c>
    </row>
    <row r="10" spans="2:79" x14ac:dyDescent="0.3">
      <c r="B10" s="18" t="s">
        <v>322</v>
      </c>
      <c r="C10" s="17">
        <v>0.27258437891120801</v>
      </c>
      <c r="D10" s="17">
        <v>0.25900667793634602</v>
      </c>
      <c r="E10" s="17">
        <v>0.28467816256742701</v>
      </c>
      <c r="F10" s="17"/>
      <c r="G10" s="17">
        <v>0.31795079989402097</v>
      </c>
      <c r="H10" s="17">
        <v>0.29038033103571897</v>
      </c>
      <c r="I10" s="17">
        <v>0.30768392343717699</v>
      </c>
      <c r="J10" s="17">
        <v>0.249352485778783</v>
      </c>
      <c r="K10" s="17">
        <v>0.21422813153907</v>
      </c>
      <c r="L10" s="17">
        <v>0.25747510745035901</v>
      </c>
      <c r="M10" s="17"/>
      <c r="N10" s="17">
        <v>0.26028940055946198</v>
      </c>
      <c r="O10" s="17">
        <v>0.29525149099185899</v>
      </c>
      <c r="P10" s="17">
        <v>0.26229517268864</v>
      </c>
      <c r="Q10" s="17">
        <v>0.26977561051980198</v>
      </c>
      <c r="R10" s="17"/>
      <c r="S10" s="17">
        <v>0.29992063726422302</v>
      </c>
      <c r="T10" s="17">
        <v>0.31778347832382903</v>
      </c>
      <c r="U10" s="17">
        <v>0.24608619153563899</v>
      </c>
      <c r="V10" s="17">
        <v>0.28820074639140802</v>
      </c>
      <c r="W10" s="17">
        <v>0.23622457144259101</v>
      </c>
      <c r="X10" s="17">
        <v>0.26533523221546002</v>
      </c>
      <c r="Y10" s="17">
        <v>0.26830474569984902</v>
      </c>
      <c r="Z10" s="17">
        <v>0.30629911942582899</v>
      </c>
      <c r="AA10" s="17">
        <v>0.27304522204014497</v>
      </c>
      <c r="AB10" s="17">
        <v>0.21410075115279101</v>
      </c>
      <c r="AC10" s="17">
        <v>0.18894899385712199</v>
      </c>
      <c r="AD10" s="17">
        <v>0.40397214446028201</v>
      </c>
      <c r="AE10" s="17"/>
      <c r="AF10" s="17">
        <v>0.29175459389688102</v>
      </c>
      <c r="AG10" s="17">
        <v>0.32028403524411703</v>
      </c>
      <c r="AH10" s="17">
        <v>0.18213361413774401</v>
      </c>
      <c r="AI10" s="17">
        <v>0.22213106670233601</v>
      </c>
      <c r="AJ10" s="17">
        <v>0.38935681709659697</v>
      </c>
      <c r="AK10" s="17"/>
      <c r="AL10" s="17">
        <v>0.31729871850209901</v>
      </c>
      <c r="AM10" s="17">
        <v>0.28809869167286001</v>
      </c>
      <c r="AN10" s="17">
        <v>0.23838465872112399</v>
      </c>
      <c r="AO10" s="17">
        <v>0.20328837636764899</v>
      </c>
      <c r="AP10" s="17">
        <v>0.41213758271436901</v>
      </c>
      <c r="AQ10" s="17">
        <v>0.23259043554155401</v>
      </c>
      <c r="AR10" s="17"/>
      <c r="AS10" s="17">
        <v>0.35024402354720602</v>
      </c>
      <c r="AT10" s="17">
        <v>0.270787536237167</v>
      </c>
      <c r="AU10" s="17">
        <v>0.188440747191991</v>
      </c>
      <c r="AV10" s="17">
        <v>0.34210145728978503</v>
      </c>
      <c r="AW10" s="17">
        <v>0.252738909452625</v>
      </c>
      <c r="AX10" s="17"/>
      <c r="AY10" s="17">
        <v>0.33831456989131098</v>
      </c>
      <c r="AZ10" s="17">
        <v>0.269322583166062</v>
      </c>
      <c r="BA10" s="17">
        <v>0.21984148786202101</v>
      </c>
      <c r="BB10" s="17">
        <v>0.24671283791455501</v>
      </c>
      <c r="BC10" s="17">
        <v>0.246637257602876</v>
      </c>
      <c r="BD10" s="17"/>
      <c r="BE10" s="17">
        <v>0.25503200619307098</v>
      </c>
      <c r="BF10" s="17">
        <v>0.25203022907274503</v>
      </c>
      <c r="BG10" s="17">
        <v>0.28332311452236097</v>
      </c>
      <c r="BH10" s="17">
        <v>0.26778229586734698</v>
      </c>
      <c r="BI10" s="17"/>
      <c r="BJ10" s="17">
        <v>0.32020222494538902</v>
      </c>
      <c r="BK10" s="17">
        <v>0.244138521562173</v>
      </c>
      <c r="BL10" s="17">
        <v>0.18847679684197699</v>
      </c>
      <c r="BM10" s="17">
        <v>0.30849635904982597</v>
      </c>
      <c r="BN10" s="17"/>
      <c r="BO10" s="17">
        <v>0.27232420982629202</v>
      </c>
      <c r="BP10" s="17">
        <v>0.21325028221398001</v>
      </c>
      <c r="BQ10" s="17">
        <v>0.28350591845111101</v>
      </c>
      <c r="BR10" s="17"/>
      <c r="BS10" s="17">
        <v>0.28388383284184099</v>
      </c>
      <c r="BT10" s="17">
        <v>0.25815491392169398</v>
      </c>
      <c r="BU10" s="17"/>
      <c r="BV10" s="17">
        <v>0.36284521849169099</v>
      </c>
      <c r="BW10" s="17">
        <v>0.28054700038277097</v>
      </c>
      <c r="BX10" s="17">
        <v>0.19644332681979099</v>
      </c>
      <c r="BY10" s="17"/>
      <c r="BZ10" s="17">
        <v>0.252203882344333</v>
      </c>
      <c r="CA10" s="17">
        <v>0.268557967341922</v>
      </c>
    </row>
    <row r="11" spans="2:79" x14ac:dyDescent="0.3">
      <c r="B11" s="18" t="s">
        <v>323</v>
      </c>
      <c r="C11" s="17">
        <v>0.26094050640203698</v>
      </c>
      <c r="D11" s="17">
        <v>0.24231703102653701</v>
      </c>
      <c r="E11" s="17">
        <v>0.27752860791754402</v>
      </c>
      <c r="F11" s="17"/>
      <c r="G11" s="17">
        <v>0.29901644686106899</v>
      </c>
      <c r="H11" s="17">
        <v>0.230057746241324</v>
      </c>
      <c r="I11" s="17">
        <v>0.252121218618794</v>
      </c>
      <c r="J11" s="17">
        <v>0.208888368808029</v>
      </c>
      <c r="K11" s="17">
        <v>0.29374732355076399</v>
      </c>
      <c r="L11" s="17">
        <v>0.29201436522961799</v>
      </c>
      <c r="M11" s="17"/>
      <c r="N11" s="17">
        <v>0.244469749467942</v>
      </c>
      <c r="O11" s="17">
        <v>0.299069543478716</v>
      </c>
      <c r="P11" s="17">
        <v>0.25250628373100498</v>
      </c>
      <c r="Q11" s="17">
        <v>0.24592328815647099</v>
      </c>
      <c r="R11" s="17"/>
      <c r="S11" s="17">
        <v>0.22599480872987199</v>
      </c>
      <c r="T11" s="17">
        <v>0.25976610740595801</v>
      </c>
      <c r="U11" s="17">
        <v>0.17848467429482101</v>
      </c>
      <c r="V11" s="17">
        <v>0.27917777903276098</v>
      </c>
      <c r="W11" s="17">
        <v>0.28649182423020803</v>
      </c>
      <c r="X11" s="17">
        <v>0.256566347230891</v>
      </c>
      <c r="Y11" s="17">
        <v>0.31771607160842102</v>
      </c>
      <c r="Z11" s="17">
        <v>0.13839053408903401</v>
      </c>
      <c r="AA11" s="17">
        <v>0.221081842221379</v>
      </c>
      <c r="AB11" s="17">
        <v>0.28673335562414498</v>
      </c>
      <c r="AC11" s="17">
        <v>0.54535207402282604</v>
      </c>
      <c r="AD11" s="17">
        <v>0.20199410254188799</v>
      </c>
      <c r="AE11" s="17"/>
      <c r="AF11" s="17">
        <v>0.25476756296591202</v>
      </c>
      <c r="AG11" s="17">
        <v>0.25124130832469799</v>
      </c>
      <c r="AH11" s="17">
        <v>0.26180662805079502</v>
      </c>
      <c r="AI11" s="17">
        <v>0.239605566220081</v>
      </c>
      <c r="AJ11" s="17">
        <v>0.16501476670219101</v>
      </c>
      <c r="AK11" s="17"/>
      <c r="AL11" s="17">
        <v>0.269520230888524</v>
      </c>
      <c r="AM11" s="17">
        <v>0.24612021772395401</v>
      </c>
      <c r="AN11" s="17">
        <v>0.29134882648400301</v>
      </c>
      <c r="AO11" s="17">
        <v>0.20385796405027101</v>
      </c>
      <c r="AP11" s="17">
        <v>0.17556600470017</v>
      </c>
      <c r="AQ11" s="17">
        <v>0.31464669507273502</v>
      </c>
      <c r="AR11" s="17"/>
      <c r="AS11" s="17">
        <v>0.19515847084534799</v>
      </c>
      <c r="AT11" s="17">
        <v>0.276920077249105</v>
      </c>
      <c r="AU11" s="17">
        <v>0.29031378911637101</v>
      </c>
      <c r="AV11" s="17">
        <v>0.22108335204208099</v>
      </c>
      <c r="AW11" s="17">
        <v>0.36068561317405601</v>
      </c>
      <c r="AX11" s="17"/>
      <c r="AY11" s="17">
        <v>0.24673248949434801</v>
      </c>
      <c r="AZ11" s="17">
        <v>0.27219659039184602</v>
      </c>
      <c r="BA11" s="17">
        <v>0.27815500160732998</v>
      </c>
      <c r="BB11" s="17">
        <v>0.27165146513036798</v>
      </c>
      <c r="BC11" s="17">
        <v>0.14124355409664599</v>
      </c>
      <c r="BD11" s="17"/>
      <c r="BE11" s="17">
        <v>0.32477040163990101</v>
      </c>
      <c r="BF11" s="17">
        <v>0.21404377284298301</v>
      </c>
      <c r="BG11" s="17">
        <v>0.25701899597493999</v>
      </c>
      <c r="BH11" s="17">
        <v>0.29858319026552899</v>
      </c>
      <c r="BI11" s="17"/>
      <c r="BJ11" s="17">
        <v>0.170886493963538</v>
      </c>
      <c r="BK11" s="17">
        <v>0.20728944229719001</v>
      </c>
      <c r="BL11" s="17">
        <v>0.29711217912058202</v>
      </c>
      <c r="BM11" s="17">
        <v>0.26886745913281201</v>
      </c>
      <c r="BN11" s="17"/>
      <c r="BO11" s="17">
        <v>0.22265869984664899</v>
      </c>
      <c r="BP11" s="17">
        <v>0.27472631092504701</v>
      </c>
      <c r="BQ11" s="17">
        <v>0.26695100717771902</v>
      </c>
      <c r="BR11" s="17"/>
      <c r="BS11" s="17">
        <v>0.25120609066029398</v>
      </c>
      <c r="BT11" s="17">
        <v>0.27347197437042597</v>
      </c>
      <c r="BU11" s="17"/>
      <c r="BV11" s="17">
        <v>0.26885508769783101</v>
      </c>
      <c r="BW11" s="17">
        <v>0.26598504857281802</v>
      </c>
      <c r="BX11" s="17">
        <v>0.22951688767799799</v>
      </c>
      <c r="BY11" s="17"/>
      <c r="BZ11" s="17">
        <v>0.182947959768757</v>
      </c>
      <c r="CA11" s="17">
        <v>0.17162440909488999</v>
      </c>
    </row>
    <row r="12" spans="2:79" x14ac:dyDescent="0.3">
      <c r="B12" s="18" t="s">
        <v>324</v>
      </c>
      <c r="C12" s="17">
        <v>0.13260128305806099</v>
      </c>
      <c r="D12" s="17">
        <v>0.118393797458968</v>
      </c>
      <c r="E12" s="17">
        <v>0.145256021695508</v>
      </c>
      <c r="F12" s="17"/>
      <c r="G12" s="17">
        <v>0.11464882190235</v>
      </c>
      <c r="H12" s="17">
        <v>0.14714797283467199</v>
      </c>
      <c r="I12" s="17">
        <v>9.2155769107039903E-2</v>
      </c>
      <c r="J12" s="17">
        <v>0.139513407356326</v>
      </c>
      <c r="K12" s="17">
        <v>0.18363658148683101</v>
      </c>
      <c r="L12" s="17">
        <v>0.127443413874226</v>
      </c>
      <c r="M12" s="17"/>
      <c r="N12" s="17">
        <v>0.106735620726011</v>
      </c>
      <c r="O12" s="17">
        <v>0.10570917732893199</v>
      </c>
      <c r="P12" s="17">
        <v>0.12634818794727301</v>
      </c>
      <c r="Q12" s="17">
        <v>0.18917279162106501</v>
      </c>
      <c r="R12" s="17"/>
      <c r="S12" s="17">
        <v>0.105865563641417</v>
      </c>
      <c r="T12" s="17">
        <v>0.110648031979939</v>
      </c>
      <c r="U12" s="17">
        <v>0.28812023584241198</v>
      </c>
      <c r="V12" s="17">
        <v>0.14196034303382701</v>
      </c>
      <c r="W12" s="17">
        <v>0.17402174104363599</v>
      </c>
      <c r="X12" s="17">
        <v>0.17183164622694</v>
      </c>
      <c r="Y12" s="17">
        <v>9.1511519169707803E-2</v>
      </c>
      <c r="Z12" s="17">
        <v>8.9100689276506301E-2</v>
      </c>
      <c r="AA12" s="17">
        <v>0.104671481993809</v>
      </c>
      <c r="AB12" s="17">
        <v>8.2154818956604897E-2</v>
      </c>
      <c r="AC12" s="17">
        <v>0.16833812361786199</v>
      </c>
      <c r="AD12" s="17">
        <v>4.7860891269940399E-2</v>
      </c>
      <c r="AE12" s="17"/>
      <c r="AF12" s="17">
        <v>0.14838738240782601</v>
      </c>
      <c r="AG12" s="17">
        <v>8.8356385792369693E-2</v>
      </c>
      <c r="AH12" s="17">
        <v>0.147949398906498</v>
      </c>
      <c r="AI12" s="17">
        <v>0.185662901309706</v>
      </c>
      <c r="AJ12" s="17">
        <v>0.16384722937159299</v>
      </c>
      <c r="AK12" s="17"/>
      <c r="AL12" s="17">
        <v>0.102098306665828</v>
      </c>
      <c r="AM12" s="17">
        <v>0.15533573077465801</v>
      </c>
      <c r="AN12" s="17">
        <v>0.101833735860452</v>
      </c>
      <c r="AO12" s="17">
        <v>0.18767420758144801</v>
      </c>
      <c r="AP12" s="17">
        <v>0.102169723530113</v>
      </c>
      <c r="AQ12" s="17">
        <v>0.151561434627806</v>
      </c>
      <c r="AR12" s="17"/>
      <c r="AS12" s="17">
        <v>0.15495221763735201</v>
      </c>
      <c r="AT12" s="17">
        <v>0.118671376914883</v>
      </c>
      <c r="AU12" s="17">
        <v>0.14398987794375701</v>
      </c>
      <c r="AV12" s="17">
        <v>0.13679450127711201</v>
      </c>
      <c r="AW12" s="17">
        <v>7.2497714847292602E-2</v>
      </c>
      <c r="AX12" s="17"/>
      <c r="AY12" s="17">
        <v>0.13249306411768699</v>
      </c>
      <c r="AZ12" s="17">
        <v>0.120478131193724</v>
      </c>
      <c r="BA12" s="17">
        <v>0.177495927626073</v>
      </c>
      <c r="BB12" s="17">
        <v>8.9426583985669994E-2</v>
      </c>
      <c r="BC12" s="17">
        <v>0.14503831954138199</v>
      </c>
      <c r="BD12" s="17"/>
      <c r="BE12" s="17">
        <v>0.12909375253830199</v>
      </c>
      <c r="BF12" s="17">
        <v>0.15293999937932401</v>
      </c>
      <c r="BG12" s="17">
        <v>0.121659973584976</v>
      </c>
      <c r="BH12" s="17">
        <v>0.13118220504811501</v>
      </c>
      <c r="BI12" s="17"/>
      <c r="BJ12" s="17">
        <v>0.128890862436846</v>
      </c>
      <c r="BK12" s="17">
        <v>0.13931030554233001</v>
      </c>
      <c r="BL12" s="17">
        <v>0.124015136957892</v>
      </c>
      <c r="BM12" s="17">
        <v>0.13253878134984801</v>
      </c>
      <c r="BN12" s="17"/>
      <c r="BO12" s="17">
        <v>8.1995261933639804E-2</v>
      </c>
      <c r="BP12" s="17">
        <v>0.116447204029448</v>
      </c>
      <c r="BQ12" s="17">
        <v>0.14001852095051401</v>
      </c>
      <c r="BR12" s="17"/>
      <c r="BS12" s="17">
        <v>0.12955221154149299</v>
      </c>
      <c r="BT12" s="17">
        <v>0.13425977297602601</v>
      </c>
      <c r="BU12" s="17"/>
      <c r="BV12" s="17">
        <v>8.1619551407820998E-2</v>
      </c>
      <c r="BW12" s="17">
        <v>0.14244659780291899</v>
      </c>
      <c r="BX12" s="17">
        <v>0.14971440156562599</v>
      </c>
      <c r="BY12" s="17"/>
      <c r="BZ12" s="17">
        <v>0.14907244526944</v>
      </c>
      <c r="CA12" s="17">
        <v>7.0637840350212103E-2</v>
      </c>
    </row>
    <row r="13" spans="2:79" x14ac:dyDescent="0.3">
      <c r="B13" s="18" t="s">
        <v>325</v>
      </c>
      <c r="C13" s="17">
        <v>0.108274543282587</v>
      </c>
      <c r="D13" s="17">
        <v>0.13961273659840601</v>
      </c>
      <c r="E13" s="17">
        <v>8.0361325069876297E-2</v>
      </c>
      <c r="F13" s="17"/>
      <c r="G13" s="17">
        <v>9.49069899580266E-2</v>
      </c>
      <c r="H13" s="17">
        <v>0.13559390256856199</v>
      </c>
      <c r="I13" s="17">
        <v>0.11760347269829299</v>
      </c>
      <c r="J13" s="17">
        <v>0.10537776836862001</v>
      </c>
      <c r="K13" s="17">
        <v>0.108415585345798</v>
      </c>
      <c r="L13" s="17">
        <v>8.91235745444664E-2</v>
      </c>
      <c r="M13" s="17"/>
      <c r="N13" s="17">
        <v>0.14575348732204901</v>
      </c>
      <c r="O13" s="17">
        <v>7.60753236438729E-2</v>
      </c>
      <c r="P13" s="17">
        <v>0.14872531802460701</v>
      </c>
      <c r="Q13" s="17">
        <v>7.3538233567388506E-2</v>
      </c>
      <c r="R13" s="17"/>
      <c r="S13" s="17">
        <v>0.16617029758539301</v>
      </c>
      <c r="T13" s="17">
        <v>7.9198390533152502E-2</v>
      </c>
      <c r="U13" s="17">
        <v>5.2512081729425897E-2</v>
      </c>
      <c r="V13" s="17">
        <v>0.100721327628487</v>
      </c>
      <c r="W13" s="17">
        <v>0.14185478757842501</v>
      </c>
      <c r="X13" s="17">
        <v>0.10086373466709</v>
      </c>
      <c r="Y13" s="17">
        <v>0.13833001545954501</v>
      </c>
      <c r="Z13" s="17">
        <v>8.8052192139162502E-2</v>
      </c>
      <c r="AA13" s="17">
        <v>9.8686494447473502E-2</v>
      </c>
      <c r="AB13" s="17">
        <v>0.11809651436528699</v>
      </c>
      <c r="AC13" s="17">
        <v>0</v>
      </c>
      <c r="AD13" s="17">
        <v>0.202855341122923</v>
      </c>
      <c r="AE13" s="17"/>
      <c r="AF13" s="17">
        <v>0.13979721686829499</v>
      </c>
      <c r="AG13" s="17">
        <v>9.6052115433660601E-2</v>
      </c>
      <c r="AH13" s="17">
        <v>0.11693735916938899</v>
      </c>
      <c r="AI13" s="17">
        <v>0.115808431958211</v>
      </c>
      <c r="AJ13" s="17">
        <v>9.9356801863560704E-2</v>
      </c>
      <c r="AK13" s="17"/>
      <c r="AL13" s="17">
        <v>8.6959264045109702E-2</v>
      </c>
      <c r="AM13" s="17">
        <v>0.13765731362254499</v>
      </c>
      <c r="AN13" s="17">
        <v>0.11378656519932701</v>
      </c>
      <c r="AO13" s="17">
        <v>0.163888592573178</v>
      </c>
      <c r="AP13" s="17">
        <v>6.4292464522113998E-2</v>
      </c>
      <c r="AQ13" s="17">
        <v>7.9994044221664201E-2</v>
      </c>
      <c r="AR13" s="17"/>
      <c r="AS13" s="17">
        <v>0.107488090829278</v>
      </c>
      <c r="AT13" s="17">
        <v>0.116193258793653</v>
      </c>
      <c r="AU13" s="17">
        <v>0.100932482559971</v>
      </c>
      <c r="AV13" s="17">
        <v>9.7094138018772105E-2</v>
      </c>
      <c r="AW13" s="17">
        <v>8.7723950264373393E-2</v>
      </c>
      <c r="AX13" s="17"/>
      <c r="AY13" s="17">
        <v>6.9698999152550997E-2</v>
      </c>
      <c r="AZ13" s="17">
        <v>0.126403610998577</v>
      </c>
      <c r="BA13" s="17">
        <v>8.3828640313646605E-2</v>
      </c>
      <c r="BB13" s="17">
        <v>0.14825969293777999</v>
      </c>
      <c r="BC13" s="17">
        <v>0.21031176675266899</v>
      </c>
      <c r="BD13" s="17"/>
      <c r="BE13" s="17">
        <v>8.8986536745549905E-2</v>
      </c>
      <c r="BF13" s="17">
        <v>0.17474582563919</v>
      </c>
      <c r="BG13" s="17">
        <v>9.4820619644027299E-2</v>
      </c>
      <c r="BH13" s="17">
        <v>8.8591833128896194E-2</v>
      </c>
      <c r="BI13" s="17"/>
      <c r="BJ13" s="17">
        <v>0.162652755380118</v>
      </c>
      <c r="BK13" s="17">
        <v>0.19168218721521799</v>
      </c>
      <c r="BL13" s="17">
        <v>0.11231034317161299</v>
      </c>
      <c r="BM13" s="17">
        <v>8.6708649664082801E-2</v>
      </c>
      <c r="BN13" s="17"/>
      <c r="BO13" s="17">
        <v>0.16342560132192599</v>
      </c>
      <c r="BP13" s="17">
        <v>0.14716092389051</v>
      </c>
      <c r="BQ13" s="17">
        <v>9.2680537712209299E-2</v>
      </c>
      <c r="BR13" s="17"/>
      <c r="BS13" s="17">
        <v>0.119110121130868</v>
      </c>
      <c r="BT13" s="17">
        <v>9.3340899852094206E-2</v>
      </c>
      <c r="BU13" s="17"/>
      <c r="BV13" s="17">
        <v>5.9312701432028603E-2</v>
      </c>
      <c r="BW13" s="17">
        <v>8.7185420665946797E-2</v>
      </c>
      <c r="BX13" s="17">
        <v>0.187406924286914</v>
      </c>
      <c r="BY13" s="17"/>
      <c r="BZ13" s="17">
        <v>9.9524409134712402E-2</v>
      </c>
      <c r="CA13" s="17">
        <v>0.16611683380872599</v>
      </c>
    </row>
    <row r="14" spans="2:79" x14ac:dyDescent="0.3">
      <c r="B14" s="18" t="s">
        <v>326</v>
      </c>
      <c r="C14" s="17">
        <v>3.37864278836267E-2</v>
      </c>
      <c r="D14" s="17">
        <v>3.0275833454512499E-2</v>
      </c>
      <c r="E14" s="17">
        <v>3.6913346764005497E-2</v>
      </c>
      <c r="F14" s="17"/>
      <c r="G14" s="17">
        <v>4.2412744337410997E-2</v>
      </c>
      <c r="H14" s="17">
        <v>1.5915509853829599E-2</v>
      </c>
      <c r="I14" s="17">
        <v>3.5435391277512399E-2</v>
      </c>
      <c r="J14" s="17">
        <v>5.6687376019756902E-2</v>
      </c>
      <c r="K14" s="17">
        <v>3.0464199988167701E-2</v>
      </c>
      <c r="L14" s="17">
        <v>2.5398910492298098E-2</v>
      </c>
      <c r="M14" s="17"/>
      <c r="N14" s="17">
        <v>3.2940877789191303E-2</v>
      </c>
      <c r="O14" s="17">
        <v>2.0770256962944399E-2</v>
      </c>
      <c r="P14" s="17">
        <v>3.7450049368516702E-2</v>
      </c>
      <c r="Q14" s="17">
        <v>4.5723110352323702E-2</v>
      </c>
      <c r="R14" s="17"/>
      <c r="S14" s="17">
        <v>4.4466639830971801E-2</v>
      </c>
      <c r="T14" s="17">
        <v>1.2543126761839199E-2</v>
      </c>
      <c r="U14" s="17">
        <v>3.7094149997842898E-2</v>
      </c>
      <c r="V14" s="17">
        <v>0</v>
      </c>
      <c r="W14" s="17">
        <v>0</v>
      </c>
      <c r="X14" s="17">
        <v>0</v>
      </c>
      <c r="Y14" s="17">
        <v>3.9623692077648397E-2</v>
      </c>
      <c r="Z14" s="17">
        <v>5.5243061358373799E-2</v>
      </c>
      <c r="AA14" s="17">
        <v>8.1965709980500498E-2</v>
      </c>
      <c r="AB14" s="17">
        <v>6.9729742482849105E-2</v>
      </c>
      <c r="AC14" s="17">
        <v>0</v>
      </c>
      <c r="AD14" s="17">
        <v>7.0285836183372793E-2</v>
      </c>
      <c r="AE14" s="17"/>
      <c r="AF14" s="17">
        <v>6.0549702890309804E-3</v>
      </c>
      <c r="AG14" s="17">
        <v>3.27068613322107E-2</v>
      </c>
      <c r="AH14" s="17">
        <v>1.9222943115692299E-2</v>
      </c>
      <c r="AI14" s="17">
        <v>4.9245381814778999E-2</v>
      </c>
      <c r="AJ14" s="17">
        <v>7.4966071663100403E-2</v>
      </c>
      <c r="AK14" s="17"/>
      <c r="AL14" s="17">
        <v>2.75417371724795E-2</v>
      </c>
      <c r="AM14" s="17">
        <v>2.1998164661138901E-2</v>
      </c>
      <c r="AN14" s="17">
        <v>1.51708798768861E-2</v>
      </c>
      <c r="AO14" s="17">
        <v>4.6620805026534699E-2</v>
      </c>
      <c r="AP14" s="17">
        <v>7.86196996726298E-2</v>
      </c>
      <c r="AQ14" s="17">
        <v>1.4781082360691899E-2</v>
      </c>
      <c r="AR14" s="17"/>
      <c r="AS14" s="17">
        <v>0</v>
      </c>
      <c r="AT14" s="17">
        <v>3.7109391300789003E-2</v>
      </c>
      <c r="AU14" s="17">
        <v>5.5081619717169697E-2</v>
      </c>
      <c r="AV14" s="17">
        <v>3.47856179365926E-2</v>
      </c>
      <c r="AW14" s="17">
        <v>0</v>
      </c>
      <c r="AX14" s="17"/>
      <c r="AY14" s="17">
        <v>1.5234508741608E-2</v>
      </c>
      <c r="AZ14" s="17">
        <v>3.7228862516689401E-2</v>
      </c>
      <c r="BA14" s="17">
        <v>5.5027202931594202E-2</v>
      </c>
      <c r="BB14" s="17">
        <v>2.5478794565652899E-2</v>
      </c>
      <c r="BC14" s="17">
        <v>4.3819346332166401E-2</v>
      </c>
      <c r="BD14" s="17"/>
      <c r="BE14" s="17">
        <v>4.24617470567124E-2</v>
      </c>
      <c r="BF14" s="17">
        <v>1.44618167843849E-2</v>
      </c>
      <c r="BG14" s="17">
        <v>4.9676240044129301E-2</v>
      </c>
      <c r="BH14" s="17">
        <v>1.50665699755463E-2</v>
      </c>
      <c r="BI14" s="17"/>
      <c r="BJ14" s="17">
        <v>6.0953443904620798E-2</v>
      </c>
      <c r="BK14" s="17">
        <v>2.0074086668481501E-2</v>
      </c>
      <c r="BL14" s="17">
        <v>4.8810980126849902E-2</v>
      </c>
      <c r="BM14" s="17">
        <v>2.08810495819713E-2</v>
      </c>
      <c r="BN14" s="17"/>
      <c r="BO14" s="17">
        <v>4.43162876508503E-2</v>
      </c>
      <c r="BP14" s="17">
        <v>5.51992126782027E-2</v>
      </c>
      <c r="BQ14" s="17">
        <v>2.8315059177025301E-2</v>
      </c>
      <c r="BR14" s="17"/>
      <c r="BS14" s="17">
        <v>2.91332859102626E-2</v>
      </c>
      <c r="BT14" s="17">
        <v>4.07743486819684E-2</v>
      </c>
      <c r="BU14" s="17"/>
      <c r="BV14" s="17">
        <v>4.7648298140997802E-2</v>
      </c>
      <c r="BW14" s="17">
        <v>3.4014132662634901E-2</v>
      </c>
      <c r="BX14" s="17">
        <v>1.91821384811083E-2</v>
      </c>
      <c r="BY14" s="17"/>
      <c r="BZ14" s="17">
        <v>0</v>
      </c>
      <c r="CA14" s="17">
        <v>2.4858896043783701E-2</v>
      </c>
    </row>
    <row r="15" spans="2:79" x14ac:dyDescent="0.3">
      <c r="B15" s="18" t="s">
        <v>327</v>
      </c>
      <c r="C15" s="19">
        <v>2.7921519667136799E-2</v>
      </c>
      <c r="D15" s="19">
        <v>4.2896288622916903E-2</v>
      </c>
      <c r="E15" s="19">
        <v>1.4583354657585101E-2</v>
      </c>
      <c r="F15" s="19"/>
      <c r="G15" s="19">
        <v>1.13464543995789E-2</v>
      </c>
      <c r="H15" s="19">
        <v>0</v>
      </c>
      <c r="I15" s="19">
        <v>3.7264203241104001E-2</v>
      </c>
      <c r="J15" s="19">
        <v>2.8811502682319301E-2</v>
      </c>
      <c r="K15" s="19">
        <v>9.4079555888590995E-3</v>
      </c>
      <c r="L15" s="19">
        <v>6.2982237524096402E-2</v>
      </c>
      <c r="M15" s="19"/>
      <c r="N15" s="19">
        <v>2.7857061448252899E-2</v>
      </c>
      <c r="O15" s="19">
        <v>4.0984768352358897E-2</v>
      </c>
      <c r="P15" s="19">
        <v>1.7352579839106701E-2</v>
      </c>
      <c r="Q15" s="19">
        <v>2.2393552608661601E-2</v>
      </c>
      <c r="R15" s="19"/>
      <c r="S15" s="19">
        <v>3.6402934062779599E-2</v>
      </c>
      <c r="T15" s="19">
        <v>1.1235806162542401E-2</v>
      </c>
      <c r="U15" s="19">
        <v>0</v>
      </c>
      <c r="V15" s="19">
        <v>6.9568715038461806E-2</v>
      </c>
      <c r="W15" s="19">
        <v>4.0930645563801597E-2</v>
      </c>
      <c r="X15" s="19">
        <v>1.27386832659641E-2</v>
      </c>
      <c r="Y15" s="19">
        <v>4.57983094123844E-2</v>
      </c>
      <c r="Z15" s="19">
        <v>6.0492608559472999E-2</v>
      </c>
      <c r="AA15" s="19">
        <v>1.34864774492847E-2</v>
      </c>
      <c r="AB15" s="19">
        <v>1.6682087066057699E-2</v>
      </c>
      <c r="AC15" s="19">
        <v>3.5780663210919002E-2</v>
      </c>
      <c r="AD15" s="19">
        <v>0</v>
      </c>
      <c r="AE15" s="19"/>
      <c r="AF15" s="19">
        <v>4.32929460140365E-2</v>
      </c>
      <c r="AG15" s="19">
        <v>1.67495881066409E-2</v>
      </c>
      <c r="AH15" s="19">
        <v>1.8265554024959298E-2</v>
      </c>
      <c r="AI15" s="19">
        <v>7.8227132771697003E-2</v>
      </c>
      <c r="AJ15" s="19">
        <v>0</v>
      </c>
      <c r="AK15" s="19"/>
      <c r="AL15" s="19">
        <v>5.4864981895791998E-3</v>
      </c>
      <c r="AM15" s="19">
        <v>2.58353598650659E-2</v>
      </c>
      <c r="AN15" s="19">
        <v>2.6102200225763199E-2</v>
      </c>
      <c r="AO15" s="19">
        <v>7.6362219138399301E-2</v>
      </c>
      <c r="AP15" s="19">
        <v>0</v>
      </c>
      <c r="AQ15" s="19">
        <v>1.8941221918563199E-2</v>
      </c>
      <c r="AR15" s="19"/>
      <c r="AS15" s="19">
        <v>0</v>
      </c>
      <c r="AT15" s="19">
        <v>2.8601232274538899E-2</v>
      </c>
      <c r="AU15" s="19">
        <v>3.6317391198342701E-2</v>
      </c>
      <c r="AV15" s="19">
        <v>4.5488511303647103E-2</v>
      </c>
      <c r="AW15" s="19">
        <v>0</v>
      </c>
      <c r="AX15" s="19"/>
      <c r="AY15" s="19">
        <v>2.8480624744547899E-2</v>
      </c>
      <c r="AZ15" s="19">
        <v>2.62433529491123E-2</v>
      </c>
      <c r="BA15" s="19">
        <v>1.44538243649616E-2</v>
      </c>
      <c r="BB15" s="19">
        <v>2.26816401143068E-2</v>
      </c>
      <c r="BC15" s="19">
        <v>0.111229677519952</v>
      </c>
      <c r="BD15" s="19"/>
      <c r="BE15" s="19">
        <v>0</v>
      </c>
      <c r="BF15" s="19">
        <v>3.96808616147791E-2</v>
      </c>
      <c r="BG15" s="19">
        <v>2.11291338608647E-2</v>
      </c>
      <c r="BH15" s="19">
        <v>3.5688150314328801E-2</v>
      </c>
      <c r="BI15" s="19"/>
      <c r="BJ15" s="19">
        <v>4.2832870061842103E-2</v>
      </c>
      <c r="BK15" s="19">
        <v>0</v>
      </c>
      <c r="BL15" s="19">
        <v>3.3127048304053199E-2</v>
      </c>
      <c r="BM15" s="19">
        <v>2.64761430888916E-2</v>
      </c>
      <c r="BN15" s="19"/>
      <c r="BO15" s="19">
        <v>0</v>
      </c>
      <c r="BP15" s="19">
        <v>2.1849294623803601E-2</v>
      </c>
      <c r="BQ15" s="19">
        <v>3.2711774066108201E-2</v>
      </c>
      <c r="BR15" s="19"/>
      <c r="BS15" s="19">
        <v>2.2426832509509501E-2</v>
      </c>
      <c r="BT15" s="19">
        <v>3.6087482225760699E-2</v>
      </c>
      <c r="BU15" s="19"/>
      <c r="BV15" s="19">
        <v>2.14228259050737E-2</v>
      </c>
      <c r="BW15" s="19">
        <v>1.6315188085612699E-2</v>
      </c>
      <c r="BX15" s="19">
        <v>4.4048939117366202E-2</v>
      </c>
      <c r="BY15" s="19"/>
      <c r="BZ15" s="19">
        <v>3.8582320869993601E-2</v>
      </c>
      <c r="CA15" s="19">
        <v>2.4276510754332799E-2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403</v>
      </c>
      <c r="E2" s="26"/>
      <c r="F2" s="26"/>
      <c r="G2" s="26"/>
      <c r="H2" s="26"/>
      <c r="I2" s="26"/>
      <c r="J2" s="26"/>
      <c r="K2" s="26"/>
      <c r="L2" s="26"/>
    </row>
    <row r="6" spans="2:12" ht="49.95" customHeight="1" x14ac:dyDescent="0.3">
      <c r="B6" s="20" t="s">
        <v>15</v>
      </c>
      <c r="C6" s="20" t="s">
        <v>315</v>
      </c>
      <c r="D6" s="20" t="s">
        <v>316</v>
      </c>
      <c r="E6" s="20" t="s">
        <v>319</v>
      </c>
      <c r="F6" s="20" t="s">
        <v>391</v>
      </c>
      <c r="G6" s="20" t="s">
        <v>320</v>
      </c>
      <c r="H6" s="20" t="s">
        <v>314</v>
      </c>
      <c r="I6" s="20" t="s">
        <v>392</v>
      </c>
      <c r="J6" s="20" t="s">
        <v>318</v>
      </c>
      <c r="K6" s="20" t="s">
        <v>312</v>
      </c>
    </row>
    <row r="7" spans="2:12" x14ac:dyDescent="0.3">
      <c r="B7" s="18" t="s">
        <v>321</v>
      </c>
      <c r="C7" s="17">
        <v>0.11207973865767</v>
      </c>
      <c r="D7" s="17">
        <v>0.10126591302511501</v>
      </c>
      <c r="E7" s="17">
        <v>5.5540293504338499E-2</v>
      </c>
      <c r="F7" s="17">
        <v>0.11961874261661901</v>
      </c>
      <c r="G7" s="17">
        <v>0.112003980478174</v>
      </c>
      <c r="H7" s="17">
        <v>0.18402470194221601</v>
      </c>
      <c r="I7" s="17">
        <v>6.2447475368054499E-2</v>
      </c>
      <c r="J7" s="17">
        <v>6.9295664287187697E-2</v>
      </c>
      <c r="K7" s="17">
        <v>3.7677578241316803E-2</v>
      </c>
    </row>
    <row r="8" spans="2:12" x14ac:dyDescent="0.3">
      <c r="B8" s="18" t="s">
        <v>322</v>
      </c>
      <c r="C8" s="17">
        <v>0.190212779571586</v>
      </c>
      <c r="D8" s="17">
        <v>0.113273662295932</v>
      </c>
      <c r="E8" s="17">
        <v>0.12551776449909799</v>
      </c>
      <c r="F8" s="17">
        <v>0.210786637523798</v>
      </c>
      <c r="G8" s="17">
        <v>0.16699628920634399</v>
      </c>
      <c r="H8" s="17">
        <v>0.23872348558051601</v>
      </c>
      <c r="I8" s="17">
        <v>0.104150122922312</v>
      </c>
      <c r="J8" s="17">
        <v>0.14112422840069799</v>
      </c>
      <c r="K8" s="17">
        <v>6.6038070410152902E-2</v>
      </c>
    </row>
    <row r="9" spans="2:12" x14ac:dyDescent="0.3">
      <c r="B9" s="18" t="s">
        <v>323</v>
      </c>
      <c r="C9" s="17">
        <v>0.28509834176931698</v>
      </c>
      <c r="D9" s="17">
        <v>0.181836290757529</v>
      </c>
      <c r="E9" s="17">
        <v>0.24980112065864499</v>
      </c>
      <c r="F9" s="17">
        <v>0.23999238834669101</v>
      </c>
      <c r="G9" s="17">
        <v>0.25393551789586699</v>
      </c>
      <c r="H9" s="17">
        <v>0.22767644315017499</v>
      </c>
      <c r="I9" s="17">
        <v>0.187542753675945</v>
      </c>
      <c r="J9" s="17">
        <v>0.265437808213281</v>
      </c>
      <c r="K9" s="17">
        <v>0.11764935048722699</v>
      </c>
    </row>
    <row r="10" spans="2:12" x14ac:dyDescent="0.3">
      <c r="B10" s="18" t="s">
        <v>324</v>
      </c>
      <c r="C10" s="17">
        <v>0.15261309737318199</v>
      </c>
      <c r="D10" s="17">
        <v>0.19882765901455399</v>
      </c>
      <c r="E10" s="17">
        <v>0.202352859589917</v>
      </c>
      <c r="F10" s="17">
        <v>0.14989581153182399</v>
      </c>
      <c r="G10" s="17">
        <v>0.175773331170367</v>
      </c>
      <c r="H10" s="17">
        <v>0.16730529322059301</v>
      </c>
      <c r="I10" s="17">
        <v>0.18924132756332801</v>
      </c>
      <c r="J10" s="17">
        <v>0.17747833030410401</v>
      </c>
      <c r="K10" s="17">
        <v>9.3624433213892105E-2</v>
      </c>
    </row>
    <row r="11" spans="2:12" x14ac:dyDescent="0.3">
      <c r="B11" s="18" t="s">
        <v>325</v>
      </c>
      <c r="C11" s="17">
        <v>0.13089157432283499</v>
      </c>
      <c r="D11" s="17">
        <v>0.159303918169383</v>
      </c>
      <c r="E11" s="17">
        <v>0.16996473213878199</v>
      </c>
      <c r="F11" s="17">
        <v>0.15222390949296799</v>
      </c>
      <c r="G11" s="17">
        <v>0.13892920485183199</v>
      </c>
      <c r="H11" s="17">
        <v>8.5128889204665797E-2</v>
      </c>
      <c r="I11" s="17">
        <v>0.20489814488642599</v>
      </c>
      <c r="J11" s="17">
        <v>0.17335870091557401</v>
      </c>
      <c r="K11" s="17">
        <v>0.124656920109428</v>
      </c>
    </row>
    <row r="12" spans="2:12" x14ac:dyDescent="0.3">
      <c r="B12" s="18" t="s">
        <v>326</v>
      </c>
      <c r="C12" s="17">
        <v>9.32457942423464E-2</v>
      </c>
      <c r="D12" s="17">
        <v>0.15946941491640801</v>
      </c>
      <c r="E12" s="17">
        <v>0.116990074907347</v>
      </c>
      <c r="F12" s="17">
        <v>8.6480729947480003E-2</v>
      </c>
      <c r="G12" s="17">
        <v>0.104791745892032</v>
      </c>
      <c r="H12" s="17">
        <v>6.4450636770547701E-2</v>
      </c>
      <c r="I12" s="17">
        <v>0.16244088153391001</v>
      </c>
      <c r="J12" s="17">
        <v>0.12144656375196899</v>
      </c>
      <c r="K12" s="17">
        <v>0.31472537514066801</v>
      </c>
    </row>
    <row r="13" spans="2:12" x14ac:dyDescent="0.3">
      <c r="B13" s="18" t="s">
        <v>327</v>
      </c>
      <c r="C13" s="17">
        <v>3.5858674063063797E-2</v>
      </c>
      <c r="D13" s="17">
        <v>8.60231418210783E-2</v>
      </c>
      <c r="E13" s="17">
        <v>7.9833154701872397E-2</v>
      </c>
      <c r="F13" s="17">
        <v>4.1001780540619502E-2</v>
      </c>
      <c r="G13" s="17">
        <v>4.7569930505384501E-2</v>
      </c>
      <c r="H13" s="17">
        <v>3.2690550131287202E-2</v>
      </c>
      <c r="I13" s="17">
        <v>8.9279294050026298E-2</v>
      </c>
      <c r="J13" s="17">
        <v>5.1858704127186198E-2</v>
      </c>
      <c r="K13" s="17">
        <v>0.245628272397315</v>
      </c>
    </row>
    <row r="14" spans="2:12" x14ac:dyDescent="0.3">
      <c r="B14" s="16" t="s">
        <v>329</v>
      </c>
      <c r="C14" s="16"/>
      <c r="D14" s="16"/>
      <c r="E14" s="16"/>
      <c r="F14" s="16"/>
      <c r="G14" s="16"/>
      <c r="H14" s="16"/>
      <c r="I14" s="16"/>
      <c r="J14" s="16"/>
      <c r="K14" s="16"/>
    </row>
    <row r="15" spans="2:12" x14ac:dyDescent="0.3">
      <c r="B15" t="s">
        <v>108</v>
      </c>
    </row>
    <row r="16" spans="2:12" x14ac:dyDescent="0.3">
      <c r="B16" t="s">
        <v>109</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629</v>
      </c>
      <c r="D7" s="10">
        <v>308</v>
      </c>
      <c r="E7" s="10">
        <v>315</v>
      </c>
      <c r="F7" s="10"/>
      <c r="G7" s="10">
        <v>102</v>
      </c>
      <c r="H7" s="10">
        <v>99</v>
      </c>
      <c r="I7" s="10">
        <v>100</v>
      </c>
      <c r="J7" s="10">
        <v>89</v>
      </c>
      <c r="K7" s="10">
        <v>95</v>
      </c>
      <c r="L7" s="10">
        <v>144</v>
      </c>
      <c r="M7" s="10"/>
      <c r="N7" s="10">
        <v>154</v>
      </c>
      <c r="O7" s="10">
        <v>175</v>
      </c>
      <c r="P7" s="10">
        <v>131</v>
      </c>
      <c r="Q7" s="10">
        <v>164</v>
      </c>
      <c r="R7" s="10"/>
      <c r="S7" s="10">
        <v>90</v>
      </c>
      <c r="T7" s="10">
        <v>93</v>
      </c>
      <c r="U7" s="10">
        <v>50</v>
      </c>
      <c r="V7" s="10">
        <v>61</v>
      </c>
      <c r="W7" s="10">
        <v>37</v>
      </c>
      <c r="X7" s="10">
        <v>55</v>
      </c>
      <c r="Y7" s="10">
        <v>65</v>
      </c>
      <c r="Z7" s="10">
        <v>18</v>
      </c>
      <c r="AA7" s="10">
        <v>78</v>
      </c>
      <c r="AB7" s="10">
        <v>42</v>
      </c>
      <c r="AC7" s="10">
        <v>26</v>
      </c>
      <c r="AD7" s="10">
        <v>14</v>
      </c>
      <c r="AE7" s="10"/>
      <c r="AF7" s="10">
        <v>130</v>
      </c>
      <c r="AG7" s="10">
        <v>195</v>
      </c>
      <c r="AH7" s="10">
        <v>71</v>
      </c>
      <c r="AI7" s="10">
        <v>77</v>
      </c>
      <c r="AJ7" s="10">
        <v>33</v>
      </c>
      <c r="AK7" s="10"/>
      <c r="AL7" s="10">
        <v>145</v>
      </c>
      <c r="AM7" s="10">
        <v>124</v>
      </c>
      <c r="AN7" s="10">
        <v>70</v>
      </c>
      <c r="AO7" s="10">
        <v>128</v>
      </c>
      <c r="AP7" s="10">
        <v>48</v>
      </c>
      <c r="AQ7" s="10">
        <v>54</v>
      </c>
      <c r="AR7" s="10"/>
      <c r="AS7" s="10">
        <v>114</v>
      </c>
      <c r="AT7" s="10">
        <v>293</v>
      </c>
      <c r="AU7" s="10">
        <v>140</v>
      </c>
      <c r="AV7" s="10">
        <v>66</v>
      </c>
      <c r="AW7" s="10">
        <v>16</v>
      </c>
      <c r="AX7" s="10"/>
      <c r="AY7" s="10">
        <v>162</v>
      </c>
      <c r="AZ7" s="10">
        <v>220</v>
      </c>
      <c r="BA7" s="10">
        <v>140</v>
      </c>
      <c r="BB7" s="10">
        <v>83</v>
      </c>
      <c r="BC7" s="10">
        <v>19</v>
      </c>
      <c r="BD7" s="10"/>
      <c r="BE7" s="10">
        <v>30</v>
      </c>
      <c r="BF7" s="10">
        <v>106</v>
      </c>
      <c r="BG7" s="10">
        <v>299</v>
      </c>
      <c r="BH7" s="10">
        <v>190</v>
      </c>
      <c r="BI7" s="10"/>
      <c r="BJ7" s="10">
        <v>69</v>
      </c>
      <c r="BK7" s="10">
        <v>47</v>
      </c>
      <c r="BL7" s="10">
        <v>170</v>
      </c>
      <c r="BM7" s="10">
        <v>341</v>
      </c>
      <c r="BN7" s="10"/>
      <c r="BO7" s="10">
        <v>93</v>
      </c>
      <c r="BP7" s="10">
        <v>77</v>
      </c>
      <c r="BQ7" s="10">
        <v>456</v>
      </c>
      <c r="BR7" s="10"/>
      <c r="BS7" s="10">
        <v>322</v>
      </c>
      <c r="BT7" s="10">
        <v>305</v>
      </c>
      <c r="BU7" s="10"/>
      <c r="BV7" s="10">
        <v>153</v>
      </c>
      <c r="BW7" s="10">
        <v>250</v>
      </c>
      <c r="BX7" s="10">
        <v>188</v>
      </c>
      <c r="BY7" s="10"/>
      <c r="BZ7" s="10">
        <v>31</v>
      </c>
      <c r="CA7" s="10">
        <v>39</v>
      </c>
    </row>
    <row r="8" spans="2:79" ht="30" customHeight="1" x14ac:dyDescent="0.3">
      <c r="B8" s="11" t="s">
        <v>20</v>
      </c>
      <c r="C8" s="11">
        <v>629</v>
      </c>
      <c r="D8" s="11">
        <v>314</v>
      </c>
      <c r="E8" s="11">
        <v>309</v>
      </c>
      <c r="F8" s="11"/>
      <c r="G8" s="11">
        <v>98</v>
      </c>
      <c r="H8" s="11">
        <v>107</v>
      </c>
      <c r="I8" s="11">
        <v>100</v>
      </c>
      <c r="J8" s="11">
        <v>101</v>
      </c>
      <c r="K8" s="11">
        <v>88</v>
      </c>
      <c r="L8" s="11">
        <v>136</v>
      </c>
      <c r="M8" s="11"/>
      <c r="N8" s="11">
        <v>146</v>
      </c>
      <c r="O8" s="11">
        <v>175</v>
      </c>
      <c r="P8" s="11">
        <v>136</v>
      </c>
      <c r="Q8" s="11">
        <v>167</v>
      </c>
      <c r="R8" s="11"/>
      <c r="S8" s="11">
        <v>85</v>
      </c>
      <c r="T8" s="11">
        <v>88</v>
      </c>
      <c r="U8" s="11">
        <v>51</v>
      </c>
      <c r="V8" s="11">
        <v>62</v>
      </c>
      <c r="W8" s="11">
        <v>39</v>
      </c>
      <c r="X8" s="11">
        <v>54</v>
      </c>
      <c r="Y8" s="11">
        <v>60</v>
      </c>
      <c r="Z8" s="11">
        <v>19</v>
      </c>
      <c r="AA8" s="11">
        <v>76</v>
      </c>
      <c r="AB8" s="11">
        <v>47</v>
      </c>
      <c r="AC8" s="11">
        <v>33</v>
      </c>
      <c r="AD8" s="11">
        <v>16</v>
      </c>
      <c r="AE8" s="11"/>
      <c r="AF8" s="11">
        <v>127</v>
      </c>
      <c r="AG8" s="11">
        <v>196</v>
      </c>
      <c r="AH8" s="11">
        <v>68</v>
      </c>
      <c r="AI8" s="11">
        <v>79</v>
      </c>
      <c r="AJ8" s="11">
        <v>34</v>
      </c>
      <c r="AK8" s="11"/>
      <c r="AL8" s="11">
        <v>145</v>
      </c>
      <c r="AM8" s="11">
        <v>122</v>
      </c>
      <c r="AN8" s="11">
        <v>69</v>
      </c>
      <c r="AO8" s="11">
        <v>130</v>
      </c>
      <c r="AP8" s="11">
        <v>47</v>
      </c>
      <c r="AQ8" s="11">
        <v>54</v>
      </c>
      <c r="AR8" s="11"/>
      <c r="AS8" s="11">
        <v>112</v>
      </c>
      <c r="AT8" s="11">
        <v>294</v>
      </c>
      <c r="AU8" s="11">
        <v>142</v>
      </c>
      <c r="AV8" s="11">
        <v>65</v>
      </c>
      <c r="AW8" s="11">
        <v>17</v>
      </c>
      <c r="AX8" s="11"/>
      <c r="AY8" s="11">
        <v>158</v>
      </c>
      <c r="AZ8" s="11">
        <v>219</v>
      </c>
      <c r="BA8" s="11">
        <v>144</v>
      </c>
      <c r="BB8" s="11">
        <v>85</v>
      </c>
      <c r="BC8" s="11">
        <v>19</v>
      </c>
      <c r="BD8" s="11"/>
      <c r="BE8" s="11">
        <v>30</v>
      </c>
      <c r="BF8" s="11">
        <v>105</v>
      </c>
      <c r="BG8" s="11">
        <v>300</v>
      </c>
      <c r="BH8" s="11">
        <v>191</v>
      </c>
      <c r="BI8" s="11"/>
      <c r="BJ8" s="11">
        <v>72</v>
      </c>
      <c r="BK8" s="11">
        <v>46</v>
      </c>
      <c r="BL8" s="11">
        <v>171</v>
      </c>
      <c r="BM8" s="11">
        <v>338</v>
      </c>
      <c r="BN8" s="11"/>
      <c r="BO8" s="11">
        <v>95</v>
      </c>
      <c r="BP8" s="11">
        <v>79</v>
      </c>
      <c r="BQ8" s="11">
        <v>453</v>
      </c>
      <c r="BR8" s="11"/>
      <c r="BS8" s="11">
        <v>321</v>
      </c>
      <c r="BT8" s="11">
        <v>306</v>
      </c>
      <c r="BU8" s="11"/>
      <c r="BV8" s="11">
        <v>151</v>
      </c>
      <c r="BW8" s="11">
        <v>253</v>
      </c>
      <c r="BX8" s="11">
        <v>186</v>
      </c>
      <c r="BY8" s="11"/>
      <c r="BZ8" s="11">
        <v>31</v>
      </c>
      <c r="CA8" s="11">
        <v>40</v>
      </c>
    </row>
    <row r="9" spans="2:79" x14ac:dyDescent="0.3">
      <c r="B9" s="18" t="s">
        <v>321</v>
      </c>
      <c r="C9" s="17">
        <v>0.11207973865767</v>
      </c>
      <c r="D9" s="17">
        <v>0.102905681278861</v>
      </c>
      <c r="E9" s="17">
        <v>0.12045965461466999</v>
      </c>
      <c r="F9" s="17"/>
      <c r="G9" s="17">
        <v>0.17711558840990699</v>
      </c>
      <c r="H9" s="17">
        <v>0.149792519642759</v>
      </c>
      <c r="I9" s="17">
        <v>0.14528222339611799</v>
      </c>
      <c r="J9" s="17">
        <v>7.8468563614134498E-2</v>
      </c>
      <c r="K9" s="17">
        <v>4.3579222141816198E-2</v>
      </c>
      <c r="L9" s="17">
        <v>8.0775366471737706E-2</v>
      </c>
      <c r="M9" s="17"/>
      <c r="N9" s="17">
        <v>0.122067568388829</v>
      </c>
      <c r="O9" s="17">
        <v>8.3409752647343502E-2</v>
      </c>
      <c r="P9" s="17">
        <v>9.8674006892887203E-2</v>
      </c>
      <c r="Q9" s="17">
        <v>0.135887999281887</v>
      </c>
      <c r="R9" s="17"/>
      <c r="S9" s="17">
        <v>0.21303504087434699</v>
      </c>
      <c r="T9" s="17">
        <v>8.6038869700683002E-2</v>
      </c>
      <c r="U9" s="17">
        <v>9.5453867328658598E-2</v>
      </c>
      <c r="V9" s="17">
        <v>0.131664158820642</v>
      </c>
      <c r="W9" s="17">
        <v>7.4242987656332193E-2</v>
      </c>
      <c r="X9" s="17">
        <v>7.8956023818971793E-2</v>
      </c>
      <c r="Y9" s="17">
        <v>0.110883221173951</v>
      </c>
      <c r="Z9" s="17">
        <v>0.22104834811780799</v>
      </c>
      <c r="AA9" s="17">
        <v>0.104804090481257</v>
      </c>
      <c r="AB9" s="17">
        <v>5.0144259985479001E-2</v>
      </c>
      <c r="AC9" s="17">
        <v>7.5297253316065793E-2</v>
      </c>
      <c r="AD9" s="17">
        <v>7.34657421695631E-2</v>
      </c>
      <c r="AE9" s="17"/>
      <c r="AF9" s="17">
        <v>0.10604597848819</v>
      </c>
      <c r="AG9" s="17">
        <v>0.12716352984410001</v>
      </c>
      <c r="AH9" s="17">
        <v>9.9665789427082305E-2</v>
      </c>
      <c r="AI9" s="17">
        <v>7.3254994313531593E-2</v>
      </c>
      <c r="AJ9" s="17">
        <v>8.7380579411505094E-2</v>
      </c>
      <c r="AK9" s="17"/>
      <c r="AL9" s="17">
        <v>0.11489979543602701</v>
      </c>
      <c r="AM9" s="17">
        <v>0.11686415007437401</v>
      </c>
      <c r="AN9" s="17">
        <v>0.13098506109242</v>
      </c>
      <c r="AO9" s="17">
        <v>8.5702322852066304E-2</v>
      </c>
      <c r="AP9" s="17">
        <v>0.18635395510658001</v>
      </c>
      <c r="AQ9" s="17">
        <v>7.2922269613594604E-2</v>
      </c>
      <c r="AR9" s="17"/>
      <c r="AS9" s="17">
        <v>0.187437312769384</v>
      </c>
      <c r="AT9" s="17">
        <v>0.115559682358039</v>
      </c>
      <c r="AU9" s="17">
        <v>4.5883143592546603E-2</v>
      </c>
      <c r="AV9" s="17">
        <v>9.4240967457965494E-2</v>
      </c>
      <c r="AW9" s="17">
        <v>0.177344506848228</v>
      </c>
      <c r="AX9" s="17"/>
      <c r="AY9" s="17">
        <v>0.132233590889623</v>
      </c>
      <c r="AZ9" s="17">
        <v>0.111721581930145</v>
      </c>
      <c r="BA9" s="17">
        <v>8.6956000401452696E-2</v>
      </c>
      <c r="BB9" s="17">
        <v>0.10322529523818599</v>
      </c>
      <c r="BC9" s="17">
        <v>0.20859466536860699</v>
      </c>
      <c r="BD9" s="17"/>
      <c r="BE9" s="17">
        <v>0.15568345747670001</v>
      </c>
      <c r="BF9" s="17">
        <v>6.8001678505769006E-2</v>
      </c>
      <c r="BG9" s="17">
        <v>0.13003948483553701</v>
      </c>
      <c r="BH9" s="17">
        <v>9.79672218798983E-2</v>
      </c>
      <c r="BI9" s="17"/>
      <c r="BJ9" s="17">
        <v>0.12531774784517399</v>
      </c>
      <c r="BK9" s="17">
        <v>0.15145268064458001</v>
      </c>
      <c r="BL9" s="17">
        <v>0.113016343671433</v>
      </c>
      <c r="BM9" s="17">
        <v>0.104063544402622</v>
      </c>
      <c r="BN9" s="17"/>
      <c r="BO9" s="17">
        <v>0.11255958415994</v>
      </c>
      <c r="BP9" s="17">
        <v>0.10531590756353799</v>
      </c>
      <c r="BQ9" s="17">
        <v>0.11389279292566599</v>
      </c>
      <c r="BR9" s="17"/>
      <c r="BS9" s="17">
        <v>0.10419312402063501</v>
      </c>
      <c r="BT9" s="17">
        <v>0.121047038300795</v>
      </c>
      <c r="BU9" s="17"/>
      <c r="BV9" s="17">
        <v>0.10166463788565699</v>
      </c>
      <c r="BW9" s="17">
        <v>0.106354880924995</v>
      </c>
      <c r="BX9" s="17">
        <v>0.12983692320465001</v>
      </c>
      <c r="BY9" s="17"/>
      <c r="BZ9" s="17">
        <v>0</v>
      </c>
      <c r="CA9" s="17">
        <v>0.13179361667255199</v>
      </c>
    </row>
    <row r="10" spans="2:79" x14ac:dyDescent="0.3">
      <c r="B10" s="18" t="s">
        <v>322</v>
      </c>
      <c r="C10" s="17">
        <v>0.190212779571586</v>
      </c>
      <c r="D10" s="17">
        <v>0.17959632666363601</v>
      </c>
      <c r="E10" s="17">
        <v>0.201862345576486</v>
      </c>
      <c r="F10" s="17"/>
      <c r="G10" s="17">
        <v>0.28758947249418698</v>
      </c>
      <c r="H10" s="17">
        <v>0.209715734030434</v>
      </c>
      <c r="I10" s="17">
        <v>0.216534973001975</v>
      </c>
      <c r="J10" s="17">
        <v>0.17100554115980299</v>
      </c>
      <c r="K10" s="17">
        <v>0.125999526206172</v>
      </c>
      <c r="L10" s="17">
        <v>0.14158286067112899</v>
      </c>
      <c r="M10" s="17"/>
      <c r="N10" s="17">
        <v>0.23667075759169701</v>
      </c>
      <c r="O10" s="17">
        <v>0.246777123250664</v>
      </c>
      <c r="P10" s="17">
        <v>0.133902011074822</v>
      </c>
      <c r="Q10" s="17">
        <v>0.13671856467780399</v>
      </c>
      <c r="R10" s="17"/>
      <c r="S10" s="17">
        <v>0.21984133724316399</v>
      </c>
      <c r="T10" s="17">
        <v>0.17799270649232199</v>
      </c>
      <c r="U10" s="17">
        <v>0.230334670320228</v>
      </c>
      <c r="V10" s="17">
        <v>0.152988939547584</v>
      </c>
      <c r="W10" s="17">
        <v>0.20039394332353599</v>
      </c>
      <c r="X10" s="17">
        <v>0.17330999107543399</v>
      </c>
      <c r="Y10" s="17">
        <v>0.105902539828324</v>
      </c>
      <c r="Z10" s="17">
        <v>0.16367980351973899</v>
      </c>
      <c r="AA10" s="17">
        <v>0.23705621035260799</v>
      </c>
      <c r="AB10" s="17">
        <v>0.228285660971528</v>
      </c>
      <c r="AC10" s="17">
        <v>0.24048574255864399</v>
      </c>
      <c r="AD10" s="17">
        <v>6.1975020574420302E-2</v>
      </c>
      <c r="AE10" s="17"/>
      <c r="AF10" s="17">
        <v>0.15364229095212301</v>
      </c>
      <c r="AG10" s="17">
        <v>0.225079419185584</v>
      </c>
      <c r="AH10" s="17">
        <v>0.183736024890192</v>
      </c>
      <c r="AI10" s="17">
        <v>0.123386166669016</v>
      </c>
      <c r="AJ10" s="17">
        <v>0.25435126832197702</v>
      </c>
      <c r="AK10" s="17"/>
      <c r="AL10" s="17">
        <v>0.22701457789855101</v>
      </c>
      <c r="AM10" s="17">
        <v>0.18327363881654499</v>
      </c>
      <c r="AN10" s="17">
        <v>0.175044904034828</v>
      </c>
      <c r="AO10" s="17">
        <v>0.14264390180977601</v>
      </c>
      <c r="AP10" s="17">
        <v>0.25300681344953502</v>
      </c>
      <c r="AQ10" s="17">
        <v>0.17304588261824999</v>
      </c>
      <c r="AR10" s="17"/>
      <c r="AS10" s="17">
        <v>0.259626711487776</v>
      </c>
      <c r="AT10" s="17">
        <v>0.20648497558304699</v>
      </c>
      <c r="AU10" s="17">
        <v>0.14253251301210901</v>
      </c>
      <c r="AV10" s="17">
        <v>0.13300003155591</v>
      </c>
      <c r="AW10" s="17">
        <v>6.49027649027379E-2</v>
      </c>
      <c r="AX10" s="17"/>
      <c r="AY10" s="17">
        <v>0.20445376090996201</v>
      </c>
      <c r="AZ10" s="17">
        <v>0.192296256450633</v>
      </c>
      <c r="BA10" s="17">
        <v>0.16215123144676</v>
      </c>
      <c r="BB10" s="17">
        <v>0.22415341709449699</v>
      </c>
      <c r="BC10" s="17">
        <v>0.10694631020076199</v>
      </c>
      <c r="BD10" s="17"/>
      <c r="BE10" s="17">
        <v>7.3580057055638998E-2</v>
      </c>
      <c r="BF10" s="17">
        <v>0.18731923173275</v>
      </c>
      <c r="BG10" s="17">
        <v>0.18426688664827701</v>
      </c>
      <c r="BH10" s="17">
        <v>0.21800376144063599</v>
      </c>
      <c r="BI10" s="17"/>
      <c r="BJ10" s="17">
        <v>9.5623812915968803E-2</v>
      </c>
      <c r="BK10" s="17">
        <v>0.24269492528337999</v>
      </c>
      <c r="BL10" s="17">
        <v>0.16361531441020999</v>
      </c>
      <c r="BM10" s="17">
        <v>0.21769321300674699</v>
      </c>
      <c r="BN10" s="17"/>
      <c r="BO10" s="17">
        <v>0.21470422237806</v>
      </c>
      <c r="BP10" s="17">
        <v>0.161309075250467</v>
      </c>
      <c r="BQ10" s="17">
        <v>0.19136387871802599</v>
      </c>
      <c r="BR10" s="17"/>
      <c r="BS10" s="17">
        <v>0.19431374491705899</v>
      </c>
      <c r="BT10" s="17">
        <v>0.18708973203006199</v>
      </c>
      <c r="BU10" s="17"/>
      <c r="BV10" s="17">
        <v>0.16047696953318699</v>
      </c>
      <c r="BW10" s="17">
        <v>0.193618055276365</v>
      </c>
      <c r="BX10" s="17">
        <v>0.196354283399716</v>
      </c>
      <c r="BY10" s="17"/>
      <c r="BZ10" s="17">
        <v>0.30197023009319701</v>
      </c>
      <c r="CA10" s="17">
        <v>0.26855738568520399</v>
      </c>
    </row>
    <row r="11" spans="2:79" x14ac:dyDescent="0.3">
      <c r="B11" s="18" t="s">
        <v>323</v>
      </c>
      <c r="C11" s="17">
        <v>0.28509834176931698</v>
      </c>
      <c r="D11" s="17">
        <v>0.29804852642394702</v>
      </c>
      <c r="E11" s="17">
        <v>0.27149406005100701</v>
      </c>
      <c r="F11" s="17"/>
      <c r="G11" s="17">
        <v>0.33715901303901702</v>
      </c>
      <c r="H11" s="17">
        <v>0.28287802065214601</v>
      </c>
      <c r="I11" s="17">
        <v>0.27196253756460997</v>
      </c>
      <c r="J11" s="17">
        <v>0.24284842142881</v>
      </c>
      <c r="K11" s="17">
        <v>0.27548128268694899</v>
      </c>
      <c r="L11" s="17">
        <v>0.29674446289823098</v>
      </c>
      <c r="M11" s="17"/>
      <c r="N11" s="17">
        <v>0.30586990638665701</v>
      </c>
      <c r="O11" s="17">
        <v>0.28028448752995699</v>
      </c>
      <c r="P11" s="17">
        <v>0.30305036277227099</v>
      </c>
      <c r="Q11" s="17">
        <v>0.266076222192002</v>
      </c>
      <c r="R11" s="17"/>
      <c r="S11" s="17">
        <v>0.27359417617362197</v>
      </c>
      <c r="T11" s="17">
        <v>0.38658722402537599</v>
      </c>
      <c r="U11" s="17">
        <v>0.26992928977804798</v>
      </c>
      <c r="V11" s="17">
        <v>0.21647736560266601</v>
      </c>
      <c r="W11" s="17">
        <v>0.35919157703383198</v>
      </c>
      <c r="X11" s="17">
        <v>0.31786605972438398</v>
      </c>
      <c r="Y11" s="17">
        <v>0.26424011511640699</v>
      </c>
      <c r="Z11" s="17">
        <v>0.32058273817572702</v>
      </c>
      <c r="AA11" s="17">
        <v>0.208518339930579</v>
      </c>
      <c r="AB11" s="17">
        <v>0.27668488396755903</v>
      </c>
      <c r="AC11" s="17">
        <v>0.15116626867167299</v>
      </c>
      <c r="AD11" s="17">
        <v>0.50163697275951102</v>
      </c>
      <c r="AE11" s="17"/>
      <c r="AF11" s="17">
        <v>0.273082772517664</v>
      </c>
      <c r="AG11" s="17">
        <v>0.30179609650001099</v>
      </c>
      <c r="AH11" s="17">
        <v>0.33718829712766701</v>
      </c>
      <c r="AI11" s="17">
        <v>0.25500569204956802</v>
      </c>
      <c r="AJ11" s="17">
        <v>0.26313083847623803</v>
      </c>
      <c r="AK11" s="17"/>
      <c r="AL11" s="17">
        <v>0.34582996498910501</v>
      </c>
      <c r="AM11" s="17">
        <v>0.29200550729396901</v>
      </c>
      <c r="AN11" s="17">
        <v>0.37045105198017098</v>
      </c>
      <c r="AO11" s="17">
        <v>0.22264898217130799</v>
      </c>
      <c r="AP11" s="17">
        <v>0.20477925514642101</v>
      </c>
      <c r="AQ11" s="17">
        <v>0.22388606739969</v>
      </c>
      <c r="AR11" s="17"/>
      <c r="AS11" s="17">
        <v>0.185256040374459</v>
      </c>
      <c r="AT11" s="17">
        <v>0.28282266090028002</v>
      </c>
      <c r="AU11" s="17">
        <v>0.38039241525553202</v>
      </c>
      <c r="AV11" s="17">
        <v>0.28825993455013299</v>
      </c>
      <c r="AW11" s="17">
        <v>0.17289036104455299</v>
      </c>
      <c r="AX11" s="17"/>
      <c r="AY11" s="17">
        <v>0.25726368126576799</v>
      </c>
      <c r="AZ11" s="17">
        <v>0.312142715708351</v>
      </c>
      <c r="BA11" s="17">
        <v>0.28320543114264302</v>
      </c>
      <c r="BB11" s="17">
        <v>0.25895944324077602</v>
      </c>
      <c r="BC11" s="17">
        <v>0.25342001106858902</v>
      </c>
      <c r="BD11" s="17"/>
      <c r="BE11" s="17">
        <v>0.278381964313132</v>
      </c>
      <c r="BF11" s="17">
        <v>0.26603177201384198</v>
      </c>
      <c r="BG11" s="17">
        <v>0.28892060347757897</v>
      </c>
      <c r="BH11" s="17">
        <v>0.29650973282513299</v>
      </c>
      <c r="BI11" s="17"/>
      <c r="BJ11" s="17">
        <v>0.22301612022565001</v>
      </c>
      <c r="BK11" s="17">
        <v>0.28073710960086501</v>
      </c>
      <c r="BL11" s="17">
        <v>0.32107639905083901</v>
      </c>
      <c r="BM11" s="17">
        <v>0.28232324042344498</v>
      </c>
      <c r="BN11" s="17"/>
      <c r="BO11" s="17">
        <v>0.207946089842585</v>
      </c>
      <c r="BP11" s="17">
        <v>0.305097652718959</v>
      </c>
      <c r="BQ11" s="17">
        <v>0.29759219919393998</v>
      </c>
      <c r="BR11" s="17"/>
      <c r="BS11" s="17">
        <v>0.29679137016364099</v>
      </c>
      <c r="BT11" s="17">
        <v>0.27146135705639302</v>
      </c>
      <c r="BU11" s="17"/>
      <c r="BV11" s="17">
        <v>0.38373948561009402</v>
      </c>
      <c r="BW11" s="17">
        <v>0.260403010999951</v>
      </c>
      <c r="BX11" s="17">
        <v>0.24466607972777099</v>
      </c>
      <c r="BY11" s="17"/>
      <c r="BZ11" s="17">
        <v>0.234086712974959</v>
      </c>
      <c r="CA11" s="17">
        <v>0.20178134017391</v>
      </c>
    </row>
    <row r="12" spans="2:79" x14ac:dyDescent="0.3">
      <c r="B12" s="18" t="s">
        <v>324</v>
      </c>
      <c r="C12" s="17">
        <v>0.15261309737318199</v>
      </c>
      <c r="D12" s="17">
        <v>0.143829259310265</v>
      </c>
      <c r="E12" s="17">
        <v>0.16462176171276399</v>
      </c>
      <c r="F12" s="17"/>
      <c r="G12" s="17">
        <v>6.6239665332821704E-2</v>
      </c>
      <c r="H12" s="17">
        <v>0.123031790603002</v>
      </c>
      <c r="I12" s="17">
        <v>0.178986078064238</v>
      </c>
      <c r="J12" s="17">
        <v>0.23097286328010899</v>
      </c>
      <c r="K12" s="17">
        <v>0.16799174266045</v>
      </c>
      <c r="L12" s="17">
        <v>0.15034071469315599</v>
      </c>
      <c r="M12" s="17"/>
      <c r="N12" s="17">
        <v>0.15586310855677499</v>
      </c>
      <c r="O12" s="17">
        <v>0.13155432145985599</v>
      </c>
      <c r="P12" s="17">
        <v>0.18476757782848499</v>
      </c>
      <c r="Q12" s="17">
        <v>0.14345428370369301</v>
      </c>
      <c r="R12" s="17"/>
      <c r="S12" s="17">
        <v>0.124982980878416</v>
      </c>
      <c r="T12" s="17">
        <v>0.14434958372499701</v>
      </c>
      <c r="U12" s="17">
        <v>0.11977669627165299</v>
      </c>
      <c r="V12" s="17">
        <v>0.21459324134844501</v>
      </c>
      <c r="W12" s="17">
        <v>0.125799159911959</v>
      </c>
      <c r="X12" s="17">
        <v>0.121353535459321</v>
      </c>
      <c r="Y12" s="17">
        <v>0.23681818962319601</v>
      </c>
      <c r="Z12" s="17">
        <v>5.4876164858793E-2</v>
      </c>
      <c r="AA12" s="17">
        <v>0.185532905932633</v>
      </c>
      <c r="AB12" s="17">
        <v>0.13138178584263099</v>
      </c>
      <c r="AC12" s="17">
        <v>0.19753000442579499</v>
      </c>
      <c r="AD12" s="17">
        <v>0</v>
      </c>
      <c r="AE12" s="17"/>
      <c r="AF12" s="17">
        <v>0.16495388217106999</v>
      </c>
      <c r="AG12" s="17">
        <v>0.14600067894254901</v>
      </c>
      <c r="AH12" s="17">
        <v>0.15454773812637601</v>
      </c>
      <c r="AI12" s="17">
        <v>0.151030534755177</v>
      </c>
      <c r="AJ12" s="17">
        <v>0.14450768825201701</v>
      </c>
      <c r="AK12" s="17"/>
      <c r="AL12" s="17">
        <v>0.107406543929445</v>
      </c>
      <c r="AM12" s="17">
        <v>0.12757914594667499</v>
      </c>
      <c r="AN12" s="17">
        <v>0.137863272176594</v>
      </c>
      <c r="AO12" s="17">
        <v>0.18340950363172301</v>
      </c>
      <c r="AP12" s="17">
        <v>0.16563893940631599</v>
      </c>
      <c r="AQ12" s="17">
        <v>0.26616784082749001</v>
      </c>
      <c r="AR12" s="17"/>
      <c r="AS12" s="17">
        <v>9.1262391722531006E-2</v>
      </c>
      <c r="AT12" s="17">
        <v>0.156927204994422</v>
      </c>
      <c r="AU12" s="17">
        <v>0.230858818634328</v>
      </c>
      <c r="AV12" s="17">
        <v>9.1212251482451795E-2</v>
      </c>
      <c r="AW12" s="17">
        <v>6.3456429365049805E-2</v>
      </c>
      <c r="AX12" s="17"/>
      <c r="AY12" s="17">
        <v>0.128828362991038</v>
      </c>
      <c r="AZ12" s="17">
        <v>0.13418900550038801</v>
      </c>
      <c r="BA12" s="17">
        <v>0.22860503026326701</v>
      </c>
      <c r="BB12" s="17">
        <v>0.13612058632926199</v>
      </c>
      <c r="BC12" s="17">
        <v>4.7907501550105501E-2</v>
      </c>
      <c r="BD12" s="17"/>
      <c r="BE12" s="17">
        <v>9.6252497189595901E-2</v>
      </c>
      <c r="BF12" s="17">
        <v>0.14684225274443999</v>
      </c>
      <c r="BG12" s="17">
        <v>0.15530531089013999</v>
      </c>
      <c r="BH12" s="17">
        <v>0.153634189633792</v>
      </c>
      <c r="BI12" s="17"/>
      <c r="BJ12" s="17">
        <v>0.118864040955588</v>
      </c>
      <c r="BK12" s="17">
        <v>0.134571254450193</v>
      </c>
      <c r="BL12" s="17">
        <v>0.154738853193638</v>
      </c>
      <c r="BM12" s="17">
        <v>0.156067286603497</v>
      </c>
      <c r="BN12" s="17"/>
      <c r="BO12" s="17">
        <v>0.15877442157403199</v>
      </c>
      <c r="BP12" s="17">
        <v>0.142465322414118</v>
      </c>
      <c r="BQ12" s="17">
        <v>0.149597285101429</v>
      </c>
      <c r="BR12" s="17"/>
      <c r="BS12" s="17">
        <v>0.161341175493557</v>
      </c>
      <c r="BT12" s="17">
        <v>0.14440338394225199</v>
      </c>
      <c r="BU12" s="17"/>
      <c r="BV12" s="17">
        <v>0.14103312410022301</v>
      </c>
      <c r="BW12" s="17">
        <v>0.153396881680186</v>
      </c>
      <c r="BX12" s="17">
        <v>0.14485484180563399</v>
      </c>
      <c r="BY12" s="17"/>
      <c r="BZ12" s="17">
        <v>0.248726293116282</v>
      </c>
      <c r="CA12" s="17">
        <v>0.215560392448778</v>
      </c>
    </row>
    <row r="13" spans="2:79" x14ac:dyDescent="0.3">
      <c r="B13" s="18" t="s">
        <v>325</v>
      </c>
      <c r="C13" s="17">
        <v>0.13089157432283499</v>
      </c>
      <c r="D13" s="17">
        <v>0.14424532915970001</v>
      </c>
      <c r="E13" s="17">
        <v>0.115979870448277</v>
      </c>
      <c r="F13" s="17"/>
      <c r="G13" s="17">
        <v>7.9923408539207402E-2</v>
      </c>
      <c r="H13" s="17">
        <v>0.111122051501994</v>
      </c>
      <c r="I13" s="17">
        <v>8.0815081625471699E-2</v>
      </c>
      <c r="J13" s="17">
        <v>0.18619094782929499</v>
      </c>
      <c r="K13" s="17">
        <v>0.19046658784881201</v>
      </c>
      <c r="L13" s="17">
        <v>0.140109054293894</v>
      </c>
      <c r="M13" s="17"/>
      <c r="N13" s="17">
        <v>7.3309641131388298E-2</v>
      </c>
      <c r="O13" s="17">
        <v>0.130722427851168</v>
      </c>
      <c r="P13" s="17">
        <v>0.13711898134026099</v>
      </c>
      <c r="Q13" s="17">
        <v>0.18028502043713601</v>
      </c>
      <c r="R13" s="17"/>
      <c r="S13" s="17">
        <v>0.107492195288159</v>
      </c>
      <c r="T13" s="17">
        <v>7.3541896773277396E-2</v>
      </c>
      <c r="U13" s="17">
        <v>0.128218218738924</v>
      </c>
      <c r="V13" s="17">
        <v>0.156636545743186</v>
      </c>
      <c r="W13" s="17">
        <v>0.10525001020857</v>
      </c>
      <c r="X13" s="17">
        <v>0.13131367108342001</v>
      </c>
      <c r="Y13" s="17">
        <v>0.19583292054344201</v>
      </c>
      <c r="Z13" s="17">
        <v>0.23981294532793199</v>
      </c>
      <c r="AA13" s="17">
        <v>0.11632286452051201</v>
      </c>
      <c r="AB13" s="17">
        <v>0.111242956940357</v>
      </c>
      <c r="AC13" s="17">
        <v>0.16348007374038101</v>
      </c>
      <c r="AD13" s="17">
        <v>0.225760814455537</v>
      </c>
      <c r="AE13" s="17"/>
      <c r="AF13" s="17">
        <v>0.11909624791502001</v>
      </c>
      <c r="AG13" s="17">
        <v>0.113487994663192</v>
      </c>
      <c r="AH13" s="17">
        <v>0.12751212587635799</v>
      </c>
      <c r="AI13" s="17">
        <v>0.22500585893386199</v>
      </c>
      <c r="AJ13" s="17">
        <v>0.126978184505805</v>
      </c>
      <c r="AK13" s="17"/>
      <c r="AL13" s="17">
        <v>0.116977215327436</v>
      </c>
      <c r="AM13" s="17">
        <v>0.11299698413506</v>
      </c>
      <c r="AN13" s="17">
        <v>8.19191561270457E-2</v>
      </c>
      <c r="AO13" s="17">
        <v>0.18562197510352599</v>
      </c>
      <c r="AP13" s="17">
        <v>0.108841911265027</v>
      </c>
      <c r="AQ13" s="17">
        <v>0.13140442707517799</v>
      </c>
      <c r="AR13" s="17"/>
      <c r="AS13" s="17">
        <v>0.10935304021997801</v>
      </c>
      <c r="AT13" s="17">
        <v>0.10607682242597501</v>
      </c>
      <c r="AU13" s="17">
        <v>0.12612826831374199</v>
      </c>
      <c r="AV13" s="17">
        <v>0.234826830863962</v>
      </c>
      <c r="AW13" s="17">
        <v>0.34871321378123499</v>
      </c>
      <c r="AX13" s="17"/>
      <c r="AY13" s="17">
        <v>0.10732737310440101</v>
      </c>
      <c r="AZ13" s="17">
        <v>0.11309701231585299</v>
      </c>
      <c r="BA13" s="17">
        <v>0.14404920667666499</v>
      </c>
      <c r="BB13" s="17">
        <v>0.196279674650637</v>
      </c>
      <c r="BC13" s="17">
        <v>0.17158032895757799</v>
      </c>
      <c r="BD13" s="17"/>
      <c r="BE13" s="17">
        <v>0.20807599940144</v>
      </c>
      <c r="BF13" s="17">
        <v>0.18678212800559499</v>
      </c>
      <c r="BG13" s="17">
        <v>0.115770902766635</v>
      </c>
      <c r="BH13" s="17">
        <v>0.11468560574968401</v>
      </c>
      <c r="BI13" s="17"/>
      <c r="BJ13" s="17">
        <v>0.265748816445394</v>
      </c>
      <c r="BK13" s="17">
        <v>8.2271116109208106E-2</v>
      </c>
      <c r="BL13" s="17">
        <v>0.141691206189513</v>
      </c>
      <c r="BM13" s="17">
        <v>0.104290957121252</v>
      </c>
      <c r="BN13" s="17"/>
      <c r="BO13" s="17">
        <v>0.18392662532982099</v>
      </c>
      <c r="BP13" s="17">
        <v>0.15961243387247701</v>
      </c>
      <c r="BQ13" s="17">
        <v>0.115626242835302</v>
      </c>
      <c r="BR13" s="17"/>
      <c r="BS13" s="17">
        <v>0.11440257570913601</v>
      </c>
      <c r="BT13" s="17">
        <v>0.14594035555513399</v>
      </c>
      <c r="BU13" s="17"/>
      <c r="BV13" s="17">
        <v>0.111569668675633</v>
      </c>
      <c r="BW13" s="17">
        <v>0.137099157459424</v>
      </c>
      <c r="BX13" s="17">
        <v>0.143428029104925</v>
      </c>
      <c r="BY13" s="17"/>
      <c r="BZ13" s="17">
        <v>9.6674899453581098E-2</v>
      </c>
      <c r="CA13" s="17">
        <v>0.134076950451403</v>
      </c>
    </row>
    <row r="14" spans="2:79" x14ac:dyDescent="0.3">
      <c r="B14" s="18" t="s">
        <v>326</v>
      </c>
      <c r="C14" s="17">
        <v>9.32457942423464E-2</v>
      </c>
      <c r="D14" s="17">
        <v>9.2834802876886099E-2</v>
      </c>
      <c r="E14" s="17">
        <v>9.1727422074379394E-2</v>
      </c>
      <c r="F14" s="17"/>
      <c r="G14" s="17">
        <v>4.1352372487472498E-2</v>
      </c>
      <c r="H14" s="17">
        <v>0.123459883569665</v>
      </c>
      <c r="I14" s="17">
        <v>5.0562763389027703E-2</v>
      </c>
      <c r="J14" s="17">
        <v>5.4462663507234797E-2</v>
      </c>
      <c r="K14" s="17">
        <v>0.16359863573686301</v>
      </c>
      <c r="L14" s="17">
        <v>0.121166306989084</v>
      </c>
      <c r="M14" s="17"/>
      <c r="N14" s="17">
        <v>7.5342274870120698E-2</v>
      </c>
      <c r="O14" s="17">
        <v>7.8018320758742599E-2</v>
      </c>
      <c r="P14" s="17">
        <v>0.12610553344117301</v>
      </c>
      <c r="Q14" s="17">
        <v>9.4382144684251906E-2</v>
      </c>
      <c r="R14" s="17"/>
      <c r="S14" s="17">
        <v>5.3275116033154303E-2</v>
      </c>
      <c r="T14" s="17">
        <v>9.8416939475271997E-2</v>
      </c>
      <c r="U14" s="17">
        <v>9.3090799448735995E-2</v>
      </c>
      <c r="V14" s="17">
        <v>6.4280075264205899E-2</v>
      </c>
      <c r="W14" s="17">
        <v>8.3051710680047297E-2</v>
      </c>
      <c r="X14" s="17">
        <v>0.14222740144343499</v>
      </c>
      <c r="Y14" s="17">
        <v>5.7563217592107002E-2</v>
      </c>
      <c r="Z14" s="17">
        <v>0</v>
      </c>
      <c r="AA14" s="17">
        <v>0.123575811307494</v>
      </c>
      <c r="AB14" s="17">
        <v>0.15183515422939101</v>
      </c>
      <c r="AC14" s="17">
        <v>0.11085077075862</v>
      </c>
      <c r="AD14" s="17">
        <v>0.137161450040969</v>
      </c>
      <c r="AE14" s="17"/>
      <c r="AF14" s="17">
        <v>0.120867908767677</v>
      </c>
      <c r="AG14" s="17">
        <v>7.2295860128432199E-2</v>
      </c>
      <c r="AH14" s="17">
        <v>8.3631824518346803E-2</v>
      </c>
      <c r="AI14" s="17">
        <v>7.6167808978776494E-2</v>
      </c>
      <c r="AJ14" s="17">
        <v>8.3641234052625302E-2</v>
      </c>
      <c r="AK14" s="17"/>
      <c r="AL14" s="17">
        <v>6.2322279680173398E-2</v>
      </c>
      <c r="AM14" s="17">
        <v>0.121821290027344</v>
      </c>
      <c r="AN14" s="17">
        <v>5.4687206196342403E-2</v>
      </c>
      <c r="AO14" s="17">
        <v>0.118715543039318</v>
      </c>
      <c r="AP14" s="17">
        <v>8.1379125626120194E-2</v>
      </c>
      <c r="AQ14" s="17">
        <v>0.114979596795993</v>
      </c>
      <c r="AR14" s="17"/>
      <c r="AS14" s="17">
        <v>0.115388614708407</v>
      </c>
      <c r="AT14" s="17">
        <v>9.7781123756714203E-2</v>
      </c>
      <c r="AU14" s="17">
        <v>5.9779851494315903E-2</v>
      </c>
      <c r="AV14" s="17">
        <v>0.102355731989826</v>
      </c>
      <c r="AW14" s="17">
        <v>0.113386152524768</v>
      </c>
      <c r="AX14" s="17"/>
      <c r="AY14" s="17">
        <v>0.106322763963683</v>
      </c>
      <c r="AZ14" s="17">
        <v>0.119286442544521</v>
      </c>
      <c r="BA14" s="17">
        <v>6.9811781309970594E-2</v>
      </c>
      <c r="BB14" s="17">
        <v>4.3793208453737097E-2</v>
      </c>
      <c r="BC14" s="17">
        <v>0.10858622752109599</v>
      </c>
      <c r="BD14" s="17"/>
      <c r="BE14" s="17">
        <v>0.123809687587703</v>
      </c>
      <c r="BF14" s="17">
        <v>0.110540539857251</v>
      </c>
      <c r="BG14" s="17">
        <v>8.9609417493835594E-2</v>
      </c>
      <c r="BH14" s="17">
        <v>8.6643062969226706E-2</v>
      </c>
      <c r="BI14" s="17"/>
      <c r="BJ14" s="17">
        <v>9.78101242145199E-2</v>
      </c>
      <c r="BK14" s="17">
        <v>8.5954135381477698E-2</v>
      </c>
      <c r="BL14" s="17">
        <v>9.4911406841599405E-2</v>
      </c>
      <c r="BM14" s="17">
        <v>9.2996253995510897E-2</v>
      </c>
      <c r="BN14" s="17"/>
      <c r="BO14" s="17">
        <v>0.111169497202835</v>
      </c>
      <c r="BP14" s="17">
        <v>8.29635153594174E-2</v>
      </c>
      <c r="BQ14" s="17">
        <v>9.1892160984221302E-2</v>
      </c>
      <c r="BR14" s="17"/>
      <c r="BS14" s="17">
        <v>9.4455201133800695E-2</v>
      </c>
      <c r="BT14" s="17">
        <v>9.2554997715625795E-2</v>
      </c>
      <c r="BU14" s="17"/>
      <c r="BV14" s="17">
        <v>7.5841314255540804E-2</v>
      </c>
      <c r="BW14" s="17">
        <v>0.108375624988541</v>
      </c>
      <c r="BX14" s="17">
        <v>9.5976422813126294E-2</v>
      </c>
      <c r="BY14" s="17"/>
      <c r="BZ14" s="17">
        <v>9.0828847333803503E-2</v>
      </c>
      <c r="CA14" s="17">
        <v>4.8230314568151897E-2</v>
      </c>
    </row>
    <row r="15" spans="2:79" x14ac:dyDescent="0.3">
      <c r="B15" s="18" t="s">
        <v>327</v>
      </c>
      <c r="C15" s="19">
        <v>3.5858674063063797E-2</v>
      </c>
      <c r="D15" s="19">
        <v>3.85400742867043E-2</v>
      </c>
      <c r="E15" s="19">
        <v>3.3854885522416098E-2</v>
      </c>
      <c r="F15" s="19"/>
      <c r="G15" s="19">
        <v>1.0620479697387501E-2</v>
      </c>
      <c r="H15" s="19">
        <v>0</v>
      </c>
      <c r="I15" s="19">
        <v>5.58563429585597E-2</v>
      </c>
      <c r="J15" s="19">
        <v>3.6050999180613302E-2</v>
      </c>
      <c r="K15" s="19">
        <v>3.2883002718937702E-2</v>
      </c>
      <c r="L15" s="19">
        <v>6.9281233982767795E-2</v>
      </c>
      <c r="M15" s="19"/>
      <c r="N15" s="19">
        <v>3.0876743074533398E-2</v>
      </c>
      <c r="O15" s="19">
        <v>4.9233566502269101E-2</v>
      </c>
      <c r="P15" s="19">
        <v>1.6381526650101098E-2</v>
      </c>
      <c r="Q15" s="19">
        <v>4.3195765023226099E-2</v>
      </c>
      <c r="R15" s="19"/>
      <c r="S15" s="19">
        <v>7.7791535091383196E-3</v>
      </c>
      <c r="T15" s="19">
        <v>3.3072779808072598E-2</v>
      </c>
      <c r="U15" s="19">
        <v>6.3196458113752005E-2</v>
      </c>
      <c r="V15" s="19">
        <v>6.3359673673270403E-2</v>
      </c>
      <c r="W15" s="19">
        <v>5.2070611185723099E-2</v>
      </c>
      <c r="X15" s="19">
        <v>3.4973317395033503E-2</v>
      </c>
      <c r="Y15" s="19">
        <v>2.87597961225728E-2</v>
      </c>
      <c r="Z15" s="19">
        <v>0</v>
      </c>
      <c r="AA15" s="19">
        <v>2.41897774749169E-2</v>
      </c>
      <c r="AB15" s="19">
        <v>5.0425298063056297E-2</v>
      </c>
      <c r="AC15" s="19">
        <v>6.11898865288205E-2</v>
      </c>
      <c r="AD15" s="19">
        <v>0</v>
      </c>
      <c r="AE15" s="19"/>
      <c r="AF15" s="19">
        <v>6.2310919188255501E-2</v>
      </c>
      <c r="AG15" s="19">
        <v>1.41764207361321E-2</v>
      </c>
      <c r="AH15" s="19">
        <v>1.3718200033977499E-2</v>
      </c>
      <c r="AI15" s="19">
        <v>9.6148944300068706E-2</v>
      </c>
      <c r="AJ15" s="19">
        <v>4.0010206979831903E-2</v>
      </c>
      <c r="AK15" s="19"/>
      <c r="AL15" s="19">
        <v>2.5549622739262701E-2</v>
      </c>
      <c r="AM15" s="19">
        <v>4.54592837060337E-2</v>
      </c>
      <c r="AN15" s="19">
        <v>4.90493483925993E-2</v>
      </c>
      <c r="AO15" s="19">
        <v>6.12577713922835E-2</v>
      </c>
      <c r="AP15" s="19">
        <v>0</v>
      </c>
      <c r="AQ15" s="19">
        <v>1.7593915669805501E-2</v>
      </c>
      <c r="AR15" s="19"/>
      <c r="AS15" s="19">
        <v>5.1675888717463897E-2</v>
      </c>
      <c r="AT15" s="19">
        <v>3.4347529981523101E-2</v>
      </c>
      <c r="AU15" s="19">
        <v>1.44249896974263E-2</v>
      </c>
      <c r="AV15" s="19">
        <v>5.6104252099752297E-2</v>
      </c>
      <c r="AW15" s="19">
        <v>5.9306571533427499E-2</v>
      </c>
      <c r="AX15" s="19"/>
      <c r="AY15" s="19">
        <v>6.3570466875525394E-2</v>
      </c>
      <c r="AZ15" s="19">
        <v>1.7266985550107999E-2</v>
      </c>
      <c r="BA15" s="19">
        <v>2.52213187592428E-2</v>
      </c>
      <c r="BB15" s="19">
        <v>3.7468374992904702E-2</v>
      </c>
      <c r="BC15" s="19">
        <v>0.102964955333262</v>
      </c>
      <c r="BD15" s="19"/>
      <c r="BE15" s="19">
        <v>6.4216336975790794E-2</v>
      </c>
      <c r="BF15" s="19">
        <v>3.44823971403527E-2</v>
      </c>
      <c r="BG15" s="19">
        <v>3.6087393887996103E-2</v>
      </c>
      <c r="BH15" s="19">
        <v>3.25564255016303E-2</v>
      </c>
      <c r="BI15" s="19"/>
      <c r="BJ15" s="19">
        <v>7.3619337397704598E-2</v>
      </c>
      <c r="BK15" s="19">
        <v>2.23187785302961E-2</v>
      </c>
      <c r="BL15" s="19">
        <v>1.09504766427678E-2</v>
      </c>
      <c r="BM15" s="19">
        <v>4.2565504446927402E-2</v>
      </c>
      <c r="BN15" s="19"/>
      <c r="BO15" s="19">
        <v>1.0919559512726299E-2</v>
      </c>
      <c r="BP15" s="19">
        <v>4.3236092821024003E-2</v>
      </c>
      <c r="BQ15" s="19">
        <v>4.0035440241416302E-2</v>
      </c>
      <c r="BR15" s="19"/>
      <c r="BS15" s="19">
        <v>3.4502808562170598E-2</v>
      </c>
      <c r="BT15" s="19">
        <v>3.7503135399736903E-2</v>
      </c>
      <c r="BU15" s="19"/>
      <c r="BV15" s="19">
        <v>2.5674799939665101E-2</v>
      </c>
      <c r="BW15" s="19">
        <v>4.0752388670538001E-2</v>
      </c>
      <c r="BX15" s="19">
        <v>4.4883419944178299E-2</v>
      </c>
      <c r="BY15" s="19"/>
      <c r="BZ15" s="19">
        <v>2.7713017028177401E-2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629</v>
      </c>
      <c r="D7" s="10">
        <v>308</v>
      </c>
      <c r="E7" s="10">
        <v>315</v>
      </c>
      <c r="F7" s="10"/>
      <c r="G7" s="10">
        <v>102</v>
      </c>
      <c r="H7" s="10">
        <v>99</v>
      </c>
      <c r="I7" s="10">
        <v>100</v>
      </c>
      <c r="J7" s="10">
        <v>89</v>
      </c>
      <c r="K7" s="10">
        <v>95</v>
      </c>
      <c r="L7" s="10">
        <v>144</v>
      </c>
      <c r="M7" s="10"/>
      <c r="N7" s="10">
        <v>154</v>
      </c>
      <c r="O7" s="10">
        <v>175</v>
      </c>
      <c r="P7" s="10">
        <v>131</v>
      </c>
      <c r="Q7" s="10">
        <v>164</v>
      </c>
      <c r="R7" s="10"/>
      <c r="S7" s="10">
        <v>90</v>
      </c>
      <c r="T7" s="10">
        <v>93</v>
      </c>
      <c r="U7" s="10">
        <v>50</v>
      </c>
      <c r="V7" s="10">
        <v>61</v>
      </c>
      <c r="W7" s="10">
        <v>37</v>
      </c>
      <c r="X7" s="10">
        <v>55</v>
      </c>
      <c r="Y7" s="10">
        <v>65</v>
      </c>
      <c r="Z7" s="10">
        <v>18</v>
      </c>
      <c r="AA7" s="10">
        <v>78</v>
      </c>
      <c r="AB7" s="10">
        <v>42</v>
      </c>
      <c r="AC7" s="10">
        <v>26</v>
      </c>
      <c r="AD7" s="10">
        <v>14</v>
      </c>
      <c r="AE7" s="10"/>
      <c r="AF7" s="10">
        <v>130</v>
      </c>
      <c r="AG7" s="10">
        <v>195</v>
      </c>
      <c r="AH7" s="10">
        <v>71</v>
      </c>
      <c r="AI7" s="10">
        <v>77</v>
      </c>
      <c r="AJ7" s="10">
        <v>33</v>
      </c>
      <c r="AK7" s="10"/>
      <c r="AL7" s="10">
        <v>145</v>
      </c>
      <c r="AM7" s="10">
        <v>124</v>
      </c>
      <c r="AN7" s="10">
        <v>70</v>
      </c>
      <c r="AO7" s="10">
        <v>128</v>
      </c>
      <c r="AP7" s="10">
        <v>48</v>
      </c>
      <c r="AQ7" s="10">
        <v>54</v>
      </c>
      <c r="AR7" s="10"/>
      <c r="AS7" s="10">
        <v>114</v>
      </c>
      <c r="AT7" s="10">
        <v>293</v>
      </c>
      <c r="AU7" s="10">
        <v>140</v>
      </c>
      <c r="AV7" s="10">
        <v>66</v>
      </c>
      <c r="AW7" s="10">
        <v>16</v>
      </c>
      <c r="AX7" s="10"/>
      <c r="AY7" s="10">
        <v>162</v>
      </c>
      <c r="AZ7" s="10">
        <v>220</v>
      </c>
      <c r="BA7" s="10">
        <v>140</v>
      </c>
      <c r="BB7" s="10">
        <v>83</v>
      </c>
      <c r="BC7" s="10">
        <v>19</v>
      </c>
      <c r="BD7" s="10"/>
      <c r="BE7" s="10">
        <v>30</v>
      </c>
      <c r="BF7" s="10">
        <v>106</v>
      </c>
      <c r="BG7" s="10">
        <v>299</v>
      </c>
      <c r="BH7" s="10">
        <v>190</v>
      </c>
      <c r="BI7" s="10"/>
      <c r="BJ7" s="10">
        <v>69</v>
      </c>
      <c r="BK7" s="10">
        <v>47</v>
      </c>
      <c r="BL7" s="10">
        <v>170</v>
      </c>
      <c r="BM7" s="10">
        <v>341</v>
      </c>
      <c r="BN7" s="10"/>
      <c r="BO7" s="10">
        <v>93</v>
      </c>
      <c r="BP7" s="10">
        <v>77</v>
      </c>
      <c r="BQ7" s="10">
        <v>456</v>
      </c>
      <c r="BR7" s="10"/>
      <c r="BS7" s="10">
        <v>322</v>
      </c>
      <c r="BT7" s="10">
        <v>305</v>
      </c>
      <c r="BU7" s="10"/>
      <c r="BV7" s="10">
        <v>153</v>
      </c>
      <c r="BW7" s="10">
        <v>250</v>
      </c>
      <c r="BX7" s="10">
        <v>188</v>
      </c>
      <c r="BY7" s="10"/>
      <c r="BZ7" s="10">
        <v>31</v>
      </c>
      <c r="CA7" s="10">
        <v>39</v>
      </c>
    </row>
    <row r="8" spans="2:79" ht="30" customHeight="1" x14ac:dyDescent="0.3">
      <c r="B8" s="11" t="s">
        <v>20</v>
      </c>
      <c r="C8" s="11">
        <v>629</v>
      </c>
      <c r="D8" s="11">
        <v>314</v>
      </c>
      <c r="E8" s="11">
        <v>309</v>
      </c>
      <c r="F8" s="11"/>
      <c r="G8" s="11">
        <v>98</v>
      </c>
      <c r="H8" s="11">
        <v>107</v>
      </c>
      <c r="I8" s="11">
        <v>100</v>
      </c>
      <c r="J8" s="11">
        <v>101</v>
      </c>
      <c r="K8" s="11">
        <v>88</v>
      </c>
      <c r="L8" s="11">
        <v>136</v>
      </c>
      <c r="M8" s="11"/>
      <c r="N8" s="11">
        <v>146</v>
      </c>
      <c r="O8" s="11">
        <v>175</v>
      </c>
      <c r="P8" s="11">
        <v>136</v>
      </c>
      <c r="Q8" s="11">
        <v>167</v>
      </c>
      <c r="R8" s="11"/>
      <c r="S8" s="11">
        <v>85</v>
      </c>
      <c r="T8" s="11">
        <v>88</v>
      </c>
      <c r="U8" s="11">
        <v>51</v>
      </c>
      <c r="V8" s="11">
        <v>62</v>
      </c>
      <c r="W8" s="11">
        <v>39</v>
      </c>
      <c r="X8" s="11">
        <v>54</v>
      </c>
      <c r="Y8" s="11">
        <v>60</v>
      </c>
      <c r="Z8" s="11">
        <v>19</v>
      </c>
      <c r="AA8" s="11">
        <v>76</v>
      </c>
      <c r="AB8" s="11">
        <v>47</v>
      </c>
      <c r="AC8" s="11">
        <v>33</v>
      </c>
      <c r="AD8" s="11">
        <v>16</v>
      </c>
      <c r="AE8" s="11"/>
      <c r="AF8" s="11">
        <v>127</v>
      </c>
      <c r="AG8" s="11">
        <v>196</v>
      </c>
      <c r="AH8" s="11">
        <v>68</v>
      </c>
      <c r="AI8" s="11">
        <v>79</v>
      </c>
      <c r="AJ8" s="11">
        <v>34</v>
      </c>
      <c r="AK8" s="11"/>
      <c r="AL8" s="11">
        <v>145</v>
      </c>
      <c r="AM8" s="11">
        <v>122</v>
      </c>
      <c r="AN8" s="11">
        <v>69</v>
      </c>
      <c r="AO8" s="11">
        <v>130</v>
      </c>
      <c r="AP8" s="11">
        <v>47</v>
      </c>
      <c r="AQ8" s="11">
        <v>54</v>
      </c>
      <c r="AR8" s="11"/>
      <c r="AS8" s="11">
        <v>112</v>
      </c>
      <c r="AT8" s="11">
        <v>294</v>
      </c>
      <c r="AU8" s="11">
        <v>142</v>
      </c>
      <c r="AV8" s="11">
        <v>65</v>
      </c>
      <c r="AW8" s="11">
        <v>17</v>
      </c>
      <c r="AX8" s="11"/>
      <c r="AY8" s="11">
        <v>158</v>
      </c>
      <c r="AZ8" s="11">
        <v>219</v>
      </c>
      <c r="BA8" s="11">
        <v>144</v>
      </c>
      <c r="BB8" s="11">
        <v>85</v>
      </c>
      <c r="BC8" s="11">
        <v>19</v>
      </c>
      <c r="BD8" s="11"/>
      <c r="BE8" s="11">
        <v>30</v>
      </c>
      <c r="BF8" s="11">
        <v>105</v>
      </c>
      <c r="BG8" s="11">
        <v>300</v>
      </c>
      <c r="BH8" s="11">
        <v>191</v>
      </c>
      <c r="BI8" s="11"/>
      <c r="BJ8" s="11">
        <v>72</v>
      </c>
      <c r="BK8" s="11">
        <v>46</v>
      </c>
      <c r="BL8" s="11">
        <v>171</v>
      </c>
      <c r="BM8" s="11">
        <v>338</v>
      </c>
      <c r="BN8" s="11"/>
      <c r="BO8" s="11">
        <v>95</v>
      </c>
      <c r="BP8" s="11">
        <v>79</v>
      </c>
      <c r="BQ8" s="11">
        <v>453</v>
      </c>
      <c r="BR8" s="11"/>
      <c r="BS8" s="11">
        <v>321</v>
      </c>
      <c r="BT8" s="11">
        <v>306</v>
      </c>
      <c r="BU8" s="11"/>
      <c r="BV8" s="11">
        <v>151</v>
      </c>
      <c r="BW8" s="11">
        <v>253</v>
      </c>
      <c r="BX8" s="11">
        <v>186</v>
      </c>
      <c r="BY8" s="11"/>
      <c r="BZ8" s="11">
        <v>31</v>
      </c>
      <c r="CA8" s="11">
        <v>40</v>
      </c>
    </row>
    <row r="9" spans="2:79" x14ac:dyDescent="0.3">
      <c r="B9" s="18" t="s">
        <v>321</v>
      </c>
      <c r="C9" s="17">
        <v>0.10126591302511501</v>
      </c>
      <c r="D9" s="17">
        <v>0.10165519575696901</v>
      </c>
      <c r="E9" s="17">
        <v>9.89403165537657E-2</v>
      </c>
      <c r="F9" s="17"/>
      <c r="G9" s="17">
        <v>0.15455726403095801</v>
      </c>
      <c r="H9" s="17">
        <v>4.5398709867625099E-2</v>
      </c>
      <c r="I9" s="17">
        <v>0.125797822566354</v>
      </c>
      <c r="J9" s="17">
        <v>0.12123148487199099</v>
      </c>
      <c r="K9" s="17">
        <v>8.4305932177976703E-2</v>
      </c>
      <c r="L9" s="17">
        <v>8.5093009510823103E-2</v>
      </c>
      <c r="M9" s="17"/>
      <c r="N9" s="17">
        <v>0.10044017516027499</v>
      </c>
      <c r="O9" s="17">
        <v>6.6012603178869395E-2</v>
      </c>
      <c r="P9" s="17">
        <v>0.123234746893292</v>
      </c>
      <c r="Q9" s="17">
        <v>0.11792103571987</v>
      </c>
      <c r="R9" s="17"/>
      <c r="S9" s="17">
        <v>0.114552530204829</v>
      </c>
      <c r="T9" s="17">
        <v>6.4417801452520601E-2</v>
      </c>
      <c r="U9" s="17">
        <v>8.10982085208653E-2</v>
      </c>
      <c r="V9" s="17">
        <v>0.13069629226697799</v>
      </c>
      <c r="W9" s="17">
        <v>0.109550982154882</v>
      </c>
      <c r="X9" s="17">
        <v>0.150560175163482</v>
      </c>
      <c r="Y9" s="17">
        <v>4.32935125039417E-2</v>
      </c>
      <c r="Z9" s="17">
        <v>0</v>
      </c>
      <c r="AA9" s="17">
        <v>0.105979731706334</v>
      </c>
      <c r="AB9" s="17">
        <v>9.1045542721258102E-2</v>
      </c>
      <c r="AC9" s="17">
        <v>0.19757091873638299</v>
      </c>
      <c r="AD9" s="17">
        <v>0.14178808037965501</v>
      </c>
      <c r="AE9" s="17"/>
      <c r="AF9" s="17">
        <v>0.113910695619466</v>
      </c>
      <c r="AG9" s="17">
        <v>9.0470654256300798E-2</v>
      </c>
      <c r="AH9" s="17">
        <v>2.8878342769897002E-2</v>
      </c>
      <c r="AI9" s="17">
        <v>0.103648731758696</v>
      </c>
      <c r="AJ9" s="17">
        <v>8.5110928442338002E-2</v>
      </c>
      <c r="AK9" s="17"/>
      <c r="AL9" s="17">
        <v>9.7872999549406495E-2</v>
      </c>
      <c r="AM9" s="17">
        <v>0.116457809410883</v>
      </c>
      <c r="AN9" s="17">
        <v>8.8117285494632394E-2</v>
      </c>
      <c r="AO9" s="17">
        <v>0.11398807898174999</v>
      </c>
      <c r="AP9" s="17">
        <v>1.8626734704486898E-2</v>
      </c>
      <c r="AQ9" s="17">
        <v>9.5509769187132706E-2</v>
      </c>
      <c r="AR9" s="17"/>
      <c r="AS9" s="17">
        <v>0.127506350022938</v>
      </c>
      <c r="AT9" s="17">
        <v>0.10478809249606599</v>
      </c>
      <c r="AU9" s="17">
        <v>7.2424708975335594E-2</v>
      </c>
      <c r="AV9" s="17">
        <v>9.8681054418767303E-2</v>
      </c>
      <c r="AW9" s="17">
        <v>0.118202964526469</v>
      </c>
      <c r="AX9" s="17"/>
      <c r="AY9" s="17">
        <v>8.9763663450743506E-2</v>
      </c>
      <c r="AZ9" s="17">
        <v>0.12536228470434699</v>
      </c>
      <c r="BA9" s="17">
        <v>0.103839692684966</v>
      </c>
      <c r="BB9" s="17">
        <v>4.8494710387820598E-2</v>
      </c>
      <c r="BC9" s="17">
        <v>0.16261702206881601</v>
      </c>
      <c r="BD9" s="17"/>
      <c r="BE9" s="17">
        <v>0.16934119306224099</v>
      </c>
      <c r="BF9" s="17">
        <v>8.8466167750511193E-2</v>
      </c>
      <c r="BG9" s="17">
        <v>9.8168630657389705E-2</v>
      </c>
      <c r="BH9" s="17">
        <v>9.9222684045935303E-2</v>
      </c>
      <c r="BI9" s="17"/>
      <c r="BJ9" s="17">
        <v>0.222417521310912</v>
      </c>
      <c r="BK9" s="17">
        <v>9.0988420083491006E-2</v>
      </c>
      <c r="BL9" s="17">
        <v>4.5354255589724002E-2</v>
      </c>
      <c r="BM9" s="17">
        <v>0.10596762721445201</v>
      </c>
      <c r="BN9" s="17"/>
      <c r="BO9" s="17">
        <v>9.3312488212566394E-2</v>
      </c>
      <c r="BP9" s="17">
        <v>0.12398544463689901</v>
      </c>
      <c r="BQ9" s="17">
        <v>9.9636679821327803E-2</v>
      </c>
      <c r="BR9" s="17"/>
      <c r="BS9" s="17">
        <v>8.4575372722884998E-2</v>
      </c>
      <c r="BT9" s="17">
        <v>0.119401189768459</v>
      </c>
      <c r="BU9" s="17"/>
      <c r="BV9" s="17">
        <v>9.0897673197189097E-2</v>
      </c>
      <c r="BW9" s="17">
        <v>9.6726881297464096E-2</v>
      </c>
      <c r="BX9" s="17">
        <v>0.113371615349722</v>
      </c>
      <c r="BY9" s="17"/>
      <c r="BZ9" s="17">
        <v>6.3885075240545403E-2</v>
      </c>
      <c r="CA9" s="17">
        <v>6.9423797119236796E-2</v>
      </c>
    </row>
    <row r="10" spans="2:79" x14ac:dyDescent="0.3">
      <c r="B10" s="18" t="s">
        <v>322</v>
      </c>
      <c r="C10" s="17">
        <v>0.113273662295932</v>
      </c>
      <c r="D10" s="17">
        <v>9.8204279330358898E-2</v>
      </c>
      <c r="E10" s="17">
        <v>0.13088093477142701</v>
      </c>
      <c r="F10" s="17"/>
      <c r="G10" s="17">
        <v>7.7391234431728101E-2</v>
      </c>
      <c r="H10" s="17">
        <v>0.13071882513248401</v>
      </c>
      <c r="I10" s="17">
        <v>0.11365381392877701</v>
      </c>
      <c r="J10" s="17">
        <v>9.0542382153585094E-2</v>
      </c>
      <c r="K10" s="17">
        <v>0.10821852987444899</v>
      </c>
      <c r="L10" s="17">
        <v>0.14521804013155001</v>
      </c>
      <c r="M10" s="17"/>
      <c r="N10" s="17">
        <v>0.12060675722457199</v>
      </c>
      <c r="O10" s="17">
        <v>0.113053383737338</v>
      </c>
      <c r="P10" s="17">
        <v>0.11571323732833701</v>
      </c>
      <c r="Q10" s="17">
        <v>0.10207671753509399</v>
      </c>
      <c r="R10" s="17"/>
      <c r="S10" s="17">
        <v>0.116741685138637</v>
      </c>
      <c r="T10" s="17">
        <v>9.3453322947735395E-2</v>
      </c>
      <c r="U10" s="17">
        <v>6.0849817822040297E-2</v>
      </c>
      <c r="V10" s="17">
        <v>9.1361571434661795E-2</v>
      </c>
      <c r="W10" s="17">
        <v>0.14009402508309499</v>
      </c>
      <c r="X10" s="17">
        <v>0.12910014826602201</v>
      </c>
      <c r="Y10" s="17">
        <v>0.109864612964858</v>
      </c>
      <c r="Z10" s="17">
        <v>0</v>
      </c>
      <c r="AA10" s="17">
        <v>0.13819807022186101</v>
      </c>
      <c r="AB10" s="17">
        <v>0.188480399808614</v>
      </c>
      <c r="AC10" s="17">
        <v>0.114528508395821</v>
      </c>
      <c r="AD10" s="17">
        <v>0.14209642192916</v>
      </c>
      <c r="AE10" s="17"/>
      <c r="AF10" s="17">
        <v>0.11034219948276799</v>
      </c>
      <c r="AG10" s="17">
        <v>9.7036603313546702E-2</v>
      </c>
      <c r="AH10" s="17">
        <v>0.14677895479237699</v>
      </c>
      <c r="AI10" s="17">
        <v>0.14134930132797699</v>
      </c>
      <c r="AJ10" s="17">
        <v>4.3519146440062002E-2</v>
      </c>
      <c r="AK10" s="17"/>
      <c r="AL10" s="17">
        <v>9.5920086621434406E-2</v>
      </c>
      <c r="AM10" s="17">
        <v>0.110029556168261</v>
      </c>
      <c r="AN10" s="17">
        <v>0.12532543944403099</v>
      </c>
      <c r="AO10" s="17">
        <v>0.134273550600018</v>
      </c>
      <c r="AP10" s="17">
        <v>5.16271680910503E-2</v>
      </c>
      <c r="AQ10" s="17">
        <v>9.7867171717614193E-2</v>
      </c>
      <c r="AR10" s="17"/>
      <c r="AS10" s="17">
        <v>9.9359739336748396E-2</v>
      </c>
      <c r="AT10" s="17">
        <v>0.111749364246745</v>
      </c>
      <c r="AU10" s="17">
        <v>0.11211454174967</v>
      </c>
      <c r="AV10" s="17">
        <v>0.12468041036649399</v>
      </c>
      <c r="AW10" s="17">
        <v>0.19962620455536401</v>
      </c>
      <c r="AX10" s="17"/>
      <c r="AY10" s="17">
        <v>0.114326242715634</v>
      </c>
      <c r="AZ10" s="17">
        <v>0.102688584160069</v>
      </c>
      <c r="BA10" s="17">
        <v>0.123030676950927</v>
      </c>
      <c r="BB10" s="17">
        <v>0.14088621230113299</v>
      </c>
      <c r="BC10" s="17">
        <v>5.6805328542134298E-2</v>
      </c>
      <c r="BD10" s="17"/>
      <c r="BE10" s="17">
        <v>9.3312982473271203E-2</v>
      </c>
      <c r="BF10" s="17">
        <v>7.8189863244764596E-2</v>
      </c>
      <c r="BG10" s="17">
        <v>0.11108527184087399</v>
      </c>
      <c r="BH10" s="17">
        <v>0.14140058664820301</v>
      </c>
      <c r="BI10" s="17"/>
      <c r="BJ10" s="17">
        <v>8.4314778908636798E-2</v>
      </c>
      <c r="BK10" s="17">
        <v>0.108593041246854</v>
      </c>
      <c r="BL10" s="17">
        <v>0.100796172583767</v>
      </c>
      <c r="BM10" s="17">
        <v>0.12706768633815799</v>
      </c>
      <c r="BN10" s="17"/>
      <c r="BO10" s="17">
        <v>0.13693611249127</v>
      </c>
      <c r="BP10" s="17">
        <v>8.3619813849616503E-2</v>
      </c>
      <c r="BQ10" s="17">
        <v>0.114224971685535</v>
      </c>
      <c r="BR10" s="17"/>
      <c r="BS10" s="17">
        <v>0.141879084099307</v>
      </c>
      <c r="BT10" s="17">
        <v>8.3969581045954797E-2</v>
      </c>
      <c r="BU10" s="17"/>
      <c r="BV10" s="17">
        <v>7.1089872238945001E-2</v>
      </c>
      <c r="BW10" s="17">
        <v>0.125726614547536</v>
      </c>
      <c r="BX10" s="17">
        <v>0.12632229425930599</v>
      </c>
      <c r="BY10" s="17"/>
      <c r="BZ10" s="17">
        <v>0.120190708103322</v>
      </c>
      <c r="CA10" s="17">
        <v>7.2136689865439405E-2</v>
      </c>
    </row>
    <row r="11" spans="2:79" x14ac:dyDescent="0.3">
      <c r="B11" s="18" t="s">
        <v>323</v>
      </c>
      <c r="C11" s="17">
        <v>0.181836290757529</v>
      </c>
      <c r="D11" s="17">
        <v>0.180720668935892</v>
      </c>
      <c r="E11" s="17">
        <v>0.18663639966645201</v>
      </c>
      <c r="F11" s="17"/>
      <c r="G11" s="17">
        <v>0.198684473817129</v>
      </c>
      <c r="H11" s="17">
        <v>0.26040935594377401</v>
      </c>
      <c r="I11" s="17">
        <v>0.20279870548404899</v>
      </c>
      <c r="J11" s="17">
        <v>0.17185324115624001</v>
      </c>
      <c r="K11" s="17">
        <v>0.13003264321170199</v>
      </c>
      <c r="L11" s="17">
        <v>0.13359905010074499</v>
      </c>
      <c r="M11" s="17"/>
      <c r="N11" s="17">
        <v>0.17360789882856301</v>
      </c>
      <c r="O11" s="17">
        <v>0.17616329884536699</v>
      </c>
      <c r="P11" s="17">
        <v>0.148334695224943</v>
      </c>
      <c r="Q11" s="17">
        <v>0.220980525892295</v>
      </c>
      <c r="R11" s="17"/>
      <c r="S11" s="17">
        <v>0.233515042221796</v>
      </c>
      <c r="T11" s="17">
        <v>8.9057662966915502E-2</v>
      </c>
      <c r="U11" s="17">
        <v>0.249218822167871</v>
      </c>
      <c r="V11" s="17">
        <v>0.20738637586474901</v>
      </c>
      <c r="W11" s="17">
        <v>0.24071995833523899</v>
      </c>
      <c r="X11" s="17">
        <v>0.12905096174408701</v>
      </c>
      <c r="Y11" s="17">
        <v>0.18695453697582801</v>
      </c>
      <c r="Z11" s="17">
        <v>0.34044336696222899</v>
      </c>
      <c r="AA11" s="17">
        <v>0.124890975336092</v>
      </c>
      <c r="AB11" s="17">
        <v>0.16146345734914699</v>
      </c>
      <c r="AC11" s="17">
        <v>0.20755870204419299</v>
      </c>
      <c r="AD11" s="17">
        <v>0.21183441239068401</v>
      </c>
      <c r="AE11" s="17"/>
      <c r="AF11" s="17">
        <v>0.17773111450017001</v>
      </c>
      <c r="AG11" s="17">
        <v>0.21701586760739699</v>
      </c>
      <c r="AH11" s="17">
        <v>0.155251617095337</v>
      </c>
      <c r="AI11" s="17">
        <v>0.154848833566161</v>
      </c>
      <c r="AJ11" s="17">
        <v>0.20219012488516599</v>
      </c>
      <c r="AK11" s="17"/>
      <c r="AL11" s="17">
        <v>0.21342440341647301</v>
      </c>
      <c r="AM11" s="17">
        <v>0.17182617276915699</v>
      </c>
      <c r="AN11" s="17">
        <v>0.22462749621921899</v>
      </c>
      <c r="AO11" s="17">
        <v>0.13901438899760901</v>
      </c>
      <c r="AP11" s="17">
        <v>0.139418097517541</v>
      </c>
      <c r="AQ11" s="17">
        <v>0.15010294075307801</v>
      </c>
      <c r="AR11" s="17"/>
      <c r="AS11" s="17">
        <v>0.147353082606347</v>
      </c>
      <c r="AT11" s="17">
        <v>0.19151152395021601</v>
      </c>
      <c r="AU11" s="17">
        <v>0.186750404528086</v>
      </c>
      <c r="AV11" s="17">
        <v>0.20361369500471699</v>
      </c>
      <c r="AW11" s="17">
        <v>0.11527593924556299</v>
      </c>
      <c r="AX11" s="17"/>
      <c r="AY11" s="17">
        <v>0.140900256509399</v>
      </c>
      <c r="AZ11" s="17">
        <v>0.201997442106188</v>
      </c>
      <c r="BA11" s="17">
        <v>0.196819083435569</v>
      </c>
      <c r="BB11" s="17">
        <v>0.187505123220186</v>
      </c>
      <c r="BC11" s="17">
        <v>0.147403140648217</v>
      </c>
      <c r="BD11" s="17"/>
      <c r="BE11" s="17">
        <v>0.21881429987277901</v>
      </c>
      <c r="BF11" s="17">
        <v>0.169964567266262</v>
      </c>
      <c r="BG11" s="17">
        <v>0.16340135884568399</v>
      </c>
      <c r="BH11" s="17">
        <v>0.20490871573847699</v>
      </c>
      <c r="BI11" s="17"/>
      <c r="BJ11" s="17">
        <v>0.19439705699493101</v>
      </c>
      <c r="BK11" s="17">
        <v>0.364630015770738</v>
      </c>
      <c r="BL11" s="17">
        <v>0.166559651796128</v>
      </c>
      <c r="BM11" s="17">
        <v>0.16015805421506901</v>
      </c>
      <c r="BN11" s="17"/>
      <c r="BO11" s="17">
        <v>0.20396196850201401</v>
      </c>
      <c r="BP11" s="17">
        <v>0.23572877589525701</v>
      </c>
      <c r="BQ11" s="17">
        <v>0.16694612839199599</v>
      </c>
      <c r="BR11" s="17"/>
      <c r="BS11" s="17">
        <v>0.18885245656515701</v>
      </c>
      <c r="BT11" s="17">
        <v>0.16940659465642599</v>
      </c>
      <c r="BU11" s="17"/>
      <c r="BV11" s="17">
        <v>0.151994446356713</v>
      </c>
      <c r="BW11" s="17">
        <v>0.20793400234849399</v>
      </c>
      <c r="BX11" s="17">
        <v>0.17506158217487799</v>
      </c>
      <c r="BY11" s="17"/>
      <c r="BZ11" s="17">
        <v>0.196137068599185</v>
      </c>
      <c r="CA11" s="17">
        <v>0.19315820598706299</v>
      </c>
    </row>
    <row r="12" spans="2:79" x14ac:dyDescent="0.3">
      <c r="B12" s="18" t="s">
        <v>324</v>
      </c>
      <c r="C12" s="17">
        <v>0.19882765901455399</v>
      </c>
      <c r="D12" s="17">
        <v>0.19906311828216799</v>
      </c>
      <c r="E12" s="17">
        <v>0.19974221270984199</v>
      </c>
      <c r="F12" s="17"/>
      <c r="G12" s="17">
        <v>0.17265992162043201</v>
      </c>
      <c r="H12" s="17">
        <v>0.119232586787428</v>
      </c>
      <c r="I12" s="17">
        <v>0.27226776389544999</v>
      </c>
      <c r="J12" s="17">
        <v>0.25653797119084099</v>
      </c>
      <c r="K12" s="17">
        <v>0.205744632306434</v>
      </c>
      <c r="L12" s="17">
        <v>0.178819587968187</v>
      </c>
      <c r="M12" s="17"/>
      <c r="N12" s="17">
        <v>0.19927202061688501</v>
      </c>
      <c r="O12" s="17">
        <v>0.20715588569658799</v>
      </c>
      <c r="P12" s="17">
        <v>0.23401891075143</v>
      </c>
      <c r="Q12" s="17">
        <v>0.16716647255079001</v>
      </c>
      <c r="R12" s="17"/>
      <c r="S12" s="17">
        <v>0.18095071324394399</v>
      </c>
      <c r="T12" s="17">
        <v>0.244910069451653</v>
      </c>
      <c r="U12" s="17">
        <v>0.158444568395743</v>
      </c>
      <c r="V12" s="17">
        <v>0.25270509061357799</v>
      </c>
      <c r="W12" s="17">
        <v>0.185840962897873</v>
      </c>
      <c r="X12" s="17">
        <v>0.198503165206565</v>
      </c>
      <c r="Y12" s="17">
        <v>0.27502911256550799</v>
      </c>
      <c r="Z12" s="17">
        <v>0.122103205817502</v>
      </c>
      <c r="AA12" s="17">
        <v>0.16643072564323999</v>
      </c>
      <c r="AB12" s="17">
        <v>0.137890243216788</v>
      </c>
      <c r="AC12" s="17">
        <v>0.11508005900919401</v>
      </c>
      <c r="AD12" s="17">
        <v>0.30128383289427002</v>
      </c>
      <c r="AE12" s="17"/>
      <c r="AF12" s="17">
        <v>0.234274838661475</v>
      </c>
      <c r="AG12" s="17">
        <v>0.17008564880159699</v>
      </c>
      <c r="AH12" s="17">
        <v>0.28517482439935599</v>
      </c>
      <c r="AI12" s="17">
        <v>0.17143016285177301</v>
      </c>
      <c r="AJ12" s="17">
        <v>0.205971373434613</v>
      </c>
      <c r="AK12" s="17"/>
      <c r="AL12" s="17">
        <v>0.15663824455401601</v>
      </c>
      <c r="AM12" s="17">
        <v>0.21091094819143499</v>
      </c>
      <c r="AN12" s="17">
        <v>0.29669419844501399</v>
      </c>
      <c r="AO12" s="17">
        <v>0.17120725682746099</v>
      </c>
      <c r="AP12" s="17">
        <v>0.19409870989067299</v>
      </c>
      <c r="AQ12" s="17">
        <v>0.27304639098112599</v>
      </c>
      <c r="AR12" s="17"/>
      <c r="AS12" s="17">
        <v>0.12326715487784801</v>
      </c>
      <c r="AT12" s="17">
        <v>0.22264737783973901</v>
      </c>
      <c r="AU12" s="17">
        <v>0.22355485249879201</v>
      </c>
      <c r="AV12" s="17">
        <v>0.18070074766574301</v>
      </c>
      <c r="AW12" s="17">
        <v>0.14686923895120399</v>
      </c>
      <c r="AX12" s="17"/>
      <c r="AY12" s="17">
        <v>0.14786848788240101</v>
      </c>
      <c r="AZ12" s="17">
        <v>0.21571888350448501</v>
      </c>
      <c r="BA12" s="17">
        <v>0.23121466514963099</v>
      </c>
      <c r="BB12" s="17">
        <v>0.21567675935346201</v>
      </c>
      <c r="BC12" s="17">
        <v>5.1689530446478497E-2</v>
      </c>
      <c r="BD12" s="17"/>
      <c r="BE12" s="17">
        <v>0.18095374689073099</v>
      </c>
      <c r="BF12" s="17">
        <v>0.145025659836854</v>
      </c>
      <c r="BG12" s="17">
        <v>0.21945595187254899</v>
      </c>
      <c r="BH12" s="17">
        <v>0.20280092153200299</v>
      </c>
      <c r="BI12" s="17"/>
      <c r="BJ12" s="17">
        <v>0.15179042661961301</v>
      </c>
      <c r="BK12" s="17">
        <v>0.12959319204813299</v>
      </c>
      <c r="BL12" s="17">
        <v>0.20139031181765299</v>
      </c>
      <c r="BM12" s="17">
        <v>0.21493520710980299</v>
      </c>
      <c r="BN12" s="17"/>
      <c r="BO12" s="17">
        <v>0.16098854395034301</v>
      </c>
      <c r="BP12" s="17">
        <v>0.17983976837072899</v>
      </c>
      <c r="BQ12" s="17">
        <v>0.20686791384275699</v>
      </c>
      <c r="BR12" s="17"/>
      <c r="BS12" s="17">
        <v>0.18704210965298901</v>
      </c>
      <c r="BT12" s="17">
        <v>0.212422355094191</v>
      </c>
      <c r="BU12" s="17"/>
      <c r="BV12" s="17">
        <v>0.19071288207552201</v>
      </c>
      <c r="BW12" s="17">
        <v>0.202921873552557</v>
      </c>
      <c r="BX12" s="17">
        <v>0.18298502869948399</v>
      </c>
      <c r="BY12" s="17"/>
      <c r="BZ12" s="17">
        <v>0.30088139392660002</v>
      </c>
      <c r="CA12" s="17">
        <v>0.18811796615171</v>
      </c>
    </row>
    <row r="13" spans="2:79" x14ac:dyDescent="0.3">
      <c r="B13" s="18" t="s">
        <v>325</v>
      </c>
      <c r="C13" s="17">
        <v>0.159303918169383</v>
      </c>
      <c r="D13" s="17">
        <v>0.15379242751873201</v>
      </c>
      <c r="E13" s="17">
        <v>0.16811987333667</v>
      </c>
      <c r="F13" s="17"/>
      <c r="G13" s="17">
        <v>0.17323256653601499</v>
      </c>
      <c r="H13" s="17">
        <v>0.21070339380630901</v>
      </c>
      <c r="I13" s="17">
        <v>0.101353786288683</v>
      </c>
      <c r="J13" s="17">
        <v>0.102862575978294</v>
      </c>
      <c r="K13" s="17">
        <v>0.22273235136050401</v>
      </c>
      <c r="L13" s="17">
        <v>0.152117548517926</v>
      </c>
      <c r="M13" s="17"/>
      <c r="N13" s="17">
        <v>0.124338751726171</v>
      </c>
      <c r="O13" s="17">
        <v>0.17877504073414399</v>
      </c>
      <c r="P13" s="17">
        <v>0.15467570180847301</v>
      </c>
      <c r="Q13" s="17">
        <v>0.17263254129295999</v>
      </c>
      <c r="R13" s="17"/>
      <c r="S13" s="17">
        <v>0.18023312526323801</v>
      </c>
      <c r="T13" s="17">
        <v>0.17627044333372099</v>
      </c>
      <c r="U13" s="17">
        <v>0.22635034612684801</v>
      </c>
      <c r="V13" s="17">
        <v>0.108543176038499</v>
      </c>
      <c r="W13" s="17">
        <v>8.4166398860644101E-2</v>
      </c>
      <c r="X13" s="17">
        <v>0.12832487651288299</v>
      </c>
      <c r="Y13" s="17">
        <v>0.164493244868928</v>
      </c>
      <c r="Z13" s="17">
        <v>0.16180829319328499</v>
      </c>
      <c r="AA13" s="17">
        <v>0.198494245565419</v>
      </c>
      <c r="AB13" s="17">
        <v>0.12091552139711</v>
      </c>
      <c r="AC13" s="17">
        <v>0.223352243654731</v>
      </c>
      <c r="AD13" s="17">
        <v>0</v>
      </c>
      <c r="AE13" s="17"/>
      <c r="AF13" s="17">
        <v>0.114587953989692</v>
      </c>
      <c r="AG13" s="17">
        <v>0.188578957498091</v>
      </c>
      <c r="AH13" s="17">
        <v>9.5326920767740006E-2</v>
      </c>
      <c r="AI13" s="17">
        <v>0.20236570009138999</v>
      </c>
      <c r="AJ13" s="17">
        <v>0.21325203781691801</v>
      </c>
      <c r="AK13" s="17"/>
      <c r="AL13" s="17">
        <v>0.20558907997065401</v>
      </c>
      <c r="AM13" s="17">
        <v>0.124440249415694</v>
      </c>
      <c r="AN13" s="17">
        <v>5.58617205679698E-2</v>
      </c>
      <c r="AO13" s="17">
        <v>0.18632383021486401</v>
      </c>
      <c r="AP13" s="17">
        <v>0.244366518785777</v>
      </c>
      <c r="AQ13" s="17">
        <v>0.178850634631393</v>
      </c>
      <c r="AR13" s="17"/>
      <c r="AS13" s="17">
        <v>0.17634248672750599</v>
      </c>
      <c r="AT13" s="17">
        <v>0.139755253372251</v>
      </c>
      <c r="AU13" s="17">
        <v>0.21857830011127599</v>
      </c>
      <c r="AV13" s="17">
        <v>0.114147036350213</v>
      </c>
      <c r="AW13" s="17">
        <v>6.1761871072676798E-2</v>
      </c>
      <c r="AX13" s="17"/>
      <c r="AY13" s="17">
        <v>0.167023481513076</v>
      </c>
      <c r="AZ13" s="17">
        <v>0.17868811657091499</v>
      </c>
      <c r="BA13" s="17">
        <v>0.13420199599320501</v>
      </c>
      <c r="BB13" s="17">
        <v>0.122982917022146</v>
      </c>
      <c r="BC13" s="17">
        <v>0.16475161125822299</v>
      </c>
      <c r="BD13" s="17"/>
      <c r="BE13" s="17">
        <v>2.8078994223134299E-2</v>
      </c>
      <c r="BF13" s="17">
        <v>0.18119050076983101</v>
      </c>
      <c r="BG13" s="17">
        <v>0.17809041049928601</v>
      </c>
      <c r="BH13" s="17">
        <v>0.13662027031860399</v>
      </c>
      <c r="BI13" s="17"/>
      <c r="BJ13" s="17">
        <v>0.150602855534544</v>
      </c>
      <c r="BK13" s="17">
        <v>0.15528930513931199</v>
      </c>
      <c r="BL13" s="17">
        <v>0.20958017749663799</v>
      </c>
      <c r="BM13" s="17">
        <v>0.13715370523074499</v>
      </c>
      <c r="BN13" s="17"/>
      <c r="BO13" s="17">
        <v>0.197981816134676</v>
      </c>
      <c r="BP13" s="17">
        <v>0.14242902117313899</v>
      </c>
      <c r="BQ13" s="17">
        <v>0.155181990357734</v>
      </c>
      <c r="BR13" s="17"/>
      <c r="BS13" s="17">
        <v>0.176215718451951</v>
      </c>
      <c r="BT13" s="17">
        <v>0.14255124842599101</v>
      </c>
      <c r="BU13" s="17"/>
      <c r="BV13" s="17">
        <v>0.187315697179296</v>
      </c>
      <c r="BW13" s="17">
        <v>0.13372750765678099</v>
      </c>
      <c r="BX13" s="17">
        <v>0.14953982020180101</v>
      </c>
      <c r="BY13" s="17"/>
      <c r="BZ13" s="17">
        <v>0.16142751364389199</v>
      </c>
      <c r="CA13" s="17">
        <v>0.222239344965347</v>
      </c>
    </row>
    <row r="14" spans="2:79" x14ac:dyDescent="0.3">
      <c r="B14" s="18" t="s">
        <v>326</v>
      </c>
      <c r="C14" s="17">
        <v>0.15946941491640801</v>
      </c>
      <c r="D14" s="17">
        <v>0.16402432924083399</v>
      </c>
      <c r="E14" s="17">
        <v>0.15125568614916701</v>
      </c>
      <c r="F14" s="17"/>
      <c r="G14" s="17">
        <v>0.18606761101939301</v>
      </c>
      <c r="H14" s="17">
        <v>0.173674974101619</v>
      </c>
      <c r="I14" s="17">
        <v>8.3733249432681706E-2</v>
      </c>
      <c r="J14" s="17">
        <v>0.19544862724707401</v>
      </c>
      <c r="K14" s="17">
        <v>0.15627613999627199</v>
      </c>
      <c r="L14" s="17">
        <v>0.16034475058460901</v>
      </c>
      <c r="M14" s="17"/>
      <c r="N14" s="17">
        <v>0.18331596859160401</v>
      </c>
      <c r="O14" s="17">
        <v>0.147518483870968</v>
      </c>
      <c r="P14" s="17">
        <v>0.164772432867832</v>
      </c>
      <c r="Q14" s="17">
        <v>0.146017061962711</v>
      </c>
      <c r="R14" s="17"/>
      <c r="S14" s="17">
        <v>0.130192458204893</v>
      </c>
      <c r="T14" s="17">
        <v>0.21652388992566099</v>
      </c>
      <c r="U14" s="17">
        <v>0.14556763415895799</v>
      </c>
      <c r="V14" s="17">
        <v>0.116997524173805</v>
      </c>
      <c r="W14" s="17">
        <v>0.160593568155805</v>
      </c>
      <c r="X14" s="17">
        <v>0.179122062159602</v>
      </c>
      <c r="Y14" s="17">
        <v>0.13118934201640101</v>
      </c>
      <c r="Z14" s="17">
        <v>0.167600939326017</v>
      </c>
      <c r="AA14" s="17">
        <v>0.17581384763910701</v>
      </c>
      <c r="AB14" s="17">
        <v>0.20578645235759199</v>
      </c>
      <c r="AC14" s="17">
        <v>7.1021734034695694E-2</v>
      </c>
      <c r="AD14" s="17">
        <v>0.20299725240623101</v>
      </c>
      <c r="AE14" s="17"/>
      <c r="AF14" s="17">
        <v>0.13539092637644201</v>
      </c>
      <c r="AG14" s="17">
        <v>0.157932616980794</v>
      </c>
      <c r="AH14" s="17">
        <v>0.18322876075462799</v>
      </c>
      <c r="AI14" s="17">
        <v>0.15169410550915499</v>
      </c>
      <c r="AJ14" s="17">
        <v>8.9580425289962504E-2</v>
      </c>
      <c r="AK14" s="17"/>
      <c r="AL14" s="17">
        <v>0.136297889118802</v>
      </c>
      <c r="AM14" s="17">
        <v>0.16573536496961</v>
      </c>
      <c r="AN14" s="17">
        <v>0.13600485426831099</v>
      </c>
      <c r="AO14" s="17">
        <v>0.180110987474216</v>
      </c>
      <c r="AP14" s="17">
        <v>0.20693479516031801</v>
      </c>
      <c r="AQ14" s="17">
        <v>0.117792570975934</v>
      </c>
      <c r="AR14" s="17"/>
      <c r="AS14" s="17">
        <v>0.20964453376976899</v>
      </c>
      <c r="AT14" s="17">
        <v>0.13575744264437301</v>
      </c>
      <c r="AU14" s="17">
        <v>0.13818581378129099</v>
      </c>
      <c r="AV14" s="17">
        <v>0.19105150635909901</v>
      </c>
      <c r="AW14" s="17">
        <v>0.29895721011529502</v>
      </c>
      <c r="AX14" s="17"/>
      <c r="AY14" s="17">
        <v>0.20508514155461499</v>
      </c>
      <c r="AZ14" s="17">
        <v>0.13358587362899499</v>
      </c>
      <c r="BA14" s="17">
        <v>0.14758395262615701</v>
      </c>
      <c r="BB14" s="17">
        <v>0.15788824260440401</v>
      </c>
      <c r="BC14" s="17">
        <v>0.21701654050703201</v>
      </c>
      <c r="BD14" s="17"/>
      <c r="BE14" s="17">
        <v>0.15238493220055499</v>
      </c>
      <c r="BF14" s="17">
        <v>0.19743605869910599</v>
      </c>
      <c r="BG14" s="17">
        <v>0.161157127308484</v>
      </c>
      <c r="BH14" s="17">
        <v>0.14045785658075299</v>
      </c>
      <c r="BI14" s="17"/>
      <c r="BJ14" s="17">
        <v>0.10676050663354</v>
      </c>
      <c r="BK14" s="17">
        <v>0.12945496989482699</v>
      </c>
      <c r="BL14" s="17">
        <v>0.18085307030204201</v>
      </c>
      <c r="BM14" s="17">
        <v>0.16487912571915</v>
      </c>
      <c r="BN14" s="17"/>
      <c r="BO14" s="17">
        <v>0.196643859409139</v>
      </c>
      <c r="BP14" s="17">
        <v>0.13885272163153201</v>
      </c>
      <c r="BQ14" s="17">
        <v>0.156315942965017</v>
      </c>
      <c r="BR14" s="17"/>
      <c r="BS14" s="17">
        <v>0.16099993809787599</v>
      </c>
      <c r="BT14" s="17">
        <v>0.15885215429247701</v>
      </c>
      <c r="BU14" s="17"/>
      <c r="BV14" s="17">
        <v>0.172409385467168</v>
      </c>
      <c r="BW14" s="17">
        <v>0.16959689117853</v>
      </c>
      <c r="BX14" s="17">
        <v>0.15840786022051001</v>
      </c>
      <c r="BY14" s="17"/>
      <c r="BZ14" s="17">
        <v>0.101394520812643</v>
      </c>
      <c r="CA14" s="17">
        <v>0.18530894650881599</v>
      </c>
    </row>
    <row r="15" spans="2:79" x14ac:dyDescent="0.3">
      <c r="B15" s="18" t="s">
        <v>327</v>
      </c>
      <c r="C15" s="19">
        <v>8.60231418210783E-2</v>
      </c>
      <c r="D15" s="19">
        <v>0.102539980935045</v>
      </c>
      <c r="E15" s="19">
        <v>6.4424576812675702E-2</v>
      </c>
      <c r="F15" s="19"/>
      <c r="G15" s="19">
        <v>3.74069285443452E-2</v>
      </c>
      <c r="H15" s="19">
        <v>5.98621543607602E-2</v>
      </c>
      <c r="I15" s="19">
        <v>0.100394858404005</v>
      </c>
      <c r="J15" s="19">
        <v>6.15237174019755E-2</v>
      </c>
      <c r="K15" s="19">
        <v>9.2689771072662894E-2</v>
      </c>
      <c r="L15" s="19">
        <v>0.14480801318615999</v>
      </c>
      <c r="M15" s="19"/>
      <c r="N15" s="19">
        <v>9.8418427851929502E-2</v>
      </c>
      <c r="O15" s="19">
        <v>0.111321303936726</v>
      </c>
      <c r="P15" s="19">
        <v>5.9250275125693502E-2</v>
      </c>
      <c r="Q15" s="19">
        <v>7.3205645046280396E-2</v>
      </c>
      <c r="R15" s="19"/>
      <c r="S15" s="19">
        <v>4.3814445722663298E-2</v>
      </c>
      <c r="T15" s="19">
        <v>0.115366809921793</v>
      </c>
      <c r="U15" s="19">
        <v>7.8470602807674705E-2</v>
      </c>
      <c r="V15" s="19">
        <v>9.2309969607729705E-2</v>
      </c>
      <c r="W15" s="19">
        <v>7.9034104512461997E-2</v>
      </c>
      <c r="X15" s="19">
        <v>8.5338610947358395E-2</v>
      </c>
      <c r="Y15" s="19">
        <v>8.9175638104536104E-2</v>
      </c>
      <c r="Z15" s="19">
        <v>0.20804419470096799</v>
      </c>
      <c r="AA15" s="19">
        <v>9.0192403887948094E-2</v>
      </c>
      <c r="AB15" s="19">
        <v>9.4418383149490998E-2</v>
      </c>
      <c r="AC15" s="19">
        <v>7.0887834124982493E-2</v>
      </c>
      <c r="AD15" s="19">
        <v>0</v>
      </c>
      <c r="AE15" s="19"/>
      <c r="AF15" s="19">
        <v>0.113762271369986</v>
      </c>
      <c r="AG15" s="19">
        <v>7.8879651542274401E-2</v>
      </c>
      <c r="AH15" s="19">
        <v>0.105360579420665</v>
      </c>
      <c r="AI15" s="19">
        <v>7.4663164894847395E-2</v>
      </c>
      <c r="AJ15" s="19">
        <v>0.16037596369094101</v>
      </c>
      <c r="AK15" s="19"/>
      <c r="AL15" s="19">
        <v>9.4257296769214405E-2</v>
      </c>
      <c r="AM15" s="19">
        <v>0.100599899074959</v>
      </c>
      <c r="AN15" s="19">
        <v>7.3369005560822806E-2</v>
      </c>
      <c r="AO15" s="19">
        <v>7.5081906904082896E-2</v>
      </c>
      <c r="AP15" s="19">
        <v>0.14492797585015499</v>
      </c>
      <c r="AQ15" s="19">
        <v>8.6830521753721995E-2</v>
      </c>
      <c r="AR15" s="19"/>
      <c r="AS15" s="19">
        <v>0.116526652658844</v>
      </c>
      <c r="AT15" s="19">
        <v>9.37909454506098E-2</v>
      </c>
      <c r="AU15" s="19">
        <v>4.8391378355548499E-2</v>
      </c>
      <c r="AV15" s="19">
        <v>8.7125549834966204E-2</v>
      </c>
      <c r="AW15" s="19">
        <v>5.9306571533427499E-2</v>
      </c>
      <c r="AX15" s="19"/>
      <c r="AY15" s="19">
        <v>0.13503272637413199</v>
      </c>
      <c r="AZ15" s="19">
        <v>4.1958815325002001E-2</v>
      </c>
      <c r="BA15" s="19">
        <v>6.3309933159544807E-2</v>
      </c>
      <c r="BB15" s="19">
        <v>0.12656603511084799</v>
      </c>
      <c r="BC15" s="19">
        <v>0.199716826529099</v>
      </c>
      <c r="BD15" s="19"/>
      <c r="BE15" s="19">
        <v>0.157113851277289</v>
      </c>
      <c r="BF15" s="19">
        <v>0.13972718243266999</v>
      </c>
      <c r="BG15" s="19">
        <v>6.8641248975732094E-2</v>
      </c>
      <c r="BH15" s="19">
        <v>7.4588965136023894E-2</v>
      </c>
      <c r="BI15" s="19"/>
      <c r="BJ15" s="19">
        <v>8.9716853997822602E-2</v>
      </c>
      <c r="BK15" s="19">
        <v>2.1451055816644901E-2</v>
      </c>
      <c r="BL15" s="19">
        <v>9.5466360414047699E-2</v>
      </c>
      <c r="BM15" s="19">
        <v>8.9838594172622702E-2</v>
      </c>
      <c r="BN15" s="19"/>
      <c r="BO15" s="19">
        <v>1.01752112999925E-2</v>
      </c>
      <c r="BP15" s="19">
        <v>9.5544454442827303E-2</v>
      </c>
      <c r="BQ15" s="19">
        <v>0.100826372935633</v>
      </c>
      <c r="BR15" s="19"/>
      <c r="BS15" s="19">
        <v>6.0435320409834702E-2</v>
      </c>
      <c r="BT15" s="19">
        <v>0.11339687671650001</v>
      </c>
      <c r="BU15" s="19"/>
      <c r="BV15" s="19">
        <v>0.135580043485167</v>
      </c>
      <c r="BW15" s="19">
        <v>6.3366229418636802E-2</v>
      </c>
      <c r="BX15" s="19">
        <v>9.4311799094298501E-2</v>
      </c>
      <c r="BY15" s="19"/>
      <c r="BZ15" s="19">
        <v>5.6083719673812003E-2</v>
      </c>
      <c r="CA15" s="19">
        <v>6.9615049402387802E-2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629</v>
      </c>
      <c r="D7" s="10">
        <v>308</v>
      </c>
      <c r="E7" s="10">
        <v>315</v>
      </c>
      <c r="F7" s="10"/>
      <c r="G7" s="10">
        <v>102</v>
      </c>
      <c r="H7" s="10">
        <v>99</v>
      </c>
      <c r="I7" s="10">
        <v>100</v>
      </c>
      <c r="J7" s="10">
        <v>89</v>
      </c>
      <c r="K7" s="10">
        <v>95</v>
      </c>
      <c r="L7" s="10">
        <v>144</v>
      </c>
      <c r="M7" s="10"/>
      <c r="N7" s="10">
        <v>154</v>
      </c>
      <c r="O7" s="10">
        <v>175</v>
      </c>
      <c r="P7" s="10">
        <v>131</v>
      </c>
      <c r="Q7" s="10">
        <v>164</v>
      </c>
      <c r="R7" s="10"/>
      <c r="S7" s="10">
        <v>90</v>
      </c>
      <c r="T7" s="10">
        <v>93</v>
      </c>
      <c r="U7" s="10">
        <v>50</v>
      </c>
      <c r="V7" s="10">
        <v>61</v>
      </c>
      <c r="W7" s="10">
        <v>37</v>
      </c>
      <c r="X7" s="10">
        <v>55</v>
      </c>
      <c r="Y7" s="10">
        <v>65</v>
      </c>
      <c r="Z7" s="10">
        <v>18</v>
      </c>
      <c r="AA7" s="10">
        <v>78</v>
      </c>
      <c r="AB7" s="10">
        <v>42</v>
      </c>
      <c r="AC7" s="10">
        <v>26</v>
      </c>
      <c r="AD7" s="10">
        <v>14</v>
      </c>
      <c r="AE7" s="10"/>
      <c r="AF7" s="10">
        <v>130</v>
      </c>
      <c r="AG7" s="10">
        <v>195</v>
      </c>
      <c r="AH7" s="10">
        <v>71</v>
      </c>
      <c r="AI7" s="10">
        <v>77</v>
      </c>
      <c r="AJ7" s="10">
        <v>33</v>
      </c>
      <c r="AK7" s="10"/>
      <c r="AL7" s="10">
        <v>145</v>
      </c>
      <c r="AM7" s="10">
        <v>124</v>
      </c>
      <c r="AN7" s="10">
        <v>70</v>
      </c>
      <c r="AO7" s="10">
        <v>128</v>
      </c>
      <c r="AP7" s="10">
        <v>48</v>
      </c>
      <c r="AQ7" s="10">
        <v>54</v>
      </c>
      <c r="AR7" s="10"/>
      <c r="AS7" s="10">
        <v>114</v>
      </c>
      <c r="AT7" s="10">
        <v>293</v>
      </c>
      <c r="AU7" s="10">
        <v>140</v>
      </c>
      <c r="AV7" s="10">
        <v>66</v>
      </c>
      <c r="AW7" s="10">
        <v>16</v>
      </c>
      <c r="AX7" s="10"/>
      <c r="AY7" s="10">
        <v>162</v>
      </c>
      <c r="AZ7" s="10">
        <v>220</v>
      </c>
      <c r="BA7" s="10">
        <v>140</v>
      </c>
      <c r="BB7" s="10">
        <v>83</v>
      </c>
      <c r="BC7" s="10">
        <v>19</v>
      </c>
      <c r="BD7" s="10"/>
      <c r="BE7" s="10">
        <v>30</v>
      </c>
      <c r="BF7" s="10">
        <v>106</v>
      </c>
      <c r="BG7" s="10">
        <v>299</v>
      </c>
      <c r="BH7" s="10">
        <v>190</v>
      </c>
      <c r="BI7" s="10"/>
      <c r="BJ7" s="10">
        <v>69</v>
      </c>
      <c r="BK7" s="10">
        <v>47</v>
      </c>
      <c r="BL7" s="10">
        <v>170</v>
      </c>
      <c r="BM7" s="10">
        <v>341</v>
      </c>
      <c r="BN7" s="10"/>
      <c r="BO7" s="10">
        <v>93</v>
      </c>
      <c r="BP7" s="10">
        <v>77</v>
      </c>
      <c r="BQ7" s="10">
        <v>456</v>
      </c>
      <c r="BR7" s="10"/>
      <c r="BS7" s="10">
        <v>322</v>
      </c>
      <c r="BT7" s="10">
        <v>305</v>
      </c>
      <c r="BU7" s="10"/>
      <c r="BV7" s="10">
        <v>153</v>
      </c>
      <c r="BW7" s="10">
        <v>250</v>
      </c>
      <c r="BX7" s="10">
        <v>188</v>
      </c>
      <c r="BY7" s="10"/>
      <c r="BZ7" s="10">
        <v>31</v>
      </c>
      <c r="CA7" s="10">
        <v>39</v>
      </c>
    </row>
    <row r="8" spans="2:79" ht="30" customHeight="1" x14ac:dyDescent="0.3">
      <c r="B8" s="11" t="s">
        <v>20</v>
      </c>
      <c r="C8" s="11">
        <v>629</v>
      </c>
      <c r="D8" s="11">
        <v>314</v>
      </c>
      <c r="E8" s="11">
        <v>309</v>
      </c>
      <c r="F8" s="11"/>
      <c r="G8" s="11">
        <v>98</v>
      </c>
      <c r="H8" s="11">
        <v>107</v>
      </c>
      <c r="I8" s="11">
        <v>100</v>
      </c>
      <c r="J8" s="11">
        <v>101</v>
      </c>
      <c r="K8" s="11">
        <v>88</v>
      </c>
      <c r="L8" s="11">
        <v>136</v>
      </c>
      <c r="M8" s="11"/>
      <c r="N8" s="11">
        <v>146</v>
      </c>
      <c r="O8" s="11">
        <v>175</v>
      </c>
      <c r="P8" s="11">
        <v>136</v>
      </c>
      <c r="Q8" s="11">
        <v>167</v>
      </c>
      <c r="R8" s="11"/>
      <c r="S8" s="11">
        <v>85</v>
      </c>
      <c r="T8" s="11">
        <v>88</v>
      </c>
      <c r="U8" s="11">
        <v>51</v>
      </c>
      <c r="V8" s="11">
        <v>62</v>
      </c>
      <c r="W8" s="11">
        <v>39</v>
      </c>
      <c r="X8" s="11">
        <v>54</v>
      </c>
      <c r="Y8" s="11">
        <v>60</v>
      </c>
      <c r="Z8" s="11">
        <v>19</v>
      </c>
      <c r="AA8" s="11">
        <v>76</v>
      </c>
      <c r="AB8" s="11">
        <v>47</v>
      </c>
      <c r="AC8" s="11">
        <v>33</v>
      </c>
      <c r="AD8" s="11">
        <v>16</v>
      </c>
      <c r="AE8" s="11"/>
      <c r="AF8" s="11">
        <v>127</v>
      </c>
      <c r="AG8" s="11">
        <v>196</v>
      </c>
      <c r="AH8" s="11">
        <v>68</v>
      </c>
      <c r="AI8" s="11">
        <v>79</v>
      </c>
      <c r="AJ8" s="11">
        <v>34</v>
      </c>
      <c r="AK8" s="11"/>
      <c r="AL8" s="11">
        <v>145</v>
      </c>
      <c r="AM8" s="11">
        <v>122</v>
      </c>
      <c r="AN8" s="11">
        <v>69</v>
      </c>
      <c r="AO8" s="11">
        <v>130</v>
      </c>
      <c r="AP8" s="11">
        <v>47</v>
      </c>
      <c r="AQ8" s="11">
        <v>54</v>
      </c>
      <c r="AR8" s="11"/>
      <c r="AS8" s="11">
        <v>112</v>
      </c>
      <c r="AT8" s="11">
        <v>294</v>
      </c>
      <c r="AU8" s="11">
        <v>142</v>
      </c>
      <c r="AV8" s="11">
        <v>65</v>
      </c>
      <c r="AW8" s="11">
        <v>17</v>
      </c>
      <c r="AX8" s="11"/>
      <c r="AY8" s="11">
        <v>158</v>
      </c>
      <c r="AZ8" s="11">
        <v>219</v>
      </c>
      <c r="BA8" s="11">
        <v>144</v>
      </c>
      <c r="BB8" s="11">
        <v>85</v>
      </c>
      <c r="BC8" s="11">
        <v>19</v>
      </c>
      <c r="BD8" s="11"/>
      <c r="BE8" s="11">
        <v>30</v>
      </c>
      <c r="BF8" s="11">
        <v>105</v>
      </c>
      <c r="BG8" s="11">
        <v>300</v>
      </c>
      <c r="BH8" s="11">
        <v>191</v>
      </c>
      <c r="BI8" s="11"/>
      <c r="BJ8" s="11">
        <v>72</v>
      </c>
      <c r="BK8" s="11">
        <v>46</v>
      </c>
      <c r="BL8" s="11">
        <v>171</v>
      </c>
      <c r="BM8" s="11">
        <v>338</v>
      </c>
      <c r="BN8" s="11"/>
      <c r="BO8" s="11">
        <v>95</v>
      </c>
      <c r="BP8" s="11">
        <v>79</v>
      </c>
      <c r="BQ8" s="11">
        <v>453</v>
      </c>
      <c r="BR8" s="11"/>
      <c r="BS8" s="11">
        <v>321</v>
      </c>
      <c r="BT8" s="11">
        <v>306</v>
      </c>
      <c r="BU8" s="11"/>
      <c r="BV8" s="11">
        <v>151</v>
      </c>
      <c r="BW8" s="11">
        <v>253</v>
      </c>
      <c r="BX8" s="11">
        <v>186</v>
      </c>
      <c r="BY8" s="11"/>
      <c r="BZ8" s="11">
        <v>31</v>
      </c>
      <c r="CA8" s="11">
        <v>40</v>
      </c>
    </row>
    <row r="9" spans="2:79" x14ac:dyDescent="0.3">
      <c r="B9" s="18" t="s">
        <v>321</v>
      </c>
      <c r="C9" s="17">
        <v>5.5540293504338499E-2</v>
      </c>
      <c r="D9" s="17">
        <v>4.6234685244329901E-2</v>
      </c>
      <c r="E9" s="17">
        <v>6.6122637304526402E-2</v>
      </c>
      <c r="F9" s="17"/>
      <c r="G9" s="17">
        <v>0.108656175245014</v>
      </c>
      <c r="H9" s="17">
        <v>4.4484188047891997E-2</v>
      </c>
      <c r="I9" s="17">
        <v>6.57129712177974E-2</v>
      </c>
      <c r="J9" s="17">
        <v>2.19934224120658E-2</v>
      </c>
      <c r="K9" s="17">
        <v>4.3195167689326498E-2</v>
      </c>
      <c r="L9" s="17">
        <v>5.1525051039801803E-2</v>
      </c>
      <c r="M9" s="17"/>
      <c r="N9" s="17">
        <v>4.62987149648455E-2</v>
      </c>
      <c r="O9" s="17">
        <v>6.1591895081904498E-2</v>
      </c>
      <c r="P9" s="17">
        <v>6.0593693736740797E-2</v>
      </c>
      <c r="Q9" s="17">
        <v>4.8790956987830203E-2</v>
      </c>
      <c r="R9" s="17"/>
      <c r="S9" s="17">
        <v>9.5578137932533905E-2</v>
      </c>
      <c r="T9" s="17">
        <v>3.4062960428833097E-2</v>
      </c>
      <c r="U9" s="17">
        <v>2.09881168549917E-2</v>
      </c>
      <c r="V9" s="17">
        <v>7.8641515354559002E-2</v>
      </c>
      <c r="W9" s="17">
        <v>2.6439137618233299E-2</v>
      </c>
      <c r="X9" s="17">
        <v>1.75727911257119E-2</v>
      </c>
      <c r="Y9" s="17">
        <v>4.8427570404639499E-2</v>
      </c>
      <c r="Z9" s="17">
        <v>0.110686760396818</v>
      </c>
      <c r="AA9" s="17">
        <v>5.7957297553321102E-2</v>
      </c>
      <c r="AB9" s="17">
        <v>2.3615655995481499E-2</v>
      </c>
      <c r="AC9" s="17">
        <v>0.16543811459216601</v>
      </c>
      <c r="AD9" s="17">
        <v>0</v>
      </c>
      <c r="AE9" s="17"/>
      <c r="AF9" s="17">
        <v>7.5696428790660505E-2</v>
      </c>
      <c r="AG9" s="17">
        <v>4.8017675313396603E-2</v>
      </c>
      <c r="AH9" s="17">
        <v>1.37293544831251E-2</v>
      </c>
      <c r="AI9" s="17">
        <v>6.45576035585613E-2</v>
      </c>
      <c r="AJ9" s="17">
        <v>0</v>
      </c>
      <c r="AK9" s="17"/>
      <c r="AL9" s="17">
        <v>6.3218249112247799E-2</v>
      </c>
      <c r="AM9" s="17">
        <v>7.9052035062347398E-2</v>
      </c>
      <c r="AN9" s="17">
        <v>4.6165513462149699E-2</v>
      </c>
      <c r="AO9" s="17">
        <v>5.49792835324555E-2</v>
      </c>
      <c r="AP9" s="17">
        <v>2.1912986810439201E-2</v>
      </c>
      <c r="AQ9" s="17">
        <v>5.6316162023416702E-2</v>
      </c>
      <c r="AR9" s="17"/>
      <c r="AS9" s="17">
        <v>0.10654369029536299</v>
      </c>
      <c r="AT9" s="17">
        <v>4.4529494133801598E-2</v>
      </c>
      <c r="AU9" s="17">
        <v>2.04841504258996E-2</v>
      </c>
      <c r="AV9" s="17">
        <v>6.1407270207316102E-2</v>
      </c>
      <c r="AW9" s="17">
        <v>0.183105729429207</v>
      </c>
      <c r="AX9" s="17"/>
      <c r="AY9" s="17">
        <v>7.7947855954739395E-2</v>
      </c>
      <c r="AZ9" s="17">
        <v>5.3608046583089798E-2</v>
      </c>
      <c r="BA9" s="17">
        <v>1.88247634295555E-2</v>
      </c>
      <c r="BB9" s="17">
        <v>7.2077403262631096E-2</v>
      </c>
      <c r="BC9" s="17">
        <v>0.11104067765390099</v>
      </c>
      <c r="BD9" s="17"/>
      <c r="BE9" s="17">
        <v>2.19893491784337E-2</v>
      </c>
      <c r="BF9" s="17">
        <v>4.6141109653067003E-2</v>
      </c>
      <c r="BG9" s="17">
        <v>5.4569391128679701E-2</v>
      </c>
      <c r="BH9" s="17">
        <v>6.86215062891945E-2</v>
      </c>
      <c r="BI9" s="17"/>
      <c r="BJ9" s="17">
        <v>5.6044618001584202E-2</v>
      </c>
      <c r="BK9" s="17">
        <v>6.8865417337843599E-2</v>
      </c>
      <c r="BL9" s="17">
        <v>2.2220157731351099E-2</v>
      </c>
      <c r="BM9" s="17">
        <v>7.0840436885306904E-2</v>
      </c>
      <c r="BN9" s="17"/>
      <c r="BO9" s="17">
        <v>5.66591661815255E-2</v>
      </c>
      <c r="BP9" s="17">
        <v>3.4118502965126897E-2</v>
      </c>
      <c r="BQ9" s="17">
        <v>5.9403782708651501E-2</v>
      </c>
      <c r="BR9" s="17"/>
      <c r="BS9" s="17">
        <v>5.2298816686613299E-2</v>
      </c>
      <c r="BT9" s="17">
        <v>5.9284653643891003E-2</v>
      </c>
      <c r="BU9" s="17"/>
      <c r="BV9" s="17">
        <v>4.2807332458522897E-2</v>
      </c>
      <c r="BW9" s="17">
        <v>6.6046459496265295E-2</v>
      </c>
      <c r="BX9" s="17">
        <v>5.8490222644967102E-2</v>
      </c>
      <c r="BY9" s="17"/>
      <c r="BZ9" s="17">
        <v>2.9292912585421702E-2</v>
      </c>
      <c r="CA9" s="17">
        <v>1.6634744781344302E-2</v>
      </c>
    </row>
    <row r="10" spans="2:79" x14ac:dyDescent="0.3">
      <c r="B10" s="18" t="s">
        <v>322</v>
      </c>
      <c r="C10" s="17">
        <v>0.12551776449909799</v>
      </c>
      <c r="D10" s="17">
        <v>0.140952582574878</v>
      </c>
      <c r="E10" s="17">
        <v>0.10949850873214299</v>
      </c>
      <c r="F10" s="17"/>
      <c r="G10" s="17">
        <v>0.17797053912473401</v>
      </c>
      <c r="H10" s="17">
        <v>0.24192850875960001</v>
      </c>
      <c r="I10" s="17">
        <v>0.13583159299047801</v>
      </c>
      <c r="J10" s="17">
        <v>6.9900553432782495E-2</v>
      </c>
      <c r="K10" s="17">
        <v>7.3524368361764403E-2</v>
      </c>
      <c r="L10" s="17">
        <v>6.3761446005625902E-2</v>
      </c>
      <c r="M10" s="17"/>
      <c r="N10" s="17">
        <v>0.16783628312651799</v>
      </c>
      <c r="O10" s="17">
        <v>0.12996807525656601</v>
      </c>
      <c r="P10" s="17">
        <v>9.6805545554339997E-2</v>
      </c>
      <c r="Q10" s="17">
        <v>9.8817201306749203E-2</v>
      </c>
      <c r="R10" s="17"/>
      <c r="S10" s="17">
        <v>0.16338449491037099</v>
      </c>
      <c r="T10" s="17">
        <v>0.133135487001004</v>
      </c>
      <c r="U10" s="17">
        <v>0.119315997934916</v>
      </c>
      <c r="V10" s="17">
        <v>0.119693462786389</v>
      </c>
      <c r="W10" s="17">
        <v>5.9828248150651402E-2</v>
      </c>
      <c r="X10" s="17">
        <v>0.14824032083324501</v>
      </c>
      <c r="Y10" s="17">
        <v>0.106812641577373</v>
      </c>
      <c r="Z10" s="17">
        <v>5.9519675968158499E-2</v>
      </c>
      <c r="AA10" s="17">
        <v>0.12984895080282899</v>
      </c>
      <c r="AB10" s="17">
        <v>0.124461152718656</v>
      </c>
      <c r="AC10" s="17">
        <v>0.19388933858412699</v>
      </c>
      <c r="AD10" s="17">
        <v>0</v>
      </c>
      <c r="AE10" s="17"/>
      <c r="AF10" s="17">
        <v>0.109427087485958</v>
      </c>
      <c r="AG10" s="17">
        <v>0.158158566062259</v>
      </c>
      <c r="AH10" s="17">
        <v>0.11985067689187499</v>
      </c>
      <c r="AI10" s="17">
        <v>0.104377523298674</v>
      </c>
      <c r="AJ10" s="17">
        <v>0.19746418737644</v>
      </c>
      <c r="AK10" s="17"/>
      <c r="AL10" s="17">
        <v>0.15685652377895801</v>
      </c>
      <c r="AM10" s="17">
        <v>0.10171013962657401</v>
      </c>
      <c r="AN10" s="17">
        <v>0.177141485581682</v>
      </c>
      <c r="AO10" s="17">
        <v>0.102351177050472</v>
      </c>
      <c r="AP10" s="17">
        <v>0.151974852939011</v>
      </c>
      <c r="AQ10" s="17">
        <v>5.3596790640350202E-2</v>
      </c>
      <c r="AR10" s="17"/>
      <c r="AS10" s="17">
        <v>0.19034191899559799</v>
      </c>
      <c r="AT10" s="17">
        <v>0.13194918121882901</v>
      </c>
      <c r="AU10" s="17">
        <v>9.0748335572767597E-2</v>
      </c>
      <c r="AV10" s="17">
        <v>5.8443725607943697E-2</v>
      </c>
      <c r="AW10" s="17">
        <v>0.13472343965262601</v>
      </c>
      <c r="AX10" s="17"/>
      <c r="AY10" s="17">
        <v>0.124605776170597</v>
      </c>
      <c r="AZ10" s="17">
        <v>0.140993288865817</v>
      </c>
      <c r="BA10" s="17">
        <v>0.115342281497073</v>
      </c>
      <c r="BB10" s="17">
        <v>0.13964274265882201</v>
      </c>
      <c r="BC10" s="17">
        <v>0</v>
      </c>
      <c r="BD10" s="17"/>
      <c r="BE10" s="17">
        <v>6.2994148823498394E-2</v>
      </c>
      <c r="BF10" s="17">
        <v>6.3575090990883598E-2</v>
      </c>
      <c r="BG10" s="17">
        <v>0.15749432413439299</v>
      </c>
      <c r="BH10" s="17">
        <v>0.121585189036921</v>
      </c>
      <c r="BI10" s="17"/>
      <c r="BJ10" s="17">
        <v>6.3357416454528595E-2</v>
      </c>
      <c r="BK10" s="17">
        <v>0.194463612960948</v>
      </c>
      <c r="BL10" s="17">
        <v>0.14096364011655099</v>
      </c>
      <c r="BM10" s="17">
        <v>0.122143335573778</v>
      </c>
      <c r="BN10" s="17"/>
      <c r="BO10" s="17">
        <v>0.123309502824466</v>
      </c>
      <c r="BP10" s="17">
        <v>0.156682483745618</v>
      </c>
      <c r="BQ10" s="17">
        <v>0.121371156232033</v>
      </c>
      <c r="BR10" s="17"/>
      <c r="BS10" s="17">
        <v>0.13100767138286501</v>
      </c>
      <c r="BT10" s="17">
        <v>0.12053686691448399</v>
      </c>
      <c r="BU10" s="17"/>
      <c r="BV10" s="17">
        <v>0.13140578661861199</v>
      </c>
      <c r="BW10" s="17">
        <v>0.12026337730754801</v>
      </c>
      <c r="BX10" s="17">
        <v>0.116005233394687</v>
      </c>
      <c r="BY10" s="17"/>
      <c r="BZ10" s="17">
        <v>0.12248577212395299</v>
      </c>
      <c r="CA10" s="17">
        <v>0.193885968252963</v>
      </c>
    </row>
    <row r="11" spans="2:79" x14ac:dyDescent="0.3">
      <c r="B11" s="18" t="s">
        <v>323</v>
      </c>
      <c r="C11" s="17">
        <v>0.24980112065864499</v>
      </c>
      <c r="D11" s="17">
        <v>0.24361014754062901</v>
      </c>
      <c r="E11" s="17">
        <v>0.26113237002834999</v>
      </c>
      <c r="F11" s="17"/>
      <c r="G11" s="17">
        <v>0.293538077909479</v>
      </c>
      <c r="H11" s="17">
        <v>0.22752867592745901</v>
      </c>
      <c r="I11" s="17">
        <v>0.221869045389575</v>
      </c>
      <c r="J11" s="17">
        <v>0.25749717693624102</v>
      </c>
      <c r="K11" s="17">
        <v>0.23384022232243201</v>
      </c>
      <c r="L11" s="17">
        <v>0.26116548712797399</v>
      </c>
      <c r="M11" s="17"/>
      <c r="N11" s="17">
        <v>0.16348665093920001</v>
      </c>
      <c r="O11" s="17">
        <v>0.27019448537164098</v>
      </c>
      <c r="P11" s="17">
        <v>0.27299993765894398</v>
      </c>
      <c r="Q11" s="17">
        <v>0.29263257781188401</v>
      </c>
      <c r="R11" s="17"/>
      <c r="S11" s="17">
        <v>0.26545503241126001</v>
      </c>
      <c r="T11" s="17">
        <v>0.22933702181028601</v>
      </c>
      <c r="U11" s="17">
        <v>0.18486733107492601</v>
      </c>
      <c r="V11" s="17">
        <v>0.223182392872569</v>
      </c>
      <c r="W11" s="17">
        <v>0.43601402667817102</v>
      </c>
      <c r="X11" s="17">
        <v>0.25338032122920301</v>
      </c>
      <c r="Y11" s="17">
        <v>0.21106711891381899</v>
      </c>
      <c r="Z11" s="17">
        <v>0.112637116138866</v>
      </c>
      <c r="AA11" s="17">
        <v>0.26152660765823799</v>
      </c>
      <c r="AB11" s="17">
        <v>0.27431020536510198</v>
      </c>
      <c r="AC11" s="17">
        <v>0.11944181017625401</v>
      </c>
      <c r="AD11" s="17">
        <v>0.56771503984262695</v>
      </c>
      <c r="AE11" s="17"/>
      <c r="AF11" s="17">
        <v>0.184317327886386</v>
      </c>
      <c r="AG11" s="17">
        <v>0.234826304040189</v>
      </c>
      <c r="AH11" s="17">
        <v>0.380980774603561</v>
      </c>
      <c r="AI11" s="17">
        <v>0.23167680431272999</v>
      </c>
      <c r="AJ11" s="17">
        <v>0.216909866866974</v>
      </c>
      <c r="AK11" s="17"/>
      <c r="AL11" s="17">
        <v>0.231261226480141</v>
      </c>
      <c r="AM11" s="17">
        <v>0.26770121699482102</v>
      </c>
      <c r="AN11" s="17">
        <v>0.30682425512341699</v>
      </c>
      <c r="AO11" s="17">
        <v>0.19949436198013101</v>
      </c>
      <c r="AP11" s="17">
        <v>0.19388935319346201</v>
      </c>
      <c r="AQ11" s="17">
        <v>0.18569241611937601</v>
      </c>
      <c r="AR11" s="17"/>
      <c r="AS11" s="17">
        <v>0.13298772185686</v>
      </c>
      <c r="AT11" s="17">
        <v>0.27730002841046397</v>
      </c>
      <c r="AU11" s="17">
        <v>0.26654277013143501</v>
      </c>
      <c r="AV11" s="17">
        <v>0.273390598369119</v>
      </c>
      <c r="AW11" s="17">
        <v>0.31575106083872101</v>
      </c>
      <c r="AX11" s="17"/>
      <c r="AY11" s="17">
        <v>0.18662134056438601</v>
      </c>
      <c r="AZ11" s="17">
        <v>0.30210722353627301</v>
      </c>
      <c r="BA11" s="17">
        <v>0.28142728152858698</v>
      </c>
      <c r="BB11" s="17">
        <v>0.181693799052178</v>
      </c>
      <c r="BC11" s="17">
        <v>0.24894975931650901</v>
      </c>
      <c r="BD11" s="17"/>
      <c r="BE11" s="17">
        <v>0.32069802495959399</v>
      </c>
      <c r="BF11" s="17">
        <v>0.28517385037023002</v>
      </c>
      <c r="BG11" s="17">
        <v>0.21564596565861499</v>
      </c>
      <c r="BH11" s="17">
        <v>0.26731224459914998</v>
      </c>
      <c r="BI11" s="17"/>
      <c r="BJ11" s="17">
        <v>0.27384208706462398</v>
      </c>
      <c r="BK11" s="17">
        <v>0.267515165919262</v>
      </c>
      <c r="BL11" s="17">
        <v>0.25270188529149001</v>
      </c>
      <c r="BM11" s="17">
        <v>0.242302923107831</v>
      </c>
      <c r="BN11" s="17"/>
      <c r="BO11" s="17">
        <v>0.25300634145824402</v>
      </c>
      <c r="BP11" s="17">
        <v>0.312687568947841</v>
      </c>
      <c r="BQ11" s="17">
        <v>0.23980507607097801</v>
      </c>
      <c r="BR11" s="17"/>
      <c r="BS11" s="17">
        <v>0.259100644933904</v>
      </c>
      <c r="BT11" s="17">
        <v>0.23845610212100599</v>
      </c>
      <c r="BU11" s="17"/>
      <c r="BV11" s="17">
        <v>0.22159122344247101</v>
      </c>
      <c r="BW11" s="17">
        <v>0.26460415364141598</v>
      </c>
      <c r="BX11" s="17">
        <v>0.23739275901554399</v>
      </c>
      <c r="BY11" s="17"/>
      <c r="BZ11" s="17">
        <v>0.29608122588822899</v>
      </c>
      <c r="CA11" s="17">
        <v>0.37266687498967199</v>
      </c>
    </row>
    <row r="12" spans="2:79" x14ac:dyDescent="0.3">
      <c r="B12" s="18" t="s">
        <v>324</v>
      </c>
      <c r="C12" s="17">
        <v>0.202352859589917</v>
      </c>
      <c r="D12" s="17">
        <v>0.18818358830206999</v>
      </c>
      <c r="E12" s="17">
        <v>0.22084058029044301</v>
      </c>
      <c r="F12" s="17"/>
      <c r="G12" s="17">
        <v>0.137186181069504</v>
      </c>
      <c r="H12" s="17">
        <v>0.15630011468001301</v>
      </c>
      <c r="I12" s="17">
        <v>0.263170138336631</v>
      </c>
      <c r="J12" s="17">
        <v>0.20898238339404099</v>
      </c>
      <c r="K12" s="17">
        <v>0.212627311475968</v>
      </c>
      <c r="L12" s="17">
        <v>0.229006067794328</v>
      </c>
      <c r="M12" s="17"/>
      <c r="N12" s="17">
        <v>0.22178195681553201</v>
      </c>
      <c r="O12" s="17">
        <v>0.203491302840245</v>
      </c>
      <c r="P12" s="17">
        <v>0.21303648558992999</v>
      </c>
      <c r="Q12" s="17">
        <v>0.18167817673206699</v>
      </c>
      <c r="R12" s="17"/>
      <c r="S12" s="17">
        <v>0.15091324293835401</v>
      </c>
      <c r="T12" s="17">
        <v>0.189557008954409</v>
      </c>
      <c r="U12" s="17">
        <v>0.241113173870216</v>
      </c>
      <c r="V12" s="17">
        <v>0.24967085078328199</v>
      </c>
      <c r="W12" s="17">
        <v>0.18476898972016301</v>
      </c>
      <c r="X12" s="17">
        <v>0.269861505628405</v>
      </c>
      <c r="Y12" s="17">
        <v>0.22977525602541499</v>
      </c>
      <c r="Z12" s="17">
        <v>0.27423823231633898</v>
      </c>
      <c r="AA12" s="17">
        <v>0.15792799404058</v>
      </c>
      <c r="AB12" s="17">
        <v>0.22063236688212801</v>
      </c>
      <c r="AC12" s="17">
        <v>0.114619787830138</v>
      </c>
      <c r="AD12" s="17">
        <v>0.20423346389969599</v>
      </c>
      <c r="AE12" s="17"/>
      <c r="AF12" s="17">
        <v>0.25938390561597302</v>
      </c>
      <c r="AG12" s="17">
        <v>0.191360104376818</v>
      </c>
      <c r="AH12" s="17">
        <v>0.16974103934589899</v>
      </c>
      <c r="AI12" s="17">
        <v>0.115193604930881</v>
      </c>
      <c r="AJ12" s="17">
        <v>0.140725760642681</v>
      </c>
      <c r="AK12" s="17"/>
      <c r="AL12" s="17">
        <v>0.16176184545189601</v>
      </c>
      <c r="AM12" s="17">
        <v>0.205222848529556</v>
      </c>
      <c r="AN12" s="17">
        <v>0.13419962728181001</v>
      </c>
      <c r="AO12" s="17">
        <v>0.16590745064826101</v>
      </c>
      <c r="AP12" s="17">
        <v>0.22627693697545201</v>
      </c>
      <c r="AQ12" s="17">
        <v>0.42445286407689198</v>
      </c>
      <c r="AR12" s="17"/>
      <c r="AS12" s="17">
        <v>0.119395937795232</v>
      </c>
      <c r="AT12" s="17">
        <v>0.19825534701946701</v>
      </c>
      <c r="AU12" s="17">
        <v>0.29046510277577697</v>
      </c>
      <c r="AV12" s="17">
        <v>0.189952279920094</v>
      </c>
      <c r="AW12" s="17">
        <v>0.13115890265458999</v>
      </c>
      <c r="AX12" s="17"/>
      <c r="AY12" s="17">
        <v>0.173920459617081</v>
      </c>
      <c r="AZ12" s="17">
        <v>0.18072142192475499</v>
      </c>
      <c r="BA12" s="17">
        <v>0.25514071842678998</v>
      </c>
      <c r="BB12" s="17">
        <v>0.20693324724221901</v>
      </c>
      <c r="BC12" s="17">
        <v>0.114409789507755</v>
      </c>
      <c r="BD12" s="17"/>
      <c r="BE12" s="17">
        <v>6.9164206831487399E-2</v>
      </c>
      <c r="BF12" s="17">
        <v>0.20003255365848199</v>
      </c>
      <c r="BG12" s="17">
        <v>0.22978652290243201</v>
      </c>
      <c r="BH12" s="17">
        <v>0.17567585912293601</v>
      </c>
      <c r="BI12" s="17"/>
      <c r="BJ12" s="17">
        <v>0.175090294621538</v>
      </c>
      <c r="BK12" s="17">
        <v>0.195691811942762</v>
      </c>
      <c r="BL12" s="17">
        <v>0.190173021419313</v>
      </c>
      <c r="BM12" s="17">
        <v>0.21042504673781501</v>
      </c>
      <c r="BN12" s="17"/>
      <c r="BO12" s="17">
        <v>0.17142423264551099</v>
      </c>
      <c r="BP12" s="17">
        <v>0.19901101504016999</v>
      </c>
      <c r="BQ12" s="17">
        <v>0.204190157196244</v>
      </c>
      <c r="BR12" s="17"/>
      <c r="BS12" s="17">
        <v>0.20118602453503701</v>
      </c>
      <c r="BT12" s="17">
        <v>0.204830767069729</v>
      </c>
      <c r="BU12" s="17"/>
      <c r="BV12" s="17">
        <v>0.23065943085092599</v>
      </c>
      <c r="BW12" s="17">
        <v>0.207629749733828</v>
      </c>
      <c r="BX12" s="17">
        <v>0.165811902845309</v>
      </c>
      <c r="BY12" s="17"/>
      <c r="BZ12" s="17">
        <v>0.26564423325197301</v>
      </c>
      <c r="CA12" s="17">
        <v>0.15911395127373301</v>
      </c>
    </row>
    <row r="13" spans="2:79" x14ac:dyDescent="0.3">
      <c r="B13" s="18" t="s">
        <v>325</v>
      </c>
      <c r="C13" s="17">
        <v>0.16996473213878199</v>
      </c>
      <c r="D13" s="17">
        <v>0.18449941857678301</v>
      </c>
      <c r="E13" s="17">
        <v>0.15463983977672999</v>
      </c>
      <c r="F13" s="17"/>
      <c r="G13" s="17">
        <v>0.17555687684409699</v>
      </c>
      <c r="H13" s="17">
        <v>0.18263379873850499</v>
      </c>
      <c r="I13" s="17">
        <v>0.12634120222999601</v>
      </c>
      <c r="J13" s="17">
        <v>0.209842094791649</v>
      </c>
      <c r="K13" s="17">
        <v>0.17506846632227299</v>
      </c>
      <c r="L13" s="17">
        <v>0.15518527684153599</v>
      </c>
      <c r="M13" s="17"/>
      <c r="N13" s="17">
        <v>0.19730340557684301</v>
      </c>
      <c r="O13" s="17">
        <v>0.153850685096593</v>
      </c>
      <c r="P13" s="17">
        <v>0.161310308034085</v>
      </c>
      <c r="Q13" s="17">
        <v>0.175150677693927</v>
      </c>
      <c r="R13" s="17"/>
      <c r="S13" s="17">
        <v>0.15915390969731799</v>
      </c>
      <c r="T13" s="17">
        <v>0.17480569117515499</v>
      </c>
      <c r="U13" s="17">
        <v>0.18362700562964401</v>
      </c>
      <c r="V13" s="17">
        <v>0.14200467136047101</v>
      </c>
      <c r="W13" s="17">
        <v>0.13232699654504301</v>
      </c>
      <c r="X13" s="17">
        <v>0.15451739251793101</v>
      </c>
      <c r="Y13" s="17">
        <v>0.202430656562189</v>
      </c>
      <c r="Z13" s="17">
        <v>0.26758073653452602</v>
      </c>
      <c r="AA13" s="17">
        <v>0.174435207730195</v>
      </c>
      <c r="AB13" s="17">
        <v>0.12837077288850701</v>
      </c>
      <c r="AC13" s="17">
        <v>0.227642284055668</v>
      </c>
      <c r="AD13" s="17">
        <v>0.152646390035794</v>
      </c>
      <c r="AE13" s="17"/>
      <c r="AF13" s="17">
        <v>0.19950019798318899</v>
      </c>
      <c r="AG13" s="17">
        <v>0.17504462547225799</v>
      </c>
      <c r="AH13" s="17">
        <v>7.3973658876465995E-2</v>
      </c>
      <c r="AI13" s="17">
        <v>0.26348760863467202</v>
      </c>
      <c r="AJ13" s="17">
        <v>0.23159487916152399</v>
      </c>
      <c r="AK13" s="17"/>
      <c r="AL13" s="17">
        <v>0.21678952753577599</v>
      </c>
      <c r="AM13" s="17">
        <v>0.18494697137314101</v>
      </c>
      <c r="AN13" s="17">
        <v>0.10302215458594199</v>
      </c>
      <c r="AO13" s="17">
        <v>0.22221452171429501</v>
      </c>
      <c r="AP13" s="17">
        <v>0.16011781809745501</v>
      </c>
      <c r="AQ13" s="17">
        <v>6.7824974370510105E-2</v>
      </c>
      <c r="AR13" s="17"/>
      <c r="AS13" s="17">
        <v>0.21890496972488699</v>
      </c>
      <c r="AT13" s="17">
        <v>0.14594066278861301</v>
      </c>
      <c r="AU13" s="17">
        <v>0.17521599851804101</v>
      </c>
      <c r="AV13" s="17">
        <v>0.19543405538797901</v>
      </c>
      <c r="AW13" s="17">
        <v>0.11995311840598701</v>
      </c>
      <c r="AX13" s="17"/>
      <c r="AY13" s="17">
        <v>0.18829667596754601</v>
      </c>
      <c r="AZ13" s="17">
        <v>0.17181781040350599</v>
      </c>
      <c r="BA13" s="17">
        <v>0.13673686178014699</v>
      </c>
      <c r="BB13" s="17">
        <v>0.186354727324544</v>
      </c>
      <c r="BC13" s="17">
        <v>0.21890385904846499</v>
      </c>
      <c r="BD13" s="17"/>
      <c r="BE13" s="17">
        <v>0.19954449926582099</v>
      </c>
      <c r="BF13" s="17">
        <v>0.21992508789078499</v>
      </c>
      <c r="BG13" s="17">
        <v>0.149618127701097</v>
      </c>
      <c r="BH13" s="17">
        <v>0.17348594012310101</v>
      </c>
      <c r="BI13" s="17"/>
      <c r="BJ13" s="17">
        <v>0.226230763738417</v>
      </c>
      <c r="BK13" s="17">
        <v>0.12914264180762</v>
      </c>
      <c r="BL13" s="17">
        <v>0.19735306294687799</v>
      </c>
      <c r="BM13" s="17">
        <v>0.150773679321133</v>
      </c>
      <c r="BN13" s="17"/>
      <c r="BO13" s="17">
        <v>0.21646710500121399</v>
      </c>
      <c r="BP13" s="17">
        <v>0.15616818909365199</v>
      </c>
      <c r="BQ13" s="17">
        <v>0.163735962267159</v>
      </c>
      <c r="BR13" s="17"/>
      <c r="BS13" s="17">
        <v>0.17372711223026799</v>
      </c>
      <c r="BT13" s="17">
        <v>0.16707137464536401</v>
      </c>
      <c r="BU13" s="17"/>
      <c r="BV13" s="17">
        <v>0.17160401358090399</v>
      </c>
      <c r="BW13" s="17">
        <v>0.13759239666136899</v>
      </c>
      <c r="BX13" s="17">
        <v>0.218636891239301</v>
      </c>
      <c r="BY13" s="17"/>
      <c r="BZ13" s="17">
        <v>0.12496564238425301</v>
      </c>
      <c r="CA13" s="17">
        <v>0.130910537093404</v>
      </c>
    </row>
    <row r="14" spans="2:79" x14ac:dyDescent="0.3">
      <c r="B14" s="18" t="s">
        <v>326</v>
      </c>
      <c r="C14" s="17">
        <v>0.116990074907347</v>
      </c>
      <c r="D14" s="17">
        <v>0.104839623084787</v>
      </c>
      <c r="E14" s="17">
        <v>0.12169894184770599</v>
      </c>
      <c r="F14" s="17"/>
      <c r="G14" s="17">
        <v>8.7455811269008504E-2</v>
      </c>
      <c r="H14" s="17">
        <v>9.29144266089975E-2</v>
      </c>
      <c r="I14" s="17">
        <v>0.116479475972151</v>
      </c>
      <c r="J14" s="17">
        <v>0.17074233719847901</v>
      </c>
      <c r="K14" s="17">
        <v>0.145282378066697</v>
      </c>
      <c r="L14" s="17">
        <v>9.9202099606432004E-2</v>
      </c>
      <c r="M14" s="17"/>
      <c r="N14" s="17">
        <v>0.14233601896592599</v>
      </c>
      <c r="O14" s="17">
        <v>9.70368818809723E-2</v>
      </c>
      <c r="P14" s="17">
        <v>0.105191123180482</v>
      </c>
      <c r="Q14" s="17">
        <v>0.123209358912655</v>
      </c>
      <c r="R14" s="17"/>
      <c r="S14" s="17">
        <v>0.120607003877046</v>
      </c>
      <c r="T14" s="17">
        <v>0.14236252088038601</v>
      </c>
      <c r="U14" s="17">
        <v>0.19059677243287301</v>
      </c>
      <c r="V14" s="17">
        <v>9.4142502504882597E-2</v>
      </c>
      <c r="W14" s="17">
        <v>8.5184181228109002E-2</v>
      </c>
      <c r="X14" s="17">
        <v>0.123347280053818</v>
      </c>
      <c r="Y14" s="17">
        <v>0.13975664007431199</v>
      </c>
      <c r="Z14" s="17">
        <v>0</v>
      </c>
      <c r="AA14" s="17">
        <v>0.141483470993052</v>
      </c>
      <c r="AB14" s="17">
        <v>8.2535662944222599E-2</v>
      </c>
      <c r="AC14" s="17">
        <v>3.5459513194019798E-2</v>
      </c>
      <c r="AD14" s="17">
        <v>7.5405106221882595E-2</v>
      </c>
      <c r="AE14" s="17"/>
      <c r="AF14" s="17">
        <v>8.9555883649803297E-2</v>
      </c>
      <c r="AG14" s="17">
        <v>0.11932091372791601</v>
      </c>
      <c r="AH14" s="17">
        <v>0.12431188090468399</v>
      </c>
      <c r="AI14" s="17">
        <v>9.51597571672744E-2</v>
      </c>
      <c r="AJ14" s="17">
        <v>0.116835662207464</v>
      </c>
      <c r="AK14" s="17"/>
      <c r="AL14" s="17">
        <v>9.2556591759877405E-2</v>
      </c>
      <c r="AM14" s="17">
        <v>0.105741103211591</v>
      </c>
      <c r="AN14" s="17">
        <v>0.112812848579589</v>
      </c>
      <c r="AO14" s="17">
        <v>0.14132224150099101</v>
      </c>
      <c r="AP14" s="17">
        <v>0.14286738472469701</v>
      </c>
      <c r="AQ14" s="17">
        <v>0.14967078753218599</v>
      </c>
      <c r="AR14" s="17"/>
      <c r="AS14" s="17">
        <v>0.12866876589613499</v>
      </c>
      <c r="AT14" s="17">
        <v>0.116744014667144</v>
      </c>
      <c r="AU14" s="17">
        <v>0.101256017260359</v>
      </c>
      <c r="AV14" s="17">
        <v>0.14763550419347099</v>
      </c>
      <c r="AW14" s="17">
        <v>5.6001177485442498E-2</v>
      </c>
      <c r="AX14" s="17"/>
      <c r="AY14" s="17">
        <v>0.12723041685842901</v>
      </c>
      <c r="AZ14" s="17">
        <v>0.10947906344330401</v>
      </c>
      <c r="BA14" s="17">
        <v>0.11223771891807501</v>
      </c>
      <c r="BB14" s="17">
        <v>0.123098921247445</v>
      </c>
      <c r="BC14" s="17">
        <v>0.15712006960289801</v>
      </c>
      <c r="BD14" s="17"/>
      <c r="BE14" s="17">
        <v>0.20013033238034</v>
      </c>
      <c r="BF14" s="17">
        <v>9.7626026034038194E-2</v>
      </c>
      <c r="BG14" s="17">
        <v>0.117393574221603</v>
      </c>
      <c r="BH14" s="17">
        <v>0.116366449892764</v>
      </c>
      <c r="BI14" s="17"/>
      <c r="BJ14" s="17">
        <v>0.116116594507916</v>
      </c>
      <c r="BK14" s="17">
        <v>9.8024843488800598E-2</v>
      </c>
      <c r="BL14" s="17">
        <v>0.13248648519981199</v>
      </c>
      <c r="BM14" s="17">
        <v>0.11262364495925201</v>
      </c>
      <c r="BN14" s="17"/>
      <c r="BO14" s="17">
        <v>0.15648288461076701</v>
      </c>
      <c r="BP14" s="17">
        <v>6.9526093111263398E-2</v>
      </c>
      <c r="BQ14" s="17">
        <v>0.11775186803348001</v>
      </c>
      <c r="BR14" s="17"/>
      <c r="BS14" s="17">
        <v>0.11079826149986501</v>
      </c>
      <c r="BT14" s="17">
        <v>0.12421001993620399</v>
      </c>
      <c r="BU14" s="17"/>
      <c r="BV14" s="17">
        <v>0.114242614862342</v>
      </c>
      <c r="BW14" s="17">
        <v>0.12481366217737</v>
      </c>
      <c r="BX14" s="17">
        <v>0.117810422587162</v>
      </c>
      <c r="BY14" s="17"/>
      <c r="BZ14" s="17">
        <v>6.8710072968420105E-2</v>
      </c>
      <c r="CA14" s="17">
        <v>7.6569332550038199E-2</v>
      </c>
    </row>
    <row r="15" spans="2:79" x14ac:dyDescent="0.3">
      <c r="B15" s="18" t="s">
        <v>327</v>
      </c>
      <c r="C15" s="19">
        <v>7.9833154701872397E-2</v>
      </c>
      <c r="D15" s="19">
        <v>9.1679954676523998E-2</v>
      </c>
      <c r="E15" s="19">
        <v>6.6067122020101801E-2</v>
      </c>
      <c r="F15" s="19"/>
      <c r="G15" s="19">
        <v>1.9636338538162101E-2</v>
      </c>
      <c r="H15" s="19">
        <v>5.4210287237535099E-2</v>
      </c>
      <c r="I15" s="19">
        <v>7.0595573863371702E-2</v>
      </c>
      <c r="J15" s="19">
        <v>6.1042031834741599E-2</v>
      </c>
      <c r="K15" s="19">
        <v>0.11646208576153901</v>
      </c>
      <c r="L15" s="19">
        <v>0.140154571584302</v>
      </c>
      <c r="M15" s="19"/>
      <c r="N15" s="19">
        <v>6.0956969611134497E-2</v>
      </c>
      <c r="O15" s="19">
        <v>8.3866674472077393E-2</v>
      </c>
      <c r="P15" s="19">
        <v>9.0062906245478899E-2</v>
      </c>
      <c r="Q15" s="19">
        <v>7.9721050554887304E-2</v>
      </c>
      <c r="R15" s="19"/>
      <c r="S15" s="19">
        <v>4.4908178233117199E-2</v>
      </c>
      <c r="T15" s="19">
        <v>9.6739309749925798E-2</v>
      </c>
      <c r="U15" s="19">
        <v>5.9491602202433803E-2</v>
      </c>
      <c r="V15" s="19">
        <v>9.2664604337847706E-2</v>
      </c>
      <c r="W15" s="19">
        <v>7.5438420059629599E-2</v>
      </c>
      <c r="X15" s="19">
        <v>3.3080388611685503E-2</v>
      </c>
      <c r="Y15" s="19">
        <v>6.17301164422513E-2</v>
      </c>
      <c r="Z15" s="19">
        <v>0.175337478645293</v>
      </c>
      <c r="AA15" s="19">
        <v>7.6820471221784994E-2</v>
      </c>
      <c r="AB15" s="19">
        <v>0.14607418320590199</v>
      </c>
      <c r="AC15" s="19">
        <v>0.143509151567627</v>
      </c>
      <c r="AD15" s="19">
        <v>0</v>
      </c>
      <c r="AE15" s="19"/>
      <c r="AF15" s="19">
        <v>8.2119168588030006E-2</v>
      </c>
      <c r="AG15" s="19">
        <v>7.3271811007163595E-2</v>
      </c>
      <c r="AH15" s="19">
        <v>0.11741261489439</v>
      </c>
      <c r="AI15" s="19">
        <v>0.12554709809720799</v>
      </c>
      <c r="AJ15" s="19">
        <v>9.6469643744916594E-2</v>
      </c>
      <c r="AK15" s="19"/>
      <c r="AL15" s="19">
        <v>7.7556035881103796E-2</v>
      </c>
      <c r="AM15" s="19">
        <v>5.5625685201968797E-2</v>
      </c>
      <c r="AN15" s="19">
        <v>0.119834115385409</v>
      </c>
      <c r="AO15" s="19">
        <v>0.113730963573395</v>
      </c>
      <c r="AP15" s="19">
        <v>0.10296066725948499</v>
      </c>
      <c r="AQ15" s="19">
        <v>6.2446005237268697E-2</v>
      </c>
      <c r="AR15" s="19"/>
      <c r="AS15" s="19">
        <v>0.10315699543592501</v>
      </c>
      <c r="AT15" s="19">
        <v>8.5281271761681904E-2</v>
      </c>
      <c r="AU15" s="19">
        <v>5.5287625315720998E-2</v>
      </c>
      <c r="AV15" s="19">
        <v>7.3736566314078197E-2</v>
      </c>
      <c r="AW15" s="19">
        <v>5.9306571533427499E-2</v>
      </c>
      <c r="AX15" s="19"/>
      <c r="AY15" s="19">
        <v>0.121377474867221</v>
      </c>
      <c r="AZ15" s="19">
        <v>4.1273145243255198E-2</v>
      </c>
      <c r="BA15" s="19">
        <v>8.0290374419773297E-2</v>
      </c>
      <c r="BB15" s="19">
        <v>9.0199159212159902E-2</v>
      </c>
      <c r="BC15" s="19">
        <v>0.14957584487047099</v>
      </c>
      <c r="BD15" s="19"/>
      <c r="BE15" s="19">
        <v>0.125479438560826</v>
      </c>
      <c r="BF15" s="19">
        <v>8.7526281402514103E-2</v>
      </c>
      <c r="BG15" s="19">
        <v>7.5492094253180597E-2</v>
      </c>
      <c r="BH15" s="19">
        <v>7.69528109359333E-2</v>
      </c>
      <c r="BI15" s="19"/>
      <c r="BJ15" s="19">
        <v>8.9318225611392202E-2</v>
      </c>
      <c r="BK15" s="19">
        <v>4.62965065427638E-2</v>
      </c>
      <c r="BL15" s="19">
        <v>6.4101747294605493E-2</v>
      </c>
      <c r="BM15" s="19">
        <v>9.0890933414884606E-2</v>
      </c>
      <c r="BN15" s="19"/>
      <c r="BO15" s="19">
        <v>2.2650767278272099E-2</v>
      </c>
      <c r="BP15" s="19">
        <v>7.1806147096327599E-2</v>
      </c>
      <c r="BQ15" s="19">
        <v>9.3741997491454204E-2</v>
      </c>
      <c r="BR15" s="19"/>
      <c r="BS15" s="19">
        <v>7.1881468731447698E-2</v>
      </c>
      <c r="BT15" s="19">
        <v>8.5610215669322406E-2</v>
      </c>
      <c r="BU15" s="19"/>
      <c r="BV15" s="19">
        <v>8.7689598186221698E-2</v>
      </c>
      <c r="BW15" s="19">
        <v>7.9050200982203805E-2</v>
      </c>
      <c r="BX15" s="19">
        <v>8.5852568273030894E-2</v>
      </c>
      <c r="BY15" s="19"/>
      <c r="BZ15" s="19">
        <v>9.282014079775E-2</v>
      </c>
      <c r="CA15" s="19">
        <v>5.0218591058845401E-2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629</v>
      </c>
      <c r="D7" s="10">
        <v>308</v>
      </c>
      <c r="E7" s="10">
        <v>315</v>
      </c>
      <c r="F7" s="10"/>
      <c r="G7" s="10">
        <v>102</v>
      </c>
      <c r="H7" s="10">
        <v>99</v>
      </c>
      <c r="I7" s="10">
        <v>100</v>
      </c>
      <c r="J7" s="10">
        <v>89</v>
      </c>
      <c r="K7" s="10">
        <v>95</v>
      </c>
      <c r="L7" s="10">
        <v>144</v>
      </c>
      <c r="M7" s="10"/>
      <c r="N7" s="10">
        <v>154</v>
      </c>
      <c r="O7" s="10">
        <v>175</v>
      </c>
      <c r="P7" s="10">
        <v>131</v>
      </c>
      <c r="Q7" s="10">
        <v>164</v>
      </c>
      <c r="R7" s="10"/>
      <c r="S7" s="10">
        <v>90</v>
      </c>
      <c r="T7" s="10">
        <v>93</v>
      </c>
      <c r="U7" s="10">
        <v>50</v>
      </c>
      <c r="V7" s="10">
        <v>61</v>
      </c>
      <c r="W7" s="10">
        <v>37</v>
      </c>
      <c r="X7" s="10">
        <v>55</v>
      </c>
      <c r="Y7" s="10">
        <v>65</v>
      </c>
      <c r="Z7" s="10">
        <v>18</v>
      </c>
      <c r="AA7" s="10">
        <v>78</v>
      </c>
      <c r="AB7" s="10">
        <v>42</v>
      </c>
      <c r="AC7" s="10">
        <v>26</v>
      </c>
      <c r="AD7" s="10">
        <v>14</v>
      </c>
      <c r="AE7" s="10"/>
      <c r="AF7" s="10">
        <v>130</v>
      </c>
      <c r="AG7" s="10">
        <v>195</v>
      </c>
      <c r="AH7" s="10">
        <v>71</v>
      </c>
      <c r="AI7" s="10">
        <v>77</v>
      </c>
      <c r="AJ7" s="10">
        <v>33</v>
      </c>
      <c r="AK7" s="10"/>
      <c r="AL7" s="10">
        <v>145</v>
      </c>
      <c r="AM7" s="10">
        <v>124</v>
      </c>
      <c r="AN7" s="10">
        <v>70</v>
      </c>
      <c r="AO7" s="10">
        <v>128</v>
      </c>
      <c r="AP7" s="10">
        <v>48</v>
      </c>
      <c r="AQ7" s="10">
        <v>54</v>
      </c>
      <c r="AR7" s="10"/>
      <c r="AS7" s="10">
        <v>114</v>
      </c>
      <c r="AT7" s="10">
        <v>293</v>
      </c>
      <c r="AU7" s="10">
        <v>140</v>
      </c>
      <c r="AV7" s="10">
        <v>66</v>
      </c>
      <c r="AW7" s="10">
        <v>16</v>
      </c>
      <c r="AX7" s="10"/>
      <c r="AY7" s="10">
        <v>162</v>
      </c>
      <c r="AZ7" s="10">
        <v>220</v>
      </c>
      <c r="BA7" s="10">
        <v>140</v>
      </c>
      <c r="BB7" s="10">
        <v>83</v>
      </c>
      <c r="BC7" s="10">
        <v>19</v>
      </c>
      <c r="BD7" s="10"/>
      <c r="BE7" s="10">
        <v>30</v>
      </c>
      <c r="BF7" s="10">
        <v>106</v>
      </c>
      <c r="BG7" s="10">
        <v>299</v>
      </c>
      <c r="BH7" s="10">
        <v>190</v>
      </c>
      <c r="BI7" s="10"/>
      <c r="BJ7" s="10">
        <v>69</v>
      </c>
      <c r="BK7" s="10">
        <v>47</v>
      </c>
      <c r="BL7" s="10">
        <v>170</v>
      </c>
      <c r="BM7" s="10">
        <v>341</v>
      </c>
      <c r="BN7" s="10"/>
      <c r="BO7" s="10">
        <v>93</v>
      </c>
      <c r="BP7" s="10">
        <v>77</v>
      </c>
      <c r="BQ7" s="10">
        <v>456</v>
      </c>
      <c r="BR7" s="10"/>
      <c r="BS7" s="10">
        <v>322</v>
      </c>
      <c r="BT7" s="10">
        <v>305</v>
      </c>
      <c r="BU7" s="10"/>
      <c r="BV7" s="10">
        <v>153</v>
      </c>
      <c r="BW7" s="10">
        <v>250</v>
      </c>
      <c r="BX7" s="10">
        <v>188</v>
      </c>
      <c r="BY7" s="10"/>
      <c r="BZ7" s="10">
        <v>31</v>
      </c>
      <c r="CA7" s="10">
        <v>39</v>
      </c>
    </row>
    <row r="8" spans="2:79" ht="30" customHeight="1" x14ac:dyDescent="0.3">
      <c r="B8" s="11" t="s">
        <v>20</v>
      </c>
      <c r="C8" s="11">
        <v>629</v>
      </c>
      <c r="D8" s="11">
        <v>314</v>
      </c>
      <c r="E8" s="11">
        <v>309</v>
      </c>
      <c r="F8" s="11"/>
      <c r="G8" s="11">
        <v>98</v>
      </c>
      <c r="H8" s="11">
        <v>107</v>
      </c>
      <c r="I8" s="11">
        <v>100</v>
      </c>
      <c r="J8" s="11">
        <v>101</v>
      </c>
      <c r="K8" s="11">
        <v>88</v>
      </c>
      <c r="L8" s="11">
        <v>136</v>
      </c>
      <c r="M8" s="11"/>
      <c r="N8" s="11">
        <v>146</v>
      </c>
      <c r="O8" s="11">
        <v>175</v>
      </c>
      <c r="P8" s="11">
        <v>136</v>
      </c>
      <c r="Q8" s="11">
        <v>167</v>
      </c>
      <c r="R8" s="11"/>
      <c r="S8" s="11">
        <v>85</v>
      </c>
      <c r="T8" s="11">
        <v>88</v>
      </c>
      <c r="U8" s="11">
        <v>51</v>
      </c>
      <c r="V8" s="11">
        <v>62</v>
      </c>
      <c r="W8" s="11">
        <v>39</v>
      </c>
      <c r="X8" s="11">
        <v>54</v>
      </c>
      <c r="Y8" s="11">
        <v>60</v>
      </c>
      <c r="Z8" s="11">
        <v>19</v>
      </c>
      <c r="AA8" s="11">
        <v>76</v>
      </c>
      <c r="AB8" s="11">
        <v>47</v>
      </c>
      <c r="AC8" s="11">
        <v>33</v>
      </c>
      <c r="AD8" s="11">
        <v>16</v>
      </c>
      <c r="AE8" s="11"/>
      <c r="AF8" s="11">
        <v>127</v>
      </c>
      <c r="AG8" s="11">
        <v>196</v>
      </c>
      <c r="AH8" s="11">
        <v>68</v>
      </c>
      <c r="AI8" s="11">
        <v>79</v>
      </c>
      <c r="AJ8" s="11">
        <v>34</v>
      </c>
      <c r="AK8" s="11"/>
      <c r="AL8" s="11">
        <v>145</v>
      </c>
      <c r="AM8" s="11">
        <v>122</v>
      </c>
      <c r="AN8" s="11">
        <v>69</v>
      </c>
      <c r="AO8" s="11">
        <v>130</v>
      </c>
      <c r="AP8" s="11">
        <v>47</v>
      </c>
      <c r="AQ8" s="11">
        <v>54</v>
      </c>
      <c r="AR8" s="11"/>
      <c r="AS8" s="11">
        <v>112</v>
      </c>
      <c r="AT8" s="11">
        <v>294</v>
      </c>
      <c r="AU8" s="11">
        <v>142</v>
      </c>
      <c r="AV8" s="11">
        <v>65</v>
      </c>
      <c r="AW8" s="11">
        <v>17</v>
      </c>
      <c r="AX8" s="11"/>
      <c r="AY8" s="11">
        <v>158</v>
      </c>
      <c r="AZ8" s="11">
        <v>219</v>
      </c>
      <c r="BA8" s="11">
        <v>144</v>
      </c>
      <c r="BB8" s="11">
        <v>85</v>
      </c>
      <c r="BC8" s="11">
        <v>19</v>
      </c>
      <c r="BD8" s="11"/>
      <c r="BE8" s="11">
        <v>30</v>
      </c>
      <c r="BF8" s="11">
        <v>105</v>
      </c>
      <c r="BG8" s="11">
        <v>300</v>
      </c>
      <c r="BH8" s="11">
        <v>191</v>
      </c>
      <c r="BI8" s="11"/>
      <c r="BJ8" s="11">
        <v>72</v>
      </c>
      <c r="BK8" s="11">
        <v>46</v>
      </c>
      <c r="BL8" s="11">
        <v>171</v>
      </c>
      <c r="BM8" s="11">
        <v>338</v>
      </c>
      <c r="BN8" s="11"/>
      <c r="BO8" s="11">
        <v>95</v>
      </c>
      <c r="BP8" s="11">
        <v>79</v>
      </c>
      <c r="BQ8" s="11">
        <v>453</v>
      </c>
      <c r="BR8" s="11"/>
      <c r="BS8" s="11">
        <v>321</v>
      </c>
      <c r="BT8" s="11">
        <v>306</v>
      </c>
      <c r="BU8" s="11"/>
      <c r="BV8" s="11">
        <v>151</v>
      </c>
      <c r="BW8" s="11">
        <v>253</v>
      </c>
      <c r="BX8" s="11">
        <v>186</v>
      </c>
      <c r="BY8" s="11"/>
      <c r="BZ8" s="11">
        <v>31</v>
      </c>
      <c r="CA8" s="11">
        <v>40</v>
      </c>
    </row>
    <row r="9" spans="2:79" x14ac:dyDescent="0.3">
      <c r="B9" s="18" t="s">
        <v>321</v>
      </c>
      <c r="C9" s="17">
        <v>0.11961874261661901</v>
      </c>
      <c r="D9" s="17">
        <v>9.8665587981705105E-2</v>
      </c>
      <c r="E9" s="17">
        <v>0.14333702551184399</v>
      </c>
      <c r="F9" s="17"/>
      <c r="G9" s="17">
        <v>0.182090937457836</v>
      </c>
      <c r="H9" s="17">
        <v>8.6875880846959602E-2</v>
      </c>
      <c r="I9" s="17">
        <v>0.16835057842128101</v>
      </c>
      <c r="J9" s="17">
        <v>0.10408159531714301</v>
      </c>
      <c r="K9" s="17">
        <v>7.4885792960045397E-2</v>
      </c>
      <c r="L9" s="17">
        <v>0.105267774361075</v>
      </c>
      <c r="M9" s="17"/>
      <c r="N9" s="17">
        <v>0.15376227563995001</v>
      </c>
      <c r="O9" s="17">
        <v>0.11587809908133501</v>
      </c>
      <c r="P9" s="17">
        <v>9.9330081389965297E-2</v>
      </c>
      <c r="Q9" s="17">
        <v>0.107791936982019</v>
      </c>
      <c r="R9" s="17"/>
      <c r="S9" s="17">
        <v>0.140103282422499</v>
      </c>
      <c r="T9" s="17">
        <v>0.10853568498953101</v>
      </c>
      <c r="U9" s="17">
        <v>9.2496074868477898E-2</v>
      </c>
      <c r="V9" s="17">
        <v>9.5515869011451301E-2</v>
      </c>
      <c r="W9" s="17">
        <v>7.4510894863272795E-2</v>
      </c>
      <c r="X9" s="17">
        <v>0.16203535487617801</v>
      </c>
      <c r="Y9" s="17">
        <v>0.16034109604806801</v>
      </c>
      <c r="Z9" s="17">
        <v>0.163327955381151</v>
      </c>
      <c r="AA9" s="17">
        <v>0.12499428475007</v>
      </c>
      <c r="AB9" s="17">
        <v>9.73675080287245E-2</v>
      </c>
      <c r="AC9" s="17">
        <v>0.110788366874789</v>
      </c>
      <c r="AD9" s="17">
        <v>7.34657421695631E-2</v>
      </c>
      <c r="AE9" s="17"/>
      <c r="AF9" s="17">
        <v>0.145447068997759</v>
      </c>
      <c r="AG9" s="17">
        <v>0.13452467665699</v>
      </c>
      <c r="AH9" s="17">
        <v>0.10258727126650501</v>
      </c>
      <c r="AI9" s="17">
        <v>6.5165252260077702E-2</v>
      </c>
      <c r="AJ9" s="17">
        <v>0.11987721158535899</v>
      </c>
      <c r="AK9" s="17"/>
      <c r="AL9" s="17">
        <v>0.17100911985290601</v>
      </c>
      <c r="AM9" s="17">
        <v>0.147573103959067</v>
      </c>
      <c r="AN9" s="17">
        <v>9.7356196071246306E-2</v>
      </c>
      <c r="AO9" s="17">
        <v>8.0333724743028703E-2</v>
      </c>
      <c r="AP9" s="17">
        <v>0.104136479603781</v>
      </c>
      <c r="AQ9" s="17">
        <v>9.0669639032350799E-2</v>
      </c>
      <c r="AR9" s="17"/>
      <c r="AS9" s="17">
        <v>0.16021081436944801</v>
      </c>
      <c r="AT9" s="17">
        <v>0.124699195727455</v>
      </c>
      <c r="AU9" s="17">
        <v>8.2103163452986405E-2</v>
      </c>
      <c r="AV9" s="17">
        <v>0.108187993768405</v>
      </c>
      <c r="AW9" s="17">
        <v>0.120850318565542</v>
      </c>
      <c r="AX9" s="17"/>
      <c r="AY9" s="17">
        <v>0.160642444153554</v>
      </c>
      <c r="AZ9" s="17">
        <v>0.108717051318235</v>
      </c>
      <c r="BA9" s="17">
        <v>0.118443649301593</v>
      </c>
      <c r="BB9" s="17">
        <v>7.1167153217434595E-2</v>
      </c>
      <c r="BC9" s="17">
        <v>0.161449426161828</v>
      </c>
      <c r="BD9" s="17"/>
      <c r="BE9" s="17">
        <v>8.4889706797405901E-2</v>
      </c>
      <c r="BF9" s="17">
        <v>0.138053764106192</v>
      </c>
      <c r="BG9" s="17">
        <v>0.128749084092079</v>
      </c>
      <c r="BH9" s="17">
        <v>9.7746726528971997E-2</v>
      </c>
      <c r="BI9" s="17"/>
      <c r="BJ9" s="17">
        <v>3.4449468970866003E-2</v>
      </c>
      <c r="BK9" s="17">
        <v>3.6000366581830097E-2</v>
      </c>
      <c r="BL9" s="17">
        <v>0.118865473301643</v>
      </c>
      <c r="BM9" s="17">
        <v>0.15026467337714799</v>
      </c>
      <c r="BN9" s="17"/>
      <c r="BO9" s="17">
        <v>9.7841453387493699E-2</v>
      </c>
      <c r="BP9" s="17">
        <v>5.2752375376852498E-2</v>
      </c>
      <c r="BQ9" s="17">
        <v>0.13662298606279499</v>
      </c>
      <c r="BR9" s="17"/>
      <c r="BS9" s="17">
        <v>0.116904800002274</v>
      </c>
      <c r="BT9" s="17">
        <v>0.123206820789435</v>
      </c>
      <c r="BU9" s="17"/>
      <c r="BV9" s="17">
        <v>0.118086652901449</v>
      </c>
      <c r="BW9" s="17">
        <v>0.13297233043429299</v>
      </c>
      <c r="BX9" s="17">
        <v>0.111798046489229</v>
      </c>
      <c r="BY9" s="17"/>
      <c r="BZ9" s="17">
        <v>8.6437555987290193E-2</v>
      </c>
      <c r="CA9" s="17">
        <v>0.218337523684935</v>
      </c>
    </row>
    <row r="10" spans="2:79" x14ac:dyDescent="0.3">
      <c r="B10" s="18" t="s">
        <v>322</v>
      </c>
      <c r="C10" s="17">
        <v>0.210786637523798</v>
      </c>
      <c r="D10" s="17">
        <v>0.220596775707399</v>
      </c>
      <c r="E10" s="17">
        <v>0.19887735532401801</v>
      </c>
      <c r="F10" s="17"/>
      <c r="G10" s="17">
        <v>0.239830471543339</v>
      </c>
      <c r="H10" s="17">
        <v>0.239299276301912</v>
      </c>
      <c r="I10" s="17">
        <v>0.230300825480073</v>
      </c>
      <c r="J10" s="17">
        <v>0.23399960736067099</v>
      </c>
      <c r="K10" s="17">
        <v>0.17972161319665</v>
      </c>
      <c r="L10" s="17">
        <v>0.15609877998566099</v>
      </c>
      <c r="M10" s="17"/>
      <c r="N10" s="17">
        <v>0.26372584283412398</v>
      </c>
      <c r="O10" s="17">
        <v>0.230057444440041</v>
      </c>
      <c r="P10" s="17">
        <v>0.17116284308277499</v>
      </c>
      <c r="Q10" s="17">
        <v>0.177615794378713</v>
      </c>
      <c r="R10" s="17"/>
      <c r="S10" s="17">
        <v>0.25204210625627899</v>
      </c>
      <c r="T10" s="17">
        <v>0.269180601210676</v>
      </c>
      <c r="U10" s="17">
        <v>0.227930305436741</v>
      </c>
      <c r="V10" s="17">
        <v>0.127394360840687</v>
      </c>
      <c r="W10" s="17">
        <v>0.212096643256204</v>
      </c>
      <c r="X10" s="17">
        <v>0.14029769501456901</v>
      </c>
      <c r="Y10" s="17">
        <v>0.18285966989175301</v>
      </c>
      <c r="Z10" s="17">
        <v>0.33711248023983598</v>
      </c>
      <c r="AA10" s="17">
        <v>0.182705266036576</v>
      </c>
      <c r="AB10" s="17">
        <v>0.34331548728442701</v>
      </c>
      <c r="AC10" s="17">
        <v>0.12068961212278501</v>
      </c>
      <c r="AD10" s="17">
        <v>6.1975020574420302E-2</v>
      </c>
      <c r="AE10" s="17"/>
      <c r="AF10" s="17">
        <v>0.19752135807162</v>
      </c>
      <c r="AG10" s="17">
        <v>0.22485826017295099</v>
      </c>
      <c r="AH10" s="17">
        <v>0.23169456106129299</v>
      </c>
      <c r="AI10" s="17">
        <v>0.172001265247052</v>
      </c>
      <c r="AJ10" s="17">
        <v>0.29870585136754002</v>
      </c>
      <c r="AK10" s="17"/>
      <c r="AL10" s="17">
        <v>0.21955868176284599</v>
      </c>
      <c r="AM10" s="17">
        <v>0.204693908356441</v>
      </c>
      <c r="AN10" s="17">
        <v>0.218424743350281</v>
      </c>
      <c r="AO10" s="17">
        <v>0.160354279391037</v>
      </c>
      <c r="AP10" s="17">
        <v>0.30260968873692301</v>
      </c>
      <c r="AQ10" s="17">
        <v>0.25836210399598603</v>
      </c>
      <c r="AR10" s="17"/>
      <c r="AS10" s="17">
        <v>0.24216139633605799</v>
      </c>
      <c r="AT10" s="17">
        <v>0.22375654197297901</v>
      </c>
      <c r="AU10" s="17">
        <v>0.18590991965294301</v>
      </c>
      <c r="AV10" s="17">
        <v>0.16028396578499901</v>
      </c>
      <c r="AW10" s="17">
        <v>0.180123995164652</v>
      </c>
      <c r="AX10" s="17"/>
      <c r="AY10" s="17">
        <v>0.20326481976326</v>
      </c>
      <c r="AZ10" s="17">
        <v>0.23317351279783699</v>
      </c>
      <c r="BA10" s="17">
        <v>0.14902633676805599</v>
      </c>
      <c r="BB10" s="17">
        <v>0.26194228986577101</v>
      </c>
      <c r="BC10" s="17">
        <v>0.20524673018445</v>
      </c>
      <c r="BD10" s="17"/>
      <c r="BE10" s="17">
        <v>9.7505062106481202E-2</v>
      </c>
      <c r="BF10" s="17">
        <v>0.16541490310656801</v>
      </c>
      <c r="BG10" s="17">
        <v>0.22510797050715101</v>
      </c>
      <c r="BH10" s="17">
        <v>0.235248059964388</v>
      </c>
      <c r="BI10" s="17"/>
      <c r="BJ10" s="17">
        <v>0.109936639181372</v>
      </c>
      <c r="BK10" s="17">
        <v>0.23177317930093</v>
      </c>
      <c r="BL10" s="17">
        <v>0.20417597697034301</v>
      </c>
      <c r="BM10" s="17">
        <v>0.23063300479847501</v>
      </c>
      <c r="BN10" s="17"/>
      <c r="BO10" s="17">
        <v>0.18259605210066299</v>
      </c>
      <c r="BP10" s="17">
        <v>0.19877227744437401</v>
      </c>
      <c r="BQ10" s="17">
        <v>0.21772852753872299</v>
      </c>
      <c r="BR10" s="17"/>
      <c r="BS10" s="17">
        <v>0.21759076989090201</v>
      </c>
      <c r="BT10" s="17">
        <v>0.20495556121033101</v>
      </c>
      <c r="BU10" s="17"/>
      <c r="BV10" s="17">
        <v>0.220985037854392</v>
      </c>
      <c r="BW10" s="17">
        <v>0.19671340783779401</v>
      </c>
      <c r="BX10" s="17">
        <v>0.21255177672026801</v>
      </c>
      <c r="BY10" s="17"/>
      <c r="BZ10" s="17">
        <v>0.18742268204773399</v>
      </c>
      <c r="CA10" s="17">
        <v>0.198766906454936</v>
      </c>
    </row>
    <row r="11" spans="2:79" x14ac:dyDescent="0.3">
      <c r="B11" s="18" t="s">
        <v>323</v>
      </c>
      <c r="C11" s="17">
        <v>0.23999238834669101</v>
      </c>
      <c r="D11" s="17">
        <v>0.25336900316950101</v>
      </c>
      <c r="E11" s="17">
        <v>0.22801954193275001</v>
      </c>
      <c r="F11" s="17"/>
      <c r="G11" s="17">
        <v>0.27326834787981602</v>
      </c>
      <c r="H11" s="17">
        <v>0.248905823003158</v>
      </c>
      <c r="I11" s="17">
        <v>0.22313647162626499</v>
      </c>
      <c r="J11" s="17">
        <v>0.17071188841083601</v>
      </c>
      <c r="K11" s="17">
        <v>0.25276460481216401</v>
      </c>
      <c r="L11" s="17">
        <v>0.26459764393898799</v>
      </c>
      <c r="M11" s="17"/>
      <c r="N11" s="17">
        <v>0.24783979861869801</v>
      </c>
      <c r="O11" s="17">
        <v>0.24730482610236201</v>
      </c>
      <c r="P11" s="17">
        <v>0.23617828053178599</v>
      </c>
      <c r="Q11" s="17">
        <v>0.23593817513319301</v>
      </c>
      <c r="R11" s="17"/>
      <c r="S11" s="17">
        <v>0.21934420954738801</v>
      </c>
      <c r="T11" s="17">
        <v>0.24369558737286001</v>
      </c>
      <c r="U11" s="17">
        <v>0.22549596351936901</v>
      </c>
      <c r="V11" s="17">
        <v>0.308165097839186</v>
      </c>
      <c r="W11" s="17">
        <v>0.24642101707988501</v>
      </c>
      <c r="X11" s="17">
        <v>0.31493370546080901</v>
      </c>
      <c r="Y11" s="17">
        <v>0.183291065306394</v>
      </c>
      <c r="Z11" s="17">
        <v>0.28270442129632001</v>
      </c>
      <c r="AA11" s="17">
        <v>0.23652882465693401</v>
      </c>
      <c r="AB11" s="17">
        <v>0.13201106198645901</v>
      </c>
      <c r="AC11" s="17">
        <v>0.18827885509964201</v>
      </c>
      <c r="AD11" s="17">
        <v>0.44005927933595501</v>
      </c>
      <c r="AE11" s="17"/>
      <c r="AF11" s="17">
        <v>0.23774658822448999</v>
      </c>
      <c r="AG11" s="17">
        <v>0.25415102679660601</v>
      </c>
      <c r="AH11" s="17">
        <v>0.194233769774558</v>
      </c>
      <c r="AI11" s="17">
        <v>0.26803332791152101</v>
      </c>
      <c r="AJ11" s="17">
        <v>0.24032995432208001</v>
      </c>
      <c r="AK11" s="17"/>
      <c r="AL11" s="17">
        <v>0.26298355155862702</v>
      </c>
      <c r="AM11" s="17">
        <v>0.25425930999492902</v>
      </c>
      <c r="AN11" s="17">
        <v>0.24413309068724701</v>
      </c>
      <c r="AO11" s="17">
        <v>0.20103130495445601</v>
      </c>
      <c r="AP11" s="17">
        <v>0.29127401733332098</v>
      </c>
      <c r="AQ11" s="17">
        <v>0.12174157966255</v>
      </c>
      <c r="AR11" s="17"/>
      <c r="AS11" s="17">
        <v>0.157403699060604</v>
      </c>
      <c r="AT11" s="17">
        <v>0.272027689357345</v>
      </c>
      <c r="AU11" s="17">
        <v>0.231504972467833</v>
      </c>
      <c r="AV11" s="17">
        <v>0.225698499097544</v>
      </c>
      <c r="AW11" s="17">
        <v>0.35920388580017698</v>
      </c>
      <c r="AX11" s="17"/>
      <c r="AY11" s="17">
        <v>0.193446568824652</v>
      </c>
      <c r="AZ11" s="17">
        <v>0.268798094109854</v>
      </c>
      <c r="BA11" s="17">
        <v>0.258788428770102</v>
      </c>
      <c r="BB11" s="17">
        <v>0.253146884592308</v>
      </c>
      <c r="BC11" s="17">
        <v>5.4235349111766903E-2</v>
      </c>
      <c r="BD11" s="17"/>
      <c r="BE11" s="17">
        <v>0.26671629278958597</v>
      </c>
      <c r="BF11" s="17">
        <v>0.241497888604013</v>
      </c>
      <c r="BG11" s="17">
        <v>0.247652796249445</v>
      </c>
      <c r="BH11" s="17">
        <v>0.21802600293682001</v>
      </c>
      <c r="BI11" s="17"/>
      <c r="BJ11" s="17">
        <v>0.242168802355929</v>
      </c>
      <c r="BK11" s="17">
        <v>0.30405953667989299</v>
      </c>
      <c r="BL11" s="17">
        <v>0.26648097622942102</v>
      </c>
      <c r="BM11" s="17">
        <v>0.21598937715404001</v>
      </c>
      <c r="BN11" s="17"/>
      <c r="BO11" s="17">
        <v>0.28209258625412997</v>
      </c>
      <c r="BP11" s="17">
        <v>0.20212643629083299</v>
      </c>
      <c r="BQ11" s="17">
        <v>0.23522930283201299</v>
      </c>
      <c r="BR11" s="17"/>
      <c r="BS11" s="17">
        <v>0.26147206276081297</v>
      </c>
      <c r="BT11" s="17">
        <v>0.215889530171121</v>
      </c>
      <c r="BU11" s="17"/>
      <c r="BV11" s="17">
        <v>0.26843299077050498</v>
      </c>
      <c r="BW11" s="17">
        <v>0.21637123996607599</v>
      </c>
      <c r="BX11" s="17">
        <v>0.24124984267994201</v>
      </c>
      <c r="BY11" s="17"/>
      <c r="BZ11" s="17">
        <v>0.28459476500007103</v>
      </c>
      <c r="CA11" s="17">
        <v>0.15283949232420299</v>
      </c>
    </row>
    <row r="12" spans="2:79" x14ac:dyDescent="0.3">
      <c r="B12" s="18" t="s">
        <v>324</v>
      </c>
      <c r="C12" s="17">
        <v>0.14989581153182399</v>
      </c>
      <c r="D12" s="17">
        <v>0.13233774358995501</v>
      </c>
      <c r="E12" s="17">
        <v>0.17077205115529101</v>
      </c>
      <c r="F12" s="17"/>
      <c r="G12" s="17">
        <v>0.102412543201315</v>
      </c>
      <c r="H12" s="17">
        <v>0.149086403000702</v>
      </c>
      <c r="I12" s="17">
        <v>0.149994106817642</v>
      </c>
      <c r="J12" s="17">
        <v>0.226785234847659</v>
      </c>
      <c r="K12" s="17">
        <v>0.108441207297565</v>
      </c>
      <c r="L12" s="17">
        <v>0.15450506152982499</v>
      </c>
      <c r="M12" s="17"/>
      <c r="N12" s="17">
        <v>8.2148287317436605E-2</v>
      </c>
      <c r="O12" s="17">
        <v>0.1408411451679</v>
      </c>
      <c r="P12" s="17">
        <v>0.20947190612573199</v>
      </c>
      <c r="Q12" s="17">
        <v>0.167801227678186</v>
      </c>
      <c r="R12" s="17"/>
      <c r="S12" s="17">
        <v>0.13412928831915799</v>
      </c>
      <c r="T12" s="17">
        <v>0.121102323686648</v>
      </c>
      <c r="U12" s="17">
        <v>0.19149771878719901</v>
      </c>
      <c r="V12" s="17">
        <v>0.19515978982981</v>
      </c>
      <c r="W12" s="17">
        <v>0.110235563965755</v>
      </c>
      <c r="X12" s="17">
        <v>0.131902382245566</v>
      </c>
      <c r="Y12" s="17">
        <v>0.21687714347562601</v>
      </c>
      <c r="Z12" s="17">
        <v>0.10615952814004</v>
      </c>
      <c r="AA12" s="17">
        <v>0.131913922758879</v>
      </c>
      <c r="AB12" s="17">
        <v>0.11446009430802299</v>
      </c>
      <c r="AC12" s="17">
        <v>0.19814727988031</v>
      </c>
      <c r="AD12" s="17">
        <v>0.13251291099493501</v>
      </c>
      <c r="AE12" s="17"/>
      <c r="AF12" s="17">
        <v>0.125214759854852</v>
      </c>
      <c r="AG12" s="17">
        <v>0.13665551574200299</v>
      </c>
      <c r="AH12" s="17">
        <v>0.137848582893976</v>
      </c>
      <c r="AI12" s="17">
        <v>0.16357300064017299</v>
      </c>
      <c r="AJ12" s="17">
        <v>8.3587390011030799E-2</v>
      </c>
      <c r="AK12" s="17"/>
      <c r="AL12" s="17">
        <v>0.11291012046365401</v>
      </c>
      <c r="AM12" s="17">
        <v>0.11661738264996099</v>
      </c>
      <c r="AN12" s="17">
        <v>0.128345632764956</v>
      </c>
      <c r="AO12" s="17">
        <v>0.195255439429973</v>
      </c>
      <c r="AP12" s="17">
        <v>0.103653034573986</v>
      </c>
      <c r="AQ12" s="17">
        <v>0.21331071245229899</v>
      </c>
      <c r="AR12" s="17"/>
      <c r="AS12" s="17">
        <v>0.13599675562244801</v>
      </c>
      <c r="AT12" s="17">
        <v>0.13700261003314201</v>
      </c>
      <c r="AU12" s="17">
        <v>0.213004847254261</v>
      </c>
      <c r="AV12" s="17">
        <v>0.116723458502957</v>
      </c>
      <c r="AW12" s="17">
        <v>6.3456429365049805E-2</v>
      </c>
      <c r="AX12" s="17"/>
      <c r="AY12" s="17">
        <v>0.16590520639369699</v>
      </c>
      <c r="AZ12" s="17">
        <v>0.118624894411934</v>
      </c>
      <c r="BA12" s="17">
        <v>0.20027324695028001</v>
      </c>
      <c r="BB12" s="17">
        <v>0.13653887492313299</v>
      </c>
      <c r="BC12" s="17">
        <v>9.1772991491928302E-2</v>
      </c>
      <c r="BD12" s="17"/>
      <c r="BE12" s="17">
        <v>0.15423105531749501</v>
      </c>
      <c r="BF12" s="17">
        <v>0.13433789503865301</v>
      </c>
      <c r="BG12" s="17">
        <v>0.13577407422284399</v>
      </c>
      <c r="BH12" s="17">
        <v>0.17751803767045701</v>
      </c>
      <c r="BI12" s="17"/>
      <c r="BJ12" s="17">
        <v>0.16518432248404799</v>
      </c>
      <c r="BK12" s="17">
        <v>0.14242406717424899</v>
      </c>
      <c r="BL12" s="17">
        <v>0.129853444356856</v>
      </c>
      <c r="BM12" s="17">
        <v>0.158751032969809</v>
      </c>
      <c r="BN12" s="17"/>
      <c r="BO12" s="17">
        <v>0.117104882447856</v>
      </c>
      <c r="BP12" s="17">
        <v>0.28356317038978701</v>
      </c>
      <c r="BQ12" s="17">
        <v>0.13445269358364301</v>
      </c>
      <c r="BR12" s="17"/>
      <c r="BS12" s="17">
        <v>0.15013323964474701</v>
      </c>
      <c r="BT12" s="17">
        <v>0.14743749872595499</v>
      </c>
      <c r="BU12" s="17"/>
      <c r="BV12" s="17">
        <v>0.12526734537361001</v>
      </c>
      <c r="BW12" s="17">
        <v>0.16685093942121201</v>
      </c>
      <c r="BX12" s="17">
        <v>0.12902807248034801</v>
      </c>
      <c r="BY12" s="17"/>
      <c r="BZ12" s="17">
        <v>0.13474818383921799</v>
      </c>
      <c r="CA12" s="17">
        <v>0.18331651098764701</v>
      </c>
    </row>
    <row r="13" spans="2:79" x14ac:dyDescent="0.3">
      <c r="B13" s="18" t="s">
        <v>325</v>
      </c>
      <c r="C13" s="17">
        <v>0.15222390949296799</v>
      </c>
      <c r="D13" s="17">
        <v>0.15556185746588999</v>
      </c>
      <c r="E13" s="17">
        <v>0.14891768049235801</v>
      </c>
      <c r="F13" s="17"/>
      <c r="G13" s="17">
        <v>0.14923331655427799</v>
      </c>
      <c r="H13" s="17">
        <v>0.175997855519821</v>
      </c>
      <c r="I13" s="17">
        <v>0.111317317215173</v>
      </c>
      <c r="J13" s="17">
        <v>0.121538227619018</v>
      </c>
      <c r="K13" s="17">
        <v>0.18864024156637399</v>
      </c>
      <c r="L13" s="17">
        <v>0.164858285974715</v>
      </c>
      <c r="M13" s="17"/>
      <c r="N13" s="17">
        <v>0.135428013203999</v>
      </c>
      <c r="O13" s="17">
        <v>0.115179401605826</v>
      </c>
      <c r="P13" s="17">
        <v>0.17168739697316701</v>
      </c>
      <c r="Q13" s="17">
        <v>0.18222282556886299</v>
      </c>
      <c r="R13" s="17"/>
      <c r="S13" s="17">
        <v>0.15736385782387499</v>
      </c>
      <c r="T13" s="17">
        <v>0.104674669654477</v>
      </c>
      <c r="U13" s="17">
        <v>0.182251727572667</v>
      </c>
      <c r="V13" s="17">
        <v>0.178220069694012</v>
      </c>
      <c r="W13" s="17">
        <v>0.198457015510175</v>
      </c>
      <c r="X13" s="17">
        <v>0.14167635523981201</v>
      </c>
      <c r="Y13" s="17">
        <v>0.170037416875886</v>
      </c>
      <c r="Z13" s="17">
        <v>0.110695614942653</v>
      </c>
      <c r="AA13" s="17">
        <v>0.11832643935706399</v>
      </c>
      <c r="AB13" s="17">
        <v>0.15977635544390101</v>
      </c>
      <c r="AC13" s="17">
        <v>0.20202188594828699</v>
      </c>
      <c r="AD13" s="17">
        <v>0.133079569572984</v>
      </c>
      <c r="AE13" s="17"/>
      <c r="AF13" s="17">
        <v>0.112459995882976</v>
      </c>
      <c r="AG13" s="17">
        <v>0.17219835954804499</v>
      </c>
      <c r="AH13" s="17">
        <v>0.19573197457384101</v>
      </c>
      <c r="AI13" s="17">
        <v>0.15992074500933401</v>
      </c>
      <c r="AJ13" s="17">
        <v>0.19160921945109</v>
      </c>
      <c r="AK13" s="17"/>
      <c r="AL13" s="17">
        <v>0.160261314062664</v>
      </c>
      <c r="AM13" s="17">
        <v>0.105166297366577</v>
      </c>
      <c r="AN13" s="17">
        <v>0.152969556989832</v>
      </c>
      <c r="AO13" s="17">
        <v>0.183034383631791</v>
      </c>
      <c r="AP13" s="17">
        <v>0.15852003329158201</v>
      </c>
      <c r="AQ13" s="17">
        <v>0.20020339512123</v>
      </c>
      <c r="AR13" s="17"/>
      <c r="AS13" s="17">
        <v>0.11417494206232399</v>
      </c>
      <c r="AT13" s="17">
        <v>0.135667719986554</v>
      </c>
      <c r="AU13" s="17">
        <v>0.191314867621833</v>
      </c>
      <c r="AV13" s="17">
        <v>0.226111559590882</v>
      </c>
      <c r="AW13" s="17">
        <v>7.7644812499554697E-2</v>
      </c>
      <c r="AX13" s="17"/>
      <c r="AY13" s="17">
        <v>0.108436712848271</v>
      </c>
      <c r="AZ13" s="17">
        <v>0.171684790105645</v>
      </c>
      <c r="BA13" s="17">
        <v>0.14673377963811601</v>
      </c>
      <c r="BB13" s="17">
        <v>0.18747843829303101</v>
      </c>
      <c r="BC13" s="17">
        <v>0.16218609152226299</v>
      </c>
      <c r="BD13" s="17"/>
      <c r="BE13" s="17">
        <v>9.8424825223125803E-2</v>
      </c>
      <c r="BF13" s="17">
        <v>0.206047127821197</v>
      </c>
      <c r="BG13" s="17">
        <v>0.13780329603160299</v>
      </c>
      <c r="BH13" s="17">
        <v>0.15700991779187301</v>
      </c>
      <c r="BI13" s="17"/>
      <c r="BJ13" s="17">
        <v>0.24449292303485401</v>
      </c>
      <c r="BK13" s="17">
        <v>0.14899172925535101</v>
      </c>
      <c r="BL13" s="17">
        <v>0.169888295712424</v>
      </c>
      <c r="BM13" s="17">
        <v>0.12506215170544899</v>
      </c>
      <c r="BN13" s="17"/>
      <c r="BO13" s="17">
        <v>0.20816015728061099</v>
      </c>
      <c r="BP13" s="17">
        <v>0.12952161587767899</v>
      </c>
      <c r="BQ13" s="17">
        <v>0.14545369001327699</v>
      </c>
      <c r="BR13" s="17"/>
      <c r="BS13" s="17">
        <v>0.123718486748627</v>
      </c>
      <c r="BT13" s="17">
        <v>0.183068332155019</v>
      </c>
      <c r="BU13" s="17"/>
      <c r="BV13" s="17">
        <v>0.184107977249065</v>
      </c>
      <c r="BW13" s="17">
        <v>0.15151835676271899</v>
      </c>
      <c r="BX13" s="17">
        <v>0.14346226944187901</v>
      </c>
      <c r="BY13" s="17"/>
      <c r="BZ13" s="17">
        <v>0.279083796097509</v>
      </c>
      <c r="CA13" s="17">
        <v>0.191464103659574</v>
      </c>
    </row>
    <row r="14" spans="2:79" x14ac:dyDescent="0.3">
      <c r="B14" s="18" t="s">
        <v>326</v>
      </c>
      <c r="C14" s="17">
        <v>8.6480729947480003E-2</v>
      </c>
      <c r="D14" s="17">
        <v>9.6427322057033693E-2</v>
      </c>
      <c r="E14" s="17">
        <v>7.0322373439199698E-2</v>
      </c>
      <c r="F14" s="17"/>
      <c r="G14" s="17">
        <v>3.2461121083459998E-2</v>
      </c>
      <c r="H14" s="17">
        <v>9.9834761327448895E-2</v>
      </c>
      <c r="I14" s="17">
        <v>7.1701860249629601E-2</v>
      </c>
      <c r="J14" s="17">
        <v>0.10683244726405799</v>
      </c>
      <c r="K14" s="17">
        <v>0.12210061470181</v>
      </c>
      <c r="L14" s="17">
        <v>8.7364285039725695E-2</v>
      </c>
      <c r="M14" s="17"/>
      <c r="N14" s="17">
        <v>8.8095859961799E-2</v>
      </c>
      <c r="O14" s="17">
        <v>0.112295665170852</v>
      </c>
      <c r="P14" s="17">
        <v>6.9929887481166006E-2</v>
      </c>
      <c r="Q14" s="17">
        <v>7.42306158600715E-2</v>
      </c>
      <c r="R14" s="17"/>
      <c r="S14" s="17">
        <v>7.8813740398424897E-2</v>
      </c>
      <c r="T14" s="17">
        <v>7.8511468258664396E-2</v>
      </c>
      <c r="U14" s="17">
        <v>3.8003711570681997E-2</v>
      </c>
      <c r="V14" s="17">
        <v>1.71680054046804E-2</v>
      </c>
      <c r="W14" s="17">
        <v>0.10620825413898601</v>
      </c>
      <c r="X14" s="17">
        <v>7.35730495232646E-2</v>
      </c>
      <c r="Y14" s="17">
        <v>5.7657635030494897E-2</v>
      </c>
      <c r="Z14" s="17">
        <v>0</v>
      </c>
      <c r="AA14" s="17">
        <v>0.17016238291580801</v>
      </c>
      <c r="AB14" s="17">
        <v>0.102644194885409</v>
      </c>
      <c r="AC14" s="17">
        <v>0.180074000074187</v>
      </c>
      <c r="AD14" s="17">
        <v>0.158907477352143</v>
      </c>
      <c r="AE14" s="17"/>
      <c r="AF14" s="17">
        <v>0.112347630174488</v>
      </c>
      <c r="AG14" s="17">
        <v>6.7777869511220001E-2</v>
      </c>
      <c r="AH14" s="17">
        <v>8.4586524436589705E-2</v>
      </c>
      <c r="AI14" s="17">
        <v>6.6533932969874504E-2</v>
      </c>
      <c r="AJ14" s="17">
        <v>2.58801662830682E-2</v>
      </c>
      <c r="AK14" s="17"/>
      <c r="AL14" s="17">
        <v>5.3586308632286299E-2</v>
      </c>
      <c r="AM14" s="17">
        <v>0.119577848041018</v>
      </c>
      <c r="AN14" s="17">
        <v>8.3019186222553096E-2</v>
      </c>
      <c r="AO14" s="17">
        <v>0.113601748175675</v>
      </c>
      <c r="AP14" s="17">
        <v>3.9806746460406398E-2</v>
      </c>
      <c r="AQ14" s="17">
        <v>6.3529196589818496E-2</v>
      </c>
      <c r="AR14" s="17"/>
      <c r="AS14" s="17">
        <v>0.115241769550072</v>
      </c>
      <c r="AT14" s="17">
        <v>6.3870541172515893E-2</v>
      </c>
      <c r="AU14" s="17">
        <v>8.2355362370350405E-2</v>
      </c>
      <c r="AV14" s="17">
        <v>0.13451116124403201</v>
      </c>
      <c r="AW14" s="17">
        <v>0.139413987071597</v>
      </c>
      <c r="AX14" s="17"/>
      <c r="AY14" s="17">
        <v>7.8981213831037303E-2</v>
      </c>
      <c r="AZ14" s="17">
        <v>8.6080197174295894E-2</v>
      </c>
      <c r="BA14" s="17">
        <v>0.100859016739286</v>
      </c>
      <c r="BB14" s="17">
        <v>5.1871698651050298E-2</v>
      </c>
      <c r="BC14" s="17">
        <v>0.22214445619450099</v>
      </c>
      <c r="BD14" s="17"/>
      <c r="BE14" s="17">
        <v>0.202996286416467</v>
      </c>
      <c r="BF14" s="17">
        <v>7.9638799185508993E-2</v>
      </c>
      <c r="BG14" s="17">
        <v>8.4470124243595193E-2</v>
      </c>
      <c r="BH14" s="17">
        <v>7.6933179075808197E-2</v>
      </c>
      <c r="BI14" s="17"/>
      <c r="BJ14" s="17">
        <v>0.103650646489078</v>
      </c>
      <c r="BK14" s="17">
        <v>0.114432342477452</v>
      </c>
      <c r="BL14" s="17">
        <v>7.8798528378937305E-2</v>
      </c>
      <c r="BM14" s="17">
        <v>8.3418356829347604E-2</v>
      </c>
      <c r="BN14" s="17"/>
      <c r="BO14" s="17">
        <v>0.10128530901652</v>
      </c>
      <c r="BP14" s="17">
        <v>7.75613073590906E-2</v>
      </c>
      <c r="BQ14" s="17">
        <v>8.5499018764100501E-2</v>
      </c>
      <c r="BR14" s="17"/>
      <c r="BS14" s="17">
        <v>9.0964125901758605E-2</v>
      </c>
      <c r="BT14" s="17">
        <v>8.2313719737939994E-2</v>
      </c>
      <c r="BU14" s="17"/>
      <c r="BV14" s="17">
        <v>7.0110922644205001E-2</v>
      </c>
      <c r="BW14" s="17">
        <v>8.4635360505455504E-2</v>
      </c>
      <c r="BX14" s="17">
        <v>0.10848312752316699</v>
      </c>
      <c r="BY14" s="17"/>
      <c r="BZ14" s="17">
        <v>2.7713017028177401E-2</v>
      </c>
      <c r="CA14" s="17">
        <v>5.5275462888704698E-2</v>
      </c>
    </row>
    <row r="15" spans="2:79" x14ac:dyDescent="0.3">
      <c r="B15" s="18" t="s">
        <v>327</v>
      </c>
      <c r="C15" s="19">
        <v>4.1001780540619502E-2</v>
      </c>
      <c r="D15" s="19">
        <v>4.3041710028515499E-2</v>
      </c>
      <c r="E15" s="19">
        <v>3.9753972144540101E-2</v>
      </c>
      <c r="F15" s="19"/>
      <c r="G15" s="19">
        <v>2.0703262279956801E-2</v>
      </c>
      <c r="H15" s="19">
        <v>0</v>
      </c>
      <c r="I15" s="19">
        <v>4.5198840189936501E-2</v>
      </c>
      <c r="J15" s="19">
        <v>3.6050999180613302E-2</v>
      </c>
      <c r="K15" s="19">
        <v>7.3445925465391207E-2</v>
      </c>
      <c r="L15" s="19">
        <v>6.7308169170009396E-2</v>
      </c>
      <c r="M15" s="19"/>
      <c r="N15" s="19">
        <v>2.8999922423994001E-2</v>
      </c>
      <c r="O15" s="19">
        <v>3.8443418431684098E-2</v>
      </c>
      <c r="P15" s="19">
        <v>4.2239604415408499E-2</v>
      </c>
      <c r="Q15" s="19">
        <v>5.4399424398955003E-2</v>
      </c>
      <c r="R15" s="19"/>
      <c r="S15" s="19">
        <v>1.8203515232375501E-2</v>
      </c>
      <c r="T15" s="19">
        <v>7.4299664827144493E-2</v>
      </c>
      <c r="U15" s="19">
        <v>4.2324498244863902E-2</v>
      </c>
      <c r="V15" s="19">
        <v>7.8376807380172706E-2</v>
      </c>
      <c r="W15" s="19">
        <v>5.2070611185723099E-2</v>
      </c>
      <c r="X15" s="19">
        <v>3.55814576398015E-2</v>
      </c>
      <c r="Y15" s="19">
        <v>2.89359733717779E-2</v>
      </c>
      <c r="Z15" s="19">
        <v>0</v>
      </c>
      <c r="AA15" s="19">
        <v>3.5368879524669203E-2</v>
      </c>
      <c r="AB15" s="19">
        <v>5.0425298063056297E-2</v>
      </c>
      <c r="AC15" s="19">
        <v>0</v>
      </c>
      <c r="AD15" s="19">
        <v>0</v>
      </c>
      <c r="AE15" s="19"/>
      <c r="AF15" s="19">
        <v>6.9262598793815799E-2</v>
      </c>
      <c r="AG15" s="19">
        <v>9.8342915721845291E-3</v>
      </c>
      <c r="AH15" s="19">
        <v>5.3317315993236698E-2</v>
      </c>
      <c r="AI15" s="19">
        <v>0.104772475961967</v>
      </c>
      <c r="AJ15" s="19">
        <v>4.0010206979831903E-2</v>
      </c>
      <c r="AK15" s="19"/>
      <c r="AL15" s="19">
        <v>1.9690903667017399E-2</v>
      </c>
      <c r="AM15" s="19">
        <v>5.2112149632006402E-2</v>
      </c>
      <c r="AN15" s="19">
        <v>7.5751593913885806E-2</v>
      </c>
      <c r="AO15" s="19">
        <v>6.6389119674038793E-2</v>
      </c>
      <c r="AP15" s="19">
        <v>0</v>
      </c>
      <c r="AQ15" s="19">
        <v>5.2183373145766397E-2</v>
      </c>
      <c r="AR15" s="19"/>
      <c r="AS15" s="19">
        <v>7.4810622999047199E-2</v>
      </c>
      <c r="AT15" s="19">
        <v>4.2975701750010399E-2</v>
      </c>
      <c r="AU15" s="19">
        <v>1.38068671797926E-2</v>
      </c>
      <c r="AV15" s="19">
        <v>2.8483362011182199E-2</v>
      </c>
      <c r="AW15" s="19">
        <v>5.9306571533427499E-2</v>
      </c>
      <c r="AX15" s="19"/>
      <c r="AY15" s="19">
        <v>8.9323034185527506E-2</v>
      </c>
      <c r="AZ15" s="19">
        <v>1.2921460082199E-2</v>
      </c>
      <c r="BA15" s="19">
        <v>2.5875541832567E-2</v>
      </c>
      <c r="BB15" s="19">
        <v>3.7854660457271802E-2</v>
      </c>
      <c r="BC15" s="19">
        <v>0.102964955333262</v>
      </c>
      <c r="BD15" s="19"/>
      <c r="BE15" s="19">
        <v>9.5236771349438795E-2</v>
      </c>
      <c r="BF15" s="19">
        <v>3.5009622137867798E-2</v>
      </c>
      <c r="BG15" s="19">
        <v>4.04426546532832E-2</v>
      </c>
      <c r="BH15" s="19">
        <v>3.7518076031682099E-2</v>
      </c>
      <c r="BI15" s="19"/>
      <c r="BJ15" s="19">
        <v>0.10011719748385201</v>
      </c>
      <c r="BK15" s="19">
        <v>2.23187785302961E-2</v>
      </c>
      <c r="BL15" s="19">
        <v>3.1937305050374003E-2</v>
      </c>
      <c r="BM15" s="19">
        <v>3.5881403165732302E-2</v>
      </c>
      <c r="BN15" s="19"/>
      <c r="BO15" s="19">
        <v>1.0919559512726299E-2</v>
      </c>
      <c r="BP15" s="19">
        <v>5.5702817261383999E-2</v>
      </c>
      <c r="BQ15" s="19">
        <v>4.5013781205448702E-2</v>
      </c>
      <c r="BR15" s="19"/>
      <c r="BS15" s="19">
        <v>3.9216515050878101E-2</v>
      </c>
      <c r="BT15" s="19">
        <v>4.3128537210199401E-2</v>
      </c>
      <c r="BU15" s="19"/>
      <c r="BV15" s="19">
        <v>1.30090732067739E-2</v>
      </c>
      <c r="BW15" s="19">
        <v>5.09383650724494E-2</v>
      </c>
      <c r="BX15" s="19">
        <v>5.3426864665167197E-2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629</v>
      </c>
      <c r="D7" s="10">
        <v>308</v>
      </c>
      <c r="E7" s="10">
        <v>315</v>
      </c>
      <c r="F7" s="10"/>
      <c r="G7" s="10">
        <v>102</v>
      </c>
      <c r="H7" s="10">
        <v>99</v>
      </c>
      <c r="I7" s="10">
        <v>100</v>
      </c>
      <c r="J7" s="10">
        <v>89</v>
      </c>
      <c r="K7" s="10">
        <v>95</v>
      </c>
      <c r="L7" s="10">
        <v>144</v>
      </c>
      <c r="M7" s="10"/>
      <c r="N7" s="10">
        <v>154</v>
      </c>
      <c r="O7" s="10">
        <v>175</v>
      </c>
      <c r="P7" s="10">
        <v>131</v>
      </c>
      <c r="Q7" s="10">
        <v>164</v>
      </c>
      <c r="R7" s="10"/>
      <c r="S7" s="10">
        <v>90</v>
      </c>
      <c r="T7" s="10">
        <v>93</v>
      </c>
      <c r="U7" s="10">
        <v>50</v>
      </c>
      <c r="V7" s="10">
        <v>61</v>
      </c>
      <c r="W7" s="10">
        <v>37</v>
      </c>
      <c r="X7" s="10">
        <v>55</v>
      </c>
      <c r="Y7" s="10">
        <v>65</v>
      </c>
      <c r="Z7" s="10">
        <v>18</v>
      </c>
      <c r="AA7" s="10">
        <v>78</v>
      </c>
      <c r="AB7" s="10">
        <v>42</v>
      </c>
      <c r="AC7" s="10">
        <v>26</v>
      </c>
      <c r="AD7" s="10">
        <v>14</v>
      </c>
      <c r="AE7" s="10"/>
      <c r="AF7" s="10">
        <v>130</v>
      </c>
      <c r="AG7" s="10">
        <v>195</v>
      </c>
      <c r="AH7" s="10">
        <v>71</v>
      </c>
      <c r="AI7" s="10">
        <v>77</v>
      </c>
      <c r="AJ7" s="10">
        <v>33</v>
      </c>
      <c r="AK7" s="10"/>
      <c r="AL7" s="10">
        <v>145</v>
      </c>
      <c r="AM7" s="10">
        <v>124</v>
      </c>
      <c r="AN7" s="10">
        <v>70</v>
      </c>
      <c r="AO7" s="10">
        <v>128</v>
      </c>
      <c r="AP7" s="10">
        <v>48</v>
      </c>
      <c r="AQ7" s="10">
        <v>54</v>
      </c>
      <c r="AR7" s="10"/>
      <c r="AS7" s="10">
        <v>114</v>
      </c>
      <c r="AT7" s="10">
        <v>293</v>
      </c>
      <c r="AU7" s="10">
        <v>140</v>
      </c>
      <c r="AV7" s="10">
        <v>66</v>
      </c>
      <c r="AW7" s="10">
        <v>16</v>
      </c>
      <c r="AX7" s="10"/>
      <c r="AY7" s="10">
        <v>162</v>
      </c>
      <c r="AZ7" s="10">
        <v>220</v>
      </c>
      <c r="BA7" s="10">
        <v>140</v>
      </c>
      <c r="BB7" s="10">
        <v>83</v>
      </c>
      <c r="BC7" s="10">
        <v>19</v>
      </c>
      <c r="BD7" s="10"/>
      <c r="BE7" s="10">
        <v>30</v>
      </c>
      <c r="BF7" s="10">
        <v>106</v>
      </c>
      <c r="BG7" s="10">
        <v>299</v>
      </c>
      <c r="BH7" s="10">
        <v>190</v>
      </c>
      <c r="BI7" s="10"/>
      <c r="BJ7" s="10">
        <v>69</v>
      </c>
      <c r="BK7" s="10">
        <v>47</v>
      </c>
      <c r="BL7" s="10">
        <v>170</v>
      </c>
      <c r="BM7" s="10">
        <v>341</v>
      </c>
      <c r="BN7" s="10"/>
      <c r="BO7" s="10">
        <v>93</v>
      </c>
      <c r="BP7" s="10">
        <v>77</v>
      </c>
      <c r="BQ7" s="10">
        <v>456</v>
      </c>
      <c r="BR7" s="10"/>
      <c r="BS7" s="10">
        <v>322</v>
      </c>
      <c r="BT7" s="10">
        <v>305</v>
      </c>
      <c r="BU7" s="10"/>
      <c r="BV7" s="10">
        <v>153</v>
      </c>
      <c r="BW7" s="10">
        <v>250</v>
      </c>
      <c r="BX7" s="10">
        <v>188</v>
      </c>
      <c r="BY7" s="10"/>
      <c r="BZ7" s="10">
        <v>31</v>
      </c>
      <c r="CA7" s="10">
        <v>39</v>
      </c>
    </row>
    <row r="8" spans="2:79" ht="30" customHeight="1" x14ac:dyDescent="0.3">
      <c r="B8" s="11" t="s">
        <v>20</v>
      </c>
      <c r="C8" s="11">
        <v>629</v>
      </c>
      <c r="D8" s="11">
        <v>314</v>
      </c>
      <c r="E8" s="11">
        <v>309</v>
      </c>
      <c r="F8" s="11"/>
      <c r="G8" s="11">
        <v>98</v>
      </c>
      <c r="H8" s="11">
        <v>107</v>
      </c>
      <c r="I8" s="11">
        <v>100</v>
      </c>
      <c r="J8" s="11">
        <v>101</v>
      </c>
      <c r="K8" s="11">
        <v>88</v>
      </c>
      <c r="L8" s="11">
        <v>136</v>
      </c>
      <c r="M8" s="11"/>
      <c r="N8" s="11">
        <v>146</v>
      </c>
      <c r="O8" s="11">
        <v>175</v>
      </c>
      <c r="P8" s="11">
        <v>136</v>
      </c>
      <c r="Q8" s="11">
        <v>167</v>
      </c>
      <c r="R8" s="11"/>
      <c r="S8" s="11">
        <v>85</v>
      </c>
      <c r="T8" s="11">
        <v>88</v>
      </c>
      <c r="U8" s="11">
        <v>51</v>
      </c>
      <c r="V8" s="11">
        <v>62</v>
      </c>
      <c r="W8" s="11">
        <v>39</v>
      </c>
      <c r="X8" s="11">
        <v>54</v>
      </c>
      <c r="Y8" s="11">
        <v>60</v>
      </c>
      <c r="Z8" s="11">
        <v>19</v>
      </c>
      <c r="AA8" s="11">
        <v>76</v>
      </c>
      <c r="AB8" s="11">
        <v>47</v>
      </c>
      <c r="AC8" s="11">
        <v>33</v>
      </c>
      <c r="AD8" s="11">
        <v>16</v>
      </c>
      <c r="AE8" s="11"/>
      <c r="AF8" s="11">
        <v>127</v>
      </c>
      <c r="AG8" s="11">
        <v>196</v>
      </c>
      <c r="AH8" s="11">
        <v>68</v>
      </c>
      <c r="AI8" s="11">
        <v>79</v>
      </c>
      <c r="AJ8" s="11">
        <v>34</v>
      </c>
      <c r="AK8" s="11"/>
      <c r="AL8" s="11">
        <v>145</v>
      </c>
      <c r="AM8" s="11">
        <v>122</v>
      </c>
      <c r="AN8" s="11">
        <v>69</v>
      </c>
      <c r="AO8" s="11">
        <v>130</v>
      </c>
      <c r="AP8" s="11">
        <v>47</v>
      </c>
      <c r="AQ8" s="11">
        <v>54</v>
      </c>
      <c r="AR8" s="11"/>
      <c r="AS8" s="11">
        <v>112</v>
      </c>
      <c r="AT8" s="11">
        <v>294</v>
      </c>
      <c r="AU8" s="11">
        <v>142</v>
      </c>
      <c r="AV8" s="11">
        <v>65</v>
      </c>
      <c r="AW8" s="11">
        <v>17</v>
      </c>
      <c r="AX8" s="11"/>
      <c r="AY8" s="11">
        <v>158</v>
      </c>
      <c r="AZ8" s="11">
        <v>219</v>
      </c>
      <c r="BA8" s="11">
        <v>144</v>
      </c>
      <c r="BB8" s="11">
        <v>85</v>
      </c>
      <c r="BC8" s="11">
        <v>19</v>
      </c>
      <c r="BD8" s="11"/>
      <c r="BE8" s="11">
        <v>30</v>
      </c>
      <c r="BF8" s="11">
        <v>105</v>
      </c>
      <c r="BG8" s="11">
        <v>300</v>
      </c>
      <c r="BH8" s="11">
        <v>191</v>
      </c>
      <c r="BI8" s="11"/>
      <c r="BJ8" s="11">
        <v>72</v>
      </c>
      <c r="BK8" s="11">
        <v>46</v>
      </c>
      <c r="BL8" s="11">
        <v>171</v>
      </c>
      <c r="BM8" s="11">
        <v>338</v>
      </c>
      <c r="BN8" s="11"/>
      <c r="BO8" s="11">
        <v>95</v>
      </c>
      <c r="BP8" s="11">
        <v>79</v>
      </c>
      <c r="BQ8" s="11">
        <v>453</v>
      </c>
      <c r="BR8" s="11"/>
      <c r="BS8" s="11">
        <v>321</v>
      </c>
      <c r="BT8" s="11">
        <v>306</v>
      </c>
      <c r="BU8" s="11"/>
      <c r="BV8" s="11">
        <v>151</v>
      </c>
      <c r="BW8" s="11">
        <v>253</v>
      </c>
      <c r="BX8" s="11">
        <v>186</v>
      </c>
      <c r="BY8" s="11"/>
      <c r="BZ8" s="11">
        <v>31</v>
      </c>
      <c r="CA8" s="11">
        <v>40</v>
      </c>
    </row>
    <row r="9" spans="2:79" x14ac:dyDescent="0.3">
      <c r="B9" s="18" t="s">
        <v>321</v>
      </c>
      <c r="C9" s="17">
        <v>0.112003980478174</v>
      </c>
      <c r="D9" s="17">
        <v>0.108991599383764</v>
      </c>
      <c r="E9" s="17">
        <v>0.113996510705361</v>
      </c>
      <c r="F9" s="17"/>
      <c r="G9" s="17">
        <v>0.150563707790632</v>
      </c>
      <c r="H9" s="17">
        <v>0.12303292024522</v>
      </c>
      <c r="I9" s="17">
        <v>8.6342766190810202E-2</v>
      </c>
      <c r="J9" s="17">
        <v>9.9153039254812003E-2</v>
      </c>
      <c r="K9" s="17">
        <v>5.3813724969276597E-2</v>
      </c>
      <c r="L9" s="17">
        <v>0.141969665676835</v>
      </c>
      <c r="M9" s="17"/>
      <c r="N9" s="17">
        <v>0.14657820101045901</v>
      </c>
      <c r="O9" s="17">
        <v>0.107858105759449</v>
      </c>
      <c r="P9" s="17">
        <v>8.2750951691561797E-2</v>
      </c>
      <c r="Q9" s="17">
        <v>0.107289559930486</v>
      </c>
      <c r="R9" s="17"/>
      <c r="S9" s="17">
        <v>0.14280572072582001</v>
      </c>
      <c r="T9" s="17">
        <v>0.12086971441307399</v>
      </c>
      <c r="U9" s="17">
        <v>5.8515358837458002E-2</v>
      </c>
      <c r="V9" s="17">
        <v>0.11265834137257</v>
      </c>
      <c r="W9" s="17">
        <v>7.8466916259733593E-2</v>
      </c>
      <c r="X9" s="17">
        <v>5.6487068187989299E-2</v>
      </c>
      <c r="Y9" s="17">
        <v>0.11101290647306999</v>
      </c>
      <c r="Z9" s="17">
        <v>5.3781436013453997E-2</v>
      </c>
      <c r="AA9" s="17">
        <v>0.12500013843653199</v>
      </c>
      <c r="AB9" s="17">
        <v>0.175652268405493</v>
      </c>
      <c r="AC9" s="17">
        <v>0.15493711467865001</v>
      </c>
      <c r="AD9" s="17">
        <v>7.34657421695631E-2</v>
      </c>
      <c r="AE9" s="17"/>
      <c r="AF9" s="17">
        <v>0.13901139893495201</v>
      </c>
      <c r="AG9" s="17">
        <v>0.13769085423524</v>
      </c>
      <c r="AH9" s="17">
        <v>5.9966272753754303E-2</v>
      </c>
      <c r="AI9" s="17">
        <v>5.3169201427022299E-2</v>
      </c>
      <c r="AJ9" s="17">
        <v>0.139450396720116</v>
      </c>
      <c r="AK9" s="17"/>
      <c r="AL9" s="17">
        <v>0.15766323063173701</v>
      </c>
      <c r="AM9" s="17">
        <v>0.13364325629999901</v>
      </c>
      <c r="AN9" s="17">
        <v>0.10849763323712799</v>
      </c>
      <c r="AO9" s="17">
        <v>6.5961678514703304E-2</v>
      </c>
      <c r="AP9" s="17">
        <v>0.127731513829167</v>
      </c>
      <c r="AQ9" s="17">
        <v>7.9106562142398695E-2</v>
      </c>
      <c r="AR9" s="17"/>
      <c r="AS9" s="17">
        <v>0.160336619434019</v>
      </c>
      <c r="AT9" s="17">
        <v>0.13813069424445801</v>
      </c>
      <c r="AU9" s="17">
        <v>3.4333241646318E-2</v>
      </c>
      <c r="AV9" s="17">
        <v>7.8396544129983994E-2</v>
      </c>
      <c r="AW9" s="17">
        <v>0.118202964526469</v>
      </c>
      <c r="AX9" s="17"/>
      <c r="AY9" s="17">
        <v>0.17587691302394201</v>
      </c>
      <c r="AZ9" s="17">
        <v>0.105505948423097</v>
      </c>
      <c r="BA9" s="17">
        <v>8.7950381906738706E-2</v>
      </c>
      <c r="BB9" s="17">
        <v>8.2370336678574699E-2</v>
      </c>
      <c r="BC9" s="17">
        <v>0</v>
      </c>
      <c r="BD9" s="17"/>
      <c r="BE9" s="17">
        <v>9.1916220947703894E-2</v>
      </c>
      <c r="BF9" s="17">
        <v>4.8252531519846001E-2</v>
      </c>
      <c r="BG9" s="17">
        <v>0.125566308072176</v>
      </c>
      <c r="BH9" s="17">
        <v>0.131068722940271</v>
      </c>
      <c r="BI9" s="17"/>
      <c r="BJ9" s="17">
        <v>3.4288220127863901E-2</v>
      </c>
      <c r="BK9" s="17">
        <v>9.0845071509356098E-2</v>
      </c>
      <c r="BL9" s="17">
        <v>9.9700083525310804E-2</v>
      </c>
      <c r="BM9" s="17">
        <v>0.13830257905943799</v>
      </c>
      <c r="BN9" s="17"/>
      <c r="BO9" s="17">
        <v>5.1995322803761602E-2</v>
      </c>
      <c r="BP9" s="17">
        <v>5.4436704815814099E-2</v>
      </c>
      <c r="BQ9" s="17">
        <v>0.13535135205009599</v>
      </c>
      <c r="BR9" s="17"/>
      <c r="BS9" s="17">
        <v>0.10743306070148</v>
      </c>
      <c r="BT9" s="17">
        <v>0.117492770944551</v>
      </c>
      <c r="BU9" s="17"/>
      <c r="BV9" s="17">
        <v>8.4713043506710606E-2</v>
      </c>
      <c r="BW9" s="17">
        <v>0.13742695123804899</v>
      </c>
      <c r="BX9" s="17">
        <v>0.10663794157042</v>
      </c>
      <c r="BY9" s="17"/>
      <c r="BZ9" s="17">
        <v>0.122326630648551</v>
      </c>
      <c r="CA9" s="17">
        <v>0.117035522869759</v>
      </c>
    </row>
    <row r="10" spans="2:79" x14ac:dyDescent="0.3">
      <c r="B10" s="18" t="s">
        <v>322</v>
      </c>
      <c r="C10" s="17">
        <v>0.16699628920634399</v>
      </c>
      <c r="D10" s="17">
        <v>0.16925367033598199</v>
      </c>
      <c r="E10" s="17">
        <v>0.16521309633370801</v>
      </c>
      <c r="F10" s="17"/>
      <c r="G10" s="17">
        <v>0.220361652608283</v>
      </c>
      <c r="H10" s="17">
        <v>0.17822049299640699</v>
      </c>
      <c r="I10" s="17">
        <v>0.14963523666943901</v>
      </c>
      <c r="J10" s="17">
        <v>0.14169728969004</v>
      </c>
      <c r="K10" s="17">
        <v>0.15423480632892</v>
      </c>
      <c r="L10" s="17">
        <v>0.15969963113425001</v>
      </c>
      <c r="M10" s="17"/>
      <c r="N10" s="17">
        <v>0.192234362557161</v>
      </c>
      <c r="O10" s="17">
        <v>0.17357834440080999</v>
      </c>
      <c r="P10" s="17">
        <v>0.182147487427649</v>
      </c>
      <c r="Q10" s="17">
        <v>0.125337121155359</v>
      </c>
      <c r="R10" s="17"/>
      <c r="S10" s="17">
        <v>0.18847221637830999</v>
      </c>
      <c r="T10" s="17">
        <v>0.211025333683413</v>
      </c>
      <c r="U10" s="17">
        <v>0.18100072916493501</v>
      </c>
      <c r="V10" s="17">
        <v>0.105849989186205</v>
      </c>
      <c r="W10" s="17">
        <v>0.15603983729236701</v>
      </c>
      <c r="X10" s="17">
        <v>0.144117388493058</v>
      </c>
      <c r="Y10" s="17">
        <v>0.17700249124301201</v>
      </c>
      <c r="Z10" s="17">
        <v>0.27416578828851601</v>
      </c>
      <c r="AA10" s="17">
        <v>0.194582766360856</v>
      </c>
      <c r="AB10" s="17">
        <v>0.147878567009043</v>
      </c>
      <c r="AC10" s="17">
        <v>7.2387968079464696E-2</v>
      </c>
      <c r="AD10" s="17">
        <v>6.6382974157772695E-2</v>
      </c>
      <c r="AE10" s="17"/>
      <c r="AF10" s="17">
        <v>0.16262060521005101</v>
      </c>
      <c r="AG10" s="17">
        <v>0.196556211736376</v>
      </c>
      <c r="AH10" s="17">
        <v>0.15120327470404099</v>
      </c>
      <c r="AI10" s="17">
        <v>0.14637868834686699</v>
      </c>
      <c r="AJ10" s="17">
        <v>9.1361780337578399E-2</v>
      </c>
      <c r="AK10" s="17"/>
      <c r="AL10" s="17">
        <v>0.22541426530245101</v>
      </c>
      <c r="AM10" s="17">
        <v>0.17818906969587101</v>
      </c>
      <c r="AN10" s="17">
        <v>0.13532956383596501</v>
      </c>
      <c r="AO10" s="17">
        <v>0.15190616253807501</v>
      </c>
      <c r="AP10" s="17">
        <v>0.14383562398180599</v>
      </c>
      <c r="AQ10" s="17">
        <v>8.9546287744165898E-2</v>
      </c>
      <c r="AR10" s="17"/>
      <c r="AS10" s="17">
        <v>0.19590171273977</v>
      </c>
      <c r="AT10" s="17">
        <v>0.15173080351596199</v>
      </c>
      <c r="AU10" s="17">
        <v>0.18379324094883501</v>
      </c>
      <c r="AV10" s="17">
        <v>0.16055827348557</v>
      </c>
      <c r="AW10" s="17">
        <v>0.124044307224497</v>
      </c>
      <c r="AX10" s="17"/>
      <c r="AY10" s="17">
        <v>0.151055073865144</v>
      </c>
      <c r="AZ10" s="17">
        <v>0.195028547996002</v>
      </c>
      <c r="BA10" s="17">
        <v>0.14532913495730801</v>
      </c>
      <c r="BB10" s="17">
        <v>0.138775857444042</v>
      </c>
      <c r="BC10" s="17">
        <v>0.311189353199398</v>
      </c>
      <c r="BD10" s="17"/>
      <c r="BE10" s="17">
        <v>9.7371582667453896E-2</v>
      </c>
      <c r="BF10" s="17">
        <v>0.20572542016166001</v>
      </c>
      <c r="BG10" s="17">
        <v>0.16368101944062699</v>
      </c>
      <c r="BH10" s="17">
        <v>0.16538124156631401</v>
      </c>
      <c r="BI10" s="17"/>
      <c r="BJ10" s="17">
        <v>0.115452817323137</v>
      </c>
      <c r="BK10" s="17">
        <v>0.141474518688361</v>
      </c>
      <c r="BL10" s="17">
        <v>0.18552461574234799</v>
      </c>
      <c r="BM10" s="17">
        <v>0.17303552593729901</v>
      </c>
      <c r="BN10" s="17"/>
      <c r="BO10" s="17">
        <v>0.18684501876280599</v>
      </c>
      <c r="BP10" s="17">
        <v>0.16520271605088799</v>
      </c>
      <c r="BQ10" s="17">
        <v>0.16218163331265001</v>
      </c>
      <c r="BR10" s="17"/>
      <c r="BS10" s="17">
        <v>0.183078708560898</v>
      </c>
      <c r="BT10" s="17">
        <v>0.151161277114989</v>
      </c>
      <c r="BU10" s="17"/>
      <c r="BV10" s="17">
        <v>0.188811355761213</v>
      </c>
      <c r="BW10" s="17">
        <v>0.153504725307124</v>
      </c>
      <c r="BX10" s="17">
        <v>0.17146039536788901</v>
      </c>
      <c r="BY10" s="17"/>
      <c r="BZ10" s="17">
        <v>0.16469311179346999</v>
      </c>
      <c r="CA10" s="17">
        <v>0.147295350313385</v>
      </c>
    </row>
    <row r="11" spans="2:79" x14ac:dyDescent="0.3">
      <c r="B11" s="18" t="s">
        <v>323</v>
      </c>
      <c r="C11" s="17">
        <v>0.25393551789586699</v>
      </c>
      <c r="D11" s="17">
        <v>0.27025827060746199</v>
      </c>
      <c r="E11" s="17">
        <v>0.23924787870671399</v>
      </c>
      <c r="F11" s="17"/>
      <c r="G11" s="17">
        <v>0.29485726438321103</v>
      </c>
      <c r="H11" s="17">
        <v>0.242258386439099</v>
      </c>
      <c r="I11" s="17">
        <v>0.26338142582312901</v>
      </c>
      <c r="J11" s="17">
        <v>0.227567589600187</v>
      </c>
      <c r="K11" s="17">
        <v>0.261849968154927</v>
      </c>
      <c r="L11" s="17">
        <v>0.24117947118254199</v>
      </c>
      <c r="M11" s="17"/>
      <c r="N11" s="17">
        <v>0.26687331419259103</v>
      </c>
      <c r="O11" s="17">
        <v>0.28073406712794102</v>
      </c>
      <c r="P11" s="17">
        <v>0.177438380312578</v>
      </c>
      <c r="Q11" s="17">
        <v>0.27902888605846099</v>
      </c>
      <c r="R11" s="17"/>
      <c r="S11" s="17">
        <v>0.21019166190695801</v>
      </c>
      <c r="T11" s="17">
        <v>0.26271708718123699</v>
      </c>
      <c r="U11" s="17">
        <v>0.34073420277580002</v>
      </c>
      <c r="V11" s="17">
        <v>0.19660230569663401</v>
      </c>
      <c r="W11" s="17">
        <v>0.184686362351345</v>
      </c>
      <c r="X11" s="17">
        <v>0.35188391461516799</v>
      </c>
      <c r="Y11" s="17">
        <v>0.25057610423974003</v>
      </c>
      <c r="Z11" s="17">
        <v>0.37209631231454698</v>
      </c>
      <c r="AA11" s="17">
        <v>0.20488383135281099</v>
      </c>
      <c r="AB11" s="17">
        <v>0.27991319531939302</v>
      </c>
      <c r="AC11" s="17">
        <v>0.16432190688586501</v>
      </c>
      <c r="AD11" s="17">
        <v>0.42565138722460499</v>
      </c>
      <c r="AE11" s="17"/>
      <c r="AF11" s="17">
        <v>0.243921007927518</v>
      </c>
      <c r="AG11" s="17">
        <v>0.25161711846592499</v>
      </c>
      <c r="AH11" s="17">
        <v>0.26321860526218199</v>
      </c>
      <c r="AI11" s="17">
        <v>0.20577487959035601</v>
      </c>
      <c r="AJ11" s="17">
        <v>0.35934861308448801</v>
      </c>
      <c r="AK11" s="17"/>
      <c r="AL11" s="17">
        <v>0.261401793519148</v>
      </c>
      <c r="AM11" s="17">
        <v>0.27609156285654601</v>
      </c>
      <c r="AN11" s="17">
        <v>0.27438688377877601</v>
      </c>
      <c r="AO11" s="17">
        <v>0.171258070227645</v>
      </c>
      <c r="AP11" s="17">
        <v>0.30186222090689302</v>
      </c>
      <c r="AQ11" s="17">
        <v>0.244783487595123</v>
      </c>
      <c r="AR11" s="17"/>
      <c r="AS11" s="17">
        <v>0.19720326651584699</v>
      </c>
      <c r="AT11" s="17">
        <v>0.28578955139336298</v>
      </c>
      <c r="AU11" s="17">
        <v>0.23468162031641099</v>
      </c>
      <c r="AV11" s="17">
        <v>0.23742597395586801</v>
      </c>
      <c r="AW11" s="17">
        <v>0.30211919388792302</v>
      </c>
      <c r="AX11" s="17"/>
      <c r="AY11" s="17">
        <v>0.219609684983297</v>
      </c>
      <c r="AZ11" s="17">
        <v>0.27896051240806402</v>
      </c>
      <c r="BA11" s="17">
        <v>0.26158791594340702</v>
      </c>
      <c r="BB11" s="17">
        <v>0.24193981582467999</v>
      </c>
      <c r="BC11" s="17">
        <v>0.109865498268055</v>
      </c>
      <c r="BD11" s="17"/>
      <c r="BE11" s="17">
        <v>0.19626263024328</v>
      </c>
      <c r="BF11" s="17">
        <v>0.31834848000136201</v>
      </c>
      <c r="BG11" s="17">
        <v>0.235721976907522</v>
      </c>
      <c r="BH11" s="17">
        <v>0.24586314220069</v>
      </c>
      <c r="BI11" s="17"/>
      <c r="BJ11" s="17">
        <v>0.30570197535710503</v>
      </c>
      <c r="BK11" s="17">
        <v>0.25068643545451202</v>
      </c>
      <c r="BL11" s="17">
        <v>0.19731145596826499</v>
      </c>
      <c r="BM11" s="17">
        <v>0.27091500259968199</v>
      </c>
      <c r="BN11" s="17"/>
      <c r="BO11" s="17">
        <v>0.20762841292570799</v>
      </c>
      <c r="BP11" s="17">
        <v>0.31270674290588801</v>
      </c>
      <c r="BQ11" s="17">
        <v>0.253012212692523</v>
      </c>
      <c r="BR11" s="17"/>
      <c r="BS11" s="17">
        <v>0.269040396538403</v>
      </c>
      <c r="BT11" s="17">
        <v>0.239664654844081</v>
      </c>
      <c r="BU11" s="17"/>
      <c r="BV11" s="17">
        <v>0.22643556268637299</v>
      </c>
      <c r="BW11" s="17">
        <v>0.25180775441367997</v>
      </c>
      <c r="BX11" s="17">
        <v>0.26500109590345</v>
      </c>
      <c r="BY11" s="17"/>
      <c r="BZ11" s="17">
        <v>0.22027414914942001</v>
      </c>
      <c r="CA11" s="17">
        <v>0.34357316349855299</v>
      </c>
    </row>
    <row r="12" spans="2:79" x14ac:dyDescent="0.3">
      <c r="B12" s="18" t="s">
        <v>324</v>
      </c>
      <c r="C12" s="17">
        <v>0.175773331170367</v>
      </c>
      <c r="D12" s="17">
        <v>0.16238579782598001</v>
      </c>
      <c r="E12" s="17">
        <v>0.192930297888359</v>
      </c>
      <c r="F12" s="17"/>
      <c r="G12" s="17">
        <v>9.7449035059065894E-2</v>
      </c>
      <c r="H12" s="17">
        <v>0.13092605858602399</v>
      </c>
      <c r="I12" s="17">
        <v>0.243258992900861</v>
      </c>
      <c r="J12" s="17">
        <v>0.24607931361129501</v>
      </c>
      <c r="K12" s="17">
        <v>0.161556516367481</v>
      </c>
      <c r="L12" s="17">
        <v>0.174700355889572</v>
      </c>
      <c r="M12" s="17"/>
      <c r="N12" s="17">
        <v>0.13778698101478301</v>
      </c>
      <c r="O12" s="17">
        <v>0.186130165151113</v>
      </c>
      <c r="P12" s="17">
        <v>0.20455929427557801</v>
      </c>
      <c r="Q12" s="17">
        <v>0.18006784330527301</v>
      </c>
      <c r="R12" s="17"/>
      <c r="S12" s="17">
        <v>0.148224954753299</v>
      </c>
      <c r="T12" s="17">
        <v>0.149498526816638</v>
      </c>
      <c r="U12" s="17">
        <v>0.20524930875052599</v>
      </c>
      <c r="V12" s="17">
        <v>0.29212168922395298</v>
      </c>
      <c r="W12" s="17">
        <v>0.224202255972274</v>
      </c>
      <c r="X12" s="17">
        <v>0.16430303751679501</v>
      </c>
      <c r="Y12" s="17">
        <v>0.17304198075647301</v>
      </c>
      <c r="Z12" s="17">
        <v>0.181732179800459</v>
      </c>
      <c r="AA12" s="17">
        <v>0.12625166625263001</v>
      </c>
      <c r="AB12" s="17">
        <v>0.176073342986344</v>
      </c>
      <c r="AC12" s="17">
        <v>0.14896484748952299</v>
      </c>
      <c r="AD12" s="17">
        <v>0.139352798369136</v>
      </c>
      <c r="AE12" s="17"/>
      <c r="AF12" s="17">
        <v>0.15962346470328101</v>
      </c>
      <c r="AG12" s="17">
        <v>0.16308709806990199</v>
      </c>
      <c r="AH12" s="17">
        <v>0.21948113018335599</v>
      </c>
      <c r="AI12" s="17">
        <v>0.153042667664816</v>
      </c>
      <c r="AJ12" s="17">
        <v>0.204495240826437</v>
      </c>
      <c r="AK12" s="17"/>
      <c r="AL12" s="17">
        <v>0.12597093998037701</v>
      </c>
      <c r="AM12" s="17">
        <v>0.13446929976528499</v>
      </c>
      <c r="AN12" s="17">
        <v>0.176872705967829</v>
      </c>
      <c r="AO12" s="17">
        <v>0.20229974563325001</v>
      </c>
      <c r="AP12" s="17">
        <v>0.21072902011655001</v>
      </c>
      <c r="AQ12" s="17">
        <v>0.272134990792607</v>
      </c>
      <c r="AR12" s="17"/>
      <c r="AS12" s="17">
        <v>0.14173687221761799</v>
      </c>
      <c r="AT12" s="17">
        <v>0.14485752209324701</v>
      </c>
      <c r="AU12" s="17">
        <v>0.281246913299463</v>
      </c>
      <c r="AV12" s="17">
        <v>0.17292950633845999</v>
      </c>
      <c r="AW12" s="17">
        <v>6.3456429365049805E-2</v>
      </c>
      <c r="AX12" s="17"/>
      <c r="AY12" s="17">
        <v>0.17746801259494199</v>
      </c>
      <c r="AZ12" s="17">
        <v>0.13142507526629699</v>
      </c>
      <c r="BA12" s="17">
        <v>0.227464840279752</v>
      </c>
      <c r="BB12" s="17">
        <v>0.20414109189453999</v>
      </c>
      <c r="BC12" s="17">
        <v>0.14283061613269099</v>
      </c>
      <c r="BD12" s="17"/>
      <c r="BE12" s="17">
        <v>0.107946819272108</v>
      </c>
      <c r="BF12" s="17">
        <v>0.18165009210293001</v>
      </c>
      <c r="BG12" s="17">
        <v>0.19551622776624</v>
      </c>
      <c r="BH12" s="17">
        <v>0.15581183722713901</v>
      </c>
      <c r="BI12" s="17"/>
      <c r="BJ12" s="17">
        <v>0.13849502767567301</v>
      </c>
      <c r="BK12" s="17">
        <v>0.19897620722572401</v>
      </c>
      <c r="BL12" s="17">
        <v>0.178401693264369</v>
      </c>
      <c r="BM12" s="17">
        <v>0.17694032949067701</v>
      </c>
      <c r="BN12" s="17"/>
      <c r="BO12" s="17">
        <v>0.16355642025543099</v>
      </c>
      <c r="BP12" s="17">
        <v>0.159454231871965</v>
      </c>
      <c r="BQ12" s="17">
        <v>0.17988771346497201</v>
      </c>
      <c r="BR12" s="17"/>
      <c r="BS12" s="17">
        <v>0.176930865062084</v>
      </c>
      <c r="BT12" s="17">
        <v>0.17251021980840001</v>
      </c>
      <c r="BU12" s="17"/>
      <c r="BV12" s="17">
        <v>0.18178970476738801</v>
      </c>
      <c r="BW12" s="17">
        <v>0.194459217990163</v>
      </c>
      <c r="BX12" s="17">
        <v>0.13912541085583299</v>
      </c>
      <c r="BY12" s="17"/>
      <c r="BZ12" s="17">
        <v>0.244128987023362</v>
      </c>
      <c r="CA12" s="17">
        <v>0.211179564338664</v>
      </c>
    </row>
    <row r="13" spans="2:79" x14ac:dyDescent="0.3">
      <c r="B13" s="18" t="s">
        <v>325</v>
      </c>
      <c r="C13" s="17">
        <v>0.13892920485183199</v>
      </c>
      <c r="D13" s="17">
        <v>0.13654583520032201</v>
      </c>
      <c r="E13" s="17">
        <v>0.141172869606289</v>
      </c>
      <c r="F13" s="17"/>
      <c r="G13" s="17">
        <v>0.146020228539851</v>
      </c>
      <c r="H13" s="17">
        <v>0.20993474453371699</v>
      </c>
      <c r="I13" s="17">
        <v>0.15382720075015999</v>
      </c>
      <c r="J13" s="17">
        <v>9.0672452131902004E-2</v>
      </c>
      <c r="K13" s="17">
        <v>0.149923343206075</v>
      </c>
      <c r="L13" s="17">
        <v>9.5633125371039698E-2</v>
      </c>
      <c r="M13" s="17"/>
      <c r="N13" s="17">
        <v>0.107926604142029</v>
      </c>
      <c r="O13" s="17">
        <v>0.15892563797558101</v>
      </c>
      <c r="P13" s="17">
        <v>0.14439726059982899</v>
      </c>
      <c r="Q13" s="17">
        <v>0.13812437656145199</v>
      </c>
      <c r="R13" s="17"/>
      <c r="S13" s="17">
        <v>0.18097435672746701</v>
      </c>
      <c r="T13" s="17">
        <v>8.8152002017272399E-2</v>
      </c>
      <c r="U13" s="17">
        <v>5.7597470247997697E-2</v>
      </c>
      <c r="V13" s="17">
        <v>0.13708112052322199</v>
      </c>
      <c r="W13" s="17">
        <v>0.19293180025753001</v>
      </c>
      <c r="X13" s="17">
        <v>0.17533928439658999</v>
      </c>
      <c r="Y13" s="17">
        <v>0.13913137951007101</v>
      </c>
      <c r="Z13" s="17">
        <v>0.118224283583024</v>
      </c>
      <c r="AA13" s="17">
        <v>0.14038705368043899</v>
      </c>
      <c r="AB13" s="17">
        <v>0.118614728097615</v>
      </c>
      <c r="AC13" s="17">
        <v>0.24201217886461099</v>
      </c>
      <c r="AD13" s="17">
        <v>7.4483276907693893E-2</v>
      </c>
      <c r="AE13" s="17"/>
      <c r="AF13" s="17">
        <v>0.112651418107219</v>
      </c>
      <c r="AG13" s="17">
        <v>0.14178167531472699</v>
      </c>
      <c r="AH13" s="17">
        <v>0.15868908594291001</v>
      </c>
      <c r="AI13" s="17">
        <v>0.15052043571245699</v>
      </c>
      <c r="AJ13" s="17">
        <v>0.110599100986061</v>
      </c>
      <c r="AK13" s="17"/>
      <c r="AL13" s="17">
        <v>0.14824010682337799</v>
      </c>
      <c r="AM13" s="17">
        <v>0.12164927609795501</v>
      </c>
      <c r="AN13" s="17">
        <v>0.12878090408726001</v>
      </c>
      <c r="AO13" s="17">
        <v>0.170255933533213</v>
      </c>
      <c r="AP13" s="17">
        <v>0.11845316509727</v>
      </c>
      <c r="AQ13" s="17">
        <v>0.13101359400544399</v>
      </c>
      <c r="AR13" s="17"/>
      <c r="AS13" s="17">
        <v>0.16556862703784</v>
      </c>
      <c r="AT13" s="17">
        <v>0.11858820298641699</v>
      </c>
      <c r="AU13" s="17">
        <v>0.13720491547487301</v>
      </c>
      <c r="AV13" s="17">
        <v>0.20407038404789599</v>
      </c>
      <c r="AW13" s="17">
        <v>7.7644812499554697E-2</v>
      </c>
      <c r="AX13" s="17"/>
      <c r="AY13" s="17">
        <v>0.115862844265869</v>
      </c>
      <c r="AZ13" s="17">
        <v>0.14070230860892</v>
      </c>
      <c r="BA13" s="17">
        <v>0.13037494914009101</v>
      </c>
      <c r="BB13" s="17">
        <v>0.20498646537186099</v>
      </c>
      <c r="BC13" s="17">
        <v>0.113844716398819</v>
      </c>
      <c r="BD13" s="17"/>
      <c r="BE13" s="17">
        <v>0.17958792684385</v>
      </c>
      <c r="BF13" s="17">
        <v>0.124846008259828</v>
      </c>
      <c r="BG13" s="17">
        <v>0.125507736050531</v>
      </c>
      <c r="BH13" s="17">
        <v>0.15920011547080301</v>
      </c>
      <c r="BI13" s="17"/>
      <c r="BJ13" s="17">
        <v>0.189088140575911</v>
      </c>
      <c r="BK13" s="17">
        <v>0.18126664611429799</v>
      </c>
      <c r="BL13" s="17">
        <v>0.14677571354743801</v>
      </c>
      <c r="BM13" s="17">
        <v>0.119334740738734</v>
      </c>
      <c r="BN13" s="17"/>
      <c r="BO13" s="17">
        <v>0.18601057100957499</v>
      </c>
      <c r="BP13" s="17">
        <v>0.143276842927339</v>
      </c>
      <c r="BQ13" s="17">
        <v>0.129212977665317</v>
      </c>
      <c r="BR13" s="17"/>
      <c r="BS13" s="17">
        <v>0.11729198738046499</v>
      </c>
      <c r="BT13" s="17">
        <v>0.15942808246666301</v>
      </c>
      <c r="BU13" s="17"/>
      <c r="BV13" s="17">
        <v>0.193181205274706</v>
      </c>
      <c r="BW13" s="17">
        <v>0.13601621055745</v>
      </c>
      <c r="BX13" s="17">
        <v>0.110159259713899</v>
      </c>
      <c r="BY13" s="17"/>
      <c r="BZ13" s="17">
        <v>0.123914414001882</v>
      </c>
      <c r="CA13" s="17">
        <v>0.101221622713284</v>
      </c>
    </row>
    <row r="14" spans="2:79" x14ac:dyDescent="0.3">
      <c r="B14" s="18" t="s">
        <v>326</v>
      </c>
      <c r="C14" s="17">
        <v>0.104791745892032</v>
      </c>
      <c r="D14" s="17">
        <v>9.7841214192678105E-2</v>
      </c>
      <c r="E14" s="17">
        <v>0.106184897743198</v>
      </c>
      <c r="F14" s="17"/>
      <c r="G14" s="17">
        <v>6.09655313646447E-2</v>
      </c>
      <c r="H14" s="17">
        <v>0.11562739719953299</v>
      </c>
      <c r="I14" s="17">
        <v>5.8201816316421497E-2</v>
      </c>
      <c r="J14" s="17">
        <v>0.13311022202126099</v>
      </c>
      <c r="K14" s="17">
        <v>0.14764938494788701</v>
      </c>
      <c r="L14" s="17">
        <v>0.113140679623911</v>
      </c>
      <c r="M14" s="17"/>
      <c r="N14" s="17">
        <v>0.101610775062666</v>
      </c>
      <c r="O14" s="17">
        <v>4.0568530885935698E-2</v>
      </c>
      <c r="P14" s="17">
        <v>0.15852199343127801</v>
      </c>
      <c r="Q14" s="17">
        <v>0.12759132362088699</v>
      </c>
      <c r="R14" s="17"/>
      <c r="S14" s="17">
        <v>9.9961058080566406E-2</v>
      </c>
      <c r="T14" s="17">
        <v>9.3079607145824E-2</v>
      </c>
      <c r="U14" s="17">
        <v>0.11542716835377299</v>
      </c>
      <c r="V14" s="17">
        <v>9.4001919168288706E-2</v>
      </c>
      <c r="W14" s="17">
        <v>0.111602216681027</v>
      </c>
      <c r="X14" s="17">
        <v>9.0468780521078304E-2</v>
      </c>
      <c r="Y14" s="17">
        <v>8.8925780103707205E-2</v>
      </c>
      <c r="Z14" s="17">
        <v>0</v>
      </c>
      <c r="AA14" s="17">
        <v>0.149296109501139</v>
      </c>
      <c r="AB14" s="17">
        <v>5.14426001190555E-2</v>
      </c>
      <c r="AC14" s="17">
        <v>0.17211581556504801</v>
      </c>
      <c r="AD14" s="17">
        <v>0.22066382117122901</v>
      </c>
      <c r="AE14" s="17"/>
      <c r="AF14" s="17">
        <v>0.105446914281958</v>
      </c>
      <c r="AG14" s="17">
        <v>9.1906788718755406E-2</v>
      </c>
      <c r="AH14" s="17">
        <v>8.0228292168406296E-2</v>
      </c>
      <c r="AI14" s="17">
        <v>0.186341651296515</v>
      </c>
      <c r="AJ14" s="17">
        <v>5.4734661065487702E-2</v>
      </c>
      <c r="AK14" s="17"/>
      <c r="AL14" s="17">
        <v>5.7811390902153099E-2</v>
      </c>
      <c r="AM14" s="17">
        <v>9.65926340095771E-2</v>
      </c>
      <c r="AN14" s="17">
        <v>8.6567949107491604E-2</v>
      </c>
      <c r="AO14" s="17">
        <v>0.15797966137740799</v>
      </c>
      <c r="AP14" s="17">
        <v>9.7388456068314394E-2</v>
      </c>
      <c r="AQ14" s="17">
        <v>0.13236092591608301</v>
      </c>
      <c r="AR14" s="17"/>
      <c r="AS14" s="17">
        <v>5.6574545720707102E-2</v>
      </c>
      <c r="AT14" s="17">
        <v>0.11561679607851</v>
      </c>
      <c r="AU14" s="17">
        <v>8.9964034755201303E-2</v>
      </c>
      <c r="AV14" s="17">
        <v>0.132896466970467</v>
      </c>
      <c r="AW14" s="17">
        <v>0.255225720963078</v>
      </c>
      <c r="AX14" s="17"/>
      <c r="AY14" s="17">
        <v>7.13456395764865E-2</v>
      </c>
      <c r="AZ14" s="17">
        <v>0.127048197326281</v>
      </c>
      <c r="BA14" s="17">
        <v>0.10840694011031</v>
      </c>
      <c r="BB14" s="17">
        <v>8.3811001735717802E-2</v>
      </c>
      <c r="BC14" s="17">
        <v>0.220221503649909</v>
      </c>
      <c r="BD14" s="17"/>
      <c r="BE14" s="17">
        <v>0.20004363595970301</v>
      </c>
      <c r="BF14" s="17">
        <v>7.6915009992209002E-2</v>
      </c>
      <c r="BG14" s="17">
        <v>9.9836841082581701E-2</v>
      </c>
      <c r="BH14" s="17">
        <v>0.11509753326071499</v>
      </c>
      <c r="BI14" s="17"/>
      <c r="BJ14" s="17">
        <v>0.14408102448980201</v>
      </c>
      <c r="BK14" s="17">
        <v>0.114432342477452</v>
      </c>
      <c r="BL14" s="17">
        <v>0.149131423519579</v>
      </c>
      <c r="BM14" s="17">
        <v>7.3275116746619406E-2</v>
      </c>
      <c r="BN14" s="17"/>
      <c r="BO14" s="17">
        <v>0.182728552015441</v>
      </c>
      <c r="BP14" s="17">
        <v>0.12168666860708099</v>
      </c>
      <c r="BQ14" s="17">
        <v>8.6196854662353703E-2</v>
      </c>
      <c r="BR14" s="17"/>
      <c r="BS14" s="17">
        <v>9.55740060154706E-2</v>
      </c>
      <c r="BT14" s="17">
        <v>0.115110183783711</v>
      </c>
      <c r="BU14" s="17"/>
      <c r="BV14" s="17">
        <v>9.58749551679101E-2</v>
      </c>
      <c r="BW14" s="17">
        <v>7.6210016650629597E-2</v>
      </c>
      <c r="BX14" s="17">
        <v>0.13936349682516599</v>
      </c>
      <c r="BY14" s="17"/>
      <c r="BZ14" s="17">
        <v>0.124662707383315</v>
      </c>
      <c r="CA14" s="17">
        <v>5.4937244027650899E-2</v>
      </c>
    </row>
    <row r="15" spans="2:79" x14ac:dyDescent="0.3">
      <c r="B15" s="18" t="s">
        <v>327</v>
      </c>
      <c r="C15" s="19">
        <v>4.7569930505384501E-2</v>
      </c>
      <c r="D15" s="19">
        <v>5.4723612453812E-2</v>
      </c>
      <c r="E15" s="19">
        <v>4.1254449016370501E-2</v>
      </c>
      <c r="F15" s="19"/>
      <c r="G15" s="19">
        <v>2.9782580254312501E-2</v>
      </c>
      <c r="H15" s="19">
        <v>0</v>
      </c>
      <c r="I15" s="19">
        <v>4.5352561349179997E-2</v>
      </c>
      <c r="J15" s="19">
        <v>6.1720093690502999E-2</v>
      </c>
      <c r="K15" s="19">
        <v>7.0972256025433195E-2</v>
      </c>
      <c r="L15" s="19">
        <v>7.3677071121850096E-2</v>
      </c>
      <c r="M15" s="19"/>
      <c r="N15" s="19">
        <v>4.6989762020310903E-2</v>
      </c>
      <c r="O15" s="19">
        <v>5.2205148699169299E-2</v>
      </c>
      <c r="P15" s="19">
        <v>5.0184632261526502E-2</v>
      </c>
      <c r="Q15" s="19">
        <v>4.2560889368081202E-2</v>
      </c>
      <c r="R15" s="19"/>
      <c r="S15" s="19">
        <v>2.9370031427580202E-2</v>
      </c>
      <c r="T15" s="19">
        <v>7.4657728742542104E-2</v>
      </c>
      <c r="U15" s="19">
        <v>4.1475761869509999E-2</v>
      </c>
      <c r="V15" s="19">
        <v>6.1684634829126499E-2</v>
      </c>
      <c r="W15" s="19">
        <v>5.2070611185723099E-2</v>
      </c>
      <c r="X15" s="19">
        <v>1.7400526269321599E-2</v>
      </c>
      <c r="Y15" s="19">
        <v>6.0309357673927401E-2</v>
      </c>
      <c r="Z15" s="19">
        <v>0</v>
      </c>
      <c r="AA15" s="19">
        <v>5.95984344155936E-2</v>
      </c>
      <c r="AB15" s="19">
        <v>5.0425298063056297E-2</v>
      </c>
      <c r="AC15" s="19">
        <v>4.5260168436837799E-2</v>
      </c>
      <c r="AD15" s="19">
        <v>0</v>
      </c>
      <c r="AE15" s="19"/>
      <c r="AF15" s="19">
        <v>7.6725190835020898E-2</v>
      </c>
      <c r="AG15" s="19">
        <v>1.7360253459074999E-2</v>
      </c>
      <c r="AH15" s="19">
        <v>6.7213338985350396E-2</v>
      </c>
      <c r="AI15" s="19">
        <v>0.104772475961967</v>
      </c>
      <c r="AJ15" s="19">
        <v>4.0010206979831903E-2</v>
      </c>
      <c r="AK15" s="19"/>
      <c r="AL15" s="19">
        <v>2.3498272840754598E-2</v>
      </c>
      <c r="AM15" s="19">
        <v>5.9364901274766298E-2</v>
      </c>
      <c r="AN15" s="19">
        <v>8.9564359985550096E-2</v>
      </c>
      <c r="AO15" s="19">
        <v>8.0338748175706798E-2</v>
      </c>
      <c r="AP15" s="19">
        <v>0</v>
      </c>
      <c r="AQ15" s="19">
        <v>5.10541518041795E-2</v>
      </c>
      <c r="AR15" s="19"/>
      <c r="AS15" s="19">
        <v>8.2678356334198996E-2</v>
      </c>
      <c r="AT15" s="19">
        <v>4.5286429688043597E-2</v>
      </c>
      <c r="AU15" s="19">
        <v>3.8776033558899303E-2</v>
      </c>
      <c r="AV15" s="19">
        <v>1.37228510717555E-2</v>
      </c>
      <c r="AW15" s="19">
        <v>5.9306571533427499E-2</v>
      </c>
      <c r="AX15" s="19"/>
      <c r="AY15" s="19">
        <v>8.8781831690319196E-2</v>
      </c>
      <c r="AZ15" s="19">
        <v>2.1329409971338399E-2</v>
      </c>
      <c r="BA15" s="19">
        <v>3.8885837662392599E-2</v>
      </c>
      <c r="BB15" s="19">
        <v>4.3975431050584303E-2</v>
      </c>
      <c r="BC15" s="19">
        <v>0.102048312351127</v>
      </c>
      <c r="BD15" s="19"/>
      <c r="BE15" s="19">
        <v>0.126871184065902</v>
      </c>
      <c r="BF15" s="19">
        <v>4.4262457962164797E-2</v>
      </c>
      <c r="BG15" s="19">
        <v>5.4169890680321901E-2</v>
      </c>
      <c r="BH15" s="19">
        <v>2.7577407334068101E-2</v>
      </c>
      <c r="BI15" s="19"/>
      <c r="BJ15" s="19">
        <v>7.2892794450507795E-2</v>
      </c>
      <c r="BK15" s="19">
        <v>2.23187785302961E-2</v>
      </c>
      <c r="BL15" s="19">
        <v>4.3155014432689702E-2</v>
      </c>
      <c r="BM15" s="19">
        <v>4.8196705427551403E-2</v>
      </c>
      <c r="BN15" s="19"/>
      <c r="BO15" s="19">
        <v>2.1235702227277602E-2</v>
      </c>
      <c r="BP15" s="19">
        <v>4.3236092821024003E-2</v>
      </c>
      <c r="BQ15" s="19">
        <v>5.4157256152088197E-2</v>
      </c>
      <c r="BR15" s="19"/>
      <c r="BS15" s="19">
        <v>5.0650975741199498E-2</v>
      </c>
      <c r="BT15" s="19">
        <v>4.4632811037604699E-2</v>
      </c>
      <c r="BU15" s="19"/>
      <c r="BV15" s="19">
        <v>2.9194172835699202E-2</v>
      </c>
      <c r="BW15" s="19">
        <v>5.0575123842903698E-2</v>
      </c>
      <c r="BX15" s="19">
        <v>6.8252399763343102E-2</v>
      </c>
      <c r="BY15" s="19"/>
      <c r="BZ15" s="19">
        <v>0</v>
      </c>
      <c r="CA15" s="19">
        <v>2.4757532238704302E-2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629</v>
      </c>
      <c r="D7" s="10">
        <v>308</v>
      </c>
      <c r="E7" s="10">
        <v>315</v>
      </c>
      <c r="F7" s="10"/>
      <c r="G7" s="10">
        <v>102</v>
      </c>
      <c r="H7" s="10">
        <v>99</v>
      </c>
      <c r="I7" s="10">
        <v>100</v>
      </c>
      <c r="J7" s="10">
        <v>89</v>
      </c>
      <c r="K7" s="10">
        <v>95</v>
      </c>
      <c r="L7" s="10">
        <v>144</v>
      </c>
      <c r="M7" s="10"/>
      <c r="N7" s="10">
        <v>154</v>
      </c>
      <c r="O7" s="10">
        <v>175</v>
      </c>
      <c r="P7" s="10">
        <v>131</v>
      </c>
      <c r="Q7" s="10">
        <v>164</v>
      </c>
      <c r="R7" s="10"/>
      <c r="S7" s="10">
        <v>90</v>
      </c>
      <c r="T7" s="10">
        <v>93</v>
      </c>
      <c r="U7" s="10">
        <v>50</v>
      </c>
      <c r="V7" s="10">
        <v>61</v>
      </c>
      <c r="W7" s="10">
        <v>37</v>
      </c>
      <c r="X7" s="10">
        <v>55</v>
      </c>
      <c r="Y7" s="10">
        <v>65</v>
      </c>
      <c r="Z7" s="10">
        <v>18</v>
      </c>
      <c r="AA7" s="10">
        <v>78</v>
      </c>
      <c r="AB7" s="10">
        <v>42</v>
      </c>
      <c r="AC7" s="10">
        <v>26</v>
      </c>
      <c r="AD7" s="10">
        <v>14</v>
      </c>
      <c r="AE7" s="10"/>
      <c r="AF7" s="10">
        <v>130</v>
      </c>
      <c r="AG7" s="10">
        <v>195</v>
      </c>
      <c r="AH7" s="10">
        <v>71</v>
      </c>
      <c r="AI7" s="10">
        <v>77</v>
      </c>
      <c r="AJ7" s="10">
        <v>33</v>
      </c>
      <c r="AK7" s="10"/>
      <c r="AL7" s="10">
        <v>145</v>
      </c>
      <c r="AM7" s="10">
        <v>124</v>
      </c>
      <c r="AN7" s="10">
        <v>70</v>
      </c>
      <c r="AO7" s="10">
        <v>128</v>
      </c>
      <c r="AP7" s="10">
        <v>48</v>
      </c>
      <c r="AQ7" s="10">
        <v>54</v>
      </c>
      <c r="AR7" s="10"/>
      <c r="AS7" s="10">
        <v>114</v>
      </c>
      <c r="AT7" s="10">
        <v>293</v>
      </c>
      <c r="AU7" s="10">
        <v>140</v>
      </c>
      <c r="AV7" s="10">
        <v>66</v>
      </c>
      <c r="AW7" s="10">
        <v>16</v>
      </c>
      <c r="AX7" s="10"/>
      <c r="AY7" s="10">
        <v>162</v>
      </c>
      <c r="AZ7" s="10">
        <v>220</v>
      </c>
      <c r="BA7" s="10">
        <v>140</v>
      </c>
      <c r="BB7" s="10">
        <v>83</v>
      </c>
      <c r="BC7" s="10">
        <v>19</v>
      </c>
      <c r="BD7" s="10"/>
      <c r="BE7" s="10">
        <v>30</v>
      </c>
      <c r="BF7" s="10">
        <v>106</v>
      </c>
      <c r="BG7" s="10">
        <v>299</v>
      </c>
      <c r="BH7" s="10">
        <v>190</v>
      </c>
      <c r="BI7" s="10"/>
      <c r="BJ7" s="10">
        <v>69</v>
      </c>
      <c r="BK7" s="10">
        <v>47</v>
      </c>
      <c r="BL7" s="10">
        <v>170</v>
      </c>
      <c r="BM7" s="10">
        <v>341</v>
      </c>
      <c r="BN7" s="10"/>
      <c r="BO7" s="10">
        <v>93</v>
      </c>
      <c r="BP7" s="10">
        <v>77</v>
      </c>
      <c r="BQ7" s="10">
        <v>456</v>
      </c>
      <c r="BR7" s="10"/>
      <c r="BS7" s="10">
        <v>322</v>
      </c>
      <c r="BT7" s="10">
        <v>305</v>
      </c>
      <c r="BU7" s="10"/>
      <c r="BV7" s="10">
        <v>153</v>
      </c>
      <c r="BW7" s="10">
        <v>250</v>
      </c>
      <c r="BX7" s="10">
        <v>188</v>
      </c>
      <c r="BY7" s="10"/>
      <c r="BZ7" s="10">
        <v>31</v>
      </c>
      <c r="CA7" s="10">
        <v>39</v>
      </c>
    </row>
    <row r="8" spans="2:79" ht="30" customHeight="1" x14ac:dyDescent="0.3">
      <c r="B8" s="11" t="s">
        <v>20</v>
      </c>
      <c r="C8" s="11">
        <v>629</v>
      </c>
      <c r="D8" s="11">
        <v>314</v>
      </c>
      <c r="E8" s="11">
        <v>309</v>
      </c>
      <c r="F8" s="11"/>
      <c r="G8" s="11">
        <v>98</v>
      </c>
      <c r="H8" s="11">
        <v>107</v>
      </c>
      <c r="I8" s="11">
        <v>100</v>
      </c>
      <c r="J8" s="11">
        <v>101</v>
      </c>
      <c r="K8" s="11">
        <v>88</v>
      </c>
      <c r="L8" s="11">
        <v>136</v>
      </c>
      <c r="M8" s="11"/>
      <c r="N8" s="11">
        <v>146</v>
      </c>
      <c r="O8" s="11">
        <v>175</v>
      </c>
      <c r="P8" s="11">
        <v>136</v>
      </c>
      <c r="Q8" s="11">
        <v>167</v>
      </c>
      <c r="R8" s="11"/>
      <c r="S8" s="11">
        <v>85</v>
      </c>
      <c r="T8" s="11">
        <v>88</v>
      </c>
      <c r="U8" s="11">
        <v>51</v>
      </c>
      <c r="V8" s="11">
        <v>62</v>
      </c>
      <c r="W8" s="11">
        <v>39</v>
      </c>
      <c r="X8" s="11">
        <v>54</v>
      </c>
      <c r="Y8" s="11">
        <v>60</v>
      </c>
      <c r="Z8" s="11">
        <v>19</v>
      </c>
      <c r="AA8" s="11">
        <v>76</v>
      </c>
      <c r="AB8" s="11">
        <v>47</v>
      </c>
      <c r="AC8" s="11">
        <v>33</v>
      </c>
      <c r="AD8" s="11">
        <v>16</v>
      </c>
      <c r="AE8" s="11"/>
      <c r="AF8" s="11">
        <v>127</v>
      </c>
      <c r="AG8" s="11">
        <v>196</v>
      </c>
      <c r="AH8" s="11">
        <v>68</v>
      </c>
      <c r="AI8" s="11">
        <v>79</v>
      </c>
      <c r="AJ8" s="11">
        <v>34</v>
      </c>
      <c r="AK8" s="11"/>
      <c r="AL8" s="11">
        <v>145</v>
      </c>
      <c r="AM8" s="11">
        <v>122</v>
      </c>
      <c r="AN8" s="11">
        <v>69</v>
      </c>
      <c r="AO8" s="11">
        <v>130</v>
      </c>
      <c r="AP8" s="11">
        <v>47</v>
      </c>
      <c r="AQ8" s="11">
        <v>54</v>
      </c>
      <c r="AR8" s="11"/>
      <c r="AS8" s="11">
        <v>112</v>
      </c>
      <c r="AT8" s="11">
        <v>294</v>
      </c>
      <c r="AU8" s="11">
        <v>142</v>
      </c>
      <c r="AV8" s="11">
        <v>65</v>
      </c>
      <c r="AW8" s="11">
        <v>17</v>
      </c>
      <c r="AX8" s="11"/>
      <c r="AY8" s="11">
        <v>158</v>
      </c>
      <c r="AZ8" s="11">
        <v>219</v>
      </c>
      <c r="BA8" s="11">
        <v>144</v>
      </c>
      <c r="BB8" s="11">
        <v>85</v>
      </c>
      <c r="BC8" s="11">
        <v>19</v>
      </c>
      <c r="BD8" s="11"/>
      <c r="BE8" s="11">
        <v>30</v>
      </c>
      <c r="BF8" s="11">
        <v>105</v>
      </c>
      <c r="BG8" s="11">
        <v>300</v>
      </c>
      <c r="BH8" s="11">
        <v>191</v>
      </c>
      <c r="BI8" s="11"/>
      <c r="BJ8" s="11">
        <v>72</v>
      </c>
      <c r="BK8" s="11">
        <v>46</v>
      </c>
      <c r="BL8" s="11">
        <v>171</v>
      </c>
      <c r="BM8" s="11">
        <v>338</v>
      </c>
      <c r="BN8" s="11"/>
      <c r="BO8" s="11">
        <v>95</v>
      </c>
      <c r="BP8" s="11">
        <v>79</v>
      </c>
      <c r="BQ8" s="11">
        <v>453</v>
      </c>
      <c r="BR8" s="11"/>
      <c r="BS8" s="11">
        <v>321</v>
      </c>
      <c r="BT8" s="11">
        <v>306</v>
      </c>
      <c r="BU8" s="11"/>
      <c r="BV8" s="11">
        <v>151</v>
      </c>
      <c r="BW8" s="11">
        <v>253</v>
      </c>
      <c r="BX8" s="11">
        <v>186</v>
      </c>
      <c r="BY8" s="11"/>
      <c r="BZ8" s="11">
        <v>31</v>
      </c>
      <c r="CA8" s="11">
        <v>40</v>
      </c>
    </row>
    <row r="9" spans="2:79" x14ac:dyDescent="0.3">
      <c r="B9" s="18" t="s">
        <v>321</v>
      </c>
      <c r="C9" s="17">
        <v>0.18402470194221601</v>
      </c>
      <c r="D9" s="17">
        <v>0.16866002208056199</v>
      </c>
      <c r="E9" s="17">
        <v>0.203358532755953</v>
      </c>
      <c r="F9" s="17"/>
      <c r="G9" s="17">
        <v>0.19805827609318</v>
      </c>
      <c r="H9" s="17">
        <v>0.19835512383876</v>
      </c>
      <c r="I9" s="17">
        <v>0.185866388001975</v>
      </c>
      <c r="J9" s="17">
        <v>0.19847942257719101</v>
      </c>
      <c r="K9" s="17">
        <v>0.13083189955560701</v>
      </c>
      <c r="L9" s="17">
        <v>0.18522505603693901</v>
      </c>
      <c r="M9" s="17"/>
      <c r="N9" s="17">
        <v>0.13290775441932701</v>
      </c>
      <c r="O9" s="17">
        <v>0.18808585509492201</v>
      </c>
      <c r="P9" s="17">
        <v>0.16415294635069499</v>
      </c>
      <c r="Q9" s="17">
        <v>0.24056733313598999</v>
      </c>
      <c r="R9" s="17"/>
      <c r="S9" s="17">
        <v>0.19187060749396201</v>
      </c>
      <c r="T9" s="17">
        <v>0.15341503955185601</v>
      </c>
      <c r="U9" s="17">
        <v>0.20922320195580901</v>
      </c>
      <c r="V9" s="17">
        <v>0.222775882307751</v>
      </c>
      <c r="W9" s="17">
        <v>0.277395878604215</v>
      </c>
      <c r="X9" s="17">
        <v>0.183598728117917</v>
      </c>
      <c r="Y9" s="17">
        <v>0.14007187496066201</v>
      </c>
      <c r="Z9" s="17">
        <v>5.2261773825587401E-2</v>
      </c>
      <c r="AA9" s="17">
        <v>0.218419617114052</v>
      </c>
      <c r="AB9" s="17">
        <v>0.195207307945194</v>
      </c>
      <c r="AC9" s="17">
        <v>0.111223753125827</v>
      </c>
      <c r="AD9" s="17">
        <v>0.13522208598864899</v>
      </c>
      <c r="AE9" s="17"/>
      <c r="AF9" s="17">
        <v>0.17997413984751101</v>
      </c>
      <c r="AG9" s="17">
        <v>0.146460099306226</v>
      </c>
      <c r="AH9" s="17">
        <v>0.22818534297868301</v>
      </c>
      <c r="AI9" s="17">
        <v>0.18248280472896</v>
      </c>
      <c r="AJ9" s="17">
        <v>0.19117711709756699</v>
      </c>
      <c r="AK9" s="17"/>
      <c r="AL9" s="17">
        <v>0.147547832949838</v>
      </c>
      <c r="AM9" s="17">
        <v>0.20538144592551</v>
      </c>
      <c r="AN9" s="17">
        <v>0.26408433733255698</v>
      </c>
      <c r="AO9" s="17">
        <v>0.20102853260679701</v>
      </c>
      <c r="AP9" s="17">
        <v>0.18722842294831299</v>
      </c>
      <c r="AQ9" s="17">
        <v>5.3667090015787698E-2</v>
      </c>
      <c r="AR9" s="17"/>
      <c r="AS9" s="17">
        <v>0.17510960269276499</v>
      </c>
      <c r="AT9" s="17">
        <v>0.18696732167709901</v>
      </c>
      <c r="AU9" s="17">
        <v>0.16072798236824601</v>
      </c>
      <c r="AV9" s="17">
        <v>0.22345995905155999</v>
      </c>
      <c r="AW9" s="17">
        <v>0.23607154882745701</v>
      </c>
      <c r="AX9" s="17"/>
      <c r="AY9" s="17">
        <v>0.17630122574995999</v>
      </c>
      <c r="AZ9" s="17">
        <v>0.15391542740477701</v>
      </c>
      <c r="BA9" s="17">
        <v>0.205622745792789</v>
      </c>
      <c r="BB9" s="17">
        <v>0.223522184024917</v>
      </c>
      <c r="BC9" s="17">
        <v>0.25077483296174502</v>
      </c>
      <c r="BD9" s="17"/>
      <c r="BE9" s="17">
        <v>0.26263192632804799</v>
      </c>
      <c r="BF9" s="17">
        <v>0.17542149076993399</v>
      </c>
      <c r="BG9" s="17">
        <v>0.192265040863771</v>
      </c>
      <c r="BH9" s="17">
        <v>0.156417324840122</v>
      </c>
      <c r="BI9" s="17"/>
      <c r="BJ9" s="17">
        <v>0.26439065555748698</v>
      </c>
      <c r="BK9" s="17">
        <v>0.177499075551866</v>
      </c>
      <c r="BL9" s="17">
        <v>0.20323565041505101</v>
      </c>
      <c r="BM9" s="17">
        <v>0.15924570060314799</v>
      </c>
      <c r="BN9" s="17"/>
      <c r="BO9" s="17">
        <v>0.221228918973363</v>
      </c>
      <c r="BP9" s="17">
        <v>0.29216298454835499</v>
      </c>
      <c r="BQ9" s="17">
        <v>0.15858302853707101</v>
      </c>
      <c r="BR9" s="17"/>
      <c r="BS9" s="17">
        <v>0.16547480726712799</v>
      </c>
      <c r="BT9" s="17">
        <v>0.20462321185666599</v>
      </c>
      <c r="BU9" s="17"/>
      <c r="BV9" s="17">
        <v>0.17484503083195499</v>
      </c>
      <c r="BW9" s="17">
        <v>0.19736515837916499</v>
      </c>
      <c r="BX9" s="17">
        <v>0.16161359166652001</v>
      </c>
      <c r="BY9" s="17"/>
      <c r="BZ9" s="17">
        <v>0.128898953737449</v>
      </c>
      <c r="CA9" s="17">
        <v>0.17829085852558199</v>
      </c>
    </row>
    <row r="10" spans="2:79" x14ac:dyDescent="0.3">
      <c r="B10" s="18" t="s">
        <v>322</v>
      </c>
      <c r="C10" s="17">
        <v>0.23872348558051601</v>
      </c>
      <c r="D10" s="17">
        <v>0.22091025440888301</v>
      </c>
      <c r="E10" s="17">
        <v>0.25152460025066498</v>
      </c>
      <c r="F10" s="17"/>
      <c r="G10" s="17">
        <v>0.24814030685650901</v>
      </c>
      <c r="H10" s="17">
        <v>0.197573500499202</v>
      </c>
      <c r="I10" s="17">
        <v>0.25040505965478899</v>
      </c>
      <c r="J10" s="17">
        <v>0.285003885714122</v>
      </c>
      <c r="K10" s="17">
        <v>0.25476415231796701</v>
      </c>
      <c r="L10" s="17">
        <v>0.21092892134531799</v>
      </c>
      <c r="M10" s="17"/>
      <c r="N10" s="17">
        <v>0.25541748178477403</v>
      </c>
      <c r="O10" s="17">
        <v>0.219524222610949</v>
      </c>
      <c r="P10" s="17">
        <v>0.2404407223034</v>
      </c>
      <c r="Q10" s="17">
        <v>0.25008369670719299</v>
      </c>
      <c r="R10" s="17"/>
      <c r="S10" s="17">
        <v>0.20317249370019799</v>
      </c>
      <c r="T10" s="17">
        <v>0.29108113067503499</v>
      </c>
      <c r="U10" s="17">
        <v>0.25068445237308901</v>
      </c>
      <c r="V10" s="17">
        <v>0.171689911614893</v>
      </c>
      <c r="W10" s="17">
        <v>0.14669513895855599</v>
      </c>
      <c r="X10" s="17">
        <v>0.28299941796932998</v>
      </c>
      <c r="Y10" s="17">
        <v>0.213920920356202</v>
      </c>
      <c r="Z10" s="17">
        <v>0.281703311474721</v>
      </c>
      <c r="AA10" s="17">
        <v>0.23827791109149701</v>
      </c>
      <c r="AB10" s="17">
        <v>0.213967961187078</v>
      </c>
      <c r="AC10" s="17">
        <v>0.357561057977485</v>
      </c>
      <c r="AD10" s="17">
        <v>0.29800672340654899</v>
      </c>
      <c r="AE10" s="17"/>
      <c r="AF10" s="17">
        <v>0.21376448901769801</v>
      </c>
      <c r="AG10" s="17">
        <v>0.25453809926983401</v>
      </c>
      <c r="AH10" s="17">
        <v>0.23537383213695401</v>
      </c>
      <c r="AI10" s="17">
        <v>0.218928162654832</v>
      </c>
      <c r="AJ10" s="17">
        <v>0.212091179662387</v>
      </c>
      <c r="AK10" s="17"/>
      <c r="AL10" s="17">
        <v>0.225000654032422</v>
      </c>
      <c r="AM10" s="17">
        <v>0.234331840729464</v>
      </c>
      <c r="AN10" s="17">
        <v>0.24434230873337001</v>
      </c>
      <c r="AO10" s="17">
        <v>0.22385527247369799</v>
      </c>
      <c r="AP10" s="17">
        <v>0.25275930793832702</v>
      </c>
      <c r="AQ10" s="17">
        <v>0.30263473208365499</v>
      </c>
      <c r="AR10" s="17"/>
      <c r="AS10" s="17">
        <v>0.23294253679562801</v>
      </c>
      <c r="AT10" s="17">
        <v>0.246998519862308</v>
      </c>
      <c r="AU10" s="17">
        <v>0.25162929598112299</v>
      </c>
      <c r="AV10" s="17">
        <v>0.20302046922161601</v>
      </c>
      <c r="AW10" s="17">
        <v>0.16105762208570901</v>
      </c>
      <c r="AX10" s="17"/>
      <c r="AY10" s="17">
        <v>0.23908568296722699</v>
      </c>
      <c r="AZ10" s="17">
        <v>0.23461855478664201</v>
      </c>
      <c r="BA10" s="17">
        <v>0.22001667413720599</v>
      </c>
      <c r="BB10" s="17">
        <v>0.27704627282983302</v>
      </c>
      <c r="BC10" s="17">
        <v>0.31433690349888699</v>
      </c>
      <c r="BD10" s="17"/>
      <c r="BE10" s="17">
        <v>0.21108337185324499</v>
      </c>
      <c r="BF10" s="17">
        <v>0.227560560597104</v>
      </c>
      <c r="BG10" s="17">
        <v>0.25311908017319801</v>
      </c>
      <c r="BH10" s="17">
        <v>0.231506947040338</v>
      </c>
      <c r="BI10" s="17"/>
      <c r="BJ10" s="17">
        <v>0.29077786236108699</v>
      </c>
      <c r="BK10" s="17">
        <v>0.183637939604541</v>
      </c>
      <c r="BL10" s="17">
        <v>0.28105986837121799</v>
      </c>
      <c r="BM10" s="17">
        <v>0.21521559061318199</v>
      </c>
      <c r="BN10" s="17"/>
      <c r="BO10" s="17">
        <v>0.30391928446153399</v>
      </c>
      <c r="BP10" s="17">
        <v>0.234390396550757</v>
      </c>
      <c r="BQ10" s="17">
        <v>0.227377406661014</v>
      </c>
      <c r="BR10" s="17"/>
      <c r="BS10" s="17">
        <v>0.241517129964119</v>
      </c>
      <c r="BT10" s="17">
        <v>0.23727238014726201</v>
      </c>
      <c r="BU10" s="17"/>
      <c r="BV10" s="17">
        <v>0.21531445994019599</v>
      </c>
      <c r="BW10" s="17">
        <v>0.23966658348979999</v>
      </c>
      <c r="BX10" s="17">
        <v>0.248213055916223</v>
      </c>
      <c r="BY10" s="17"/>
      <c r="BZ10" s="17">
        <v>0.248884722995663</v>
      </c>
      <c r="CA10" s="17">
        <v>0.21995279978757501</v>
      </c>
    </row>
    <row r="11" spans="2:79" x14ac:dyDescent="0.3">
      <c r="B11" s="18" t="s">
        <v>323</v>
      </c>
      <c r="C11" s="17">
        <v>0.22767644315017499</v>
      </c>
      <c r="D11" s="17">
        <v>0.24085215722990599</v>
      </c>
      <c r="E11" s="17">
        <v>0.21886805055275299</v>
      </c>
      <c r="F11" s="17"/>
      <c r="G11" s="17">
        <v>0.248896559160977</v>
      </c>
      <c r="H11" s="17">
        <v>0.23428926212548701</v>
      </c>
      <c r="I11" s="17">
        <v>0.141641290628125</v>
      </c>
      <c r="J11" s="17">
        <v>0.27439858204673401</v>
      </c>
      <c r="K11" s="17">
        <v>0.24190945485544699</v>
      </c>
      <c r="L11" s="17">
        <v>0.22665273426562699</v>
      </c>
      <c r="M11" s="17"/>
      <c r="N11" s="17">
        <v>0.23635141214580299</v>
      </c>
      <c r="O11" s="17">
        <v>0.23163703469729199</v>
      </c>
      <c r="P11" s="17">
        <v>0.268468027361152</v>
      </c>
      <c r="Q11" s="17">
        <v>0.18291651235675599</v>
      </c>
      <c r="R11" s="17"/>
      <c r="S11" s="17">
        <v>0.22755683119168199</v>
      </c>
      <c r="T11" s="17">
        <v>0.213329381640781</v>
      </c>
      <c r="U11" s="17">
        <v>0.216247186306227</v>
      </c>
      <c r="V11" s="17">
        <v>0.26579137150197801</v>
      </c>
      <c r="W11" s="17">
        <v>8.8025437326362893E-2</v>
      </c>
      <c r="X11" s="17">
        <v>0.24227394503810301</v>
      </c>
      <c r="Y11" s="17">
        <v>0.17424472807913699</v>
      </c>
      <c r="Z11" s="17">
        <v>0.33716339879429402</v>
      </c>
      <c r="AA11" s="17">
        <v>0.23348788218059399</v>
      </c>
      <c r="AB11" s="17">
        <v>0.28769282377005601</v>
      </c>
      <c r="AC11" s="17">
        <v>0.18534294728947601</v>
      </c>
      <c r="AD11" s="17">
        <v>0.43425827960986702</v>
      </c>
      <c r="AE11" s="17"/>
      <c r="AF11" s="17">
        <v>0.27237739283657397</v>
      </c>
      <c r="AG11" s="17">
        <v>0.23349999798215601</v>
      </c>
      <c r="AH11" s="17">
        <v>0.213172508641603</v>
      </c>
      <c r="AI11" s="17">
        <v>0.20476197649438699</v>
      </c>
      <c r="AJ11" s="17">
        <v>0.294822524860677</v>
      </c>
      <c r="AK11" s="17"/>
      <c r="AL11" s="17">
        <v>0.27609226700319101</v>
      </c>
      <c r="AM11" s="17">
        <v>0.25711460432042799</v>
      </c>
      <c r="AN11" s="17">
        <v>0.17433965153620701</v>
      </c>
      <c r="AO11" s="17">
        <v>0.194760504034454</v>
      </c>
      <c r="AP11" s="17">
        <v>0.224540002319046</v>
      </c>
      <c r="AQ11" s="17">
        <v>0.248442177221608</v>
      </c>
      <c r="AR11" s="17"/>
      <c r="AS11" s="17">
        <v>0.249486890783852</v>
      </c>
      <c r="AT11" s="17">
        <v>0.24795517878300499</v>
      </c>
      <c r="AU11" s="17">
        <v>0.19093090575628899</v>
      </c>
      <c r="AV11" s="17">
        <v>0.20470521749624601</v>
      </c>
      <c r="AW11" s="17">
        <v>0.124781100442611</v>
      </c>
      <c r="AX11" s="17"/>
      <c r="AY11" s="17">
        <v>0.22649931202349199</v>
      </c>
      <c r="AZ11" s="17">
        <v>0.25780194083400798</v>
      </c>
      <c r="BA11" s="17">
        <v>0.197075007049825</v>
      </c>
      <c r="BB11" s="17">
        <v>0.21022022541355301</v>
      </c>
      <c r="BC11" s="17">
        <v>0.15817864011567401</v>
      </c>
      <c r="BD11" s="17"/>
      <c r="BE11" s="17">
        <v>0.13060763214999399</v>
      </c>
      <c r="BF11" s="17">
        <v>0.235472853064676</v>
      </c>
      <c r="BG11" s="17">
        <v>0.24223370671981101</v>
      </c>
      <c r="BH11" s="17">
        <v>0.21561160817153599</v>
      </c>
      <c r="BI11" s="17"/>
      <c r="BJ11" s="17">
        <v>0.12798272227332799</v>
      </c>
      <c r="BK11" s="17">
        <v>0.25518570143899499</v>
      </c>
      <c r="BL11" s="17">
        <v>0.25216587429612097</v>
      </c>
      <c r="BM11" s="17">
        <v>0.23123235428223399</v>
      </c>
      <c r="BN11" s="17"/>
      <c r="BO11" s="17">
        <v>0.204544572171904</v>
      </c>
      <c r="BP11" s="17">
        <v>0.18532084559957099</v>
      </c>
      <c r="BQ11" s="17">
        <v>0.23728894819823901</v>
      </c>
      <c r="BR11" s="17"/>
      <c r="BS11" s="17">
        <v>0.226404219494448</v>
      </c>
      <c r="BT11" s="17">
        <v>0.230421824634055</v>
      </c>
      <c r="BU11" s="17"/>
      <c r="BV11" s="17">
        <v>0.242004680238355</v>
      </c>
      <c r="BW11" s="17">
        <v>0.208042109571312</v>
      </c>
      <c r="BX11" s="17">
        <v>0.24853855517265999</v>
      </c>
      <c r="BY11" s="17"/>
      <c r="BZ11" s="17">
        <v>0.27131826531407299</v>
      </c>
      <c r="CA11" s="17">
        <v>0.209022691316578</v>
      </c>
    </row>
    <row r="12" spans="2:79" x14ac:dyDescent="0.3">
      <c r="B12" s="18" t="s">
        <v>324</v>
      </c>
      <c r="C12" s="17">
        <v>0.16730529322059301</v>
      </c>
      <c r="D12" s="17">
        <v>0.17626335178534699</v>
      </c>
      <c r="E12" s="17">
        <v>0.15871453371526201</v>
      </c>
      <c r="F12" s="17"/>
      <c r="G12" s="17">
        <v>0.121145203237254</v>
      </c>
      <c r="H12" s="17">
        <v>0.222549086019145</v>
      </c>
      <c r="I12" s="17">
        <v>0.232891281797242</v>
      </c>
      <c r="J12" s="17">
        <v>0.12916042932399199</v>
      </c>
      <c r="K12" s="17">
        <v>0.113826711426253</v>
      </c>
      <c r="L12" s="17">
        <v>0.17183044729445801</v>
      </c>
      <c r="M12" s="17"/>
      <c r="N12" s="17">
        <v>0.15107137765631001</v>
      </c>
      <c r="O12" s="17">
        <v>0.17610556901528601</v>
      </c>
      <c r="P12" s="17">
        <v>0.15517125969192699</v>
      </c>
      <c r="Q12" s="17">
        <v>0.17470246457300101</v>
      </c>
      <c r="R12" s="17"/>
      <c r="S12" s="17">
        <v>0.17380386965373801</v>
      </c>
      <c r="T12" s="17">
        <v>0.159508010789501</v>
      </c>
      <c r="U12" s="17">
        <v>0.18194046304407499</v>
      </c>
      <c r="V12" s="17">
        <v>0.18679468501243501</v>
      </c>
      <c r="W12" s="17">
        <v>0.20680696895138201</v>
      </c>
      <c r="X12" s="17">
        <v>0.167237720787245</v>
      </c>
      <c r="Y12" s="17">
        <v>0.15445707728615199</v>
      </c>
      <c r="Z12" s="17">
        <v>0.12784144577220599</v>
      </c>
      <c r="AA12" s="17">
        <v>0.177060523051327</v>
      </c>
      <c r="AB12" s="17">
        <v>0.15663987793120801</v>
      </c>
      <c r="AC12" s="17">
        <v>0.122792100395355</v>
      </c>
      <c r="AD12" s="17">
        <v>0.13251291099493501</v>
      </c>
      <c r="AE12" s="17"/>
      <c r="AF12" s="17">
        <v>0.144050058327828</v>
      </c>
      <c r="AG12" s="17">
        <v>0.151628590333485</v>
      </c>
      <c r="AH12" s="17">
        <v>0.144203086576353</v>
      </c>
      <c r="AI12" s="17">
        <v>0.227052910364231</v>
      </c>
      <c r="AJ12" s="17">
        <v>0.177484364557325</v>
      </c>
      <c r="AK12" s="17"/>
      <c r="AL12" s="17">
        <v>0.134638881289186</v>
      </c>
      <c r="AM12" s="17">
        <v>0.129256225994722</v>
      </c>
      <c r="AN12" s="17">
        <v>8.6989675310200396E-2</v>
      </c>
      <c r="AO12" s="17">
        <v>0.201710887565102</v>
      </c>
      <c r="AP12" s="17">
        <v>0.16536427213785199</v>
      </c>
      <c r="AQ12" s="17">
        <v>0.28212456502392802</v>
      </c>
      <c r="AR12" s="17"/>
      <c r="AS12" s="17">
        <v>0.117945514437356</v>
      </c>
      <c r="AT12" s="17">
        <v>0.171759845934499</v>
      </c>
      <c r="AU12" s="17">
        <v>0.227083452198551</v>
      </c>
      <c r="AV12" s="17">
        <v>0.11206924074541399</v>
      </c>
      <c r="AW12" s="17">
        <v>0.128359194267788</v>
      </c>
      <c r="AX12" s="17"/>
      <c r="AY12" s="17">
        <v>0.13073561908145701</v>
      </c>
      <c r="AZ12" s="17">
        <v>0.18825118015664299</v>
      </c>
      <c r="BA12" s="17">
        <v>0.21905926659144401</v>
      </c>
      <c r="BB12" s="17">
        <v>9.3834291307494794E-2</v>
      </c>
      <c r="BC12" s="17">
        <v>0.10471283009224</v>
      </c>
      <c r="BD12" s="17"/>
      <c r="BE12" s="17">
        <v>0.13417334714158599</v>
      </c>
      <c r="BF12" s="17">
        <v>0.12590828400985299</v>
      </c>
      <c r="BG12" s="17">
        <v>0.154334675019692</v>
      </c>
      <c r="BH12" s="17">
        <v>0.213968916662303</v>
      </c>
      <c r="BI12" s="17"/>
      <c r="BJ12" s="17">
        <v>0.15146177295652999</v>
      </c>
      <c r="BK12" s="17">
        <v>0.125409495919411</v>
      </c>
      <c r="BL12" s="17">
        <v>0.143738146926078</v>
      </c>
      <c r="BM12" s="17">
        <v>0.18610985402969099</v>
      </c>
      <c r="BN12" s="17"/>
      <c r="BO12" s="17">
        <v>0.12387174891938001</v>
      </c>
      <c r="BP12" s="17">
        <v>0.16290780782700801</v>
      </c>
      <c r="BQ12" s="17">
        <v>0.17582967952496001</v>
      </c>
      <c r="BR12" s="17"/>
      <c r="BS12" s="17">
        <v>0.167253480699318</v>
      </c>
      <c r="BT12" s="17">
        <v>0.165337730617231</v>
      </c>
      <c r="BU12" s="17"/>
      <c r="BV12" s="17">
        <v>0.145144118136317</v>
      </c>
      <c r="BW12" s="17">
        <v>0.19473100316601</v>
      </c>
      <c r="BX12" s="17">
        <v>0.15128275642155201</v>
      </c>
      <c r="BY12" s="17"/>
      <c r="BZ12" s="17">
        <v>0.169742041256499</v>
      </c>
      <c r="CA12" s="17">
        <v>0.29557048910279599</v>
      </c>
    </row>
    <row r="13" spans="2:79" x14ac:dyDescent="0.3">
      <c r="B13" s="18" t="s">
        <v>325</v>
      </c>
      <c r="C13" s="17">
        <v>8.5128889204665797E-2</v>
      </c>
      <c r="D13" s="17">
        <v>9.4267505747187799E-2</v>
      </c>
      <c r="E13" s="17">
        <v>7.4343678726657203E-2</v>
      </c>
      <c r="F13" s="17"/>
      <c r="G13" s="17">
        <v>0.105956254393047</v>
      </c>
      <c r="H13" s="17">
        <v>0.10236424183559099</v>
      </c>
      <c r="I13" s="17">
        <v>0.106796248319494</v>
      </c>
      <c r="J13" s="17">
        <v>3.4438203410794697E-2</v>
      </c>
      <c r="K13" s="17">
        <v>7.0637164726358406E-2</v>
      </c>
      <c r="L13" s="17">
        <v>8.7706120319600706E-2</v>
      </c>
      <c r="M13" s="17"/>
      <c r="N13" s="17">
        <v>9.1043909898547604E-2</v>
      </c>
      <c r="O13" s="17">
        <v>8.2372219282270107E-2</v>
      </c>
      <c r="P13" s="17">
        <v>7.4944603459510997E-2</v>
      </c>
      <c r="Q13" s="17">
        <v>9.3732429926930594E-2</v>
      </c>
      <c r="R13" s="17"/>
      <c r="S13" s="17">
        <v>0.114622814155729</v>
      </c>
      <c r="T13" s="17">
        <v>5.45556885618938E-2</v>
      </c>
      <c r="U13" s="17">
        <v>0.10748267394866</v>
      </c>
      <c r="V13" s="17">
        <v>0.10774485234497</v>
      </c>
      <c r="W13" s="17">
        <v>0.179428710171636</v>
      </c>
      <c r="X13" s="17">
        <v>5.4919423176502398E-2</v>
      </c>
      <c r="Y13" s="17">
        <v>0.128120515427361</v>
      </c>
      <c r="Z13" s="17">
        <v>5.3781436013453997E-2</v>
      </c>
      <c r="AA13" s="17">
        <v>4.7947040160052599E-2</v>
      </c>
      <c r="AB13" s="17">
        <v>7.3225303985271106E-2</v>
      </c>
      <c r="AC13" s="17">
        <v>3.8565510325811597E-2</v>
      </c>
      <c r="AD13" s="17">
        <v>0</v>
      </c>
      <c r="AE13" s="17"/>
      <c r="AF13" s="17">
        <v>7.4007838772310999E-2</v>
      </c>
      <c r="AG13" s="17">
        <v>0.10776234520999201</v>
      </c>
      <c r="AH13" s="17">
        <v>7.0072694176291694E-2</v>
      </c>
      <c r="AI13" s="17">
        <v>8.1898950975582196E-2</v>
      </c>
      <c r="AJ13" s="17">
        <v>7.2141689142246904E-2</v>
      </c>
      <c r="AK13" s="17"/>
      <c r="AL13" s="17">
        <v>0.114124014193331</v>
      </c>
      <c r="AM13" s="17">
        <v>4.7144118254133997E-2</v>
      </c>
      <c r="AN13" s="17">
        <v>8.7234236823178699E-2</v>
      </c>
      <c r="AO13" s="17">
        <v>9.59612391055914E-2</v>
      </c>
      <c r="AP13" s="17">
        <v>7.4422758222270194E-2</v>
      </c>
      <c r="AQ13" s="17">
        <v>9.64832140192977E-2</v>
      </c>
      <c r="AR13" s="17"/>
      <c r="AS13" s="17">
        <v>7.2771674121662897E-2</v>
      </c>
      <c r="AT13" s="17">
        <v>7.1198119095222098E-2</v>
      </c>
      <c r="AU13" s="17">
        <v>9.3056519464743498E-2</v>
      </c>
      <c r="AV13" s="17">
        <v>0.12861080331702901</v>
      </c>
      <c r="AW13" s="17">
        <v>0.17703781031824001</v>
      </c>
      <c r="AX13" s="17"/>
      <c r="AY13" s="17">
        <v>8.5743472921681399E-2</v>
      </c>
      <c r="AZ13" s="17">
        <v>7.32832153863677E-2</v>
      </c>
      <c r="BA13" s="17">
        <v>9.8609297887641598E-2</v>
      </c>
      <c r="BB13" s="17">
        <v>0.103035899592035</v>
      </c>
      <c r="BC13" s="17">
        <v>5.5065076047352599E-2</v>
      </c>
      <c r="BD13" s="17"/>
      <c r="BE13" s="17">
        <v>7.0024638562310101E-2</v>
      </c>
      <c r="BF13" s="17">
        <v>0.108994599591931</v>
      </c>
      <c r="BG13" s="17">
        <v>8.8088572245419203E-2</v>
      </c>
      <c r="BH13" s="17">
        <v>7.1548741757781198E-2</v>
      </c>
      <c r="BI13" s="17"/>
      <c r="BJ13" s="17">
        <v>9.4635773295192002E-2</v>
      </c>
      <c r="BK13" s="17">
        <v>0.175056709219548</v>
      </c>
      <c r="BL13" s="17">
        <v>5.89459551423945E-2</v>
      </c>
      <c r="BM13" s="17">
        <v>8.4553777980917497E-2</v>
      </c>
      <c r="BN13" s="17"/>
      <c r="BO13" s="17">
        <v>7.9155397234647096E-2</v>
      </c>
      <c r="BP13" s="17">
        <v>0.101370898701864</v>
      </c>
      <c r="BQ13" s="17">
        <v>8.4107933162525197E-2</v>
      </c>
      <c r="BR13" s="17"/>
      <c r="BS13" s="17">
        <v>8.8631927051394596E-2</v>
      </c>
      <c r="BT13" s="17">
        <v>7.8843726114588203E-2</v>
      </c>
      <c r="BU13" s="17"/>
      <c r="BV13" s="17">
        <v>9.4295744540425094E-2</v>
      </c>
      <c r="BW13" s="17">
        <v>8.8497149839157005E-2</v>
      </c>
      <c r="BX13" s="17">
        <v>7.9869274596714807E-2</v>
      </c>
      <c r="BY13" s="17"/>
      <c r="BZ13" s="17">
        <v>9.1440199583223206E-2</v>
      </c>
      <c r="CA13" s="17">
        <v>7.3352160076967196E-2</v>
      </c>
    </row>
    <row r="14" spans="2:79" x14ac:dyDescent="0.3">
      <c r="B14" s="18" t="s">
        <v>326</v>
      </c>
      <c r="C14" s="17">
        <v>6.4450636770547701E-2</v>
      </c>
      <c r="D14" s="17">
        <v>6.7035938411279902E-2</v>
      </c>
      <c r="E14" s="17">
        <v>5.91497866380397E-2</v>
      </c>
      <c r="F14" s="17"/>
      <c r="G14" s="17">
        <v>5.86878934067478E-2</v>
      </c>
      <c r="H14" s="17">
        <v>3.4296767367319202E-2</v>
      </c>
      <c r="I14" s="17">
        <v>4.6207504858092503E-2</v>
      </c>
      <c r="J14" s="17">
        <v>6.3587099340248504E-2</v>
      </c>
      <c r="K14" s="17">
        <v>0.116137228259379</v>
      </c>
      <c r="L14" s="17">
        <v>7.2736554219627894E-2</v>
      </c>
      <c r="M14" s="17"/>
      <c r="N14" s="17">
        <v>9.1479298062830797E-2</v>
      </c>
      <c r="O14" s="17">
        <v>5.7231571408321198E-2</v>
      </c>
      <c r="P14" s="17">
        <v>7.6976413946977004E-2</v>
      </c>
      <c r="Q14" s="17">
        <v>3.4643777187595703E-2</v>
      </c>
      <c r="R14" s="17"/>
      <c r="S14" s="17">
        <v>4.8079844877241901E-2</v>
      </c>
      <c r="T14" s="17">
        <v>8.5121853558250304E-2</v>
      </c>
      <c r="U14" s="17">
        <v>3.4422022372139399E-2</v>
      </c>
      <c r="V14" s="17">
        <v>1.5071580915548799E-2</v>
      </c>
      <c r="W14" s="17">
        <v>5.1410171518246298E-2</v>
      </c>
      <c r="X14" s="17">
        <v>5.2901839534077497E-2</v>
      </c>
      <c r="Y14" s="17">
        <v>0.14681235781244201</v>
      </c>
      <c r="Z14" s="17">
        <v>0.109410875783745</v>
      </c>
      <c r="AA14" s="17">
        <v>5.81070443385392E-2</v>
      </c>
      <c r="AB14" s="17">
        <v>5.1458292031375398E-2</v>
      </c>
      <c r="AC14" s="17">
        <v>0.11362679676106301</v>
      </c>
      <c r="AD14" s="17">
        <v>0</v>
      </c>
      <c r="AE14" s="17"/>
      <c r="AF14" s="17">
        <v>8.5915417875011002E-2</v>
      </c>
      <c r="AG14" s="17">
        <v>5.8577594644845903E-2</v>
      </c>
      <c r="AH14" s="17">
        <v>6.8660853545987499E-2</v>
      </c>
      <c r="AI14" s="17">
        <v>5.9945774101026902E-2</v>
      </c>
      <c r="AJ14" s="17">
        <v>0</v>
      </c>
      <c r="AK14" s="17"/>
      <c r="AL14" s="17">
        <v>4.4808196695539898E-2</v>
      </c>
      <c r="AM14" s="17">
        <v>0.10408146545436001</v>
      </c>
      <c r="AN14" s="17">
        <v>8.7618224562653502E-2</v>
      </c>
      <c r="AO14" s="17">
        <v>5.9529512457595198E-2</v>
      </c>
      <c r="AP14" s="17">
        <v>3.9816945217116297E-2</v>
      </c>
      <c r="AQ14" s="17">
        <v>1.66482216357242E-2</v>
      </c>
      <c r="AR14" s="17"/>
      <c r="AS14" s="17">
        <v>0.11273419053</v>
      </c>
      <c r="AT14" s="17">
        <v>4.61621584324899E-2</v>
      </c>
      <c r="AU14" s="17">
        <v>4.8140090893892699E-2</v>
      </c>
      <c r="AV14" s="17">
        <v>8.6973672772610103E-2</v>
      </c>
      <c r="AW14" s="17">
        <v>0.113386152524768</v>
      </c>
      <c r="AX14" s="17"/>
      <c r="AY14" s="17">
        <v>0.100732886894394</v>
      </c>
      <c r="AZ14" s="17">
        <v>6.4100372901472899E-2</v>
      </c>
      <c r="BA14" s="17">
        <v>4.6942539106204502E-2</v>
      </c>
      <c r="BB14" s="17">
        <v>3.1381598747132901E-2</v>
      </c>
      <c r="BC14" s="17">
        <v>6.5024386591603395E-2</v>
      </c>
      <c r="BD14" s="17"/>
      <c r="BE14" s="17">
        <v>0.15721093213724899</v>
      </c>
      <c r="BF14" s="17">
        <v>8.4619529891746301E-2</v>
      </c>
      <c r="BG14" s="17">
        <v>4.8903802976142399E-2</v>
      </c>
      <c r="BH14" s="17">
        <v>6.46489829271574E-2</v>
      </c>
      <c r="BI14" s="17"/>
      <c r="BJ14" s="17">
        <v>7.0751213556376397E-2</v>
      </c>
      <c r="BK14" s="17">
        <v>8.3211078265638297E-2</v>
      </c>
      <c r="BL14" s="17">
        <v>3.93033981939915E-2</v>
      </c>
      <c r="BM14" s="17">
        <v>7.3682745505298297E-2</v>
      </c>
      <c r="BN14" s="17"/>
      <c r="BO14" s="17">
        <v>6.7280078239171801E-2</v>
      </c>
      <c r="BP14" s="17">
        <v>2.3847066772445202E-2</v>
      </c>
      <c r="BQ14" s="17">
        <v>7.1357488432678404E-2</v>
      </c>
      <c r="BR14" s="17"/>
      <c r="BS14" s="17">
        <v>9.3335524155745905E-2</v>
      </c>
      <c r="BT14" s="17">
        <v>3.4550859824174801E-2</v>
      </c>
      <c r="BU14" s="17"/>
      <c r="BV14" s="17">
        <v>6.6910553219787103E-2</v>
      </c>
      <c r="BW14" s="17">
        <v>5.3591977680140901E-2</v>
      </c>
      <c r="BX14" s="17">
        <v>7.9384718068657906E-2</v>
      </c>
      <c r="BY14" s="17"/>
      <c r="BZ14" s="17">
        <v>3.0615578102603701E-2</v>
      </c>
      <c r="CA14" s="17">
        <v>2.3811001190501401E-2</v>
      </c>
    </row>
    <row r="15" spans="2:79" x14ac:dyDescent="0.3">
      <c r="B15" s="18" t="s">
        <v>327</v>
      </c>
      <c r="C15" s="19">
        <v>3.2690550131287202E-2</v>
      </c>
      <c r="D15" s="19">
        <v>3.2010770336834499E-2</v>
      </c>
      <c r="E15" s="19">
        <v>3.4040817360670099E-2</v>
      </c>
      <c r="F15" s="19"/>
      <c r="G15" s="19">
        <v>1.91155068522843E-2</v>
      </c>
      <c r="H15" s="19">
        <v>1.0572018314495699E-2</v>
      </c>
      <c r="I15" s="19">
        <v>3.6192226740282399E-2</v>
      </c>
      <c r="J15" s="19">
        <v>1.49323775869182E-2</v>
      </c>
      <c r="K15" s="19">
        <v>7.1893388858988896E-2</v>
      </c>
      <c r="L15" s="19">
        <v>4.4920166518429602E-2</v>
      </c>
      <c r="M15" s="19"/>
      <c r="N15" s="19">
        <v>4.1728766032407799E-2</v>
      </c>
      <c r="O15" s="19">
        <v>4.5043527890959299E-2</v>
      </c>
      <c r="P15" s="19">
        <v>1.9846026886337999E-2</v>
      </c>
      <c r="Q15" s="19">
        <v>2.33537861125338E-2</v>
      </c>
      <c r="R15" s="19"/>
      <c r="S15" s="19">
        <v>4.0893538927449499E-2</v>
      </c>
      <c r="T15" s="19">
        <v>4.2988895222682698E-2</v>
      </c>
      <c r="U15" s="19">
        <v>0</v>
      </c>
      <c r="V15" s="19">
        <v>3.0131716302424501E-2</v>
      </c>
      <c r="W15" s="19">
        <v>5.0237694469602003E-2</v>
      </c>
      <c r="X15" s="19">
        <v>1.60689253768245E-2</v>
      </c>
      <c r="Y15" s="19">
        <v>4.2372526078043801E-2</v>
      </c>
      <c r="Z15" s="19">
        <v>3.7837758335991699E-2</v>
      </c>
      <c r="AA15" s="19">
        <v>2.6699982063939001E-2</v>
      </c>
      <c r="AB15" s="19">
        <v>2.1808433149817799E-2</v>
      </c>
      <c r="AC15" s="19">
        <v>7.0887834124982493E-2</v>
      </c>
      <c r="AD15" s="19">
        <v>0</v>
      </c>
      <c r="AE15" s="19"/>
      <c r="AF15" s="19">
        <v>2.9910663323067101E-2</v>
      </c>
      <c r="AG15" s="19">
        <v>4.7533273253461003E-2</v>
      </c>
      <c r="AH15" s="19">
        <v>4.0331681944128402E-2</v>
      </c>
      <c r="AI15" s="19">
        <v>2.4929420680980401E-2</v>
      </c>
      <c r="AJ15" s="19">
        <v>5.22831246797976E-2</v>
      </c>
      <c r="AK15" s="19"/>
      <c r="AL15" s="19">
        <v>5.7788153836492002E-2</v>
      </c>
      <c r="AM15" s="19">
        <v>2.2690299321382799E-2</v>
      </c>
      <c r="AN15" s="19">
        <v>5.5391565701832297E-2</v>
      </c>
      <c r="AO15" s="19">
        <v>2.3154051756762901E-2</v>
      </c>
      <c r="AP15" s="19">
        <v>5.5868291217075199E-2</v>
      </c>
      <c r="AQ15" s="19">
        <v>0</v>
      </c>
      <c r="AR15" s="19"/>
      <c r="AS15" s="19">
        <v>3.90095906387362E-2</v>
      </c>
      <c r="AT15" s="19">
        <v>2.89588562153772E-2</v>
      </c>
      <c r="AU15" s="19">
        <v>2.8431753337154302E-2</v>
      </c>
      <c r="AV15" s="19">
        <v>4.1160637395525099E-2</v>
      </c>
      <c r="AW15" s="19">
        <v>5.9306571533427499E-2</v>
      </c>
      <c r="AX15" s="19"/>
      <c r="AY15" s="19">
        <v>4.0901800361788997E-2</v>
      </c>
      <c r="AZ15" s="19">
        <v>2.80293085300896E-2</v>
      </c>
      <c r="BA15" s="19">
        <v>1.2674469434890199E-2</v>
      </c>
      <c r="BB15" s="19">
        <v>6.0959528085033098E-2</v>
      </c>
      <c r="BC15" s="19">
        <v>5.1907330692498997E-2</v>
      </c>
      <c r="BD15" s="19"/>
      <c r="BE15" s="19">
        <v>3.4268151827568101E-2</v>
      </c>
      <c r="BF15" s="19">
        <v>4.2022682074756103E-2</v>
      </c>
      <c r="BG15" s="19">
        <v>2.1055122001966801E-2</v>
      </c>
      <c r="BH15" s="19">
        <v>4.6297478600762998E-2</v>
      </c>
      <c r="BI15" s="19"/>
      <c r="BJ15" s="19">
        <v>0</v>
      </c>
      <c r="BK15" s="19">
        <v>0</v>
      </c>
      <c r="BL15" s="19">
        <v>2.1551106655145601E-2</v>
      </c>
      <c r="BM15" s="19">
        <v>4.99599769855298E-2</v>
      </c>
      <c r="BN15" s="19"/>
      <c r="BO15" s="19">
        <v>0</v>
      </c>
      <c r="BP15" s="19">
        <v>0</v>
      </c>
      <c r="BQ15" s="19">
        <v>4.54555154835131E-2</v>
      </c>
      <c r="BR15" s="19"/>
      <c r="BS15" s="19">
        <v>1.73829113678458E-2</v>
      </c>
      <c r="BT15" s="19">
        <v>4.8950266806024101E-2</v>
      </c>
      <c r="BU15" s="19"/>
      <c r="BV15" s="19">
        <v>6.1485413092964798E-2</v>
      </c>
      <c r="BW15" s="19">
        <v>1.81060178744154E-2</v>
      </c>
      <c r="BX15" s="19">
        <v>3.1098048157671501E-2</v>
      </c>
      <c r="BY15" s="19"/>
      <c r="BZ15" s="19">
        <v>5.91002390104894E-2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629</v>
      </c>
      <c r="D7" s="10">
        <v>308</v>
      </c>
      <c r="E7" s="10">
        <v>315</v>
      </c>
      <c r="F7" s="10"/>
      <c r="G7" s="10">
        <v>102</v>
      </c>
      <c r="H7" s="10">
        <v>99</v>
      </c>
      <c r="I7" s="10">
        <v>100</v>
      </c>
      <c r="J7" s="10">
        <v>89</v>
      </c>
      <c r="K7" s="10">
        <v>95</v>
      </c>
      <c r="L7" s="10">
        <v>144</v>
      </c>
      <c r="M7" s="10"/>
      <c r="N7" s="10">
        <v>154</v>
      </c>
      <c r="O7" s="10">
        <v>175</v>
      </c>
      <c r="P7" s="10">
        <v>131</v>
      </c>
      <c r="Q7" s="10">
        <v>164</v>
      </c>
      <c r="R7" s="10"/>
      <c r="S7" s="10">
        <v>90</v>
      </c>
      <c r="T7" s="10">
        <v>93</v>
      </c>
      <c r="U7" s="10">
        <v>50</v>
      </c>
      <c r="V7" s="10">
        <v>61</v>
      </c>
      <c r="W7" s="10">
        <v>37</v>
      </c>
      <c r="X7" s="10">
        <v>55</v>
      </c>
      <c r="Y7" s="10">
        <v>65</v>
      </c>
      <c r="Z7" s="10">
        <v>18</v>
      </c>
      <c r="AA7" s="10">
        <v>78</v>
      </c>
      <c r="AB7" s="10">
        <v>42</v>
      </c>
      <c r="AC7" s="10">
        <v>26</v>
      </c>
      <c r="AD7" s="10">
        <v>14</v>
      </c>
      <c r="AE7" s="10"/>
      <c r="AF7" s="10">
        <v>130</v>
      </c>
      <c r="AG7" s="10">
        <v>195</v>
      </c>
      <c r="AH7" s="10">
        <v>71</v>
      </c>
      <c r="AI7" s="10">
        <v>77</v>
      </c>
      <c r="AJ7" s="10">
        <v>33</v>
      </c>
      <c r="AK7" s="10"/>
      <c r="AL7" s="10">
        <v>145</v>
      </c>
      <c r="AM7" s="10">
        <v>124</v>
      </c>
      <c r="AN7" s="10">
        <v>70</v>
      </c>
      <c r="AO7" s="10">
        <v>128</v>
      </c>
      <c r="AP7" s="10">
        <v>48</v>
      </c>
      <c r="AQ7" s="10">
        <v>54</v>
      </c>
      <c r="AR7" s="10"/>
      <c r="AS7" s="10">
        <v>114</v>
      </c>
      <c r="AT7" s="10">
        <v>293</v>
      </c>
      <c r="AU7" s="10">
        <v>140</v>
      </c>
      <c r="AV7" s="10">
        <v>66</v>
      </c>
      <c r="AW7" s="10">
        <v>16</v>
      </c>
      <c r="AX7" s="10"/>
      <c r="AY7" s="10">
        <v>162</v>
      </c>
      <c r="AZ7" s="10">
        <v>220</v>
      </c>
      <c r="BA7" s="10">
        <v>140</v>
      </c>
      <c r="BB7" s="10">
        <v>83</v>
      </c>
      <c r="BC7" s="10">
        <v>19</v>
      </c>
      <c r="BD7" s="10"/>
      <c r="BE7" s="10">
        <v>30</v>
      </c>
      <c r="BF7" s="10">
        <v>106</v>
      </c>
      <c r="BG7" s="10">
        <v>299</v>
      </c>
      <c r="BH7" s="10">
        <v>190</v>
      </c>
      <c r="BI7" s="10"/>
      <c r="BJ7" s="10">
        <v>69</v>
      </c>
      <c r="BK7" s="10">
        <v>47</v>
      </c>
      <c r="BL7" s="10">
        <v>170</v>
      </c>
      <c r="BM7" s="10">
        <v>341</v>
      </c>
      <c r="BN7" s="10"/>
      <c r="BO7" s="10">
        <v>93</v>
      </c>
      <c r="BP7" s="10">
        <v>77</v>
      </c>
      <c r="BQ7" s="10">
        <v>456</v>
      </c>
      <c r="BR7" s="10"/>
      <c r="BS7" s="10">
        <v>322</v>
      </c>
      <c r="BT7" s="10">
        <v>305</v>
      </c>
      <c r="BU7" s="10"/>
      <c r="BV7" s="10">
        <v>153</v>
      </c>
      <c r="BW7" s="10">
        <v>250</v>
      </c>
      <c r="BX7" s="10">
        <v>188</v>
      </c>
      <c r="BY7" s="10"/>
      <c r="BZ7" s="10">
        <v>31</v>
      </c>
      <c r="CA7" s="10">
        <v>39</v>
      </c>
    </row>
    <row r="8" spans="2:79" ht="30" customHeight="1" x14ac:dyDescent="0.3">
      <c r="B8" s="11" t="s">
        <v>20</v>
      </c>
      <c r="C8" s="11">
        <v>629</v>
      </c>
      <c r="D8" s="11">
        <v>314</v>
      </c>
      <c r="E8" s="11">
        <v>309</v>
      </c>
      <c r="F8" s="11"/>
      <c r="G8" s="11">
        <v>98</v>
      </c>
      <c r="H8" s="11">
        <v>107</v>
      </c>
      <c r="I8" s="11">
        <v>100</v>
      </c>
      <c r="J8" s="11">
        <v>101</v>
      </c>
      <c r="K8" s="11">
        <v>88</v>
      </c>
      <c r="L8" s="11">
        <v>136</v>
      </c>
      <c r="M8" s="11"/>
      <c r="N8" s="11">
        <v>146</v>
      </c>
      <c r="O8" s="11">
        <v>175</v>
      </c>
      <c r="P8" s="11">
        <v>136</v>
      </c>
      <c r="Q8" s="11">
        <v>167</v>
      </c>
      <c r="R8" s="11"/>
      <c r="S8" s="11">
        <v>85</v>
      </c>
      <c r="T8" s="11">
        <v>88</v>
      </c>
      <c r="U8" s="11">
        <v>51</v>
      </c>
      <c r="V8" s="11">
        <v>62</v>
      </c>
      <c r="W8" s="11">
        <v>39</v>
      </c>
      <c r="X8" s="11">
        <v>54</v>
      </c>
      <c r="Y8" s="11">
        <v>60</v>
      </c>
      <c r="Z8" s="11">
        <v>19</v>
      </c>
      <c r="AA8" s="11">
        <v>76</v>
      </c>
      <c r="AB8" s="11">
        <v>47</v>
      </c>
      <c r="AC8" s="11">
        <v>33</v>
      </c>
      <c r="AD8" s="11">
        <v>16</v>
      </c>
      <c r="AE8" s="11"/>
      <c r="AF8" s="11">
        <v>127</v>
      </c>
      <c r="AG8" s="11">
        <v>196</v>
      </c>
      <c r="AH8" s="11">
        <v>68</v>
      </c>
      <c r="AI8" s="11">
        <v>79</v>
      </c>
      <c r="AJ8" s="11">
        <v>34</v>
      </c>
      <c r="AK8" s="11"/>
      <c r="AL8" s="11">
        <v>145</v>
      </c>
      <c r="AM8" s="11">
        <v>122</v>
      </c>
      <c r="AN8" s="11">
        <v>69</v>
      </c>
      <c r="AO8" s="11">
        <v>130</v>
      </c>
      <c r="AP8" s="11">
        <v>47</v>
      </c>
      <c r="AQ8" s="11">
        <v>54</v>
      </c>
      <c r="AR8" s="11"/>
      <c r="AS8" s="11">
        <v>112</v>
      </c>
      <c r="AT8" s="11">
        <v>294</v>
      </c>
      <c r="AU8" s="11">
        <v>142</v>
      </c>
      <c r="AV8" s="11">
        <v>65</v>
      </c>
      <c r="AW8" s="11">
        <v>17</v>
      </c>
      <c r="AX8" s="11"/>
      <c r="AY8" s="11">
        <v>158</v>
      </c>
      <c r="AZ8" s="11">
        <v>219</v>
      </c>
      <c r="BA8" s="11">
        <v>144</v>
      </c>
      <c r="BB8" s="11">
        <v>85</v>
      </c>
      <c r="BC8" s="11">
        <v>19</v>
      </c>
      <c r="BD8" s="11"/>
      <c r="BE8" s="11">
        <v>30</v>
      </c>
      <c r="BF8" s="11">
        <v>105</v>
      </c>
      <c r="BG8" s="11">
        <v>300</v>
      </c>
      <c r="BH8" s="11">
        <v>191</v>
      </c>
      <c r="BI8" s="11"/>
      <c r="BJ8" s="11">
        <v>72</v>
      </c>
      <c r="BK8" s="11">
        <v>46</v>
      </c>
      <c r="BL8" s="11">
        <v>171</v>
      </c>
      <c r="BM8" s="11">
        <v>338</v>
      </c>
      <c r="BN8" s="11"/>
      <c r="BO8" s="11">
        <v>95</v>
      </c>
      <c r="BP8" s="11">
        <v>79</v>
      </c>
      <c r="BQ8" s="11">
        <v>453</v>
      </c>
      <c r="BR8" s="11"/>
      <c r="BS8" s="11">
        <v>321</v>
      </c>
      <c r="BT8" s="11">
        <v>306</v>
      </c>
      <c r="BU8" s="11"/>
      <c r="BV8" s="11">
        <v>151</v>
      </c>
      <c r="BW8" s="11">
        <v>253</v>
      </c>
      <c r="BX8" s="11">
        <v>186</v>
      </c>
      <c r="BY8" s="11"/>
      <c r="BZ8" s="11">
        <v>31</v>
      </c>
      <c r="CA8" s="11">
        <v>40</v>
      </c>
    </row>
    <row r="9" spans="2:79" x14ac:dyDescent="0.3">
      <c r="B9" s="18" t="s">
        <v>321</v>
      </c>
      <c r="C9" s="17">
        <v>6.2447475368054499E-2</v>
      </c>
      <c r="D9" s="17">
        <v>8.1437339093660202E-2</v>
      </c>
      <c r="E9" s="17">
        <v>4.43959156382479E-2</v>
      </c>
      <c r="F9" s="17"/>
      <c r="G9" s="17">
        <v>6.8291572107808104E-2</v>
      </c>
      <c r="H9" s="17">
        <v>6.5406086213833106E-2</v>
      </c>
      <c r="I9" s="17">
        <v>6.7376208081983704E-2</v>
      </c>
      <c r="J9" s="17">
        <v>6.1057750936915497E-2</v>
      </c>
      <c r="K9" s="17">
        <v>5.2161863797711802E-2</v>
      </c>
      <c r="L9" s="17">
        <v>6.0020020355478099E-2</v>
      </c>
      <c r="M9" s="17"/>
      <c r="N9" s="17">
        <v>6.5498462737251795E-2</v>
      </c>
      <c r="O9" s="17">
        <v>5.3640235679101797E-2</v>
      </c>
      <c r="P9" s="17">
        <v>8.8332236611423101E-2</v>
      </c>
      <c r="Q9" s="17">
        <v>4.9813275956652803E-2</v>
      </c>
      <c r="R9" s="17"/>
      <c r="S9" s="17">
        <v>7.6829722192603894E-2</v>
      </c>
      <c r="T9" s="17">
        <v>4.3816484747982602E-2</v>
      </c>
      <c r="U9" s="17">
        <v>2.33993214523536E-2</v>
      </c>
      <c r="V9" s="17">
        <v>9.4347134443726693E-2</v>
      </c>
      <c r="W9" s="17">
        <v>5.53573205189909E-2</v>
      </c>
      <c r="X9" s="17">
        <v>9.7905766309446099E-2</v>
      </c>
      <c r="Y9" s="17">
        <v>4.5770916610019703E-2</v>
      </c>
      <c r="Z9" s="17">
        <v>0</v>
      </c>
      <c r="AA9" s="17">
        <v>0.10437309612812901</v>
      </c>
      <c r="AB9" s="17">
        <v>0</v>
      </c>
      <c r="AC9" s="17">
        <v>4.8313663301952803E-2</v>
      </c>
      <c r="AD9" s="17">
        <v>0.137161450040969</v>
      </c>
      <c r="AE9" s="17"/>
      <c r="AF9" s="17">
        <v>8.7898231324681497E-2</v>
      </c>
      <c r="AG9" s="17">
        <v>5.4436481947119697E-2</v>
      </c>
      <c r="AH9" s="17">
        <v>3.7778677102924603E-2</v>
      </c>
      <c r="AI9" s="17">
        <v>9.6008460354950101E-2</v>
      </c>
      <c r="AJ9" s="17">
        <v>0</v>
      </c>
      <c r="AK9" s="17"/>
      <c r="AL9" s="17">
        <v>6.9544619587933801E-2</v>
      </c>
      <c r="AM9" s="17">
        <v>8.4078760109013606E-2</v>
      </c>
      <c r="AN9" s="17">
        <v>5.4307103749881597E-2</v>
      </c>
      <c r="AO9" s="17">
        <v>9.2370809164099205E-2</v>
      </c>
      <c r="AP9" s="17">
        <v>0</v>
      </c>
      <c r="AQ9" s="17">
        <v>4.1632628974844703E-2</v>
      </c>
      <c r="AR9" s="17"/>
      <c r="AS9" s="17">
        <v>9.0013248678781896E-2</v>
      </c>
      <c r="AT9" s="17">
        <v>5.8788621557983901E-2</v>
      </c>
      <c r="AU9" s="17">
        <v>2.7577464130772899E-2</v>
      </c>
      <c r="AV9" s="17">
        <v>9.3189603598157603E-2</v>
      </c>
      <c r="AW9" s="17">
        <v>0.118202964526469</v>
      </c>
      <c r="AX9" s="17"/>
      <c r="AY9" s="17">
        <v>8.6338348885163799E-2</v>
      </c>
      <c r="AZ9" s="17">
        <v>5.4179865459233902E-2</v>
      </c>
      <c r="BA9" s="17">
        <v>5.5257479396333201E-2</v>
      </c>
      <c r="BB9" s="17">
        <v>6.9000133192407706E-2</v>
      </c>
      <c r="BC9" s="17">
        <v>0</v>
      </c>
      <c r="BD9" s="17"/>
      <c r="BE9" s="17">
        <v>0.15973376989921501</v>
      </c>
      <c r="BF9" s="17">
        <v>5.3836349804340003E-2</v>
      </c>
      <c r="BG9" s="17">
        <v>6.6119875129264996E-2</v>
      </c>
      <c r="BH9" s="17">
        <v>4.7450843379399803E-2</v>
      </c>
      <c r="BI9" s="17"/>
      <c r="BJ9" s="17">
        <v>0.18756661479285899</v>
      </c>
      <c r="BK9" s="17">
        <v>0.14980231011357001</v>
      </c>
      <c r="BL9" s="17">
        <v>3.5847718281909899E-2</v>
      </c>
      <c r="BM9" s="17">
        <v>3.7791112986623597E-2</v>
      </c>
      <c r="BN9" s="17"/>
      <c r="BO9" s="17">
        <v>8.8811531753449302E-2</v>
      </c>
      <c r="BP9" s="17">
        <v>9.7872993984135195E-2</v>
      </c>
      <c r="BQ9" s="17">
        <v>5.1155530363334097E-2</v>
      </c>
      <c r="BR9" s="17"/>
      <c r="BS9" s="17">
        <v>5.0125765084542903E-2</v>
      </c>
      <c r="BT9" s="17">
        <v>7.5759462769249705E-2</v>
      </c>
      <c r="BU9" s="17"/>
      <c r="BV9" s="17">
        <v>5.71878907597477E-2</v>
      </c>
      <c r="BW9" s="17">
        <v>5.4798458586808499E-2</v>
      </c>
      <c r="BX9" s="17">
        <v>8.4753469381407404E-2</v>
      </c>
      <c r="BY9" s="17"/>
      <c r="BZ9" s="17">
        <v>2.9292912585421702E-2</v>
      </c>
      <c r="CA9" s="17">
        <v>4.7152675431344701E-2</v>
      </c>
    </row>
    <row r="10" spans="2:79" x14ac:dyDescent="0.3">
      <c r="B10" s="18" t="s">
        <v>322</v>
      </c>
      <c r="C10" s="17">
        <v>0.104150122922312</v>
      </c>
      <c r="D10" s="17">
        <v>0.101259324876148</v>
      </c>
      <c r="E10" s="17">
        <v>0.101402071617826</v>
      </c>
      <c r="F10" s="17"/>
      <c r="G10" s="17">
        <v>9.0885790645075806E-2</v>
      </c>
      <c r="H10" s="17">
        <v>0.15642985048795999</v>
      </c>
      <c r="I10" s="17">
        <v>8.4755633025197299E-2</v>
      </c>
      <c r="J10" s="17">
        <v>0.10568642235223399</v>
      </c>
      <c r="K10" s="17">
        <v>0.12231883041533199</v>
      </c>
      <c r="L10" s="17">
        <v>7.3846138222484106E-2</v>
      </c>
      <c r="M10" s="17"/>
      <c r="N10" s="17">
        <v>8.2722728181984895E-2</v>
      </c>
      <c r="O10" s="17">
        <v>9.13485804715157E-2</v>
      </c>
      <c r="P10" s="17">
        <v>0.11074191643383</v>
      </c>
      <c r="Q10" s="17">
        <v>0.13404494715544901</v>
      </c>
      <c r="R10" s="17"/>
      <c r="S10" s="17">
        <v>0.132470070086807</v>
      </c>
      <c r="T10" s="17">
        <v>8.8147224185816206E-2</v>
      </c>
      <c r="U10" s="17">
        <v>0.14414553896396501</v>
      </c>
      <c r="V10" s="17">
        <v>3.5582630488940697E-2</v>
      </c>
      <c r="W10" s="17">
        <v>0.132824920751383</v>
      </c>
      <c r="X10" s="17">
        <v>0.123051077262239</v>
      </c>
      <c r="Y10" s="17">
        <v>7.5270308666026395E-2</v>
      </c>
      <c r="Z10" s="17">
        <v>0</v>
      </c>
      <c r="AA10" s="17">
        <v>0.114300215832447</v>
      </c>
      <c r="AB10" s="17">
        <v>9.4987488470055503E-2</v>
      </c>
      <c r="AC10" s="17">
        <v>0.228774493755103</v>
      </c>
      <c r="AD10" s="17">
        <v>0</v>
      </c>
      <c r="AE10" s="17"/>
      <c r="AF10" s="17">
        <v>6.9073665310558793E-2</v>
      </c>
      <c r="AG10" s="17">
        <v>8.8954500475037501E-2</v>
      </c>
      <c r="AH10" s="17">
        <v>0.104389539781695</v>
      </c>
      <c r="AI10" s="17">
        <v>0.15937556488830701</v>
      </c>
      <c r="AJ10" s="17">
        <v>0.14608723507573501</v>
      </c>
      <c r="AK10" s="17"/>
      <c r="AL10" s="17">
        <v>8.1971519795940598E-2</v>
      </c>
      <c r="AM10" s="17">
        <v>6.8020366811173905E-2</v>
      </c>
      <c r="AN10" s="17">
        <v>0.14429640401909799</v>
      </c>
      <c r="AO10" s="17">
        <v>0.14660881648120899</v>
      </c>
      <c r="AP10" s="17">
        <v>7.9480373476296606E-2</v>
      </c>
      <c r="AQ10" s="17">
        <v>5.49700507294427E-2</v>
      </c>
      <c r="AR10" s="17"/>
      <c r="AS10" s="17">
        <v>4.4463405149699299E-2</v>
      </c>
      <c r="AT10" s="17">
        <v>0.106714153243701</v>
      </c>
      <c r="AU10" s="17">
        <v>0.115248798262948</v>
      </c>
      <c r="AV10" s="17">
        <v>0.163202470150909</v>
      </c>
      <c r="AW10" s="17">
        <v>0.13472343965262601</v>
      </c>
      <c r="AX10" s="17"/>
      <c r="AY10" s="17">
        <v>6.3225473688352601E-2</v>
      </c>
      <c r="AZ10" s="17">
        <v>0.13265283144375301</v>
      </c>
      <c r="BA10" s="17">
        <v>8.0977254344654706E-2</v>
      </c>
      <c r="BB10" s="17">
        <v>0.125402121144536</v>
      </c>
      <c r="BC10" s="17">
        <v>0.223751595771328</v>
      </c>
      <c r="BD10" s="17"/>
      <c r="BE10" s="17">
        <v>0.2768385730945</v>
      </c>
      <c r="BF10" s="17">
        <v>0.101334418080159</v>
      </c>
      <c r="BG10" s="17">
        <v>0.110919695536136</v>
      </c>
      <c r="BH10" s="17">
        <v>7.0170427769760194E-2</v>
      </c>
      <c r="BI10" s="17"/>
      <c r="BJ10" s="17">
        <v>0.212684121982365</v>
      </c>
      <c r="BK10" s="17">
        <v>0.103593192017413</v>
      </c>
      <c r="BL10" s="17">
        <v>0.15035977065629</v>
      </c>
      <c r="BM10" s="17">
        <v>5.84021806821685E-2</v>
      </c>
      <c r="BN10" s="17"/>
      <c r="BO10" s="17">
        <v>0.18605164232077401</v>
      </c>
      <c r="BP10" s="17">
        <v>0.19534272010446499</v>
      </c>
      <c r="BQ10" s="17">
        <v>7.1769338654736795E-2</v>
      </c>
      <c r="BR10" s="17"/>
      <c r="BS10" s="17">
        <v>9.1374456953996194E-2</v>
      </c>
      <c r="BT10" s="17">
        <v>0.118196716008555</v>
      </c>
      <c r="BU10" s="17"/>
      <c r="BV10" s="17">
        <v>0.100188942650744</v>
      </c>
      <c r="BW10" s="17">
        <v>9.4102826280469398E-2</v>
      </c>
      <c r="BX10" s="17">
        <v>0.110045464699526</v>
      </c>
      <c r="BY10" s="17"/>
      <c r="BZ10" s="17">
        <v>0.167619283145023</v>
      </c>
      <c r="CA10" s="17">
        <v>7.9850149318974495E-2</v>
      </c>
    </row>
    <row r="11" spans="2:79" x14ac:dyDescent="0.3">
      <c r="B11" s="18" t="s">
        <v>323</v>
      </c>
      <c r="C11" s="17">
        <v>0.187542753675945</v>
      </c>
      <c r="D11" s="17">
        <v>0.20974099367589999</v>
      </c>
      <c r="E11" s="17">
        <v>0.16875046157991599</v>
      </c>
      <c r="F11" s="17"/>
      <c r="G11" s="17">
        <v>0.226485734835501</v>
      </c>
      <c r="H11" s="17">
        <v>0.19680696904051601</v>
      </c>
      <c r="I11" s="17">
        <v>0.155235016302535</v>
      </c>
      <c r="J11" s="17">
        <v>0.18197513078724101</v>
      </c>
      <c r="K11" s="17">
        <v>0.208888140876447</v>
      </c>
      <c r="L11" s="17">
        <v>0.16629746255172101</v>
      </c>
      <c r="M11" s="17"/>
      <c r="N11" s="17">
        <v>0.16931545559438599</v>
      </c>
      <c r="O11" s="17">
        <v>0.17086176527324201</v>
      </c>
      <c r="P11" s="17">
        <v>0.19393474863753099</v>
      </c>
      <c r="Q11" s="17">
        <v>0.22140307512486501</v>
      </c>
      <c r="R11" s="17"/>
      <c r="S11" s="17">
        <v>0.145916041860152</v>
      </c>
      <c r="T11" s="17">
        <v>0.23471307414234899</v>
      </c>
      <c r="U11" s="17">
        <v>0.181015237098999</v>
      </c>
      <c r="V11" s="17">
        <v>0.17743845597813501</v>
      </c>
      <c r="W11" s="17">
        <v>0.192832985591914</v>
      </c>
      <c r="X11" s="17">
        <v>0.19791779629036399</v>
      </c>
      <c r="Y11" s="17">
        <v>0.15224603222459099</v>
      </c>
      <c r="Z11" s="17">
        <v>0.113410409996412</v>
      </c>
      <c r="AA11" s="17">
        <v>0.16589072341493399</v>
      </c>
      <c r="AB11" s="17">
        <v>0.28171793273975998</v>
      </c>
      <c r="AC11" s="17">
        <v>0.11658267291288101</v>
      </c>
      <c r="AD11" s="17">
        <v>0.346439148313333</v>
      </c>
      <c r="AE11" s="17"/>
      <c r="AF11" s="17">
        <v>0.24124846385523699</v>
      </c>
      <c r="AG11" s="17">
        <v>0.145468599806064</v>
      </c>
      <c r="AH11" s="17">
        <v>0.19421811106671499</v>
      </c>
      <c r="AI11" s="17">
        <v>0.23770499616947399</v>
      </c>
      <c r="AJ11" s="17">
        <v>0.30930596776410302</v>
      </c>
      <c r="AK11" s="17"/>
      <c r="AL11" s="17">
        <v>0.16901288458105501</v>
      </c>
      <c r="AM11" s="17">
        <v>0.230484735954464</v>
      </c>
      <c r="AN11" s="17">
        <v>0.13572750091592101</v>
      </c>
      <c r="AO11" s="17">
        <v>0.21209502435539701</v>
      </c>
      <c r="AP11" s="17">
        <v>0.23458308137240599</v>
      </c>
      <c r="AQ11" s="17">
        <v>0.14364438342021199</v>
      </c>
      <c r="AR11" s="17"/>
      <c r="AS11" s="17">
        <v>0.17983322187728801</v>
      </c>
      <c r="AT11" s="17">
        <v>0.178323121703934</v>
      </c>
      <c r="AU11" s="17">
        <v>0.24291105031442101</v>
      </c>
      <c r="AV11" s="17">
        <v>0.139514789279268</v>
      </c>
      <c r="AW11" s="17">
        <v>0.11884656298493</v>
      </c>
      <c r="AX11" s="17"/>
      <c r="AY11" s="17">
        <v>0.20591499200004801</v>
      </c>
      <c r="AZ11" s="17">
        <v>0.16595296697451001</v>
      </c>
      <c r="BA11" s="17">
        <v>0.237818861503692</v>
      </c>
      <c r="BB11" s="17">
        <v>0.143920702529581</v>
      </c>
      <c r="BC11" s="17">
        <v>9.5356356260444905E-2</v>
      </c>
      <c r="BD11" s="17"/>
      <c r="BE11" s="17">
        <v>0.13228291535124101</v>
      </c>
      <c r="BF11" s="17">
        <v>0.22821028063580001</v>
      </c>
      <c r="BG11" s="17">
        <v>0.151631714634788</v>
      </c>
      <c r="BH11" s="17">
        <v>0.22404270325154599</v>
      </c>
      <c r="BI11" s="17"/>
      <c r="BJ11" s="17">
        <v>0.26066628155097199</v>
      </c>
      <c r="BK11" s="17">
        <v>0.22685837555239399</v>
      </c>
      <c r="BL11" s="17">
        <v>0.21998794404321101</v>
      </c>
      <c r="BM11" s="17">
        <v>0.14856201235618</v>
      </c>
      <c r="BN11" s="17"/>
      <c r="BO11" s="17">
        <v>0.27825824210017802</v>
      </c>
      <c r="BP11" s="17">
        <v>0.18914621429911099</v>
      </c>
      <c r="BQ11" s="17">
        <v>0.16742676675089799</v>
      </c>
      <c r="BR11" s="17"/>
      <c r="BS11" s="17">
        <v>0.208026037288016</v>
      </c>
      <c r="BT11" s="17">
        <v>0.167218722247927</v>
      </c>
      <c r="BU11" s="17"/>
      <c r="BV11" s="17">
        <v>0.10326882758685201</v>
      </c>
      <c r="BW11" s="17">
        <v>0.18929336854838399</v>
      </c>
      <c r="BX11" s="17">
        <v>0.25256104946112101</v>
      </c>
      <c r="BY11" s="17"/>
      <c r="BZ11" s="17">
        <v>9.0863825424110006E-2</v>
      </c>
      <c r="CA11" s="17">
        <v>0.133442498462193</v>
      </c>
    </row>
    <row r="12" spans="2:79" x14ac:dyDescent="0.3">
      <c r="B12" s="18" t="s">
        <v>324</v>
      </c>
      <c r="C12" s="17">
        <v>0.18924132756332801</v>
      </c>
      <c r="D12" s="17">
        <v>0.165323129231053</v>
      </c>
      <c r="E12" s="17">
        <v>0.21452404056706001</v>
      </c>
      <c r="F12" s="17"/>
      <c r="G12" s="17">
        <v>0.168729776039966</v>
      </c>
      <c r="H12" s="17">
        <v>0.158222600457149</v>
      </c>
      <c r="I12" s="17">
        <v>0.24083845572696699</v>
      </c>
      <c r="J12" s="17">
        <v>0.22707292851871499</v>
      </c>
      <c r="K12" s="17">
        <v>0.181143944103628</v>
      </c>
      <c r="L12" s="17">
        <v>0.16756783897442601</v>
      </c>
      <c r="M12" s="17"/>
      <c r="N12" s="17">
        <v>0.14468270532418601</v>
      </c>
      <c r="O12" s="17">
        <v>0.182324723666759</v>
      </c>
      <c r="P12" s="17">
        <v>0.195889077649123</v>
      </c>
      <c r="Q12" s="17">
        <v>0.22400452066080301</v>
      </c>
      <c r="R12" s="17"/>
      <c r="S12" s="17">
        <v>0.20702782911029399</v>
      </c>
      <c r="T12" s="17">
        <v>0.17308332737007001</v>
      </c>
      <c r="U12" s="17">
        <v>0.20224360626589499</v>
      </c>
      <c r="V12" s="17">
        <v>0.23706671795571699</v>
      </c>
      <c r="W12" s="17">
        <v>0.16671331749353399</v>
      </c>
      <c r="X12" s="17">
        <v>0.224652899272236</v>
      </c>
      <c r="Y12" s="17">
        <v>0.19982904637127499</v>
      </c>
      <c r="Z12" s="17">
        <v>0.18010321959779399</v>
      </c>
      <c r="AA12" s="17">
        <v>0.14783016193475601</v>
      </c>
      <c r="AB12" s="17">
        <v>0.17821934843686099</v>
      </c>
      <c r="AC12" s="17">
        <v>0.15925513355860699</v>
      </c>
      <c r="AD12" s="17">
        <v>0.15621864302689401</v>
      </c>
      <c r="AE12" s="17"/>
      <c r="AF12" s="17">
        <v>0.18368151583018799</v>
      </c>
      <c r="AG12" s="17">
        <v>0.167848233806561</v>
      </c>
      <c r="AH12" s="17">
        <v>0.12744387711243099</v>
      </c>
      <c r="AI12" s="17">
        <v>0.18058050037746101</v>
      </c>
      <c r="AJ12" s="17">
        <v>0.16411286941323899</v>
      </c>
      <c r="AK12" s="17"/>
      <c r="AL12" s="17">
        <v>0.116797893832678</v>
      </c>
      <c r="AM12" s="17">
        <v>0.194145705932709</v>
      </c>
      <c r="AN12" s="17">
        <v>9.4913791155966001E-2</v>
      </c>
      <c r="AO12" s="17">
        <v>0.20958805250652901</v>
      </c>
      <c r="AP12" s="17">
        <v>0.229367828433657</v>
      </c>
      <c r="AQ12" s="17">
        <v>0.30714855483398801</v>
      </c>
      <c r="AR12" s="17"/>
      <c r="AS12" s="17">
        <v>0.15100490479550199</v>
      </c>
      <c r="AT12" s="17">
        <v>0.182541347258693</v>
      </c>
      <c r="AU12" s="17">
        <v>0.263907183211743</v>
      </c>
      <c r="AV12" s="17">
        <v>0.133709730282037</v>
      </c>
      <c r="AW12" s="17">
        <v>0.14686923895120399</v>
      </c>
      <c r="AX12" s="17"/>
      <c r="AY12" s="17">
        <v>0.13528091231338099</v>
      </c>
      <c r="AZ12" s="17">
        <v>0.203967942824093</v>
      </c>
      <c r="BA12" s="17">
        <v>0.24119278067899799</v>
      </c>
      <c r="BB12" s="17">
        <v>0.18101557284770101</v>
      </c>
      <c r="BC12" s="17">
        <v>0.10353765070639399</v>
      </c>
      <c r="BD12" s="17"/>
      <c r="BE12" s="17">
        <v>6.3166659759527205E-2</v>
      </c>
      <c r="BF12" s="17">
        <v>0.16280336373770199</v>
      </c>
      <c r="BG12" s="17">
        <v>0.22683911113102301</v>
      </c>
      <c r="BH12" s="17">
        <v>0.168318131092308</v>
      </c>
      <c r="BI12" s="17"/>
      <c r="BJ12" s="17">
        <v>9.1064741400522203E-2</v>
      </c>
      <c r="BK12" s="17">
        <v>0.16888773064642101</v>
      </c>
      <c r="BL12" s="17">
        <v>0.185925954726327</v>
      </c>
      <c r="BM12" s="17">
        <v>0.212399070665684</v>
      </c>
      <c r="BN12" s="17"/>
      <c r="BO12" s="17">
        <v>0.153201930681994</v>
      </c>
      <c r="BP12" s="17">
        <v>0.22059765649639701</v>
      </c>
      <c r="BQ12" s="17">
        <v>0.19012741515700701</v>
      </c>
      <c r="BR12" s="17"/>
      <c r="BS12" s="17">
        <v>0.17541874013103501</v>
      </c>
      <c r="BT12" s="17">
        <v>0.20177526093234699</v>
      </c>
      <c r="BU12" s="17"/>
      <c r="BV12" s="17">
        <v>0.15928739116947899</v>
      </c>
      <c r="BW12" s="17">
        <v>0.22155623232403701</v>
      </c>
      <c r="BX12" s="17">
        <v>0.12679755472832899</v>
      </c>
      <c r="BY12" s="17"/>
      <c r="BZ12" s="17">
        <v>0.23862279722917701</v>
      </c>
      <c r="CA12" s="17">
        <v>0.28683685924082802</v>
      </c>
    </row>
    <row r="13" spans="2:79" x14ac:dyDescent="0.3">
      <c r="B13" s="18" t="s">
        <v>325</v>
      </c>
      <c r="C13" s="17">
        <v>0.20489814488642599</v>
      </c>
      <c r="D13" s="17">
        <v>0.21187192602195901</v>
      </c>
      <c r="E13" s="17">
        <v>0.19872875460633699</v>
      </c>
      <c r="F13" s="17"/>
      <c r="G13" s="17">
        <v>0.23406823748424299</v>
      </c>
      <c r="H13" s="17">
        <v>0.21768587538689199</v>
      </c>
      <c r="I13" s="17">
        <v>0.24103666078722999</v>
      </c>
      <c r="J13" s="17">
        <v>0.212208355036795</v>
      </c>
      <c r="K13" s="17">
        <v>0.13612532493086499</v>
      </c>
      <c r="L13" s="17">
        <v>0.186619517487705</v>
      </c>
      <c r="M13" s="17"/>
      <c r="N13" s="17">
        <v>0.22360339206367799</v>
      </c>
      <c r="O13" s="17">
        <v>0.24246879739077501</v>
      </c>
      <c r="P13" s="17">
        <v>0.18602872943127</v>
      </c>
      <c r="Q13" s="17">
        <v>0.152152518674464</v>
      </c>
      <c r="R13" s="17"/>
      <c r="S13" s="17">
        <v>0.192763159873445</v>
      </c>
      <c r="T13" s="17">
        <v>0.16706726819863399</v>
      </c>
      <c r="U13" s="17">
        <v>0.20481782527711001</v>
      </c>
      <c r="V13" s="17">
        <v>0.22666210818577501</v>
      </c>
      <c r="W13" s="17">
        <v>0.184058495838619</v>
      </c>
      <c r="X13" s="17">
        <v>0.16976240839408899</v>
      </c>
      <c r="Y13" s="17">
        <v>0.19609842936855601</v>
      </c>
      <c r="Z13" s="17">
        <v>0.38984636827437502</v>
      </c>
      <c r="AA13" s="17">
        <v>0.28478968540850602</v>
      </c>
      <c r="AB13" s="17">
        <v>0.17114384234896499</v>
      </c>
      <c r="AC13" s="17">
        <v>0.144662284788144</v>
      </c>
      <c r="AD13" s="17">
        <v>0.22473999587482099</v>
      </c>
      <c r="AE13" s="17"/>
      <c r="AF13" s="17">
        <v>0.18328155845572899</v>
      </c>
      <c r="AG13" s="17">
        <v>0.259332575637579</v>
      </c>
      <c r="AH13" s="17">
        <v>0.16243001040212099</v>
      </c>
      <c r="AI13" s="17">
        <v>0.183075358551087</v>
      </c>
      <c r="AJ13" s="17">
        <v>0.18559063267123199</v>
      </c>
      <c r="AK13" s="17"/>
      <c r="AL13" s="17">
        <v>0.285225553510354</v>
      </c>
      <c r="AM13" s="17">
        <v>0.17276672516803501</v>
      </c>
      <c r="AN13" s="17">
        <v>0.167442079389438</v>
      </c>
      <c r="AO13" s="17">
        <v>0.19228485646603299</v>
      </c>
      <c r="AP13" s="17">
        <v>0.214732599302184</v>
      </c>
      <c r="AQ13" s="17">
        <v>0.108834878053922</v>
      </c>
      <c r="AR13" s="17"/>
      <c r="AS13" s="17">
        <v>0.21391553942233399</v>
      </c>
      <c r="AT13" s="17">
        <v>0.22713113404476401</v>
      </c>
      <c r="AU13" s="17">
        <v>0.15389554986880299</v>
      </c>
      <c r="AV13" s="17">
        <v>0.205114660847737</v>
      </c>
      <c r="AW13" s="17">
        <v>0.18462076260207799</v>
      </c>
      <c r="AX13" s="17"/>
      <c r="AY13" s="17">
        <v>0.200922644871179</v>
      </c>
      <c r="AZ13" s="17">
        <v>0.22359703975696699</v>
      </c>
      <c r="BA13" s="17">
        <v>0.182000031582841</v>
      </c>
      <c r="BB13" s="17">
        <v>0.21300666115897601</v>
      </c>
      <c r="BC13" s="17">
        <v>0.160207320018523</v>
      </c>
      <c r="BD13" s="17"/>
      <c r="BE13" s="17">
        <v>0.17922033998732001</v>
      </c>
      <c r="BF13" s="17">
        <v>0.223580784882908</v>
      </c>
      <c r="BG13" s="17">
        <v>0.20490589905680701</v>
      </c>
      <c r="BH13" s="17">
        <v>0.19236934396804001</v>
      </c>
      <c r="BI13" s="17"/>
      <c r="BJ13" s="17">
        <v>0.18756047024509101</v>
      </c>
      <c r="BK13" s="17">
        <v>0.242154424058209</v>
      </c>
      <c r="BL13" s="17">
        <v>0.221756286998086</v>
      </c>
      <c r="BM13" s="17">
        <v>0.19613643383212101</v>
      </c>
      <c r="BN13" s="17"/>
      <c r="BO13" s="17">
        <v>0.20529589400071999</v>
      </c>
      <c r="BP13" s="17">
        <v>0.220461223138254</v>
      </c>
      <c r="BQ13" s="17">
        <v>0.2013837905908</v>
      </c>
      <c r="BR13" s="17"/>
      <c r="BS13" s="17">
        <v>0.22348536155215501</v>
      </c>
      <c r="BT13" s="17">
        <v>0.18361189436775399</v>
      </c>
      <c r="BU13" s="17"/>
      <c r="BV13" s="17">
        <v>0.255626448470329</v>
      </c>
      <c r="BW13" s="17">
        <v>0.18607314950906001</v>
      </c>
      <c r="BX13" s="17">
        <v>0.196684664762245</v>
      </c>
      <c r="BY13" s="17"/>
      <c r="BZ13" s="17">
        <v>0.26708059755450703</v>
      </c>
      <c r="CA13" s="17">
        <v>0.33310891195854497</v>
      </c>
    </row>
    <row r="14" spans="2:79" x14ac:dyDescent="0.3">
      <c r="B14" s="18" t="s">
        <v>326</v>
      </c>
      <c r="C14" s="17">
        <v>0.16244088153391001</v>
      </c>
      <c r="D14" s="17">
        <v>0.138665572220664</v>
      </c>
      <c r="E14" s="17">
        <v>0.18691159094280299</v>
      </c>
      <c r="F14" s="17"/>
      <c r="G14" s="17">
        <v>0.155085124263313</v>
      </c>
      <c r="H14" s="17">
        <v>0.187257983335154</v>
      </c>
      <c r="I14" s="17">
        <v>0.132348550868916</v>
      </c>
      <c r="J14" s="17">
        <v>0.140138186536892</v>
      </c>
      <c r="K14" s="17">
        <v>0.15067128144848599</v>
      </c>
      <c r="L14" s="17">
        <v>0.194590811803104</v>
      </c>
      <c r="M14" s="17"/>
      <c r="N14" s="17">
        <v>0.20992059557665399</v>
      </c>
      <c r="O14" s="17">
        <v>0.14313144267398401</v>
      </c>
      <c r="P14" s="17">
        <v>0.15299489285748399</v>
      </c>
      <c r="Q14" s="17">
        <v>0.15378781868729699</v>
      </c>
      <c r="R14" s="17"/>
      <c r="S14" s="17">
        <v>0.166942795816023</v>
      </c>
      <c r="T14" s="17">
        <v>0.17317068683621101</v>
      </c>
      <c r="U14" s="17">
        <v>0.17683825818611601</v>
      </c>
      <c r="V14" s="17">
        <v>7.6825111273779903E-2</v>
      </c>
      <c r="W14" s="17">
        <v>0.19460745646204999</v>
      </c>
      <c r="X14" s="17">
        <v>0.17030519280196699</v>
      </c>
      <c r="Y14" s="17">
        <v>0.24051514205848601</v>
      </c>
      <c r="Z14" s="17">
        <v>0.16811548339860999</v>
      </c>
      <c r="AA14" s="17">
        <v>9.8376911077602394E-2</v>
      </c>
      <c r="AB14" s="17">
        <v>0.17876536619577599</v>
      </c>
      <c r="AC14" s="17">
        <v>0.23152391755832999</v>
      </c>
      <c r="AD14" s="17">
        <v>7.34657421695631E-2</v>
      </c>
      <c r="AE14" s="17"/>
      <c r="AF14" s="17">
        <v>0.14534884495785599</v>
      </c>
      <c r="AG14" s="17">
        <v>0.202001749151832</v>
      </c>
      <c r="AH14" s="17">
        <v>0.22441061831765999</v>
      </c>
      <c r="AI14" s="17">
        <v>8.2536044844787798E-2</v>
      </c>
      <c r="AJ14" s="17">
        <v>0.12429676850233599</v>
      </c>
      <c r="AK14" s="17"/>
      <c r="AL14" s="17">
        <v>0.19121777668727999</v>
      </c>
      <c r="AM14" s="17">
        <v>0.15748110019666101</v>
      </c>
      <c r="AN14" s="17">
        <v>0.24417141534332701</v>
      </c>
      <c r="AO14" s="17">
        <v>8.7844177629028505E-2</v>
      </c>
      <c r="AP14" s="17">
        <v>0.163844913257922</v>
      </c>
      <c r="AQ14" s="17">
        <v>0.226633863864103</v>
      </c>
      <c r="AR14" s="17"/>
      <c r="AS14" s="17">
        <v>0.23002247420729399</v>
      </c>
      <c r="AT14" s="17">
        <v>0.14732552958169401</v>
      </c>
      <c r="AU14" s="17">
        <v>0.12968249458405701</v>
      </c>
      <c r="AV14" s="17">
        <v>0.16666123573688099</v>
      </c>
      <c r="AW14" s="17">
        <v>0.23743045974926499</v>
      </c>
      <c r="AX14" s="17"/>
      <c r="AY14" s="17">
        <v>0.19508235892113099</v>
      </c>
      <c r="AZ14" s="17">
        <v>0.15286512910109001</v>
      </c>
      <c r="BA14" s="17">
        <v>0.129919100213745</v>
      </c>
      <c r="BB14" s="17">
        <v>0.156493751031546</v>
      </c>
      <c r="BC14" s="17">
        <v>0.26757123237283897</v>
      </c>
      <c r="BD14" s="17"/>
      <c r="BE14" s="17">
        <v>0.12424692286924199</v>
      </c>
      <c r="BF14" s="17">
        <v>0.10899599211781801</v>
      </c>
      <c r="BG14" s="17">
        <v>0.161872330763942</v>
      </c>
      <c r="BH14" s="17">
        <v>0.20195246322111499</v>
      </c>
      <c r="BI14" s="17"/>
      <c r="BJ14" s="17">
        <v>4.1682986801634701E-2</v>
      </c>
      <c r="BK14" s="17">
        <v>8.8853541100965203E-2</v>
      </c>
      <c r="BL14" s="17">
        <v>0.111009707013595</v>
      </c>
      <c r="BM14" s="17">
        <v>0.22522027536109199</v>
      </c>
      <c r="BN14" s="17"/>
      <c r="BO14" s="17">
        <v>7.8668851596243899E-2</v>
      </c>
      <c r="BP14" s="17">
        <v>5.9533564330012202E-2</v>
      </c>
      <c r="BQ14" s="17">
        <v>0.19900315119814299</v>
      </c>
      <c r="BR14" s="17"/>
      <c r="BS14" s="17">
        <v>0.178101745692715</v>
      </c>
      <c r="BT14" s="17">
        <v>0.14701983608038299</v>
      </c>
      <c r="BU14" s="17"/>
      <c r="BV14" s="17">
        <v>0.205498467675227</v>
      </c>
      <c r="BW14" s="17">
        <v>0.17313351839404101</v>
      </c>
      <c r="BX14" s="17">
        <v>0.13436968818928199</v>
      </c>
      <c r="BY14" s="17"/>
      <c r="BZ14" s="17">
        <v>0.11904964240563699</v>
      </c>
      <c r="CA14" s="17">
        <v>9.7543836876800794E-2</v>
      </c>
    </row>
    <row r="15" spans="2:79" x14ac:dyDescent="0.3">
      <c r="B15" s="18" t="s">
        <v>327</v>
      </c>
      <c r="C15" s="19">
        <v>8.9279294050026298E-2</v>
      </c>
      <c r="D15" s="19">
        <v>9.1701714880616403E-2</v>
      </c>
      <c r="E15" s="19">
        <v>8.5287165047810698E-2</v>
      </c>
      <c r="F15" s="19"/>
      <c r="G15" s="19">
        <v>5.6453764624093301E-2</v>
      </c>
      <c r="H15" s="19">
        <v>1.81906350784964E-2</v>
      </c>
      <c r="I15" s="19">
        <v>7.8409475207172105E-2</v>
      </c>
      <c r="J15" s="19">
        <v>7.1861225831207895E-2</v>
      </c>
      <c r="K15" s="19">
        <v>0.14869061442753101</v>
      </c>
      <c r="L15" s="19">
        <v>0.15105821060508201</v>
      </c>
      <c r="M15" s="19"/>
      <c r="N15" s="19">
        <v>0.10425666052186</v>
      </c>
      <c r="O15" s="19">
        <v>0.116224454844623</v>
      </c>
      <c r="P15" s="19">
        <v>7.2078398379338299E-2</v>
      </c>
      <c r="Q15" s="19">
        <v>6.4793843740468898E-2</v>
      </c>
      <c r="R15" s="19"/>
      <c r="S15" s="19">
        <v>7.8050381060675106E-2</v>
      </c>
      <c r="T15" s="19">
        <v>0.12000193451893799</v>
      </c>
      <c r="U15" s="19">
        <v>6.7540212755561602E-2</v>
      </c>
      <c r="V15" s="19">
        <v>0.15207784167392599</v>
      </c>
      <c r="W15" s="19">
        <v>7.3605503343508405E-2</v>
      </c>
      <c r="X15" s="19">
        <v>1.6404859669659402E-2</v>
      </c>
      <c r="Y15" s="19">
        <v>9.0270124701044896E-2</v>
      </c>
      <c r="Z15" s="19">
        <v>0.14852451873281</v>
      </c>
      <c r="AA15" s="19">
        <v>8.4439206203625106E-2</v>
      </c>
      <c r="AB15" s="19">
        <v>9.5166021808582496E-2</v>
      </c>
      <c r="AC15" s="19">
        <v>7.0887834124982493E-2</v>
      </c>
      <c r="AD15" s="19">
        <v>6.1975020574420302E-2</v>
      </c>
      <c r="AE15" s="19"/>
      <c r="AF15" s="19">
        <v>8.9467720265749007E-2</v>
      </c>
      <c r="AG15" s="19">
        <v>8.19578591758061E-2</v>
      </c>
      <c r="AH15" s="19">
        <v>0.14932916621645301</v>
      </c>
      <c r="AI15" s="19">
        <v>6.0719074813933301E-2</v>
      </c>
      <c r="AJ15" s="19">
        <v>7.06065265733547E-2</v>
      </c>
      <c r="AK15" s="19"/>
      <c r="AL15" s="19">
        <v>8.62297520047592E-2</v>
      </c>
      <c r="AM15" s="19">
        <v>9.3022605827943097E-2</v>
      </c>
      <c r="AN15" s="19">
        <v>0.15914170542636899</v>
      </c>
      <c r="AO15" s="19">
        <v>5.9208263397703798E-2</v>
      </c>
      <c r="AP15" s="19">
        <v>7.7991204157534896E-2</v>
      </c>
      <c r="AQ15" s="19">
        <v>0.117135640123488</v>
      </c>
      <c r="AR15" s="19"/>
      <c r="AS15" s="19">
        <v>9.0747205869099998E-2</v>
      </c>
      <c r="AT15" s="19">
        <v>9.9176092609228897E-2</v>
      </c>
      <c r="AU15" s="19">
        <v>6.6777459627254995E-2</v>
      </c>
      <c r="AV15" s="19">
        <v>9.8607510105010093E-2</v>
      </c>
      <c r="AW15" s="19">
        <v>5.9306571533427499E-2</v>
      </c>
      <c r="AX15" s="19"/>
      <c r="AY15" s="19">
        <v>0.113235269320744</v>
      </c>
      <c r="AZ15" s="19">
        <v>6.6784224440352605E-2</v>
      </c>
      <c r="BA15" s="19">
        <v>7.2834492279736707E-2</v>
      </c>
      <c r="BB15" s="19">
        <v>0.11116105809525299</v>
      </c>
      <c r="BC15" s="19">
        <v>0.14957584487047099</v>
      </c>
      <c r="BD15" s="19"/>
      <c r="BE15" s="19">
        <v>6.45108190389551E-2</v>
      </c>
      <c r="BF15" s="19">
        <v>0.121238810741273</v>
      </c>
      <c r="BG15" s="19">
        <v>7.7711373748038395E-2</v>
      </c>
      <c r="BH15" s="19">
        <v>9.5696087317830497E-2</v>
      </c>
      <c r="BI15" s="19"/>
      <c r="BJ15" s="19">
        <v>1.8774783226556301E-2</v>
      </c>
      <c r="BK15" s="19">
        <v>1.9850426511027499E-2</v>
      </c>
      <c r="BL15" s="19">
        <v>7.5112618280580606E-2</v>
      </c>
      <c r="BM15" s="19">
        <v>0.121488914116131</v>
      </c>
      <c r="BN15" s="19"/>
      <c r="BO15" s="19">
        <v>9.7119075466397808E-3</v>
      </c>
      <c r="BP15" s="19">
        <v>1.7045627647624701E-2</v>
      </c>
      <c r="BQ15" s="19">
        <v>0.11913400728508</v>
      </c>
      <c r="BR15" s="19"/>
      <c r="BS15" s="19">
        <v>7.3467893297539E-2</v>
      </c>
      <c r="BT15" s="19">
        <v>0.10641810759378401</v>
      </c>
      <c r="BU15" s="19"/>
      <c r="BV15" s="19">
        <v>0.118942031687622</v>
      </c>
      <c r="BW15" s="19">
        <v>8.1042446357200801E-2</v>
      </c>
      <c r="BX15" s="19">
        <v>9.4788108778090893E-2</v>
      </c>
      <c r="BY15" s="19"/>
      <c r="BZ15" s="19">
        <v>8.7470941656123999E-2</v>
      </c>
      <c r="CA15" s="19">
        <v>2.2065068711314501E-2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629</v>
      </c>
      <c r="D7" s="10">
        <v>308</v>
      </c>
      <c r="E7" s="10">
        <v>315</v>
      </c>
      <c r="F7" s="10"/>
      <c r="G7" s="10">
        <v>102</v>
      </c>
      <c r="H7" s="10">
        <v>99</v>
      </c>
      <c r="I7" s="10">
        <v>100</v>
      </c>
      <c r="J7" s="10">
        <v>89</v>
      </c>
      <c r="K7" s="10">
        <v>95</v>
      </c>
      <c r="L7" s="10">
        <v>144</v>
      </c>
      <c r="M7" s="10"/>
      <c r="N7" s="10">
        <v>154</v>
      </c>
      <c r="O7" s="10">
        <v>175</v>
      </c>
      <c r="P7" s="10">
        <v>131</v>
      </c>
      <c r="Q7" s="10">
        <v>164</v>
      </c>
      <c r="R7" s="10"/>
      <c r="S7" s="10">
        <v>90</v>
      </c>
      <c r="T7" s="10">
        <v>93</v>
      </c>
      <c r="U7" s="10">
        <v>50</v>
      </c>
      <c r="V7" s="10">
        <v>61</v>
      </c>
      <c r="W7" s="10">
        <v>37</v>
      </c>
      <c r="X7" s="10">
        <v>55</v>
      </c>
      <c r="Y7" s="10">
        <v>65</v>
      </c>
      <c r="Z7" s="10">
        <v>18</v>
      </c>
      <c r="AA7" s="10">
        <v>78</v>
      </c>
      <c r="AB7" s="10">
        <v>42</v>
      </c>
      <c r="AC7" s="10">
        <v>26</v>
      </c>
      <c r="AD7" s="10">
        <v>14</v>
      </c>
      <c r="AE7" s="10"/>
      <c r="AF7" s="10">
        <v>130</v>
      </c>
      <c r="AG7" s="10">
        <v>195</v>
      </c>
      <c r="AH7" s="10">
        <v>71</v>
      </c>
      <c r="AI7" s="10">
        <v>77</v>
      </c>
      <c r="AJ7" s="10">
        <v>33</v>
      </c>
      <c r="AK7" s="10"/>
      <c r="AL7" s="10">
        <v>145</v>
      </c>
      <c r="AM7" s="10">
        <v>124</v>
      </c>
      <c r="AN7" s="10">
        <v>70</v>
      </c>
      <c r="AO7" s="10">
        <v>128</v>
      </c>
      <c r="AP7" s="10">
        <v>48</v>
      </c>
      <c r="AQ7" s="10">
        <v>54</v>
      </c>
      <c r="AR7" s="10"/>
      <c r="AS7" s="10">
        <v>114</v>
      </c>
      <c r="AT7" s="10">
        <v>293</v>
      </c>
      <c r="AU7" s="10">
        <v>140</v>
      </c>
      <c r="AV7" s="10">
        <v>66</v>
      </c>
      <c r="AW7" s="10">
        <v>16</v>
      </c>
      <c r="AX7" s="10"/>
      <c r="AY7" s="10">
        <v>162</v>
      </c>
      <c r="AZ7" s="10">
        <v>220</v>
      </c>
      <c r="BA7" s="10">
        <v>140</v>
      </c>
      <c r="BB7" s="10">
        <v>83</v>
      </c>
      <c r="BC7" s="10">
        <v>19</v>
      </c>
      <c r="BD7" s="10"/>
      <c r="BE7" s="10">
        <v>30</v>
      </c>
      <c r="BF7" s="10">
        <v>106</v>
      </c>
      <c r="BG7" s="10">
        <v>299</v>
      </c>
      <c r="BH7" s="10">
        <v>190</v>
      </c>
      <c r="BI7" s="10"/>
      <c r="BJ7" s="10">
        <v>69</v>
      </c>
      <c r="BK7" s="10">
        <v>47</v>
      </c>
      <c r="BL7" s="10">
        <v>170</v>
      </c>
      <c r="BM7" s="10">
        <v>341</v>
      </c>
      <c r="BN7" s="10"/>
      <c r="BO7" s="10">
        <v>93</v>
      </c>
      <c r="BP7" s="10">
        <v>77</v>
      </c>
      <c r="BQ7" s="10">
        <v>456</v>
      </c>
      <c r="BR7" s="10"/>
      <c r="BS7" s="10">
        <v>322</v>
      </c>
      <c r="BT7" s="10">
        <v>305</v>
      </c>
      <c r="BU7" s="10"/>
      <c r="BV7" s="10">
        <v>153</v>
      </c>
      <c r="BW7" s="10">
        <v>250</v>
      </c>
      <c r="BX7" s="10">
        <v>188</v>
      </c>
      <c r="BY7" s="10"/>
      <c r="BZ7" s="10">
        <v>31</v>
      </c>
      <c r="CA7" s="10">
        <v>39</v>
      </c>
    </row>
    <row r="8" spans="2:79" ht="30" customHeight="1" x14ac:dyDescent="0.3">
      <c r="B8" s="11" t="s">
        <v>20</v>
      </c>
      <c r="C8" s="11">
        <v>629</v>
      </c>
      <c r="D8" s="11">
        <v>314</v>
      </c>
      <c r="E8" s="11">
        <v>309</v>
      </c>
      <c r="F8" s="11"/>
      <c r="G8" s="11">
        <v>98</v>
      </c>
      <c r="H8" s="11">
        <v>107</v>
      </c>
      <c r="I8" s="11">
        <v>100</v>
      </c>
      <c r="J8" s="11">
        <v>101</v>
      </c>
      <c r="K8" s="11">
        <v>88</v>
      </c>
      <c r="L8" s="11">
        <v>136</v>
      </c>
      <c r="M8" s="11"/>
      <c r="N8" s="11">
        <v>146</v>
      </c>
      <c r="O8" s="11">
        <v>175</v>
      </c>
      <c r="P8" s="11">
        <v>136</v>
      </c>
      <c r="Q8" s="11">
        <v>167</v>
      </c>
      <c r="R8" s="11"/>
      <c r="S8" s="11">
        <v>85</v>
      </c>
      <c r="T8" s="11">
        <v>88</v>
      </c>
      <c r="U8" s="11">
        <v>51</v>
      </c>
      <c r="V8" s="11">
        <v>62</v>
      </c>
      <c r="W8" s="11">
        <v>39</v>
      </c>
      <c r="X8" s="11">
        <v>54</v>
      </c>
      <c r="Y8" s="11">
        <v>60</v>
      </c>
      <c r="Z8" s="11">
        <v>19</v>
      </c>
      <c r="AA8" s="11">
        <v>76</v>
      </c>
      <c r="AB8" s="11">
        <v>47</v>
      </c>
      <c r="AC8" s="11">
        <v>33</v>
      </c>
      <c r="AD8" s="11">
        <v>16</v>
      </c>
      <c r="AE8" s="11"/>
      <c r="AF8" s="11">
        <v>127</v>
      </c>
      <c r="AG8" s="11">
        <v>196</v>
      </c>
      <c r="AH8" s="11">
        <v>68</v>
      </c>
      <c r="AI8" s="11">
        <v>79</v>
      </c>
      <c r="AJ8" s="11">
        <v>34</v>
      </c>
      <c r="AK8" s="11"/>
      <c r="AL8" s="11">
        <v>145</v>
      </c>
      <c r="AM8" s="11">
        <v>122</v>
      </c>
      <c r="AN8" s="11">
        <v>69</v>
      </c>
      <c r="AO8" s="11">
        <v>130</v>
      </c>
      <c r="AP8" s="11">
        <v>47</v>
      </c>
      <c r="AQ8" s="11">
        <v>54</v>
      </c>
      <c r="AR8" s="11"/>
      <c r="AS8" s="11">
        <v>112</v>
      </c>
      <c r="AT8" s="11">
        <v>294</v>
      </c>
      <c r="AU8" s="11">
        <v>142</v>
      </c>
      <c r="AV8" s="11">
        <v>65</v>
      </c>
      <c r="AW8" s="11">
        <v>17</v>
      </c>
      <c r="AX8" s="11"/>
      <c r="AY8" s="11">
        <v>158</v>
      </c>
      <c r="AZ8" s="11">
        <v>219</v>
      </c>
      <c r="BA8" s="11">
        <v>144</v>
      </c>
      <c r="BB8" s="11">
        <v>85</v>
      </c>
      <c r="BC8" s="11">
        <v>19</v>
      </c>
      <c r="BD8" s="11"/>
      <c r="BE8" s="11">
        <v>30</v>
      </c>
      <c r="BF8" s="11">
        <v>105</v>
      </c>
      <c r="BG8" s="11">
        <v>300</v>
      </c>
      <c r="BH8" s="11">
        <v>191</v>
      </c>
      <c r="BI8" s="11"/>
      <c r="BJ8" s="11">
        <v>72</v>
      </c>
      <c r="BK8" s="11">
        <v>46</v>
      </c>
      <c r="BL8" s="11">
        <v>171</v>
      </c>
      <c r="BM8" s="11">
        <v>338</v>
      </c>
      <c r="BN8" s="11"/>
      <c r="BO8" s="11">
        <v>95</v>
      </c>
      <c r="BP8" s="11">
        <v>79</v>
      </c>
      <c r="BQ8" s="11">
        <v>453</v>
      </c>
      <c r="BR8" s="11"/>
      <c r="BS8" s="11">
        <v>321</v>
      </c>
      <c r="BT8" s="11">
        <v>306</v>
      </c>
      <c r="BU8" s="11"/>
      <c r="BV8" s="11">
        <v>151</v>
      </c>
      <c r="BW8" s="11">
        <v>253</v>
      </c>
      <c r="BX8" s="11">
        <v>186</v>
      </c>
      <c r="BY8" s="11"/>
      <c r="BZ8" s="11">
        <v>31</v>
      </c>
      <c r="CA8" s="11">
        <v>40</v>
      </c>
    </row>
    <row r="9" spans="2:79" x14ac:dyDescent="0.3">
      <c r="B9" s="18" t="s">
        <v>321</v>
      </c>
      <c r="C9" s="17">
        <v>6.9295664287187697E-2</v>
      </c>
      <c r="D9" s="17">
        <v>8.0838856800767703E-2</v>
      </c>
      <c r="E9" s="17">
        <v>5.89545410399323E-2</v>
      </c>
      <c r="F9" s="17"/>
      <c r="G9" s="17">
        <v>0.10363196793474599</v>
      </c>
      <c r="H9" s="17">
        <v>0.103995934436221</v>
      </c>
      <c r="I9" s="17">
        <v>8.42857934252806E-2</v>
      </c>
      <c r="J9" s="17">
        <v>4.7503803686419002E-2</v>
      </c>
      <c r="K9" s="17">
        <v>5.1350400054219897E-2</v>
      </c>
      <c r="L9" s="17">
        <v>3.41330135910448E-2</v>
      </c>
      <c r="M9" s="17"/>
      <c r="N9" s="17">
        <v>8.30345450504512E-2</v>
      </c>
      <c r="O9" s="17">
        <v>5.5992553440415399E-2</v>
      </c>
      <c r="P9" s="17">
        <v>8.89306517648496E-2</v>
      </c>
      <c r="Q9" s="17">
        <v>5.1234906089630099E-2</v>
      </c>
      <c r="R9" s="17"/>
      <c r="S9" s="17">
        <v>8.0337640327568002E-2</v>
      </c>
      <c r="T9" s="17">
        <v>3.1498474554270302E-2</v>
      </c>
      <c r="U9" s="17">
        <v>2.33993214523536E-2</v>
      </c>
      <c r="V9" s="17">
        <v>0.11328433314329101</v>
      </c>
      <c r="W9" s="17">
        <v>0.12771638948522099</v>
      </c>
      <c r="X9" s="17">
        <v>7.8719416704761694E-2</v>
      </c>
      <c r="Y9" s="17">
        <v>1.5753833439948899E-2</v>
      </c>
      <c r="Z9" s="17">
        <v>0</v>
      </c>
      <c r="AA9" s="17">
        <v>9.4401740496155198E-2</v>
      </c>
      <c r="AB9" s="17">
        <v>0.12881531456284601</v>
      </c>
      <c r="AC9" s="17">
        <v>3.9900144005877602E-2</v>
      </c>
      <c r="AD9" s="17">
        <v>7.34657421695631E-2</v>
      </c>
      <c r="AE9" s="17"/>
      <c r="AF9" s="17">
        <v>6.8626849417154898E-2</v>
      </c>
      <c r="AG9" s="17">
        <v>6.8944181908596205E-2</v>
      </c>
      <c r="AH9" s="17">
        <v>4.6697029169914299E-2</v>
      </c>
      <c r="AI9" s="17">
        <v>8.0741240084659396E-2</v>
      </c>
      <c r="AJ9" s="17">
        <v>3.5840506327837598E-2</v>
      </c>
      <c r="AK9" s="17"/>
      <c r="AL9" s="17">
        <v>7.4820493378710606E-2</v>
      </c>
      <c r="AM9" s="17">
        <v>6.6817604886163506E-2</v>
      </c>
      <c r="AN9" s="17">
        <v>7.5242227045680996E-2</v>
      </c>
      <c r="AO9" s="17">
        <v>8.2190407680535205E-2</v>
      </c>
      <c r="AP9" s="17">
        <v>4.7708478065836599E-2</v>
      </c>
      <c r="AQ9" s="17">
        <v>6.2408278777959701E-2</v>
      </c>
      <c r="AR9" s="17"/>
      <c r="AS9" s="17">
        <v>9.0034188197728293E-2</v>
      </c>
      <c r="AT9" s="17">
        <v>7.5296151625961302E-2</v>
      </c>
      <c r="AU9" s="17">
        <v>3.7769156330117903E-2</v>
      </c>
      <c r="AV9" s="17">
        <v>6.2581402160169206E-2</v>
      </c>
      <c r="AW9" s="17">
        <v>0.11878740339685399</v>
      </c>
      <c r="AX9" s="17"/>
      <c r="AY9" s="17">
        <v>7.44845396379515E-2</v>
      </c>
      <c r="AZ9" s="17">
        <v>7.9163187976523094E-2</v>
      </c>
      <c r="BA9" s="17">
        <v>5.2176296084624998E-2</v>
      </c>
      <c r="BB9" s="17">
        <v>7.0630687923899496E-2</v>
      </c>
      <c r="BC9" s="17">
        <v>5.4235349111766903E-2</v>
      </c>
      <c r="BD9" s="17"/>
      <c r="BE9" s="17">
        <v>0.123523890739043</v>
      </c>
      <c r="BF9" s="17">
        <v>5.7207217302841701E-2</v>
      </c>
      <c r="BG9" s="17">
        <v>7.9633236184295603E-2</v>
      </c>
      <c r="BH9" s="17">
        <v>4.7256542325406103E-2</v>
      </c>
      <c r="BI9" s="17"/>
      <c r="BJ9" s="17">
        <v>6.3281363473629199E-2</v>
      </c>
      <c r="BK9" s="17">
        <v>7.6890054669233501E-2</v>
      </c>
      <c r="BL9" s="17">
        <v>5.4773952117497901E-2</v>
      </c>
      <c r="BM9" s="17">
        <v>7.7311367886414697E-2</v>
      </c>
      <c r="BN9" s="17"/>
      <c r="BO9" s="17">
        <v>6.5608253535517802E-2</v>
      </c>
      <c r="BP9" s="17">
        <v>6.2064413933298902E-2</v>
      </c>
      <c r="BQ9" s="17">
        <v>7.1783281650185604E-2</v>
      </c>
      <c r="BR9" s="17"/>
      <c r="BS9" s="17">
        <v>6.2791375534112404E-2</v>
      </c>
      <c r="BT9" s="17">
        <v>7.6547831287656104E-2</v>
      </c>
      <c r="BU9" s="17"/>
      <c r="BV9" s="17">
        <v>4.0468475000820701E-2</v>
      </c>
      <c r="BW9" s="17">
        <v>0.100694272639372</v>
      </c>
      <c r="BX9" s="17">
        <v>6.4290213647776401E-2</v>
      </c>
      <c r="BY9" s="17"/>
      <c r="BZ9" s="17">
        <v>6.1125516171370201E-2</v>
      </c>
      <c r="CA9" s="17">
        <v>0.103693966163042</v>
      </c>
    </row>
    <row r="10" spans="2:79" x14ac:dyDescent="0.3">
      <c r="B10" s="18" t="s">
        <v>322</v>
      </c>
      <c r="C10" s="17">
        <v>0.14112422840069799</v>
      </c>
      <c r="D10" s="17">
        <v>0.13785398163784299</v>
      </c>
      <c r="E10" s="17">
        <v>0.14408617811392199</v>
      </c>
      <c r="F10" s="17"/>
      <c r="G10" s="17">
        <v>0.201380339465141</v>
      </c>
      <c r="H10" s="17">
        <v>0.12118830674483</v>
      </c>
      <c r="I10" s="17">
        <v>0.162624250317707</v>
      </c>
      <c r="J10" s="17">
        <v>0.13107321852951601</v>
      </c>
      <c r="K10" s="17">
        <v>7.5363385875740596E-2</v>
      </c>
      <c r="L10" s="17">
        <v>0.14797563459472299</v>
      </c>
      <c r="M10" s="17"/>
      <c r="N10" s="17">
        <v>0.12509358083997399</v>
      </c>
      <c r="O10" s="17">
        <v>0.148661727439832</v>
      </c>
      <c r="P10" s="17">
        <v>0.158332880757697</v>
      </c>
      <c r="Q10" s="17">
        <v>0.13076171167275899</v>
      </c>
      <c r="R10" s="17"/>
      <c r="S10" s="17">
        <v>0.14895257486368599</v>
      </c>
      <c r="T10" s="17">
        <v>0.206805876221232</v>
      </c>
      <c r="U10" s="17">
        <v>0.15503536376999499</v>
      </c>
      <c r="V10" s="17">
        <v>0.112469403737896</v>
      </c>
      <c r="W10" s="17">
        <v>8.1535830321091102E-2</v>
      </c>
      <c r="X10" s="17">
        <v>8.9405749194401293E-2</v>
      </c>
      <c r="Y10" s="17">
        <v>0.13922192636313799</v>
      </c>
      <c r="Z10" s="17">
        <v>0.22593822812047801</v>
      </c>
      <c r="AA10" s="17">
        <v>0.16515243155384601</v>
      </c>
      <c r="AB10" s="17">
        <v>4.7639242407954703E-2</v>
      </c>
      <c r="AC10" s="17">
        <v>0.203974171560171</v>
      </c>
      <c r="AD10" s="17">
        <v>6.1756343819085999E-2</v>
      </c>
      <c r="AE10" s="17"/>
      <c r="AF10" s="17">
        <v>0.16107220969597599</v>
      </c>
      <c r="AG10" s="17">
        <v>0.15119130918388199</v>
      </c>
      <c r="AH10" s="17">
        <v>0.14355530629560601</v>
      </c>
      <c r="AI10" s="17">
        <v>0.10694439646761</v>
      </c>
      <c r="AJ10" s="17">
        <v>2.6893850907499E-2</v>
      </c>
      <c r="AK10" s="17"/>
      <c r="AL10" s="17">
        <v>0.111481939798452</v>
      </c>
      <c r="AM10" s="17">
        <v>0.182542669314888</v>
      </c>
      <c r="AN10" s="17">
        <v>0.12118656542574199</v>
      </c>
      <c r="AO10" s="17">
        <v>0.127792339002748</v>
      </c>
      <c r="AP10" s="17">
        <v>9.6269702442944902E-2</v>
      </c>
      <c r="AQ10" s="17">
        <v>0.124107249979147</v>
      </c>
      <c r="AR10" s="17"/>
      <c r="AS10" s="17">
        <v>0.12900627815073601</v>
      </c>
      <c r="AT10" s="17">
        <v>0.14198950835839599</v>
      </c>
      <c r="AU10" s="17">
        <v>0.15884384184882999</v>
      </c>
      <c r="AV10" s="17">
        <v>0.104912012626796</v>
      </c>
      <c r="AW10" s="17">
        <v>0.199041765684979</v>
      </c>
      <c r="AX10" s="17"/>
      <c r="AY10" s="17">
        <v>0.14221841700975099</v>
      </c>
      <c r="AZ10" s="17">
        <v>0.14817062177647899</v>
      </c>
      <c r="BA10" s="17">
        <v>0.12529513874488099</v>
      </c>
      <c r="BB10" s="17">
        <v>0.153676697787515</v>
      </c>
      <c r="BC10" s="17">
        <v>0.150811800142585</v>
      </c>
      <c r="BD10" s="17"/>
      <c r="BE10" s="17">
        <v>0.16290234093049</v>
      </c>
      <c r="BF10" s="17">
        <v>8.4124524680571702E-2</v>
      </c>
      <c r="BG10" s="17">
        <v>0.13447614427195601</v>
      </c>
      <c r="BH10" s="17">
        <v>0.18229793696386401</v>
      </c>
      <c r="BI10" s="17"/>
      <c r="BJ10" s="17">
        <v>0.173791734902839</v>
      </c>
      <c r="BK10" s="17">
        <v>0.16661094874625901</v>
      </c>
      <c r="BL10" s="17">
        <v>0.106739750226077</v>
      </c>
      <c r="BM10" s="17">
        <v>0.148990103997726</v>
      </c>
      <c r="BN10" s="17"/>
      <c r="BO10" s="17">
        <v>0.128789137724272</v>
      </c>
      <c r="BP10" s="17">
        <v>0.16158093870507201</v>
      </c>
      <c r="BQ10" s="17">
        <v>0.141069153144287</v>
      </c>
      <c r="BR10" s="17"/>
      <c r="BS10" s="17">
        <v>0.13113460854151299</v>
      </c>
      <c r="BT10" s="17">
        <v>0.15247748479229301</v>
      </c>
      <c r="BU10" s="17"/>
      <c r="BV10" s="17">
        <v>0.127150201754545</v>
      </c>
      <c r="BW10" s="17">
        <v>0.12890289914592601</v>
      </c>
      <c r="BX10" s="17">
        <v>0.14204610721907099</v>
      </c>
      <c r="BY10" s="17"/>
      <c r="BZ10" s="17">
        <v>0.200054104727549</v>
      </c>
      <c r="CA10" s="17">
        <v>0.15333847368855599</v>
      </c>
    </row>
    <row r="11" spans="2:79" x14ac:dyDescent="0.3">
      <c r="B11" s="18" t="s">
        <v>323</v>
      </c>
      <c r="C11" s="17">
        <v>0.265437808213281</v>
      </c>
      <c r="D11" s="17">
        <v>0.26830759034670998</v>
      </c>
      <c r="E11" s="17">
        <v>0.26787056324777098</v>
      </c>
      <c r="F11" s="17"/>
      <c r="G11" s="17">
        <v>0.279371025261545</v>
      </c>
      <c r="H11" s="17">
        <v>0.34884850459578198</v>
      </c>
      <c r="I11" s="17">
        <v>0.22146858551686999</v>
      </c>
      <c r="J11" s="17">
        <v>0.29439286072216397</v>
      </c>
      <c r="K11" s="17">
        <v>0.24771357887810599</v>
      </c>
      <c r="L11" s="17">
        <v>0.21221911100920601</v>
      </c>
      <c r="M11" s="17"/>
      <c r="N11" s="17">
        <v>0.232965266157664</v>
      </c>
      <c r="O11" s="17">
        <v>0.32808816939708901</v>
      </c>
      <c r="P11" s="17">
        <v>0.21306897971713101</v>
      </c>
      <c r="Q11" s="17">
        <v>0.27361091563559498</v>
      </c>
      <c r="R11" s="17"/>
      <c r="S11" s="17">
        <v>0.32217822608368701</v>
      </c>
      <c r="T11" s="17">
        <v>0.23446675848698101</v>
      </c>
      <c r="U11" s="17">
        <v>0.330016689773798</v>
      </c>
      <c r="V11" s="17">
        <v>0.28749739112738498</v>
      </c>
      <c r="W11" s="17">
        <v>0.19478086341515599</v>
      </c>
      <c r="X11" s="17">
        <v>0.299154330613493</v>
      </c>
      <c r="Y11" s="17">
        <v>0.188356185037724</v>
      </c>
      <c r="Z11" s="17">
        <v>0.22484977797223801</v>
      </c>
      <c r="AA11" s="17">
        <v>0.219596354804279</v>
      </c>
      <c r="AB11" s="17">
        <v>0.227040181194964</v>
      </c>
      <c r="AC11" s="17">
        <v>0.31565712177605498</v>
      </c>
      <c r="AD11" s="17">
        <v>0.45772955977000501</v>
      </c>
      <c r="AE11" s="17"/>
      <c r="AF11" s="17">
        <v>0.24757799553149401</v>
      </c>
      <c r="AG11" s="17">
        <v>0.27244808692688599</v>
      </c>
      <c r="AH11" s="17">
        <v>0.29376268836002001</v>
      </c>
      <c r="AI11" s="17">
        <v>0.26941765524245198</v>
      </c>
      <c r="AJ11" s="17">
        <v>0.35763555146918402</v>
      </c>
      <c r="AK11" s="17"/>
      <c r="AL11" s="17">
        <v>0.31197572355446701</v>
      </c>
      <c r="AM11" s="17">
        <v>0.25379679103862801</v>
      </c>
      <c r="AN11" s="17">
        <v>0.30723428622912002</v>
      </c>
      <c r="AO11" s="17">
        <v>0.20429949080755999</v>
      </c>
      <c r="AP11" s="17">
        <v>0.24805985374561301</v>
      </c>
      <c r="AQ11" s="17">
        <v>0.26178496659568901</v>
      </c>
      <c r="AR11" s="17"/>
      <c r="AS11" s="17">
        <v>0.20079622368550901</v>
      </c>
      <c r="AT11" s="17">
        <v>0.28010530991133198</v>
      </c>
      <c r="AU11" s="17">
        <v>0.27622986683781098</v>
      </c>
      <c r="AV11" s="17">
        <v>0.287936458117585</v>
      </c>
      <c r="AW11" s="17">
        <v>0.26128669767738499</v>
      </c>
      <c r="AX11" s="17"/>
      <c r="AY11" s="17">
        <v>0.19673843121687801</v>
      </c>
      <c r="AZ11" s="17">
        <v>0.30209507214359899</v>
      </c>
      <c r="BA11" s="17">
        <v>0.28013520930304298</v>
      </c>
      <c r="BB11" s="17">
        <v>0.245736734702314</v>
      </c>
      <c r="BC11" s="17">
        <v>0.257624942330898</v>
      </c>
      <c r="BD11" s="17"/>
      <c r="BE11" s="17">
        <v>0.14524442833588899</v>
      </c>
      <c r="BF11" s="17">
        <v>0.2699676195745</v>
      </c>
      <c r="BG11" s="17">
        <v>0.27710651411228798</v>
      </c>
      <c r="BH11" s="17">
        <v>0.25858497694897498</v>
      </c>
      <c r="BI11" s="17"/>
      <c r="BJ11" s="17">
        <v>0.23801268604794501</v>
      </c>
      <c r="BK11" s="17">
        <v>0.35896951865614801</v>
      </c>
      <c r="BL11" s="17">
        <v>0.27797722731777202</v>
      </c>
      <c r="BM11" s="17">
        <v>0.25089191124849802</v>
      </c>
      <c r="BN11" s="17"/>
      <c r="BO11" s="17">
        <v>0.245349640249266</v>
      </c>
      <c r="BP11" s="17">
        <v>0.30369060073383702</v>
      </c>
      <c r="BQ11" s="17">
        <v>0.26267047616749201</v>
      </c>
      <c r="BR11" s="17"/>
      <c r="BS11" s="17">
        <v>0.29960103947994299</v>
      </c>
      <c r="BT11" s="17">
        <v>0.23124672454560599</v>
      </c>
      <c r="BU11" s="17"/>
      <c r="BV11" s="17">
        <v>0.263475419270845</v>
      </c>
      <c r="BW11" s="17">
        <v>0.25066263055952798</v>
      </c>
      <c r="BX11" s="17">
        <v>0.311245130116931</v>
      </c>
      <c r="BY11" s="17"/>
      <c r="BZ11" s="17">
        <v>0.15254012172310599</v>
      </c>
      <c r="CA11" s="17">
        <v>0.26643135719211603</v>
      </c>
    </row>
    <row r="12" spans="2:79" x14ac:dyDescent="0.3">
      <c r="B12" s="18" t="s">
        <v>324</v>
      </c>
      <c r="C12" s="17">
        <v>0.17747833030410401</v>
      </c>
      <c r="D12" s="17">
        <v>0.14655634676863499</v>
      </c>
      <c r="E12" s="17">
        <v>0.209645932621943</v>
      </c>
      <c r="F12" s="17"/>
      <c r="G12" s="17">
        <v>0.136598843246759</v>
      </c>
      <c r="H12" s="17">
        <v>0.119840871548564</v>
      </c>
      <c r="I12" s="17">
        <v>0.18866647008628001</v>
      </c>
      <c r="J12" s="17">
        <v>0.121347171238207</v>
      </c>
      <c r="K12" s="17">
        <v>0.21002697022973199</v>
      </c>
      <c r="L12" s="17">
        <v>0.26444685987649202</v>
      </c>
      <c r="M12" s="17"/>
      <c r="N12" s="17">
        <v>0.182249098359268</v>
      </c>
      <c r="O12" s="17">
        <v>0.154976203553263</v>
      </c>
      <c r="P12" s="17">
        <v>0.202898338155938</v>
      </c>
      <c r="Q12" s="17">
        <v>0.181533301700048</v>
      </c>
      <c r="R12" s="17"/>
      <c r="S12" s="17">
        <v>0.156621776505316</v>
      </c>
      <c r="T12" s="17">
        <v>0.159047124148439</v>
      </c>
      <c r="U12" s="17">
        <v>0.16076675850498101</v>
      </c>
      <c r="V12" s="17">
        <v>0.17364807529038101</v>
      </c>
      <c r="W12" s="17">
        <v>0.16156381719510701</v>
      </c>
      <c r="X12" s="17">
        <v>0.22599992051582801</v>
      </c>
      <c r="Y12" s="17">
        <v>0.22969159009654999</v>
      </c>
      <c r="Z12" s="17">
        <v>0.236400473980347</v>
      </c>
      <c r="AA12" s="17">
        <v>0.17817689118197599</v>
      </c>
      <c r="AB12" s="17">
        <v>0.205108086853479</v>
      </c>
      <c r="AC12" s="17">
        <v>7.49712533936195E-2</v>
      </c>
      <c r="AD12" s="17">
        <v>0.19518495053734899</v>
      </c>
      <c r="AE12" s="17"/>
      <c r="AF12" s="17">
        <v>0.17852663680168601</v>
      </c>
      <c r="AG12" s="17">
        <v>0.157168506819791</v>
      </c>
      <c r="AH12" s="17">
        <v>0.178978901045447</v>
      </c>
      <c r="AI12" s="17">
        <v>0.15706412865070199</v>
      </c>
      <c r="AJ12" s="17">
        <v>0.20060405340295001</v>
      </c>
      <c r="AK12" s="17"/>
      <c r="AL12" s="17">
        <v>0.13980188828812701</v>
      </c>
      <c r="AM12" s="17">
        <v>0.16283670470279299</v>
      </c>
      <c r="AN12" s="17">
        <v>0.13874882531725599</v>
      </c>
      <c r="AO12" s="17">
        <v>0.160890607941608</v>
      </c>
      <c r="AP12" s="17">
        <v>0.27641227453989797</v>
      </c>
      <c r="AQ12" s="17">
        <v>0.27510434082234098</v>
      </c>
      <c r="AR12" s="17"/>
      <c r="AS12" s="17">
        <v>0.109043469086214</v>
      </c>
      <c r="AT12" s="17">
        <v>0.17217142726645099</v>
      </c>
      <c r="AU12" s="17">
        <v>0.248548946194424</v>
      </c>
      <c r="AV12" s="17">
        <v>0.14821813615221699</v>
      </c>
      <c r="AW12" s="17">
        <v>0.242119954856862</v>
      </c>
      <c r="AX12" s="17"/>
      <c r="AY12" s="17">
        <v>0.150058476157586</v>
      </c>
      <c r="AZ12" s="17">
        <v>0.170014147025981</v>
      </c>
      <c r="BA12" s="17">
        <v>0.207459450552025</v>
      </c>
      <c r="BB12" s="17">
        <v>0.21015918053056001</v>
      </c>
      <c r="BC12" s="17">
        <v>0.161600155943187</v>
      </c>
      <c r="BD12" s="17"/>
      <c r="BE12" s="17">
        <v>0.12842877383426601</v>
      </c>
      <c r="BF12" s="17">
        <v>0.17822941061207301</v>
      </c>
      <c r="BG12" s="17">
        <v>0.190221118840259</v>
      </c>
      <c r="BH12" s="17">
        <v>0.16841674852253299</v>
      </c>
      <c r="BI12" s="17"/>
      <c r="BJ12" s="17">
        <v>0.21863467729078001</v>
      </c>
      <c r="BK12" s="17">
        <v>7.0538003951930606E-2</v>
      </c>
      <c r="BL12" s="17">
        <v>0.18574359644347299</v>
      </c>
      <c r="BM12" s="17">
        <v>0.177047713948637</v>
      </c>
      <c r="BN12" s="17"/>
      <c r="BO12" s="17">
        <v>0.18400445981682401</v>
      </c>
      <c r="BP12" s="17">
        <v>0.14373122285033699</v>
      </c>
      <c r="BQ12" s="17">
        <v>0.180712857870475</v>
      </c>
      <c r="BR12" s="17"/>
      <c r="BS12" s="17">
        <v>0.16275589043108701</v>
      </c>
      <c r="BT12" s="17">
        <v>0.19402141690124899</v>
      </c>
      <c r="BU12" s="17"/>
      <c r="BV12" s="17">
        <v>0.19779156694323799</v>
      </c>
      <c r="BW12" s="17">
        <v>0.19436185048067001</v>
      </c>
      <c r="BX12" s="17">
        <v>0.105696876883837</v>
      </c>
      <c r="BY12" s="17"/>
      <c r="BZ12" s="17">
        <v>0.189457621947173</v>
      </c>
      <c r="CA12" s="17">
        <v>0.107433999599376</v>
      </c>
    </row>
    <row r="13" spans="2:79" x14ac:dyDescent="0.3">
      <c r="B13" s="18" t="s">
        <v>325</v>
      </c>
      <c r="C13" s="17">
        <v>0.17335870091557401</v>
      </c>
      <c r="D13" s="17">
        <v>0.18945830847966599</v>
      </c>
      <c r="E13" s="17">
        <v>0.15651088830052001</v>
      </c>
      <c r="F13" s="17"/>
      <c r="G13" s="17">
        <v>0.19314494830379</v>
      </c>
      <c r="H13" s="17">
        <v>0.14435196860910299</v>
      </c>
      <c r="I13" s="17">
        <v>0.152836933316392</v>
      </c>
      <c r="J13" s="17">
        <v>0.207419074871004</v>
      </c>
      <c r="K13" s="17">
        <v>0.206410212952719</v>
      </c>
      <c r="L13" s="17">
        <v>0.15027224111951201</v>
      </c>
      <c r="M13" s="17"/>
      <c r="N13" s="17">
        <v>0.19521916062919001</v>
      </c>
      <c r="O13" s="17">
        <v>0.17273596490418799</v>
      </c>
      <c r="P13" s="17">
        <v>0.149573756246837</v>
      </c>
      <c r="Q13" s="17">
        <v>0.179575166229405</v>
      </c>
      <c r="R13" s="17"/>
      <c r="S13" s="17">
        <v>0.126783204587258</v>
      </c>
      <c r="T13" s="17">
        <v>0.144768143834375</v>
      </c>
      <c r="U13" s="17">
        <v>0.171556987771386</v>
      </c>
      <c r="V13" s="17">
        <v>0.197081356471694</v>
      </c>
      <c r="W13" s="17">
        <v>0.21657998854632901</v>
      </c>
      <c r="X13" s="17">
        <v>0.206247670694438</v>
      </c>
      <c r="Y13" s="17">
        <v>0.22754284557919799</v>
      </c>
      <c r="Z13" s="17">
        <v>0.21806843720758101</v>
      </c>
      <c r="AA13" s="17">
        <v>0.16572694544161401</v>
      </c>
      <c r="AB13" s="17">
        <v>0.164400016430989</v>
      </c>
      <c r="AC13" s="17">
        <v>0.14819648353999801</v>
      </c>
      <c r="AD13" s="17">
        <v>0.13645829748211399</v>
      </c>
      <c r="AE13" s="17"/>
      <c r="AF13" s="17">
        <v>0.174672213237374</v>
      </c>
      <c r="AG13" s="17">
        <v>0.18169635874371601</v>
      </c>
      <c r="AH13" s="17">
        <v>9.8945594615945195E-2</v>
      </c>
      <c r="AI13" s="17">
        <v>0.226339342606518</v>
      </c>
      <c r="AJ13" s="17">
        <v>0.160140286684018</v>
      </c>
      <c r="AK13" s="17"/>
      <c r="AL13" s="17">
        <v>0.20334846253995401</v>
      </c>
      <c r="AM13" s="17">
        <v>0.17378262629913299</v>
      </c>
      <c r="AN13" s="17">
        <v>0.12596886744186001</v>
      </c>
      <c r="AO13" s="17">
        <v>0.25227800238637299</v>
      </c>
      <c r="AP13" s="17">
        <v>0.144600328705392</v>
      </c>
      <c r="AQ13" s="17">
        <v>7.1276356534616905E-2</v>
      </c>
      <c r="AR13" s="17"/>
      <c r="AS13" s="17">
        <v>0.21684115569155399</v>
      </c>
      <c r="AT13" s="17">
        <v>0.17202436968205501</v>
      </c>
      <c r="AU13" s="17">
        <v>0.145492392002607</v>
      </c>
      <c r="AV13" s="17">
        <v>0.193036059767625</v>
      </c>
      <c r="AW13" s="17">
        <v>6.3456429365049805E-2</v>
      </c>
      <c r="AX13" s="17"/>
      <c r="AY13" s="17">
        <v>0.201288051406072</v>
      </c>
      <c r="AZ13" s="17">
        <v>0.16533477209922801</v>
      </c>
      <c r="BA13" s="17">
        <v>0.169110955082279</v>
      </c>
      <c r="BB13" s="17">
        <v>0.159082251314422</v>
      </c>
      <c r="BC13" s="17">
        <v>0.12008946263895599</v>
      </c>
      <c r="BD13" s="17"/>
      <c r="BE13" s="17">
        <v>0.24441324900858899</v>
      </c>
      <c r="BF13" s="17">
        <v>0.225755656992009</v>
      </c>
      <c r="BG13" s="17">
        <v>0.15742402806138101</v>
      </c>
      <c r="BH13" s="17">
        <v>0.15713897542879601</v>
      </c>
      <c r="BI13" s="17"/>
      <c r="BJ13" s="17">
        <v>0.14539051096973399</v>
      </c>
      <c r="BK13" s="17">
        <v>0.17377898402356701</v>
      </c>
      <c r="BL13" s="17">
        <v>0.19588910197194301</v>
      </c>
      <c r="BM13" s="17">
        <v>0.16884397386184199</v>
      </c>
      <c r="BN13" s="17"/>
      <c r="BO13" s="17">
        <v>0.23499863413812899</v>
      </c>
      <c r="BP13" s="17">
        <v>0.20185868841995899</v>
      </c>
      <c r="BQ13" s="17">
        <v>0.15454522382875999</v>
      </c>
      <c r="BR13" s="17"/>
      <c r="BS13" s="17">
        <v>0.16963344549172399</v>
      </c>
      <c r="BT13" s="17">
        <v>0.17528195411408501</v>
      </c>
      <c r="BU13" s="17"/>
      <c r="BV13" s="17">
        <v>0.19272726090248299</v>
      </c>
      <c r="BW13" s="17">
        <v>0.145543379819594</v>
      </c>
      <c r="BX13" s="17">
        <v>0.18575788391576301</v>
      </c>
      <c r="BY13" s="17"/>
      <c r="BZ13" s="17">
        <v>0.28311744401897099</v>
      </c>
      <c r="CA13" s="17">
        <v>0.25461939021243202</v>
      </c>
    </row>
    <row r="14" spans="2:79" x14ac:dyDescent="0.3">
      <c r="B14" s="18" t="s">
        <v>326</v>
      </c>
      <c r="C14" s="17">
        <v>0.12144656375196899</v>
      </c>
      <c r="D14" s="17">
        <v>0.112183617799858</v>
      </c>
      <c r="E14" s="17">
        <v>0.12651745747393101</v>
      </c>
      <c r="F14" s="17"/>
      <c r="G14" s="17">
        <v>8.5872875788019803E-2</v>
      </c>
      <c r="H14" s="17">
        <v>0.15214906921330801</v>
      </c>
      <c r="I14" s="17">
        <v>0.139446772756221</v>
      </c>
      <c r="J14" s="17">
        <v>0.14840125786684299</v>
      </c>
      <c r="K14" s="17">
        <v>0.134223887256984</v>
      </c>
      <c r="L14" s="17">
        <v>8.1246921267118799E-2</v>
      </c>
      <c r="M14" s="17"/>
      <c r="N14" s="17">
        <v>0.138551248548242</v>
      </c>
      <c r="O14" s="17">
        <v>8.2123905624000307E-2</v>
      </c>
      <c r="P14" s="17">
        <v>0.14385682942616401</v>
      </c>
      <c r="Q14" s="17">
        <v>0.12737426068000099</v>
      </c>
      <c r="R14" s="17"/>
      <c r="S14" s="17">
        <v>0.14353569971404401</v>
      </c>
      <c r="T14" s="17">
        <v>0.15676639804345899</v>
      </c>
      <c r="U14" s="17">
        <v>0.14029970193497701</v>
      </c>
      <c r="V14" s="17">
        <v>5.1501894163086898E-2</v>
      </c>
      <c r="W14" s="17">
        <v>0.19251885685508799</v>
      </c>
      <c r="X14" s="17">
        <v>6.7392523665392196E-2</v>
      </c>
      <c r="Y14" s="17">
        <v>0.152590227233912</v>
      </c>
      <c r="Z14" s="17">
        <v>0</v>
      </c>
      <c r="AA14" s="17">
        <v>0.129311642747377</v>
      </c>
      <c r="AB14" s="17">
        <v>0.110288472005444</v>
      </c>
      <c r="AC14" s="17">
        <v>0.11085077075862</v>
      </c>
      <c r="AD14" s="17">
        <v>7.5405106221882595E-2</v>
      </c>
      <c r="AE14" s="17"/>
      <c r="AF14" s="17">
        <v>7.9474024103570101E-2</v>
      </c>
      <c r="AG14" s="17">
        <v>0.117527465016045</v>
      </c>
      <c r="AH14" s="17">
        <v>0.19543737144496101</v>
      </c>
      <c r="AI14" s="17">
        <v>0.107618177062191</v>
      </c>
      <c r="AJ14" s="17">
        <v>0.12241610746359501</v>
      </c>
      <c r="AK14" s="17"/>
      <c r="AL14" s="17">
        <v>9.5941675912215196E-2</v>
      </c>
      <c r="AM14" s="17">
        <v>0.11404137120088401</v>
      </c>
      <c r="AN14" s="17">
        <v>0.184829264759274</v>
      </c>
      <c r="AO14" s="17">
        <v>9.6680944669281899E-2</v>
      </c>
      <c r="AP14" s="17">
        <v>0.146313806349503</v>
      </c>
      <c r="AQ14" s="17">
        <v>0.16774694716477501</v>
      </c>
      <c r="AR14" s="17"/>
      <c r="AS14" s="17">
        <v>0.20583189434898699</v>
      </c>
      <c r="AT14" s="17">
        <v>9.4010720169490095E-2</v>
      </c>
      <c r="AU14" s="17">
        <v>0.107133354601034</v>
      </c>
      <c r="AV14" s="17">
        <v>0.14782133063349301</v>
      </c>
      <c r="AW14" s="17">
        <v>5.6001177485442498E-2</v>
      </c>
      <c r="AX14" s="17"/>
      <c r="AY14" s="17">
        <v>0.139816117287969</v>
      </c>
      <c r="AZ14" s="17">
        <v>9.9706940981068207E-2</v>
      </c>
      <c r="BA14" s="17">
        <v>0.13751643884295101</v>
      </c>
      <c r="BB14" s="17">
        <v>0.104664221393301</v>
      </c>
      <c r="BC14" s="17">
        <v>0.203730959140108</v>
      </c>
      <c r="BD14" s="17"/>
      <c r="BE14" s="17">
        <v>0.100250545802284</v>
      </c>
      <c r="BF14" s="17">
        <v>7.9293665166069602E-2</v>
      </c>
      <c r="BG14" s="17">
        <v>0.12955689608141199</v>
      </c>
      <c r="BH14" s="17">
        <v>0.13762406635454599</v>
      </c>
      <c r="BI14" s="17"/>
      <c r="BJ14" s="17">
        <v>8.7269689917367596E-2</v>
      </c>
      <c r="BK14" s="17">
        <v>0.15321248995286199</v>
      </c>
      <c r="BL14" s="17">
        <v>0.12956682730876301</v>
      </c>
      <c r="BM14" s="17">
        <v>0.120939455362022</v>
      </c>
      <c r="BN14" s="17"/>
      <c r="BO14" s="17">
        <v>0.141249874535991</v>
      </c>
      <c r="BP14" s="17">
        <v>8.3838042536472202E-2</v>
      </c>
      <c r="BQ14" s="17">
        <v>0.124646941485219</v>
      </c>
      <c r="BR14" s="17"/>
      <c r="BS14" s="17">
        <v>0.11971333811869</v>
      </c>
      <c r="BT14" s="17">
        <v>0.120879098473599</v>
      </c>
      <c r="BU14" s="17"/>
      <c r="BV14" s="17">
        <v>0.137144853417348</v>
      </c>
      <c r="BW14" s="17">
        <v>0.122100354708832</v>
      </c>
      <c r="BX14" s="17">
        <v>0.12776323180799101</v>
      </c>
      <c r="BY14" s="17"/>
      <c r="BZ14" s="17">
        <v>5.3307726539430902E-2</v>
      </c>
      <c r="CA14" s="17">
        <v>6.5932099084870299E-2</v>
      </c>
    </row>
    <row r="15" spans="2:79" x14ac:dyDescent="0.3">
      <c r="B15" s="18" t="s">
        <v>327</v>
      </c>
      <c r="C15" s="19">
        <v>5.1858704127186198E-2</v>
      </c>
      <c r="D15" s="19">
        <v>6.4801298166520194E-2</v>
      </c>
      <c r="E15" s="19">
        <v>3.6414439201980599E-2</v>
      </c>
      <c r="F15" s="19"/>
      <c r="G15" s="19">
        <v>0</v>
      </c>
      <c r="H15" s="19">
        <v>9.6253448521908796E-3</v>
      </c>
      <c r="I15" s="19">
        <v>5.0671194581247997E-2</v>
      </c>
      <c r="J15" s="19">
        <v>4.9862613085846698E-2</v>
      </c>
      <c r="K15" s="19">
        <v>7.4911564752499799E-2</v>
      </c>
      <c r="L15" s="19">
        <v>0.109706218541904</v>
      </c>
      <c r="M15" s="19"/>
      <c r="N15" s="19">
        <v>4.2887100415209899E-2</v>
      </c>
      <c r="O15" s="19">
        <v>5.7421475641211903E-2</v>
      </c>
      <c r="P15" s="19">
        <v>4.3338563931383703E-2</v>
      </c>
      <c r="Q15" s="19">
        <v>5.5909737992561902E-2</v>
      </c>
      <c r="R15" s="19"/>
      <c r="S15" s="19">
        <v>2.15908779184419E-2</v>
      </c>
      <c r="T15" s="19">
        <v>6.6647224711244096E-2</v>
      </c>
      <c r="U15" s="19">
        <v>1.8925176792510299E-2</v>
      </c>
      <c r="V15" s="19">
        <v>6.4517546066266099E-2</v>
      </c>
      <c r="W15" s="19">
        <v>2.5304254182008701E-2</v>
      </c>
      <c r="X15" s="19">
        <v>3.3080388611685503E-2</v>
      </c>
      <c r="Y15" s="19">
        <v>4.6843392249529402E-2</v>
      </c>
      <c r="Z15" s="19">
        <v>9.4743082719355595E-2</v>
      </c>
      <c r="AA15" s="19">
        <v>4.7633993774752997E-2</v>
      </c>
      <c r="AB15" s="19">
        <v>0.116708686544323</v>
      </c>
      <c r="AC15" s="19">
        <v>0.106450054965658</v>
      </c>
      <c r="AD15" s="19">
        <v>0</v>
      </c>
      <c r="AE15" s="19"/>
      <c r="AF15" s="19">
        <v>9.0050071212745095E-2</v>
      </c>
      <c r="AG15" s="19">
        <v>5.1024091401084298E-2</v>
      </c>
      <c r="AH15" s="19">
        <v>4.2623109068106603E-2</v>
      </c>
      <c r="AI15" s="19">
        <v>5.1875059885867103E-2</v>
      </c>
      <c r="AJ15" s="19">
        <v>9.6469643744916594E-2</v>
      </c>
      <c r="AK15" s="19"/>
      <c r="AL15" s="19">
        <v>6.2629816528073895E-2</v>
      </c>
      <c r="AM15" s="19">
        <v>4.6182232557510097E-2</v>
      </c>
      <c r="AN15" s="19">
        <v>4.6789963781066597E-2</v>
      </c>
      <c r="AO15" s="19">
        <v>7.5868207511892605E-2</v>
      </c>
      <c r="AP15" s="19">
        <v>4.0635556150812803E-2</v>
      </c>
      <c r="AQ15" s="19">
        <v>3.7571860125471403E-2</v>
      </c>
      <c r="AR15" s="19"/>
      <c r="AS15" s="19">
        <v>4.8446790839271898E-2</v>
      </c>
      <c r="AT15" s="19">
        <v>6.4402512986315996E-2</v>
      </c>
      <c r="AU15" s="19">
        <v>2.59824421851769E-2</v>
      </c>
      <c r="AV15" s="19">
        <v>5.5494600542114997E-2</v>
      </c>
      <c r="AW15" s="19">
        <v>5.9306571533427499E-2</v>
      </c>
      <c r="AX15" s="19"/>
      <c r="AY15" s="19">
        <v>9.5395967283792502E-2</v>
      </c>
      <c r="AZ15" s="19">
        <v>3.5515257997122199E-2</v>
      </c>
      <c r="BA15" s="19">
        <v>2.8306511390196701E-2</v>
      </c>
      <c r="BB15" s="19">
        <v>5.6050226347990201E-2</v>
      </c>
      <c r="BC15" s="19">
        <v>5.1907330692498997E-2</v>
      </c>
      <c r="BD15" s="19"/>
      <c r="BE15" s="19">
        <v>9.5236771349438795E-2</v>
      </c>
      <c r="BF15" s="19">
        <v>0.105421905671935</v>
      </c>
      <c r="BG15" s="19">
        <v>3.1582062448407403E-2</v>
      </c>
      <c r="BH15" s="19">
        <v>4.8680753455880403E-2</v>
      </c>
      <c r="BI15" s="19"/>
      <c r="BJ15" s="19">
        <v>7.3619337397704598E-2</v>
      </c>
      <c r="BK15" s="19">
        <v>0</v>
      </c>
      <c r="BL15" s="19">
        <v>4.9309544614475301E-2</v>
      </c>
      <c r="BM15" s="19">
        <v>5.5975473694860202E-2</v>
      </c>
      <c r="BN15" s="19"/>
      <c r="BO15" s="19">
        <v>0</v>
      </c>
      <c r="BP15" s="19">
        <v>4.3236092821024003E-2</v>
      </c>
      <c r="BQ15" s="19">
        <v>6.4572065853582494E-2</v>
      </c>
      <c r="BR15" s="19"/>
      <c r="BS15" s="19">
        <v>5.4370302402931101E-2</v>
      </c>
      <c r="BT15" s="19">
        <v>4.9545489885511301E-2</v>
      </c>
      <c r="BU15" s="19"/>
      <c r="BV15" s="19">
        <v>4.1242222710721602E-2</v>
      </c>
      <c r="BW15" s="19">
        <v>5.7734612646077897E-2</v>
      </c>
      <c r="BX15" s="19">
        <v>6.3200556408630995E-2</v>
      </c>
      <c r="BY15" s="19"/>
      <c r="BZ15" s="19">
        <v>6.0397464872400199E-2</v>
      </c>
      <c r="CA15" s="19">
        <v>4.8550714059608001E-2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629</v>
      </c>
      <c r="D7" s="10">
        <v>308</v>
      </c>
      <c r="E7" s="10">
        <v>315</v>
      </c>
      <c r="F7" s="10"/>
      <c r="G7" s="10">
        <v>102</v>
      </c>
      <c r="H7" s="10">
        <v>99</v>
      </c>
      <c r="I7" s="10">
        <v>100</v>
      </c>
      <c r="J7" s="10">
        <v>89</v>
      </c>
      <c r="K7" s="10">
        <v>95</v>
      </c>
      <c r="L7" s="10">
        <v>144</v>
      </c>
      <c r="M7" s="10"/>
      <c r="N7" s="10">
        <v>154</v>
      </c>
      <c r="O7" s="10">
        <v>175</v>
      </c>
      <c r="P7" s="10">
        <v>131</v>
      </c>
      <c r="Q7" s="10">
        <v>164</v>
      </c>
      <c r="R7" s="10"/>
      <c r="S7" s="10">
        <v>90</v>
      </c>
      <c r="T7" s="10">
        <v>93</v>
      </c>
      <c r="U7" s="10">
        <v>50</v>
      </c>
      <c r="V7" s="10">
        <v>61</v>
      </c>
      <c r="W7" s="10">
        <v>37</v>
      </c>
      <c r="X7" s="10">
        <v>55</v>
      </c>
      <c r="Y7" s="10">
        <v>65</v>
      </c>
      <c r="Z7" s="10">
        <v>18</v>
      </c>
      <c r="AA7" s="10">
        <v>78</v>
      </c>
      <c r="AB7" s="10">
        <v>42</v>
      </c>
      <c r="AC7" s="10">
        <v>26</v>
      </c>
      <c r="AD7" s="10">
        <v>14</v>
      </c>
      <c r="AE7" s="10"/>
      <c r="AF7" s="10">
        <v>130</v>
      </c>
      <c r="AG7" s="10">
        <v>195</v>
      </c>
      <c r="AH7" s="10">
        <v>71</v>
      </c>
      <c r="AI7" s="10">
        <v>77</v>
      </c>
      <c r="AJ7" s="10">
        <v>33</v>
      </c>
      <c r="AK7" s="10"/>
      <c r="AL7" s="10">
        <v>145</v>
      </c>
      <c r="AM7" s="10">
        <v>124</v>
      </c>
      <c r="AN7" s="10">
        <v>70</v>
      </c>
      <c r="AO7" s="10">
        <v>128</v>
      </c>
      <c r="AP7" s="10">
        <v>48</v>
      </c>
      <c r="AQ7" s="10">
        <v>54</v>
      </c>
      <c r="AR7" s="10"/>
      <c r="AS7" s="10">
        <v>114</v>
      </c>
      <c r="AT7" s="10">
        <v>293</v>
      </c>
      <c r="AU7" s="10">
        <v>140</v>
      </c>
      <c r="AV7" s="10">
        <v>66</v>
      </c>
      <c r="AW7" s="10">
        <v>16</v>
      </c>
      <c r="AX7" s="10"/>
      <c r="AY7" s="10">
        <v>162</v>
      </c>
      <c r="AZ7" s="10">
        <v>220</v>
      </c>
      <c r="BA7" s="10">
        <v>140</v>
      </c>
      <c r="BB7" s="10">
        <v>83</v>
      </c>
      <c r="BC7" s="10">
        <v>19</v>
      </c>
      <c r="BD7" s="10"/>
      <c r="BE7" s="10">
        <v>30</v>
      </c>
      <c r="BF7" s="10">
        <v>106</v>
      </c>
      <c r="BG7" s="10">
        <v>299</v>
      </c>
      <c r="BH7" s="10">
        <v>190</v>
      </c>
      <c r="BI7" s="10"/>
      <c r="BJ7" s="10">
        <v>69</v>
      </c>
      <c r="BK7" s="10">
        <v>47</v>
      </c>
      <c r="BL7" s="10">
        <v>170</v>
      </c>
      <c r="BM7" s="10">
        <v>341</v>
      </c>
      <c r="BN7" s="10"/>
      <c r="BO7" s="10">
        <v>93</v>
      </c>
      <c r="BP7" s="10">
        <v>77</v>
      </c>
      <c r="BQ7" s="10">
        <v>456</v>
      </c>
      <c r="BR7" s="10"/>
      <c r="BS7" s="10">
        <v>322</v>
      </c>
      <c r="BT7" s="10">
        <v>305</v>
      </c>
      <c r="BU7" s="10"/>
      <c r="BV7" s="10">
        <v>153</v>
      </c>
      <c r="BW7" s="10">
        <v>250</v>
      </c>
      <c r="BX7" s="10">
        <v>188</v>
      </c>
      <c r="BY7" s="10"/>
      <c r="BZ7" s="10">
        <v>31</v>
      </c>
      <c r="CA7" s="10">
        <v>39</v>
      </c>
    </row>
    <row r="8" spans="2:79" ht="30" customHeight="1" x14ac:dyDescent="0.3">
      <c r="B8" s="11" t="s">
        <v>20</v>
      </c>
      <c r="C8" s="11">
        <v>629</v>
      </c>
      <c r="D8" s="11">
        <v>314</v>
      </c>
      <c r="E8" s="11">
        <v>309</v>
      </c>
      <c r="F8" s="11"/>
      <c r="G8" s="11">
        <v>98</v>
      </c>
      <c r="H8" s="11">
        <v>107</v>
      </c>
      <c r="I8" s="11">
        <v>100</v>
      </c>
      <c r="J8" s="11">
        <v>101</v>
      </c>
      <c r="K8" s="11">
        <v>88</v>
      </c>
      <c r="L8" s="11">
        <v>136</v>
      </c>
      <c r="M8" s="11"/>
      <c r="N8" s="11">
        <v>146</v>
      </c>
      <c r="O8" s="11">
        <v>175</v>
      </c>
      <c r="P8" s="11">
        <v>136</v>
      </c>
      <c r="Q8" s="11">
        <v>167</v>
      </c>
      <c r="R8" s="11"/>
      <c r="S8" s="11">
        <v>85</v>
      </c>
      <c r="T8" s="11">
        <v>88</v>
      </c>
      <c r="U8" s="11">
        <v>51</v>
      </c>
      <c r="V8" s="11">
        <v>62</v>
      </c>
      <c r="W8" s="11">
        <v>39</v>
      </c>
      <c r="X8" s="11">
        <v>54</v>
      </c>
      <c r="Y8" s="11">
        <v>60</v>
      </c>
      <c r="Z8" s="11">
        <v>19</v>
      </c>
      <c r="AA8" s="11">
        <v>76</v>
      </c>
      <c r="AB8" s="11">
        <v>47</v>
      </c>
      <c r="AC8" s="11">
        <v>33</v>
      </c>
      <c r="AD8" s="11">
        <v>16</v>
      </c>
      <c r="AE8" s="11"/>
      <c r="AF8" s="11">
        <v>127</v>
      </c>
      <c r="AG8" s="11">
        <v>196</v>
      </c>
      <c r="AH8" s="11">
        <v>68</v>
      </c>
      <c r="AI8" s="11">
        <v>79</v>
      </c>
      <c r="AJ8" s="11">
        <v>34</v>
      </c>
      <c r="AK8" s="11"/>
      <c r="AL8" s="11">
        <v>145</v>
      </c>
      <c r="AM8" s="11">
        <v>122</v>
      </c>
      <c r="AN8" s="11">
        <v>69</v>
      </c>
      <c r="AO8" s="11">
        <v>130</v>
      </c>
      <c r="AP8" s="11">
        <v>47</v>
      </c>
      <c r="AQ8" s="11">
        <v>54</v>
      </c>
      <c r="AR8" s="11"/>
      <c r="AS8" s="11">
        <v>112</v>
      </c>
      <c r="AT8" s="11">
        <v>294</v>
      </c>
      <c r="AU8" s="11">
        <v>142</v>
      </c>
      <c r="AV8" s="11">
        <v>65</v>
      </c>
      <c r="AW8" s="11">
        <v>17</v>
      </c>
      <c r="AX8" s="11"/>
      <c r="AY8" s="11">
        <v>158</v>
      </c>
      <c r="AZ8" s="11">
        <v>219</v>
      </c>
      <c r="BA8" s="11">
        <v>144</v>
      </c>
      <c r="BB8" s="11">
        <v>85</v>
      </c>
      <c r="BC8" s="11">
        <v>19</v>
      </c>
      <c r="BD8" s="11"/>
      <c r="BE8" s="11">
        <v>30</v>
      </c>
      <c r="BF8" s="11">
        <v>105</v>
      </c>
      <c r="BG8" s="11">
        <v>300</v>
      </c>
      <c r="BH8" s="11">
        <v>191</v>
      </c>
      <c r="BI8" s="11"/>
      <c r="BJ8" s="11">
        <v>72</v>
      </c>
      <c r="BK8" s="11">
        <v>46</v>
      </c>
      <c r="BL8" s="11">
        <v>171</v>
      </c>
      <c r="BM8" s="11">
        <v>338</v>
      </c>
      <c r="BN8" s="11"/>
      <c r="BO8" s="11">
        <v>95</v>
      </c>
      <c r="BP8" s="11">
        <v>79</v>
      </c>
      <c r="BQ8" s="11">
        <v>453</v>
      </c>
      <c r="BR8" s="11"/>
      <c r="BS8" s="11">
        <v>321</v>
      </c>
      <c r="BT8" s="11">
        <v>306</v>
      </c>
      <c r="BU8" s="11"/>
      <c r="BV8" s="11">
        <v>151</v>
      </c>
      <c r="BW8" s="11">
        <v>253</v>
      </c>
      <c r="BX8" s="11">
        <v>186</v>
      </c>
      <c r="BY8" s="11"/>
      <c r="BZ8" s="11">
        <v>31</v>
      </c>
      <c r="CA8" s="11">
        <v>40</v>
      </c>
    </row>
    <row r="9" spans="2:79" x14ac:dyDescent="0.3">
      <c r="B9" s="18" t="s">
        <v>321</v>
      </c>
      <c r="C9" s="17">
        <v>3.7677578241316803E-2</v>
      </c>
      <c r="D9" s="17">
        <v>4.3129074071240503E-2</v>
      </c>
      <c r="E9" s="17">
        <v>3.2893597779711403E-2</v>
      </c>
      <c r="F9" s="17"/>
      <c r="G9" s="17">
        <v>4.0752022938922099E-2</v>
      </c>
      <c r="H9" s="17">
        <v>1.7125477119094599E-2</v>
      </c>
      <c r="I9" s="17">
        <v>6.2085252818242703E-2</v>
      </c>
      <c r="J9" s="17">
        <v>3.43455031937005E-2</v>
      </c>
      <c r="K9" s="17">
        <v>4.0849367634844598E-2</v>
      </c>
      <c r="L9" s="17">
        <v>3.4068687487854001E-2</v>
      </c>
      <c r="M9" s="17"/>
      <c r="N9" s="17">
        <v>2.2819529709117499E-2</v>
      </c>
      <c r="O9" s="17">
        <v>5.4303352961055901E-2</v>
      </c>
      <c r="P9" s="17">
        <v>1.42205443697596E-2</v>
      </c>
      <c r="Q9" s="17">
        <v>5.3541126332734897E-2</v>
      </c>
      <c r="R9" s="17"/>
      <c r="S9" s="17">
        <v>2.9889565736230299E-2</v>
      </c>
      <c r="T9" s="17">
        <v>5.0726972475157402E-2</v>
      </c>
      <c r="U9" s="17">
        <v>0</v>
      </c>
      <c r="V9" s="17">
        <v>6.5328545512155098E-2</v>
      </c>
      <c r="W9" s="17">
        <v>7.87251293928974E-2</v>
      </c>
      <c r="X9" s="17">
        <v>4.01686563994854E-2</v>
      </c>
      <c r="Y9" s="17">
        <v>1.51074225094802E-2</v>
      </c>
      <c r="Z9" s="17">
        <v>5.81900635422717E-2</v>
      </c>
      <c r="AA9" s="17">
        <v>3.8797636602377797E-2</v>
      </c>
      <c r="AB9" s="17">
        <v>2.3615655995481499E-2</v>
      </c>
      <c r="AC9" s="17">
        <v>4.2620053276881002E-2</v>
      </c>
      <c r="AD9" s="17">
        <v>0</v>
      </c>
      <c r="AE9" s="17"/>
      <c r="AF9" s="17">
        <v>4.9987876617337702E-2</v>
      </c>
      <c r="AG9" s="17">
        <v>2.8633292944324401E-2</v>
      </c>
      <c r="AH9" s="17">
        <v>1.4876113871036999E-2</v>
      </c>
      <c r="AI9" s="17">
        <v>6.3138638637926195E-2</v>
      </c>
      <c r="AJ9" s="17">
        <v>4.2160203583656998E-2</v>
      </c>
      <c r="AK9" s="17"/>
      <c r="AL9" s="17">
        <v>4.5770551895739503E-2</v>
      </c>
      <c r="AM9" s="17">
        <v>3.0213745648335202E-2</v>
      </c>
      <c r="AN9" s="17">
        <v>4.1495119229624199E-2</v>
      </c>
      <c r="AO9" s="17">
        <v>3.94028472309556E-2</v>
      </c>
      <c r="AP9" s="17">
        <v>3.03439676024693E-2</v>
      </c>
      <c r="AQ9" s="17">
        <v>3.4391333055959997E-2</v>
      </c>
      <c r="AR9" s="17"/>
      <c r="AS9" s="17">
        <v>2.2865375675171402E-2</v>
      </c>
      <c r="AT9" s="17">
        <v>4.65270062893983E-2</v>
      </c>
      <c r="AU9" s="17">
        <v>2.3812920141048199E-2</v>
      </c>
      <c r="AV9" s="17">
        <v>6.2864254847047704E-2</v>
      </c>
      <c r="AW9" s="17">
        <v>0</v>
      </c>
      <c r="AX9" s="17"/>
      <c r="AY9" s="17">
        <v>2.8078557240750899E-2</v>
      </c>
      <c r="AZ9" s="17">
        <v>5.2168934534622201E-2</v>
      </c>
      <c r="BA9" s="17">
        <v>2.76756442364267E-2</v>
      </c>
      <c r="BB9" s="17">
        <v>4.5677846695027301E-2</v>
      </c>
      <c r="BC9" s="17">
        <v>0</v>
      </c>
      <c r="BD9" s="17"/>
      <c r="BE9" s="17">
        <v>0.15895600273695401</v>
      </c>
      <c r="BF9" s="17">
        <v>5.4514347788889597E-2</v>
      </c>
      <c r="BG9" s="17">
        <v>1.9877560335371702E-2</v>
      </c>
      <c r="BH9" s="17">
        <v>3.2694573766109097E-2</v>
      </c>
      <c r="BI9" s="17"/>
      <c r="BJ9" s="17">
        <v>0.18666265788209599</v>
      </c>
      <c r="BK9" s="17">
        <v>4.17925255645493E-2</v>
      </c>
      <c r="BL9" s="17">
        <v>4.99613071861707E-3</v>
      </c>
      <c r="BM9" s="17">
        <v>2.2333782094120701E-2</v>
      </c>
      <c r="BN9" s="17"/>
      <c r="BO9" s="17">
        <v>6.5092125499196907E-2</v>
      </c>
      <c r="BP9" s="17">
        <v>4.7069171614725597E-2</v>
      </c>
      <c r="BQ9" s="17">
        <v>3.0540971933521999E-2</v>
      </c>
      <c r="BR9" s="17"/>
      <c r="BS9" s="17">
        <v>3.0748847750451901E-2</v>
      </c>
      <c r="BT9" s="17">
        <v>4.5179037613526603E-2</v>
      </c>
      <c r="BU9" s="17"/>
      <c r="BV9" s="17">
        <v>3.3063259689464303E-2</v>
      </c>
      <c r="BW9" s="17">
        <v>3.7457664124765498E-2</v>
      </c>
      <c r="BX9" s="17">
        <v>4.42245199529036E-2</v>
      </c>
      <c r="BY9" s="17"/>
      <c r="BZ9" s="17">
        <v>2.9292912585421702E-2</v>
      </c>
      <c r="CA9" s="17">
        <v>1.6634744781344302E-2</v>
      </c>
    </row>
    <row r="10" spans="2:79" x14ac:dyDescent="0.3">
      <c r="B10" s="18" t="s">
        <v>322</v>
      </c>
      <c r="C10" s="17">
        <v>6.6038070410152902E-2</v>
      </c>
      <c r="D10" s="17">
        <v>6.5981010187040598E-2</v>
      </c>
      <c r="E10" s="17">
        <v>6.12382953646936E-2</v>
      </c>
      <c r="F10" s="17"/>
      <c r="G10" s="17">
        <v>7.7192623022420997E-2</v>
      </c>
      <c r="H10" s="17">
        <v>9.0665894293526103E-2</v>
      </c>
      <c r="I10" s="17">
        <v>6.4693066074952704E-2</v>
      </c>
      <c r="J10" s="17">
        <v>7.8929745501339896E-2</v>
      </c>
      <c r="K10" s="17">
        <v>8.4057926194524707E-2</v>
      </c>
      <c r="L10" s="17">
        <v>1.8318413885665699E-2</v>
      </c>
      <c r="M10" s="17"/>
      <c r="N10" s="17">
        <v>6.9788574634435704E-2</v>
      </c>
      <c r="O10" s="17">
        <v>4.3757191846683398E-2</v>
      </c>
      <c r="P10" s="17">
        <v>6.31865929404236E-2</v>
      </c>
      <c r="Q10" s="17">
        <v>8.4855300017836199E-2</v>
      </c>
      <c r="R10" s="17"/>
      <c r="S10" s="17">
        <v>6.8790655566111206E-2</v>
      </c>
      <c r="T10" s="17">
        <v>5.70972591047363E-2</v>
      </c>
      <c r="U10" s="17">
        <v>9.6587413030638405E-2</v>
      </c>
      <c r="V10" s="17">
        <v>1.71680054046804E-2</v>
      </c>
      <c r="W10" s="17">
        <v>7.9852335207750993E-2</v>
      </c>
      <c r="X10" s="17">
        <v>9.0981029491269905E-2</v>
      </c>
      <c r="Y10" s="17">
        <v>5.9799734521824598E-2</v>
      </c>
      <c r="Z10" s="17">
        <v>0</v>
      </c>
      <c r="AA10" s="17">
        <v>0.104169741643327</v>
      </c>
      <c r="AB10" s="17">
        <v>2.0913590023655702E-2</v>
      </c>
      <c r="AC10" s="17">
        <v>0.128349564632391</v>
      </c>
      <c r="AD10" s="17">
        <v>0</v>
      </c>
      <c r="AE10" s="17"/>
      <c r="AF10" s="17">
        <v>3.8611467867235197E-2</v>
      </c>
      <c r="AG10" s="17">
        <v>7.5886154731437505E-2</v>
      </c>
      <c r="AH10" s="17">
        <v>6.8224880784903699E-2</v>
      </c>
      <c r="AI10" s="17">
        <v>0.109656908195017</v>
      </c>
      <c r="AJ10" s="17">
        <v>2.58801662830682E-2</v>
      </c>
      <c r="AK10" s="17"/>
      <c r="AL10" s="17">
        <v>5.1766854444540197E-2</v>
      </c>
      <c r="AM10" s="17">
        <v>6.1909511687637399E-2</v>
      </c>
      <c r="AN10" s="17">
        <v>5.19400362956845E-2</v>
      </c>
      <c r="AO10" s="17">
        <v>8.5713112550648701E-2</v>
      </c>
      <c r="AP10" s="17">
        <v>3.9852862451237502E-2</v>
      </c>
      <c r="AQ10" s="17">
        <v>6.8576998293751398E-2</v>
      </c>
      <c r="AR10" s="17"/>
      <c r="AS10" s="17">
        <v>7.3734067835512604E-2</v>
      </c>
      <c r="AT10" s="17">
        <v>7.3271247590829702E-2</v>
      </c>
      <c r="AU10" s="17">
        <v>4.9673979098281501E-2</v>
      </c>
      <c r="AV10" s="17">
        <v>5.8037551064809498E-2</v>
      </c>
      <c r="AW10" s="17">
        <v>5.7078627153071403E-2</v>
      </c>
      <c r="AX10" s="17"/>
      <c r="AY10" s="17">
        <v>3.94763776949155E-2</v>
      </c>
      <c r="AZ10" s="17">
        <v>7.9673330655161995E-2</v>
      </c>
      <c r="BA10" s="17">
        <v>6.0166955461793202E-2</v>
      </c>
      <c r="BB10" s="17">
        <v>9.8307421669399195E-2</v>
      </c>
      <c r="BC10" s="17">
        <v>4.6101769158590801E-2</v>
      </c>
      <c r="BD10" s="17"/>
      <c r="BE10" s="17">
        <v>0.10681426562348301</v>
      </c>
      <c r="BF10" s="17">
        <v>7.8121594286145193E-2</v>
      </c>
      <c r="BG10" s="17">
        <v>7.2248202522441199E-2</v>
      </c>
      <c r="BH10" s="17">
        <v>4.4650697215041397E-2</v>
      </c>
      <c r="BI10" s="17"/>
      <c r="BJ10" s="17">
        <v>0.227602964719746</v>
      </c>
      <c r="BK10" s="17">
        <v>0.108794581051137</v>
      </c>
      <c r="BL10" s="17">
        <v>5.35722909495501E-2</v>
      </c>
      <c r="BM10" s="17">
        <v>3.2633816408459401E-2</v>
      </c>
      <c r="BN10" s="17"/>
      <c r="BO10" s="17">
        <v>0.15102339786206101</v>
      </c>
      <c r="BP10" s="17">
        <v>0.118747474036811</v>
      </c>
      <c r="BQ10" s="17">
        <v>3.94689495068197E-2</v>
      </c>
      <c r="BR10" s="17"/>
      <c r="BS10" s="17">
        <v>6.5860929632132206E-2</v>
      </c>
      <c r="BT10" s="17">
        <v>6.6633109496129203E-2</v>
      </c>
      <c r="BU10" s="17"/>
      <c r="BV10" s="17">
        <v>7.7046473300010507E-2</v>
      </c>
      <c r="BW10" s="17">
        <v>5.3451180573521002E-2</v>
      </c>
      <c r="BX10" s="17">
        <v>6.6687877277496505E-2</v>
      </c>
      <c r="BY10" s="17"/>
      <c r="BZ10" s="17">
        <v>0.10090924610914501</v>
      </c>
      <c r="CA10" s="17">
        <v>0.159169453041833</v>
      </c>
    </row>
    <row r="11" spans="2:79" x14ac:dyDescent="0.3">
      <c r="B11" s="18" t="s">
        <v>323</v>
      </c>
      <c r="C11" s="17">
        <v>0.11764935048722699</v>
      </c>
      <c r="D11" s="17">
        <v>0.14839760051804701</v>
      </c>
      <c r="E11" s="17">
        <v>8.8753722975577307E-2</v>
      </c>
      <c r="F11" s="17"/>
      <c r="G11" s="17">
        <v>0.23064767486288501</v>
      </c>
      <c r="H11" s="17">
        <v>0.18597743341193401</v>
      </c>
      <c r="I11" s="17">
        <v>0.125240227529377</v>
      </c>
      <c r="J11" s="17">
        <v>0.128709507145739</v>
      </c>
      <c r="K11" s="17">
        <v>3.3002481369022202E-2</v>
      </c>
      <c r="L11" s="17">
        <v>2.4005079789611399E-2</v>
      </c>
      <c r="M11" s="17"/>
      <c r="N11" s="17">
        <v>8.1536176267391597E-2</v>
      </c>
      <c r="O11" s="17">
        <v>0.146194345342783</v>
      </c>
      <c r="P11" s="17">
        <v>0.107294093362263</v>
      </c>
      <c r="Q11" s="17">
        <v>0.13140660562120801</v>
      </c>
      <c r="R11" s="17"/>
      <c r="S11" s="17">
        <v>0.105927769298212</v>
      </c>
      <c r="T11" s="17">
        <v>8.2418291626358206E-2</v>
      </c>
      <c r="U11" s="17">
        <v>0.16222685289109401</v>
      </c>
      <c r="V11" s="17">
        <v>9.2801529808697006E-2</v>
      </c>
      <c r="W11" s="17">
        <v>0.194507236623638</v>
      </c>
      <c r="X11" s="17">
        <v>0.20806940175181801</v>
      </c>
      <c r="Y11" s="17">
        <v>0.108263119689337</v>
      </c>
      <c r="Z11" s="17">
        <v>0.106759705528228</v>
      </c>
      <c r="AA11" s="17">
        <v>0.12463402260016899</v>
      </c>
      <c r="AB11" s="17">
        <v>7.2716229720549003E-2</v>
      </c>
      <c r="AC11" s="17">
        <v>3.5397109310188198E-2</v>
      </c>
      <c r="AD11" s="17">
        <v>0.152646390035794</v>
      </c>
      <c r="AE11" s="17"/>
      <c r="AF11" s="17">
        <v>7.5501801270632996E-2</v>
      </c>
      <c r="AG11" s="17">
        <v>0.128043690435727</v>
      </c>
      <c r="AH11" s="17">
        <v>0.102583228389134</v>
      </c>
      <c r="AI11" s="17">
        <v>0.15674847826348801</v>
      </c>
      <c r="AJ11" s="17">
        <v>0.26479303412848998</v>
      </c>
      <c r="AK11" s="17"/>
      <c r="AL11" s="17">
        <v>0.139933663260698</v>
      </c>
      <c r="AM11" s="17">
        <v>0.102806366169611</v>
      </c>
      <c r="AN11" s="17">
        <v>0.199446045923274</v>
      </c>
      <c r="AO11" s="17">
        <v>9.7703753729328602E-2</v>
      </c>
      <c r="AP11" s="17">
        <v>0.14086888783815901</v>
      </c>
      <c r="AQ11" s="17">
        <v>3.5808306901122099E-2</v>
      </c>
      <c r="AR11" s="17"/>
      <c r="AS11" s="17">
        <v>0.127281533869706</v>
      </c>
      <c r="AT11" s="17">
        <v>0.105979915867621</v>
      </c>
      <c r="AU11" s="17">
        <v>0.149920044783759</v>
      </c>
      <c r="AV11" s="17">
        <v>8.3057251230776494E-2</v>
      </c>
      <c r="AW11" s="17">
        <v>0.11995311840598701</v>
      </c>
      <c r="AX11" s="17"/>
      <c r="AY11" s="17">
        <v>6.6004509738758002E-2</v>
      </c>
      <c r="AZ11" s="17">
        <v>0.116197863918065</v>
      </c>
      <c r="BA11" s="17">
        <v>0.15257217946395399</v>
      </c>
      <c r="BB11" s="17">
        <v>0.178530028577258</v>
      </c>
      <c r="BC11" s="17">
        <v>0</v>
      </c>
      <c r="BD11" s="17"/>
      <c r="BE11" s="17">
        <v>0.114122089418007</v>
      </c>
      <c r="BF11" s="17">
        <v>0.13771704423044001</v>
      </c>
      <c r="BG11" s="17">
        <v>0.11680304008751601</v>
      </c>
      <c r="BH11" s="17">
        <v>0.10563199408785499</v>
      </c>
      <c r="BI11" s="17"/>
      <c r="BJ11" s="17">
        <v>0.17838425136040201</v>
      </c>
      <c r="BK11" s="17">
        <v>0.32235503410468702</v>
      </c>
      <c r="BL11" s="17">
        <v>9.1837043694849796E-2</v>
      </c>
      <c r="BM11" s="17">
        <v>9.0452872116737804E-2</v>
      </c>
      <c r="BN11" s="17"/>
      <c r="BO11" s="17">
        <v>0.21153246890112801</v>
      </c>
      <c r="BP11" s="17">
        <v>0.15729411618373301</v>
      </c>
      <c r="BQ11" s="17">
        <v>9.1830661202914401E-2</v>
      </c>
      <c r="BR11" s="17"/>
      <c r="BS11" s="17">
        <v>0.107951959209593</v>
      </c>
      <c r="BT11" s="17">
        <v>0.125412466079278</v>
      </c>
      <c r="BU11" s="17"/>
      <c r="BV11" s="17">
        <v>0.109133761714777</v>
      </c>
      <c r="BW11" s="17">
        <v>0.112009869927212</v>
      </c>
      <c r="BX11" s="17">
        <v>0.134225974529665</v>
      </c>
      <c r="BY11" s="17"/>
      <c r="BZ11" s="17">
        <v>3.1832603585948499E-2</v>
      </c>
      <c r="CA11" s="17">
        <v>0.15896718800593601</v>
      </c>
    </row>
    <row r="12" spans="2:79" x14ac:dyDescent="0.3">
      <c r="B12" s="18" t="s">
        <v>324</v>
      </c>
      <c r="C12" s="17">
        <v>9.3624433213892105E-2</v>
      </c>
      <c r="D12" s="17">
        <v>0.107991093888644</v>
      </c>
      <c r="E12" s="17">
        <v>8.0902622790585299E-2</v>
      </c>
      <c r="F12" s="17"/>
      <c r="G12" s="17">
        <v>8.1865369544275202E-2</v>
      </c>
      <c r="H12" s="17">
        <v>0.14108094555776901</v>
      </c>
      <c r="I12" s="17">
        <v>0.110739821784498</v>
      </c>
      <c r="J12" s="17">
        <v>0.122446245889007</v>
      </c>
      <c r="K12" s="17">
        <v>7.6864646667686803E-2</v>
      </c>
      <c r="L12" s="17">
        <v>4.1632020099608202E-2</v>
      </c>
      <c r="M12" s="17"/>
      <c r="N12" s="17">
        <v>7.3077807578480702E-2</v>
      </c>
      <c r="O12" s="17">
        <v>6.7918884125942505E-2</v>
      </c>
      <c r="P12" s="17">
        <v>0.131116373420258</v>
      </c>
      <c r="Q12" s="17">
        <v>0.110746367522669</v>
      </c>
      <c r="R12" s="17"/>
      <c r="S12" s="17">
        <v>8.2792948367148497E-2</v>
      </c>
      <c r="T12" s="17">
        <v>7.7175965068132499E-2</v>
      </c>
      <c r="U12" s="17">
        <v>9.3844982605827895E-2</v>
      </c>
      <c r="V12" s="17">
        <v>0.105081707354177</v>
      </c>
      <c r="W12" s="17">
        <v>0.10469602601986799</v>
      </c>
      <c r="X12" s="17">
        <v>9.0772195374977299E-2</v>
      </c>
      <c r="Y12" s="17">
        <v>0.114319907633739</v>
      </c>
      <c r="Z12" s="17">
        <v>5.3781436013453997E-2</v>
      </c>
      <c r="AA12" s="17">
        <v>7.8837325347416096E-2</v>
      </c>
      <c r="AB12" s="17">
        <v>7.4453423688881706E-2</v>
      </c>
      <c r="AC12" s="17">
        <v>0.12676763206967301</v>
      </c>
      <c r="AD12" s="17">
        <v>0.20328834903658699</v>
      </c>
      <c r="AE12" s="17"/>
      <c r="AF12" s="17">
        <v>0.100950739013834</v>
      </c>
      <c r="AG12" s="17">
        <v>7.8559844479097293E-2</v>
      </c>
      <c r="AH12" s="17">
        <v>0.108858168705603</v>
      </c>
      <c r="AI12" s="17">
        <v>0.102886100307508</v>
      </c>
      <c r="AJ12" s="17">
        <v>8.5097558652314997E-2</v>
      </c>
      <c r="AK12" s="17"/>
      <c r="AL12" s="17">
        <v>6.9135811854657295E-2</v>
      </c>
      <c r="AM12" s="17">
        <v>8.6080233810538698E-2</v>
      </c>
      <c r="AN12" s="17">
        <v>0.10381193333537</v>
      </c>
      <c r="AO12" s="17">
        <v>7.0081184550141895E-2</v>
      </c>
      <c r="AP12" s="17">
        <v>8.5449188118235694E-2</v>
      </c>
      <c r="AQ12" s="17">
        <v>0.23280549728363001</v>
      </c>
      <c r="AR12" s="17"/>
      <c r="AS12" s="17">
        <v>4.69487537521679E-2</v>
      </c>
      <c r="AT12" s="17">
        <v>7.9503031530827703E-2</v>
      </c>
      <c r="AU12" s="17">
        <v>0.16880102330615099</v>
      </c>
      <c r="AV12" s="17">
        <v>4.58351872052103E-2</v>
      </c>
      <c r="AW12" s="17">
        <v>0.205596280930432</v>
      </c>
      <c r="AX12" s="17"/>
      <c r="AY12" s="17">
        <v>7.42166340534548E-2</v>
      </c>
      <c r="AZ12" s="17">
        <v>5.8709543862483199E-2</v>
      </c>
      <c r="BA12" s="17">
        <v>0.15436235670109999</v>
      </c>
      <c r="BB12" s="17">
        <v>9.8527205268964899E-2</v>
      </c>
      <c r="BC12" s="17">
        <v>0.147403140648217</v>
      </c>
      <c r="BD12" s="17"/>
      <c r="BE12" s="17">
        <v>6.3852508997472704E-2</v>
      </c>
      <c r="BF12" s="17">
        <v>7.0408159303408796E-2</v>
      </c>
      <c r="BG12" s="17">
        <v>0.11107354370645001</v>
      </c>
      <c r="BH12" s="17">
        <v>8.5525536732841606E-2</v>
      </c>
      <c r="BI12" s="17"/>
      <c r="BJ12" s="17">
        <v>5.6782915263877701E-2</v>
      </c>
      <c r="BK12" s="17">
        <v>0.202719425865164</v>
      </c>
      <c r="BL12" s="17">
        <v>0.100474140866309</v>
      </c>
      <c r="BM12" s="17">
        <v>8.0262496725696506E-2</v>
      </c>
      <c r="BN12" s="17"/>
      <c r="BO12" s="17">
        <v>0.13921371816252501</v>
      </c>
      <c r="BP12" s="17">
        <v>0.112453058433317</v>
      </c>
      <c r="BQ12" s="17">
        <v>7.8956697710459295E-2</v>
      </c>
      <c r="BR12" s="17"/>
      <c r="BS12" s="17">
        <v>7.6814080606683197E-2</v>
      </c>
      <c r="BT12" s="17">
        <v>0.111838035817274</v>
      </c>
      <c r="BU12" s="17"/>
      <c r="BV12" s="17">
        <v>7.2369977184797596E-2</v>
      </c>
      <c r="BW12" s="17">
        <v>9.2451884161262196E-2</v>
      </c>
      <c r="BX12" s="17">
        <v>0.112354831568632</v>
      </c>
      <c r="BY12" s="17"/>
      <c r="BZ12" s="17">
        <v>4.01316812696937E-2</v>
      </c>
      <c r="CA12" s="17">
        <v>0.111423506353743</v>
      </c>
    </row>
    <row r="13" spans="2:79" x14ac:dyDescent="0.3">
      <c r="B13" s="18" t="s">
        <v>325</v>
      </c>
      <c r="C13" s="17">
        <v>0.124656920109428</v>
      </c>
      <c r="D13" s="17">
        <v>0.114702228807747</v>
      </c>
      <c r="E13" s="17">
        <v>0.1334765808127</v>
      </c>
      <c r="F13" s="17"/>
      <c r="G13" s="17">
        <v>0.17526930792411799</v>
      </c>
      <c r="H13" s="17">
        <v>0.11952588568537</v>
      </c>
      <c r="I13" s="17">
        <v>0.17472849697685899</v>
      </c>
      <c r="J13" s="17">
        <v>0.12653369138187001</v>
      </c>
      <c r="K13" s="17">
        <v>9.7108985968336906E-2</v>
      </c>
      <c r="L13" s="17">
        <v>7.1984697211103801E-2</v>
      </c>
      <c r="M13" s="17"/>
      <c r="N13" s="17">
        <v>0.102582916610803</v>
      </c>
      <c r="O13" s="17">
        <v>0.139744693626116</v>
      </c>
      <c r="P13" s="17">
        <v>0.112942978147374</v>
      </c>
      <c r="Q13" s="17">
        <v>0.141524706032819</v>
      </c>
      <c r="R13" s="17"/>
      <c r="S13" s="17">
        <v>0.14176472705611801</v>
      </c>
      <c r="T13" s="17">
        <v>6.5694138393134302E-2</v>
      </c>
      <c r="U13" s="17">
        <v>0.12081769413473301</v>
      </c>
      <c r="V13" s="17">
        <v>0.118975751029989</v>
      </c>
      <c r="W13" s="17">
        <v>5.0383848225530901E-2</v>
      </c>
      <c r="X13" s="17">
        <v>0.12101091427383801</v>
      </c>
      <c r="Y13" s="17">
        <v>0.11063321172794</v>
      </c>
      <c r="Z13" s="17">
        <v>0.22342781612205501</v>
      </c>
      <c r="AA13" s="17">
        <v>0.15124484258357501</v>
      </c>
      <c r="AB13" s="17">
        <v>0.22078432166331999</v>
      </c>
      <c r="AC13" s="17">
        <v>3.5459513194019798E-2</v>
      </c>
      <c r="AD13" s="17">
        <v>0.29412014590734697</v>
      </c>
      <c r="AE13" s="17"/>
      <c r="AF13" s="17">
        <v>9.6467983495936396E-2</v>
      </c>
      <c r="AG13" s="17">
        <v>0.147384889226303</v>
      </c>
      <c r="AH13" s="17">
        <v>8.2738244130584004E-2</v>
      </c>
      <c r="AI13" s="17">
        <v>8.2037808115125399E-2</v>
      </c>
      <c r="AJ13" s="17">
        <v>0.183640975453989</v>
      </c>
      <c r="AK13" s="17"/>
      <c r="AL13" s="17">
        <v>0.15822194884968299</v>
      </c>
      <c r="AM13" s="17">
        <v>0.117439716628135</v>
      </c>
      <c r="AN13" s="17">
        <v>6.9723382415359997E-2</v>
      </c>
      <c r="AO13" s="17">
        <v>0.122739465549809</v>
      </c>
      <c r="AP13" s="17">
        <v>0.19290147677830299</v>
      </c>
      <c r="AQ13" s="17">
        <v>7.0538237141733198E-2</v>
      </c>
      <c r="AR13" s="17"/>
      <c r="AS13" s="17">
        <v>0.14835094707393001</v>
      </c>
      <c r="AT13" s="17">
        <v>0.11133218001062101</v>
      </c>
      <c r="AU13" s="17">
        <v>0.12827828413310899</v>
      </c>
      <c r="AV13" s="17">
        <v>0.121149669567143</v>
      </c>
      <c r="AW13" s="17">
        <v>0.183928707523552</v>
      </c>
      <c r="AX13" s="17"/>
      <c r="AY13" s="17">
        <v>0.101108828533284</v>
      </c>
      <c r="AZ13" s="17">
        <v>0.126700988873231</v>
      </c>
      <c r="BA13" s="17">
        <v>0.148843427065742</v>
      </c>
      <c r="BB13" s="17">
        <v>6.2595354752597296E-2</v>
      </c>
      <c r="BC13" s="17">
        <v>0.32339971698532</v>
      </c>
      <c r="BD13" s="17"/>
      <c r="BE13" s="17">
        <v>0.19654554892801501</v>
      </c>
      <c r="BF13" s="17">
        <v>0.16345111307344601</v>
      </c>
      <c r="BG13" s="17">
        <v>8.9152028820687304E-2</v>
      </c>
      <c r="BH13" s="17">
        <v>0.145680452372769</v>
      </c>
      <c r="BI13" s="17"/>
      <c r="BJ13" s="17">
        <v>0.17102158040902099</v>
      </c>
      <c r="BK13" s="17">
        <v>0.226709215517265</v>
      </c>
      <c r="BL13" s="17">
        <v>0.15267342233716899</v>
      </c>
      <c r="BM13" s="17">
        <v>8.4598060074185896E-2</v>
      </c>
      <c r="BN13" s="17"/>
      <c r="BO13" s="17">
        <v>0.18246488237517899</v>
      </c>
      <c r="BP13" s="17">
        <v>0.22092893142439199</v>
      </c>
      <c r="BQ13" s="17">
        <v>9.2464020735524594E-2</v>
      </c>
      <c r="BR13" s="17"/>
      <c r="BS13" s="17">
        <v>0.14496138346592899</v>
      </c>
      <c r="BT13" s="17">
        <v>0.104130773184061</v>
      </c>
      <c r="BU13" s="17"/>
      <c r="BV13" s="17">
        <v>0.12576977411623</v>
      </c>
      <c r="BW13" s="17">
        <v>0.128729538914164</v>
      </c>
      <c r="BX13" s="17">
        <v>0.10001096296951301</v>
      </c>
      <c r="BY13" s="17"/>
      <c r="BZ13" s="17">
        <v>0.18018213401085501</v>
      </c>
      <c r="CA13" s="17">
        <v>0.126855192744565</v>
      </c>
    </row>
    <row r="14" spans="2:79" x14ac:dyDescent="0.3">
      <c r="B14" s="18" t="s">
        <v>326</v>
      </c>
      <c r="C14" s="17">
        <v>0.31472537514066801</v>
      </c>
      <c r="D14" s="17">
        <v>0.29371620106261198</v>
      </c>
      <c r="E14" s="17">
        <v>0.33560842825217602</v>
      </c>
      <c r="F14" s="17"/>
      <c r="G14" s="17">
        <v>0.28866861392353499</v>
      </c>
      <c r="H14" s="17">
        <v>0.30787253301880402</v>
      </c>
      <c r="I14" s="17">
        <v>0.249049372537861</v>
      </c>
      <c r="J14" s="17">
        <v>0.31725655942264402</v>
      </c>
      <c r="K14" s="17">
        <v>0.375315559992832</v>
      </c>
      <c r="L14" s="17">
        <v>0.34588265422228598</v>
      </c>
      <c r="M14" s="17"/>
      <c r="N14" s="17">
        <v>0.37832837359854798</v>
      </c>
      <c r="O14" s="17">
        <v>0.249871332310871</v>
      </c>
      <c r="P14" s="17">
        <v>0.33385341061155299</v>
      </c>
      <c r="Q14" s="17">
        <v>0.30919381780705302</v>
      </c>
      <c r="R14" s="17"/>
      <c r="S14" s="17">
        <v>0.33665287721671999</v>
      </c>
      <c r="T14" s="17">
        <v>0.365840882996947</v>
      </c>
      <c r="U14" s="17">
        <v>0.29434292126334199</v>
      </c>
      <c r="V14" s="17">
        <v>0.268332921763896</v>
      </c>
      <c r="W14" s="17">
        <v>0.37814473934522902</v>
      </c>
      <c r="X14" s="17">
        <v>0.29146013122745901</v>
      </c>
      <c r="Y14" s="17">
        <v>0.406300079502663</v>
      </c>
      <c r="Z14" s="17">
        <v>0.29088430579925201</v>
      </c>
      <c r="AA14" s="17">
        <v>0.197998542524841</v>
      </c>
      <c r="AB14" s="17">
        <v>0.33679136808360299</v>
      </c>
      <c r="AC14" s="17">
        <v>0.30036661813388599</v>
      </c>
      <c r="AD14" s="17">
        <v>0.28797009444585198</v>
      </c>
      <c r="AE14" s="17"/>
      <c r="AF14" s="17">
        <v>0.32668401941312802</v>
      </c>
      <c r="AG14" s="17">
        <v>0.34279375720302702</v>
      </c>
      <c r="AH14" s="17">
        <v>0.20911979438352299</v>
      </c>
      <c r="AI14" s="17">
        <v>0.290249362261845</v>
      </c>
      <c r="AJ14" s="17">
        <v>0.22484722843354299</v>
      </c>
      <c r="AK14" s="17"/>
      <c r="AL14" s="17">
        <v>0.34158786019610898</v>
      </c>
      <c r="AM14" s="17">
        <v>0.31583691910482597</v>
      </c>
      <c r="AN14" s="17">
        <v>0.215584420572136</v>
      </c>
      <c r="AO14" s="17">
        <v>0.33347503804134998</v>
      </c>
      <c r="AP14" s="17">
        <v>0.28478347422744499</v>
      </c>
      <c r="AQ14" s="17">
        <v>0.26246071375382701</v>
      </c>
      <c r="AR14" s="17"/>
      <c r="AS14" s="17">
        <v>0.30682982724073898</v>
      </c>
      <c r="AT14" s="17">
        <v>0.33017909123852501</v>
      </c>
      <c r="AU14" s="17">
        <v>0.28465475378032201</v>
      </c>
      <c r="AV14" s="17">
        <v>0.32451879651315302</v>
      </c>
      <c r="AW14" s="17">
        <v>0.31242791820974702</v>
      </c>
      <c r="AX14" s="17"/>
      <c r="AY14" s="17">
        <v>0.32687064773060798</v>
      </c>
      <c r="AZ14" s="17">
        <v>0.34671224430144498</v>
      </c>
      <c r="BA14" s="17">
        <v>0.26638073635496201</v>
      </c>
      <c r="BB14" s="17">
        <v>0.31682335538838102</v>
      </c>
      <c r="BC14" s="17">
        <v>0.28337854667877299</v>
      </c>
      <c r="BD14" s="17"/>
      <c r="BE14" s="17">
        <v>0.262786585378389</v>
      </c>
      <c r="BF14" s="17">
        <v>0.24268167198149701</v>
      </c>
      <c r="BG14" s="17">
        <v>0.334895717449751</v>
      </c>
      <c r="BH14" s="17">
        <v>0.33715004534339899</v>
      </c>
      <c r="BI14" s="17"/>
      <c r="BJ14" s="17">
        <v>0.123329788236247</v>
      </c>
      <c r="BK14" s="17">
        <v>5.2200434068085402E-2</v>
      </c>
      <c r="BL14" s="17">
        <v>0.35622955592809702</v>
      </c>
      <c r="BM14" s="17">
        <v>0.372207449783029</v>
      </c>
      <c r="BN14" s="17"/>
      <c r="BO14" s="17">
        <v>0.20567504490701899</v>
      </c>
      <c r="BP14" s="17">
        <v>0.18665932313683101</v>
      </c>
      <c r="BQ14" s="17">
        <v>0.36196993578301001</v>
      </c>
      <c r="BR14" s="17"/>
      <c r="BS14" s="17">
        <v>0.35641471916078998</v>
      </c>
      <c r="BT14" s="17">
        <v>0.272945106528592</v>
      </c>
      <c r="BU14" s="17"/>
      <c r="BV14" s="17">
        <v>0.32918943546912399</v>
      </c>
      <c r="BW14" s="17">
        <v>0.33137147441848902</v>
      </c>
      <c r="BX14" s="17">
        <v>0.28897144947849202</v>
      </c>
      <c r="BY14" s="17"/>
      <c r="BZ14" s="17">
        <v>0.31807147966173699</v>
      </c>
      <c r="CA14" s="17">
        <v>0.254481170523845</v>
      </c>
    </row>
    <row r="15" spans="2:79" x14ac:dyDescent="0.3">
      <c r="B15" s="18" t="s">
        <v>327</v>
      </c>
      <c r="C15" s="19">
        <v>0.245628272397315</v>
      </c>
      <c r="D15" s="19">
        <v>0.226082791464669</v>
      </c>
      <c r="E15" s="19">
        <v>0.26712675202455599</v>
      </c>
      <c r="F15" s="19"/>
      <c r="G15" s="19">
        <v>0.105604387783843</v>
      </c>
      <c r="H15" s="19">
        <v>0.13775183091350299</v>
      </c>
      <c r="I15" s="19">
        <v>0.21346376227821001</v>
      </c>
      <c r="J15" s="19">
        <v>0.19177874746570001</v>
      </c>
      <c r="K15" s="19">
        <v>0.292801032172752</v>
      </c>
      <c r="L15" s="19">
        <v>0.46410844730387102</v>
      </c>
      <c r="M15" s="19"/>
      <c r="N15" s="19">
        <v>0.27186662160122399</v>
      </c>
      <c r="O15" s="19">
        <v>0.298210199786548</v>
      </c>
      <c r="P15" s="19">
        <v>0.23738600714836799</v>
      </c>
      <c r="Q15" s="19">
        <v>0.16873207666567999</v>
      </c>
      <c r="R15" s="19"/>
      <c r="S15" s="19">
        <v>0.23418145675946</v>
      </c>
      <c r="T15" s="19">
        <v>0.30104649033553399</v>
      </c>
      <c r="U15" s="19">
        <v>0.232180136074364</v>
      </c>
      <c r="V15" s="19">
        <v>0.33231153912640599</v>
      </c>
      <c r="W15" s="19">
        <v>0.113690685185086</v>
      </c>
      <c r="X15" s="19">
        <v>0.157537671481152</v>
      </c>
      <c r="Y15" s="19">
        <v>0.18557652441501599</v>
      </c>
      <c r="Z15" s="19">
        <v>0.26695667299473902</v>
      </c>
      <c r="AA15" s="19">
        <v>0.30431788869829401</v>
      </c>
      <c r="AB15" s="19">
        <v>0.250725410824509</v>
      </c>
      <c r="AC15" s="19">
        <v>0.33103950938296101</v>
      </c>
      <c r="AD15" s="19">
        <v>6.1975020574420302E-2</v>
      </c>
      <c r="AE15" s="19"/>
      <c r="AF15" s="19">
        <v>0.31179611232189602</v>
      </c>
      <c r="AG15" s="19">
        <v>0.198698370980084</v>
      </c>
      <c r="AH15" s="19">
        <v>0.413599569735216</v>
      </c>
      <c r="AI15" s="19">
        <v>0.195282704219091</v>
      </c>
      <c r="AJ15" s="19">
        <v>0.17358083346493799</v>
      </c>
      <c r="AK15" s="19"/>
      <c r="AL15" s="19">
        <v>0.193583309498573</v>
      </c>
      <c r="AM15" s="19">
        <v>0.28571350695091702</v>
      </c>
      <c r="AN15" s="19">
        <v>0.31799906222855101</v>
      </c>
      <c r="AO15" s="19">
        <v>0.250884598347767</v>
      </c>
      <c r="AP15" s="19">
        <v>0.22580014298415099</v>
      </c>
      <c r="AQ15" s="19">
        <v>0.29541891356997602</v>
      </c>
      <c r="AR15" s="19"/>
      <c r="AS15" s="19">
        <v>0.27398949455277299</v>
      </c>
      <c r="AT15" s="19">
        <v>0.25320752747217701</v>
      </c>
      <c r="AU15" s="19">
        <v>0.19485899475733001</v>
      </c>
      <c r="AV15" s="19">
        <v>0.30453728957185999</v>
      </c>
      <c r="AW15" s="19">
        <v>0.12101534777721</v>
      </c>
      <c r="AX15" s="19"/>
      <c r="AY15" s="19">
        <v>0.364244445008229</v>
      </c>
      <c r="AZ15" s="19">
        <v>0.219837093854993</v>
      </c>
      <c r="BA15" s="19">
        <v>0.18999870071602201</v>
      </c>
      <c r="BB15" s="19">
        <v>0.19953878764837199</v>
      </c>
      <c r="BC15" s="19">
        <v>0.199716826529099</v>
      </c>
      <c r="BD15" s="19"/>
      <c r="BE15" s="19">
        <v>9.6922998917679304E-2</v>
      </c>
      <c r="BF15" s="19">
        <v>0.25310606933617302</v>
      </c>
      <c r="BG15" s="19">
        <v>0.25594990707778298</v>
      </c>
      <c r="BH15" s="19">
        <v>0.248666700481984</v>
      </c>
      <c r="BI15" s="19"/>
      <c r="BJ15" s="19">
        <v>5.6215842128610603E-2</v>
      </c>
      <c r="BK15" s="19">
        <v>4.5428783829112501E-2</v>
      </c>
      <c r="BL15" s="19">
        <v>0.24021741550540801</v>
      </c>
      <c r="BM15" s="19">
        <v>0.31751152279777001</v>
      </c>
      <c r="BN15" s="19"/>
      <c r="BO15" s="19">
        <v>4.4998362292891801E-2</v>
      </c>
      <c r="BP15" s="19">
        <v>0.15684792517019</v>
      </c>
      <c r="BQ15" s="19">
        <v>0.30476876312774998</v>
      </c>
      <c r="BR15" s="19"/>
      <c r="BS15" s="19">
        <v>0.21724808017442099</v>
      </c>
      <c r="BT15" s="19">
        <v>0.27386147128113902</v>
      </c>
      <c r="BU15" s="19"/>
      <c r="BV15" s="19">
        <v>0.25342731852559802</v>
      </c>
      <c r="BW15" s="19">
        <v>0.24452838788058701</v>
      </c>
      <c r="BX15" s="19">
        <v>0.25352438422329798</v>
      </c>
      <c r="BY15" s="19"/>
      <c r="BZ15" s="19">
        <v>0.29957994277719902</v>
      </c>
      <c r="CA15" s="19">
        <v>0.17246874454873401</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413</v>
      </c>
      <c r="E2" s="26"/>
      <c r="F2" s="26"/>
      <c r="G2" s="26"/>
      <c r="H2" s="26"/>
      <c r="I2" s="26"/>
      <c r="J2" s="26"/>
      <c r="K2" s="26"/>
      <c r="L2" s="26"/>
    </row>
    <row r="6" spans="2:12" ht="49.95" customHeight="1" x14ac:dyDescent="0.3">
      <c r="B6" s="20" t="s">
        <v>15</v>
      </c>
      <c r="C6" s="20" t="s">
        <v>315</v>
      </c>
      <c r="D6" s="20" t="s">
        <v>318</v>
      </c>
      <c r="E6" s="20" t="s">
        <v>392</v>
      </c>
      <c r="F6" s="20" t="s">
        <v>312</v>
      </c>
      <c r="G6" s="20" t="s">
        <v>391</v>
      </c>
      <c r="H6" s="20" t="s">
        <v>319</v>
      </c>
      <c r="I6" s="20" t="s">
        <v>316</v>
      </c>
      <c r="J6" s="20" t="s">
        <v>320</v>
      </c>
      <c r="K6" s="20" t="s">
        <v>314</v>
      </c>
    </row>
    <row r="7" spans="2:12" x14ac:dyDescent="0.3">
      <c r="B7" s="18" t="s">
        <v>321</v>
      </c>
      <c r="C7" s="17">
        <v>7.3387540316386501E-2</v>
      </c>
      <c r="D7" s="17">
        <v>9.4929850649279002E-2</v>
      </c>
      <c r="E7" s="17">
        <v>5.8201302810041003E-2</v>
      </c>
      <c r="F7" s="17">
        <v>3.0556492250470801E-2</v>
      </c>
      <c r="G7" s="17">
        <v>0.133130880258473</v>
      </c>
      <c r="H7" s="17">
        <v>9.4603383998664095E-2</v>
      </c>
      <c r="I7" s="17">
        <v>0.24941498824665401</v>
      </c>
      <c r="J7" s="17">
        <v>0.15446145343981699</v>
      </c>
      <c r="K7" s="17">
        <v>9.6424864361971993E-2</v>
      </c>
    </row>
    <row r="8" spans="2:12" x14ac:dyDescent="0.3">
      <c r="B8" s="18" t="s">
        <v>322</v>
      </c>
      <c r="C8" s="17">
        <v>0.144084658661745</v>
      </c>
      <c r="D8" s="17">
        <v>0.214450463577329</v>
      </c>
      <c r="E8" s="17">
        <v>0.10004354691464699</v>
      </c>
      <c r="F8" s="17">
        <v>7.4270319469136495E-2</v>
      </c>
      <c r="G8" s="17">
        <v>0.18637439887077101</v>
      </c>
      <c r="H8" s="17">
        <v>0.198234893907172</v>
      </c>
      <c r="I8" s="17">
        <v>0.304964791298937</v>
      </c>
      <c r="J8" s="17">
        <v>0.23157063831580699</v>
      </c>
      <c r="K8" s="17">
        <v>0.165563017578089</v>
      </c>
    </row>
    <row r="9" spans="2:12" x14ac:dyDescent="0.3">
      <c r="B9" s="18" t="s">
        <v>323</v>
      </c>
      <c r="C9" s="17">
        <v>0.27832327738144902</v>
      </c>
      <c r="D9" s="17">
        <v>0.27153469880832498</v>
      </c>
      <c r="E9" s="17">
        <v>0.149509468022474</v>
      </c>
      <c r="F9" s="17">
        <v>0.10748665899033</v>
      </c>
      <c r="G9" s="17">
        <v>0.275463868771057</v>
      </c>
      <c r="H9" s="17">
        <v>0.24414246023189301</v>
      </c>
      <c r="I9" s="17">
        <v>0.24114294983047099</v>
      </c>
      <c r="J9" s="17">
        <v>0.26046644149446502</v>
      </c>
      <c r="K9" s="17">
        <v>0.201768945959763</v>
      </c>
    </row>
    <row r="10" spans="2:12" x14ac:dyDescent="0.3">
      <c r="B10" s="18" t="s">
        <v>324</v>
      </c>
      <c r="C10" s="17">
        <v>0.18749327501808699</v>
      </c>
      <c r="D10" s="17">
        <v>0.19253370904363301</v>
      </c>
      <c r="E10" s="17">
        <v>0.220457144697985</v>
      </c>
      <c r="F10" s="17">
        <v>9.3501744213896898E-2</v>
      </c>
      <c r="G10" s="17">
        <v>0.17223276418115999</v>
      </c>
      <c r="H10" s="17">
        <v>0.21382103418375401</v>
      </c>
      <c r="I10" s="17">
        <v>0.10977196408667</v>
      </c>
      <c r="J10" s="17">
        <v>0.14600112873576099</v>
      </c>
      <c r="K10" s="17">
        <v>0.19487557492601301</v>
      </c>
    </row>
    <row r="11" spans="2:12" x14ac:dyDescent="0.3">
      <c r="B11" s="18" t="s">
        <v>325</v>
      </c>
      <c r="C11" s="17">
        <v>0.17074306503608</v>
      </c>
      <c r="D11" s="17">
        <v>0.12820131900477</v>
      </c>
      <c r="E11" s="17">
        <v>0.21784125239195101</v>
      </c>
      <c r="F11" s="17">
        <v>0.12158787774398699</v>
      </c>
      <c r="G11" s="17">
        <v>0.117197233940619</v>
      </c>
      <c r="H11" s="17">
        <v>0.142187724084961</v>
      </c>
      <c r="I11" s="17">
        <v>5.9534905004253298E-2</v>
      </c>
      <c r="J11" s="17">
        <v>0.109139276243817</v>
      </c>
      <c r="K11" s="17">
        <v>0.19117343421514299</v>
      </c>
    </row>
    <row r="12" spans="2:12" x14ac:dyDescent="0.3">
      <c r="B12" s="18" t="s">
        <v>326</v>
      </c>
      <c r="C12" s="17">
        <v>0.115526866661234</v>
      </c>
      <c r="D12" s="17">
        <v>7.0858167198356206E-2</v>
      </c>
      <c r="E12" s="17">
        <v>0.18032599320158499</v>
      </c>
      <c r="F12" s="17">
        <v>0.32354659054214902</v>
      </c>
      <c r="G12" s="17">
        <v>8.7846977442554305E-2</v>
      </c>
      <c r="H12" s="17">
        <v>8.0420481363889698E-2</v>
      </c>
      <c r="I12" s="17">
        <v>2.8171646080723999E-2</v>
      </c>
      <c r="J12" s="17">
        <v>6.9778306635062598E-2</v>
      </c>
      <c r="K12" s="17">
        <v>9.6899998040754706E-2</v>
      </c>
    </row>
    <row r="13" spans="2:12" x14ac:dyDescent="0.3">
      <c r="B13" s="18" t="s">
        <v>327</v>
      </c>
      <c r="C13" s="17">
        <v>3.04413169250181E-2</v>
      </c>
      <c r="D13" s="17">
        <v>2.74917917183077E-2</v>
      </c>
      <c r="E13" s="17">
        <v>7.3621291961316601E-2</v>
      </c>
      <c r="F13" s="17">
        <v>0.24905031679002901</v>
      </c>
      <c r="G13" s="17">
        <v>2.77538765353662E-2</v>
      </c>
      <c r="H13" s="17">
        <v>2.65900222296672E-2</v>
      </c>
      <c r="I13" s="17">
        <v>6.9987554522906803E-3</v>
      </c>
      <c r="J13" s="17">
        <v>2.8582755135269901E-2</v>
      </c>
      <c r="K13" s="17">
        <v>5.3294164918265198E-2</v>
      </c>
    </row>
    <row r="14" spans="2:12" x14ac:dyDescent="0.3">
      <c r="B14" s="16" t="s">
        <v>329</v>
      </c>
      <c r="C14" s="16"/>
      <c r="D14" s="16"/>
      <c r="E14" s="16"/>
      <c r="F14" s="16"/>
      <c r="G14" s="16"/>
      <c r="H14" s="16"/>
      <c r="I14" s="16"/>
      <c r="J14" s="16"/>
      <c r="K14" s="16"/>
    </row>
    <row r="15" spans="2:12" x14ac:dyDescent="0.3">
      <c r="B15" t="s">
        <v>108</v>
      </c>
    </row>
    <row r="16" spans="2:12" x14ac:dyDescent="0.3">
      <c r="B16" t="s">
        <v>109</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702</v>
      </c>
      <c r="D7" s="10">
        <v>348</v>
      </c>
      <c r="E7" s="10">
        <v>351</v>
      </c>
      <c r="F7" s="10"/>
      <c r="G7" s="10">
        <v>103</v>
      </c>
      <c r="H7" s="10">
        <v>111</v>
      </c>
      <c r="I7" s="10">
        <v>124</v>
      </c>
      <c r="J7" s="10">
        <v>105</v>
      </c>
      <c r="K7" s="10">
        <v>112</v>
      </c>
      <c r="L7" s="10">
        <v>147</v>
      </c>
      <c r="M7" s="10"/>
      <c r="N7" s="10">
        <v>208</v>
      </c>
      <c r="O7" s="10">
        <v>164</v>
      </c>
      <c r="P7" s="10">
        <v>180</v>
      </c>
      <c r="Q7" s="10">
        <v>148</v>
      </c>
      <c r="R7" s="10"/>
      <c r="S7" s="10">
        <v>95</v>
      </c>
      <c r="T7" s="10">
        <v>100</v>
      </c>
      <c r="U7" s="10">
        <v>58</v>
      </c>
      <c r="V7" s="10">
        <v>62</v>
      </c>
      <c r="W7" s="10">
        <v>53</v>
      </c>
      <c r="X7" s="10">
        <v>59</v>
      </c>
      <c r="Y7" s="10">
        <v>65</v>
      </c>
      <c r="Z7" s="10">
        <v>25</v>
      </c>
      <c r="AA7" s="10">
        <v>79</v>
      </c>
      <c r="AB7" s="10">
        <v>59</v>
      </c>
      <c r="AC7" s="10">
        <v>25</v>
      </c>
      <c r="AD7" s="10">
        <v>22</v>
      </c>
      <c r="AE7" s="10"/>
      <c r="AF7" s="10">
        <v>132</v>
      </c>
      <c r="AG7" s="10">
        <v>248</v>
      </c>
      <c r="AH7" s="10">
        <v>55</v>
      </c>
      <c r="AI7" s="10">
        <v>96</v>
      </c>
      <c r="AJ7" s="10">
        <v>40</v>
      </c>
      <c r="AK7" s="10"/>
      <c r="AL7" s="10">
        <v>180</v>
      </c>
      <c r="AM7" s="10">
        <v>108</v>
      </c>
      <c r="AN7" s="10">
        <v>60</v>
      </c>
      <c r="AO7" s="10">
        <v>161</v>
      </c>
      <c r="AP7" s="10">
        <v>46</v>
      </c>
      <c r="AQ7" s="10">
        <v>71</v>
      </c>
      <c r="AR7" s="10"/>
      <c r="AS7" s="10">
        <v>110</v>
      </c>
      <c r="AT7" s="10">
        <v>349</v>
      </c>
      <c r="AU7" s="10">
        <v>160</v>
      </c>
      <c r="AV7" s="10">
        <v>70</v>
      </c>
      <c r="AW7" s="10">
        <v>12</v>
      </c>
      <c r="AX7" s="10"/>
      <c r="AY7" s="10">
        <v>170</v>
      </c>
      <c r="AZ7" s="10">
        <v>277</v>
      </c>
      <c r="BA7" s="10">
        <v>139</v>
      </c>
      <c r="BB7" s="10">
        <v>82</v>
      </c>
      <c r="BC7" s="10">
        <v>30</v>
      </c>
      <c r="BD7" s="10"/>
      <c r="BE7" s="10">
        <v>27</v>
      </c>
      <c r="BF7" s="10">
        <v>132</v>
      </c>
      <c r="BG7" s="10">
        <v>340</v>
      </c>
      <c r="BH7" s="10">
        <v>200</v>
      </c>
      <c r="BI7" s="10"/>
      <c r="BJ7" s="10">
        <v>97</v>
      </c>
      <c r="BK7" s="10">
        <v>53</v>
      </c>
      <c r="BL7" s="10">
        <v>170</v>
      </c>
      <c r="BM7" s="10">
        <v>378</v>
      </c>
      <c r="BN7" s="10"/>
      <c r="BO7" s="10">
        <v>104</v>
      </c>
      <c r="BP7" s="10">
        <v>101</v>
      </c>
      <c r="BQ7" s="10">
        <v>496</v>
      </c>
      <c r="BR7" s="10"/>
      <c r="BS7" s="10">
        <v>404</v>
      </c>
      <c r="BT7" s="10">
        <v>296</v>
      </c>
      <c r="BU7" s="10"/>
      <c r="BV7" s="10">
        <v>164</v>
      </c>
      <c r="BW7" s="10">
        <v>266</v>
      </c>
      <c r="BX7" s="10">
        <v>237</v>
      </c>
      <c r="BY7" s="10"/>
      <c r="BZ7" s="10">
        <v>41</v>
      </c>
      <c r="CA7" s="10">
        <v>43</v>
      </c>
    </row>
    <row r="8" spans="2:79" ht="30" customHeight="1" x14ac:dyDescent="0.3">
      <c r="B8" s="11" t="s">
        <v>20</v>
      </c>
      <c r="C8" s="11">
        <v>701</v>
      </c>
      <c r="D8" s="11">
        <v>354</v>
      </c>
      <c r="E8" s="11">
        <v>345</v>
      </c>
      <c r="F8" s="11"/>
      <c r="G8" s="11">
        <v>96</v>
      </c>
      <c r="H8" s="11">
        <v>118</v>
      </c>
      <c r="I8" s="11">
        <v>124</v>
      </c>
      <c r="J8" s="11">
        <v>123</v>
      </c>
      <c r="K8" s="11">
        <v>103</v>
      </c>
      <c r="L8" s="11">
        <v>137</v>
      </c>
      <c r="M8" s="11"/>
      <c r="N8" s="11">
        <v>192</v>
      </c>
      <c r="O8" s="11">
        <v>168</v>
      </c>
      <c r="P8" s="11">
        <v>188</v>
      </c>
      <c r="Q8" s="11">
        <v>152</v>
      </c>
      <c r="R8" s="11"/>
      <c r="S8" s="11">
        <v>91</v>
      </c>
      <c r="T8" s="11">
        <v>95</v>
      </c>
      <c r="U8" s="11">
        <v>58</v>
      </c>
      <c r="V8" s="11">
        <v>61</v>
      </c>
      <c r="W8" s="11">
        <v>53</v>
      </c>
      <c r="X8" s="11">
        <v>57</v>
      </c>
      <c r="Y8" s="11">
        <v>60</v>
      </c>
      <c r="Z8" s="11">
        <v>27</v>
      </c>
      <c r="AA8" s="11">
        <v>73</v>
      </c>
      <c r="AB8" s="11">
        <v>67</v>
      </c>
      <c r="AC8" s="11">
        <v>33</v>
      </c>
      <c r="AD8" s="11">
        <v>27</v>
      </c>
      <c r="AE8" s="11"/>
      <c r="AF8" s="11">
        <v>126</v>
      </c>
      <c r="AG8" s="11">
        <v>246</v>
      </c>
      <c r="AH8" s="11">
        <v>55</v>
      </c>
      <c r="AI8" s="11">
        <v>97</v>
      </c>
      <c r="AJ8" s="11">
        <v>40</v>
      </c>
      <c r="AK8" s="11"/>
      <c r="AL8" s="11">
        <v>175</v>
      </c>
      <c r="AM8" s="11">
        <v>104</v>
      </c>
      <c r="AN8" s="11">
        <v>59</v>
      </c>
      <c r="AO8" s="11">
        <v>162</v>
      </c>
      <c r="AP8" s="11">
        <v>46</v>
      </c>
      <c r="AQ8" s="11">
        <v>73</v>
      </c>
      <c r="AR8" s="11"/>
      <c r="AS8" s="11">
        <v>108</v>
      </c>
      <c r="AT8" s="11">
        <v>349</v>
      </c>
      <c r="AU8" s="11">
        <v>160</v>
      </c>
      <c r="AV8" s="11">
        <v>70</v>
      </c>
      <c r="AW8" s="11">
        <v>13</v>
      </c>
      <c r="AX8" s="11"/>
      <c r="AY8" s="11">
        <v>167</v>
      </c>
      <c r="AZ8" s="11">
        <v>278</v>
      </c>
      <c r="BA8" s="11">
        <v>140</v>
      </c>
      <c r="BB8" s="11">
        <v>82</v>
      </c>
      <c r="BC8" s="11">
        <v>31</v>
      </c>
      <c r="BD8" s="11"/>
      <c r="BE8" s="11">
        <v>26</v>
      </c>
      <c r="BF8" s="11">
        <v>133</v>
      </c>
      <c r="BG8" s="11">
        <v>341</v>
      </c>
      <c r="BH8" s="11">
        <v>199</v>
      </c>
      <c r="BI8" s="11"/>
      <c r="BJ8" s="11">
        <v>101</v>
      </c>
      <c r="BK8" s="11">
        <v>51</v>
      </c>
      <c r="BL8" s="11">
        <v>171</v>
      </c>
      <c r="BM8" s="11">
        <v>374</v>
      </c>
      <c r="BN8" s="11"/>
      <c r="BO8" s="11">
        <v>108</v>
      </c>
      <c r="BP8" s="11">
        <v>101</v>
      </c>
      <c r="BQ8" s="11">
        <v>492</v>
      </c>
      <c r="BR8" s="11"/>
      <c r="BS8" s="11">
        <v>399</v>
      </c>
      <c r="BT8" s="11">
        <v>300</v>
      </c>
      <c r="BU8" s="11"/>
      <c r="BV8" s="11">
        <v>164</v>
      </c>
      <c r="BW8" s="11">
        <v>269</v>
      </c>
      <c r="BX8" s="11">
        <v>233</v>
      </c>
      <c r="BY8" s="11"/>
      <c r="BZ8" s="11">
        <v>42</v>
      </c>
      <c r="CA8" s="11">
        <v>42</v>
      </c>
    </row>
    <row r="9" spans="2:79" x14ac:dyDescent="0.3">
      <c r="B9" s="18" t="s">
        <v>321</v>
      </c>
      <c r="C9" s="17">
        <v>7.3387540316386501E-2</v>
      </c>
      <c r="D9" s="17">
        <v>9.2662325183769198E-2</v>
      </c>
      <c r="E9" s="17">
        <v>5.1407542627794997E-2</v>
      </c>
      <c r="F9" s="17"/>
      <c r="G9" s="17">
        <v>0.155821682394401</v>
      </c>
      <c r="H9" s="17">
        <v>0.116496970268918</v>
      </c>
      <c r="I9" s="17">
        <v>7.7431719054576395E-2</v>
      </c>
      <c r="J9" s="17">
        <v>2.89832905762013E-2</v>
      </c>
      <c r="K9" s="17">
        <v>7.4747155615903602E-2</v>
      </c>
      <c r="L9" s="17">
        <v>1.36740063024899E-2</v>
      </c>
      <c r="M9" s="17"/>
      <c r="N9" s="17">
        <v>9.0835096052344605E-2</v>
      </c>
      <c r="O9" s="17">
        <v>6.4751476204630898E-2</v>
      </c>
      <c r="P9" s="17">
        <v>7.0172977520893506E-2</v>
      </c>
      <c r="Q9" s="17">
        <v>6.5899407710865401E-2</v>
      </c>
      <c r="R9" s="17"/>
      <c r="S9" s="17">
        <v>0.122258778156156</v>
      </c>
      <c r="T9" s="17">
        <v>4.0232168778800002E-2</v>
      </c>
      <c r="U9" s="17">
        <v>8.4059130729341694E-2</v>
      </c>
      <c r="V9" s="17">
        <v>5.1636713794989297E-2</v>
      </c>
      <c r="W9" s="17">
        <v>0.115818349548118</v>
      </c>
      <c r="X9" s="17">
        <v>5.2389880137233197E-2</v>
      </c>
      <c r="Y9" s="17">
        <v>0</v>
      </c>
      <c r="Z9" s="17">
        <v>8.5325292187437299E-2</v>
      </c>
      <c r="AA9" s="17">
        <v>0.110610370754278</v>
      </c>
      <c r="AB9" s="17">
        <v>6.6079159115713104E-2</v>
      </c>
      <c r="AC9" s="17">
        <v>2.92518228109322E-2</v>
      </c>
      <c r="AD9" s="17">
        <v>0.13441116391170199</v>
      </c>
      <c r="AE9" s="17"/>
      <c r="AF9" s="17">
        <v>7.2579779193297403E-2</v>
      </c>
      <c r="AG9" s="17">
        <v>8.1960453286778395E-2</v>
      </c>
      <c r="AH9" s="17">
        <v>5.7042688230756401E-2</v>
      </c>
      <c r="AI9" s="17">
        <v>7.0204428770829205E-2</v>
      </c>
      <c r="AJ9" s="17">
        <v>2.5030552298622302E-2</v>
      </c>
      <c r="AK9" s="17"/>
      <c r="AL9" s="17">
        <v>9.8968585011271898E-2</v>
      </c>
      <c r="AM9" s="17">
        <v>0.106682594142051</v>
      </c>
      <c r="AN9" s="17">
        <v>3.2282260882155099E-2</v>
      </c>
      <c r="AO9" s="17">
        <v>6.6084776786905899E-2</v>
      </c>
      <c r="AP9" s="17">
        <v>4.1467265528050502E-2</v>
      </c>
      <c r="AQ9" s="17">
        <v>2.7120432168077899E-2</v>
      </c>
      <c r="AR9" s="17"/>
      <c r="AS9" s="17">
        <v>0.1097658986524</v>
      </c>
      <c r="AT9" s="17">
        <v>7.0010093270958307E-2</v>
      </c>
      <c r="AU9" s="17">
        <v>4.2986175438020698E-2</v>
      </c>
      <c r="AV9" s="17">
        <v>8.6933532821734105E-2</v>
      </c>
      <c r="AW9" s="17">
        <v>0.171001950010192</v>
      </c>
      <c r="AX9" s="17"/>
      <c r="AY9" s="17">
        <v>0.116730172417383</v>
      </c>
      <c r="AZ9" s="17">
        <v>6.1029460959899397E-2</v>
      </c>
      <c r="BA9" s="17">
        <v>4.0765070469238003E-2</v>
      </c>
      <c r="BB9" s="17">
        <v>7.4784636738427598E-2</v>
      </c>
      <c r="BC9" s="17">
        <v>0.103737114715287</v>
      </c>
      <c r="BD9" s="17"/>
      <c r="BE9" s="17">
        <v>0.10776786098722101</v>
      </c>
      <c r="BF9" s="17">
        <v>3.34955595260681E-2</v>
      </c>
      <c r="BG9" s="17">
        <v>7.5679151478211401E-2</v>
      </c>
      <c r="BH9" s="17">
        <v>8.7743396999109796E-2</v>
      </c>
      <c r="BI9" s="17"/>
      <c r="BJ9" s="17">
        <v>9.9333634985395797E-2</v>
      </c>
      <c r="BK9" s="17">
        <v>0.13551187684110899</v>
      </c>
      <c r="BL9" s="17">
        <v>3.8397564160689297E-2</v>
      </c>
      <c r="BM9" s="17">
        <v>7.4624212864932093E-2</v>
      </c>
      <c r="BN9" s="17"/>
      <c r="BO9" s="17">
        <v>8.2499249447378104E-2</v>
      </c>
      <c r="BP9" s="17">
        <v>8.2151192609718302E-2</v>
      </c>
      <c r="BQ9" s="17">
        <v>6.7281738559978599E-2</v>
      </c>
      <c r="BR9" s="17"/>
      <c r="BS9" s="17">
        <v>7.5485731747590601E-2</v>
      </c>
      <c r="BT9" s="17">
        <v>7.1133024727938199E-2</v>
      </c>
      <c r="BU9" s="17"/>
      <c r="BV9" s="17">
        <v>3.0609911657488598E-2</v>
      </c>
      <c r="BW9" s="17">
        <v>8.4800706429707495E-2</v>
      </c>
      <c r="BX9" s="17">
        <v>9.7010528257755996E-2</v>
      </c>
      <c r="BY9" s="17"/>
      <c r="BZ9" s="17">
        <v>0.101442400847318</v>
      </c>
      <c r="CA9" s="17">
        <v>0.17406801535640501</v>
      </c>
    </row>
    <row r="10" spans="2:79" x14ac:dyDescent="0.3">
      <c r="B10" s="18" t="s">
        <v>322</v>
      </c>
      <c r="C10" s="17">
        <v>0.144084658661745</v>
      </c>
      <c r="D10" s="17">
        <v>0.145477440315433</v>
      </c>
      <c r="E10" s="17">
        <v>0.14381313152690101</v>
      </c>
      <c r="F10" s="17"/>
      <c r="G10" s="17">
        <v>0.22584262845669101</v>
      </c>
      <c r="H10" s="17">
        <v>0.17481692443195099</v>
      </c>
      <c r="I10" s="17">
        <v>0.21685028765811501</v>
      </c>
      <c r="J10" s="17">
        <v>7.8001073427022602E-2</v>
      </c>
      <c r="K10" s="17">
        <v>0.10744157611807401</v>
      </c>
      <c r="L10" s="17">
        <v>8.1349515812814105E-2</v>
      </c>
      <c r="M10" s="17"/>
      <c r="N10" s="17">
        <v>0.174596554485905</v>
      </c>
      <c r="O10" s="17">
        <v>0.17073894279913801</v>
      </c>
      <c r="P10" s="17">
        <v>0.111252660465187</v>
      </c>
      <c r="Q10" s="17">
        <v>0.118695932234421</v>
      </c>
      <c r="R10" s="17"/>
      <c r="S10" s="17">
        <v>0.24423950584047799</v>
      </c>
      <c r="T10" s="17">
        <v>0.12974711104815301</v>
      </c>
      <c r="U10" s="17">
        <v>0.13690674822603099</v>
      </c>
      <c r="V10" s="17">
        <v>0.16797527049219799</v>
      </c>
      <c r="W10" s="17">
        <v>5.61841775997571E-2</v>
      </c>
      <c r="X10" s="17">
        <v>0.133731967434538</v>
      </c>
      <c r="Y10" s="17">
        <v>0.15172802700238</v>
      </c>
      <c r="Z10" s="17">
        <v>8.5841598701402899E-2</v>
      </c>
      <c r="AA10" s="17">
        <v>0.185265101723431</v>
      </c>
      <c r="AB10" s="17">
        <v>9.3195933434489397E-2</v>
      </c>
      <c r="AC10" s="17">
        <v>0.11504873796698099</v>
      </c>
      <c r="AD10" s="17">
        <v>0.106615096475462</v>
      </c>
      <c r="AE10" s="17"/>
      <c r="AF10" s="17">
        <v>0.124146131983241</v>
      </c>
      <c r="AG10" s="17">
        <v>0.16596850486864201</v>
      </c>
      <c r="AH10" s="17">
        <v>0.19521279248982101</v>
      </c>
      <c r="AI10" s="17">
        <v>7.5938994439959606E-2</v>
      </c>
      <c r="AJ10" s="17">
        <v>0.20270620918825899</v>
      </c>
      <c r="AK10" s="17"/>
      <c r="AL10" s="17">
        <v>0.218807570478049</v>
      </c>
      <c r="AM10" s="17">
        <v>0.13234104884009501</v>
      </c>
      <c r="AN10" s="17">
        <v>0.21214538943493499</v>
      </c>
      <c r="AO10" s="17">
        <v>9.9643433760318895E-2</v>
      </c>
      <c r="AP10" s="17">
        <v>0.13746246687688199</v>
      </c>
      <c r="AQ10" s="17">
        <v>0.101418915046334</v>
      </c>
      <c r="AR10" s="17"/>
      <c r="AS10" s="17">
        <v>0.21393465925838401</v>
      </c>
      <c r="AT10" s="17">
        <v>0.13683274905659601</v>
      </c>
      <c r="AU10" s="17">
        <v>0.116934008065623</v>
      </c>
      <c r="AV10" s="17">
        <v>0.15071051164160301</v>
      </c>
      <c r="AW10" s="17">
        <v>6.5642430061174595E-2</v>
      </c>
      <c r="AX10" s="17"/>
      <c r="AY10" s="17">
        <v>0.132427724333601</v>
      </c>
      <c r="AZ10" s="17">
        <v>0.17635479882383301</v>
      </c>
      <c r="BA10" s="17">
        <v>0.12095658514964699</v>
      </c>
      <c r="BB10" s="17">
        <v>0.125781915970924</v>
      </c>
      <c r="BC10" s="17">
        <v>8.9139352211681497E-2</v>
      </c>
      <c r="BD10" s="17"/>
      <c r="BE10" s="17">
        <v>0.159224396239009</v>
      </c>
      <c r="BF10" s="17">
        <v>0.124846446573062</v>
      </c>
      <c r="BG10" s="17">
        <v>0.131844218910911</v>
      </c>
      <c r="BH10" s="17">
        <v>0.173523543031115</v>
      </c>
      <c r="BI10" s="17"/>
      <c r="BJ10" s="17">
        <v>0.10964551825103901</v>
      </c>
      <c r="BK10" s="17">
        <v>0.19763883799714099</v>
      </c>
      <c r="BL10" s="17">
        <v>9.7935775005644099E-2</v>
      </c>
      <c r="BM10" s="17">
        <v>0.163118411253449</v>
      </c>
      <c r="BN10" s="17"/>
      <c r="BO10" s="17">
        <v>0.16397769724227501</v>
      </c>
      <c r="BP10" s="17">
        <v>0.15499909968174599</v>
      </c>
      <c r="BQ10" s="17">
        <v>0.13785156158912701</v>
      </c>
      <c r="BR10" s="17"/>
      <c r="BS10" s="17">
        <v>0.13822384622186101</v>
      </c>
      <c r="BT10" s="17">
        <v>0.14969976710621999</v>
      </c>
      <c r="BU10" s="17"/>
      <c r="BV10" s="17">
        <v>0.148674627098135</v>
      </c>
      <c r="BW10" s="17">
        <v>0.13054744019995401</v>
      </c>
      <c r="BX10" s="17">
        <v>0.15677611703143299</v>
      </c>
      <c r="BY10" s="17"/>
      <c r="BZ10" s="17">
        <v>0.110499489772308</v>
      </c>
      <c r="CA10" s="17">
        <v>0.26590995570274201</v>
      </c>
    </row>
    <row r="11" spans="2:79" x14ac:dyDescent="0.3">
      <c r="B11" s="18" t="s">
        <v>323</v>
      </c>
      <c r="C11" s="17">
        <v>0.27832327738144902</v>
      </c>
      <c r="D11" s="17">
        <v>0.245307605372176</v>
      </c>
      <c r="E11" s="17">
        <v>0.31443757713403098</v>
      </c>
      <c r="F11" s="17"/>
      <c r="G11" s="17">
        <v>0.25413672843838703</v>
      </c>
      <c r="H11" s="17">
        <v>0.31724040397959602</v>
      </c>
      <c r="I11" s="17">
        <v>0.23777242416679101</v>
      </c>
      <c r="J11" s="17">
        <v>0.35271924471015997</v>
      </c>
      <c r="K11" s="17">
        <v>0.27681143028664801</v>
      </c>
      <c r="L11" s="17">
        <v>0.232849386621514</v>
      </c>
      <c r="M11" s="17"/>
      <c r="N11" s="17">
        <v>0.29286478114859699</v>
      </c>
      <c r="O11" s="17">
        <v>0.28402293905751602</v>
      </c>
      <c r="P11" s="17">
        <v>0.27574477200920799</v>
      </c>
      <c r="Q11" s="17">
        <v>0.26064910071560199</v>
      </c>
      <c r="R11" s="17"/>
      <c r="S11" s="17">
        <v>0.22362392062547301</v>
      </c>
      <c r="T11" s="17">
        <v>0.26357233866445701</v>
      </c>
      <c r="U11" s="17">
        <v>0.20572530043905801</v>
      </c>
      <c r="V11" s="17">
        <v>0.29145435749862197</v>
      </c>
      <c r="W11" s="17">
        <v>0.32347110060690898</v>
      </c>
      <c r="X11" s="17">
        <v>0.24444971606357299</v>
      </c>
      <c r="Y11" s="17">
        <v>0.29400320804580699</v>
      </c>
      <c r="Z11" s="17">
        <v>0.47661906004701599</v>
      </c>
      <c r="AA11" s="17">
        <v>0.31313652772523698</v>
      </c>
      <c r="AB11" s="17">
        <v>0.20316984427378901</v>
      </c>
      <c r="AC11" s="17">
        <v>0.332985572452695</v>
      </c>
      <c r="AD11" s="17">
        <v>0.41459931456001797</v>
      </c>
      <c r="AE11" s="17"/>
      <c r="AF11" s="17">
        <v>0.202602915907033</v>
      </c>
      <c r="AG11" s="17">
        <v>0.314493212177262</v>
      </c>
      <c r="AH11" s="17">
        <v>0.303386112244797</v>
      </c>
      <c r="AI11" s="17">
        <v>0.22667756079437401</v>
      </c>
      <c r="AJ11" s="17">
        <v>0.27466880493625501</v>
      </c>
      <c r="AK11" s="17"/>
      <c r="AL11" s="17">
        <v>0.29698498140003998</v>
      </c>
      <c r="AM11" s="17">
        <v>0.21062554126865499</v>
      </c>
      <c r="AN11" s="17">
        <v>0.26842191583592001</v>
      </c>
      <c r="AO11" s="17">
        <v>0.23666725422801299</v>
      </c>
      <c r="AP11" s="17">
        <v>0.40778272963609702</v>
      </c>
      <c r="AQ11" s="17">
        <v>0.283221556043454</v>
      </c>
      <c r="AR11" s="17"/>
      <c r="AS11" s="17">
        <v>0.239097192228137</v>
      </c>
      <c r="AT11" s="17">
        <v>0.29537564826173601</v>
      </c>
      <c r="AU11" s="17">
        <v>0.28175069376268502</v>
      </c>
      <c r="AV11" s="17">
        <v>0.274734029290781</v>
      </c>
      <c r="AW11" s="17">
        <v>0.14284772845915999</v>
      </c>
      <c r="AX11" s="17"/>
      <c r="AY11" s="17">
        <v>0.200327931994532</v>
      </c>
      <c r="AZ11" s="17">
        <v>0.28399298421362801</v>
      </c>
      <c r="BA11" s="17">
        <v>0.38033331507409202</v>
      </c>
      <c r="BB11" s="17">
        <v>0.28774141176660201</v>
      </c>
      <c r="BC11" s="17">
        <v>0.19693576780441199</v>
      </c>
      <c r="BD11" s="17"/>
      <c r="BE11" s="17">
        <v>0.237172861202539</v>
      </c>
      <c r="BF11" s="17">
        <v>0.31736940581826001</v>
      </c>
      <c r="BG11" s="17">
        <v>0.266638289008365</v>
      </c>
      <c r="BH11" s="17">
        <v>0.28157570544251598</v>
      </c>
      <c r="BI11" s="17"/>
      <c r="BJ11" s="17">
        <v>0.21137435226732301</v>
      </c>
      <c r="BK11" s="17">
        <v>0.22218054614577301</v>
      </c>
      <c r="BL11" s="17">
        <v>0.29205555756415202</v>
      </c>
      <c r="BM11" s="17">
        <v>0.30069938082494702</v>
      </c>
      <c r="BN11" s="17"/>
      <c r="BO11" s="17">
        <v>0.238613982325285</v>
      </c>
      <c r="BP11" s="17">
        <v>0.26471283601434298</v>
      </c>
      <c r="BQ11" s="17">
        <v>0.290506459419691</v>
      </c>
      <c r="BR11" s="17"/>
      <c r="BS11" s="17">
        <v>0.27455248917400099</v>
      </c>
      <c r="BT11" s="17">
        <v>0.28536082964437398</v>
      </c>
      <c r="BU11" s="17"/>
      <c r="BV11" s="17">
        <v>0.34482677233099901</v>
      </c>
      <c r="BW11" s="17">
        <v>0.315743064297693</v>
      </c>
      <c r="BX11" s="17">
        <v>0.20849499652574699</v>
      </c>
      <c r="BY11" s="17"/>
      <c r="BZ11" s="17">
        <v>0.31308106301264899</v>
      </c>
      <c r="CA11" s="17">
        <v>0.23945494636513001</v>
      </c>
    </row>
    <row r="12" spans="2:79" x14ac:dyDescent="0.3">
      <c r="B12" s="18" t="s">
        <v>324</v>
      </c>
      <c r="C12" s="17">
        <v>0.18749327501808699</v>
      </c>
      <c r="D12" s="17">
        <v>0.16913452966790299</v>
      </c>
      <c r="E12" s="17">
        <v>0.20515802410689199</v>
      </c>
      <c r="F12" s="17"/>
      <c r="G12" s="17">
        <v>0.12940003476498799</v>
      </c>
      <c r="H12" s="17">
        <v>0.12378775066761299</v>
      </c>
      <c r="I12" s="17">
        <v>0.17376595911180501</v>
      </c>
      <c r="J12" s="17">
        <v>0.20859391323658899</v>
      </c>
      <c r="K12" s="17">
        <v>0.17541285419177299</v>
      </c>
      <c r="L12" s="17">
        <v>0.285633955769384</v>
      </c>
      <c r="M12" s="17"/>
      <c r="N12" s="17">
        <v>0.19686265867002001</v>
      </c>
      <c r="O12" s="17">
        <v>0.20332775430888</v>
      </c>
      <c r="P12" s="17">
        <v>0.189544315810039</v>
      </c>
      <c r="Q12" s="17">
        <v>0.15825649875398001</v>
      </c>
      <c r="R12" s="17"/>
      <c r="S12" s="17">
        <v>0.142555958868294</v>
      </c>
      <c r="T12" s="17">
        <v>0.27623931149880998</v>
      </c>
      <c r="U12" s="17">
        <v>0.22628114557159101</v>
      </c>
      <c r="V12" s="17">
        <v>0.14134255826105399</v>
      </c>
      <c r="W12" s="17">
        <v>0.219520188613441</v>
      </c>
      <c r="X12" s="17">
        <v>0.218400492091746</v>
      </c>
      <c r="Y12" s="17">
        <v>0.16175967068257899</v>
      </c>
      <c r="Z12" s="17">
        <v>0.14717520158428099</v>
      </c>
      <c r="AA12" s="17">
        <v>0.17650116464861901</v>
      </c>
      <c r="AB12" s="17">
        <v>0.22279016251393699</v>
      </c>
      <c r="AC12" s="17">
        <v>0.151871832713631</v>
      </c>
      <c r="AD12" s="17">
        <v>0</v>
      </c>
      <c r="AE12" s="17"/>
      <c r="AF12" s="17">
        <v>0.25067522449581697</v>
      </c>
      <c r="AG12" s="17">
        <v>0.17165795108064499</v>
      </c>
      <c r="AH12" s="17">
        <v>0.217559882497946</v>
      </c>
      <c r="AI12" s="17">
        <v>0.129355950237871</v>
      </c>
      <c r="AJ12" s="17">
        <v>0.29088121965680303</v>
      </c>
      <c r="AK12" s="17"/>
      <c r="AL12" s="17">
        <v>0.16662263606863101</v>
      </c>
      <c r="AM12" s="17">
        <v>0.20629958025449899</v>
      </c>
      <c r="AN12" s="17">
        <v>0.18289816349454599</v>
      </c>
      <c r="AO12" s="17">
        <v>0.165823679682922</v>
      </c>
      <c r="AP12" s="17">
        <v>0.212159779632661</v>
      </c>
      <c r="AQ12" s="17">
        <v>0.26772087935241301</v>
      </c>
      <c r="AR12" s="17"/>
      <c r="AS12" s="17">
        <v>0.14418521622098199</v>
      </c>
      <c r="AT12" s="17">
        <v>0.19144247041945001</v>
      </c>
      <c r="AU12" s="17">
        <v>0.22014770052423799</v>
      </c>
      <c r="AV12" s="17">
        <v>0.16125601907061199</v>
      </c>
      <c r="AW12" s="17">
        <v>0.19834634602616999</v>
      </c>
      <c r="AX12" s="17"/>
      <c r="AY12" s="17">
        <v>0.163380592395272</v>
      </c>
      <c r="AZ12" s="17">
        <v>0.19413202117196601</v>
      </c>
      <c r="BA12" s="17">
        <v>0.208688356233658</v>
      </c>
      <c r="BB12" s="17">
        <v>0.17499978294003801</v>
      </c>
      <c r="BC12" s="17">
        <v>0.124875641434435</v>
      </c>
      <c r="BD12" s="17"/>
      <c r="BE12" s="17">
        <v>7.6917463943138406E-2</v>
      </c>
      <c r="BF12" s="17">
        <v>0.19467605335820101</v>
      </c>
      <c r="BG12" s="17">
        <v>0.20449966890278501</v>
      </c>
      <c r="BH12" s="17">
        <v>0.165590945959321</v>
      </c>
      <c r="BI12" s="17"/>
      <c r="BJ12" s="17">
        <v>0.20089220810765801</v>
      </c>
      <c r="BK12" s="17">
        <v>0.15784737581904201</v>
      </c>
      <c r="BL12" s="17">
        <v>0.196063749760408</v>
      </c>
      <c r="BM12" s="17">
        <v>0.18368349615329799</v>
      </c>
      <c r="BN12" s="17"/>
      <c r="BO12" s="17">
        <v>0.14046535851373901</v>
      </c>
      <c r="BP12" s="17">
        <v>0.25725632194946901</v>
      </c>
      <c r="BQ12" s="17">
        <v>0.183991884939434</v>
      </c>
      <c r="BR12" s="17"/>
      <c r="BS12" s="17">
        <v>0.182298583695436</v>
      </c>
      <c r="BT12" s="17">
        <v>0.19576219472456699</v>
      </c>
      <c r="BU12" s="17"/>
      <c r="BV12" s="17">
        <v>0.21198987736437999</v>
      </c>
      <c r="BW12" s="17">
        <v>0.18821009343379</v>
      </c>
      <c r="BX12" s="17">
        <v>0.14893376730024099</v>
      </c>
      <c r="BY12" s="17"/>
      <c r="BZ12" s="17">
        <v>0.19420652808901001</v>
      </c>
      <c r="CA12" s="17">
        <v>0.10617031368871099</v>
      </c>
    </row>
    <row r="13" spans="2:79" x14ac:dyDescent="0.3">
      <c r="B13" s="18" t="s">
        <v>325</v>
      </c>
      <c r="C13" s="17">
        <v>0.17074306503608</v>
      </c>
      <c r="D13" s="17">
        <v>0.18732908353349301</v>
      </c>
      <c r="E13" s="17">
        <v>0.15253247722624599</v>
      </c>
      <c r="F13" s="17"/>
      <c r="G13" s="17">
        <v>0.133441317856901</v>
      </c>
      <c r="H13" s="17">
        <v>0.120154555275749</v>
      </c>
      <c r="I13" s="17">
        <v>0.18564062476408799</v>
      </c>
      <c r="J13" s="17">
        <v>0.20140232741757799</v>
      </c>
      <c r="K13" s="17">
        <v>0.15684378681618899</v>
      </c>
      <c r="L13" s="17">
        <v>0.209830433929037</v>
      </c>
      <c r="M13" s="17"/>
      <c r="N13" s="17">
        <v>0.146890778114113</v>
      </c>
      <c r="O13" s="17">
        <v>0.161394231067328</v>
      </c>
      <c r="P13" s="17">
        <v>0.16261162299967499</v>
      </c>
      <c r="Q13" s="17">
        <v>0.217241793025098</v>
      </c>
      <c r="R13" s="17"/>
      <c r="S13" s="17">
        <v>0.13154490239438299</v>
      </c>
      <c r="T13" s="17">
        <v>0.18195126368008299</v>
      </c>
      <c r="U13" s="17">
        <v>0.21763468168566</v>
      </c>
      <c r="V13" s="17">
        <v>0.185802268916335</v>
      </c>
      <c r="W13" s="17">
        <v>0.14797820313820401</v>
      </c>
      <c r="X13" s="17">
        <v>0.212358053368077</v>
      </c>
      <c r="Y13" s="17">
        <v>0.26615534731858498</v>
      </c>
      <c r="Z13" s="17">
        <v>0.11962482624340701</v>
      </c>
      <c r="AA13" s="17">
        <v>8.2233938783395299E-2</v>
      </c>
      <c r="AB13" s="17">
        <v>0.16418525173220699</v>
      </c>
      <c r="AC13" s="17">
        <v>0.172750655742306</v>
      </c>
      <c r="AD13" s="17">
        <v>0.17774761494896199</v>
      </c>
      <c r="AE13" s="17"/>
      <c r="AF13" s="17">
        <v>0.18219787985685101</v>
      </c>
      <c r="AG13" s="17">
        <v>0.15716078583263099</v>
      </c>
      <c r="AH13" s="17">
        <v>0.172133807960933</v>
      </c>
      <c r="AI13" s="17">
        <v>0.27523220527616499</v>
      </c>
      <c r="AJ13" s="17">
        <v>0</v>
      </c>
      <c r="AK13" s="17"/>
      <c r="AL13" s="17">
        <v>0.12654954195559701</v>
      </c>
      <c r="AM13" s="17">
        <v>0.173053212395126</v>
      </c>
      <c r="AN13" s="17">
        <v>0.19982770910735301</v>
      </c>
      <c r="AO13" s="17">
        <v>0.23527164282683299</v>
      </c>
      <c r="AP13" s="17">
        <v>3.7818317651315603E-2</v>
      </c>
      <c r="AQ13" s="17">
        <v>0.21208228045078401</v>
      </c>
      <c r="AR13" s="17"/>
      <c r="AS13" s="17">
        <v>0.15157512790401301</v>
      </c>
      <c r="AT13" s="17">
        <v>0.186610169373541</v>
      </c>
      <c r="AU13" s="17">
        <v>0.173535656485272</v>
      </c>
      <c r="AV13" s="17">
        <v>0.11855855228051999</v>
      </c>
      <c r="AW13" s="17">
        <v>0.16650326173597299</v>
      </c>
      <c r="AX13" s="17"/>
      <c r="AY13" s="17">
        <v>0.204894787653463</v>
      </c>
      <c r="AZ13" s="17">
        <v>0.16786633338415499</v>
      </c>
      <c r="BA13" s="17">
        <v>0.12260566311957501</v>
      </c>
      <c r="BB13" s="17">
        <v>0.174148801554766</v>
      </c>
      <c r="BC13" s="17">
        <v>0.21064575228951199</v>
      </c>
      <c r="BD13" s="17"/>
      <c r="BE13" s="17">
        <v>0.17606904781007399</v>
      </c>
      <c r="BF13" s="17">
        <v>0.17256441087688801</v>
      </c>
      <c r="BG13" s="17">
        <v>0.19202702495169299</v>
      </c>
      <c r="BH13" s="17">
        <v>0.134903560901207</v>
      </c>
      <c r="BI13" s="17"/>
      <c r="BJ13" s="17">
        <v>0.150233381460122</v>
      </c>
      <c r="BK13" s="17">
        <v>0.133203597803801</v>
      </c>
      <c r="BL13" s="17">
        <v>0.225199607965264</v>
      </c>
      <c r="BM13" s="17">
        <v>0.15570992143701801</v>
      </c>
      <c r="BN13" s="17"/>
      <c r="BO13" s="17">
        <v>0.20060624050027501</v>
      </c>
      <c r="BP13" s="17">
        <v>9.7032186116632599E-2</v>
      </c>
      <c r="BQ13" s="17">
        <v>0.17970926380188201</v>
      </c>
      <c r="BR13" s="17"/>
      <c r="BS13" s="17">
        <v>0.17455495451463501</v>
      </c>
      <c r="BT13" s="17">
        <v>0.16286397677265901</v>
      </c>
      <c r="BU13" s="17"/>
      <c r="BV13" s="17">
        <v>0.14462796128087499</v>
      </c>
      <c r="BW13" s="17">
        <v>0.14080159470279799</v>
      </c>
      <c r="BX13" s="17">
        <v>0.21983347843362699</v>
      </c>
      <c r="BY13" s="17"/>
      <c r="BZ13" s="17">
        <v>0.20966218203158599</v>
      </c>
      <c r="CA13" s="17">
        <v>0.10083392905561001</v>
      </c>
    </row>
    <row r="14" spans="2:79" x14ac:dyDescent="0.3">
      <c r="B14" s="18" t="s">
        <v>326</v>
      </c>
      <c r="C14" s="17">
        <v>0.115526866661234</v>
      </c>
      <c r="D14" s="17">
        <v>0.110469241444282</v>
      </c>
      <c r="E14" s="17">
        <v>0.121644803117649</v>
      </c>
      <c r="F14" s="17"/>
      <c r="G14" s="17">
        <v>8.0619452330597696E-2</v>
      </c>
      <c r="H14" s="17">
        <v>0.130868287928321</v>
      </c>
      <c r="I14" s="17">
        <v>9.0177707243708993E-2</v>
      </c>
      <c r="J14" s="17">
        <v>0.108807807096476</v>
      </c>
      <c r="K14" s="17">
        <v>0.13703179973365201</v>
      </c>
      <c r="L14" s="17">
        <v>0.13966508299986699</v>
      </c>
      <c r="M14" s="17"/>
      <c r="N14" s="17">
        <v>8.2760458565766803E-2</v>
      </c>
      <c r="O14" s="17">
        <v>9.0513764526475304E-2</v>
      </c>
      <c r="P14" s="17">
        <v>0.14523371207510899</v>
      </c>
      <c r="Q14" s="17">
        <v>0.14197793100120901</v>
      </c>
      <c r="R14" s="17"/>
      <c r="S14" s="17">
        <v>0.13577693411521599</v>
      </c>
      <c r="T14" s="17">
        <v>7.9908176705015502E-2</v>
      </c>
      <c r="U14" s="17">
        <v>9.7013627209640005E-2</v>
      </c>
      <c r="V14" s="17">
        <v>0.14727347832749799</v>
      </c>
      <c r="W14" s="17">
        <v>0.13702798049357101</v>
      </c>
      <c r="X14" s="17">
        <v>8.9067756312134205E-2</v>
      </c>
      <c r="Y14" s="17">
        <v>9.26669574642211E-2</v>
      </c>
      <c r="Z14" s="17">
        <v>4.9374552818816898E-2</v>
      </c>
      <c r="AA14" s="17">
        <v>0.105871105030606</v>
      </c>
      <c r="AB14" s="17">
        <v>0.185696438352244</v>
      </c>
      <c r="AC14" s="17">
        <v>0.11396105994233099</v>
      </c>
      <c r="AD14" s="17">
        <v>0.126684315769058</v>
      </c>
      <c r="AE14" s="17"/>
      <c r="AF14" s="17">
        <v>0.13651449727043999</v>
      </c>
      <c r="AG14" s="17">
        <v>9.7364047007483606E-2</v>
      </c>
      <c r="AH14" s="17">
        <v>1.7966013507738101E-2</v>
      </c>
      <c r="AI14" s="17">
        <v>0.136057130516712</v>
      </c>
      <c r="AJ14" s="17">
        <v>0.18241574833600399</v>
      </c>
      <c r="AK14" s="17"/>
      <c r="AL14" s="17">
        <v>7.6105192743376404E-2</v>
      </c>
      <c r="AM14" s="17">
        <v>0.161878661346648</v>
      </c>
      <c r="AN14" s="17">
        <v>7.0243649469565697E-2</v>
      </c>
      <c r="AO14" s="17">
        <v>0.13161747618633901</v>
      </c>
      <c r="AP14" s="17">
        <v>0.120403341489421</v>
      </c>
      <c r="AQ14" s="17">
        <v>0.10843593693893699</v>
      </c>
      <c r="AR14" s="17"/>
      <c r="AS14" s="17">
        <v>0.12395471683735799</v>
      </c>
      <c r="AT14" s="17">
        <v>9.9158475183854899E-2</v>
      </c>
      <c r="AU14" s="17">
        <v>0.120001574260169</v>
      </c>
      <c r="AV14" s="17">
        <v>0.16634129283605101</v>
      </c>
      <c r="AW14" s="17">
        <v>7.9685990474892096E-2</v>
      </c>
      <c r="AX14" s="17"/>
      <c r="AY14" s="17">
        <v>0.142108429771997</v>
      </c>
      <c r="AZ14" s="17">
        <v>9.3230605094156802E-2</v>
      </c>
      <c r="BA14" s="17">
        <v>9.1611743497198597E-2</v>
      </c>
      <c r="BB14" s="17">
        <v>0.12274528228906199</v>
      </c>
      <c r="BC14" s="17">
        <v>0.27466637154467199</v>
      </c>
      <c r="BD14" s="17"/>
      <c r="BE14" s="17">
        <v>0.163375518869039</v>
      </c>
      <c r="BF14" s="17">
        <v>0.10757572056900699</v>
      </c>
      <c r="BG14" s="17">
        <v>0.103278308011303</v>
      </c>
      <c r="BH14" s="17">
        <v>0.137270701514216</v>
      </c>
      <c r="BI14" s="17"/>
      <c r="BJ14" s="17">
        <v>0.14036822146727301</v>
      </c>
      <c r="BK14" s="17">
        <v>0.13160241627900199</v>
      </c>
      <c r="BL14" s="17">
        <v>0.12809977521545499</v>
      </c>
      <c r="BM14" s="17">
        <v>0.102095587987523</v>
      </c>
      <c r="BN14" s="17"/>
      <c r="BO14" s="17">
        <v>0.109875481094121</v>
      </c>
      <c r="BP14" s="17">
        <v>0.13575871449608801</v>
      </c>
      <c r="BQ14" s="17">
        <v>0.11291385113071301</v>
      </c>
      <c r="BR14" s="17"/>
      <c r="BS14" s="17">
        <v>0.126432588827641</v>
      </c>
      <c r="BT14" s="17">
        <v>0.101873078584437</v>
      </c>
      <c r="BU14" s="17"/>
      <c r="BV14" s="17">
        <v>0.107798459014601</v>
      </c>
      <c r="BW14" s="17">
        <v>0.11598086956211601</v>
      </c>
      <c r="BX14" s="17">
        <v>0.12082198762083</v>
      </c>
      <c r="BY14" s="17"/>
      <c r="BZ14" s="17">
        <v>7.1108336247127604E-2</v>
      </c>
      <c r="CA14" s="17">
        <v>0.1135628398314</v>
      </c>
    </row>
    <row r="15" spans="2:79" x14ac:dyDescent="0.3">
      <c r="B15" s="18" t="s">
        <v>327</v>
      </c>
      <c r="C15" s="19">
        <v>3.04413169250181E-2</v>
      </c>
      <c r="D15" s="19">
        <v>4.9619774482944599E-2</v>
      </c>
      <c r="E15" s="19">
        <v>1.1006444260485001E-2</v>
      </c>
      <c r="F15" s="19"/>
      <c r="G15" s="19">
        <v>2.0738155758034199E-2</v>
      </c>
      <c r="H15" s="19">
        <v>1.66351074478518E-2</v>
      </c>
      <c r="I15" s="19">
        <v>1.8361278000914302E-2</v>
      </c>
      <c r="J15" s="19">
        <v>2.14923435359737E-2</v>
      </c>
      <c r="K15" s="19">
        <v>7.1711397237760599E-2</v>
      </c>
      <c r="L15" s="19">
        <v>3.6997618564893302E-2</v>
      </c>
      <c r="M15" s="19"/>
      <c r="N15" s="19">
        <v>1.51896729632534E-2</v>
      </c>
      <c r="O15" s="19">
        <v>2.5250892036032199E-2</v>
      </c>
      <c r="P15" s="19">
        <v>4.54399391198895E-2</v>
      </c>
      <c r="Q15" s="19">
        <v>3.7279336558824899E-2</v>
      </c>
      <c r="R15" s="19"/>
      <c r="S15" s="19">
        <v>0</v>
      </c>
      <c r="T15" s="19">
        <v>2.83496296246822E-2</v>
      </c>
      <c r="U15" s="19">
        <v>3.2379366138678201E-2</v>
      </c>
      <c r="V15" s="19">
        <v>1.4515352709303399E-2</v>
      </c>
      <c r="W15" s="19">
        <v>0</v>
      </c>
      <c r="X15" s="19">
        <v>4.9602134592699201E-2</v>
      </c>
      <c r="Y15" s="19">
        <v>3.3686789486428802E-2</v>
      </c>
      <c r="Z15" s="19">
        <v>3.6039468417639199E-2</v>
      </c>
      <c r="AA15" s="19">
        <v>2.6381791334433399E-2</v>
      </c>
      <c r="AB15" s="19">
        <v>6.4883210577620795E-2</v>
      </c>
      <c r="AC15" s="19">
        <v>8.4130318371124502E-2</v>
      </c>
      <c r="AD15" s="19">
        <v>3.9942494334797997E-2</v>
      </c>
      <c r="AE15" s="19"/>
      <c r="AF15" s="19">
        <v>3.12835712933211E-2</v>
      </c>
      <c r="AG15" s="19">
        <v>1.13950457465582E-2</v>
      </c>
      <c r="AH15" s="19">
        <v>3.66987030680078E-2</v>
      </c>
      <c r="AI15" s="19">
        <v>8.6533729964088896E-2</v>
      </c>
      <c r="AJ15" s="19">
        <v>2.4297465584057001E-2</v>
      </c>
      <c r="AK15" s="19"/>
      <c r="AL15" s="19">
        <v>1.59614923430349E-2</v>
      </c>
      <c r="AM15" s="19">
        <v>9.1193617529262399E-3</v>
      </c>
      <c r="AN15" s="19">
        <v>3.4180911775525298E-2</v>
      </c>
      <c r="AO15" s="19">
        <v>6.4891736528668004E-2</v>
      </c>
      <c r="AP15" s="19">
        <v>4.2906099185573303E-2</v>
      </c>
      <c r="AQ15" s="19">
        <v>0</v>
      </c>
      <c r="AR15" s="19"/>
      <c r="AS15" s="19">
        <v>1.7487188898726299E-2</v>
      </c>
      <c r="AT15" s="19">
        <v>2.0570394433864499E-2</v>
      </c>
      <c r="AU15" s="19">
        <v>4.4644191463992303E-2</v>
      </c>
      <c r="AV15" s="19">
        <v>4.1466062058697399E-2</v>
      </c>
      <c r="AW15" s="19">
        <v>0.17597229323243899</v>
      </c>
      <c r="AX15" s="19"/>
      <c r="AY15" s="19">
        <v>4.0130361433753099E-2</v>
      </c>
      <c r="AZ15" s="19">
        <v>2.33937963523605E-2</v>
      </c>
      <c r="BA15" s="19">
        <v>3.5039266456590397E-2</v>
      </c>
      <c r="BB15" s="19">
        <v>3.97981687401808E-2</v>
      </c>
      <c r="BC15" s="19">
        <v>0</v>
      </c>
      <c r="BD15" s="19"/>
      <c r="BE15" s="19">
        <v>7.9472850948977894E-2</v>
      </c>
      <c r="BF15" s="19">
        <v>4.9472403278513398E-2</v>
      </c>
      <c r="BG15" s="19">
        <v>2.6033338736733101E-2</v>
      </c>
      <c r="BH15" s="19">
        <v>1.9392146152515999E-2</v>
      </c>
      <c r="BI15" s="19"/>
      <c r="BJ15" s="19">
        <v>8.8152683461190498E-2</v>
      </c>
      <c r="BK15" s="19">
        <v>2.2015349114132599E-2</v>
      </c>
      <c r="BL15" s="19">
        <v>2.2247970328388701E-2</v>
      </c>
      <c r="BM15" s="19">
        <v>2.0068989478832702E-2</v>
      </c>
      <c r="BN15" s="19"/>
      <c r="BO15" s="19">
        <v>6.3961990876926694E-2</v>
      </c>
      <c r="BP15" s="19">
        <v>8.0896491320031697E-3</v>
      </c>
      <c r="BQ15" s="19">
        <v>2.77452405591741E-2</v>
      </c>
      <c r="BR15" s="19"/>
      <c r="BS15" s="19">
        <v>2.8451805818835399E-2</v>
      </c>
      <c r="BT15" s="19">
        <v>3.3307128439804698E-2</v>
      </c>
      <c r="BU15" s="19"/>
      <c r="BV15" s="19">
        <v>1.1472391253522099E-2</v>
      </c>
      <c r="BW15" s="19">
        <v>2.3916231373941398E-2</v>
      </c>
      <c r="BX15" s="19">
        <v>4.81291248303653E-2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702</v>
      </c>
      <c r="D7" s="10">
        <v>348</v>
      </c>
      <c r="E7" s="10">
        <v>351</v>
      </c>
      <c r="F7" s="10"/>
      <c r="G7" s="10">
        <v>103</v>
      </c>
      <c r="H7" s="10">
        <v>111</v>
      </c>
      <c r="I7" s="10">
        <v>124</v>
      </c>
      <c r="J7" s="10">
        <v>105</v>
      </c>
      <c r="K7" s="10">
        <v>112</v>
      </c>
      <c r="L7" s="10">
        <v>147</v>
      </c>
      <c r="M7" s="10"/>
      <c r="N7" s="10">
        <v>208</v>
      </c>
      <c r="O7" s="10">
        <v>164</v>
      </c>
      <c r="P7" s="10">
        <v>180</v>
      </c>
      <c r="Q7" s="10">
        <v>148</v>
      </c>
      <c r="R7" s="10"/>
      <c r="S7" s="10">
        <v>95</v>
      </c>
      <c r="T7" s="10">
        <v>100</v>
      </c>
      <c r="U7" s="10">
        <v>58</v>
      </c>
      <c r="V7" s="10">
        <v>62</v>
      </c>
      <c r="W7" s="10">
        <v>53</v>
      </c>
      <c r="X7" s="10">
        <v>59</v>
      </c>
      <c r="Y7" s="10">
        <v>65</v>
      </c>
      <c r="Z7" s="10">
        <v>25</v>
      </c>
      <c r="AA7" s="10">
        <v>79</v>
      </c>
      <c r="AB7" s="10">
        <v>59</v>
      </c>
      <c r="AC7" s="10">
        <v>25</v>
      </c>
      <c r="AD7" s="10">
        <v>22</v>
      </c>
      <c r="AE7" s="10"/>
      <c r="AF7" s="10">
        <v>132</v>
      </c>
      <c r="AG7" s="10">
        <v>248</v>
      </c>
      <c r="AH7" s="10">
        <v>55</v>
      </c>
      <c r="AI7" s="10">
        <v>96</v>
      </c>
      <c r="AJ7" s="10">
        <v>40</v>
      </c>
      <c r="AK7" s="10"/>
      <c r="AL7" s="10">
        <v>180</v>
      </c>
      <c r="AM7" s="10">
        <v>108</v>
      </c>
      <c r="AN7" s="10">
        <v>60</v>
      </c>
      <c r="AO7" s="10">
        <v>161</v>
      </c>
      <c r="AP7" s="10">
        <v>46</v>
      </c>
      <c r="AQ7" s="10">
        <v>71</v>
      </c>
      <c r="AR7" s="10"/>
      <c r="AS7" s="10">
        <v>110</v>
      </c>
      <c r="AT7" s="10">
        <v>349</v>
      </c>
      <c r="AU7" s="10">
        <v>160</v>
      </c>
      <c r="AV7" s="10">
        <v>70</v>
      </c>
      <c r="AW7" s="10">
        <v>12</v>
      </c>
      <c r="AX7" s="10"/>
      <c r="AY7" s="10">
        <v>170</v>
      </c>
      <c r="AZ7" s="10">
        <v>277</v>
      </c>
      <c r="BA7" s="10">
        <v>139</v>
      </c>
      <c r="BB7" s="10">
        <v>82</v>
      </c>
      <c r="BC7" s="10">
        <v>30</v>
      </c>
      <c r="BD7" s="10"/>
      <c r="BE7" s="10">
        <v>27</v>
      </c>
      <c r="BF7" s="10">
        <v>132</v>
      </c>
      <c r="BG7" s="10">
        <v>340</v>
      </c>
      <c r="BH7" s="10">
        <v>200</v>
      </c>
      <c r="BI7" s="10"/>
      <c r="BJ7" s="10">
        <v>97</v>
      </c>
      <c r="BK7" s="10">
        <v>53</v>
      </c>
      <c r="BL7" s="10">
        <v>170</v>
      </c>
      <c r="BM7" s="10">
        <v>378</v>
      </c>
      <c r="BN7" s="10"/>
      <c r="BO7" s="10">
        <v>104</v>
      </c>
      <c r="BP7" s="10">
        <v>101</v>
      </c>
      <c r="BQ7" s="10">
        <v>496</v>
      </c>
      <c r="BR7" s="10"/>
      <c r="BS7" s="10">
        <v>404</v>
      </c>
      <c r="BT7" s="10">
        <v>296</v>
      </c>
      <c r="BU7" s="10"/>
      <c r="BV7" s="10">
        <v>164</v>
      </c>
      <c r="BW7" s="10">
        <v>266</v>
      </c>
      <c r="BX7" s="10">
        <v>237</v>
      </c>
      <c r="BY7" s="10"/>
      <c r="BZ7" s="10">
        <v>41</v>
      </c>
      <c r="CA7" s="10">
        <v>43</v>
      </c>
    </row>
    <row r="8" spans="2:79" ht="30" customHeight="1" x14ac:dyDescent="0.3">
      <c r="B8" s="11" t="s">
        <v>20</v>
      </c>
      <c r="C8" s="11">
        <v>701</v>
      </c>
      <c r="D8" s="11">
        <v>354</v>
      </c>
      <c r="E8" s="11">
        <v>345</v>
      </c>
      <c r="F8" s="11"/>
      <c r="G8" s="11">
        <v>96</v>
      </c>
      <c r="H8" s="11">
        <v>118</v>
      </c>
      <c r="I8" s="11">
        <v>124</v>
      </c>
      <c r="J8" s="11">
        <v>123</v>
      </c>
      <c r="K8" s="11">
        <v>103</v>
      </c>
      <c r="L8" s="11">
        <v>137</v>
      </c>
      <c r="M8" s="11"/>
      <c r="N8" s="11">
        <v>192</v>
      </c>
      <c r="O8" s="11">
        <v>168</v>
      </c>
      <c r="P8" s="11">
        <v>188</v>
      </c>
      <c r="Q8" s="11">
        <v>152</v>
      </c>
      <c r="R8" s="11"/>
      <c r="S8" s="11">
        <v>91</v>
      </c>
      <c r="T8" s="11">
        <v>95</v>
      </c>
      <c r="U8" s="11">
        <v>58</v>
      </c>
      <c r="V8" s="11">
        <v>61</v>
      </c>
      <c r="W8" s="11">
        <v>53</v>
      </c>
      <c r="X8" s="11">
        <v>57</v>
      </c>
      <c r="Y8" s="11">
        <v>60</v>
      </c>
      <c r="Z8" s="11">
        <v>27</v>
      </c>
      <c r="AA8" s="11">
        <v>73</v>
      </c>
      <c r="AB8" s="11">
        <v>67</v>
      </c>
      <c r="AC8" s="11">
        <v>33</v>
      </c>
      <c r="AD8" s="11">
        <v>27</v>
      </c>
      <c r="AE8" s="11"/>
      <c r="AF8" s="11">
        <v>126</v>
      </c>
      <c r="AG8" s="11">
        <v>246</v>
      </c>
      <c r="AH8" s="11">
        <v>55</v>
      </c>
      <c r="AI8" s="11">
        <v>97</v>
      </c>
      <c r="AJ8" s="11">
        <v>40</v>
      </c>
      <c r="AK8" s="11"/>
      <c r="AL8" s="11">
        <v>175</v>
      </c>
      <c r="AM8" s="11">
        <v>104</v>
      </c>
      <c r="AN8" s="11">
        <v>59</v>
      </c>
      <c r="AO8" s="11">
        <v>162</v>
      </c>
      <c r="AP8" s="11">
        <v>46</v>
      </c>
      <c r="AQ8" s="11">
        <v>73</v>
      </c>
      <c r="AR8" s="11"/>
      <c r="AS8" s="11">
        <v>108</v>
      </c>
      <c r="AT8" s="11">
        <v>349</v>
      </c>
      <c r="AU8" s="11">
        <v>160</v>
      </c>
      <c r="AV8" s="11">
        <v>70</v>
      </c>
      <c r="AW8" s="11">
        <v>13</v>
      </c>
      <c r="AX8" s="11"/>
      <c r="AY8" s="11">
        <v>167</v>
      </c>
      <c r="AZ8" s="11">
        <v>278</v>
      </c>
      <c r="BA8" s="11">
        <v>140</v>
      </c>
      <c r="BB8" s="11">
        <v>82</v>
      </c>
      <c r="BC8" s="11">
        <v>31</v>
      </c>
      <c r="BD8" s="11"/>
      <c r="BE8" s="11">
        <v>26</v>
      </c>
      <c r="BF8" s="11">
        <v>133</v>
      </c>
      <c r="BG8" s="11">
        <v>341</v>
      </c>
      <c r="BH8" s="11">
        <v>199</v>
      </c>
      <c r="BI8" s="11"/>
      <c r="BJ8" s="11">
        <v>101</v>
      </c>
      <c r="BK8" s="11">
        <v>51</v>
      </c>
      <c r="BL8" s="11">
        <v>171</v>
      </c>
      <c r="BM8" s="11">
        <v>374</v>
      </c>
      <c r="BN8" s="11"/>
      <c r="BO8" s="11">
        <v>108</v>
      </c>
      <c r="BP8" s="11">
        <v>101</v>
      </c>
      <c r="BQ8" s="11">
        <v>492</v>
      </c>
      <c r="BR8" s="11"/>
      <c r="BS8" s="11">
        <v>399</v>
      </c>
      <c r="BT8" s="11">
        <v>300</v>
      </c>
      <c r="BU8" s="11"/>
      <c r="BV8" s="11">
        <v>164</v>
      </c>
      <c r="BW8" s="11">
        <v>269</v>
      </c>
      <c r="BX8" s="11">
        <v>233</v>
      </c>
      <c r="BY8" s="11"/>
      <c r="BZ8" s="11">
        <v>42</v>
      </c>
      <c r="CA8" s="11">
        <v>42</v>
      </c>
    </row>
    <row r="9" spans="2:79" x14ac:dyDescent="0.3">
      <c r="B9" s="18" t="s">
        <v>321</v>
      </c>
      <c r="C9" s="17">
        <v>9.4929850649279002E-2</v>
      </c>
      <c r="D9" s="17">
        <v>0.120676358618409</v>
      </c>
      <c r="E9" s="17">
        <v>6.9273480630357098E-2</v>
      </c>
      <c r="F9" s="17"/>
      <c r="G9" s="17">
        <v>0.12622731719475899</v>
      </c>
      <c r="H9" s="17">
        <v>0.137117217097874</v>
      </c>
      <c r="I9" s="17">
        <v>0.112934818884193</v>
      </c>
      <c r="J9" s="17">
        <v>7.3436160737168493E-2</v>
      </c>
      <c r="K9" s="17">
        <v>7.0430246258786106E-2</v>
      </c>
      <c r="L9" s="17">
        <v>5.8171961612968601E-2</v>
      </c>
      <c r="M9" s="17"/>
      <c r="N9" s="17">
        <v>0.124210044505424</v>
      </c>
      <c r="O9" s="17">
        <v>6.53556102520923E-2</v>
      </c>
      <c r="P9" s="17">
        <v>0.114828774248284</v>
      </c>
      <c r="Q9" s="17">
        <v>6.7478274527678295E-2</v>
      </c>
      <c r="R9" s="17"/>
      <c r="S9" s="17">
        <v>5.4037385682033701E-2</v>
      </c>
      <c r="T9" s="17">
        <v>7.8856372242353798E-2</v>
      </c>
      <c r="U9" s="17">
        <v>3.5102778224642903E-2</v>
      </c>
      <c r="V9" s="17">
        <v>0.123205484520904</v>
      </c>
      <c r="W9" s="17">
        <v>7.7575009167296302E-2</v>
      </c>
      <c r="X9" s="17">
        <v>0.118148477256088</v>
      </c>
      <c r="Y9" s="17">
        <v>6.5597837914220705E-2</v>
      </c>
      <c r="Z9" s="17">
        <v>0.13114766425236399</v>
      </c>
      <c r="AA9" s="17">
        <v>9.0796221699025501E-2</v>
      </c>
      <c r="AB9" s="17">
        <v>0.126879074339769</v>
      </c>
      <c r="AC9" s="17">
        <v>0.225412037909269</v>
      </c>
      <c r="AD9" s="17">
        <v>0.14206834895130299</v>
      </c>
      <c r="AE9" s="17"/>
      <c r="AF9" s="17">
        <v>0.127433103740307</v>
      </c>
      <c r="AG9" s="17">
        <v>8.6622107469557494E-2</v>
      </c>
      <c r="AH9" s="17">
        <v>7.5241024298805095E-2</v>
      </c>
      <c r="AI9" s="17">
        <v>0.100447643413866</v>
      </c>
      <c r="AJ9" s="17">
        <v>2.2330775615089601E-2</v>
      </c>
      <c r="AK9" s="17"/>
      <c r="AL9" s="17">
        <v>9.9745316805746595E-2</v>
      </c>
      <c r="AM9" s="17">
        <v>0.129833646293887</v>
      </c>
      <c r="AN9" s="17">
        <v>6.8005220605468805E-2</v>
      </c>
      <c r="AO9" s="17">
        <v>0.114855174668494</v>
      </c>
      <c r="AP9" s="17">
        <v>1.9444810860654398E-2</v>
      </c>
      <c r="AQ9" s="17">
        <v>7.1139202720957306E-2</v>
      </c>
      <c r="AR9" s="17"/>
      <c r="AS9" s="17">
        <v>0.123180191490317</v>
      </c>
      <c r="AT9" s="17">
        <v>0.101901851645242</v>
      </c>
      <c r="AU9" s="17">
        <v>5.7181469354519399E-2</v>
      </c>
      <c r="AV9" s="17">
        <v>8.6650478126047994E-2</v>
      </c>
      <c r="AW9" s="17">
        <v>0.19246830882633201</v>
      </c>
      <c r="AX9" s="17"/>
      <c r="AY9" s="17">
        <v>0.14238218928054799</v>
      </c>
      <c r="AZ9" s="17">
        <v>6.9878789975131403E-2</v>
      </c>
      <c r="BA9" s="17">
        <v>9.0350289778196299E-2</v>
      </c>
      <c r="BB9" s="17">
        <v>7.79157770214296E-2</v>
      </c>
      <c r="BC9" s="17">
        <v>0.14163819891839599</v>
      </c>
      <c r="BD9" s="17"/>
      <c r="BE9" s="17">
        <v>0.240632125629515</v>
      </c>
      <c r="BF9" s="17">
        <v>6.0333583820470001E-2</v>
      </c>
      <c r="BG9" s="17">
        <v>0.101527511453346</v>
      </c>
      <c r="BH9" s="17">
        <v>8.9298507516972603E-2</v>
      </c>
      <c r="BI9" s="17"/>
      <c r="BJ9" s="17">
        <v>0.111483679858049</v>
      </c>
      <c r="BK9" s="17">
        <v>0.121080621092861</v>
      </c>
      <c r="BL9" s="17">
        <v>7.1520939944627104E-2</v>
      </c>
      <c r="BM9" s="17">
        <v>9.8556911130091199E-2</v>
      </c>
      <c r="BN9" s="17"/>
      <c r="BO9" s="17">
        <v>0.11666585181248799</v>
      </c>
      <c r="BP9" s="17">
        <v>9.6248597817036097E-2</v>
      </c>
      <c r="BQ9" s="17">
        <v>9.0133683155240396E-2</v>
      </c>
      <c r="BR9" s="17"/>
      <c r="BS9" s="17">
        <v>8.7178150906464302E-2</v>
      </c>
      <c r="BT9" s="17">
        <v>0.105923518604078</v>
      </c>
      <c r="BU9" s="17"/>
      <c r="BV9" s="17">
        <v>3.0085797437637299E-2</v>
      </c>
      <c r="BW9" s="17">
        <v>0.114717774233457</v>
      </c>
      <c r="BX9" s="17">
        <v>0.123720159293251</v>
      </c>
      <c r="BY9" s="17"/>
      <c r="BZ9" s="17">
        <v>0.114939279800768</v>
      </c>
      <c r="CA9" s="17">
        <v>0.117355993476971</v>
      </c>
    </row>
    <row r="10" spans="2:79" x14ac:dyDescent="0.3">
      <c r="B10" s="18" t="s">
        <v>322</v>
      </c>
      <c r="C10" s="17">
        <v>0.214450463577329</v>
      </c>
      <c r="D10" s="17">
        <v>0.21522207932422599</v>
      </c>
      <c r="E10" s="17">
        <v>0.21538167787318299</v>
      </c>
      <c r="F10" s="17"/>
      <c r="G10" s="17">
        <v>0.27907235157330101</v>
      </c>
      <c r="H10" s="17">
        <v>0.22729413395248299</v>
      </c>
      <c r="I10" s="17">
        <v>0.25439525071275099</v>
      </c>
      <c r="J10" s="17">
        <v>0.181404165423799</v>
      </c>
      <c r="K10" s="17">
        <v>0.17506162969005601</v>
      </c>
      <c r="L10" s="17">
        <v>0.181236489122792</v>
      </c>
      <c r="M10" s="17"/>
      <c r="N10" s="17">
        <v>0.23251525429269701</v>
      </c>
      <c r="O10" s="17">
        <v>0.25001472573168398</v>
      </c>
      <c r="P10" s="17">
        <v>0.17054943769704101</v>
      </c>
      <c r="Q10" s="17">
        <v>0.20944814447907201</v>
      </c>
      <c r="R10" s="17"/>
      <c r="S10" s="17">
        <v>0.27249594325576099</v>
      </c>
      <c r="T10" s="17">
        <v>0.23945833955646501</v>
      </c>
      <c r="U10" s="17">
        <v>0.17487809063447601</v>
      </c>
      <c r="V10" s="17">
        <v>0.208956731720876</v>
      </c>
      <c r="W10" s="17">
        <v>0.175437471429536</v>
      </c>
      <c r="X10" s="17">
        <v>0.10741036798089</v>
      </c>
      <c r="Y10" s="17">
        <v>0.25770737736674099</v>
      </c>
      <c r="Z10" s="17">
        <v>0.11512263042870099</v>
      </c>
      <c r="AA10" s="17">
        <v>0.28987077580996001</v>
      </c>
      <c r="AB10" s="17">
        <v>0.14055649427264499</v>
      </c>
      <c r="AC10" s="17">
        <v>0.197704478803473</v>
      </c>
      <c r="AD10" s="17">
        <v>0.33916742751287599</v>
      </c>
      <c r="AE10" s="17"/>
      <c r="AF10" s="17">
        <v>0.221394266461925</v>
      </c>
      <c r="AG10" s="17">
        <v>0.23676410158969599</v>
      </c>
      <c r="AH10" s="17">
        <v>0.22126873593672799</v>
      </c>
      <c r="AI10" s="17">
        <v>0.159306158048132</v>
      </c>
      <c r="AJ10" s="17">
        <v>0.233085708956485</v>
      </c>
      <c r="AK10" s="17"/>
      <c r="AL10" s="17">
        <v>0.25652914500317098</v>
      </c>
      <c r="AM10" s="17">
        <v>0.25590502408777499</v>
      </c>
      <c r="AN10" s="17">
        <v>0.1938670655002</v>
      </c>
      <c r="AO10" s="17">
        <v>0.17556788107698801</v>
      </c>
      <c r="AP10" s="17">
        <v>0.214127039028222</v>
      </c>
      <c r="AQ10" s="17">
        <v>0.13058874739467</v>
      </c>
      <c r="AR10" s="17"/>
      <c r="AS10" s="17">
        <v>0.28134489007886798</v>
      </c>
      <c r="AT10" s="17">
        <v>0.18672449606712699</v>
      </c>
      <c r="AU10" s="17">
        <v>0.23642300829849</v>
      </c>
      <c r="AV10" s="17">
        <v>0.19568525770280701</v>
      </c>
      <c r="AW10" s="17">
        <v>0.25395951789543503</v>
      </c>
      <c r="AX10" s="17"/>
      <c r="AY10" s="17">
        <v>0.22340293595451199</v>
      </c>
      <c r="AZ10" s="17">
        <v>0.21983953763088601</v>
      </c>
      <c r="BA10" s="17">
        <v>0.16336556573206501</v>
      </c>
      <c r="BB10" s="17">
        <v>0.242274964506558</v>
      </c>
      <c r="BC10" s="17">
        <v>0.270833338247982</v>
      </c>
      <c r="BD10" s="17"/>
      <c r="BE10" s="17">
        <v>0.23803559356460799</v>
      </c>
      <c r="BF10" s="17">
        <v>0.19867209834386901</v>
      </c>
      <c r="BG10" s="17">
        <v>0.22851768040906001</v>
      </c>
      <c r="BH10" s="17">
        <v>0.19651513023869599</v>
      </c>
      <c r="BI10" s="17"/>
      <c r="BJ10" s="17">
        <v>0.214034670809403</v>
      </c>
      <c r="BK10" s="17">
        <v>0.27686856083677602</v>
      </c>
      <c r="BL10" s="17">
        <v>0.192128914690568</v>
      </c>
      <c r="BM10" s="17">
        <v>0.216099059935209</v>
      </c>
      <c r="BN10" s="17"/>
      <c r="BO10" s="17">
        <v>0.224033959222699</v>
      </c>
      <c r="BP10" s="17">
        <v>0.21534666548425199</v>
      </c>
      <c r="BQ10" s="17">
        <v>0.21020376581984099</v>
      </c>
      <c r="BR10" s="17"/>
      <c r="BS10" s="17">
        <v>0.18678906130536499</v>
      </c>
      <c r="BT10" s="17">
        <v>0.252775857856677</v>
      </c>
      <c r="BU10" s="17"/>
      <c r="BV10" s="17">
        <v>0.26687556892625902</v>
      </c>
      <c r="BW10" s="17">
        <v>0.18759688565055099</v>
      </c>
      <c r="BX10" s="17">
        <v>0.22994099754178299</v>
      </c>
      <c r="BY10" s="17"/>
      <c r="BZ10" s="17">
        <v>0.30863831245365703</v>
      </c>
      <c r="CA10" s="17">
        <v>0.34312666835430899</v>
      </c>
    </row>
    <row r="11" spans="2:79" x14ac:dyDescent="0.3">
      <c r="B11" s="18" t="s">
        <v>323</v>
      </c>
      <c r="C11" s="17">
        <v>0.27153469880832498</v>
      </c>
      <c r="D11" s="17">
        <v>0.25086675239537498</v>
      </c>
      <c r="E11" s="17">
        <v>0.28956972456098101</v>
      </c>
      <c r="F11" s="17"/>
      <c r="G11" s="17">
        <v>0.26385124074153898</v>
      </c>
      <c r="H11" s="17">
        <v>0.28992294276560698</v>
      </c>
      <c r="I11" s="17">
        <v>0.259546966323844</v>
      </c>
      <c r="J11" s="17">
        <v>0.31242025236448601</v>
      </c>
      <c r="K11" s="17">
        <v>0.234345193075811</v>
      </c>
      <c r="L11" s="17">
        <v>0.26326872490645598</v>
      </c>
      <c r="M11" s="17"/>
      <c r="N11" s="17">
        <v>0.24508548244850401</v>
      </c>
      <c r="O11" s="17">
        <v>0.25638173956460902</v>
      </c>
      <c r="P11" s="17">
        <v>0.28801422601049798</v>
      </c>
      <c r="Q11" s="17">
        <v>0.30480272487509402</v>
      </c>
      <c r="R11" s="17"/>
      <c r="S11" s="17">
        <v>0.24548015586097099</v>
      </c>
      <c r="T11" s="17">
        <v>0.30141157417525599</v>
      </c>
      <c r="U11" s="17">
        <v>0.28892581989096799</v>
      </c>
      <c r="V11" s="17">
        <v>0.30534694611510399</v>
      </c>
      <c r="W11" s="17">
        <v>0.32872777802808401</v>
      </c>
      <c r="X11" s="17">
        <v>0.21726215865978499</v>
      </c>
      <c r="Y11" s="17">
        <v>0.25621293950428797</v>
      </c>
      <c r="Z11" s="17">
        <v>0.33323527376464801</v>
      </c>
      <c r="AA11" s="17">
        <v>0.29946982079785101</v>
      </c>
      <c r="AB11" s="17">
        <v>0.208541109428481</v>
      </c>
      <c r="AC11" s="17">
        <v>0.28739136273393501</v>
      </c>
      <c r="AD11" s="17">
        <v>0.17235682117381401</v>
      </c>
      <c r="AE11" s="17"/>
      <c r="AF11" s="17">
        <v>0.20017642496220101</v>
      </c>
      <c r="AG11" s="17">
        <v>0.299604373848882</v>
      </c>
      <c r="AH11" s="17">
        <v>0.31205046727461999</v>
      </c>
      <c r="AI11" s="17">
        <v>0.30707394505299901</v>
      </c>
      <c r="AJ11" s="17">
        <v>0.225485672894645</v>
      </c>
      <c r="AK11" s="17"/>
      <c r="AL11" s="17">
        <v>0.30597692899096302</v>
      </c>
      <c r="AM11" s="17">
        <v>0.200046332761429</v>
      </c>
      <c r="AN11" s="17">
        <v>0.25928762602954902</v>
      </c>
      <c r="AO11" s="17">
        <v>0.23550378680551201</v>
      </c>
      <c r="AP11" s="17">
        <v>0.34519863909320597</v>
      </c>
      <c r="AQ11" s="17">
        <v>0.33878086245897499</v>
      </c>
      <c r="AR11" s="17"/>
      <c r="AS11" s="17">
        <v>0.165098925852116</v>
      </c>
      <c r="AT11" s="17">
        <v>0.30101568206698998</v>
      </c>
      <c r="AU11" s="17">
        <v>0.33401805970348603</v>
      </c>
      <c r="AV11" s="17">
        <v>0.170137129606517</v>
      </c>
      <c r="AW11" s="17">
        <v>7.9246623008328396E-2</v>
      </c>
      <c r="AX11" s="17"/>
      <c r="AY11" s="17">
        <v>0.162298330081565</v>
      </c>
      <c r="AZ11" s="17">
        <v>0.30816724579139598</v>
      </c>
      <c r="BA11" s="17">
        <v>0.30415140208069202</v>
      </c>
      <c r="BB11" s="17">
        <v>0.33123860274873501</v>
      </c>
      <c r="BC11" s="17">
        <v>0.22786584565002399</v>
      </c>
      <c r="BD11" s="17"/>
      <c r="BE11" s="17">
        <v>0.19880799113537101</v>
      </c>
      <c r="BF11" s="17">
        <v>0.267968916070219</v>
      </c>
      <c r="BG11" s="17">
        <v>0.26816890184825798</v>
      </c>
      <c r="BH11" s="17">
        <v>0.28800520774044802</v>
      </c>
      <c r="BI11" s="17"/>
      <c r="BJ11" s="17">
        <v>0.21017592724865899</v>
      </c>
      <c r="BK11" s="17">
        <v>0.17017311130243101</v>
      </c>
      <c r="BL11" s="17">
        <v>0.311251163150423</v>
      </c>
      <c r="BM11" s="17">
        <v>0.28087413059036198</v>
      </c>
      <c r="BN11" s="17"/>
      <c r="BO11" s="17">
        <v>0.246894751065457</v>
      </c>
      <c r="BP11" s="17">
        <v>0.27342059710164202</v>
      </c>
      <c r="BQ11" s="17">
        <v>0.27722725334801601</v>
      </c>
      <c r="BR11" s="17"/>
      <c r="BS11" s="17">
        <v>0.285244714566738</v>
      </c>
      <c r="BT11" s="17">
        <v>0.25528929289242502</v>
      </c>
      <c r="BU11" s="17"/>
      <c r="BV11" s="17">
        <v>0.333086183650874</v>
      </c>
      <c r="BW11" s="17">
        <v>0.25177898655224901</v>
      </c>
      <c r="BX11" s="17">
        <v>0.23510443568690001</v>
      </c>
      <c r="BY11" s="17"/>
      <c r="BZ11" s="17">
        <v>0.23605449235603901</v>
      </c>
      <c r="CA11" s="17">
        <v>0.144651400209171</v>
      </c>
    </row>
    <row r="12" spans="2:79" x14ac:dyDescent="0.3">
      <c r="B12" s="18" t="s">
        <v>324</v>
      </c>
      <c r="C12" s="17">
        <v>0.19253370904363301</v>
      </c>
      <c r="D12" s="17">
        <v>0.16690449323118201</v>
      </c>
      <c r="E12" s="17">
        <v>0.217699350134129</v>
      </c>
      <c r="F12" s="17"/>
      <c r="G12" s="17">
        <v>0.15354448012601499</v>
      </c>
      <c r="H12" s="17">
        <v>0.170886141667421</v>
      </c>
      <c r="I12" s="17">
        <v>0.14780540270648701</v>
      </c>
      <c r="J12" s="17">
        <v>0.18361604038659199</v>
      </c>
      <c r="K12" s="17">
        <v>0.224437374820111</v>
      </c>
      <c r="L12" s="17">
        <v>0.26303365345601798</v>
      </c>
      <c r="M12" s="17"/>
      <c r="N12" s="17">
        <v>0.19023030754005499</v>
      </c>
      <c r="O12" s="17">
        <v>0.23156602963435299</v>
      </c>
      <c r="P12" s="17">
        <v>0.18916506587510101</v>
      </c>
      <c r="Q12" s="17">
        <v>0.159159668346633</v>
      </c>
      <c r="R12" s="17"/>
      <c r="S12" s="17">
        <v>0.153167949708199</v>
      </c>
      <c r="T12" s="17">
        <v>0.25291617044072101</v>
      </c>
      <c r="U12" s="17">
        <v>0.15994262635116799</v>
      </c>
      <c r="V12" s="17">
        <v>0.148312139695115</v>
      </c>
      <c r="W12" s="17">
        <v>0.20344160550679799</v>
      </c>
      <c r="X12" s="17">
        <v>0.27238387515692702</v>
      </c>
      <c r="Y12" s="17">
        <v>0.20221936342476199</v>
      </c>
      <c r="Z12" s="17">
        <v>0.22802385093386901</v>
      </c>
      <c r="AA12" s="17">
        <v>0.16026706048196601</v>
      </c>
      <c r="AB12" s="17">
        <v>0.23694643461095699</v>
      </c>
      <c r="AC12" s="17">
        <v>0.12577613121384601</v>
      </c>
      <c r="AD12" s="17">
        <v>9.2704309275592395E-2</v>
      </c>
      <c r="AE12" s="17"/>
      <c r="AF12" s="17">
        <v>0.21320525581150501</v>
      </c>
      <c r="AG12" s="17">
        <v>0.173896875552247</v>
      </c>
      <c r="AH12" s="17">
        <v>0.21056213068389201</v>
      </c>
      <c r="AI12" s="17">
        <v>0.19053550637632899</v>
      </c>
      <c r="AJ12" s="17">
        <v>0.26905644418448499</v>
      </c>
      <c r="AK12" s="17"/>
      <c r="AL12" s="17">
        <v>0.12765371201283801</v>
      </c>
      <c r="AM12" s="17">
        <v>0.175556669574982</v>
      </c>
      <c r="AN12" s="17">
        <v>0.18639363815005</v>
      </c>
      <c r="AO12" s="17">
        <v>0.21870066881140099</v>
      </c>
      <c r="AP12" s="17">
        <v>0.2355963870201</v>
      </c>
      <c r="AQ12" s="17">
        <v>0.27276325976965099</v>
      </c>
      <c r="AR12" s="17"/>
      <c r="AS12" s="17">
        <v>0.175960816127576</v>
      </c>
      <c r="AT12" s="17">
        <v>0.19765114155782401</v>
      </c>
      <c r="AU12" s="17">
        <v>0.190600973232566</v>
      </c>
      <c r="AV12" s="17">
        <v>0.234393014518856</v>
      </c>
      <c r="AW12" s="17">
        <v>0</v>
      </c>
      <c r="AX12" s="17"/>
      <c r="AY12" s="17">
        <v>0.22140685562023099</v>
      </c>
      <c r="AZ12" s="17">
        <v>0.17770892194346499</v>
      </c>
      <c r="BA12" s="17">
        <v>0.24232709018050499</v>
      </c>
      <c r="BB12" s="17">
        <v>0.148052450999618</v>
      </c>
      <c r="BC12" s="17">
        <v>5.7063883771114203E-2</v>
      </c>
      <c r="BD12" s="17"/>
      <c r="BE12" s="17">
        <v>0.110303156796345</v>
      </c>
      <c r="BF12" s="17">
        <v>0.17898149112015299</v>
      </c>
      <c r="BG12" s="17">
        <v>0.196973314588514</v>
      </c>
      <c r="BH12" s="17">
        <v>0.207372514135751</v>
      </c>
      <c r="BI12" s="17"/>
      <c r="BJ12" s="17">
        <v>0.14692245624224501</v>
      </c>
      <c r="BK12" s="17">
        <v>0.148507527735487</v>
      </c>
      <c r="BL12" s="17">
        <v>0.20999409626179799</v>
      </c>
      <c r="BM12" s="17">
        <v>0.20261368952425601</v>
      </c>
      <c r="BN12" s="17"/>
      <c r="BO12" s="17">
        <v>0.120263911784478</v>
      </c>
      <c r="BP12" s="17">
        <v>0.20011841129806299</v>
      </c>
      <c r="BQ12" s="17">
        <v>0.20730090066606899</v>
      </c>
      <c r="BR12" s="17"/>
      <c r="BS12" s="17">
        <v>0.18515492150207</v>
      </c>
      <c r="BT12" s="17">
        <v>0.20374217516020099</v>
      </c>
      <c r="BU12" s="17"/>
      <c r="BV12" s="17">
        <v>0.17517528309504701</v>
      </c>
      <c r="BW12" s="17">
        <v>0.210705430209112</v>
      </c>
      <c r="BX12" s="17">
        <v>0.16545311274902499</v>
      </c>
      <c r="BY12" s="17"/>
      <c r="BZ12" s="17">
        <v>0.19058600118562199</v>
      </c>
      <c r="CA12" s="17">
        <v>0.12121896137218</v>
      </c>
    </row>
    <row r="13" spans="2:79" x14ac:dyDescent="0.3">
      <c r="B13" s="18" t="s">
        <v>325</v>
      </c>
      <c r="C13" s="17">
        <v>0.12820131900477</v>
      </c>
      <c r="D13" s="17">
        <v>0.142888393650692</v>
      </c>
      <c r="E13" s="17">
        <v>0.114160602107315</v>
      </c>
      <c r="F13" s="17"/>
      <c r="G13" s="17">
        <v>0.10045361733047201</v>
      </c>
      <c r="H13" s="17">
        <v>9.8786653005227404E-2</v>
      </c>
      <c r="I13" s="17">
        <v>0.123283086478661</v>
      </c>
      <c r="J13" s="17">
        <v>0.16279617505591101</v>
      </c>
      <c r="K13" s="17">
        <v>0.130726272225694</v>
      </c>
      <c r="L13" s="17">
        <v>0.14441402307937401</v>
      </c>
      <c r="M13" s="17"/>
      <c r="N13" s="17">
        <v>0.119883556862343</v>
      </c>
      <c r="O13" s="17">
        <v>0.114271011765488</v>
      </c>
      <c r="P13" s="17">
        <v>0.12654607614112101</v>
      </c>
      <c r="Q13" s="17">
        <v>0.151687740160007</v>
      </c>
      <c r="R13" s="17"/>
      <c r="S13" s="17">
        <v>0.109845817886916</v>
      </c>
      <c r="T13" s="17">
        <v>0.10055490348098101</v>
      </c>
      <c r="U13" s="17">
        <v>0.17559148581380499</v>
      </c>
      <c r="V13" s="17">
        <v>0.134790126444014</v>
      </c>
      <c r="W13" s="17">
        <v>0.127542564660063</v>
      </c>
      <c r="X13" s="17">
        <v>0.178405534469744</v>
      </c>
      <c r="Y13" s="17">
        <v>0.15574796510362299</v>
      </c>
      <c r="Z13" s="17">
        <v>8.6200502359100095E-2</v>
      </c>
      <c r="AA13" s="17">
        <v>7.8444792460575299E-2</v>
      </c>
      <c r="AB13" s="17">
        <v>0.13732016067658601</v>
      </c>
      <c r="AC13" s="17">
        <v>0.116641613144275</v>
      </c>
      <c r="AD13" s="17">
        <v>0.17224777270522501</v>
      </c>
      <c r="AE13" s="17"/>
      <c r="AF13" s="17">
        <v>0.128039848516253</v>
      </c>
      <c r="AG13" s="17">
        <v>0.120350465865418</v>
      </c>
      <c r="AH13" s="17">
        <v>0.122506990770678</v>
      </c>
      <c r="AI13" s="17">
        <v>0.13738552173003801</v>
      </c>
      <c r="AJ13" s="17">
        <v>7.8616280388901505E-2</v>
      </c>
      <c r="AK13" s="17"/>
      <c r="AL13" s="17">
        <v>0.12561201338065101</v>
      </c>
      <c r="AM13" s="17">
        <v>0.13023585567798601</v>
      </c>
      <c r="AN13" s="17">
        <v>0.151275891579259</v>
      </c>
      <c r="AO13" s="17">
        <v>0.15829294431761501</v>
      </c>
      <c r="AP13" s="17">
        <v>4.8307542458142401E-2</v>
      </c>
      <c r="AQ13" s="17">
        <v>0.115843055502186</v>
      </c>
      <c r="AR13" s="17"/>
      <c r="AS13" s="17">
        <v>0.118420496898638</v>
      </c>
      <c r="AT13" s="17">
        <v>0.13072440736781801</v>
      </c>
      <c r="AU13" s="17">
        <v>0.12623015385570699</v>
      </c>
      <c r="AV13" s="17">
        <v>0.13509583781725901</v>
      </c>
      <c r="AW13" s="17">
        <v>0.139670933288284</v>
      </c>
      <c r="AX13" s="17"/>
      <c r="AY13" s="17">
        <v>0.135099161248349</v>
      </c>
      <c r="AZ13" s="17">
        <v>0.13693517920961101</v>
      </c>
      <c r="BA13" s="17">
        <v>0.12688760715115699</v>
      </c>
      <c r="BB13" s="17">
        <v>8.0269577271878403E-2</v>
      </c>
      <c r="BC13" s="17">
        <v>0.12979844106440799</v>
      </c>
      <c r="BD13" s="17"/>
      <c r="BE13" s="17">
        <v>9.6956161728878498E-2</v>
      </c>
      <c r="BF13" s="17">
        <v>0.20393050324033599</v>
      </c>
      <c r="BG13" s="17">
        <v>0.11356072342809399</v>
      </c>
      <c r="BH13" s="17">
        <v>0.10358830626009601</v>
      </c>
      <c r="BI13" s="17"/>
      <c r="BJ13" s="17">
        <v>0.170190012976597</v>
      </c>
      <c r="BK13" s="17">
        <v>0.18854282193257399</v>
      </c>
      <c r="BL13" s="17">
        <v>0.11368937121365</v>
      </c>
      <c r="BM13" s="17">
        <v>0.116582131915715</v>
      </c>
      <c r="BN13" s="17"/>
      <c r="BO13" s="17">
        <v>0.18474341536192401</v>
      </c>
      <c r="BP13" s="17">
        <v>0.12150477238059</v>
      </c>
      <c r="BQ13" s="17">
        <v>0.11750065659801701</v>
      </c>
      <c r="BR13" s="17"/>
      <c r="BS13" s="17">
        <v>0.141500175009449</v>
      </c>
      <c r="BT13" s="17">
        <v>0.107403557260809</v>
      </c>
      <c r="BU13" s="17"/>
      <c r="BV13" s="17">
        <v>0.123501330157175</v>
      </c>
      <c r="BW13" s="17">
        <v>0.115046272205618</v>
      </c>
      <c r="BX13" s="17">
        <v>0.14293715716620101</v>
      </c>
      <c r="BY13" s="17"/>
      <c r="BZ13" s="17">
        <v>0.12616186313219499</v>
      </c>
      <c r="CA13" s="17">
        <v>0.21411757642753601</v>
      </c>
    </row>
    <row r="14" spans="2:79" x14ac:dyDescent="0.3">
      <c r="B14" s="18" t="s">
        <v>326</v>
      </c>
      <c r="C14" s="17">
        <v>7.0858167198356206E-2</v>
      </c>
      <c r="D14" s="17">
        <v>6.5917854464690298E-2</v>
      </c>
      <c r="E14" s="17">
        <v>7.6496839211276896E-2</v>
      </c>
      <c r="F14" s="17"/>
      <c r="G14" s="17">
        <v>5.6425408224457997E-2</v>
      </c>
      <c r="H14" s="17">
        <v>5.8777407203827403E-2</v>
      </c>
      <c r="I14" s="17">
        <v>9.3874210775842196E-2</v>
      </c>
      <c r="J14" s="17">
        <v>5.6134743193848403E-2</v>
      </c>
      <c r="K14" s="17">
        <v>0.101378880757648</v>
      </c>
      <c r="L14" s="17">
        <v>6.0740309218719403E-2</v>
      </c>
      <c r="M14" s="17"/>
      <c r="N14" s="17">
        <v>7.8215304253214005E-2</v>
      </c>
      <c r="O14" s="17">
        <v>6.4497168458729603E-2</v>
      </c>
      <c r="P14" s="17">
        <v>6.5763531168060302E-2</v>
      </c>
      <c r="Q14" s="17">
        <v>7.5825787369994804E-2</v>
      </c>
      <c r="R14" s="17"/>
      <c r="S14" s="17">
        <v>0.11287710502595701</v>
      </c>
      <c r="T14" s="17">
        <v>2.6802640104223799E-2</v>
      </c>
      <c r="U14" s="17">
        <v>0.133566778765321</v>
      </c>
      <c r="V14" s="17">
        <v>7.9388571503986302E-2</v>
      </c>
      <c r="W14" s="17">
        <v>5.0866291933612001E-2</v>
      </c>
      <c r="X14" s="17">
        <v>9.0545919054442398E-2</v>
      </c>
      <c r="Y14" s="17">
        <v>3.0039333308345299E-2</v>
      </c>
      <c r="Z14" s="17">
        <v>7.0230609843677905E-2</v>
      </c>
      <c r="AA14" s="17">
        <v>6.5941723449030501E-2</v>
      </c>
      <c r="AB14" s="17">
        <v>0.118151887381515</v>
      </c>
      <c r="AC14" s="17">
        <v>0</v>
      </c>
      <c r="AD14" s="17">
        <v>0</v>
      </c>
      <c r="AE14" s="17"/>
      <c r="AF14" s="17">
        <v>7.95557296013224E-2</v>
      </c>
      <c r="AG14" s="17">
        <v>5.4687867509339801E-2</v>
      </c>
      <c r="AH14" s="17">
        <v>2.1671947967269001E-2</v>
      </c>
      <c r="AI14" s="17">
        <v>7.0252109442048905E-2</v>
      </c>
      <c r="AJ14" s="17">
        <v>0.171425117960393</v>
      </c>
      <c r="AK14" s="17"/>
      <c r="AL14" s="17">
        <v>5.6485755794226503E-2</v>
      </c>
      <c r="AM14" s="17">
        <v>8.0708465939350396E-2</v>
      </c>
      <c r="AN14" s="17">
        <v>9.1485263440664502E-2</v>
      </c>
      <c r="AO14" s="17">
        <v>7.0469817383942701E-2</v>
      </c>
      <c r="AP14" s="17">
        <v>0.115576813869089</v>
      </c>
      <c r="AQ14" s="17">
        <v>5.6232172684593698E-2</v>
      </c>
      <c r="AR14" s="17"/>
      <c r="AS14" s="17">
        <v>9.2133499600716595E-2</v>
      </c>
      <c r="AT14" s="17">
        <v>6.0416980455200102E-2</v>
      </c>
      <c r="AU14" s="17">
        <v>3.07160679105343E-2</v>
      </c>
      <c r="AV14" s="17">
        <v>0.15002144571906301</v>
      </c>
      <c r="AW14" s="17">
        <v>0.25015013442855999</v>
      </c>
      <c r="AX14" s="17"/>
      <c r="AY14" s="17">
        <v>7.4760837443419201E-2</v>
      </c>
      <c r="AZ14" s="17">
        <v>6.4770010794623203E-2</v>
      </c>
      <c r="BA14" s="17">
        <v>3.5088990193866E-2</v>
      </c>
      <c r="BB14" s="17">
        <v>0.10911541193262</v>
      </c>
      <c r="BC14" s="17">
        <v>0.17280029234807601</v>
      </c>
      <c r="BD14" s="17"/>
      <c r="BE14" s="17">
        <v>7.8879589064586406E-2</v>
      </c>
      <c r="BF14" s="17">
        <v>4.9131852089865098E-2</v>
      </c>
      <c r="BG14" s="17">
        <v>6.8132960069765505E-2</v>
      </c>
      <c r="BH14" s="17">
        <v>9.0002917398639401E-2</v>
      </c>
      <c r="BI14" s="17"/>
      <c r="BJ14" s="17">
        <v>8.4345742626602604E-2</v>
      </c>
      <c r="BK14" s="17">
        <v>5.3691517119964803E-2</v>
      </c>
      <c r="BL14" s="17">
        <v>8.37871340689363E-2</v>
      </c>
      <c r="BM14" s="17">
        <v>6.4403506036229102E-2</v>
      </c>
      <c r="BN14" s="17"/>
      <c r="BO14" s="17">
        <v>9.31200044937045E-2</v>
      </c>
      <c r="BP14" s="17">
        <v>6.2981845255355495E-2</v>
      </c>
      <c r="BQ14" s="17">
        <v>6.77682800028864E-2</v>
      </c>
      <c r="BR14" s="17"/>
      <c r="BS14" s="17">
        <v>8.0582954083800604E-2</v>
      </c>
      <c r="BT14" s="17">
        <v>5.52256299529773E-2</v>
      </c>
      <c r="BU14" s="17"/>
      <c r="BV14" s="17">
        <v>4.75518591902334E-2</v>
      </c>
      <c r="BW14" s="17">
        <v>9.3586465428326798E-2</v>
      </c>
      <c r="BX14" s="17">
        <v>6.7464933115922096E-2</v>
      </c>
      <c r="BY14" s="17"/>
      <c r="BZ14" s="17">
        <v>2.36200510717192E-2</v>
      </c>
      <c r="CA14" s="17">
        <v>5.9529400159831901E-2</v>
      </c>
    </row>
    <row r="15" spans="2:79" x14ac:dyDescent="0.3">
      <c r="B15" s="18" t="s">
        <v>327</v>
      </c>
      <c r="C15" s="19">
        <v>2.74917917183077E-2</v>
      </c>
      <c r="D15" s="19">
        <v>3.75240683154262E-2</v>
      </c>
      <c r="E15" s="19">
        <v>1.74183254827583E-2</v>
      </c>
      <c r="F15" s="19"/>
      <c r="G15" s="19">
        <v>2.04255848094567E-2</v>
      </c>
      <c r="H15" s="19">
        <v>1.72155043075598E-2</v>
      </c>
      <c r="I15" s="19">
        <v>8.1602641182214105E-3</v>
      </c>
      <c r="J15" s="19">
        <v>3.01924628381951E-2</v>
      </c>
      <c r="K15" s="19">
        <v>6.3620403171893006E-2</v>
      </c>
      <c r="L15" s="19">
        <v>2.9134838603671501E-2</v>
      </c>
      <c r="M15" s="19"/>
      <c r="N15" s="19">
        <v>9.8600500977637801E-3</v>
      </c>
      <c r="O15" s="19">
        <v>1.7913714593044E-2</v>
      </c>
      <c r="P15" s="19">
        <v>4.5132888859895103E-2</v>
      </c>
      <c r="Q15" s="19">
        <v>3.1597660241520102E-2</v>
      </c>
      <c r="R15" s="19"/>
      <c r="S15" s="19">
        <v>5.2095642580161999E-2</v>
      </c>
      <c r="T15" s="19">
        <v>0</v>
      </c>
      <c r="U15" s="19">
        <v>3.1992420319619401E-2</v>
      </c>
      <c r="V15" s="19">
        <v>0</v>
      </c>
      <c r="W15" s="19">
        <v>3.6409279274610198E-2</v>
      </c>
      <c r="X15" s="19">
        <v>1.5843667422124001E-2</v>
      </c>
      <c r="Y15" s="19">
        <v>3.2475183378019599E-2</v>
      </c>
      <c r="Z15" s="19">
        <v>3.6039468417639199E-2</v>
      </c>
      <c r="AA15" s="19">
        <v>1.5209605301591799E-2</v>
      </c>
      <c r="AB15" s="19">
        <v>3.16048392900476E-2</v>
      </c>
      <c r="AC15" s="19">
        <v>4.7074376195201703E-2</v>
      </c>
      <c r="AD15" s="19">
        <v>8.14553203811893E-2</v>
      </c>
      <c r="AE15" s="19"/>
      <c r="AF15" s="19">
        <v>3.0195370906486701E-2</v>
      </c>
      <c r="AG15" s="19">
        <v>2.8074208164859199E-2</v>
      </c>
      <c r="AH15" s="19">
        <v>3.66987030680078E-2</v>
      </c>
      <c r="AI15" s="19">
        <v>3.49991159365882E-2</v>
      </c>
      <c r="AJ15" s="19">
        <v>0</v>
      </c>
      <c r="AK15" s="19"/>
      <c r="AL15" s="19">
        <v>2.7997128012403699E-2</v>
      </c>
      <c r="AM15" s="19">
        <v>2.7714005664590601E-2</v>
      </c>
      <c r="AN15" s="19">
        <v>4.9685294694808903E-2</v>
      </c>
      <c r="AO15" s="19">
        <v>2.66097269360475E-2</v>
      </c>
      <c r="AP15" s="19">
        <v>2.1748767670585801E-2</v>
      </c>
      <c r="AQ15" s="19">
        <v>1.4652699468967099E-2</v>
      </c>
      <c r="AR15" s="19"/>
      <c r="AS15" s="19">
        <v>4.3861179951768602E-2</v>
      </c>
      <c r="AT15" s="19">
        <v>2.15654408397991E-2</v>
      </c>
      <c r="AU15" s="19">
        <v>2.4830267644696799E-2</v>
      </c>
      <c r="AV15" s="19">
        <v>2.8016836509450499E-2</v>
      </c>
      <c r="AW15" s="19">
        <v>8.4504482553059604E-2</v>
      </c>
      <c r="AX15" s="19"/>
      <c r="AY15" s="19">
        <v>4.06496903713758E-2</v>
      </c>
      <c r="AZ15" s="19">
        <v>2.2700314654886901E-2</v>
      </c>
      <c r="BA15" s="19">
        <v>3.7829054883519203E-2</v>
      </c>
      <c r="BB15" s="19">
        <v>1.11332155191603E-2</v>
      </c>
      <c r="BC15" s="19">
        <v>0</v>
      </c>
      <c r="BD15" s="19"/>
      <c r="BE15" s="19">
        <v>3.6385382080696603E-2</v>
      </c>
      <c r="BF15" s="19">
        <v>4.0981555315086703E-2</v>
      </c>
      <c r="BG15" s="19">
        <v>2.3118908202962401E-2</v>
      </c>
      <c r="BH15" s="19">
        <v>2.5217416709396302E-2</v>
      </c>
      <c r="BI15" s="19"/>
      <c r="BJ15" s="19">
        <v>6.2847510238444398E-2</v>
      </c>
      <c r="BK15" s="19">
        <v>4.1135839979905803E-2</v>
      </c>
      <c r="BL15" s="19">
        <v>1.7628380669998101E-2</v>
      </c>
      <c r="BM15" s="19">
        <v>2.0870570868138E-2</v>
      </c>
      <c r="BN15" s="19"/>
      <c r="BO15" s="19">
        <v>1.4278106259249799E-2</v>
      </c>
      <c r="BP15" s="19">
        <v>3.0379110663061398E-2</v>
      </c>
      <c r="BQ15" s="19">
        <v>2.9865460409929798E-2</v>
      </c>
      <c r="BR15" s="19"/>
      <c r="BS15" s="19">
        <v>3.3550022626112903E-2</v>
      </c>
      <c r="BT15" s="19">
        <v>1.9639968272832799E-2</v>
      </c>
      <c r="BU15" s="19"/>
      <c r="BV15" s="19">
        <v>2.3723977542774201E-2</v>
      </c>
      <c r="BW15" s="19">
        <v>2.6568185720687899E-2</v>
      </c>
      <c r="BX15" s="19">
        <v>3.5379204446917098E-2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CA20"/>
  <sheetViews>
    <sheetView showGridLines="0" workbookViewId="0">
      <pane xSplit="2" topLeftCell="I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702</v>
      </c>
      <c r="D7" s="10">
        <v>348</v>
      </c>
      <c r="E7" s="10">
        <v>351</v>
      </c>
      <c r="F7" s="10"/>
      <c r="G7" s="10">
        <v>103</v>
      </c>
      <c r="H7" s="10">
        <v>111</v>
      </c>
      <c r="I7" s="10">
        <v>124</v>
      </c>
      <c r="J7" s="10">
        <v>105</v>
      </c>
      <c r="K7" s="10">
        <v>112</v>
      </c>
      <c r="L7" s="10">
        <v>147</v>
      </c>
      <c r="M7" s="10"/>
      <c r="N7" s="10">
        <v>208</v>
      </c>
      <c r="O7" s="10">
        <v>164</v>
      </c>
      <c r="P7" s="10">
        <v>180</v>
      </c>
      <c r="Q7" s="10">
        <v>148</v>
      </c>
      <c r="R7" s="10"/>
      <c r="S7" s="10">
        <v>95</v>
      </c>
      <c r="T7" s="10">
        <v>100</v>
      </c>
      <c r="U7" s="10">
        <v>58</v>
      </c>
      <c r="V7" s="10">
        <v>62</v>
      </c>
      <c r="W7" s="10">
        <v>53</v>
      </c>
      <c r="X7" s="10">
        <v>59</v>
      </c>
      <c r="Y7" s="10">
        <v>65</v>
      </c>
      <c r="Z7" s="10">
        <v>25</v>
      </c>
      <c r="AA7" s="10">
        <v>79</v>
      </c>
      <c r="AB7" s="10">
        <v>59</v>
      </c>
      <c r="AC7" s="10">
        <v>25</v>
      </c>
      <c r="AD7" s="10">
        <v>22</v>
      </c>
      <c r="AE7" s="10"/>
      <c r="AF7" s="10">
        <v>132</v>
      </c>
      <c r="AG7" s="10">
        <v>248</v>
      </c>
      <c r="AH7" s="10">
        <v>55</v>
      </c>
      <c r="AI7" s="10">
        <v>96</v>
      </c>
      <c r="AJ7" s="10">
        <v>40</v>
      </c>
      <c r="AK7" s="10"/>
      <c r="AL7" s="10">
        <v>180</v>
      </c>
      <c r="AM7" s="10">
        <v>108</v>
      </c>
      <c r="AN7" s="10">
        <v>60</v>
      </c>
      <c r="AO7" s="10">
        <v>161</v>
      </c>
      <c r="AP7" s="10">
        <v>46</v>
      </c>
      <c r="AQ7" s="10">
        <v>71</v>
      </c>
      <c r="AR7" s="10"/>
      <c r="AS7" s="10">
        <v>110</v>
      </c>
      <c r="AT7" s="10">
        <v>349</v>
      </c>
      <c r="AU7" s="10">
        <v>160</v>
      </c>
      <c r="AV7" s="10">
        <v>70</v>
      </c>
      <c r="AW7" s="10">
        <v>12</v>
      </c>
      <c r="AX7" s="10"/>
      <c r="AY7" s="10">
        <v>170</v>
      </c>
      <c r="AZ7" s="10">
        <v>277</v>
      </c>
      <c r="BA7" s="10">
        <v>139</v>
      </c>
      <c r="BB7" s="10">
        <v>82</v>
      </c>
      <c r="BC7" s="10">
        <v>30</v>
      </c>
      <c r="BD7" s="10"/>
      <c r="BE7" s="10">
        <v>27</v>
      </c>
      <c r="BF7" s="10">
        <v>132</v>
      </c>
      <c r="BG7" s="10">
        <v>340</v>
      </c>
      <c r="BH7" s="10">
        <v>200</v>
      </c>
      <c r="BI7" s="10"/>
      <c r="BJ7" s="10">
        <v>97</v>
      </c>
      <c r="BK7" s="10">
        <v>53</v>
      </c>
      <c r="BL7" s="10">
        <v>170</v>
      </c>
      <c r="BM7" s="10">
        <v>378</v>
      </c>
      <c r="BN7" s="10"/>
      <c r="BO7" s="10">
        <v>104</v>
      </c>
      <c r="BP7" s="10">
        <v>101</v>
      </c>
      <c r="BQ7" s="10">
        <v>496</v>
      </c>
      <c r="BR7" s="10"/>
      <c r="BS7" s="10">
        <v>404</v>
      </c>
      <c r="BT7" s="10">
        <v>296</v>
      </c>
      <c r="BU7" s="10"/>
      <c r="BV7" s="10">
        <v>164</v>
      </c>
      <c r="BW7" s="10">
        <v>266</v>
      </c>
      <c r="BX7" s="10">
        <v>237</v>
      </c>
      <c r="BY7" s="10"/>
      <c r="BZ7" s="10">
        <v>41</v>
      </c>
      <c r="CA7" s="10">
        <v>43</v>
      </c>
    </row>
    <row r="8" spans="2:79" ht="30" customHeight="1" x14ac:dyDescent="0.3">
      <c r="B8" s="11" t="s">
        <v>20</v>
      </c>
      <c r="C8" s="11">
        <v>701</v>
      </c>
      <c r="D8" s="11">
        <v>354</v>
      </c>
      <c r="E8" s="11">
        <v>345</v>
      </c>
      <c r="F8" s="11"/>
      <c r="G8" s="11">
        <v>96</v>
      </c>
      <c r="H8" s="11">
        <v>118</v>
      </c>
      <c r="I8" s="11">
        <v>124</v>
      </c>
      <c r="J8" s="11">
        <v>123</v>
      </c>
      <c r="K8" s="11">
        <v>103</v>
      </c>
      <c r="L8" s="11">
        <v>137</v>
      </c>
      <c r="M8" s="11"/>
      <c r="N8" s="11">
        <v>192</v>
      </c>
      <c r="O8" s="11">
        <v>168</v>
      </c>
      <c r="P8" s="11">
        <v>188</v>
      </c>
      <c r="Q8" s="11">
        <v>152</v>
      </c>
      <c r="R8" s="11"/>
      <c r="S8" s="11">
        <v>91</v>
      </c>
      <c r="T8" s="11">
        <v>95</v>
      </c>
      <c r="U8" s="11">
        <v>58</v>
      </c>
      <c r="V8" s="11">
        <v>61</v>
      </c>
      <c r="W8" s="11">
        <v>53</v>
      </c>
      <c r="X8" s="11">
        <v>57</v>
      </c>
      <c r="Y8" s="11">
        <v>60</v>
      </c>
      <c r="Z8" s="11">
        <v>27</v>
      </c>
      <c r="AA8" s="11">
        <v>73</v>
      </c>
      <c r="AB8" s="11">
        <v>67</v>
      </c>
      <c r="AC8" s="11">
        <v>33</v>
      </c>
      <c r="AD8" s="11">
        <v>27</v>
      </c>
      <c r="AE8" s="11"/>
      <c r="AF8" s="11">
        <v>126</v>
      </c>
      <c r="AG8" s="11">
        <v>246</v>
      </c>
      <c r="AH8" s="11">
        <v>55</v>
      </c>
      <c r="AI8" s="11">
        <v>97</v>
      </c>
      <c r="AJ8" s="11">
        <v>40</v>
      </c>
      <c r="AK8" s="11"/>
      <c r="AL8" s="11">
        <v>175</v>
      </c>
      <c r="AM8" s="11">
        <v>104</v>
      </c>
      <c r="AN8" s="11">
        <v>59</v>
      </c>
      <c r="AO8" s="11">
        <v>162</v>
      </c>
      <c r="AP8" s="11">
        <v>46</v>
      </c>
      <c r="AQ8" s="11">
        <v>73</v>
      </c>
      <c r="AR8" s="11"/>
      <c r="AS8" s="11">
        <v>108</v>
      </c>
      <c r="AT8" s="11">
        <v>349</v>
      </c>
      <c r="AU8" s="11">
        <v>160</v>
      </c>
      <c r="AV8" s="11">
        <v>70</v>
      </c>
      <c r="AW8" s="11">
        <v>13</v>
      </c>
      <c r="AX8" s="11"/>
      <c r="AY8" s="11">
        <v>167</v>
      </c>
      <c r="AZ8" s="11">
        <v>278</v>
      </c>
      <c r="BA8" s="11">
        <v>140</v>
      </c>
      <c r="BB8" s="11">
        <v>82</v>
      </c>
      <c r="BC8" s="11">
        <v>31</v>
      </c>
      <c r="BD8" s="11"/>
      <c r="BE8" s="11">
        <v>26</v>
      </c>
      <c r="BF8" s="11">
        <v>133</v>
      </c>
      <c r="BG8" s="11">
        <v>341</v>
      </c>
      <c r="BH8" s="11">
        <v>199</v>
      </c>
      <c r="BI8" s="11"/>
      <c r="BJ8" s="11">
        <v>101</v>
      </c>
      <c r="BK8" s="11">
        <v>51</v>
      </c>
      <c r="BL8" s="11">
        <v>171</v>
      </c>
      <c r="BM8" s="11">
        <v>374</v>
      </c>
      <c r="BN8" s="11"/>
      <c r="BO8" s="11">
        <v>108</v>
      </c>
      <c r="BP8" s="11">
        <v>101</v>
      </c>
      <c r="BQ8" s="11">
        <v>492</v>
      </c>
      <c r="BR8" s="11"/>
      <c r="BS8" s="11">
        <v>399</v>
      </c>
      <c r="BT8" s="11">
        <v>300</v>
      </c>
      <c r="BU8" s="11"/>
      <c r="BV8" s="11">
        <v>164</v>
      </c>
      <c r="BW8" s="11">
        <v>269</v>
      </c>
      <c r="BX8" s="11">
        <v>233</v>
      </c>
      <c r="BY8" s="11"/>
      <c r="BZ8" s="11">
        <v>42</v>
      </c>
      <c r="CA8" s="11">
        <v>42</v>
      </c>
    </row>
    <row r="9" spans="2:79" x14ac:dyDescent="0.3">
      <c r="B9" s="18" t="s">
        <v>321</v>
      </c>
      <c r="C9" s="17">
        <v>5.8201302810041003E-2</v>
      </c>
      <c r="D9" s="17">
        <v>8.5873914578651803E-2</v>
      </c>
      <c r="E9" s="17">
        <v>3.0273421038773701E-2</v>
      </c>
      <c r="F9" s="17"/>
      <c r="G9" s="17">
        <v>6.01147399142722E-2</v>
      </c>
      <c r="H9" s="17">
        <v>6.2225350379187597E-2</v>
      </c>
      <c r="I9" s="17">
        <v>9.7494871691736498E-2</v>
      </c>
      <c r="J9" s="17">
        <v>4.1125531676152002E-2</v>
      </c>
      <c r="K9" s="17">
        <v>6.2146496675335103E-2</v>
      </c>
      <c r="L9" s="17">
        <v>3.0162023912104902E-2</v>
      </c>
      <c r="M9" s="17"/>
      <c r="N9" s="17">
        <v>6.00274034738532E-2</v>
      </c>
      <c r="O9" s="17">
        <v>3.96606747625824E-2</v>
      </c>
      <c r="P9" s="17">
        <v>7.6265523856077294E-2</v>
      </c>
      <c r="Q9" s="17">
        <v>5.4873551540464201E-2</v>
      </c>
      <c r="R9" s="17"/>
      <c r="S9" s="17">
        <v>9.0664722097717698E-2</v>
      </c>
      <c r="T9" s="17">
        <v>2.9802129473328599E-2</v>
      </c>
      <c r="U9" s="17">
        <v>6.8877590184930698E-2</v>
      </c>
      <c r="V9" s="17">
        <v>3.5111044479953002E-2</v>
      </c>
      <c r="W9" s="17">
        <v>2.1596902594239499E-2</v>
      </c>
      <c r="X9" s="17">
        <v>3.8837430861775997E-2</v>
      </c>
      <c r="Y9" s="17">
        <v>4.4555587993804498E-2</v>
      </c>
      <c r="Z9" s="17">
        <v>4.8203214957865503E-2</v>
      </c>
      <c r="AA9" s="17">
        <v>6.1107966713408998E-2</v>
      </c>
      <c r="AB9" s="17">
        <v>3.1890268759360303E-2</v>
      </c>
      <c r="AC9" s="17">
        <v>0.228402600161382</v>
      </c>
      <c r="AD9" s="17">
        <v>8.3312224770793405E-2</v>
      </c>
      <c r="AE9" s="17"/>
      <c r="AF9" s="17">
        <v>4.73863313062233E-2</v>
      </c>
      <c r="AG9" s="17">
        <v>7.2063714442858501E-2</v>
      </c>
      <c r="AH9" s="17">
        <v>1.9238779694538102E-2</v>
      </c>
      <c r="AI9" s="17">
        <v>0.101951207749206</v>
      </c>
      <c r="AJ9" s="17">
        <v>5.4031291473179997E-2</v>
      </c>
      <c r="AK9" s="17"/>
      <c r="AL9" s="17">
        <v>7.8597488905771506E-2</v>
      </c>
      <c r="AM9" s="17">
        <v>5.5231999814964197E-2</v>
      </c>
      <c r="AN9" s="17">
        <v>1.7918862968785299E-2</v>
      </c>
      <c r="AO9" s="17">
        <v>9.1675758565885501E-2</v>
      </c>
      <c r="AP9" s="17">
        <v>2.2212042900828202E-2</v>
      </c>
      <c r="AQ9" s="17">
        <v>3.13236126712923E-2</v>
      </c>
      <c r="AR9" s="17"/>
      <c r="AS9" s="17">
        <v>6.9262438067657903E-2</v>
      </c>
      <c r="AT9" s="17">
        <v>5.92842288126149E-2</v>
      </c>
      <c r="AU9" s="17">
        <v>4.6306668819070397E-2</v>
      </c>
      <c r="AV9" s="17">
        <v>2.4595937011386501E-2</v>
      </c>
      <c r="AW9" s="17">
        <v>0.27697279137939201</v>
      </c>
      <c r="AX9" s="17"/>
      <c r="AY9" s="17">
        <v>8.4614244003386505E-2</v>
      </c>
      <c r="AZ9" s="17">
        <v>6.5347047616230794E-2</v>
      </c>
      <c r="BA9" s="17">
        <v>3.57353898969026E-2</v>
      </c>
      <c r="BB9" s="17">
        <v>1.40662186581483E-2</v>
      </c>
      <c r="BC9" s="17">
        <v>7.7747068271116299E-2</v>
      </c>
      <c r="BD9" s="17"/>
      <c r="BE9" s="17">
        <v>8.7067153196762601E-2</v>
      </c>
      <c r="BF9" s="17">
        <v>5.2717627772645499E-2</v>
      </c>
      <c r="BG9" s="17">
        <v>5.7822584760792502E-2</v>
      </c>
      <c r="BH9" s="17">
        <v>5.9622322980798698E-2</v>
      </c>
      <c r="BI9" s="17"/>
      <c r="BJ9" s="17">
        <v>0.151349757434695</v>
      </c>
      <c r="BK9" s="17">
        <v>4.7744404376010303E-2</v>
      </c>
      <c r="BL9" s="17">
        <v>3.2783826563306903E-2</v>
      </c>
      <c r="BM9" s="17">
        <v>4.6686747233989301E-2</v>
      </c>
      <c r="BN9" s="17"/>
      <c r="BO9" s="17">
        <v>7.6238792028775496E-2</v>
      </c>
      <c r="BP9" s="17">
        <v>3.9245096621843598E-2</v>
      </c>
      <c r="BQ9" s="17">
        <v>5.8272948405507299E-2</v>
      </c>
      <c r="BR9" s="17"/>
      <c r="BS9" s="17">
        <v>5.2615232799079897E-2</v>
      </c>
      <c r="BT9" s="17">
        <v>6.2826132706341506E-2</v>
      </c>
      <c r="BU9" s="17"/>
      <c r="BV9" s="17">
        <v>2.36519127090557E-2</v>
      </c>
      <c r="BW9" s="17">
        <v>5.9708849933455398E-2</v>
      </c>
      <c r="BX9" s="17">
        <v>8.5628750476472504E-2</v>
      </c>
      <c r="BY9" s="17"/>
      <c r="BZ9" s="17">
        <v>5.9599292993477E-2</v>
      </c>
      <c r="CA9" s="17">
        <v>0.120658527087893</v>
      </c>
    </row>
    <row r="10" spans="2:79" x14ac:dyDescent="0.3">
      <c r="B10" s="18" t="s">
        <v>322</v>
      </c>
      <c r="C10" s="17">
        <v>0.10004354691464699</v>
      </c>
      <c r="D10" s="17">
        <v>0.104289311073088</v>
      </c>
      <c r="E10" s="17">
        <v>9.6490664453789898E-2</v>
      </c>
      <c r="F10" s="17"/>
      <c r="G10" s="17">
        <v>0.108901173382249</v>
      </c>
      <c r="H10" s="17">
        <v>0.10388323884894</v>
      </c>
      <c r="I10" s="17">
        <v>0.114475133565792</v>
      </c>
      <c r="J10" s="17">
        <v>8.6490386783755493E-2</v>
      </c>
      <c r="K10" s="17">
        <v>0.104487311766376</v>
      </c>
      <c r="L10" s="17">
        <v>8.6277527270525997E-2</v>
      </c>
      <c r="M10" s="17"/>
      <c r="N10" s="17">
        <v>9.7699080032325802E-2</v>
      </c>
      <c r="O10" s="17">
        <v>9.7916081840441899E-2</v>
      </c>
      <c r="P10" s="17">
        <v>0.139678071278516</v>
      </c>
      <c r="Q10" s="17">
        <v>5.7908594606428797E-2</v>
      </c>
      <c r="R10" s="17"/>
      <c r="S10" s="17">
        <v>0.117635370365719</v>
      </c>
      <c r="T10" s="17">
        <v>9.9004889340187197E-2</v>
      </c>
      <c r="U10" s="17">
        <v>5.0483298042971698E-2</v>
      </c>
      <c r="V10" s="17">
        <v>0.13210929484089201</v>
      </c>
      <c r="W10" s="17">
        <v>8.5095265300127607E-2</v>
      </c>
      <c r="X10" s="17">
        <v>6.8986704397477602E-2</v>
      </c>
      <c r="Y10" s="17">
        <v>6.0783128286554598E-2</v>
      </c>
      <c r="Z10" s="17">
        <v>7.9666324114283094E-2</v>
      </c>
      <c r="AA10" s="17">
        <v>0.14148527633205099</v>
      </c>
      <c r="AB10" s="17">
        <v>0.201773532624935</v>
      </c>
      <c r="AC10" s="17">
        <v>0</v>
      </c>
      <c r="AD10" s="17">
        <v>3.9749034164612097E-2</v>
      </c>
      <c r="AE10" s="17"/>
      <c r="AF10" s="17">
        <v>0.121630327603874</v>
      </c>
      <c r="AG10" s="17">
        <v>8.6630856832639297E-2</v>
      </c>
      <c r="AH10" s="17">
        <v>8.9710218539461595E-2</v>
      </c>
      <c r="AI10" s="17">
        <v>0.17940639786625401</v>
      </c>
      <c r="AJ10" s="17">
        <v>4.3534490931229103E-2</v>
      </c>
      <c r="AK10" s="17"/>
      <c r="AL10" s="17">
        <v>0.11852353412334</v>
      </c>
      <c r="AM10" s="17">
        <v>0.119818306207936</v>
      </c>
      <c r="AN10" s="17">
        <v>6.9535060242489205E-2</v>
      </c>
      <c r="AO10" s="17">
        <v>0.15497673548369201</v>
      </c>
      <c r="AP10" s="17">
        <v>3.7949575615104703E-2</v>
      </c>
      <c r="AQ10" s="17">
        <v>3.7650295328289299E-2</v>
      </c>
      <c r="AR10" s="17"/>
      <c r="AS10" s="17">
        <v>8.5441215745159199E-2</v>
      </c>
      <c r="AT10" s="17">
        <v>9.2659176114308003E-2</v>
      </c>
      <c r="AU10" s="17">
        <v>0.107317012312153</v>
      </c>
      <c r="AV10" s="17">
        <v>0.12674070108044799</v>
      </c>
      <c r="AW10" s="17">
        <v>0.197053057896104</v>
      </c>
      <c r="AX10" s="17"/>
      <c r="AY10" s="17">
        <v>0.123207136763785</v>
      </c>
      <c r="AZ10" s="17">
        <v>8.17833578897698E-2</v>
      </c>
      <c r="BA10" s="17">
        <v>0.110678700200077</v>
      </c>
      <c r="BB10" s="17">
        <v>7.0490394487138605E-2</v>
      </c>
      <c r="BC10" s="17">
        <v>0.15032273898119</v>
      </c>
      <c r="BD10" s="17"/>
      <c r="BE10" s="17">
        <v>0.19005701360343</v>
      </c>
      <c r="BF10" s="17">
        <v>0.12593343085633399</v>
      </c>
      <c r="BG10" s="17">
        <v>8.7734337431378803E-2</v>
      </c>
      <c r="BH10" s="17">
        <v>8.91895236446857E-2</v>
      </c>
      <c r="BI10" s="17"/>
      <c r="BJ10" s="17">
        <v>0.142773099896014</v>
      </c>
      <c r="BK10" s="17">
        <v>0.15443109059295301</v>
      </c>
      <c r="BL10" s="17">
        <v>5.8234965366666398E-2</v>
      </c>
      <c r="BM10" s="17">
        <v>0.101194596457782</v>
      </c>
      <c r="BN10" s="17"/>
      <c r="BO10" s="17">
        <v>9.6635008524696003E-2</v>
      </c>
      <c r="BP10" s="17">
        <v>0.127565743399459</v>
      </c>
      <c r="BQ10" s="17">
        <v>9.5408419179984896E-2</v>
      </c>
      <c r="BR10" s="17"/>
      <c r="BS10" s="17">
        <v>0.112276622279326</v>
      </c>
      <c r="BT10" s="17">
        <v>8.4512889336758601E-2</v>
      </c>
      <c r="BU10" s="17"/>
      <c r="BV10" s="17">
        <v>8.5134096189278502E-2</v>
      </c>
      <c r="BW10" s="17">
        <v>8.7594380052515797E-2</v>
      </c>
      <c r="BX10" s="17">
        <v>0.13592072163541799</v>
      </c>
      <c r="BY10" s="17"/>
      <c r="BZ10" s="17">
        <v>8.3349663473867699E-2</v>
      </c>
      <c r="CA10" s="17">
        <v>0.13087380101564</v>
      </c>
    </row>
    <row r="11" spans="2:79" x14ac:dyDescent="0.3">
      <c r="B11" s="18" t="s">
        <v>323</v>
      </c>
      <c r="C11" s="17">
        <v>0.149509468022474</v>
      </c>
      <c r="D11" s="17">
        <v>0.15167291855846601</v>
      </c>
      <c r="E11" s="17">
        <v>0.14849072526902399</v>
      </c>
      <c r="F11" s="17"/>
      <c r="G11" s="17">
        <v>0.16442518221095501</v>
      </c>
      <c r="H11" s="17">
        <v>0.152194279413981</v>
      </c>
      <c r="I11" s="17">
        <v>0.14694994904890801</v>
      </c>
      <c r="J11" s="17">
        <v>0.22296928801614399</v>
      </c>
      <c r="K11" s="17">
        <v>0.10110632376685599</v>
      </c>
      <c r="L11" s="17">
        <v>0.109478273397763</v>
      </c>
      <c r="M11" s="17"/>
      <c r="N11" s="17">
        <v>0.14302514655752299</v>
      </c>
      <c r="O11" s="17">
        <v>0.148626926230569</v>
      </c>
      <c r="P11" s="17">
        <v>0.126353151385033</v>
      </c>
      <c r="Q11" s="17">
        <v>0.18910632606807301</v>
      </c>
      <c r="R11" s="17"/>
      <c r="S11" s="17">
        <v>0.16086802815089599</v>
      </c>
      <c r="T11" s="17">
        <v>0.14621297851958301</v>
      </c>
      <c r="U11" s="17">
        <v>9.9028312307332098E-2</v>
      </c>
      <c r="V11" s="17">
        <v>0.147803541648347</v>
      </c>
      <c r="W11" s="17">
        <v>0.16398149279287899</v>
      </c>
      <c r="X11" s="17">
        <v>0.106373149628689</v>
      </c>
      <c r="Y11" s="17">
        <v>0.227121604223298</v>
      </c>
      <c r="Z11" s="17">
        <v>0.270898178090761</v>
      </c>
      <c r="AA11" s="17">
        <v>0.121948463296469</v>
      </c>
      <c r="AB11" s="17">
        <v>0.153465523390202</v>
      </c>
      <c r="AC11" s="17">
        <v>3.69522491977703E-2</v>
      </c>
      <c r="AD11" s="17">
        <v>0.20608114023016499</v>
      </c>
      <c r="AE11" s="17"/>
      <c r="AF11" s="17">
        <v>0.13287916482057799</v>
      </c>
      <c r="AG11" s="17">
        <v>0.15334167983741601</v>
      </c>
      <c r="AH11" s="17">
        <v>0.15439978913079999</v>
      </c>
      <c r="AI11" s="17">
        <v>0.16500387738130101</v>
      </c>
      <c r="AJ11" s="17">
        <v>8.7998234997232402E-2</v>
      </c>
      <c r="AK11" s="17"/>
      <c r="AL11" s="17">
        <v>0.13192461633765401</v>
      </c>
      <c r="AM11" s="17">
        <v>0.16058852198384599</v>
      </c>
      <c r="AN11" s="17">
        <v>0.14022695620092701</v>
      </c>
      <c r="AO11" s="17">
        <v>0.15686576501393601</v>
      </c>
      <c r="AP11" s="17">
        <v>0.121869529141099</v>
      </c>
      <c r="AQ11" s="17">
        <v>0.21451174513725399</v>
      </c>
      <c r="AR11" s="17"/>
      <c r="AS11" s="17">
        <v>0.180164335317158</v>
      </c>
      <c r="AT11" s="17">
        <v>0.14923846067499899</v>
      </c>
      <c r="AU11" s="17">
        <v>0.139621618998892</v>
      </c>
      <c r="AV11" s="17">
        <v>0.15530946753855199</v>
      </c>
      <c r="AW11" s="17">
        <v>0</v>
      </c>
      <c r="AX11" s="17"/>
      <c r="AY11" s="17">
        <v>0.13702061209217101</v>
      </c>
      <c r="AZ11" s="17">
        <v>0.15699792674968399</v>
      </c>
      <c r="BA11" s="17">
        <v>0.17097703184928401</v>
      </c>
      <c r="BB11" s="17">
        <v>0.133734448413449</v>
      </c>
      <c r="BC11" s="17">
        <v>0.11352574489902099</v>
      </c>
      <c r="BD11" s="17"/>
      <c r="BE11" s="17">
        <v>6.3790508134967602E-2</v>
      </c>
      <c r="BF11" s="17">
        <v>0.19639941518492099</v>
      </c>
      <c r="BG11" s="17">
        <v>0.147175335429794</v>
      </c>
      <c r="BH11" s="17">
        <v>0.135430326469235</v>
      </c>
      <c r="BI11" s="17"/>
      <c r="BJ11" s="17">
        <v>0.18599953253073501</v>
      </c>
      <c r="BK11" s="17">
        <v>8.1825209276316396E-2</v>
      </c>
      <c r="BL11" s="17">
        <v>0.16413515438513401</v>
      </c>
      <c r="BM11" s="17">
        <v>0.14064746693831701</v>
      </c>
      <c r="BN11" s="17"/>
      <c r="BO11" s="17">
        <v>0.134167418903931</v>
      </c>
      <c r="BP11" s="17">
        <v>0.20480267914657899</v>
      </c>
      <c r="BQ11" s="17">
        <v>0.14193018289449899</v>
      </c>
      <c r="BR11" s="17"/>
      <c r="BS11" s="17">
        <v>0.14508183466295699</v>
      </c>
      <c r="BT11" s="17">
        <v>0.15242688621097999</v>
      </c>
      <c r="BU11" s="17"/>
      <c r="BV11" s="17">
        <v>0.138480764839921</v>
      </c>
      <c r="BW11" s="17">
        <v>0.161247849513909</v>
      </c>
      <c r="BX11" s="17">
        <v>0.14831488668873399</v>
      </c>
      <c r="BY11" s="17"/>
      <c r="BZ11" s="17">
        <v>0.156872735942095</v>
      </c>
      <c r="CA11" s="17">
        <v>0.19236171136125799</v>
      </c>
    </row>
    <row r="12" spans="2:79" x14ac:dyDescent="0.3">
      <c r="B12" s="18" t="s">
        <v>324</v>
      </c>
      <c r="C12" s="17">
        <v>0.220457144697985</v>
      </c>
      <c r="D12" s="17">
        <v>0.189722021193555</v>
      </c>
      <c r="E12" s="17">
        <v>0.25108642255414398</v>
      </c>
      <c r="F12" s="17"/>
      <c r="G12" s="17">
        <v>0.219149348460423</v>
      </c>
      <c r="H12" s="17">
        <v>0.14399097184175499</v>
      </c>
      <c r="I12" s="17">
        <v>0.231075145268343</v>
      </c>
      <c r="J12" s="17">
        <v>0.21690009005680499</v>
      </c>
      <c r="K12" s="17">
        <v>0.22549090667382601</v>
      </c>
      <c r="L12" s="17">
        <v>0.27687730869900001</v>
      </c>
      <c r="M12" s="17"/>
      <c r="N12" s="17">
        <v>0.13208753790653499</v>
      </c>
      <c r="O12" s="17">
        <v>0.26874161010883002</v>
      </c>
      <c r="P12" s="17">
        <v>0.256541900101947</v>
      </c>
      <c r="Q12" s="17">
        <v>0.22963823201042399</v>
      </c>
      <c r="R12" s="17"/>
      <c r="S12" s="17">
        <v>0.17656873309033599</v>
      </c>
      <c r="T12" s="17">
        <v>0.29121392462395401</v>
      </c>
      <c r="U12" s="17">
        <v>0.17770616651216201</v>
      </c>
      <c r="V12" s="17">
        <v>0.121888144025117</v>
      </c>
      <c r="W12" s="17">
        <v>0.271997209955055</v>
      </c>
      <c r="X12" s="17">
        <v>0.313882969384635</v>
      </c>
      <c r="Y12" s="17">
        <v>0.246118924633353</v>
      </c>
      <c r="Z12" s="17">
        <v>0.23331664796808699</v>
      </c>
      <c r="AA12" s="17">
        <v>0.24302034090222599</v>
      </c>
      <c r="AB12" s="17">
        <v>0.163649009688596</v>
      </c>
      <c r="AC12" s="17">
        <v>0.27145345386439601</v>
      </c>
      <c r="AD12" s="17">
        <v>8.1410649832661997E-2</v>
      </c>
      <c r="AE12" s="17"/>
      <c r="AF12" s="17">
        <v>0.23566953676414501</v>
      </c>
      <c r="AG12" s="17">
        <v>0.19948274671893701</v>
      </c>
      <c r="AH12" s="17">
        <v>0.12838241276885001</v>
      </c>
      <c r="AI12" s="17">
        <v>0.245789550895192</v>
      </c>
      <c r="AJ12" s="17">
        <v>0.36638244869458297</v>
      </c>
      <c r="AK12" s="17"/>
      <c r="AL12" s="17">
        <v>0.13552126383791399</v>
      </c>
      <c r="AM12" s="17">
        <v>0.170643414597272</v>
      </c>
      <c r="AN12" s="17">
        <v>0.138191511228661</v>
      </c>
      <c r="AO12" s="17">
        <v>0.29371265272712299</v>
      </c>
      <c r="AP12" s="17">
        <v>0.31443598537199902</v>
      </c>
      <c r="AQ12" s="17">
        <v>0.29353005504325802</v>
      </c>
      <c r="AR12" s="17"/>
      <c r="AS12" s="17">
        <v>0.20793371335020999</v>
      </c>
      <c r="AT12" s="17">
        <v>0.21792686304894501</v>
      </c>
      <c r="AU12" s="17">
        <v>0.24717951643629699</v>
      </c>
      <c r="AV12" s="17">
        <v>0.23446040766840301</v>
      </c>
      <c r="AW12" s="17">
        <v>0</v>
      </c>
      <c r="AX12" s="17"/>
      <c r="AY12" s="17">
        <v>0.21164324259140799</v>
      </c>
      <c r="AZ12" s="17">
        <v>0.20932806611221799</v>
      </c>
      <c r="BA12" s="17">
        <v>0.24546232916237301</v>
      </c>
      <c r="BB12" s="17">
        <v>0.22855260074289799</v>
      </c>
      <c r="BC12" s="17">
        <v>0.19715895980631401</v>
      </c>
      <c r="BD12" s="17"/>
      <c r="BE12" s="17">
        <v>0.190599743415306</v>
      </c>
      <c r="BF12" s="17">
        <v>0.174785831464878</v>
      </c>
      <c r="BG12" s="17">
        <v>0.232780089485465</v>
      </c>
      <c r="BH12" s="17">
        <v>0.231891573300221</v>
      </c>
      <c r="BI12" s="17"/>
      <c r="BJ12" s="17">
        <v>0.170684327516715</v>
      </c>
      <c r="BK12" s="17">
        <v>0.155392587525853</v>
      </c>
      <c r="BL12" s="17">
        <v>0.23649320379653099</v>
      </c>
      <c r="BM12" s="17">
        <v>0.23283740157718</v>
      </c>
      <c r="BN12" s="17"/>
      <c r="BO12" s="17">
        <v>0.200335775940057</v>
      </c>
      <c r="BP12" s="17">
        <v>0.23524900169798199</v>
      </c>
      <c r="BQ12" s="17">
        <v>0.222390729470864</v>
      </c>
      <c r="BR12" s="17"/>
      <c r="BS12" s="17">
        <v>0.20852722166141999</v>
      </c>
      <c r="BT12" s="17">
        <v>0.23791772241124001</v>
      </c>
      <c r="BU12" s="17"/>
      <c r="BV12" s="17">
        <v>0.17203906802265201</v>
      </c>
      <c r="BW12" s="17">
        <v>0.24184300343829901</v>
      </c>
      <c r="BX12" s="17">
        <v>0.196469214197594</v>
      </c>
      <c r="BY12" s="17"/>
      <c r="BZ12" s="17">
        <v>0.29987799321255498</v>
      </c>
      <c r="CA12" s="17">
        <v>0.211815297939287</v>
      </c>
    </row>
    <row r="13" spans="2:79" x14ac:dyDescent="0.3">
      <c r="B13" s="18" t="s">
        <v>325</v>
      </c>
      <c r="C13" s="17">
        <v>0.21784125239195101</v>
      </c>
      <c r="D13" s="17">
        <v>0.19523249037996199</v>
      </c>
      <c r="E13" s="17">
        <v>0.240227726740977</v>
      </c>
      <c r="F13" s="17"/>
      <c r="G13" s="17">
        <v>0.24915597859303701</v>
      </c>
      <c r="H13" s="17">
        <v>0.22153319216376699</v>
      </c>
      <c r="I13" s="17">
        <v>0.16091702882094</v>
      </c>
      <c r="J13" s="17">
        <v>0.249209343572556</v>
      </c>
      <c r="K13" s="17">
        <v>0.18198634200421299</v>
      </c>
      <c r="L13" s="17">
        <v>0.24310035196585</v>
      </c>
      <c r="M13" s="17"/>
      <c r="N13" s="17">
        <v>0.23589331944373901</v>
      </c>
      <c r="O13" s="17">
        <v>0.24744225295851599</v>
      </c>
      <c r="P13" s="17">
        <v>0.18109554697327099</v>
      </c>
      <c r="Q13" s="17">
        <v>0.20461592083505001</v>
      </c>
      <c r="R13" s="17"/>
      <c r="S13" s="17">
        <v>0.18242124233858401</v>
      </c>
      <c r="T13" s="17">
        <v>0.203199607912118</v>
      </c>
      <c r="U13" s="17">
        <v>0.30068713797106</v>
      </c>
      <c r="V13" s="17">
        <v>0.28510364882448902</v>
      </c>
      <c r="W13" s="17">
        <v>0.17841106689987399</v>
      </c>
      <c r="X13" s="17">
        <v>0.33214353657094797</v>
      </c>
      <c r="Y13" s="17">
        <v>0.24403795559229199</v>
      </c>
      <c r="Z13" s="17">
        <v>0.13557505517791699</v>
      </c>
      <c r="AA13" s="17">
        <v>0.14984311802793901</v>
      </c>
      <c r="AB13" s="17">
        <v>0.14121717527965499</v>
      </c>
      <c r="AC13" s="17">
        <v>0.33962048500201297</v>
      </c>
      <c r="AD13" s="17">
        <v>0.14128859103122701</v>
      </c>
      <c r="AE13" s="17"/>
      <c r="AF13" s="17">
        <v>0.18854985077011599</v>
      </c>
      <c r="AG13" s="17">
        <v>0.24461525697721101</v>
      </c>
      <c r="AH13" s="17">
        <v>0.24534560385471699</v>
      </c>
      <c r="AI13" s="17">
        <v>0.18755225182215299</v>
      </c>
      <c r="AJ13" s="17">
        <v>0.19539603241411799</v>
      </c>
      <c r="AK13" s="17"/>
      <c r="AL13" s="17">
        <v>0.24108241738081601</v>
      </c>
      <c r="AM13" s="17">
        <v>0.22172936088567499</v>
      </c>
      <c r="AN13" s="17">
        <v>0.228903451303585</v>
      </c>
      <c r="AO13" s="17">
        <v>0.15889694761331899</v>
      </c>
      <c r="AP13" s="17">
        <v>0.19538384545109799</v>
      </c>
      <c r="AQ13" s="17">
        <v>0.27842873124398199</v>
      </c>
      <c r="AR13" s="17"/>
      <c r="AS13" s="17">
        <v>0.13264283470111901</v>
      </c>
      <c r="AT13" s="17">
        <v>0.247196707280814</v>
      </c>
      <c r="AU13" s="17">
        <v>0.23640120944624801</v>
      </c>
      <c r="AV13" s="17">
        <v>0.18580748875339101</v>
      </c>
      <c r="AW13" s="17">
        <v>9.7633364201701295E-2</v>
      </c>
      <c r="AX13" s="17"/>
      <c r="AY13" s="17">
        <v>0.17157598581144901</v>
      </c>
      <c r="AZ13" s="17">
        <v>0.256008001500868</v>
      </c>
      <c r="BA13" s="17">
        <v>0.19479501839267399</v>
      </c>
      <c r="BB13" s="17">
        <v>0.24241233174363</v>
      </c>
      <c r="BC13" s="17">
        <v>0.19128139061493901</v>
      </c>
      <c r="BD13" s="17"/>
      <c r="BE13" s="17">
        <v>0.23381643284683501</v>
      </c>
      <c r="BF13" s="17">
        <v>0.216447373264093</v>
      </c>
      <c r="BG13" s="17">
        <v>0.20535843406700799</v>
      </c>
      <c r="BH13" s="17">
        <v>0.24119880181107001</v>
      </c>
      <c r="BI13" s="17"/>
      <c r="BJ13" s="17">
        <v>0.20442984175757201</v>
      </c>
      <c r="BK13" s="17">
        <v>0.29734851913247401</v>
      </c>
      <c r="BL13" s="17">
        <v>0.18882189844210001</v>
      </c>
      <c r="BM13" s="17">
        <v>0.22375407610296599</v>
      </c>
      <c r="BN13" s="17"/>
      <c r="BO13" s="17">
        <v>0.20537814340590699</v>
      </c>
      <c r="BP13" s="17">
        <v>0.22612516866872301</v>
      </c>
      <c r="BQ13" s="17">
        <v>0.21692280486142501</v>
      </c>
      <c r="BR13" s="17"/>
      <c r="BS13" s="17">
        <v>0.235398790653017</v>
      </c>
      <c r="BT13" s="17">
        <v>0.196091326399705</v>
      </c>
      <c r="BU13" s="17"/>
      <c r="BV13" s="17">
        <v>0.22460080746077499</v>
      </c>
      <c r="BW13" s="17">
        <v>0.23938405400292001</v>
      </c>
      <c r="BX13" s="17">
        <v>0.20547670702020199</v>
      </c>
      <c r="BY13" s="17"/>
      <c r="BZ13" s="17">
        <v>0.236592661389914</v>
      </c>
      <c r="CA13" s="17">
        <v>0.261256910002857</v>
      </c>
    </row>
    <row r="14" spans="2:79" x14ac:dyDescent="0.3">
      <c r="B14" s="18" t="s">
        <v>326</v>
      </c>
      <c r="C14" s="17">
        <v>0.18032599320158499</v>
      </c>
      <c r="D14" s="17">
        <v>0.193449463084055</v>
      </c>
      <c r="E14" s="17">
        <v>0.16551718890997699</v>
      </c>
      <c r="F14" s="17"/>
      <c r="G14" s="17">
        <v>0.18132525104132299</v>
      </c>
      <c r="H14" s="17">
        <v>0.28097450527727802</v>
      </c>
      <c r="I14" s="17">
        <v>0.18222483422112201</v>
      </c>
      <c r="J14" s="17">
        <v>9.3564779385584398E-2</v>
      </c>
      <c r="K14" s="17">
        <v>0.17981435587035299</v>
      </c>
      <c r="L14" s="17">
        <v>0.16981498316265001</v>
      </c>
      <c r="M14" s="17"/>
      <c r="N14" s="17">
        <v>0.22631292107175099</v>
      </c>
      <c r="O14" s="17">
        <v>0.15180930354146199</v>
      </c>
      <c r="P14" s="17">
        <v>0.14335682346420101</v>
      </c>
      <c r="Q14" s="17">
        <v>0.20180515073781999</v>
      </c>
      <c r="R14" s="17"/>
      <c r="S14" s="17">
        <v>0.16796468465744599</v>
      </c>
      <c r="T14" s="17">
        <v>0.155290186433032</v>
      </c>
      <c r="U14" s="17">
        <v>0.23542084354113799</v>
      </c>
      <c r="V14" s="17">
        <v>0.221522450061063</v>
      </c>
      <c r="W14" s="17">
        <v>0.16950934367462001</v>
      </c>
      <c r="X14" s="17">
        <v>0.125887373938982</v>
      </c>
      <c r="Y14" s="17">
        <v>0.1059609858704</v>
      </c>
      <c r="Z14" s="17">
        <v>0.115110810110017</v>
      </c>
      <c r="AA14" s="17">
        <v>0.20043096029421001</v>
      </c>
      <c r="AB14" s="17">
        <v>0.19397112068186101</v>
      </c>
      <c r="AC14" s="17">
        <v>0.123571211774439</v>
      </c>
      <c r="AD14" s="17">
        <v>0.44815835997053999</v>
      </c>
      <c r="AE14" s="17"/>
      <c r="AF14" s="17">
        <v>0.16297071528493501</v>
      </c>
      <c r="AG14" s="17">
        <v>0.18040211749752799</v>
      </c>
      <c r="AH14" s="17">
        <v>0.225113936996688</v>
      </c>
      <c r="AI14" s="17">
        <v>8.91901687639272E-2</v>
      </c>
      <c r="AJ14" s="17">
        <v>0.20213034217040701</v>
      </c>
      <c r="AK14" s="17"/>
      <c r="AL14" s="17">
        <v>0.20450078729372501</v>
      </c>
      <c r="AM14" s="17">
        <v>0.19101498868129499</v>
      </c>
      <c r="AN14" s="17">
        <v>0.30980451231335598</v>
      </c>
      <c r="AO14" s="17">
        <v>9.5492473498352201E-2</v>
      </c>
      <c r="AP14" s="17">
        <v>0.23056600161448801</v>
      </c>
      <c r="AQ14" s="17">
        <v>8.7692576572324293E-2</v>
      </c>
      <c r="AR14" s="17"/>
      <c r="AS14" s="17">
        <v>0.23474105639456999</v>
      </c>
      <c r="AT14" s="17">
        <v>0.16338465849439099</v>
      </c>
      <c r="AU14" s="17">
        <v>0.158583835708132</v>
      </c>
      <c r="AV14" s="17">
        <v>0.20569202914455201</v>
      </c>
      <c r="AW14" s="17">
        <v>0.24618925221086499</v>
      </c>
      <c r="AX14" s="17"/>
      <c r="AY14" s="17">
        <v>0.18222453311873801</v>
      </c>
      <c r="AZ14" s="17">
        <v>0.173127506461214</v>
      </c>
      <c r="BA14" s="17">
        <v>0.157676537482695</v>
      </c>
      <c r="BB14" s="17">
        <v>0.238973065264383</v>
      </c>
      <c r="BC14" s="17">
        <v>0.204102840348346</v>
      </c>
      <c r="BD14" s="17"/>
      <c r="BE14" s="17">
        <v>0.14355695920329001</v>
      </c>
      <c r="BF14" s="17">
        <v>0.16912708630013601</v>
      </c>
      <c r="BG14" s="17">
        <v>0.19336633603050399</v>
      </c>
      <c r="BH14" s="17">
        <v>0.17284305291135801</v>
      </c>
      <c r="BI14" s="17"/>
      <c r="BJ14" s="17">
        <v>8.4468357552667794E-2</v>
      </c>
      <c r="BK14" s="17">
        <v>0.20235444321047899</v>
      </c>
      <c r="BL14" s="17">
        <v>0.207352896114676</v>
      </c>
      <c r="BM14" s="17">
        <v>0.192743656188442</v>
      </c>
      <c r="BN14" s="17"/>
      <c r="BO14" s="17">
        <v>0.21799857861175601</v>
      </c>
      <c r="BP14" s="17">
        <v>0.114864624190314</v>
      </c>
      <c r="BQ14" s="17">
        <v>0.185916504147005</v>
      </c>
      <c r="BR14" s="17"/>
      <c r="BS14" s="17">
        <v>0.165571735717923</v>
      </c>
      <c r="BT14" s="17">
        <v>0.201248259398178</v>
      </c>
      <c r="BU14" s="17"/>
      <c r="BV14" s="17">
        <v>0.26159984070720999</v>
      </c>
      <c r="BW14" s="17">
        <v>0.14991901386815401</v>
      </c>
      <c r="BX14" s="17">
        <v>0.14684302065549501</v>
      </c>
      <c r="BY14" s="17"/>
      <c r="BZ14" s="17">
        <v>0.118634006206596</v>
      </c>
      <c r="CA14" s="17">
        <v>8.3033752593064697E-2</v>
      </c>
    </row>
    <row r="15" spans="2:79" x14ac:dyDescent="0.3">
      <c r="B15" s="18" t="s">
        <v>327</v>
      </c>
      <c r="C15" s="19">
        <v>7.3621291961316601E-2</v>
      </c>
      <c r="D15" s="19">
        <v>7.9759881132221197E-2</v>
      </c>
      <c r="E15" s="19">
        <v>6.7913851033315195E-2</v>
      </c>
      <c r="F15" s="19"/>
      <c r="G15" s="19">
        <v>1.69283263977404E-2</v>
      </c>
      <c r="H15" s="19">
        <v>3.5198462075090899E-2</v>
      </c>
      <c r="I15" s="19">
        <v>6.6863037383158394E-2</v>
      </c>
      <c r="J15" s="19">
        <v>8.9740580509003104E-2</v>
      </c>
      <c r="K15" s="19">
        <v>0.14496826324304099</v>
      </c>
      <c r="L15" s="19">
        <v>8.4289531592106295E-2</v>
      </c>
      <c r="M15" s="19"/>
      <c r="N15" s="19">
        <v>0.104954591514273</v>
      </c>
      <c r="O15" s="19">
        <v>4.58031505575991E-2</v>
      </c>
      <c r="P15" s="19">
        <v>7.6708982940955905E-2</v>
      </c>
      <c r="Q15" s="19">
        <v>6.2052224201738997E-2</v>
      </c>
      <c r="R15" s="19"/>
      <c r="S15" s="19">
        <v>0.10387721929930201</v>
      </c>
      <c r="T15" s="19">
        <v>7.5276283697796695E-2</v>
      </c>
      <c r="U15" s="19">
        <v>6.7796651440405198E-2</v>
      </c>
      <c r="V15" s="19">
        <v>5.6461876120139497E-2</v>
      </c>
      <c r="W15" s="19">
        <v>0.109408718783205</v>
      </c>
      <c r="X15" s="19">
        <v>1.3888835217493799E-2</v>
      </c>
      <c r="Y15" s="19">
        <v>7.1421813400298906E-2</v>
      </c>
      <c r="Z15" s="19">
        <v>0.11722976958107</v>
      </c>
      <c r="AA15" s="19">
        <v>8.2163874433695799E-2</v>
      </c>
      <c r="AB15" s="19">
        <v>0.11403336957539099</v>
      </c>
      <c r="AC15" s="19">
        <v>0</v>
      </c>
      <c r="AD15" s="19">
        <v>0</v>
      </c>
      <c r="AE15" s="19"/>
      <c r="AF15" s="19">
        <v>0.11091407345012901</v>
      </c>
      <c r="AG15" s="19">
        <v>6.3463627693410296E-2</v>
      </c>
      <c r="AH15" s="19">
        <v>0.13780925901494501</v>
      </c>
      <c r="AI15" s="19">
        <v>3.1106545521966501E-2</v>
      </c>
      <c r="AJ15" s="19">
        <v>5.0527159319250503E-2</v>
      </c>
      <c r="AK15" s="19"/>
      <c r="AL15" s="19">
        <v>8.9849892120780206E-2</v>
      </c>
      <c r="AM15" s="19">
        <v>8.0973407829010899E-2</v>
      </c>
      <c r="AN15" s="19">
        <v>9.5419645742197204E-2</v>
      </c>
      <c r="AO15" s="19">
        <v>4.8379667097692799E-2</v>
      </c>
      <c r="AP15" s="19">
        <v>7.7583019905383202E-2</v>
      </c>
      <c r="AQ15" s="19">
        <v>5.6862984003599702E-2</v>
      </c>
      <c r="AR15" s="19"/>
      <c r="AS15" s="19">
        <v>8.9814406424126095E-2</v>
      </c>
      <c r="AT15" s="19">
        <v>7.0309905573928702E-2</v>
      </c>
      <c r="AU15" s="19">
        <v>6.4590138279207704E-2</v>
      </c>
      <c r="AV15" s="19">
        <v>6.7393968803266896E-2</v>
      </c>
      <c r="AW15" s="19">
        <v>0.18215153431193801</v>
      </c>
      <c r="AX15" s="19"/>
      <c r="AY15" s="19">
        <v>8.9714245619062896E-2</v>
      </c>
      <c r="AZ15" s="19">
        <v>5.7408093670015703E-2</v>
      </c>
      <c r="BA15" s="19">
        <v>8.4674993015995403E-2</v>
      </c>
      <c r="BB15" s="19">
        <v>7.1770940690353197E-2</v>
      </c>
      <c r="BC15" s="19">
        <v>6.5861257079073393E-2</v>
      </c>
      <c r="BD15" s="19"/>
      <c r="BE15" s="19">
        <v>9.1112189599409005E-2</v>
      </c>
      <c r="BF15" s="19">
        <v>6.4589235156993705E-2</v>
      </c>
      <c r="BG15" s="19">
        <v>7.5762882795058606E-2</v>
      </c>
      <c r="BH15" s="19">
        <v>6.9824398882631505E-2</v>
      </c>
      <c r="BI15" s="19"/>
      <c r="BJ15" s="19">
        <v>6.0295083311602701E-2</v>
      </c>
      <c r="BK15" s="19">
        <v>6.0903745885914497E-2</v>
      </c>
      <c r="BL15" s="19">
        <v>0.11217805533158599</v>
      </c>
      <c r="BM15" s="19">
        <v>6.2136055501323902E-2</v>
      </c>
      <c r="BN15" s="19"/>
      <c r="BO15" s="19">
        <v>6.9246282584877306E-2</v>
      </c>
      <c r="BP15" s="19">
        <v>5.2147686275099303E-2</v>
      </c>
      <c r="BQ15" s="19">
        <v>7.9158411040713902E-2</v>
      </c>
      <c r="BR15" s="19"/>
      <c r="BS15" s="19">
        <v>8.0528562226276607E-2</v>
      </c>
      <c r="BT15" s="19">
        <v>6.49767835367972E-2</v>
      </c>
      <c r="BU15" s="19"/>
      <c r="BV15" s="19">
        <v>9.4493510071108594E-2</v>
      </c>
      <c r="BW15" s="19">
        <v>6.0302849190746702E-2</v>
      </c>
      <c r="BX15" s="19">
        <v>8.1346699326084099E-2</v>
      </c>
      <c r="BY15" s="19"/>
      <c r="BZ15" s="19">
        <v>4.5073646781495398E-2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702</v>
      </c>
      <c r="D7" s="10">
        <v>348</v>
      </c>
      <c r="E7" s="10">
        <v>351</v>
      </c>
      <c r="F7" s="10"/>
      <c r="G7" s="10">
        <v>103</v>
      </c>
      <c r="H7" s="10">
        <v>111</v>
      </c>
      <c r="I7" s="10">
        <v>124</v>
      </c>
      <c r="J7" s="10">
        <v>105</v>
      </c>
      <c r="K7" s="10">
        <v>112</v>
      </c>
      <c r="L7" s="10">
        <v>147</v>
      </c>
      <c r="M7" s="10"/>
      <c r="N7" s="10">
        <v>208</v>
      </c>
      <c r="O7" s="10">
        <v>164</v>
      </c>
      <c r="P7" s="10">
        <v>180</v>
      </c>
      <c r="Q7" s="10">
        <v>148</v>
      </c>
      <c r="R7" s="10"/>
      <c r="S7" s="10">
        <v>95</v>
      </c>
      <c r="T7" s="10">
        <v>100</v>
      </c>
      <c r="U7" s="10">
        <v>58</v>
      </c>
      <c r="V7" s="10">
        <v>62</v>
      </c>
      <c r="W7" s="10">
        <v>53</v>
      </c>
      <c r="X7" s="10">
        <v>59</v>
      </c>
      <c r="Y7" s="10">
        <v>65</v>
      </c>
      <c r="Z7" s="10">
        <v>25</v>
      </c>
      <c r="AA7" s="10">
        <v>79</v>
      </c>
      <c r="AB7" s="10">
        <v>59</v>
      </c>
      <c r="AC7" s="10">
        <v>25</v>
      </c>
      <c r="AD7" s="10">
        <v>22</v>
      </c>
      <c r="AE7" s="10"/>
      <c r="AF7" s="10">
        <v>132</v>
      </c>
      <c r="AG7" s="10">
        <v>248</v>
      </c>
      <c r="AH7" s="10">
        <v>55</v>
      </c>
      <c r="AI7" s="10">
        <v>96</v>
      </c>
      <c r="AJ7" s="10">
        <v>40</v>
      </c>
      <c r="AK7" s="10"/>
      <c r="AL7" s="10">
        <v>180</v>
      </c>
      <c r="AM7" s="10">
        <v>108</v>
      </c>
      <c r="AN7" s="10">
        <v>60</v>
      </c>
      <c r="AO7" s="10">
        <v>161</v>
      </c>
      <c r="AP7" s="10">
        <v>46</v>
      </c>
      <c r="AQ7" s="10">
        <v>71</v>
      </c>
      <c r="AR7" s="10"/>
      <c r="AS7" s="10">
        <v>110</v>
      </c>
      <c r="AT7" s="10">
        <v>349</v>
      </c>
      <c r="AU7" s="10">
        <v>160</v>
      </c>
      <c r="AV7" s="10">
        <v>70</v>
      </c>
      <c r="AW7" s="10">
        <v>12</v>
      </c>
      <c r="AX7" s="10"/>
      <c r="AY7" s="10">
        <v>170</v>
      </c>
      <c r="AZ7" s="10">
        <v>277</v>
      </c>
      <c r="BA7" s="10">
        <v>139</v>
      </c>
      <c r="BB7" s="10">
        <v>82</v>
      </c>
      <c r="BC7" s="10">
        <v>30</v>
      </c>
      <c r="BD7" s="10"/>
      <c r="BE7" s="10">
        <v>27</v>
      </c>
      <c r="BF7" s="10">
        <v>132</v>
      </c>
      <c r="BG7" s="10">
        <v>340</v>
      </c>
      <c r="BH7" s="10">
        <v>200</v>
      </c>
      <c r="BI7" s="10"/>
      <c r="BJ7" s="10">
        <v>97</v>
      </c>
      <c r="BK7" s="10">
        <v>53</v>
      </c>
      <c r="BL7" s="10">
        <v>170</v>
      </c>
      <c r="BM7" s="10">
        <v>378</v>
      </c>
      <c r="BN7" s="10"/>
      <c r="BO7" s="10">
        <v>104</v>
      </c>
      <c r="BP7" s="10">
        <v>101</v>
      </c>
      <c r="BQ7" s="10">
        <v>496</v>
      </c>
      <c r="BR7" s="10"/>
      <c r="BS7" s="10">
        <v>404</v>
      </c>
      <c r="BT7" s="10">
        <v>296</v>
      </c>
      <c r="BU7" s="10"/>
      <c r="BV7" s="10">
        <v>164</v>
      </c>
      <c r="BW7" s="10">
        <v>266</v>
      </c>
      <c r="BX7" s="10">
        <v>237</v>
      </c>
      <c r="BY7" s="10"/>
      <c r="BZ7" s="10">
        <v>41</v>
      </c>
      <c r="CA7" s="10">
        <v>43</v>
      </c>
    </row>
    <row r="8" spans="2:79" ht="30" customHeight="1" x14ac:dyDescent="0.3">
      <c r="B8" s="11" t="s">
        <v>20</v>
      </c>
      <c r="C8" s="11">
        <v>701</v>
      </c>
      <c r="D8" s="11">
        <v>354</v>
      </c>
      <c r="E8" s="11">
        <v>345</v>
      </c>
      <c r="F8" s="11"/>
      <c r="G8" s="11">
        <v>96</v>
      </c>
      <c r="H8" s="11">
        <v>118</v>
      </c>
      <c r="I8" s="11">
        <v>124</v>
      </c>
      <c r="J8" s="11">
        <v>123</v>
      </c>
      <c r="K8" s="11">
        <v>103</v>
      </c>
      <c r="L8" s="11">
        <v>137</v>
      </c>
      <c r="M8" s="11"/>
      <c r="N8" s="11">
        <v>192</v>
      </c>
      <c r="O8" s="11">
        <v>168</v>
      </c>
      <c r="P8" s="11">
        <v>188</v>
      </c>
      <c r="Q8" s="11">
        <v>152</v>
      </c>
      <c r="R8" s="11"/>
      <c r="S8" s="11">
        <v>91</v>
      </c>
      <c r="T8" s="11">
        <v>95</v>
      </c>
      <c r="U8" s="11">
        <v>58</v>
      </c>
      <c r="V8" s="11">
        <v>61</v>
      </c>
      <c r="W8" s="11">
        <v>53</v>
      </c>
      <c r="X8" s="11">
        <v>57</v>
      </c>
      <c r="Y8" s="11">
        <v>60</v>
      </c>
      <c r="Z8" s="11">
        <v>27</v>
      </c>
      <c r="AA8" s="11">
        <v>73</v>
      </c>
      <c r="AB8" s="11">
        <v>67</v>
      </c>
      <c r="AC8" s="11">
        <v>33</v>
      </c>
      <c r="AD8" s="11">
        <v>27</v>
      </c>
      <c r="AE8" s="11"/>
      <c r="AF8" s="11">
        <v>126</v>
      </c>
      <c r="AG8" s="11">
        <v>246</v>
      </c>
      <c r="AH8" s="11">
        <v>55</v>
      </c>
      <c r="AI8" s="11">
        <v>97</v>
      </c>
      <c r="AJ8" s="11">
        <v>40</v>
      </c>
      <c r="AK8" s="11"/>
      <c r="AL8" s="11">
        <v>175</v>
      </c>
      <c r="AM8" s="11">
        <v>104</v>
      </c>
      <c r="AN8" s="11">
        <v>59</v>
      </c>
      <c r="AO8" s="11">
        <v>162</v>
      </c>
      <c r="AP8" s="11">
        <v>46</v>
      </c>
      <c r="AQ8" s="11">
        <v>73</v>
      </c>
      <c r="AR8" s="11"/>
      <c r="AS8" s="11">
        <v>108</v>
      </c>
      <c r="AT8" s="11">
        <v>349</v>
      </c>
      <c r="AU8" s="11">
        <v>160</v>
      </c>
      <c r="AV8" s="11">
        <v>70</v>
      </c>
      <c r="AW8" s="11">
        <v>13</v>
      </c>
      <c r="AX8" s="11"/>
      <c r="AY8" s="11">
        <v>167</v>
      </c>
      <c r="AZ8" s="11">
        <v>278</v>
      </c>
      <c r="BA8" s="11">
        <v>140</v>
      </c>
      <c r="BB8" s="11">
        <v>82</v>
      </c>
      <c r="BC8" s="11">
        <v>31</v>
      </c>
      <c r="BD8" s="11"/>
      <c r="BE8" s="11">
        <v>26</v>
      </c>
      <c r="BF8" s="11">
        <v>133</v>
      </c>
      <c r="BG8" s="11">
        <v>341</v>
      </c>
      <c r="BH8" s="11">
        <v>199</v>
      </c>
      <c r="BI8" s="11"/>
      <c r="BJ8" s="11">
        <v>101</v>
      </c>
      <c r="BK8" s="11">
        <v>51</v>
      </c>
      <c r="BL8" s="11">
        <v>171</v>
      </c>
      <c r="BM8" s="11">
        <v>374</v>
      </c>
      <c r="BN8" s="11"/>
      <c r="BO8" s="11">
        <v>108</v>
      </c>
      <c r="BP8" s="11">
        <v>101</v>
      </c>
      <c r="BQ8" s="11">
        <v>492</v>
      </c>
      <c r="BR8" s="11"/>
      <c r="BS8" s="11">
        <v>399</v>
      </c>
      <c r="BT8" s="11">
        <v>300</v>
      </c>
      <c r="BU8" s="11"/>
      <c r="BV8" s="11">
        <v>164</v>
      </c>
      <c r="BW8" s="11">
        <v>269</v>
      </c>
      <c r="BX8" s="11">
        <v>233</v>
      </c>
      <c r="BY8" s="11"/>
      <c r="BZ8" s="11">
        <v>42</v>
      </c>
      <c r="CA8" s="11">
        <v>42</v>
      </c>
    </row>
    <row r="9" spans="2:79" x14ac:dyDescent="0.3">
      <c r="B9" s="18" t="s">
        <v>321</v>
      </c>
      <c r="C9" s="17">
        <v>3.0556492250470801E-2</v>
      </c>
      <c r="D9" s="17">
        <v>3.92785129204897E-2</v>
      </c>
      <c r="E9" s="17">
        <v>2.1852132518726499E-2</v>
      </c>
      <c r="F9" s="17"/>
      <c r="G9" s="17">
        <v>6.2140638090988402E-2</v>
      </c>
      <c r="H9" s="17">
        <v>2.3590064252789301E-2</v>
      </c>
      <c r="I9" s="17">
        <v>5.1146691407608198E-2</v>
      </c>
      <c r="J9" s="17">
        <v>1.9034728914022699E-2</v>
      </c>
      <c r="K9" s="17">
        <v>9.9823067302513193E-3</v>
      </c>
      <c r="L9" s="17">
        <v>2.1572575760662498E-2</v>
      </c>
      <c r="M9" s="17"/>
      <c r="N9" s="17">
        <v>5.7927827990024702E-2</v>
      </c>
      <c r="O9" s="17">
        <v>1.75978467453166E-2</v>
      </c>
      <c r="P9" s="17">
        <v>5.0233712567089497E-3</v>
      </c>
      <c r="Q9" s="17">
        <v>4.2240083137783199E-2</v>
      </c>
      <c r="R9" s="17"/>
      <c r="S9" s="17">
        <v>5.7939423834568599E-2</v>
      </c>
      <c r="T9" s="17">
        <v>9.9851572969834098E-3</v>
      </c>
      <c r="U9" s="17">
        <v>1.8015305904025E-2</v>
      </c>
      <c r="V9" s="17">
        <v>3.0809322005703899E-2</v>
      </c>
      <c r="W9" s="17">
        <v>7.6758098875296402E-2</v>
      </c>
      <c r="X9" s="17">
        <v>3.3331971594728199E-2</v>
      </c>
      <c r="Y9" s="17">
        <v>1.47925635554341E-2</v>
      </c>
      <c r="Z9" s="17">
        <v>4.0277795191798499E-2</v>
      </c>
      <c r="AA9" s="17">
        <v>0</v>
      </c>
      <c r="AB9" s="17">
        <v>1.6928687164014699E-2</v>
      </c>
      <c r="AC9" s="17">
        <v>2.92518228109322E-2</v>
      </c>
      <c r="AD9" s="17">
        <v>8.3312224770793405E-2</v>
      </c>
      <c r="AE9" s="17"/>
      <c r="AF9" s="17">
        <v>6.4867399171845294E-2</v>
      </c>
      <c r="AG9" s="17">
        <v>3.3209851774021103E-2</v>
      </c>
      <c r="AH9" s="17">
        <v>1.2979998799781199E-2</v>
      </c>
      <c r="AI9" s="17">
        <v>2.2571633876639002E-2</v>
      </c>
      <c r="AJ9" s="17">
        <v>2.8522576087586099E-2</v>
      </c>
      <c r="AK9" s="17"/>
      <c r="AL9" s="17">
        <v>4.2737344612900699E-2</v>
      </c>
      <c r="AM9" s="17">
        <v>6.6046449082906397E-2</v>
      </c>
      <c r="AN9" s="17">
        <v>2.7062144378063601E-2</v>
      </c>
      <c r="AO9" s="17">
        <v>2.7255089659894802E-2</v>
      </c>
      <c r="AP9" s="17">
        <v>0</v>
      </c>
      <c r="AQ9" s="17">
        <v>0</v>
      </c>
      <c r="AR9" s="17"/>
      <c r="AS9" s="17">
        <v>4.6939717645751999E-2</v>
      </c>
      <c r="AT9" s="17">
        <v>1.4155333813742999E-2</v>
      </c>
      <c r="AU9" s="17">
        <v>3.99846231016837E-2</v>
      </c>
      <c r="AV9" s="17">
        <v>2.55675916383112E-2</v>
      </c>
      <c r="AW9" s="17">
        <v>0.25550643256325201</v>
      </c>
      <c r="AX9" s="17"/>
      <c r="AY9" s="17">
        <v>3.6455038287355197E-2</v>
      </c>
      <c r="AZ9" s="17">
        <v>2.54959605679272E-2</v>
      </c>
      <c r="BA9" s="17">
        <v>1.59026284627003E-2</v>
      </c>
      <c r="BB9" s="17">
        <v>3.6014752820848601E-2</v>
      </c>
      <c r="BC9" s="17">
        <v>9.9253769871033196E-2</v>
      </c>
      <c r="BD9" s="17"/>
      <c r="BE9" s="17">
        <v>6.6784738536873597E-2</v>
      </c>
      <c r="BF9" s="17">
        <v>3.7495290089055097E-2</v>
      </c>
      <c r="BG9" s="17">
        <v>2.8940181221147099E-2</v>
      </c>
      <c r="BH9" s="17">
        <v>2.44559687068099E-2</v>
      </c>
      <c r="BI9" s="17"/>
      <c r="BJ9" s="17">
        <v>9.0832409501029901E-2</v>
      </c>
      <c r="BK9" s="17">
        <v>7.4195231423337907E-2</v>
      </c>
      <c r="BL9" s="17">
        <v>5.3434430227987601E-3</v>
      </c>
      <c r="BM9" s="17">
        <v>2.0145528201459401E-2</v>
      </c>
      <c r="BN9" s="17"/>
      <c r="BO9" s="17">
        <v>3.4229585391714099E-2</v>
      </c>
      <c r="BP9" s="17">
        <v>5.1955618625835101E-2</v>
      </c>
      <c r="BQ9" s="17">
        <v>2.5448776155703699E-2</v>
      </c>
      <c r="BR9" s="17"/>
      <c r="BS9" s="17">
        <v>3.1918657771787498E-2</v>
      </c>
      <c r="BT9" s="17">
        <v>2.8968465228668801E-2</v>
      </c>
      <c r="BU9" s="17"/>
      <c r="BV9" s="17">
        <v>1.84588426874569E-2</v>
      </c>
      <c r="BW9" s="17">
        <v>2.6241088474864799E-2</v>
      </c>
      <c r="BX9" s="17">
        <v>4.8672556881885702E-2</v>
      </c>
      <c r="BY9" s="17"/>
      <c r="BZ9" s="17">
        <v>2.09303140901771E-2</v>
      </c>
      <c r="CA9" s="17">
        <v>4.1755962362139798E-2</v>
      </c>
    </row>
    <row r="10" spans="2:79" x14ac:dyDescent="0.3">
      <c r="B10" s="18" t="s">
        <v>322</v>
      </c>
      <c r="C10" s="17">
        <v>7.4270319469136495E-2</v>
      </c>
      <c r="D10" s="17">
        <v>7.2061701351557206E-2</v>
      </c>
      <c r="E10" s="17">
        <v>7.7133352236054595E-2</v>
      </c>
      <c r="F10" s="17"/>
      <c r="G10" s="17">
        <v>8.4596831467319195E-2</v>
      </c>
      <c r="H10" s="17">
        <v>0.102524779263247</v>
      </c>
      <c r="I10" s="17">
        <v>0.109390762193007</v>
      </c>
      <c r="J10" s="17">
        <v>7.8730109016452804E-2</v>
      </c>
      <c r="K10" s="17">
        <v>4.45081700138878E-2</v>
      </c>
      <c r="L10" s="17">
        <v>2.9330102761676E-2</v>
      </c>
      <c r="M10" s="17"/>
      <c r="N10" s="17">
        <v>5.9173531130883299E-2</v>
      </c>
      <c r="O10" s="17">
        <v>4.02276713152908E-2</v>
      </c>
      <c r="P10" s="17">
        <v>0.116791927355134</v>
      </c>
      <c r="Q10" s="17">
        <v>7.9407561199235893E-2</v>
      </c>
      <c r="R10" s="17"/>
      <c r="S10" s="17">
        <v>0.10191063023623</v>
      </c>
      <c r="T10" s="17">
        <v>6.9205597753063994E-2</v>
      </c>
      <c r="U10" s="17">
        <v>1.7489916960924001E-2</v>
      </c>
      <c r="V10" s="17">
        <v>3.8141323039041497E-2</v>
      </c>
      <c r="W10" s="17">
        <v>8.1496302774638804E-2</v>
      </c>
      <c r="X10" s="17">
        <v>2.0573086515244698E-2</v>
      </c>
      <c r="Y10" s="17">
        <v>0.10997544533845099</v>
      </c>
      <c r="Z10" s="17">
        <v>9.8188843336901699E-2</v>
      </c>
      <c r="AA10" s="17">
        <v>9.8980793905462203E-2</v>
      </c>
      <c r="AB10" s="17">
        <v>0.102834238285192</v>
      </c>
      <c r="AC10" s="17">
        <v>0.12593623869494</v>
      </c>
      <c r="AD10" s="17">
        <v>0</v>
      </c>
      <c r="AE10" s="17"/>
      <c r="AF10" s="17">
        <v>8.1301207721108396E-2</v>
      </c>
      <c r="AG10" s="17">
        <v>9.1435555258491896E-2</v>
      </c>
      <c r="AH10" s="17">
        <v>5.9956971872273897E-2</v>
      </c>
      <c r="AI10" s="17">
        <v>0.10425031628982501</v>
      </c>
      <c r="AJ10" s="17">
        <v>1.6974596556885602E-2</v>
      </c>
      <c r="AK10" s="17"/>
      <c r="AL10" s="17">
        <v>0.10016089590769101</v>
      </c>
      <c r="AM10" s="17">
        <v>7.3074228420001497E-2</v>
      </c>
      <c r="AN10" s="17">
        <v>7.7776879952947603E-2</v>
      </c>
      <c r="AO10" s="17">
        <v>7.8790005458256998E-2</v>
      </c>
      <c r="AP10" s="17">
        <v>7.6178851537412495E-2</v>
      </c>
      <c r="AQ10" s="17">
        <v>5.6989812373336897E-2</v>
      </c>
      <c r="AR10" s="17"/>
      <c r="AS10" s="17">
        <v>5.4342912749291601E-2</v>
      </c>
      <c r="AT10" s="17">
        <v>6.9272768413595004E-2</v>
      </c>
      <c r="AU10" s="17">
        <v>6.9944498028178606E-2</v>
      </c>
      <c r="AV10" s="17">
        <v>0.13583557189276799</v>
      </c>
      <c r="AW10" s="17">
        <v>0.100712981824469</v>
      </c>
      <c r="AX10" s="17"/>
      <c r="AY10" s="17">
        <v>8.0839716528041297E-2</v>
      </c>
      <c r="AZ10" s="17">
        <v>6.1726883144922501E-2</v>
      </c>
      <c r="BA10" s="17">
        <v>6.7555849049634006E-2</v>
      </c>
      <c r="BB10" s="17">
        <v>0.105316416089834</v>
      </c>
      <c r="BC10" s="17">
        <v>0.108527465874833</v>
      </c>
      <c r="BD10" s="17"/>
      <c r="BE10" s="17">
        <v>0.108409770860442</v>
      </c>
      <c r="BF10" s="17">
        <v>0.113284701299808</v>
      </c>
      <c r="BG10" s="17">
        <v>5.4518431053440702E-2</v>
      </c>
      <c r="BH10" s="17">
        <v>7.8681092692107296E-2</v>
      </c>
      <c r="BI10" s="17"/>
      <c r="BJ10" s="17">
        <v>0.31390004548091799</v>
      </c>
      <c r="BK10" s="17">
        <v>9.9738902368292401E-2</v>
      </c>
      <c r="BL10" s="17">
        <v>2.6923779182021899E-2</v>
      </c>
      <c r="BM10" s="17">
        <v>2.53368807794844E-2</v>
      </c>
      <c r="BN10" s="17"/>
      <c r="BO10" s="17">
        <v>0.145826810670624</v>
      </c>
      <c r="BP10" s="17">
        <v>0.15214812558996799</v>
      </c>
      <c r="BQ10" s="17">
        <v>4.2837187214670301E-2</v>
      </c>
      <c r="BR10" s="17"/>
      <c r="BS10" s="17">
        <v>5.8429050061929597E-2</v>
      </c>
      <c r="BT10" s="17">
        <v>9.5865371215171205E-2</v>
      </c>
      <c r="BU10" s="17"/>
      <c r="BV10" s="17">
        <v>8.1698032987632493E-2</v>
      </c>
      <c r="BW10" s="17">
        <v>4.98015716873349E-2</v>
      </c>
      <c r="BX10" s="17">
        <v>9.9478660806907801E-2</v>
      </c>
      <c r="BY10" s="17"/>
      <c r="BZ10" s="17">
        <v>3.1204216015487299E-2</v>
      </c>
      <c r="CA10" s="17">
        <v>0.11713479157413401</v>
      </c>
    </row>
    <row r="11" spans="2:79" x14ac:dyDescent="0.3">
      <c r="B11" s="18" t="s">
        <v>323</v>
      </c>
      <c r="C11" s="17">
        <v>0.10748665899033</v>
      </c>
      <c r="D11" s="17">
        <v>0.115320187691554</v>
      </c>
      <c r="E11" s="17">
        <v>0.100312090928521</v>
      </c>
      <c r="F11" s="17"/>
      <c r="G11" s="17">
        <v>0.173953404583302</v>
      </c>
      <c r="H11" s="17">
        <v>0.14065004042290299</v>
      </c>
      <c r="I11" s="17">
        <v>0.14425400109348499</v>
      </c>
      <c r="J11" s="17">
        <v>0.135894640087241</v>
      </c>
      <c r="K11" s="17">
        <v>3.5084720730725001E-2</v>
      </c>
      <c r="L11" s="17">
        <v>2.80169411535739E-2</v>
      </c>
      <c r="M11" s="17"/>
      <c r="N11" s="17">
        <v>9.1605361292408205E-2</v>
      </c>
      <c r="O11" s="17">
        <v>0.141295360543327</v>
      </c>
      <c r="P11" s="17">
        <v>0.105142083509349</v>
      </c>
      <c r="Q11" s="17">
        <v>9.4536741478741998E-2</v>
      </c>
      <c r="R11" s="17"/>
      <c r="S11" s="17">
        <v>0.1064374544597</v>
      </c>
      <c r="T11" s="17">
        <v>8.9004565269816205E-2</v>
      </c>
      <c r="U11" s="17">
        <v>8.6210811872065196E-2</v>
      </c>
      <c r="V11" s="17">
        <v>8.1892348262251696E-2</v>
      </c>
      <c r="W11" s="17">
        <v>0.187533496900781</v>
      </c>
      <c r="X11" s="17">
        <v>4.6830703587094E-2</v>
      </c>
      <c r="Y11" s="17">
        <v>7.6381249142439003E-2</v>
      </c>
      <c r="Z11" s="17">
        <v>0.21273880362108799</v>
      </c>
      <c r="AA11" s="17">
        <v>0.142460183924603</v>
      </c>
      <c r="AB11" s="17">
        <v>6.8832128389438599E-2</v>
      </c>
      <c r="AC11" s="17">
        <v>0.15393585702669399</v>
      </c>
      <c r="AD11" s="17">
        <v>0.15752993269403001</v>
      </c>
      <c r="AE11" s="17"/>
      <c r="AF11" s="17">
        <v>4.39849149197842E-2</v>
      </c>
      <c r="AG11" s="17">
        <v>0.12485537542168</v>
      </c>
      <c r="AH11" s="17">
        <v>8.5258684115495503E-2</v>
      </c>
      <c r="AI11" s="17">
        <v>0.143145702504936</v>
      </c>
      <c r="AJ11" s="17">
        <v>0</v>
      </c>
      <c r="AK11" s="17"/>
      <c r="AL11" s="17">
        <v>0.13382331242270501</v>
      </c>
      <c r="AM11" s="17">
        <v>7.4828769869004996E-2</v>
      </c>
      <c r="AN11" s="17">
        <v>9.3669071603838597E-2</v>
      </c>
      <c r="AO11" s="17">
        <v>0.137910769510314</v>
      </c>
      <c r="AP11" s="17">
        <v>2.0103454811706001E-2</v>
      </c>
      <c r="AQ11" s="17">
        <v>7.1406311051232102E-2</v>
      </c>
      <c r="AR11" s="17"/>
      <c r="AS11" s="17">
        <v>0.113274241271877</v>
      </c>
      <c r="AT11" s="17">
        <v>0.1006104115756</v>
      </c>
      <c r="AU11" s="17">
        <v>0.12921489239921699</v>
      </c>
      <c r="AV11" s="17">
        <v>9.4978811404115904E-2</v>
      </c>
      <c r="AW11" s="17">
        <v>5.2164004826600802E-2</v>
      </c>
      <c r="AX11" s="17"/>
      <c r="AY11" s="17">
        <v>0.101372875367779</v>
      </c>
      <c r="AZ11" s="17">
        <v>0.10863029377623699</v>
      </c>
      <c r="BA11" s="17">
        <v>0.113606498833852</v>
      </c>
      <c r="BB11" s="17">
        <v>0.10208826927592</v>
      </c>
      <c r="BC11" s="17">
        <v>0.13016720169138399</v>
      </c>
      <c r="BD11" s="17"/>
      <c r="BE11" s="17">
        <v>0.114732068392545</v>
      </c>
      <c r="BF11" s="17">
        <v>0.16596135142205401</v>
      </c>
      <c r="BG11" s="17">
        <v>9.7544099574366896E-2</v>
      </c>
      <c r="BH11" s="17">
        <v>8.6086017519414804E-2</v>
      </c>
      <c r="BI11" s="17"/>
      <c r="BJ11" s="17">
        <v>0.21213544494815101</v>
      </c>
      <c r="BK11" s="17">
        <v>0.15339575834131899</v>
      </c>
      <c r="BL11" s="17">
        <v>9.7102628046948497E-2</v>
      </c>
      <c r="BM11" s="17">
        <v>7.6470839566830096E-2</v>
      </c>
      <c r="BN11" s="17"/>
      <c r="BO11" s="17">
        <v>0.155426262542705</v>
      </c>
      <c r="BP11" s="17">
        <v>0.19373822842385299</v>
      </c>
      <c r="BQ11" s="17">
        <v>7.9598658084656507E-2</v>
      </c>
      <c r="BR11" s="17"/>
      <c r="BS11" s="17">
        <v>0.113521094715404</v>
      </c>
      <c r="BT11" s="17">
        <v>0.100248722151315</v>
      </c>
      <c r="BU11" s="17"/>
      <c r="BV11" s="17">
        <v>0.100540327861998</v>
      </c>
      <c r="BW11" s="17">
        <v>0.113096927079493</v>
      </c>
      <c r="BX11" s="17">
        <v>0.113418339069206</v>
      </c>
      <c r="BY11" s="17"/>
      <c r="BZ11" s="17">
        <v>0.165635002706322</v>
      </c>
      <c r="CA11" s="17">
        <v>0.180155370451068</v>
      </c>
    </row>
    <row r="12" spans="2:79" x14ac:dyDescent="0.3">
      <c r="B12" s="18" t="s">
        <v>324</v>
      </c>
      <c r="C12" s="17">
        <v>9.3501744213896898E-2</v>
      </c>
      <c r="D12" s="17">
        <v>8.0095351199804501E-2</v>
      </c>
      <c r="E12" s="17">
        <v>0.10532960384189401</v>
      </c>
      <c r="F12" s="17"/>
      <c r="G12" s="17">
        <v>9.8136294361238802E-2</v>
      </c>
      <c r="H12" s="17">
        <v>0.15534511854409699</v>
      </c>
      <c r="I12" s="17">
        <v>0.104219333846111</v>
      </c>
      <c r="J12" s="17">
        <v>6.7643982773771802E-2</v>
      </c>
      <c r="K12" s="17">
        <v>6.9384326359391596E-2</v>
      </c>
      <c r="L12" s="17">
        <v>6.8821897244225605E-2</v>
      </c>
      <c r="M12" s="17"/>
      <c r="N12" s="17">
        <v>9.0274483166035702E-2</v>
      </c>
      <c r="O12" s="17">
        <v>0.12173284690226301</v>
      </c>
      <c r="P12" s="17">
        <v>8.0566154202007495E-2</v>
      </c>
      <c r="Q12" s="17">
        <v>8.3631570662174998E-2</v>
      </c>
      <c r="R12" s="17"/>
      <c r="S12" s="17">
        <v>4.52121355499061E-2</v>
      </c>
      <c r="T12" s="17">
        <v>0.11055578436359199</v>
      </c>
      <c r="U12" s="17">
        <v>6.9381462504176206E-2</v>
      </c>
      <c r="V12" s="17">
        <v>8.0120210204811707E-2</v>
      </c>
      <c r="W12" s="17">
        <v>0.11968035943392</v>
      </c>
      <c r="X12" s="17">
        <v>0.18245212801085001</v>
      </c>
      <c r="Y12" s="17">
        <v>0.113129119477081</v>
      </c>
      <c r="Z12" s="17">
        <v>0</v>
      </c>
      <c r="AA12" s="17">
        <v>7.2683905409466495E-2</v>
      </c>
      <c r="AB12" s="17">
        <v>0.10368311732692601</v>
      </c>
      <c r="AC12" s="17">
        <v>0.12531964334767901</v>
      </c>
      <c r="AD12" s="17">
        <v>8.1405935684776498E-2</v>
      </c>
      <c r="AE12" s="17"/>
      <c r="AF12" s="17">
        <v>6.3063259779766498E-2</v>
      </c>
      <c r="AG12" s="17">
        <v>9.9639537600130099E-2</v>
      </c>
      <c r="AH12" s="17">
        <v>0.173124611037557</v>
      </c>
      <c r="AI12" s="17">
        <v>5.9281103725148797E-2</v>
      </c>
      <c r="AJ12" s="17">
        <v>0.15624573251572299</v>
      </c>
      <c r="AK12" s="17"/>
      <c r="AL12" s="17">
        <v>0.109247425951704</v>
      </c>
      <c r="AM12" s="17">
        <v>4.7706268122401099E-2</v>
      </c>
      <c r="AN12" s="17">
        <v>8.4684772295101393E-2</v>
      </c>
      <c r="AO12" s="17">
        <v>6.4695913915269104E-2</v>
      </c>
      <c r="AP12" s="17">
        <v>0.17742979856614399</v>
      </c>
      <c r="AQ12" s="17">
        <v>0.13334299036782901</v>
      </c>
      <c r="AR12" s="17"/>
      <c r="AS12" s="17">
        <v>8.06740097488962E-2</v>
      </c>
      <c r="AT12" s="17">
        <v>0.112295892444341</v>
      </c>
      <c r="AU12" s="17">
        <v>8.0476438634107694E-2</v>
      </c>
      <c r="AV12" s="17">
        <v>6.7729730535859595E-2</v>
      </c>
      <c r="AW12" s="17">
        <v>0</v>
      </c>
      <c r="AX12" s="17"/>
      <c r="AY12" s="17">
        <v>7.1558723678301198E-2</v>
      </c>
      <c r="AZ12" s="17">
        <v>9.5512574743142398E-2</v>
      </c>
      <c r="BA12" s="17">
        <v>0.13682109804466</v>
      </c>
      <c r="BB12" s="17">
        <v>7.2116188064135597E-2</v>
      </c>
      <c r="BC12" s="17">
        <v>6.6476391561421794E-2</v>
      </c>
      <c r="BD12" s="17"/>
      <c r="BE12" s="17">
        <v>0.103947712910844</v>
      </c>
      <c r="BF12" s="17">
        <v>7.1450775908606004E-2</v>
      </c>
      <c r="BG12" s="17">
        <v>0.10942647617714001</v>
      </c>
      <c r="BH12" s="17">
        <v>8.0982347389526907E-2</v>
      </c>
      <c r="BI12" s="17"/>
      <c r="BJ12" s="17">
        <v>0.112178300413149</v>
      </c>
      <c r="BK12" s="17">
        <v>0.24156252601087</v>
      </c>
      <c r="BL12" s="17">
        <v>9.2026153548647099E-2</v>
      </c>
      <c r="BM12" s="17">
        <v>6.9887051242630893E-2</v>
      </c>
      <c r="BN12" s="17"/>
      <c r="BO12" s="17">
        <v>0.119144051801894</v>
      </c>
      <c r="BP12" s="17">
        <v>0.125135451681333</v>
      </c>
      <c r="BQ12" s="17">
        <v>8.1642293069253205E-2</v>
      </c>
      <c r="BR12" s="17"/>
      <c r="BS12" s="17">
        <v>9.3361909257282799E-2</v>
      </c>
      <c r="BT12" s="17">
        <v>9.4368170869787896E-2</v>
      </c>
      <c r="BU12" s="17"/>
      <c r="BV12" s="17">
        <v>8.2248717004722305E-2</v>
      </c>
      <c r="BW12" s="17">
        <v>0.115870785396</v>
      </c>
      <c r="BX12" s="17">
        <v>7.1320179007206594E-2</v>
      </c>
      <c r="BY12" s="17"/>
      <c r="BZ12" s="17">
        <v>9.5782069435026804E-2</v>
      </c>
      <c r="CA12" s="17">
        <v>9.4716010758623501E-2</v>
      </c>
    </row>
    <row r="13" spans="2:79" x14ac:dyDescent="0.3">
      <c r="B13" s="18" t="s">
        <v>325</v>
      </c>
      <c r="C13" s="17">
        <v>0.12158787774398699</v>
      </c>
      <c r="D13" s="17">
        <v>0.13602075546872999</v>
      </c>
      <c r="E13" s="17">
        <v>0.10519174282162901</v>
      </c>
      <c r="F13" s="17"/>
      <c r="G13" s="17">
        <v>9.2824014386041501E-2</v>
      </c>
      <c r="H13" s="17">
        <v>0.132735014467743</v>
      </c>
      <c r="I13" s="17">
        <v>0.15936755816919601</v>
      </c>
      <c r="J13" s="17">
        <v>0.13268618933333801</v>
      </c>
      <c r="K13" s="17">
        <v>0.12868899410085299</v>
      </c>
      <c r="L13" s="17">
        <v>8.2627632183012403E-2</v>
      </c>
      <c r="M13" s="17"/>
      <c r="N13" s="17">
        <v>0.114555374633718</v>
      </c>
      <c r="O13" s="17">
        <v>0.106388079873213</v>
      </c>
      <c r="P13" s="17">
        <v>0.11841760272797899</v>
      </c>
      <c r="Q13" s="17">
        <v>0.14663239036696599</v>
      </c>
      <c r="R13" s="17"/>
      <c r="S13" s="17">
        <v>0.131337352104229</v>
      </c>
      <c r="T13" s="17">
        <v>0.114392316773319</v>
      </c>
      <c r="U13" s="17">
        <v>0.11103744413779899</v>
      </c>
      <c r="V13" s="17">
        <v>4.8353147931622799E-2</v>
      </c>
      <c r="W13" s="17">
        <v>8.1953531337599E-2</v>
      </c>
      <c r="X13" s="17">
        <v>0.138471618484063</v>
      </c>
      <c r="Y13" s="17">
        <v>0.15272275360622001</v>
      </c>
      <c r="Z13" s="17">
        <v>0.16423977803252399</v>
      </c>
      <c r="AA13" s="17">
        <v>0.18165275991159299</v>
      </c>
      <c r="AB13" s="17">
        <v>0.15175514617963101</v>
      </c>
      <c r="AC13" s="17">
        <v>4.1577649046048097E-2</v>
      </c>
      <c r="AD13" s="17">
        <v>9.4107177061098904E-2</v>
      </c>
      <c r="AE13" s="17"/>
      <c r="AF13" s="17">
        <v>6.8875086356606496E-2</v>
      </c>
      <c r="AG13" s="17">
        <v>0.15561853834245601</v>
      </c>
      <c r="AH13" s="17">
        <v>0.101230723751598</v>
      </c>
      <c r="AI13" s="17">
        <v>0.186176289532855</v>
      </c>
      <c r="AJ13" s="17">
        <v>0.119068548127214</v>
      </c>
      <c r="AK13" s="17"/>
      <c r="AL13" s="17">
        <v>0.16054362964271601</v>
      </c>
      <c r="AM13" s="17">
        <v>7.4925626980408E-2</v>
      </c>
      <c r="AN13" s="17">
        <v>3.9141781281036597E-2</v>
      </c>
      <c r="AO13" s="17">
        <v>0.13493069397225799</v>
      </c>
      <c r="AP13" s="17">
        <v>8.5035329623028899E-2</v>
      </c>
      <c r="AQ13" s="17">
        <v>0.16601164705830401</v>
      </c>
      <c r="AR13" s="17"/>
      <c r="AS13" s="17">
        <v>9.91127083558732E-2</v>
      </c>
      <c r="AT13" s="17">
        <v>0.11864201336933899</v>
      </c>
      <c r="AU13" s="17">
        <v>0.116711491196635</v>
      </c>
      <c r="AV13" s="17">
        <v>0.18899061413801899</v>
      </c>
      <c r="AW13" s="17">
        <v>9.1467810679379105E-2</v>
      </c>
      <c r="AX13" s="17"/>
      <c r="AY13" s="17">
        <v>8.0510097913413597E-2</v>
      </c>
      <c r="AZ13" s="17">
        <v>0.15808319884265301</v>
      </c>
      <c r="BA13" s="17">
        <v>8.2845153986936204E-2</v>
      </c>
      <c r="BB13" s="17">
        <v>0.15038962632205499</v>
      </c>
      <c r="BC13" s="17">
        <v>9.7494823439042796E-2</v>
      </c>
      <c r="BD13" s="17"/>
      <c r="BE13" s="17">
        <v>0.19940327189339899</v>
      </c>
      <c r="BF13" s="17">
        <v>0.14987316590173699</v>
      </c>
      <c r="BG13" s="17">
        <v>0.10920490780493999</v>
      </c>
      <c r="BH13" s="17">
        <v>0.11060291424704299</v>
      </c>
      <c r="BI13" s="17"/>
      <c r="BJ13" s="17">
        <v>0.170866682719646</v>
      </c>
      <c r="BK13" s="17">
        <v>9.5311454174535098E-2</v>
      </c>
      <c r="BL13" s="17">
        <v>0.12748943069482499</v>
      </c>
      <c r="BM13" s="17">
        <v>0.110450670738464</v>
      </c>
      <c r="BN13" s="17"/>
      <c r="BO13" s="17">
        <v>0.17233855829393299</v>
      </c>
      <c r="BP13" s="17">
        <v>0.119294239926534</v>
      </c>
      <c r="BQ13" s="17">
        <v>0.10873994979820099</v>
      </c>
      <c r="BR13" s="17"/>
      <c r="BS13" s="17">
        <v>0.119311213364774</v>
      </c>
      <c r="BT13" s="17">
        <v>0.12549877234929799</v>
      </c>
      <c r="BU13" s="17"/>
      <c r="BV13" s="17">
        <v>0.115054118005992</v>
      </c>
      <c r="BW13" s="17">
        <v>0.13872002574655301</v>
      </c>
      <c r="BX13" s="17">
        <v>0.12008099498677299</v>
      </c>
      <c r="BY13" s="17"/>
      <c r="BZ13" s="17">
        <v>0.141537014955437</v>
      </c>
      <c r="CA13" s="17">
        <v>0.19778927504306701</v>
      </c>
    </row>
    <row r="14" spans="2:79" x14ac:dyDescent="0.3">
      <c r="B14" s="18" t="s">
        <v>326</v>
      </c>
      <c r="C14" s="17">
        <v>0.32354659054214902</v>
      </c>
      <c r="D14" s="17">
        <v>0.29698555849230601</v>
      </c>
      <c r="E14" s="17">
        <v>0.35060965124961202</v>
      </c>
      <c r="F14" s="17"/>
      <c r="G14" s="17">
        <v>0.33547331544258602</v>
      </c>
      <c r="H14" s="17">
        <v>0.34630721242045198</v>
      </c>
      <c r="I14" s="17">
        <v>0.31033821343586299</v>
      </c>
      <c r="J14" s="17">
        <v>0.313991092127754</v>
      </c>
      <c r="K14" s="17">
        <v>0.36354882917918901</v>
      </c>
      <c r="L14" s="17">
        <v>0.28600346730292597</v>
      </c>
      <c r="M14" s="17"/>
      <c r="N14" s="17">
        <v>0.28182602850923399</v>
      </c>
      <c r="O14" s="17">
        <v>0.34855553063540001</v>
      </c>
      <c r="P14" s="17">
        <v>0.35021717048940798</v>
      </c>
      <c r="Q14" s="17">
        <v>0.319944037795244</v>
      </c>
      <c r="R14" s="17"/>
      <c r="S14" s="17">
        <v>0.25924468956839802</v>
      </c>
      <c r="T14" s="17">
        <v>0.30777168975089397</v>
      </c>
      <c r="U14" s="17">
        <v>0.34581182185808601</v>
      </c>
      <c r="V14" s="17">
        <v>0.42256800702580899</v>
      </c>
      <c r="W14" s="17">
        <v>0.24805042978491501</v>
      </c>
      <c r="X14" s="17">
        <v>0.38493845557452999</v>
      </c>
      <c r="Y14" s="17">
        <v>0.311364444910044</v>
      </c>
      <c r="Z14" s="17">
        <v>0.25879556223169897</v>
      </c>
      <c r="AA14" s="17">
        <v>0.26664261909978298</v>
      </c>
      <c r="AB14" s="17">
        <v>0.35556416289672199</v>
      </c>
      <c r="AC14" s="17">
        <v>0.33116854796248002</v>
      </c>
      <c r="AD14" s="17">
        <v>0.50107393536628297</v>
      </c>
      <c r="AE14" s="17"/>
      <c r="AF14" s="17">
        <v>0.30404011132804198</v>
      </c>
      <c r="AG14" s="17">
        <v>0.28972879423859599</v>
      </c>
      <c r="AH14" s="17">
        <v>0.25846151489199398</v>
      </c>
      <c r="AI14" s="17">
        <v>0.28883971082644899</v>
      </c>
      <c r="AJ14" s="17">
        <v>0.51365217053522205</v>
      </c>
      <c r="AK14" s="17"/>
      <c r="AL14" s="17">
        <v>0.28008734966618198</v>
      </c>
      <c r="AM14" s="17">
        <v>0.34392130729167197</v>
      </c>
      <c r="AN14" s="17">
        <v>0.37818750687443298</v>
      </c>
      <c r="AO14" s="17">
        <v>0.333121037321156</v>
      </c>
      <c r="AP14" s="17">
        <v>0.413086485874678</v>
      </c>
      <c r="AQ14" s="17">
        <v>0.23368918700265101</v>
      </c>
      <c r="AR14" s="17"/>
      <c r="AS14" s="17">
        <v>0.373931623739575</v>
      </c>
      <c r="AT14" s="17">
        <v>0.32950916912531503</v>
      </c>
      <c r="AU14" s="17">
        <v>0.27257601538861997</v>
      </c>
      <c r="AV14" s="17">
        <v>0.32190922302806002</v>
      </c>
      <c r="AW14" s="17">
        <v>0.40946504647374099</v>
      </c>
      <c r="AX14" s="17"/>
      <c r="AY14" s="17">
        <v>0.29110978214025202</v>
      </c>
      <c r="AZ14" s="17">
        <v>0.32079769774908901</v>
      </c>
      <c r="BA14" s="17">
        <v>0.34167583092350701</v>
      </c>
      <c r="BB14" s="17">
        <v>0.36601708970534802</v>
      </c>
      <c r="BC14" s="17">
        <v>0.33703108219141797</v>
      </c>
      <c r="BD14" s="17"/>
      <c r="BE14" s="17">
        <v>0.23270775960897699</v>
      </c>
      <c r="BF14" s="17">
        <v>0.27392350336737498</v>
      </c>
      <c r="BG14" s="17">
        <v>0.31910231925704202</v>
      </c>
      <c r="BH14" s="17">
        <v>0.38064780401019799</v>
      </c>
      <c r="BI14" s="17"/>
      <c r="BJ14" s="17">
        <v>5.09662068969595E-2</v>
      </c>
      <c r="BK14" s="17">
        <v>0.33579612768164602</v>
      </c>
      <c r="BL14" s="17">
        <v>0.336136890781293</v>
      </c>
      <c r="BM14" s="17">
        <v>0.39044177425348697</v>
      </c>
      <c r="BN14" s="17"/>
      <c r="BO14" s="17">
        <v>0.28641882968827498</v>
      </c>
      <c r="BP14" s="17">
        <v>0.25319211376692002</v>
      </c>
      <c r="BQ14" s="17">
        <v>0.346889092485129</v>
      </c>
      <c r="BR14" s="17"/>
      <c r="BS14" s="17">
        <v>0.30634772116256997</v>
      </c>
      <c r="BT14" s="17">
        <v>0.34148170158478602</v>
      </c>
      <c r="BU14" s="17"/>
      <c r="BV14" s="17">
        <v>0.34010384431981699</v>
      </c>
      <c r="BW14" s="17">
        <v>0.32229680317334197</v>
      </c>
      <c r="BX14" s="17">
        <v>0.31169879384708299</v>
      </c>
      <c r="BY14" s="17"/>
      <c r="BZ14" s="17">
        <v>0.38658477508075401</v>
      </c>
      <c r="CA14" s="17">
        <v>0.27855618489276601</v>
      </c>
    </row>
    <row r="15" spans="2:79" x14ac:dyDescent="0.3">
      <c r="B15" s="18" t="s">
        <v>327</v>
      </c>
      <c r="C15" s="19">
        <v>0.24905031679002901</v>
      </c>
      <c r="D15" s="19">
        <v>0.26023793287555902</v>
      </c>
      <c r="E15" s="19">
        <v>0.23957142640356299</v>
      </c>
      <c r="F15" s="19"/>
      <c r="G15" s="19">
        <v>0.15287550166852401</v>
      </c>
      <c r="H15" s="19">
        <v>9.8847770628767997E-2</v>
      </c>
      <c r="I15" s="19">
        <v>0.121283439854729</v>
      </c>
      <c r="J15" s="19">
        <v>0.25201925774741901</v>
      </c>
      <c r="K15" s="19">
        <v>0.348802652885701</v>
      </c>
      <c r="L15" s="19">
        <v>0.48362738359392299</v>
      </c>
      <c r="M15" s="19"/>
      <c r="N15" s="19">
        <v>0.30463739327769601</v>
      </c>
      <c r="O15" s="19">
        <v>0.22420266398519001</v>
      </c>
      <c r="P15" s="19">
        <v>0.22384169045941399</v>
      </c>
      <c r="Q15" s="19">
        <v>0.233607615359853</v>
      </c>
      <c r="R15" s="19"/>
      <c r="S15" s="19">
        <v>0.29791831424696902</v>
      </c>
      <c r="T15" s="19">
        <v>0.29908488879233103</v>
      </c>
      <c r="U15" s="19">
        <v>0.35205323676292399</v>
      </c>
      <c r="V15" s="19">
        <v>0.29811564153075898</v>
      </c>
      <c r="W15" s="19">
        <v>0.20452778089285001</v>
      </c>
      <c r="X15" s="19">
        <v>0.19340203623349</v>
      </c>
      <c r="Y15" s="19">
        <v>0.22163442397033201</v>
      </c>
      <c r="Z15" s="19">
        <v>0.22575921758598899</v>
      </c>
      <c r="AA15" s="19">
        <v>0.237579737749092</v>
      </c>
      <c r="AB15" s="19">
        <v>0.20040251975807599</v>
      </c>
      <c r="AC15" s="19">
        <v>0.19281024111122799</v>
      </c>
      <c r="AD15" s="19">
        <v>8.2570794423017999E-2</v>
      </c>
      <c r="AE15" s="19"/>
      <c r="AF15" s="19">
        <v>0.37386802072284703</v>
      </c>
      <c r="AG15" s="19">
        <v>0.20551234736462501</v>
      </c>
      <c r="AH15" s="19">
        <v>0.308987495531301</v>
      </c>
      <c r="AI15" s="19">
        <v>0.19573524324414801</v>
      </c>
      <c r="AJ15" s="19">
        <v>0.16553637617736899</v>
      </c>
      <c r="AK15" s="19"/>
      <c r="AL15" s="19">
        <v>0.17340004179610299</v>
      </c>
      <c r="AM15" s="19">
        <v>0.31949735023360598</v>
      </c>
      <c r="AN15" s="19">
        <v>0.29947784361458002</v>
      </c>
      <c r="AO15" s="19">
        <v>0.223296490162851</v>
      </c>
      <c r="AP15" s="19">
        <v>0.228166079587031</v>
      </c>
      <c r="AQ15" s="19">
        <v>0.33856005214664697</v>
      </c>
      <c r="AR15" s="19"/>
      <c r="AS15" s="19">
        <v>0.23172478648873401</v>
      </c>
      <c r="AT15" s="19">
        <v>0.25551441125806701</v>
      </c>
      <c r="AU15" s="19">
        <v>0.29109204125155802</v>
      </c>
      <c r="AV15" s="19">
        <v>0.16498845736286699</v>
      </c>
      <c r="AW15" s="19">
        <v>9.0683723632559096E-2</v>
      </c>
      <c r="AX15" s="19"/>
      <c r="AY15" s="19">
        <v>0.33815376608485698</v>
      </c>
      <c r="AZ15" s="19">
        <v>0.229753391176029</v>
      </c>
      <c r="BA15" s="19">
        <v>0.24159294069871101</v>
      </c>
      <c r="BB15" s="19">
        <v>0.16805765772185799</v>
      </c>
      <c r="BC15" s="19">
        <v>0.161049265370868</v>
      </c>
      <c r="BD15" s="19"/>
      <c r="BE15" s="19">
        <v>0.17401467779692001</v>
      </c>
      <c r="BF15" s="19">
        <v>0.188011212011365</v>
      </c>
      <c r="BG15" s="19">
        <v>0.28126358491192299</v>
      </c>
      <c r="BH15" s="19">
        <v>0.2385438554349</v>
      </c>
      <c r="BI15" s="19"/>
      <c r="BJ15" s="19">
        <v>4.9120910040146702E-2</v>
      </c>
      <c r="BK15" s="19">
        <v>0</v>
      </c>
      <c r="BL15" s="19">
        <v>0.31497767472346599</v>
      </c>
      <c r="BM15" s="19">
        <v>0.30726725521764497</v>
      </c>
      <c r="BN15" s="19"/>
      <c r="BO15" s="19">
        <v>8.6615901610855597E-2</v>
      </c>
      <c r="BP15" s="19">
        <v>0.104536221985557</v>
      </c>
      <c r="BQ15" s="19">
        <v>0.31484404319238701</v>
      </c>
      <c r="BR15" s="19"/>
      <c r="BS15" s="19">
        <v>0.27711035366625197</v>
      </c>
      <c r="BT15" s="19">
        <v>0.213568796600974</v>
      </c>
      <c r="BU15" s="19"/>
      <c r="BV15" s="19">
        <v>0.26189611713238098</v>
      </c>
      <c r="BW15" s="19">
        <v>0.23397279844241201</v>
      </c>
      <c r="BX15" s="19">
        <v>0.23533047540093799</v>
      </c>
      <c r="BY15" s="19"/>
      <c r="BZ15" s="19">
        <v>0.15832660771679499</v>
      </c>
      <c r="CA15" s="19">
        <v>8.9892404918201899E-2</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702</v>
      </c>
      <c r="D7" s="10">
        <v>348</v>
      </c>
      <c r="E7" s="10">
        <v>351</v>
      </c>
      <c r="F7" s="10"/>
      <c r="G7" s="10">
        <v>103</v>
      </c>
      <c r="H7" s="10">
        <v>111</v>
      </c>
      <c r="I7" s="10">
        <v>124</v>
      </c>
      <c r="J7" s="10">
        <v>105</v>
      </c>
      <c r="K7" s="10">
        <v>112</v>
      </c>
      <c r="L7" s="10">
        <v>147</v>
      </c>
      <c r="M7" s="10"/>
      <c r="N7" s="10">
        <v>208</v>
      </c>
      <c r="O7" s="10">
        <v>164</v>
      </c>
      <c r="P7" s="10">
        <v>180</v>
      </c>
      <c r="Q7" s="10">
        <v>148</v>
      </c>
      <c r="R7" s="10"/>
      <c r="S7" s="10">
        <v>95</v>
      </c>
      <c r="T7" s="10">
        <v>100</v>
      </c>
      <c r="U7" s="10">
        <v>58</v>
      </c>
      <c r="V7" s="10">
        <v>62</v>
      </c>
      <c r="W7" s="10">
        <v>53</v>
      </c>
      <c r="X7" s="10">
        <v>59</v>
      </c>
      <c r="Y7" s="10">
        <v>65</v>
      </c>
      <c r="Z7" s="10">
        <v>25</v>
      </c>
      <c r="AA7" s="10">
        <v>79</v>
      </c>
      <c r="AB7" s="10">
        <v>59</v>
      </c>
      <c r="AC7" s="10">
        <v>25</v>
      </c>
      <c r="AD7" s="10">
        <v>22</v>
      </c>
      <c r="AE7" s="10"/>
      <c r="AF7" s="10">
        <v>132</v>
      </c>
      <c r="AG7" s="10">
        <v>248</v>
      </c>
      <c r="AH7" s="10">
        <v>55</v>
      </c>
      <c r="AI7" s="10">
        <v>96</v>
      </c>
      <c r="AJ7" s="10">
        <v>40</v>
      </c>
      <c r="AK7" s="10"/>
      <c r="AL7" s="10">
        <v>180</v>
      </c>
      <c r="AM7" s="10">
        <v>108</v>
      </c>
      <c r="AN7" s="10">
        <v>60</v>
      </c>
      <c r="AO7" s="10">
        <v>161</v>
      </c>
      <c r="AP7" s="10">
        <v>46</v>
      </c>
      <c r="AQ7" s="10">
        <v>71</v>
      </c>
      <c r="AR7" s="10"/>
      <c r="AS7" s="10">
        <v>110</v>
      </c>
      <c r="AT7" s="10">
        <v>349</v>
      </c>
      <c r="AU7" s="10">
        <v>160</v>
      </c>
      <c r="AV7" s="10">
        <v>70</v>
      </c>
      <c r="AW7" s="10">
        <v>12</v>
      </c>
      <c r="AX7" s="10"/>
      <c r="AY7" s="10">
        <v>170</v>
      </c>
      <c r="AZ7" s="10">
        <v>277</v>
      </c>
      <c r="BA7" s="10">
        <v>139</v>
      </c>
      <c r="BB7" s="10">
        <v>82</v>
      </c>
      <c r="BC7" s="10">
        <v>30</v>
      </c>
      <c r="BD7" s="10"/>
      <c r="BE7" s="10">
        <v>27</v>
      </c>
      <c r="BF7" s="10">
        <v>132</v>
      </c>
      <c r="BG7" s="10">
        <v>340</v>
      </c>
      <c r="BH7" s="10">
        <v>200</v>
      </c>
      <c r="BI7" s="10"/>
      <c r="BJ7" s="10">
        <v>97</v>
      </c>
      <c r="BK7" s="10">
        <v>53</v>
      </c>
      <c r="BL7" s="10">
        <v>170</v>
      </c>
      <c r="BM7" s="10">
        <v>378</v>
      </c>
      <c r="BN7" s="10"/>
      <c r="BO7" s="10">
        <v>104</v>
      </c>
      <c r="BP7" s="10">
        <v>101</v>
      </c>
      <c r="BQ7" s="10">
        <v>496</v>
      </c>
      <c r="BR7" s="10"/>
      <c r="BS7" s="10">
        <v>404</v>
      </c>
      <c r="BT7" s="10">
        <v>296</v>
      </c>
      <c r="BU7" s="10"/>
      <c r="BV7" s="10">
        <v>164</v>
      </c>
      <c r="BW7" s="10">
        <v>266</v>
      </c>
      <c r="BX7" s="10">
        <v>237</v>
      </c>
      <c r="BY7" s="10"/>
      <c r="BZ7" s="10">
        <v>41</v>
      </c>
      <c r="CA7" s="10">
        <v>43</v>
      </c>
    </row>
    <row r="8" spans="2:79" ht="30" customHeight="1" x14ac:dyDescent="0.3">
      <c r="B8" s="11" t="s">
        <v>20</v>
      </c>
      <c r="C8" s="11">
        <v>701</v>
      </c>
      <c r="D8" s="11">
        <v>354</v>
      </c>
      <c r="E8" s="11">
        <v>345</v>
      </c>
      <c r="F8" s="11"/>
      <c r="G8" s="11">
        <v>96</v>
      </c>
      <c r="H8" s="11">
        <v>118</v>
      </c>
      <c r="I8" s="11">
        <v>124</v>
      </c>
      <c r="J8" s="11">
        <v>123</v>
      </c>
      <c r="K8" s="11">
        <v>103</v>
      </c>
      <c r="L8" s="11">
        <v>137</v>
      </c>
      <c r="M8" s="11"/>
      <c r="N8" s="11">
        <v>192</v>
      </c>
      <c r="O8" s="11">
        <v>168</v>
      </c>
      <c r="P8" s="11">
        <v>188</v>
      </c>
      <c r="Q8" s="11">
        <v>152</v>
      </c>
      <c r="R8" s="11"/>
      <c r="S8" s="11">
        <v>91</v>
      </c>
      <c r="T8" s="11">
        <v>95</v>
      </c>
      <c r="U8" s="11">
        <v>58</v>
      </c>
      <c r="V8" s="11">
        <v>61</v>
      </c>
      <c r="W8" s="11">
        <v>53</v>
      </c>
      <c r="X8" s="11">
        <v>57</v>
      </c>
      <c r="Y8" s="11">
        <v>60</v>
      </c>
      <c r="Z8" s="11">
        <v>27</v>
      </c>
      <c r="AA8" s="11">
        <v>73</v>
      </c>
      <c r="AB8" s="11">
        <v>67</v>
      </c>
      <c r="AC8" s="11">
        <v>33</v>
      </c>
      <c r="AD8" s="11">
        <v>27</v>
      </c>
      <c r="AE8" s="11"/>
      <c r="AF8" s="11">
        <v>126</v>
      </c>
      <c r="AG8" s="11">
        <v>246</v>
      </c>
      <c r="AH8" s="11">
        <v>55</v>
      </c>
      <c r="AI8" s="11">
        <v>97</v>
      </c>
      <c r="AJ8" s="11">
        <v>40</v>
      </c>
      <c r="AK8" s="11"/>
      <c r="AL8" s="11">
        <v>175</v>
      </c>
      <c r="AM8" s="11">
        <v>104</v>
      </c>
      <c r="AN8" s="11">
        <v>59</v>
      </c>
      <c r="AO8" s="11">
        <v>162</v>
      </c>
      <c r="AP8" s="11">
        <v>46</v>
      </c>
      <c r="AQ8" s="11">
        <v>73</v>
      </c>
      <c r="AR8" s="11"/>
      <c r="AS8" s="11">
        <v>108</v>
      </c>
      <c r="AT8" s="11">
        <v>349</v>
      </c>
      <c r="AU8" s="11">
        <v>160</v>
      </c>
      <c r="AV8" s="11">
        <v>70</v>
      </c>
      <c r="AW8" s="11">
        <v>13</v>
      </c>
      <c r="AX8" s="11"/>
      <c r="AY8" s="11">
        <v>167</v>
      </c>
      <c r="AZ8" s="11">
        <v>278</v>
      </c>
      <c r="BA8" s="11">
        <v>140</v>
      </c>
      <c r="BB8" s="11">
        <v>82</v>
      </c>
      <c r="BC8" s="11">
        <v>31</v>
      </c>
      <c r="BD8" s="11"/>
      <c r="BE8" s="11">
        <v>26</v>
      </c>
      <c r="BF8" s="11">
        <v>133</v>
      </c>
      <c r="BG8" s="11">
        <v>341</v>
      </c>
      <c r="BH8" s="11">
        <v>199</v>
      </c>
      <c r="BI8" s="11"/>
      <c r="BJ8" s="11">
        <v>101</v>
      </c>
      <c r="BK8" s="11">
        <v>51</v>
      </c>
      <c r="BL8" s="11">
        <v>171</v>
      </c>
      <c r="BM8" s="11">
        <v>374</v>
      </c>
      <c r="BN8" s="11"/>
      <c r="BO8" s="11">
        <v>108</v>
      </c>
      <c r="BP8" s="11">
        <v>101</v>
      </c>
      <c r="BQ8" s="11">
        <v>492</v>
      </c>
      <c r="BR8" s="11"/>
      <c r="BS8" s="11">
        <v>399</v>
      </c>
      <c r="BT8" s="11">
        <v>300</v>
      </c>
      <c r="BU8" s="11"/>
      <c r="BV8" s="11">
        <v>164</v>
      </c>
      <c r="BW8" s="11">
        <v>269</v>
      </c>
      <c r="BX8" s="11">
        <v>233</v>
      </c>
      <c r="BY8" s="11"/>
      <c r="BZ8" s="11">
        <v>42</v>
      </c>
      <c r="CA8" s="11">
        <v>42</v>
      </c>
    </row>
    <row r="9" spans="2:79" x14ac:dyDescent="0.3">
      <c r="B9" s="18" t="s">
        <v>321</v>
      </c>
      <c r="C9" s="17">
        <v>0.133130880258473</v>
      </c>
      <c r="D9" s="17">
        <v>0.146072531164223</v>
      </c>
      <c r="E9" s="17">
        <v>0.11812945882718801</v>
      </c>
      <c r="F9" s="17"/>
      <c r="G9" s="17">
        <v>0.171409181852167</v>
      </c>
      <c r="H9" s="17">
        <v>0.192882461960771</v>
      </c>
      <c r="I9" s="17">
        <v>0.161541473431871</v>
      </c>
      <c r="J9" s="17">
        <v>4.6392495029427099E-2</v>
      </c>
      <c r="K9" s="17">
        <v>0.123415201681377</v>
      </c>
      <c r="L9" s="17">
        <v>0.114472541185722</v>
      </c>
      <c r="M9" s="17"/>
      <c r="N9" s="17">
        <v>0.17146016404898501</v>
      </c>
      <c r="O9" s="17">
        <v>0.11551262763254699</v>
      </c>
      <c r="P9" s="17">
        <v>9.7953476351885796E-2</v>
      </c>
      <c r="Q9" s="17">
        <v>0.14940219968551499</v>
      </c>
      <c r="R9" s="17"/>
      <c r="S9" s="17">
        <v>0.20823071917882999</v>
      </c>
      <c r="T9" s="17">
        <v>8.9847947747863102E-2</v>
      </c>
      <c r="U9" s="17">
        <v>0.15057036229086701</v>
      </c>
      <c r="V9" s="17">
        <v>0.14453996989687801</v>
      </c>
      <c r="W9" s="17">
        <v>0.11174210073019999</v>
      </c>
      <c r="X9" s="17">
        <v>0.13410934607772301</v>
      </c>
      <c r="Y9" s="17">
        <v>7.36836351953431E-2</v>
      </c>
      <c r="Z9" s="17">
        <v>0.12570725691767301</v>
      </c>
      <c r="AA9" s="17">
        <v>0.15197935745934499</v>
      </c>
      <c r="AB9" s="17">
        <v>0.15106075628936499</v>
      </c>
      <c r="AC9" s="17">
        <v>0.10400735638873</v>
      </c>
      <c r="AD9" s="17">
        <v>8.83431462209711E-2</v>
      </c>
      <c r="AE9" s="17"/>
      <c r="AF9" s="17">
        <v>0.14079198949844701</v>
      </c>
      <c r="AG9" s="17">
        <v>0.148432524359141</v>
      </c>
      <c r="AH9" s="17">
        <v>0.122693937864593</v>
      </c>
      <c r="AI9" s="17">
        <v>0.12709381707050499</v>
      </c>
      <c r="AJ9" s="17">
        <v>0.14020417626588599</v>
      </c>
      <c r="AK9" s="17"/>
      <c r="AL9" s="17">
        <v>0.17375579605670499</v>
      </c>
      <c r="AM9" s="17">
        <v>0.173742557271029</v>
      </c>
      <c r="AN9" s="17">
        <v>0.14672546525379199</v>
      </c>
      <c r="AO9" s="17">
        <v>0.13125759678214599</v>
      </c>
      <c r="AP9" s="17">
        <v>8.3110843734062606E-2</v>
      </c>
      <c r="AQ9" s="17">
        <v>9.8646433733397598E-2</v>
      </c>
      <c r="AR9" s="17"/>
      <c r="AS9" s="17">
        <v>0.161498301461862</v>
      </c>
      <c r="AT9" s="17">
        <v>0.132545063466325</v>
      </c>
      <c r="AU9" s="17">
        <v>9.3823515917200895E-2</v>
      </c>
      <c r="AV9" s="17">
        <v>0.162801394616613</v>
      </c>
      <c r="AW9" s="17">
        <v>0.24999828328448101</v>
      </c>
      <c r="AX9" s="17"/>
      <c r="AY9" s="17">
        <v>0.18186201012766701</v>
      </c>
      <c r="AZ9" s="17">
        <v>0.12679639402373799</v>
      </c>
      <c r="BA9" s="17">
        <v>9.2396642092332101E-2</v>
      </c>
      <c r="BB9" s="17">
        <v>9.5782197139802405E-2</v>
      </c>
      <c r="BC9" s="17">
        <v>0.22689195080471999</v>
      </c>
      <c r="BD9" s="17"/>
      <c r="BE9" s="17">
        <v>9.92996503743373E-2</v>
      </c>
      <c r="BF9" s="17">
        <v>9.8866061656129295E-2</v>
      </c>
      <c r="BG9" s="17">
        <v>0.14986950698113499</v>
      </c>
      <c r="BH9" s="17">
        <v>0.124233648530715</v>
      </c>
      <c r="BI9" s="17"/>
      <c r="BJ9" s="17">
        <v>0.13656000291296999</v>
      </c>
      <c r="BK9" s="17">
        <v>0.21165801035818299</v>
      </c>
      <c r="BL9" s="17">
        <v>9.5732438032082701E-2</v>
      </c>
      <c r="BM9" s="17">
        <v>0.137570833123319</v>
      </c>
      <c r="BN9" s="17"/>
      <c r="BO9" s="17">
        <v>0.14304751422877299</v>
      </c>
      <c r="BP9" s="17">
        <v>0.10224650631627701</v>
      </c>
      <c r="BQ9" s="17">
        <v>0.137610457898969</v>
      </c>
      <c r="BR9" s="17"/>
      <c r="BS9" s="17">
        <v>0.143738367047685</v>
      </c>
      <c r="BT9" s="17">
        <v>0.116778422184952</v>
      </c>
      <c r="BU9" s="17"/>
      <c r="BV9" s="17">
        <v>0.10299070450902401</v>
      </c>
      <c r="BW9" s="17">
        <v>0.124412002164569</v>
      </c>
      <c r="BX9" s="17">
        <v>0.17105937402718699</v>
      </c>
      <c r="BY9" s="17"/>
      <c r="BZ9" s="17">
        <v>0.22929980292853699</v>
      </c>
      <c r="CA9" s="17">
        <v>0.26418662865454701</v>
      </c>
    </row>
    <row r="10" spans="2:79" x14ac:dyDescent="0.3">
      <c r="B10" s="18" t="s">
        <v>322</v>
      </c>
      <c r="C10" s="17">
        <v>0.18637439887077101</v>
      </c>
      <c r="D10" s="17">
        <v>0.171999005517326</v>
      </c>
      <c r="E10" s="17">
        <v>0.20262272838223599</v>
      </c>
      <c r="F10" s="17"/>
      <c r="G10" s="17">
        <v>0.235109960744738</v>
      </c>
      <c r="H10" s="17">
        <v>0.18047395908401301</v>
      </c>
      <c r="I10" s="17">
        <v>0.22248817971403201</v>
      </c>
      <c r="J10" s="17">
        <v>0.17958052895625601</v>
      </c>
      <c r="K10" s="17">
        <v>0.188759158205483</v>
      </c>
      <c r="L10" s="17">
        <v>0.128785933869761</v>
      </c>
      <c r="M10" s="17"/>
      <c r="N10" s="17">
        <v>0.23388676652875401</v>
      </c>
      <c r="O10" s="17">
        <v>0.18146787429837799</v>
      </c>
      <c r="P10" s="17">
        <v>0.135983433275427</v>
      </c>
      <c r="Q10" s="17">
        <v>0.196531890757874</v>
      </c>
      <c r="R10" s="17"/>
      <c r="S10" s="17">
        <v>0.26026172775888701</v>
      </c>
      <c r="T10" s="17">
        <v>0.153618581643752</v>
      </c>
      <c r="U10" s="17">
        <v>0.16006415061822199</v>
      </c>
      <c r="V10" s="17">
        <v>0.174988542746561</v>
      </c>
      <c r="W10" s="17">
        <v>0.171799533021916</v>
      </c>
      <c r="X10" s="17">
        <v>0.21487328746631201</v>
      </c>
      <c r="Y10" s="17">
        <v>0.180655962826272</v>
      </c>
      <c r="Z10" s="17">
        <v>0.11409943732207201</v>
      </c>
      <c r="AA10" s="17">
        <v>0.19583593451733999</v>
      </c>
      <c r="AB10" s="17">
        <v>0.17342646603072601</v>
      </c>
      <c r="AC10" s="17">
        <v>0.19014246422752401</v>
      </c>
      <c r="AD10" s="17">
        <v>0.192231964510374</v>
      </c>
      <c r="AE10" s="17"/>
      <c r="AF10" s="17">
        <v>0.15562073294825801</v>
      </c>
      <c r="AG10" s="17">
        <v>0.18966321010863699</v>
      </c>
      <c r="AH10" s="17">
        <v>0.22355645898861101</v>
      </c>
      <c r="AI10" s="17">
        <v>0.17544096361573999</v>
      </c>
      <c r="AJ10" s="17">
        <v>0.242444328842951</v>
      </c>
      <c r="AK10" s="17"/>
      <c r="AL10" s="17">
        <v>0.225980657044273</v>
      </c>
      <c r="AM10" s="17">
        <v>0.17216134949190501</v>
      </c>
      <c r="AN10" s="17">
        <v>0.22545097539675199</v>
      </c>
      <c r="AO10" s="17">
        <v>0.16761677035665801</v>
      </c>
      <c r="AP10" s="17">
        <v>0.267432177400729</v>
      </c>
      <c r="AQ10" s="17">
        <v>7.0452036122930495E-2</v>
      </c>
      <c r="AR10" s="17"/>
      <c r="AS10" s="17">
        <v>0.25252126634903399</v>
      </c>
      <c r="AT10" s="17">
        <v>0.168054271481649</v>
      </c>
      <c r="AU10" s="17">
        <v>0.202338978458971</v>
      </c>
      <c r="AV10" s="17">
        <v>0.130300174602552</v>
      </c>
      <c r="AW10" s="17">
        <v>0.25395951789543503</v>
      </c>
      <c r="AX10" s="17"/>
      <c r="AY10" s="17">
        <v>0.201458500619107</v>
      </c>
      <c r="AZ10" s="17">
        <v>0.193496624039009</v>
      </c>
      <c r="BA10" s="17">
        <v>0.178674035785542</v>
      </c>
      <c r="BB10" s="17">
        <v>0.18871250939876599</v>
      </c>
      <c r="BC10" s="17">
        <v>6.3147539550287304E-2</v>
      </c>
      <c r="BD10" s="17"/>
      <c r="BE10" s="17">
        <v>0.21528436412662899</v>
      </c>
      <c r="BF10" s="17">
        <v>0.15815953328719901</v>
      </c>
      <c r="BG10" s="17">
        <v>0.19433460610271699</v>
      </c>
      <c r="BH10" s="17">
        <v>0.19054519976873999</v>
      </c>
      <c r="BI10" s="17"/>
      <c r="BJ10" s="17">
        <v>0.13132078220468599</v>
      </c>
      <c r="BK10" s="17">
        <v>0.20928521720752</v>
      </c>
      <c r="BL10" s="17">
        <v>0.192386311461131</v>
      </c>
      <c r="BM10" s="17">
        <v>0.19416234111498401</v>
      </c>
      <c r="BN10" s="17"/>
      <c r="BO10" s="17">
        <v>0.15952813041634401</v>
      </c>
      <c r="BP10" s="17">
        <v>0.20409343642224501</v>
      </c>
      <c r="BQ10" s="17">
        <v>0.189097582895253</v>
      </c>
      <c r="BR10" s="17"/>
      <c r="BS10" s="17">
        <v>0.18408236170730899</v>
      </c>
      <c r="BT10" s="17">
        <v>0.19077728858607401</v>
      </c>
      <c r="BU10" s="17"/>
      <c r="BV10" s="17">
        <v>0.20139646744409101</v>
      </c>
      <c r="BW10" s="17">
        <v>0.18161848941884101</v>
      </c>
      <c r="BX10" s="17">
        <v>0.18001179815496801</v>
      </c>
      <c r="BY10" s="17"/>
      <c r="BZ10" s="17">
        <v>0.11130528384209799</v>
      </c>
      <c r="CA10" s="17">
        <v>0.22249151277448301</v>
      </c>
    </row>
    <row r="11" spans="2:79" x14ac:dyDescent="0.3">
      <c r="B11" s="18" t="s">
        <v>323</v>
      </c>
      <c r="C11" s="17">
        <v>0.275463868771057</v>
      </c>
      <c r="D11" s="17">
        <v>0.25809890945762798</v>
      </c>
      <c r="E11" s="17">
        <v>0.29025254474951501</v>
      </c>
      <c r="F11" s="17"/>
      <c r="G11" s="17">
        <v>0.304703194583614</v>
      </c>
      <c r="H11" s="17">
        <v>0.27705503411496102</v>
      </c>
      <c r="I11" s="17">
        <v>0.26181307589045799</v>
      </c>
      <c r="J11" s="17">
        <v>0.32584711632866797</v>
      </c>
      <c r="K11" s="17">
        <v>0.21370305959598601</v>
      </c>
      <c r="L11" s="17">
        <v>0.267194972550999</v>
      </c>
      <c r="M11" s="17"/>
      <c r="N11" s="17">
        <v>0.27832741397716998</v>
      </c>
      <c r="O11" s="17">
        <v>0.29698468861241401</v>
      </c>
      <c r="P11" s="17">
        <v>0.29093458816374901</v>
      </c>
      <c r="Q11" s="17">
        <v>0.23280588123333601</v>
      </c>
      <c r="R11" s="17"/>
      <c r="S11" s="17">
        <v>0.203022144623075</v>
      </c>
      <c r="T11" s="17">
        <v>0.31046670083817601</v>
      </c>
      <c r="U11" s="17">
        <v>0.16919432452382099</v>
      </c>
      <c r="V11" s="17">
        <v>0.291261818266283</v>
      </c>
      <c r="W11" s="17">
        <v>0.43606696748670498</v>
      </c>
      <c r="X11" s="17">
        <v>0.216115787238296</v>
      </c>
      <c r="Y11" s="17">
        <v>0.36361526161604202</v>
      </c>
      <c r="Z11" s="17">
        <v>0.31755487380200298</v>
      </c>
      <c r="AA11" s="17">
        <v>0.304213345205259</v>
      </c>
      <c r="AB11" s="17">
        <v>0.16840929143066799</v>
      </c>
      <c r="AC11" s="17">
        <v>0.29373505210068102</v>
      </c>
      <c r="AD11" s="17">
        <v>0.324463529304579</v>
      </c>
      <c r="AE11" s="17"/>
      <c r="AF11" s="17">
        <v>0.22197915438980201</v>
      </c>
      <c r="AG11" s="17">
        <v>0.30196177851667599</v>
      </c>
      <c r="AH11" s="17">
        <v>0.28290583534219998</v>
      </c>
      <c r="AI11" s="17">
        <v>0.193509713509988</v>
      </c>
      <c r="AJ11" s="17">
        <v>0.31900863171539001</v>
      </c>
      <c r="AK11" s="17"/>
      <c r="AL11" s="17">
        <v>0.29261520076186298</v>
      </c>
      <c r="AM11" s="17">
        <v>0.21146234518704099</v>
      </c>
      <c r="AN11" s="17">
        <v>0.31615368827274098</v>
      </c>
      <c r="AO11" s="17">
        <v>0.18945203000180599</v>
      </c>
      <c r="AP11" s="17">
        <v>0.33545672007572203</v>
      </c>
      <c r="AQ11" s="17">
        <v>0.45880483692799101</v>
      </c>
      <c r="AR11" s="17"/>
      <c r="AS11" s="17">
        <v>0.21902560514479</v>
      </c>
      <c r="AT11" s="17">
        <v>0.31064493563937901</v>
      </c>
      <c r="AU11" s="17">
        <v>0.26306447774758901</v>
      </c>
      <c r="AV11" s="17">
        <v>0.25997578296132001</v>
      </c>
      <c r="AW11" s="17">
        <v>5.2164004826600802E-2</v>
      </c>
      <c r="AX11" s="17"/>
      <c r="AY11" s="17">
        <v>0.21046694930365001</v>
      </c>
      <c r="AZ11" s="17">
        <v>0.28146839516105199</v>
      </c>
      <c r="BA11" s="17">
        <v>0.30701777144676901</v>
      </c>
      <c r="BB11" s="17">
        <v>0.34249197962049799</v>
      </c>
      <c r="BC11" s="17">
        <v>0.22348308054232299</v>
      </c>
      <c r="BD11" s="17"/>
      <c r="BE11" s="17">
        <v>0.10855345689071701</v>
      </c>
      <c r="BF11" s="17">
        <v>0.25678254408186202</v>
      </c>
      <c r="BG11" s="17">
        <v>0.26775837118389501</v>
      </c>
      <c r="BH11" s="17">
        <v>0.32661899890268498</v>
      </c>
      <c r="BI11" s="17"/>
      <c r="BJ11" s="17">
        <v>0.19128704931082899</v>
      </c>
      <c r="BK11" s="17">
        <v>0.30413567640753603</v>
      </c>
      <c r="BL11" s="17">
        <v>0.31654169495547502</v>
      </c>
      <c r="BM11" s="17">
        <v>0.27576704778393601</v>
      </c>
      <c r="BN11" s="17"/>
      <c r="BO11" s="17">
        <v>0.25758757697184198</v>
      </c>
      <c r="BP11" s="17">
        <v>0.32281841076865497</v>
      </c>
      <c r="BQ11" s="17">
        <v>0.27037928876901901</v>
      </c>
      <c r="BR11" s="17"/>
      <c r="BS11" s="17">
        <v>0.26166523720909801</v>
      </c>
      <c r="BT11" s="17">
        <v>0.29580850546389198</v>
      </c>
      <c r="BU11" s="17"/>
      <c r="BV11" s="17">
        <v>0.340283148608646</v>
      </c>
      <c r="BW11" s="17">
        <v>0.25441692920130599</v>
      </c>
      <c r="BX11" s="17">
        <v>0.26125540456068602</v>
      </c>
      <c r="BY11" s="17"/>
      <c r="BZ11" s="17">
        <v>0.38682196769214999</v>
      </c>
      <c r="CA11" s="17">
        <v>0.289894344293811</v>
      </c>
    </row>
    <row r="12" spans="2:79" x14ac:dyDescent="0.3">
      <c r="B12" s="18" t="s">
        <v>324</v>
      </c>
      <c r="C12" s="17">
        <v>0.17223276418115999</v>
      </c>
      <c r="D12" s="17">
        <v>0.16414933253519701</v>
      </c>
      <c r="E12" s="17">
        <v>0.18191114882663001</v>
      </c>
      <c r="F12" s="17"/>
      <c r="G12" s="17">
        <v>0.12589062219320499</v>
      </c>
      <c r="H12" s="17">
        <v>0.16850596277022101</v>
      </c>
      <c r="I12" s="17">
        <v>0.12478137144887801</v>
      </c>
      <c r="J12" s="17">
        <v>0.19289125842292601</v>
      </c>
      <c r="K12" s="17">
        <v>0.18143760254988001</v>
      </c>
      <c r="L12" s="17">
        <v>0.225481091572896</v>
      </c>
      <c r="M12" s="17"/>
      <c r="N12" s="17">
        <v>0.15003067656178301</v>
      </c>
      <c r="O12" s="17">
        <v>0.19990323485125</v>
      </c>
      <c r="P12" s="17">
        <v>0.19026553146493899</v>
      </c>
      <c r="Q12" s="17">
        <v>0.14978030283463001</v>
      </c>
      <c r="R12" s="17"/>
      <c r="S12" s="17">
        <v>9.4209906696583898E-2</v>
      </c>
      <c r="T12" s="17">
        <v>0.22182424358331601</v>
      </c>
      <c r="U12" s="17">
        <v>0.26243083220438201</v>
      </c>
      <c r="V12" s="17">
        <v>0.17542959845526801</v>
      </c>
      <c r="W12" s="17">
        <v>0.140029852123251</v>
      </c>
      <c r="X12" s="17">
        <v>0.15517923066059</v>
      </c>
      <c r="Y12" s="17">
        <v>0.13883407707271</v>
      </c>
      <c r="Z12" s="17">
        <v>0.200638586187602</v>
      </c>
      <c r="AA12" s="17">
        <v>0.15676484804900701</v>
      </c>
      <c r="AB12" s="17">
        <v>0.238805854578132</v>
      </c>
      <c r="AC12" s="17">
        <v>0.17065459050762699</v>
      </c>
      <c r="AD12" s="17">
        <v>8.1259475721618998E-2</v>
      </c>
      <c r="AE12" s="17"/>
      <c r="AF12" s="17">
        <v>0.23341680052418201</v>
      </c>
      <c r="AG12" s="17">
        <v>0.12687230985331899</v>
      </c>
      <c r="AH12" s="17">
        <v>0.203471677968312</v>
      </c>
      <c r="AI12" s="17">
        <v>0.20338252296683801</v>
      </c>
      <c r="AJ12" s="17">
        <v>0.17321049384988299</v>
      </c>
      <c r="AK12" s="17"/>
      <c r="AL12" s="17">
        <v>9.8082268778725099E-2</v>
      </c>
      <c r="AM12" s="17">
        <v>0.19526496931452</v>
      </c>
      <c r="AN12" s="17">
        <v>0.14498824452322201</v>
      </c>
      <c r="AO12" s="17">
        <v>0.229171537666786</v>
      </c>
      <c r="AP12" s="17">
        <v>0.15638376117957001</v>
      </c>
      <c r="AQ12" s="17">
        <v>0.19856528856083699</v>
      </c>
      <c r="AR12" s="17"/>
      <c r="AS12" s="17">
        <v>0.181374099457043</v>
      </c>
      <c r="AT12" s="17">
        <v>0.173100238234904</v>
      </c>
      <c r="AU12" s="17">
        <v>0.17937793865999199</v>
      </c>
      <c r="AV12" s="17">
        <v>0.15552592847718899</v>
      </c>
      <c r="AW12" s="17">
        <v>8.7506928461683606E-2</v>
      </c>
      <c r="AX12" s="17"/>
      <c r="AY12" s="17">
        <v>0.15718788530836</v>
      </c>
      <c r="AZ12" s="17">
        <v>0.17951628614961199</v>
      </c>
      <c r="BA12" s="17">
        <v>0.21733452627788699</v>
      </c>
      <c r="BB12" s="17">
        <v>0.140006485232297</v>
      </c>
      <c r="BC12" s="17">
        <v>9.1867558419907402E-2</v>
      </c>
      <c r="BD12" s="17"/>
      <c r="BE12" s="17">
        <v>0.22225065874732999</v>
      </c>
      <c r="BF12" s="17">
        <v>0.216121900134537</v>
      </c>
      <c r="BG12" s="17">
        <v>0.16564858188836601</v>
      </c>
      <c r="BH12" s="17">
        <v>0.15023536420983299</v>
      </c>
      <c r="BI12" s="17"/>
      <c r="BJ12" s="17">
        <v>0.159021622460362</v>
      </c>
      <c r="BK12" s="17">
        <v>0.106079509796619</v>
      </c>
      <c r="BL12" s="17">
        <v>0.182938640156566</v>
      </c>
      <c r="BM12" s="17">
        <v>0.17945848366919501</v>
      </c>
      <c r="BN12" s="17"/>
      <c r="BO12" s="17">
        <v>0.13919750966320699</v>
      </c>
      <c r="BP12" s="17">
        <v>0.18708439262358401</v>
      </c>
      <c r="BQ12" s="17">
        <v>0.17686373270515299</v>
      </c>
      <c r="BR12" s="17"/>
      <c r="BS12" s="17">
        <v>0.17630794626882801</v>
      </c>
      <c r="BT12" s="17">
        <v>0.16807011912569</v>
      </c>
      <c r="BU12" s="17"/>
      <c r="BV12" s="17">
        <v>0.176717284807447</v>
      </c>
      <c r="BW12" s="17">
        <v>0.19326831696750599</v>
      </c>
      <c r="BX12" s="17">
        <v>0.135834487638822</v>
      </c>
      <c r="BY12" s="17"/>
      <c r="BZ12" s="17">
        <v>6.82270847694047E-2</v>
      </c>
      <c r="CA12" s="17">
        <v>4.8504580942865298E-2</v>
      </c>
    </row>
    <row r="13" spans="2:79" x14ac:dyDescent="0.3">
      <c r="B13" s="18" t="s">
        <v>325</v>
      </c>
      <c r="C13" s="17">
        <v>0.117197233940619</v>
      </c>
      <c r="D13" s="17">
        <v>0.13149667641863899</v>
      </c>
      <c r="E13" s="17">
        <v>0.10346586369526101</v>
      </c>
      <c r="F13" s="17"/>
      <c r="G13" s="17">
        <v>8.0402025150323006E-2</v>
      </c>
      <c r="H13" s="17">
        <v>8.2739909121056707E-2</v>
      </c>
      <c r="I13" s="17">
        <v>0.13927902689079499</v>
      </c>
      <c r="J13" s="17">
        <v>0.129010007791132</v>
      </c>
      <c r="K13" s="17">
        <v>0.122969780425925</v>
      </c>
      <c r="L13" s="17">
        <v>0.137665854155162</v>
      </c>
      <c r="M13" s="17"/>
      <c r="N13" s="17">
        <v>8.7782508229466205E-2</v>
      </c>
      <c r="O13" s="17">
        <v>0.108158593579063</v>
      </c>
      <c r="P13" s="17">
        <v>0.134884595457231</v>
      </c>
      <c r="Q13" s="17">
        <v>0.137871915176</v>
      </c>
      <c r="R13" s="17"/>
      <c r="S13" s="17">
        <v>0.12717202136411401</v>
      </c>
      <c r="T13" s="17">
        <v>0.11924949884102699</v>
      </c>
      <c r="U13" s="17">
        <v>0.18959353084277</v>
      </c>
      <c r="V13" s="17">
        <v>0.115977261023322</v>
      </c>
      <c r="W13" s="17">
        <v>5.6350939456235802E-2</v>
      </c>
      <c r="X13" s="17">
        <v>0.118942450373009</v>
      </c>
      <c r="Y13" s="17">
        <v>9.8649032124832906E-2</v>
      </c>
      <c r="Z13" s="17">
        <v>0.13420657529238</v>
      </c>
      <c r="AA13" s="17">
        <v>0.108488229686816</v>
      </c>
      <c r="AB13" s="17">
        <v>0.114751577293048</v>
      </c>
      <c r="AC13" s="17">
        <v>7.8907673960029096E-2</v>
      </c>
      <c r="AD13" s="17">
        <v>0.13954225458567501</v>
      </c>
      <c r="AE13" s="17"/>
      <c r="AF13" s="17">
        <v>9.4799811420896399E-2</v>
      </c>
      <c r="AG13" s="17">
        <v>0.148347652390589</v>
      </c>
      <c r="AH13" s="17">
        <v>0.11401598362219501</v>
      </c>
      <c r="AI13" s="17">
        <v>0.13553583576858</v>
      </c>
      <c r="AJ13" s="17">
        <v>2.2830466005156601E-2</v>
      </c>
      <c r="AK13" s="17"/>
      <c r="AL13" s="17">
        <v>0.12611392164101401</v>
      </c>
      <c r="AM13" s="17">
        <v>0.10683285513987401</v>
      </c>
      <c r="AN13" s="17">
        <v>7.9548363142889697E-2</v>
      </c>
      <c r="AO13" s="17">
        <v>0.15431061129198601</v>
      </c>
      <c r="AP13" s="17">
        <v>3.9983377523879399E-2</v>
      </c>
      <c r="AQ13" s="17">
        <v>8.6546475023299693E-2</v>
      </c>
      <c r="AR13" s="17"/>
      <c r="AS13" s="17">
        <v>9.4319020281292298E-2</v>
      </c>
      <c r="AT13" s="17">
        <v>0.12543826810140099</v>
      </c>
      <c r="AU13" s="17">
        <v>0.115325961017157</v>
      </c>
      <c r="AV13" s="17">
        <v>0.124207033684404</v>
      </c>
      <c r="AW13" s="17">
        <v>7.9685990474892096E-2</v>
      </c>
      <c r="AX13" s="17"/>
      <c r="AY13" s="17">
        <v>0.13319733110652199</v>
      </c>
      <c r="AZ13" s="17">
        <v>0.119958882317516</v>
      </c>
      <c r="BA13" s="17">
        <v>8.0915578917026998E-2</v>
      </c>
      <c r="BB13" s="17">
        <v>8.6400212987684494E-2</v>
      </c>
      <c r="BC13" s="17">
        <v>0.23366195445849</v>
      </c>
      <c r="BD13" s="17"/>
      <c r="BE13" s="17">
        <v>0.11039740932489001</v>
      </c>
      <c r="BF13" s="17">
        <v>0.114599231178018</v>
      </c>
      <c r="BG13" s="17">
        <v>0.12696023420758501</v>
      </c>
      <c r="BH13" s="17">
        <v>9.9803009265200596E-2</v>
      </c>
      <c r="BI13" s="17"/>
      <c r="BJ13" s="17">
        <v>0.154010236306695</v>
      </c>
      <c r="BK13" s="17">
        <v>6.2597071894008094E-2</v>
      </c>
      <c r="BL13" s="17">
        <v>0.106752762152238</v>
      </c>
      <c r="BM13" s="17">
        <v>0.120703080444932</v>
      </c>
      <c r="BN13" s="17"/>
      <c r="BO13" s="17">
        <v>0.11668458281421799</v>
      </c>
      <c r="BP13" s="17">
        <v>0.118883969764892</v>
      </c>
      <c r="BQ13" s="17">
        <v>0.114758339221511</v>
      </c>
      <c r="BR13" s="17"/>
      <c r="BS13" s="17">
        <v>0.11534247987743999</v>
      </c>
      <c r="BT13" s="17">
        <v>0.116459874419978</v>
      </c>
      <c r="BU13" s="17"/>
      <c r="BV13" s="17">
        <v>8.0646179482763494E-2</v>
      </c>
      <c r="BW13" s="17">
        <v>0.141487847590518</v>
      </c>
      <c r="BX13" s="17">
        <v>0.124479619548525</v>
      </c>
      <c r="BY13" s="17"/>
      <c r="BZ13" s="17">
        <v>0.15288959678842301</v>
      </c>
      <c r="CA13" s="17">
        <v>0.15223843583316499</v>
      </c>
    </row>
    <row r="14" spans="2:79" x14ac:dyDescent="0.3">
      <c r="B14" s="18" t="s">
        <v>326</v>
      </c>
      <c r="C14" s="17">
        <v>8.7846977442554305E-2</v>
      </c>
      <c r="D14" s="17">
        <v>9.2531722717894505E-2</v>
      </c>
      <c r="E14" s="17">
        <v>8.3745654023580904E-2</v>
      </c>
      <c r="F14" s="17"/>
      <c r="G14" s="17">
        <v>6.17468597179179E-2</v>
      </c>
      <c r="H14" s="17">
        <v>9.8342672948977097E-2</v>
      </c>
      <c r="I14" s="17">
        <v>6.4204383197391496E-2</v>
      </c>
      <c r="J14" s="17">
        <v>9.5474563974021598E-2</v>
      </c>
      <c r="K14" s="17">
        <v>0.10771537953916401</v>
      </c>
      <c r="L14" s="17">
        <v>9.6746887987759905E-2</v>
      </c>
      <c r="M14" s="17"/>
      <c r="N14" s="17">
        <v>6.3320712637742096E-2</v>
      </c>
      <c r="O14" s="17">
        <v>7.4089034666121101E-2</v>
      </c>
      <c r="P14" s="17">
        <v>0.103773431697017</v>
      </c>
      <c r="Q14" s="17">
        <v>0.10813275283896601</v>
      </c>
      <c r="R14" s="17"/>
      <c r="S14" s="17">
        <v>8.4120679313553104E-2</v>
      </c>
      <c r="T14" s="17">
        <v>8.5955791525168398E-2</v>
      </c>
      <c r="U14" s="17">
        <v>3.5767433381259602E-2</v>
      </c>
      <c r="V14" s="17">
        <v>9.7802809611686706E-2</v>
      </c>
      <c r="W14" s="17">
        <v>8.4010607181691399E-2</v>
      </c>
      <c r="X14" s="17">
        <v>0.12774570590072001</v>
      </c>
      <c r="Y14" s="17">
        <v>0.13004577647933999</v>
      </c>
      <c r="Z14" s="17">
        <v>7.1753802060630797E-2</v>
      </c>
      <c r="AA14" s="17">
        <v>5.6331011839631302E-2</v>
      </c>
      <c r="AB14" s="17">
        <v>7.1998851660060606E-2</v>
      </c>
      <c r="AC14" s="17">
        <v>0.115478486620208</v>
      </c>
      <c r="AD14" s="17">
        <v>0.13421713532198401</v>
      </c>
      <c r="AE14" s="17"/>
      <c r="AF14" s="17">
        <v>0.11415739848926899</v>
      </c>
      <c r="AG14" s="17">
        <v>7.2516729305132394E-2</v>
      </c>
      <c r="AH14" s="17">
        <v>1.6657403146080399E-2</v>
      </c>
      <c r="AI14" s="17">
        <v>0.11030370910844101</v>
      </c>
      <c r="AJ14" s="17">
        <v>7.80044377366758E-2</v>
      </c>
      <c r="AK14" s="17"/>
      <c r="AL14" s="17">
        <v>6.6355014098824494E-2</v>
      </c>
      <c r="AM14" s="17">
        <v>0.10423032454365599</v>
      </c>
      <c r="AN14" s="17">
        <v>5.2952351635078401E-2</v>
      </c>
      <c r="AO14" s="17">
        <v>9.3617606208419302E-2</v>
      </c>
      <c r="AP14" s="17">
        <v>7.4727020900463598E-2</v>
      </c>
      <c r="AQ14" s="17">
        <v>8.6984929631543501E-2</v>
      </c>
      <c r="AR14" s="17"/>
      <c r="AS14" s="17">
        <v>6.41070487995824E-2</v>
      </c>
      <c r="AT14" s="17">
        <v>6.9333391049969606E-2</v>
      </c>
      <c r="AU14" s="17">
        <v>0.121323688687189</v>
      </c>
      <c r="AV14" s="17">
        <v>0.139172849148471</v>
      </c>
      <c r="AW14" s="17">
        <v>0.100712981824469</v>
      </c>
      <c r="AX14" s="17"/>
      <c r="AY14" s="17">
        <v>8.16461839621615E-2</v>
      </c>
      <c r="AZ14" s="17">
        <v>8.0212631413348306E-2</v>
      </c>
      <c r="BA14" s="17">
        <v>8.5003426511656405E-2</v>
      </c>
      <c r="BB14" s="17">
        <v>0.10748580764414201</v>
      </c>
      <c r="BC14" s="17">
        <v>0.16094791622427199</v>
      </c>
      <c r="BD14" s="17"/>
      <c r="BE14" s="17">
        <v>0.19935284837796999</v>
      </c>
      <c r="BF14" s="17">
        <v>0.119686063287317</v>
      </c>
      <c r="BG14" s="17">
        <v>7.2755181655960496E-2</v>
      </c>
      <c r="BH14" s="17">
        <v>7.92879543281889E-2</v>
      </c>
      <c r="BI14" s="17"/>
      <c r="BJ14" s="17">
        <v>0.164266565745637</v>
      </c>
      <c r="BK14" s="17">
        <v>8.4229165222000593E-2</v>
      </c>
      <c r="BL14" s="17">
        <v>8.8384478330367305E-2</v>
      </c>
      <c r="BM14" s="17">
        <v>6.8384277777977606E-2</v>
      </c>
      <c r="BN14" s="17"/>
      <c r="BO14" s="17">
        <v>0.12970347286703501</v>
      </c>
      <c r="BP14" s="17">
        <v>6.4873284104346701E-2</v>
      </c>
      <c r="BQ14" s="17">
        <v>8.3594819605974799E-2</v>
      </c>
      <c r="BR14" s="17"/>
      <c r="BS14" s="17">
        <v>8.7071531411960695E-2</v>
      </c>
      <c r="BT14" s="17">
        <v>8.9517028351867103E-2</v>
      </c>
      <c r="BU14" s="17"/>
      <c r="BV14" s="17">
        <v>7.4130585163218493E-2</v>
      </c>
      <c r="BW14" s="17">
        <v>8.0868924158121497E-2</v>
      </c>
      <c r="BX14" s="17">
        <v>9.1940517365060398E-2</v>
      </c>
      <c r="BY14" s="17"/>
      <c r="BZ14" s="17">
        <v>5.1456263979386699E-2</v>
      </c>
      <c r="CA14" s="17">
        <v>2.2684497501129299E-2</v>
      </c>
    </row>
    <row r="15" spans="2:79" x14ac:dyDescent="0.3">
      <c r="B15" s="18" t="s">
        <v>327</v>
      </c>
      <c r="C15" s="19">
        <v>2.77538765353662E-2</v>
      </c>
      <c r="D15" s="19">
        <v>3.5651822189093199E-2</v>
      </c>
      <c r="E15" s="19">
        <v>1.98726014955878E-2</v>
      </c>
      <c r="F15" s="19"/>
      <c r="G15" s="19">
        <v>2.0738155758034199E-2</v>
      </c>
      <c r="H15" s="19">
        <v>0</v>
      </c>
      <c r="I15" s="19">
        <v>2.5892489426575301E-2</v>
      </c>
      <c r="J15" s="19">
        <v>3.0804029497568799E-2</v>
      </c>
      <c r="K15" s="19">
        <v>6.1999818002184397E-2</v>
      </c>
      <c r="L15" s="19">
        <v>2.9652718677699499E-2</v>
      </c>
      <c r="M15" s="19"/>
      <c r="N15" s="19">
        <v>1.51917580161006E-2</v>
      </c>
      <c r="O15" s="19">
        <v>2.38839463602269E-2</v>
      </c>
      <c r="P15" s="19">
        <v>4.62049435897516E-2</v>
      </c>
      <c r="Q15" s="19">
        <v>2.54750574736794E-2</v>
      </c>
      <c r="R15" s="19"/>
      <c r="S15" s="19">
        <v>2.2982801064956301E-2</v>
      </c>
      <c r="T15" s="19">
        <v>1.9037235820698301E-2</v>
      </c>
      <c r="U15" s="19">
        <v>3.2379366138678201E-2</v>
      </c>
      <c r="V15" s="19">
        <v>0</v>
      </c>
      <c r="W15" s="19">
        <v>0</v>
      </c>
      <c r="X15" s="19">
        <v>3.3034192283349403E-2</v>
      </c>
      <c r="Y15" s="19">
        <v>1.4516254685459201E-2</v>
      </c>
      <c r="Z15" s="19">
        <v>3.6039468417639199E-2</v>
      </c>
      <c r="AA15" s="19">
        <v>2.6387273242601299E-2</v>
      </c>
      <c r="AB15" s="19">
        <v>8.1547202718000394E-2</v>
      </c>
      <c r="AC15" s="19">
        <v>4.7074376195201703E-2</v>
      </c>
      <c r="AD15" s="19">
        <v>3.9942494334797997E-2</v>
      </c>
      <c r="AE15" s="19"/>
      <c r="AF15" s="19">
        <v>3.9234112729145502E-2</v>
      </c>
      <c r="AG15" s="19">
        <v>1.22057954665056E-2</v>
      </c>
      <c r="AH15" s="19">
        <v>3.66987030680078E-2</v>
      </c>
      <c r="AI15" s="19">
        <v>5.47334379599086E-2</v>
      </c>
      <c r="AJ15" s="19">
        <v>2.4297465584057001E-2</v>
      </c>
      <c r="AK15" s="19"/>
      <c r="AL15" s="19">
        <v>1.70971416185954E-2</v>
      </c>
      <c r="AM15" s="19">
        <v>3.6305599051975203E-2</v>
      </c>
      <c r="AN15" s="19">
        <v>3.4180911775525298E-2</v>
      </c>
      <c r="AO15" s="19">
        <v>3.4573847692199101E-2</v>
      </c>
      <c r="AP15" s="19">
        <v>4.2906099185573303E-2</v>
      </c>
      <c r="AQ15" s="19">
        <v>0</v>
      </c>
      <c r="AR15" s="19"/>
      <c r="AS15" s="19">
        <v>2.7154658506396701E-2</v>
      </c>
      <c r="AT15" s="19">
        <v>2.0883832026373599E-2</v>
      </c>
      <c r="AU15" s="19">
        <v>2.47454395119018E-2</v>
      </c>
      <c r="AV15" s="19">
        <v>2.8016836509450499E-2</v>
      </c>
      <c r="AW15" s="19">
        <v>0.17597229323243899</v>
      </c>
      <c r="AX15" s="19"/>
      <c r="AY15" s="19">
        <v>3.4181139572531799E-2</v>
      </c>
      <c r="AZ15" s="19">
        <v>1.85507868957248E-2</v>
      </c>
      <c r="BA15" s="19">
        <v>3.8658018968786199E-2</v>
      </c>
      <c r="BB15" s="19">
        <v>3.9120807976810203E-2</v>
      </c>
      <c r="BC15" s="19">
        <v>0</v>
      </c>
      <c r="BD15" s="19"/>
      <c r="BE15" s="19">
        <v>4.4861612158127097E-2</v>
      </c>
      <c r="BF15" s="19">
        <v>3.5784666374937699E-2</v>
      </c>
      <c r="BG15" s="19">
        <v>2.2673517980341101E-2</v>
      </c>
      <c r="BH15" s="19">
        <v>2.9275824994637399E-2</v>
      </c>
      <c r="BI15" s="19"/>
      <c r="BJ15" s="19">
        <v>6.3533741058820606E-2</v>
      </c>
      <c r="BK15" s="19">
        <v>2.2015349114132599E-2</v>
      </c>
      <c r="BL15" s="19">
        <v>1.7263674912139999E-2</v>
      </c>
      <c r="BM15" s="19">
        <v>2.39539360856568E-2</v>
      </c>
      <c r="BN15" s="19"/>
      <c r="BO15" s="19">
        <v>5.42512130385812E-2</v>
      </c>
      <c r="BP15" s="19">
        <v>0</v>
      </c>
      <c r="BQ15" s="19">
        <v>2.7695778904120401E-2</v>
      </c>
      <c r="BR15" s="19"/>
      <c r="BS15" s="19">
        <v>3.1792076477679503E-2</v>
      </c>
      <c r="BT15" s="19">
        <v>2.25887618675473E-2</v>
      </c>
      <c r="BU15" s="19"/>
      <c r="BV15" s="19">
        <v>2.38356299848098E-2</v>
      </c>
      <c r="BW15" s="19">
        <v>2.3927490499138199E-2</v>
      </c>
      <c r="BX15" s="19">
        <v>3.5418798704753E-2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702</v>
      </c>
      <c r="D7" s="10">
        <v>348</v>
      </c>
      <c r="E7" s="10">
        <v>351</v>
      </c>
      <c r="F7" s="10"/>
      <c r="G7" s="10">
        <v>103</v>
      </c>
      <c r="H7" s="10">
        <v>111</v>
      </c>
      <c r="I7" s="10">
        <v>124</v>
      </c>
      <c r="J7" s="10">
        <v>105</v>
      </c>
      <c r="K7" s="10">
        <v>112</v>
      </c>
      <c r="L7" s="10">
        <v>147</v>
      </c>
      <c r="M7" s="10"/>
      <c r="N7" s="10">
        <v>208</v>
      </c>
      <c r="O7" s="10">
        <v>164</v>
      </c>
      <c r="P7" s="10">
        <v>180</v>
      </c>
      <c r="Q7" s="10">
        <v>148</v>
      </c>
      <c r="R7" s="10"/>
      <c r="S7" s="10">
        <v>95</v>
      </c>
      <c r="T7" s="10">
        <v>100</v>
      </c>
      <c r="U7" s="10">
        <v>58</v>
      </c>
      <c r="V7" s="10">
        <v>62</v>
      </c>
      <c r="W7" s="10">
        <v>53</v>
      </c>
      <c r="X7" s="10">
        <v>59</v>
      </c>
      <c r="Y7" s="10">
        <v>65</v>
      </c>
      <c r="Z7" s="10">
        <v>25</v>
      </c>
      <c r="AA7" s="10">
        <v>79</v>
      </c>
      <c r="AB7" s="10">
        <v>59</v>
      </c>
      <c r="AC7" s="10">
        <v>25</v>
      </c>
      <c r="AD7" s="10">
        <v>22</v>
      </c>
      <c r="AE7" s="10"/>
      <c r="AF7" s="10">
        <v>132</v>
      </c>
      <c r="AG7" s="10">
        <v>248</v>
      </c>
      <c r="AH7" s="10">
        <v>55</v>
      </c>
      <c r="AI7" s="10">
        <v>96</v>
      </c>
      <c r="AJ7" s="10">
        <v>40</v>
      </c>
      <c r="AK7" s="10"/>
      <c r="AL7" s="10">
        <v>180</v>
      </c>
      <c r="AM7" s="10">
        <v>108</v>
      </c>
      <c r="AN7" s="10">
        <v>60</v>
      </c>
      <c r="AO7" s="10">
        <v>161</v>
      </c>
      <c r="AP7" s="10">
        <v>46</v>
      </c>
      <c r="AQ7" s="10">
        <v>71</v>
      </c>
      <c r="AR7" s="10"/>
      <c r="AS7" s="10">
        <v>110</v>
      </c>
      <c r="AT7" s="10">
        <v>349</v>
      </c>
      <c r="AU7" s="10">
        <v>160</v>
      </c>
      <c r="AV7" s="10">
        <v>70</v>
      </c>
      <c r="AW7" s="10">
        <v>12</v>
      </c>
      <c r="AX7" s="10"/>
      <c r="AY7" s="10">
        <v>170</v>
      </c>
      <c r="AZ7" s="10">
        <v>277</v>
      </c>
      <c r="BA7" s="10">
        <v>139</v>
      </c>
      <c r="BB7" s="10">
        <v>82</v>
      </c>
      <c r="BC7" s="10">
        <v>30</v>
      </c>
      <c r="BD7" s="10"/>
      <c r="BE7" s="10">
        <v>27</v>
      </c>
      <c r="BF7" s="10">
        <v>132</v>
      </c>
      <c r="BG7" s="10">
        <v>340</v>
      </c>
      <c r="BH7" s="10">
        <v>200</v>
      </c>
      <c r="BI7" s="10"/>
      <c r="BJ7" s="10">
        <v>97</v>
      </c>
      <c r="BK7" s="10">
        <v>53</v>
      </c>
      <c r="BL7" s="10">
        <v>170</v>
      </c>
      <c r="BM7" s="10">
        <v>378</v>
      </c>
      <c r="BN7" s="10"/>
      <c r="BO7" s="10">
        <v>104</v>
      </c>
      <c r="BP7" s="10">
        <v>101</v>
      </c>
      <c r="BQ7" s="10">
        <v>496</v>
      </c>
      <c r="BR7" s="10"/>
      <c r="BS7" s="10">
        <v>404</v>
      </c>
      <c r="BT7" s="10">
        <v>296</v>
      </c>
      <c r="BU7" s="10"/>
      <c r="BV7" s="10">
        <v>164</v>
      </c>
      <c r="BW7" s="10">
        <v>266</v>
      </c>
      <c r="BX7" s="10">
        <v>237</v>
      </c>
      <c r="BY7" s="10"/>
      <c r="BZ7" s="10">
        <v>41</v>
      </c>
      <c r="CA7" s="10">
        <v>43</v>
      </c>
    </row>
    <row r="8" spans="2:79" ht="30" customHeight="1" x14ac:dyDescent="0.3">
      <c r="B8" s="11" t="s">
        <v>20</v>
      </c>
      <c r="C8" s="11">
        <v>701</v>
      </c>
      <c r="D8" s="11">
        <v>354</v>
      </c>
      <c r="E8" s="11">
        <v>345</v>
      </c>
      <c r="F8" s="11"/>
      <c r="G8" s="11">
        <v>96</v>
      </c>
      <c r="H8" s="11">
        <v>118</v>
      </c>
      <c r="I8" s="11">
        <v>124</v>
      </c>
      <c r="J8" s="11">
        <v>123</v>
      </c>
      <c r="K8" s="11">
        <v>103</v>
      </c>
      <c r="L8" s="11">
        <v>137</v>
      </c>
      <c r="M8" s="11"/>
      <c r="N8" s="11">
        <v>192</v>
      </c>
      <c r="O8" s="11">
        <v>168</v>
      </c>
      <c r="P8" s="11">
        <v>188</v>
      </c>
      <c r="Q8" s="11">
        <v>152</v>
      </c>
      <c r="R8" s="11"/>
      <c r="S8" s="11">
        <v>91</v>
      </c>
      <c r="T8" s="11">
        <v>95</v>
      </c>
      <c r="U8" s="11">
        <v>58</v>
      </c>
      <c r="V8" s="11">
        <v>61</v>
      </c>
      <c r="W8" s="11">
        <v>53</v>
      </c>
      <c r="X8" s="11">
        <v>57</v>
      </c>
      <c r="Y8" s="11">
        <v>60</v>
      </c>
      <c r="Z8" s="11">
        <v>27</v>
      </c>
      <c r="AA8" s="11">
        <v>73</v>
      </c>
      <c r="AB8" s="11">
        <v>67</v>
      </c>
      <c r="AC8" s="11">
        <v>33</v>
      </c>
      <c r="AD8" s="11">
        <v>27</v>
      </c>
      <c r="AE8" s="11"/>
      <c r="AF8" s="11">
        <v>126</v>
      </c>
      <c r="AG8" s="11">
        <v>246</v>
      </c>
      <c r="AH8" s="11">
        <v>55</v>
      </c>
      <c r="AI8" s="11">
        <v>97</v>
      </c>
      <c r="AJ8" s="11">
        <v>40</v>
      </c>
      <c r="AK8" s="11"/>
      <c r="AL8" s="11">
        <v>175</v>
      </c>
      <c r="AM8" s="11">
        <v>104</v>
      </c>
      <c r="AN8" s="11">
        <v>59</v>
      </c>
      <c r="AO8" s="11">
        <v>162</v>
      </c>
      <c r="AP8" s="11">
        <v>46</v>
      </c>
      <c r="AQ8" s="11">
        <v>73</v>
      </c>
      <c r="AR8" s="11"/>
      <c r="AS8" s="11">
        <v>108</v>
      </c>
      <c r="AT8" s="11">
        <v>349</v>
      </c>
      <c r="AU8" s="11">
        <v>160</v>
      </c>
      <c r="AV8" s="11">
        <v>70</v>
      </c>
      <c r="AW8" s="11">
        <v>13</v>
      </c>
      <c r="AX8" s="11"/>
      <c r="AY8" s="11">
        <v>167</v>
      </c>
      <c r="AZ8" s="11">
        <v>278</v>
      </c>
      <c r="BA8" s="11">
        <v>140</v>
      </c>
      <c r="BB8" s="11">
        <v>82</v>
      </c>
      <c r="BC8" s="11">
        <v>31</v>
      </c>
      <c r="BD8" s="11"/>
      <c r="BE8" s="11">
        <v>26</v>
      </c>
      <c r="BF8" s="11">
        <v>133</v>
      </c>
      <c r="BG8" s="11">
        <v>341</v>
      </c>
      <c r="BH8" s="11">
        <v>199</v>
      </c>
      <c r="BI8" s="11"/>
      <c r="BJ8" s="11">
        <v>101</v>
      </c>
      <c r="BK8" s="11">
        <v>51</v>
      </c>
      <c r="BL8" s="11">
        <v>171</v>
      </c>
      <c r="BM8" s="11">
        <v>374</v>
      </c>
      <c r="BN8" s="11"/>
      <c r="BO8" s="11">
        <v>108</v>
      </c>
      <c r="BP8" s="11">
        <v>101</v>
      </c>
      <c r="BQ8" s="11">
        <v>492</v>
      </c>
      <c r="BR8" s="11"/>
      <c r="BS8" s="11">
        <v>399</v>
      </c>
      <c r="BT8" s="11">
        <v>300</v>
      </c>
      <c r="BU8" s="11"/>
      <c r="BV8" s="11">
        <v>164</v>
      </c>
      <c r="BW8" s="11">
        <v>269</v>
      </c>
      <c r="BX8" s="11">
        <v>233</v>
      </c>
      <c r="BY8" s="11"/>
      <c r="BZ8" s="11">
        <v>42</v>
      </c>
      <c r="CA8" s="11">
        <v>42</v>
      </c>
    </row>
    <row r="9" spans="2:79" x14ac:dyDescent="0.3">
      <c r="B9" s="18" t="s">
        <v>321</v>
      </c>
      <c r="C9" s="17">
        <v>9.4603383998664095E-2</v>
      </c>
      <c r="D9" s="17">
        <v>0.113045097440916</v>
      </c>
      <c r="E9" s="17">
        <v>7.6440006708666103E-2</v>
      </c>
      <c r="F9" s="17"/>
      <c r="G9" s="17">
        <v>0.173063681650997</v>
      </c>
      <c r="H9" s="17">
        <v>0.113022724891441</v>
      </c>
      <c r="I9" s="17">
        <v>0.12967744384062799</v>
      </c>
      <c r="J9" s="17">
        <v>3.8456886676219403E-2</v>
      </c>
      <c r="K9" s="17">
        <v>9.7145195721717106E-2</v>
      </c>
      <c r="L9" s="17">
        <v>4.0444123774440698E-2</v>
      </c>
      <c r="M9" s="17"/>
      <c r="N9" s="17">
        <v>0.12884245664050301</v>
      </c>
      <c r="O9" s="17">
        <v>5.30544261228173E-2</v>
      </c>
      <c r="P9" s="17">
        <v>0.11796562728096301</v>
      </c>
      <c r="Q9" s="17">
        <v>6.9839389187874704E-2</v>
      </c>
      <c r="R9" s="17"/>
      <c r="S9" s="17">
        <v>0.12944929954444601</v>
      </c>
      <c r="T9" s="17">
        <v>0.101702998087303</v>
      </c>
      <c r="U9" s="17">
        <v>0.10667551000985</v>
      </c>
      <c r="V9" s="17">
        <v>0.10672440077690599</v>
      </c>
      <c r="W9" s="17">
        <v>7.7380803193337594E-2</v>
      </c>
      <c r="X9" s="17">
        <v>4.8879994722405201E-2</v>
      </c>
      <c r="Y9" s="17">
        <v>3.0039333308345299E-2</v>
      </c>
      <c r="Z9" s="17">
        <v>7.6010607041733194E-2</v>
      </c>
      <c r="AA9" s="17">
        <v>0.111740203972115</v>
      </c>
      <c r="AB9" s="17">
        <v>0.11061977499794499</v>
      </c>
      <c r="AC9" s="17">
        <v>0.109087966363202</v>
      </c>
      <c r="AD9" s="17">
        <v>8.83431462209711E-2</v>
      </c>
      <c r="AE9" s="17"/>
      <c r="AF9" s="17">
        <v>0.12841603852695399</v>
      </c>
      <c r="AG9" s="17">
        <v>0.110274038968697</v>
      </c>
      <c r="AH9" s="17">
        <v>0.108728320821029</v>
      </c>
      <c r="AI9" s="17">
        <v>6.1828464850161302E-2</v>
      </c>
      <c r="AJ9" s="17">
        <v>0</v>
      </c>
      <c r="AK9" s="17"/>
      <c r="AL9" s="17">
        <v>0.134868113313381</v>
      </c>
      <c r="AM9" s="17">
        <v>0.15653948631768899</v>
      </c>
      <c r="AN9" s="17">
        <v>0.11400902080016501</v>
      </c>
      <c r="AO9" s="17">
        <v>8.6048550047281902E-2</v>
      </c>
      <c r="AP9" s="17">
        <v>0</v>
      </c>
      <c r="AQ9" s="17">
        <v>3.8953378387932801E-2</v>
      </c>
      <c r="AR9" s="17"/>
      <c r="AS9" s="17">
        <v>0.141301744649694</v>
      </c>
      <c r="AT9" s="17">
        <v>8.2678095206914506E-2</v>
      </c>
      <c r="AU9" s="17">
        <v>6.0899627917802797E-2</v>
      </c>
      <c r="AV9" s="17">
        <v>0.113390982988495</v>
      </c>
      <c r="AW9" s="17">
        <v>0.26863531421189302</v>
      </c>
      <c r="AX9" s="17"/>
      <c r="AY9" s="17">
        <v>0.102082910326111</v>
      </c>
      <c r="AZ9" s="17">
        <v>7.6574861142714404E-2</v>
      </c>
      <c r="BA9" s="17">
        <v>8.9606298075976101E-2</v>
      </c>
      <c r="BB9" s="17">
        <v>0.138471577680601</v>
      </c>
      <c r="BC9" s="17">
        <v>0.13391509562652501</v>
      </c>
      <c r="BD9" s="17"/>
      <c r="BE9" s="17">
        <v>0.22243694442673101</v>
      </c>
      <c r="BF9" s="17">
        <v>5.4041350661264802E-2</v>
      </c>
      <c r="BG9" s="17">
        <v>0.111544351446492</v>
      </c>
      <c r="BH9" s="17">
        <v>7.7565362902985699E-2</v>
      </c>
      <c r="BI9" s="17"/>
      <c r="BJ9" s="17">
        <v>8.6291891966927603E-2</v>
      </c>
      <c r="BK9" s="17">
        <v>0.23314911436768701</v>
      </c>
      <c r="BL9" s="17">
        <v>6.5973781866900297E-2</v>
      </c>
      <c r="BM9" s="17">
        <v>9.1969846025459406E-2</v>
      </c>
      <c r="BN9" s="17"/>
      <c r="BO9" s="17">
        <v>0.10882329147005</v>
      </c>
      <c r="BP9" s="17">
        <v>0.14380757141286199</v>
      </c>
      <c r="BQ9" s="17">
        <v>8.1654334971483597E-2</v>
      </c>
      <c r="BR9" s="17"/>
      <c r="BS9" s="17">
        <v>9.2106341307427106E-2</v>
      </c>
      <c r="BT9" s="17">
        <v>9.5387582120732006E-2</v>
      </c>
      <c r="BU9" s="17"/>
      <c r="BV9" s="17">
        <v>7.52785474140827E-2</v>
      </c>
      <c r="BW9" s="17">
        <v>7.1465348501669204E-2</v>
      </c>
      <c r="BX9" s="17">
        <v>0.140961405959978</v>
      </c>
      <c r="BY9" s="17"/>
      <c r="BZ9" s="17">
        <v>7.4343863307366601E-2</v>
      </c>
      <c r="CA9" s="17">
        <v>0.15384193969309001</v>
      </c>
    </row>
    <row r="10" spans="2:79" x14ac:dyDescent="0.3">
      <c r="B10" s="18" t="s">
        <v>322</v>
      </c>
      <c r="C10" s="17">
        <v>0.198234893907172</v>
      </c>
      <c r="D10" s="17">
        <v>0.199069413666249</v>
      </c>
      <c r="E10" s="17">
        <v>0.19617994843293399</v>
      </c>
      <c r="F10" s="17"/>
      <c r="G10" s="17">
        <v>0.326372685695826</v>
      </c>
      <c r="H10" s="17">
        <v>0.22343932168486599</v>
      </c>
      <c r="I10" s="17">
        <v>0.23478189842833599</v>
      </c>
      <c r="J10" s="17">
        <v>0.134044432292628</v>
      </c>
      <c r="K10" s="17">
        <v>0.152584429782855</v>
      </c>
      <c r="L10" s="17">
        <v>0.14559331022869301</v>
      </c>
      <c r="M10" s="17"/>
      <c r="N10" s="17">
        <v>0.26179317518552397</v>
      </c>
      <c r="O10" s="17">
        <v>0.218666892584929</v>
      </c>
      <c r="P10" s="17">
        <v>0.16113146374144199</v>
      </c>
      <c r="Q10" s="17">
        <v>0.14413980778100199</v>
      </c>
      <c r="R10" s="17"/>
      <c r="S10" s="17">
        <v>0.25966813321877302</v>
      </c>
      <c r="T10" s="17">
        <v>0.19526626338386399</v>
      </c>
      <c r="U10" s="17">
        <v>0.179131497958925</v>
      </c>
      <c r="V10" s="17">
        <v>0.177071393779343</v>
      </c>
      <c r="W10" s="17">
        <v>0.153964207042738</v>
      </c>
      <c r="X10" s="17">
        <v>0.15835748131293401</v>
      </c>
      <c r="Y10" s="17">
        <v>0.20938256628324101</v>
      </c>
      <c r="Z10" s="17">
        <v>0.24785157739477301</v>
      </c>
      <c r="AA10" s="17">
        <v>0.20831582223186801</v>
      </c>
      <c r="AB10" s="17">
        <v>0.185954411863264</v>
      </c>
      <c r="AC10" s="17">
        <v>0.15860134147813901</v>
      </c>
      <c r="AD10" s="17">
        <v>0.24082939655907901</v>
      </c>
      <c r="AE10" s="17"/>
      <c r="AF10" s="17">
        <v>0.202286013424894</v>
      </c>
      <c r="AG10" s="17">
        <v>0.242692276578376</v>
      </c>
      <c r="AH10" s="17">
        <v>0.18816623395350901</v>
      </c>
      <c r="AI10" s="17">
        <v>9.4218167801097402E-2</v>
      </c>
      <c r="AJ10" s="17">
        <v>0.17157051179968499</v>
      </c>
      <c r="AK10" s="17"/>
      <c r="AL10" s="17">
        <v>0.27992060584802603</v>
      </c>
      <c r="AM10" s="17">
        <v>0.204208756853025</v>
      </c>
      <c r="AN10" s="17">
        <v>0.217523931489707</v>
      </c>
      <c r="AO10" s="17">
        <v>0.13825666837775499</v>
      </c>
      <c r="AP10" s="17">
        <v>0.23582666755541901</v>
      </c>
      <c r="AQ10" s="17">
        <v>0.11777737997054399</v>
      </c>
      <c r="AR10" s="17"/>
      <c r="AS10" s="17">
        <v>0.28115033921403998</v>
      </c>
      <c r="AT10" s="17">
        <v>0.18967904972129401</v>
      </c>
      <c r="AU10" s="17">
        <v>0.17277322482640001</v>
      </c>
      <c r="AV10" s="17">
        <v>0.181751832263715</v>
      </c>
      <c r="AW10" s="17">
        <v>0.15632615369373401</v>
      </c>
      <c r="AX10" s="17"/>
      <c r="AY10" s="17">
        <v>0.21389414812951901</v>
      </c>
      <c r="AZ10" s="17">
        <v>0.20891056571316799</v>
      </c>
      <c r="BA10" s="17">
        <v>0.14661667052770899</v>
      </c>
      <c r="BB10" s="17">
        <v>0.22829046319472601</v>
      </c>
      <c r="BC10" s="17">
        <v>0.165255659668679</v>
      </c>
      <c r="BD10" s="17"/>
      <c r="BE10" s="17">
        <v>0.204643204971103</v>
      </c>
      <c r="BF10" s="17">
        <v>0.20173825428712899</v>
      </c>
      <c r="BG10" s="17">
        <v>0.17849772915552201</v>
      </c>
      <c r="BH10" s="17">
        <v>0.22722702971527101</v>
      </c>
      <c r="BI10" s="17"/>
      <c r="BJ10" s="17">
        <v>0.15069774427601301</v>
      </c>
      <c r="BK10" s="17">
        <v>0.23140439764378001</v>
      </c>
      <c r="BL10" s="17">
        <v>0.16443038843497701</v>
      </c>
      <c r="BM10" s="17">
        <v>0.213597842217677</v>
      </c>
      <c r="BN10" s="17"/>
      <c r="BO10" s="17">
        <v>0.25192203669726598</v>
      </c>
      <c r="BP10" s="17">
        <v>0.174948151158132</v>
      </c>
      <c r="BQ10" s="17">
        <v>0.18923098109650999</v>
      </c>
      <c r="BR10" s="17"/>
      <c r="BS10" s="17">
        <v>0.19742300207854899</v>
      </c>
      <c r="BT10" s="17">
        <v>0.20075686788312599</v>
      </c>
      <c r="BU10" s="17"/>
      <c r="BV10" s="17">
        <v>0.216314887024634</v>
      </c>
      <c r="BW10" s="17">
        <v>0.21114150266947601</v>
      </c>
      <c r="BX10" s="17">
        <v>0.18362095017698599</v>
      </c>
      <c r="BY10" s="17"/>
      <c r="BZ10" s="17">
        <v>0.25728033443894999</v>
      </c>
      <c r="CA10" s="17">
        <v>0.29999381076610199</v>
      </c>
    </row>
    <row r="11" spans="2:79" x14ac:dyDescent="0.3">
      <c r="B11" s="18" t="s">
        <v>323</v>
      </c>
      <c r="C11" s="17">
        <v>0.24414246023189301</v>
      </c>
      <c r="D11" s="17">
        <v>0.24773399449235201</v>
      </c>
      <c r="E11" s="17">
        <v>0.23985553019811601</v>
      </c>
      <c r="F11" s="17"/>
      <c r="G11" s="17">
        <v>0.29030403619628098</v>
      </c>
      <c r="H11" s="17">
        <v>0.228009755933759</v>
      </c>
      <c r="I11" s="17">
        <v>0.223153783338882</v>
      </c>
      <c r="J11" s="17">
        <v>0.299733316637112</v>
      </c>
      <c r="K11" s="17">
        <v>0.20230915822845</v>
      </c>
      <c r="L11" s="17">
        <v>0.22615874560704199</v>
      </c>
      <c r="M11" s="17"/>
      <c r="N11" s="17">
        <v>0.212426088987727</v>
      </c>
      <c r="O11" s="17">
        <v>0.248439637904982</v>
      </c>
      <c r="P11" s="17">
        <v>0.27172203492047903</v>
      </c>
      <c r="Q11" s="17">
        <v>0.24859577995513099</v>
      </c>
      <c r="R11" s="17"/>
      <c r="S11" s="17">
        <v>0.233704960049014</v>
      </c>
      <c r="T11" s="17">
        <v>0.27211762080935198</v>
      </c>
      <c r="U11" s="17">
        <v>0.15839541792850501</v>
      </c>
      <c r="V11" s="17">
        <v>0.30822099366485101</v>
      </c>
      <c r="W11" s="17">
        <v>0.32471472962870102</v>
      </c>
      <c r="X11" s="17">
        <v>0.225981802606569</v>
      </c>
      <c r="Y11" s="17">
        <v>0.215626180794178</v>
      </c>
      <c r="Z11" s="17">
        <v>0.16387418238699</v>
      </c>
      <c r="AA11" s="17">
        <v>0.32215253127288102</v>
      </c>
      <c r="AB11" s="17">
        <v>0.17255353434061399</v>
      </c>
      <c r="AC11" s="17">
        <v>0.258512606024769</v>
      </c>
      <c r="AD11" s="17">
        <v>0.191741713120337</v>
      </c>
      <c r="AE11" s="17"/>
      <c r="AF11" s="17">
        <v>0.18527549400587301</v>
      </c>
      <c r="AG11" s="17">
        <v>0.25228778741774499</v>
      </c>
      <c r="AH11" s="17">
        <v>0.22073271235802699</v>
      </c>
      <c r="AI11" s="17">
        <v>0.28634914634854303</v>
      </c>
      <c r="AJ11" s="17">
        <v>0.180114521103343</v>
      </c>
      <c r="AK11" s="17"/>
      <c r="AL11" s="17">
        <v>0.25131955765371</v>
      </c>
      <c r="AM11" s="17">
        <v>0.19888935592616899</v>
      </c>
      <c r="AN11" s="17">
        <v>0.17854688091547399</v>
      </c>
      <c r="AO11" s="17">
        <v>0.246181125021745</v>
      </c>
      <c r="AP11" s="17">
        <v>0.24046349725168001</v>
      </c>
      <c r="AQ11" s="17">
        <v>0.28115660243539797</v>
      </c>
      <c r="AR11" s="17"/>
      <c r="AS11" s="17">
        <v>0.17736415039195499</v>
      </c>
      <c r="AT11" s="17">
        <v>0.25721665539012001</v>
      </c>
      <c r="AU11" s="17">
        <v>0.28221394562224</v>
      </c>
      <c r="AV11" s="17">
        <v>0.21942388978461999</v>
      </c>
      <c r="AW11" s="17">
        <v>0.13116033810089001</v>
      </c>
      <c r="AX11" s="17"/>
      <c r="AY11" s="17">
        <v>0.169717071823655</v>
      </c>
      <c r="AZ11" s="17">
        <v>0.28362142060349199</v>
      </c>
      <c r="BA11" s="17">
        <v>0.27487442866589601</v>
      </c>
      <c r="BB11" s="17">
        <v>0.22986155567942901</v>
      </c>
      <c r="BC11" s="17">
        <v>0.22058759991054799</v>
      </c>
      <c r="BD11" s="17"/>
      <c r="BE11" s="17">
        <v>0.18806424138042399</v>
      </c>
      <c r="BF11" s="17">
        <v>0.30624196148796501</v>
      </c>
      <c r="BG11" s="17">
        <v>0.21978641069047</v>
      </c>
      <c r="BH11" s="17">
        <v>0.25511489867769799</v>
      </c>
      <c r="BI11" s="17"/>
      <c r="BJ11" s="17">
        <v>0.22099165381429001</v>
      </c>
      <c r="BK11" s="17">
        <v>0.268613521562582</v>
      </c>
      <c r="BL11" s="17">
        <v>0.31212260413021597</v>
      </c>
      <c r="BM11" s="17">
        <v>0.218586943306979</v>
      </c>
      <c r="BN11" s="17"/>
      <c r="BO11" s="17">
        <v>0.27350390788884499</v>
      </c>
      <c r="BP11" s="17">
        <v>0.29159037474563798</v>
      </c>
      <c r="BQ11" s="17">
        <v>0.22860817919606</v>
      </c>
      <c r="BR11" s="17"/>
      <c r="BS11" s="17">
        <v>0.22442256524397999</v>
      </c>
      <c r="BT11" s="17">
        <v>0.27212900365326798</v>
      </c>
      <c r="BU11" s="17"/>
      <c r="BV11" s="17">
        <v>0.28695102039110099</v>
      </c>
      <c r="BW11" s="17">
        <v>0.215607202652814</v>
      </c>
      <c r="BX11" s="17">
        <v>0.25943428788886702</v>
      </c>
      <c r="BY11" s="17"/>
      <c r="BZ11" s="17">
        <v>0.24640016933470801</v>
      </c>
      <c r="CA11" s="17">
        <v>0.20890112150106199</v>
      </c>
    </row>
    <row r="12" spans="2:79" x14ac:dyDescent="0.3">
      <c r="B12" s="18" t="s">
        <v>324</v>
      </c>
      <c r="C12" s="17">
        <v>0.21382103418375401</v>
      </c>
      <c r="D12" s="17">
        <v>0.170654100674211</v>
      </c>
      <c r="E12" s="17">
        <v>0.25715355751019198</v>
      </c>
      <c r="F12" s="17"/>
      <c r="G12" s="17">
        <v>0.121397869561199</v>
      </c>
      <c r="H12" s="17">
        <v>0.23386131509536601</v>
      </c>
      <c r="I12" s="17">
        <v>0.18992940122396701</v>
      </c>
      <c r="J12" s="17">
        <v>0.210965508326592</v>
      </c>
      <c r="K12" s="17">
        <v>0.23183595290452799</v>
      </c>
      <c r="L12" s="17">
        <v>0.27215935809231701</v>
      </c>
      <c r="M12" s="17"/>
      <c r="N12" s="17">
        <v>0.183970090588673</v>
      </c>
      <c r="O12" s="17">
        <v>0.24863083134451999</v>
      </c>
      <c r="P12" s="17">
        <v>0.19941517745076501</v>
      </c>
      <c r="Q12" s="17">
        <v>0.233578432932465</v>
      </c>
      <c r="R12" s="17"/>
      <c r="S12" s="17">
        <v>0.198460535523904</v>
      </c>
      <c r="T12" s="17">
        <v>0.20281091834389001</v>
      </c>
      <c r="U12" s="17">
        <v>0.26322685856188699</v>
      </c>
      <c r="V12" s="17">
        <v>0.21216555883940799</v>
      </c>
      <c r="W12" s="17">
        <v>0.22159073489978601</v>
      </c>
      <c r="X12" s="17">
        <v>0.19590316124955101</v>
      </c>
      <c r="Y12" s="17">
        <v>0.25557843761520199</v>
      </c>
      <c r="Z12" s="17">
        <v>0.153420852367392</v>
      </c>
      <c r="AA12" s="17">
        <v>0.17255490723675801</v>
      </c>
      <c r="AB12" s="17">
        <v>0.25137538315971097</v>
      </c>
      <c r="AC12" s="17">
        <v>0.240326148241813</v>
      </c>
      <c r="AD12" s="17">
        <v>0.17867838042967801</v>
      </c>
      <c r="AE12" s="17"/>
      <c r="AF12" s="17">
        <v>0.19311430254499501</v>
      </c>
      <c r="AG12" s="17">
        <v>0.18004769038697699</v>
      </c>
      <c r="AH12" s="17">
        <v>0.196971721698533</v>
      </c>
      <c r="AI12" s="17">
        <v>0.24720341981136101</v>
      </c>
      <c r="AJ12" s="17">
        <v>0.40059034961038997</v>
      </c>
      <c r="AK12" s="17"/>
      <c r="AL12" s="17">
        <v>0.15184469436787601</v>
      </c>
      <c r="AM12" s="17">
        <v>0.17724031444756899</v>
      </c>
      <c r="AN12" s="17">
        <v>0.185602638132426</v>
      </c>
      <c r="AO12" s="17">
        <v>0.238986086282171</v>
      </c>
      <c r="AP12" s="17">
        <v>0.272159746920067</v>
      </c>
      <c r="AQ12" s="17">
        <v>0.28599086071522301</v>
      </c>
      <c r="AR12" s="17"/>
      <c r="AS12" s="17">
        <v>0.18755145400203499</v>
      </c>
      <c r="AT12" s="17">
        <v>0.20942375370841901</v>
      </c>
      <c r="AU12" s="17">
        <v>0.23449906756462099</v>
      </c>
      <c r="AV12" s="17">
        <v>0.23690604830702799</v>
      </c>
      <c r="AW12" s="17">
        <v>0.18821991028615201</v>
      </c>
      <c r="AX12" s="17"/>
      <c r="AY12" s="17">
        <v>0.20640178881438301</v>
      </c>
      <c r="AZ12" s="17">
        <v>0.21163619984847201</v>
      </c>
      <c r="BA12" s="17">
        <v>0.281245178344803</v>
      </c>
      <c r="BB12" s="17">
        <v>0.15169951742565399</v>
      </c>
      <c r="BC12" s="17">
        <v>9.7746628486037296E-2</v>
      </c>
      <c r="BD12" s="17"/>
      <c r="BE12" s="17">
        <v>8.2690438234611904E-2</v>
      </c>
      <c r="BF12" s="17">
        <v>0.174943429721896</v>
      </c>
      <c r="BG12" s="17">
        <v>0.22016363757107801</v>
      </c>
      <c r="BH12" s="17">
        <v>0.238957115338193</v>
      </c>
      <c r="BI12" s="17"/>
      <c r="BJ12" s="17">
        <v>0.16709668903718899</v>
      </c>
      <c r="BK12" s="17">
        <v>0.133619647566702</v>
      </c>
      <c r="BL12" s="17">
        <v>0.213942179055604</v>
      </c>
      <c r="BM12" s="17">
        <v>0.239559834474771</v>
      </c>
      <c r="BN12" s="17"/>
      <c r="BO12" s="17">
        <v>0.15206236453482</v>
      </c>
      <c r="BP12" s="17">
        <v>0.16076683120477001</v>
      </c>
      <c r="BQ12" s="17">
        <v>0.238746975370902</v>
      </c>
      <c r="BR12" s="17"/>
      <c r="BS12" s="17">
        <v>0.219834236494383</v>
      </c>
      <c r="BT12" s="17">
        <v>0.20738529718356899</v>
      </c>
      <c r="BU12" s="17"/>
      <c r="BV12" s="17">
        <v>0.187844024141299</v>
      </c>
      <c r="BW12" s="17">
        <v>0.23186004154864201</v>
      </c>
      <c r="BX12" s="17">
        <v>0.168191055353442</v>
      </c>
      <c r="BY12" s="17"/>
      <c r="BZ12" s="17">
        <v>0.238342328766669</v>
      </c>
      <c r="CA12" s="17">
        <v>0.12815763929431201</v>
      </c>
    </row>
    <row r="13" spans="2:79" x14ac:dyDescent="0.3">
      <c r="B13" s="18" t="s">
        <v>325</v>
      </c>
      <c r="C13" s="17">
        <v>0.142187724084961</v>
      </c>
      <c r="D13" s="17">
        <v>0.158018225684735</v>
      </c>
      <c r="E13" s="17">
        <v>0.12708608356102299</v>
      </c>
      <c r="F13" s="17"/>
      <c r="G13" s="17">
        <v>4.7498693052236703E-2</v>
      </c>
      <c r="H13" s="17">
        <v>0.12803075886798401</v>
      </c>
      <c r="I13" s="17">
        <v>0.111501390887161</v>
      </c>
      <c r="J13" s="17">
        <v>0.202146805453955</v>
      </c>
      <c r="K13" s="17">
        <v>0.16963839137073999</v>
      </c>
      <c r="L13" s="17">
        <v>0.174056659196065</v>
      </c>
      <c r="M13" s="17"/>
      <c r="N13" s="17">
        <v>0.13633705209679001</v>
      </c>
      <c r="O13" s="17">
        <v>0.13104658449952</v>
      </c>
      <c r="P13" s="17">
        <v>0.136896331602365</v>
      </c>
      <c r="Q13" s="17">
        <v>0.16416168233128201</v>
      </c>
      <c r="R13" s="17"/>
      <c r="S13" s="17">
        <v>7.1204826886321598E-2</v>
      </c>
      <c r="T13" s="17">
        <v>0.11987569469032799</v>
      </c>
      <c r="U13" s="17">
        <v>0.15977172441996099</v>
      </c>
      <c r="V13" s="17">
        <v>0.11213955223753901</v>
      </c>
      <c r="W13" s="17">
        <v>0.12696342865952101</v>
      </c>
      <c r="X13" s="17">
        <v>0.24369803025390099</v>
      </c>
      <c r="Y13" s="17">
        <v>0.18856079664735001</v>
      </c>
      <c r="Z13" s="17">
        <v>0.24957004658743701</v>
      </c>
      <c r="AA13" s="17">
        <v>0.113542475646118</v>
      </c>
      <c r="AB13" s="17">
        <v>0.19130288497962999</v>
      </c>
      <c r="AC13" s="17">
        <v>3.6176845038513601E-2</v>
      </c>
      <c r="AD13" s="17">
        <v>0.177894074912119</v>
      </c>
      <c r="AE13" s="17"/>
      <c r="AF13" s="17">
        <v>0.15427972744725901</v>
      </c>
      <c r="AG13" s="17">
        <v>0.14409377793745801</v>
      </c>
      <c r="AH13" s="17">
        <v>0.176207450280845</v>
      </c>
      <c r="AI13" s="17">
        <v>0.1770472335746</v>
      </c>
      <c r="AJ13" s="17">
        <v>9.1722873533084198E-2</v>
      </c>
      <c r="AK13" s="17"/>
      <c r="AL13" s="17">
        <v>0.12680748753200399</v>
      </c>
      <c r="AM13" s="17">
        <v>0.16810044711082101</v>
      </c>
      <c r="AN13" s="17">
        <v>0.163940585331907</v>
      </c>
      <c r="AO13" s="17">
        <v>0.16543015412172801</v>
      </c>
      <c r="AP13" s="17">
        <v>0.109602897646096</v>
      </c>
      <c r="AQ13" s="17">
        <v>0.157423863321494</v>
      </c>
      <c r="AR13" s="17"/>
      <c r="AS13" s="17">
        <v>0.128199180898531</v>
      </c>
      <c r="AT13" s="17">
        <v>0.175336430081595</v>
      </c>
      <c r="AU13" s="17">
        <v>0.10636541638802501</v>
      </c>
      <c r="AV13" s="17">
        <v>0.108201617416253</v>
      </c>
      <c r="AW13" s="17">
        <v>0</v>
      </c>
      <c r="AX13" s="17"/>
      <c r="AY13" s="17">
        <v>0.17936389765597299</v>
      </c>
      <c r="AZ13" s="17">
        <v>0.131973357750823</v>
      </c>
      <c r="BA13" s="17">
        <v>9.5478487985381597E-2</v>
      </c>
      <c r="BB13" s="17">
        <v>0.166490799994054</v>
      </c>
      <c r="BC13" s="17">
        <v>0.16730810411886399</v>
      </c>
      <c r="BD13" s="17"/>
      <c r="BE13" s="17">
        <v>0.13720428272504701</v>
      </c>
      <c r="BF13" s="17">
        <v>0.14532850475332801</v>
      </c>
      <c r="BG13" s="17">
        <v>0.172776863602671</v>
      </c>
      <c r="BH13" s="17">
        <v>9.0473049528342703E-2</v>
      </c>
      <c r="BI13" s="17"/>
      <c r="BJ13" s="17">
        <v>0.15783641928710701</v>
      </c>
      <c r="BK13" s="17">
        <v>7.4812859997439599E-2</v>
      </c>
      <c r="BL13" s="17">
        <v>0.13909905821232599</v>
      </c>
      <c r="BM13" s="17">
        <v>0.15005631364611699</v>
      </c>
      <c r="BN13" s="17"/>
      <c r="BO13" s="17">
        <v>0.102602972453919</v>
      </c>
      <c r="BP13" s="17">
        <v>0.109467516737422</v>
      </c>
      <c r="BQ13" s="17">
        <v>0.15791402730478901</v>
      </c>
      <c r="BR13" s="17"/>
      <c r="BS13" s="17">
        <v>0.14939462120744201</v>
      </c>
      <c r="BT13" s="17">
        <v>0.12958852168253801</v>
      </c>
      <c r="BU13" s="17"/>
      <c r="BV13" s="17">
        <v>0.12714595968235701</v>
      </c>
      <c r="BW13" s="17">
        <v>0.160744624343751</v>
      </c>
      <c r="BX13" s="17">
        <v>0.143969893775934</v>
      </c>
      <c r="BY13" s="17"/>
      <c r="BZ13" s="17">
        <v>0.183633304152307</v>
      </c>
      <c r="CA13" s="17">
        <v>0.16380749868038699</v>
      </c>
    </row>
    <row r="14" spans="2:79" x14ac:dyDescent="0.3">
      <c r="B14" s="18" t="s">
        <v>326</v>
      </c>
      <c r="C14" s="17">
        <v>8.0420481363889698E-2</v>
      </c>
      <c r="D14" s="17">
        <v>8.1604120578989095E-2</v>
      </c>
      <c r="E14" s="17">
        <v>7.9852054807217202E-2</v>
      </c>
      <c r="F14" s="17"/>
      <c r="G14" s="17">
        <v>3.0851024127845201E-2</v>
      </c>
      <c r="H14" s="17">
        <v>6.3704046597757497E-2</v>
      </c>
      <c r="I14" s="17">
        <v>0.11095608228102501</v>
      </c>
      <c r="J14" s="17">
        <v>7.4589850348654799E-2</v>
      </c>
      <c r="K14" s="17">
        <v>8.2391260781255707E-2</v>
      </c>
      <c r="L14" s="17">
        <v>0.105686920975485</v>
      </c>
      <c r="M14" s="17"/>
      <c r="N14" s="17">
        <v>5.9738040694235599E-2</v>
      </c>
      <c r="O14" s="17">
        <v>8.8444032455742894E-2</v>
      </c>
      <c r="P14" s="17">
        <v>6.7364354613887095E-2</v>
      </c>
      <c r="Q14" s="17">
        <v>0.107446722210419</v>
      </c>
      <c r="R14" s="17"/>
      <c r="S14" s="17">
        <v>8.4515905229382002E-2</v>
      </c>
      <c r="T14" s="17">
        <v>8.7494561783946295E-2</v>
      </c>
      <c r="U14" s="17">
        <v>8.3395902390290697E-2</v>
      </c>
      <c r="V14" s="17">
        <v>6.78042786948823E-2</v>
      </c>
      <c r="W14" s="17">
        <v>5.3850326138754998E-2</v>
      </c>
      <c r="X14" s="17">
        <v>0.111335862432515</v>
      </c>
      <c r="Y14" s="17">
        <v>8.62964306662245E-2</v>
      </c>
      <c r="Z14" s="17">
        <v>7.3233265804035497E-2</v>
      </c>
      <c r="AA14" s="17">
        <v>5.6484454338667001E-2</v>
      </c>
      <c r="AB14" s="17">
        <v>5.7277362035705402E-2</v>
      </c>
      <c r="AC14" s="17">
        <v>0.15022071665836201</v>
      </c>
      <c r="AD14" s="17">
        <v>8.2570794423017999E-2</v>
      </c>
      <c r="AE14" s="17"/>
      <c r="AF14" s="17">
        <v>0.105075788944341</v>
      </c>
      <c r="AG14" s="17">
        <v>5.0031371982785199E-2</v>
      </c>
      <c r="AH14" s="17">
        <v>7.2494857820049094E-2</v>
      </c>
      <c r="AI14" s="17">
        <v>8.8280354809673806E-2</v>
      </c>
      <c r="AJ14" s="17">
        <v>0.156001743953498</v>
      </c>
      <c r="AK14" s="17"/>
      <c r="AL14" s="17">
        <v>4.4685400300004501E-2</v>
      </c>
      <c r="AM14" s="17">
        <v>6.61878138226355E-2</v>
      </c>
      <c r="AN14" s="17">
        <v>9.0691648635512198E-2</v>
      </c>
      <c r="AO14" s="17">
        <v>9.74753807339033E-2</v>
      </c>
      <c r="AP14" s="17">
        <v>0.120198422956153</v>
      </c>
      <c r="AQ14" s="17">
        <v>7.1435666647751805E-2</v>
      </c>
      <c r="AR14" s="17"/>
      <c r="AS14" s="17">
        <v>5.7278472337348597E-2</v>
      </c>
      <c r="AT14" s="17">
        <v>6.3623813394207904E-2</v>
      </c>
      <c r="AU14" s="17">
        <v>0.112117197064744</v>
      </c>
      <c r="AV14" s="17">
        <v>0.11230879273043801</v>
      </c>
      <c r="AW14" s="17">
        <v>0.17115380115427101</v>
      </c>
      <c r="AX14" s="17"/>
      <c r="AY14" s="17">
        <v>9.9405094530313404E-2</v>
      </c>
      <c r="AZ14" s="17">
        <v>6.0372483207666999E-2</v>
      </c>
      <c r="BA14" s="17">
        <v>8.0446796820704894E-2</v>
      </c>
      <c r="BB14" s="17">
        <v>6.22366237115385E-2</v>
      </c>
      <c r="BC14" s="17">
        <v>0.21518691218934599</v>
      </c>
      <c r="BD14" s="17"/>
      <c r="BE14" s="17">
        <v>0.16496088826208399</v>
      </c>
      <c r="BF14" s="17">
        <v>7.6196379249748397E-2</v>
      </c>
      <c r="BG14" s="17">
        <v>7.7371275746226695E-2</v>
      </c>
      <c r="BH14" s="17">
        <v>7.8703689185907394E-2</v>
      </c>
      <c r="BI14" s="17"/>
      <c r="BJ14" s="17">
        <v>0.17255226377927599</v>
      </c>
      <c r="BK14" s="17">
        <v>5.8400458861810403E-2</v>
      </c>
      <c r="BL14" s="17">
        <v>6.8810227226782705E-2</v>
      </c>
      <c r="BM14" s="17">
        <v>6.4693403217377807E-2</v>
      </c>
      <c r="BN14" s="17"/>
      <c r="BO14" s="17">
        <v>8.7110137822707795E-2</v>
      </c>
      <c r="BP14" s="17">
        <v>9.7558890365584197E-2</v>
      </c>
      <c r="BQ14" s="17">
        <v>7.5648191957613103E-2</v>
      </c>
      <c r="BR14" s="17"/>
      <c r="BS14" s="17">
        <v>8.5571834571138899E-2</v>
      </c>
      <c r="BT14" s="17">
        <v>7.4159232592035607E-2</v>
      </c>
      <c r="BU14" s="17"/>
      <c r="BV14" s="17">
        <v>8.2701738228067395E-2</v>
      </c>
      <c r="BW14" s="17">
        <v>8.1974699675530505E-2</v>
      </c>
      <c r="BX14" s="17">
        <v>8.0744732983725295E-2</v>
      </c>
      <c r="BY14" s="17"/>
      <c r="BZ14" s="17">
        <v>0</v>
      </c>
      <c r="CA14" s="17">
        <v>4.5297990065046902E-2</v>
      </c>
    </row>
    <row r="15" spans="2:79" x14ac:dyDescent="0.3">
      <c r="B15" s="18" t="s">
        <v>327</v>
      </c>
      <c r="C15" s="19">
        <v>2.65900222296672E-2</v>
      </c>
      <c r="D15" s="19">
        <v>2.98750474625477E-2</v>
      </c>
      <c r="E15" s="19">
        <v>2.3432818781851199E-2</v>
      </c>
      <c r="F15" s="19"/>
      <c r="G15" s="19">
        <v>1.05120097156155E-2</v>
      </c>
      <c r="H15" s="19">
        <v>9.9320769288260002E-3</v>
      </c>
      <c r="I15" s="19">
        <v>0</v>
      </c>
      <c r="J15" s="19">
        <v>4.0063200264839303E-2</v>
      </c>
      <c r="K15" s="19">
        <v>6.4095611210454401E-2</v>
      </c>
      <c r="L15" s="19">
        <v>3.59008821259569E-2</v>
      </c>
      <c r="M15" s="19"/>
      <c r="N15" s="19">
        <v>1.6893095806546601E-2</v>
      </c>
      <c r="O15" s="19">
        <v>1.17175950874891E-2</v>
      </c>
      <c r="P15" s="19">
        <v>4.5505010390098397E-2</v>
      </c>
      <c r="Q15" s="19">
        <v>3.2238185601827E-2</v>
      </c>
      <c r="R15" s="19"/>
      <c r="S15" s="19">
        <v>2.2996339548159099E-2</v>
      </c>
      <c r="T15" s="19">
        <v>2.0731942901316299E-2</v>
      </c>
      <c r="U15" s="19">
        <v>4.94030887305811E-2</v>
      </c>
      <c r="V15" s="19">
        <v>1.5873822007071499E-2</v>
      </c>
      <c r="W15" s="19">
        <v>4.15357704371608E-2</v>
      </c>
      <c r="X15" s="19">
        <v>1.5843667422124001E-2</v>
      </c>
      <c r="Y15" s="19">
        <v>1.4516254685459201E-2</v>
      </c>
      <c r="Z15" s="19">
        <v>3.6039468417639199E-2</v>
      </c>
      <c r="AA15" s="19">
        <v>1.5209605301591799E-2</v>
      </c>
      <c r="AB15" s="19">
        <v>3.09166486231311E-2</v>
      </c>
      <c r="AC15" s="19">
        <v>4.7074376195201703E-2</v>
      </c>
      <c r="AD15" s="19">
        <v>3.9942494334797997E-2</v>
      </c>
      <c r="AE15" s="19"/>
      <c r="AF15" s="19">
        <v>3.1552635105684297E-2</v>
      </c>
      <c r="AG15" s="19">
        <v>2.0573056727961801E-2</v>
      </c>
      <c r="AH15" s="19">
        <v>3.66987030680078E-2</v>
      </c>
      <c r="AI15" s="19">
        <v>4.5073212804562897E-2</v>
      </c>
      <c r="AJ15" s="19">
        <v>0</v>
      </c>
      <c r="AK15" s="19"/>
      <c r="AL15" s="19">
        <v>1.0554140984999599E-2</v>
      </c>
      <c r="AM15" s="19">
        <v>2.88338255220916E-2</v>
      </c>
      <c r="AN15" s="19">
        <v>4.9685294694808903E-2</v>
      </c>
      <c r="AO15" s="19">
        <v>2.7622035415416499E-2</v>
      </c>
      <c r="AP15" s="19">
        <v>2.1748767670585801E-2</v>
      </c>
      <c r="AQ15" s="19">
        <v>4.72622485216561E-2</v>
      </c>
      <c r="AR15" s="19"/>
      <c r="AS15" s="19">
        <v>2.7154658506396701E-2</v>
      </c>
      <c r="AT15" s="19">
        <v>2.2042202497449901E-2</v>
      </c>
      <c r="AU15" s="19">
        <v>3.1131520616167301E-2</v>
      </c>
      <c r="AV15" s="19">
        <v>2.8016836509450499E-2</v>
      </c>
      <c r="AW15" s="19">
        <v>8.4504482553059604E-2</v>
      </c>
      <c r="AX15" s="19"/>
      <c r="AY15" s="19">
        <v>2.9135088720045998E-2</v>
      </c>
      <c r="AZ15" s="19">
        <v>2.6911111733664301E-2</v>
      </c>
      <c r="BA15" s="19">
        <v>3.1732139579528799E-2</v>
      </c>
      <c r="BB15" s="19">
        <v>2.2949462313998002E-2</v>
      </c>
      <c r="BC15" s="19">
        <v>0</v>
      </c>
      <c r="BD15" s="19"/>
      <c r="BE15" s="19">
        <v>0</v>
      </c>
      <c r="BF15" s="19">
        <v>4.1510119838668098E-2</v>
      </c>
      <c r="BG15" s="19">
        <v>1.9859731787540299E-2</v>
      </c>
      <c r="BH15" s="19">
        <v>3.1958854651601899E-2</v>
      </c>
      <c r="BI15" s="19"/>
      <c r="BJ15" s="19">
        <v>4.4533337839197398E-2</v>
      </c>
      <c r="BK15" s="19">
        <v>0</v>
      </c>
      <c r="BL15" s="19">
        <v>3.5621761073193703E-2</v>
      </c>
      <c r="BM15" s="19">
        <v>2.1535817111618501E-2</v>
      </c>
      <c r="BN15" s="19"/>
      <c r="BO15" s="19">
        <v>2.39752891323925E-2</v>
      </c>
      <c r="BP15" s="19">
        <v>2.1860664375592E-2</v>
      </c>
      <c r="BQ15" s="19">
        <v>2.8197310102643099E-2</v>
      </c>
      <c r="BR15" s="19"/>
      <c r="BS15" s="19">
        <v>3.1247399097080301E-2</v>
      </c>
      <c r="BT15" s="19">
        <v>2.0593494884731101E-2</v>
      </c>
      <c r="BU15" s="19"/>
      <c r="BV15" s="19">
        <v>2.37638231184585E-2</v>
      </c>
      <c r="BW15" s="19">
        <v>2.72065806081178E-2</v>
      </c>
      <c r="BX15" s="19">
        <v>2.3077673861068099E-2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702</v>
      </c>
      <c r="D7" s="10">
        <v>348</v>
      </c>
      <c r="E7" s="10">
        <v>351</v>
      </c>
      <c r="F7" s="10"/>
      <c r="G7" s="10">
        <v>103</v>
      </c>
      <c r="H7" s="10">
        <v>111</v>
      </c>
      <c r="I7" s="10">
        <v>124</v>
      </c>
      <c r="J7" s="10">
        <v>105</v>
      </c>
      <c r="K7" s="10">
        <v>112</v>
      </c>
      <c r="L7" s="10">
        <v>147</v>
      </c>
      <c r="M7" s="10"/>
      <c r="N7" s="10">
        <v>208</v>
      </c>
      <c r="O7" s="10">
        <v>164</v>
      </c>
      <c r="P7" s="10">
        <v>180</v>
      </c>
      <c r="Q7" s="10">
        <v>148</v>
      </c>
      <c r="R7" s="10"/>
      <c r="S7" s="10">
        <v>95</v>
      </c>
      <c r="T7" s="10">
        <v>100</v>
      </c>
      <c r="U7" s="10">
        <v>58</v>
      </c>
      <c r="V7" s="10">
        <v>62</v>
      </c>
      <c r="W7" s="10">
        <v>53</v>
      </c>
      <c r="X7" s="10">
        <v>59</v>
      </c>
      <c r="Y7" s="10">
        <v>65</v>
      </c>
      <c r="Z7" s="10">
        <v>25</v>
      </c>
      <c r="AA7" s="10">
        <v>79</v>
      </c>
      <c r="AB7" s="10">
        <v>59</v>
      </c>
      <c r="AC7" s="10">
        <v>25</v>
      </c>
      <c r="AD7" s="10">
        <v>22</v>
      </c>
      <c r="AE7" s="10"/>
      <c r="AF7" s="10">
        <v>132</v>
      </c>
      <c r="AG7" s="10">
        <v>248</v>
      </c>
      <c r="AH7" s="10">
        <v>55</v>
      </c>
      <c r="AI7" s="10">
        <v>96</v>
      </c>
      <c r="AJ7" s="10">
        <v>40</v>
      </c>
      <c r="AK7" s="10"/>
      <c r="AL7" s="10">
        <v>180</v>
      </c>
      <c r="AM7" s="10">
        <v>108</v>
      </c>
      <c r="AN7" s="10">
        <v>60</v>
      </c>
      <c r="AO7" s="10">
        <v>161</v>
      </c>
      <c r="AP7" s="10">
        <v>46</v>
      </c>
      <c r="AQ7" s="10">
        <v>71</v>
      </c>
      <c r="AR7" s="10"/>
      <c r="AS7" s="10">
        <v>110</v>
      </c>
      <c r="AT7" s="10">
        <v>349</v>
      </c>
      <c r="AU7" s="10">
        <v>160</v>
      </c>
      <c r="AV7" s="10">
        <v>70</v>
      </c>
      <c r="AW7" s="10">
        <v>12</v>
      </c>
      <c r="AX7" s="10"/>
      <c r="AY7" s="10">
        <v>170</v>
      </c>
      <c r="AZ7" s="10">
        <v>277</v>
      </c>
      <c r="BA7" s="10">
        <v>139</v>
      </c>
      <c r="BB7" s="10">
        <v>82</v>
      </c>
      <c r="BC7" s="10">
        <v>30</v>
      </c>
      <c r="BD7" s="10"/>
      <c r="BE7" s="10">
        <v>27</v>
      </c>
      <c r="BF7" s="10">
        <v>132</v>
      </c>
      <c r="BG7" s="10">
        <v>340</v>
      </c>
      <c r="BH7" s="10">
        <v>200</v>
      </c>
      <c r="BI7" s="10"/>
      <c r="BJ7" s="10">
        <v>97</v>
      </c>
      <c r="BK7" s="10">
        <v>53</v>
      </c>
      <c r="BL7" s="10">
        <v>170</v>
      </c>
      <c r="BM7" s="10">
        <v>378</v>
      </c>
      <c r="BN7" s="10"/>
      <c r="BO7" s="10">
        <v>104</v>
      </c>
      <c r="BP7" s="10">
        <v>101</v>
      </c>
      <c r="BQ7" s="10">
        <v>496</v>
      </c>
      <c r="BR7" s="10"/>
      <c r="BS7" s="10">
        <v>404</v>
      </c>
      <c r="BT7" s="10">
        <v>296</v>
      </c>
      <c r="BU7" s="10"/>
      <c r="BV7" s="10">
        <v>164</v>
      </c>
      <c r="BW7" s="10">
        <v>266</v>
      </c>
      <c r="BX7" s="10">
        <v>237</v>
      </c>
      <c r="BY7" s="10"/>
      <c r="BZ7" s="10">
        <v>41</v>
      </c>
      <c r="CA7" s="10">
        <v>43</v>
      </c>
    </row>
    <row r="8" spans="2:79" ht="30" customHeight="1" x14ac:dyDescent="0.3">
      <c r="B8" s="11" t="s">
        <v>20</v>
      </c>
      <c r="C8" s="11">
        <v>701</v>
      </c>
      <c r="D8" s="11">
        <v>354</v>
      </c>
      <c r="E8" s="11">
        <v>345</v>
      </c>
      <c r="F8" s="11"/>
      <c r="G8" s="11">
        <v>96</v>
      </c>
      <c r="H8" s="11">
        <v>118</v>
      </c>
      <c r="I8" s="11">
        <v>124</v>
      </c>
      <c r="J8" s="11">
        <v>123</v>
      </c>
      <c r="K8" s="11">
        <v>103</v>
      </c>
      <c r="L8" s="11">
        <v>137</v>
      </c>
      <c r="M8" s="11"/>
      <c r="N8" s="11">
        <v>192</v>
      </c>
      <c r="O8" s="11">
        <v>168</v>
      </c>
      <c r="P8" s="11">
        <v>188</v>
      </c>
      <c r="Q8" s="11">
        <v>152</v>
      </c>
      <c r="R8" s="11"/>
      <c r="S8" s="11">
        <v>91</v>
      </c>
      <c r="T8" s="11">
        <v>95</v>
      </c>
      <c r="U8" s="11">
        <v>58</v>
      </c>
      <c r="V8" s="11">
        <v>61</v>
      </c>
      <c r="W8" s="11">
        <v>53</v>
      </c>
      <c r="X8" s="11">
        <v>57</v>
      </c>
      <c r="Y8" s="11">
        <v>60</v>
      </c>
      <c r="Z8" s="11">
        <v>27</v>
      </c>
      <c r="AA8" s="11">
        <v>73</v>
      </c>
      <c r="AB8" s="11">
        <v>67</v>
      </c>
      <c r="AC8" s="11">
        <v>33</v>
      </c>
      <c r="AD8" s="11">
        <v>27</v>
      </c>
      <c r="AE8" s="11"/>
      <c r="AF8" s="11">
        <v>126</v>
      </c>
      <c r="AG8" s="11">
        <v>246</v>
      </c>
      <c r="AH8" s="11">
        <v>55</v>
      </c>
      <c r="AI8" s="11">
        <v>97</v>
      </c>
      <c r="AJ8" s="11">
        <v>40</v>
      </c>
      <c r="AK8" s="11"/>
      <c r="AL8" s="11">
        <v>175</v>
      </c>
      <c r="AM8" s="11">
        <v>104</v>
      </c>
      <c r="AN8" s="11">
        <v>59</v>
      </c>
      <c r="AO8" s="11">
        <v>162</v>
      </c>
      <c r="AP8" s="11">
        <v>46</v>
      </c>
      <c r="AQ8" s="11">
        <v>73</v>
      </c>
      <c r="AR8" s="11"/>
      <c r="AS8" s="11">
        <v>108</v>
      </c>
      <c r="AT8" s="11">
        <v>349</v>
      </c>
      <c r="AU8" s="11">
        <v>160</v>
      </c>
      <c r="AV8" s="11">
        <v>70</v>
      </c>
      <c r="AW8" s="11">
        <v>13</v>
      </c>
      <c r="AX8" s="11"/>
      <c r="AY8" s="11">
        <v>167</v>
      </c>
      <c r="AZ8" s="11">
        <v>278</v>
      </c>
      <c r="BA8" s="11">
        <v>140</v>
      </c>
      <c r="BB8" s="11">
        <v>82</v>
      </c>
      <c r="BC8" s="11">
        <v>31</v>
      </c>
      <c r="BD8" s="11"/>
      <c r="BE8" s="11">
        <v>26</v>
      </c>
      <c r="BF8" s="11">
        <v>133</v>
      </c>
      <c r="BG8" s="11">
        <v>341</v>
      </c>
      <c r="BH8" s="11">
        <v>199</v>
      </c>
      <c r="BI8" s="11"/>
      <c r="BJ8" s="11">
        <v>101</v>
      </c>
      <c r="BK8" s="11">
        <v>51</v>
      </c>
      <c r="BL8" s="11">
        <v>171</v>
      </c>
      <c r="BM8" s="11">
        <v>374</v>
      </c>
      <c r="BN8" s="11"/>
      <c r="BO8" s="11">
        <v>108</v>
      </c>
      <c r="BP8" s="11">
        <v>101</v>
      </c>
      <c r="BQ8" s="11">
        <v>492</v>
      </c>
      <c r="BR8" s="11"/>
      <c r="BS8" s="11">
        <v>399</v>
      </c>
      <c r="BT8" s="11">
        <v>300</v>
      </c>
      <c r="BU8" s="11"/>
      <c r="BV8" s="11">
        <v>164</v>
      </c>
      <c r="BW8" s="11">
        <v>269</v>
      </c>
      <c r="BX8" s="11">
        <v>233</v>
      </c>
      <c r="BY8" s="11"/>
      <c r="BZ8" s="11">
        <v>42</v>
      </c>
      <c r="CA8" s="11">
        <v>42</v>
      </c>
    </row>
    <row r="9" spans="2:79" x14ac:dyDescent="0.3">
      <c r="B9" s="18" t="s">
        <v>321</v>
      </c>
      <c r="C9" s="17">
        <v>0.24941498824665401</v>
      </c>
      <c r="D9" s="17">
        <v>0.28262535531784599</v>
      </c>
      <c r="E9" s="17">
        <v>0.21734098242425801</v>
      </c>
      <c r="F9" s="17"/>
      <c r="G9" s="17">
        <v>0.237511832560269</v>
      </c>
      <c r="H9" s="17">
        <v>0.192494119929906</v>
      </c>
      <c r="I9" s="17">
        <v>0.27663421261747301</v>
      </c>
      <c r="J9" s="17">
        <v>0.25285928467576002</v>
      </c>
      <c r="K9" s="17">
        <v>0.32212145702766098</v>
      </c>
      <c r="L9" s="17">
        <v>0.22409376026976899</v>
      </c>
      <c r="M9" s="17"/>
      <c r="N9" s="17">
        <v>0.27225316405946798</v>
      </c>
      <c r="O9" s="17">
        <v>0.238929070025623</v>
      </c>
      <c r="P9" s="17">
        <v>0.27154201919466198</v>
      </c>
      <c r="Q9" s="17">
        <v>0.20109398809488799</v>
      </c>
      <c r="R9" s="17"/>
      <c r="S9" s="17">
        <v>0.24705481981638699</v>
      </c>
      <c r="T9" s="17">
        <v>0.19080153734040101</v>
      </c>
      <c r="U9" s="17">
        <v>0.19810309502335399</v>
      </c>
      <c r="V9" s="17">
        <v>0.34787123303247802</v>
      </c>
      <c r="W9" s="17">
        <v>0.25218202235987403</v>
      </c>
      <c r="X9" s="17">
        <v>0.218542209535799</v>
      </c>
      <c r="Y9" s="17">
        <v>0.17914500052523</v>
      </c>
      <c r="Z9" s="17">
        <v>0.23420358588721499</v>
      </c>
      <c r="AA9" s="17">
        <v>0.238553196411805</v>
      </c>
      <c r="AB9" s="17">
        <v>0.32008381118027601</v>
      </c>
      <c r="AC9" s="17">
        <v>0.31639215345881599</v>
      </c>
      <c r="AD9" s="17">
        <v>0.356489060938463</v>
      </c>
      <c r="AE9" s="17"/>
      <c r="AF9" s="17">
        <v>0.32849080278268999</v>
      </c>
      <c r="AG9" s="17">
        <v>0.23132179988467599</v>
      </c>
      <c r="AH9" s="17">
        <v>0.244180863599433</v>
      </c>
      <c r="AI9" s="17">
        <v>0.263282482146803</v>
      </c>
      <c r="AJ9" s="17">
        <v>0.13086746182771</v>
      </c>
      <c r="AK9" s="17"/>
      <c r="AL9" s="17">
        <v>0.20871737826924</v>
      </c>
      <c r="AM9" s="17">
        <v>0.31807969147079002</v>
      </c>
      <c r="AN9" s="17">
        <v>0.25367114130398299</v>
      </c>
      <c r="AO9" s="17">
        <v>0.29314035500920299</v>
      </c>
      <c r="AP9" s="17">
        <v>0.18380895039162001</v>
      </c>
      <c r="AQ9" s="17">
        <v>0.204811415459765</v>
      </c>
      <c r="AR9" s="17"/>
      <c r="AS9" s="17">
        <v>0.27362653375185297</v>
      </c>
      <c r="AT9" s="17">
        <v>0.24065613242210501</v>
      </c>
      <c r="AU9" s="17">
        <v>0.207724699047179</v>
      </c>
      <c r="AV9" s="17">
        <v>0.299637894932268</v>
      </c>
      <c r="AW9" s="17">
        <v>0.55371183975038796</v>
      </c>
      <c r="AX9" s="17"/>
      <c r="AY9" s="17">
        <v>0.33377656007593198</v>
      </c>
      <c r="AZ9" s="17">
        <v>0.221082874390432</v>
      </c>
      <c r="BA9" s="17">
        <v>0.19851816679127299</v>
      </c>
      <c r="BB9" s="17">
        <v>0.17622266816988999</v>
      </c>
      <c r="BC9" s="17">
        <v>0.47141569480942802</v>
      </c>
      <c r="BD9" s="17"/>
      <c r="BE9" s="17">
        <v>0.41768111303226502</v>
      </c>
      <c r="BF9" s="17">
        <v>0.23563683237711899</v>
      </c>
      <c r="BG9" s="17">
        <v>0.22013184940814701</v>
      </c>
      <c r="BH9" s="17">
        <v>0.28611449108738402</v>
      </c>
      <c r="BI9" s="17"/>
      <c r="BJ9" s="17">
        <v>0.344018782615921</v>
      </c>
      <c r="BK9" s="17">
        <v>0.17669102888593299</v>
      </c>
      <c r="BL9" s="17">
        <v>0.24016392372466899</v>
      </c>
      <c r="BM9" s="17">
        <v>0.23570675666322199</v>
      </c>
      <c r="BN9" s="17"/>
      <c r="BO9" s="17">
        <v>0.28364378653529698</v>
      </c>
      <c r="BP9" s="17">
        <v>0.26298920049966101</v>
      </c>
      <c r="BQ9" s="17">
        <v>0.23975907749681299</v>
      </c>
      <c r="BR9" s="17"/>
      <c r="BS9" s="17">
        <v>0.255264895248144</v>
      </c>
      <c r="BT9" s="17">
        <v>0.236176638283602</v>
      </c>
      <c r="BU9" s="17"/>
      <c r="BV9" s="17">
        <v>0.23534590808358799</v>
      </c>
      <c r="BW9" s="17">
        <v>0.22905052193801001</v>
      </c>
      <c r="BX9" s="17">
        <v>0.28169958300004799</v>
      </c>
      <c r="BY9" s="17"/>
      <c r="BZ9" s="17">
        <v>0.30770925095505602</v>
      </c>
      <c r="CA9" s="17">
        <v>0.27494081533640702</v>
      </c>
    </row>
    <row r="10" spans="2:79" x14ac:dyDescent="0.3">
      <c r="B10" s="18" t="s">
        <v>322</v>
      </c>
      <c r="C10" s="17">
        <v>0.304964791298937</v>
      </c>
      <c r="D10" s="17">
        <v>0.28845620730772398</v>
      </c>
      <c r="E10" s="17">
        <v>0.32435484214926202</v>
      </c>
      <c r="F10" s="17"/>
      <c r="G10" s="17">
        <v>0.253546444361823</v>
      </c>
      <c r="H10" s="17">
        <v>0.35469236463869602</v>
      </c>
      <c r="I10" s="17">
        <v>0.32532558131564099</v>
      </c>
      <c r="J10" s="17">
        <v>0.25331129618215797</v>
      </c>
      <c r="K10" s="17">
        <v>0.305866998054377</v>
      </c>
      <c r="L10" s="17">
        <v>0.32566396237033801</v>
      </c>
      <c r="M10" s="17"/>
      <c r="N10" s="17">
        <v>0.33346604832939702</v>
      </c>
      <c r="O10" s="17">
        <v>0.323507183286383</v>
      </c>
      <c r="P10" s="17">
        <v>0.26668145761121398</v>
      </c>
      <c r="Q10" s="17">
        <v>0.29988207511668002</v>
      </c>
      <c r="R10" s="17"/>
      <c r="S10" s="17">
        <v>0.359355295728921</v>
      </c>
      <c r="T10" s="17">
        <v>0.30994487353365702</v>
      </c>
      <c r="U10" s="17">
        <v>0.33200338370621602</v>
      </c>
      <c r="V10" s="17">
        <v>0.30040134457781698</v>
      </c>
      <c r="W10" s="17">
        <v>0.219276166363883</v>
      </c>
      <c r="X10" s="17">
        <v>0.26395894544117299</v>
      </c>
      <c r="Y10" s="17">
        <v>0.349711785025481</v>
      </c>
      <c r="Z10" s="17">
        <v>0.27507083864111298</v>
      </c>
      <c r="AA10" s="17">
        <v>0.35255554071102702</v>
      </c>
      <c r="AB10" s="17">
        <v>0.188028458029491</v>
      </c>
      <c r="AC10" s="17">
        <v>0.44606635086862201</v>
      </c>
      <c r="AD10" s="17">
        <v>0.232784528840387</v>
      </c>
      <c r="AE10" s="17"/>
      <c r="AF10" s="17">
        <v>0.30611366004347101</v>
      </c>
      <c r="AG10" s="17">
        <v>0.30420417190287202</v>
      </c>
      <c r="AH10" s="17">
        <v>0.324289272583897</v>
      </c>
      <c r="AI10" s="17">
        <v>0.311248356133288</v>
      </c>
      <c r="AJ10" s="17">
        <v>0.43659221006021898</v>
      </c>
      <c r="AK10" s="17"/>
      <c r="AL10" s="17">
        <v>0.32396044301515903</v>
      </c>
      <c r="AM10" s="17">
        <v>0.33890820462572102</v>
      </c>
      <c r="AN10" s="17">
        <v>0.31416659801216801</v>
      </c>
      <c r="AO10" s="17">
        <v>0.29604433788634799</v>
      </c>
      <c r="AP10" s="17">
        <v>0.39749599374061301</v>
      </c>
      <c r="AQ10" s="17">
        <v>0.26717460456250203</v>
      </c>
      <c r="AR10" s="17"/>
      <c r="AS10" s="17">
        <v>0.27887263229548298</v>
      </c>
      <c r="AT10" s="17">
        <v>0.30467113927299599</v>
      </c>
      <c r="AU10" s="17">
        <v>0.31932537508893799</v>
      </c>
      <c r="AV10" s="17">
        <v>0.32401779015646498</v>
      </c>
      <c r="AW10" s="17">
        <v>0.18831708783425999</v>
      </c>
      <c r="AX10" s="17"/>
      <c r="AY10" s="17">
        <v>0.28608652028895398</v>
      </c>
      <c r="AZ10" s="17">
        <v>0.30876387733416499</v>
      </c>
      <c r="BA10" s="17">
        <v>0.271525070608368</v>
      </c>
      <c r="BB10" s="17">
        <v>0.40597369910675202</v>
      </c>
      <c r="BC10" s="17">
        <v>0.263786730782683</v>
      </c>
      <c r="BD10" s="17"/>
      <c r="BE10" s="17">
        <v>3.5167023312743503E-2</v>
      </c>
      <c r="BF10" s="17">
        <v>0.31573467805995598</v>
      </c>
      <c r="BG10" s="17">
        <v>0.32408616607956298</v>
      </c>
      <c r="BH10" s="17">
        <v>0.30429222880404699</v>
      </c>
      <c r="BI10" s="17"/>
      <c r="BJ10" s="17">
        <v>0.25824703204949701</v>
      </c>
      <c r="BK10" s="17">
        <v>0.343131351332368</v>
      </c>
      <c r="BL10" s="17">
        <v>0.24484521857858099</v>
      </c>
      <c r="BM10" s="17">
        <v>0.34060735158862898</v>
      </c>
      <c r="BN10" s="17"/>
      <c r="BO10" s="17">
        <v>0.31302866951198</v>
      </c>
      <c r="BP10" s="17">
        <v>0.27114929178838099</v>
      </c>
      <c r="BQ10" s="17">
        <v>0.30838069297140602</v>
      </c>
      <c r="BR10" s="17"/>
      <c r="BS10" s="17">
        <v>0.30234036014110599</v>
      </c>
      <c r="BT10" s="17">
        <v>0.31067264917406001</v>
      </c>
      <c r="BU10" s="17"/>
      <c r="BV10" s="17">
        <v>0.313158836194596</v>
      </c>
      <c r="BW10" s="17">
        <v>0.31709461862992899</v>
      </c>
      <c r="BX10" s="17">
        <v>0.289188929299461</v>
      </c>
      <c r="BY10" s="17"/>
      <c r="BZ10" s="17">
        <v>0.25811255200778399</v>
      </c>
      <c r="CA10" s="17">
        <v>0.32298649452904798</v>
      </c>
    </row>
    <row r="11" spans="2:79" x14ac:dyDescent="0.3">
      <c r="B11" s="18" t="s">
        <v>323</v>
      </c>
      <c r="C11" s="17">
        <v>0.24114294983047099</v>
      </c>
      <c r="D11" s="17">
        <v>0.22164038378227999</v>
      </c>
      <c r="E11" s="17">
        <v>0.26041244377181799</v>
      </c>
      <c r="F11" s="17"/>
      <c r="G11" s="17">
        <v>0.29425730861753502</v>
      </c>
      <c r="H11" s="17">
        <v>0.19743622865263999</v>
      </c>
      <c r="I11" s="17">
        <v>0.181113519200439</v>
      </c>
      <c r="J11" s="17">
        <v>0.26037667660299202</v>
      </c>
      <c r="K11" s="17">
        <v>0.208326840940009</v>
      </c>
      <c r="L11" s="17">
        <v>0.30326531095197101</v>
      </c>
      <c r="M11" s="17"/>
      <c r="N11" s="17">
        <v>0.23206396223688899</v>
      </c>
      <c r="O11" s="17">
        <v>0.23167752830473301</v>
      </c>
      <c r="P11" s="17">
        <v>0.22675514326145299</v>
      </c>
      <c r="Q11" s="17">
        <v>0.28388426109217202</v>
      </c>
      <c r="R11" s="17"/>
      <c r="S11" s="17">
        <v>0.17783973271664499</v>
      </c>
      <c r="T11" s="17">
        <v>0.34372708296162902</v>
      </c>
      <c r="U11" s="17">
        <v>0.150373867883624</v>
      </c>
      <c r="V11" s="17">
        <v>0.23608713016324601</v>
      </c>
      <c r="W11" s="17">
        <v>0.342261082225575</v>
      </c>
      <c r="X11" s="17">
        <v>0.28346376706567999</v>
      </c>
      <c r="Y11" s="17">
        <v>0.23592703504753901</v>
      </c>
      <c r="Z11" s="17">
        <v>0.19033889322554201</v>
      </c>
      <c r="AA11" s="17">
        <v>0.25253237744319501</v>
      </c>
      <c r="AB11" s="17">
        <v>0.18893383499657501</v>
      </c>
      <c r="AC11" s="17">
        <v>0.12000576071841799</v>
      </c>
      <c r="AD11" s="17">
        <v>0.31958932361588499</v>
      </c>
      <c r="AE11" s="17"/>
      <c r="AF11" s="17">
        <v>0.21249316434151799</v>
      </c>
      <c r="AG11" s="17">
        <v>0.24521796345601901</v>
      </c>
      <c r="AH11" s="17">
        <v>0.21072352183433599</v>
      </c>
      <c r="AI11" s="17">
        <v>0.25079162484974299</v>
      </c>
      <c r="AJ11" s="17">
        <v>0.20323640725845701</v>
      </c>
      <c r="AK11" s="17"/>
      <c r="AL11" s="17">
        <v>0.25422186318349699</v>
      </c>
      <c r="AM11" s="17">
        <v>0.18322031559098401</v>
      </c>
      <c r="AN11" s="17">
        <v>0.24906835745470399</v>
      </c>
      <c r="AO11" s="17">
        <v>0.23043020642015499</v>
      </c>
      <c r="AP11" s="17">
        <v>0.22063396887494199</v>
      </c>
      <c r="AQ11" s="17">
        <v>0.27200559574413802</v>
      </c>
      <c r="AR11" s="17"/>
      <c r="AS11" s="17">
        <v>0.227634738713652</v>
      </c>
      <c r="AT11" s="17">
        <v>0.25264014773599103</v>
      </c>
      <c r="AU11" s="17">
        <v>0.24067634749487801</v>
      </c>
      <c r="AV11" s="17">
        <v>0.23714442244521899</v>
      </c>
      <c r="AW11" s="17">
        <v>8.7506928461683606E-2</v>
      </c>
      <c r="AX11" s="17"/>
      <c r="AY11" s="17">
        <v>0.21218826739437399</v>
      </c>
      <c r="AZ11" s="17">
        <v>0.27242527064959599</v>
      </c>
      <c r="BA11" s="17">
        <v>0.247994511400251</v>
      </c>
      <c r="BB11" s="17">
        <v>0.21882898323533501</v>
      </c>
      <c r="BC11" s="17">
        <v>0.17560674009728799</v>
      </c>
      <c r="BD11" s="17"/>
      <c r="BE11" s="17">
        <v>0.18114366106278801</v>
      </c>
      <c r="BF11" s="17">
        <v>0.25774356200787202</v>
      </c>
      <c r="BG11" s="17">
        <v>0.259171846859722</v>
      </c>
      <c r="BH11" s="17">
        <v>0.205487696931929</v>
      </c>
      <c r="BI11" s="17"/>
      <c r="BJ11" s="17">
        <v>0.220781819925465</v>
      </c>
      <c r="BK11" s="17">
        <v>0.218378488542817</v>
      </c>
      <c r="BL11" s="17">
        <v>0.27695836170202598</v>
      </c>
      <c r="BM11" s="17">
        <v>0.23592528799601301</v>
      </c>
      <c r="BN11" s="17"/>
      <c r="BO11" s="17">
        <v>0.16644021490333799</v>
      </c>
      <c r="BP11" s="17">
        <v>0.29510533018775797</v>
      </c>
      <c r="BQ11" s="17">
        <v>0.24707410260127</v>
      </c>
      <c r="BR11" s="17"/>
      <c r="BS11" s="17">
        <v>0.23622002663012401</v>
      </c>
      <c r="BT11" s="17">
        <v>0.24944116675000599</v>
      </c>
      <c r="BU11" s="17"/>
      <c r="BV11" s="17">
        <v>0.25632553634095701</v>
      </c>
      <c r="BW11" s="17">
        <v>0.262069862193687</v>
      </c>
      <c r="BX11" s="17">
        <v>0.21655998399863699</v>
      </c>
      <c r="BY11" s="17"/>
      <c r="BZ11" s="17">
        <v>0.21175917231355601</v>
      </c>
      <c r="CA11" s="17">
        <v>0.20079022116679399</v>
      </c>
    </row>
    <row r="12" spans="2:79" x14ac:dyDescent="0.3">
      <c r="B12" s="18" t="s">
        <v>324</v>
      </c>
      <c r="C12" s="17">
        <v>0.10977196408667</v>
      </c>
      <c r="D12" s="17">
        <v>0.111500322709293</v>
      </c>
      <c r="E12" s="17">
        <v>0.10608908122069299</v>
      </c>
      <c r="F12" s="17"/>
      <c r="G12" s="17">
        <v>5.9957175372185999E-2</v>
      </c>
      <c r="H12" s="17">
        <v>0.15977598438587301</v>
      </c>
      <c r="I12" s="17">
        <v>0.100143799764335</v>
      </c>
      <c r="J12" s="17">
        <v>0.13075458603887399</v>
      </c>
      <c r="K12" s="17">
        <v>9.1638699485014005E-2</v>
      </c>
      <c r="L12" s="17">
        <v>0.105317663797364</v>
      </c>
      <c r="M12" s="17"/>
      <c r="N12" s="17">
        <v>9.9945463735783793E-2</v>
      </c>
      <c r="O12" s="17">
        <v>0.116411459347894</v>
      </c>
      <c r="P12" s="17">
        <v>0.120577448438312</v>
      </c>
      <c r="Q12" s="17">
        <v>0.10298073035086799</v>
      </c>
      <c r="R12" s="17"/>
      <c r="S12" s="17">
        <v>8.7985001482099506E-2</v>
      </c>
      <c r="T12" s="17">
        <v>0.112792293402817</v>
      </c>
      <c r="U12" s="17">
        <v>0.183243323845836</v>
      </c>
      <c r="V12" s="17">
        <v>4.7850906175873502E-2</v>
      </c>
      <c r="W12" s="17">
        <v>9.3020970114540705E-2</v>
      </c>
      <c r="X12" s="17">
        <v>0.105288267401612</v>
      </c>
      <c r="Y12" s="17">
        <v>0.15416864441559899</v>
      </c>
      <c r="Z12" s="17">
        <v>0.126770042137612</v>
      </c>
      <c r="AA12" s="17">
        <v>7.7998326160812606E-2</v>
      </c>
      <c r="AB12" s="17">
        <v>0.17217375723230799</v>
      </c>
      <c r="AC12" s="17">
        <v>7.9277240447922698E-2</v>
      </c>
      <c r="AD12" s="17">
        <v>4.9628974706758998E-2</v>
      </c>
      <c r="AE12" s="17"/>
      <c r="AF12" s="17">
        <v>6.5818184799914206E-2</v>
      </c>
      <c r="AG12" s="17">
        <v>0.100741293754758</v>
      </c>
      <c r="AH12" s="17">
        <v>0.15158055991184599</v>
      </c>
      <c r="AI12" s="17">
        <v>9.7565036083645404E-2</v>
      </c>
      <c r="AJ12" s="17">
        <v>0.149660519540774</v>
      </c>
      <c r="AK12" s="17"/>
      <c r="AL12" s="17">
        <v>7.9356771300303802E-2</v>
      </c>
      <c r="AM12" s="17">
        <v>7.2158579129686498E-2</v>
      </c>
      <c r="AN12" s="17">
        <v>8.7916824227776399E-2</v>
      </c>
      <c r="AO12" s="17">
        <v>9.9121013317948994E-2</v>
      </c>
      <c r="AP12" s="17">
        <v>0.11389650671351299</v>
      </c>
      <c r="AQ12" s="17">
        <v>0.20838684599399901</v>
      </c>
      <c r="AR12" s="17"/>
      <c r="AS12" s="17">
        <v>0.12998190049048799</v>
      </c>
      <c r="AT12" s="17">
        <v>0.109615463776115</v>
      </c>
      <c r="AU12" s="17">
        <v>0.12390603397933</v>
      </c>
      <c r="AV12" s="17">
        <v>6.8830143825903495E-2</v>
      </c>
      <c r="AW12" s="17">
        <v>0</v>
      </c>
      <c r="AX12" s="17"/>
      <c r="AY12" s="17">
        <v>9.6701171484781398E-2</v>
      </c>
      <c r="AZ12" s="17">
        <v>0.108960844712865</v>
      </c>
      <c r="BA12" s="17">
        <v>0.151190800602507</v>
      </c>
      <c r="BB12" s="17">
        <v>0.10358530926086799</v>
      </c>
      <c r="BC12" s="17">
        <v>0</v>
      </c>
      <c r="BD12" s="17"/>
      <c r="BE12" s="17">
        <v>0.16165822231966001</v>
      </c>
      <c r="BF12" s="17">
        <v>8.7862135521789703E-2</v>
      </c>
      <c r="BG12" s="17">
        <v>9.2556736097218401E-2</v>
      </c>
      <c r="BH12" s="17">
        <v>0.14871993553868401</v>
      </c>
      <c r="BI12" s="17"/>
      <c r="BJ12" s="17">
        <v>6.6024867671773096E-2</v>
      </c>
      <c r="BK12" s="17">
        <v>3.8234320422241098E-2</v>
      </c>
      <c r="BL12" s="17">
        <v>0.16146900954061899</v>
      </c>
      <c r="BM12" s="17">
        <v>0.105770762486596</v>
      </c>
      <c r="BN12" s="17"/>
      <c r="BO12" s="17">
        <v>0.114629342536298</v>
      </c>
      <c r="BP12" s="17">
        <v>9.2767775391715906E-2</v>
      </c>
      <c r="BQ12" s="17">
        <v>0.112461491495311</v>
      </c>
      <c r="BR12" s="17"/>
      <c r="BS12" s="17">
        <v>0.10912005633672001</v>
      </c>
      <c r="BT12" s="17">
        <v>0.1114374075756</v>
      </c>
      <c r="BU12" s="17"/>
      <c r="BV12" s="17">
        <v>8.5360164732156199E-2</v>
      </c>
      <c r="BW12" s="17">
        <v>0.12253210390667101</v>
      </c>
      <c r="BX12" s="17">
        <v>8.9431236532060795E-2</v>
      </c>
      <c r="BY12" s="17"/>
      <c r="BZ12" s="17">
        <v>0.17058219066403801</v>
      </c>
      <c r="CA12" s="17">
        <v>7.0219122623140603E-2</v>
      </c>
    </row>
    <row r="13" spans="2:79" x14ac:dyDescent="0.3">
      <c r="B13" s="18" t="s">
        <v>325</v>
      </c>
      <c r="C13" s="17">
        <v>5.9534905004253298E-2</v>
      </c>
      <c r="D13" s="17">
        <v>6.3873009277151005E-2</v>
      </c>
      <c r="E13" s="17">
        <v>5.2998686449247899E-2</v>
      </c>
      <c r="F13" s="17"/>
      <c r="G13" s="17">
        <v>9.5901873926322503E-2</v>
      </c>
      <c r="H13" s="17">
        <v>5.8891090878356402E-2</v>
      </c>
      <c r="I13" s="17">
        <v>6.2493789080853103E-2</v>
      </c>
      <c r="J13" s="17">
        <v>8.4090018158869906E-2</v>
      </c>
      <c r="K13" s="17">
        <v>3.4848872475459203E-2</v>
      </c>
      <c r="L13" s="17">
        <v>2.8392211897589999E-2</v>
      </c>
      <c r="M13" s="17"/>
      <c r="N13" s="17">
        <v>3.7893470303923801E-2</v>
      </c>
      <c r="O13" s="17">
        <v>5.5354850415110797E-2</v>
      </c>
      <c r="P13" s="17">
        <v>7.1892227276086296E-2</v>
      </c>
      <c r="Q13" s="17">
        <v>7.0879691883777601E-2</v>
      </c>
      <c r="R13" s="17"/>
      <c r="S13" s="17">
        <v>6.9509829903559306E-2</v>
      </c>
      <c r="T13" s="17">
        <v>1.2008599406381401E-2</v>
      </c>
      <c r="U13" s="17">
        <v>6.8254157325207093E-2</v>
      </c>
      <c r="V13" s="17">
        <v>4.8506716307337598E-2</v>
      </c>
      <c r="W13" s="17">
        <v>3.9658702933199702E-2</v>
      </c>
      <c r="X13" s="17">
        <v>9.1768251188288796E-2</v>
      </c>
      <c r="Y13" s="17">
        <v>6.5895512216883598E-2</v>
      </c>
      <c r="Z13" s="17">
        <v>9.9360181197853004E-2</v>
      </c>
      <c r="AA13" s="17">
        <v>7.8360559273160602E-2</v>
      </c>
      <c r="AB13" s="17">
        <v>9.8236635671762607E-2</v>
      </c>
      <c r="AC13" s="17">
        <v>0</v>
      </c>
      <c r="AD13" s="17">
        <v>4.1508111898505999E-2</v>
      </c>
      <c r="AE13" s="17"/>
      <c r="AF13" s="17">
        <v>3.0837013549637499E-2</v>
      </c>
      <c r="AG13" s="17">
        <v>8.4643614680606605E-2</v>
      </c>
      <c r="AH13" s="17">
        <v>5.3371551776667803E-2</v>
      </c>
      <c r="AI13" s="17">
        <v>4.4471541572880302E-2</v>
      </c>
      <c r="AJ13" s="17">
        <v>5.6241019112170401E-2</v>
      </c>
      <c r="AK13" s="17"/>
      <c r="AL13" s="17">
        <v>9.5794226936457005E-2</v>
      </c>
      <c r="AM13" s="17">
        <v>2.84082018497364E-2</v>
      </c>
      <c r="AN13" s="17">
        <v>3.0482171258441101E-2</v>
      </c>
      <c r="AO13" s="17">
        <v>5.0625275724703198E-2</v>
      </c>
      <c r="AP13" s="17">
        <v>4.2645298830123801E-2</v>
      </c>
      <c r="AQ13" s="17">
        <v>4.7621538239597097E-2</v>
      </c>
      <c r="AR13" s="17"/>
      <c r="AS13" s="17">
        <v>2.0173531831399499E-2</v>
      </c>
      <c r="AT13" s="17">
        <v>6.0547327739706801E-2</v>
      </c>
      <c r="AU13" s="17">
        <v>8.4272920830041897E-2</v>
      </c>
      <c r="AV13" s="17">
        <v>7.0369748640143795E-2</v>
      </c>
      <c r="AW13" s="17">
        <v>0</v>
      </c>
      <c r="AX13" s="17"/>
      <c r="AY13" s="17">
        <v>3.88141219239935E-2</v>
      </c>
      <c r="AZ13" s="17">
        <v>5.8595113715309198E-2</v>
      </c>
      <c r="BA13" s="17">
        <v>8.07361082245725E-2</v>
      </c>
      <c r="BB13" s="17">
        <v>5.9593510910136198E-2</v>
      </c>
      <c r="BC13" s="17">
        <v>5.8837243981086397E-2</v>
      </c>
      <c r="BD13" s="17"/>
      <c r="BE13" s="17">
        <v>7.3407068916919005E-2</v>
      </c>
      <c r="BF13" s="17">
        <v>5.6361768354221201E-2</v>
      </c>
      <c r="BG13" s="17">
        <v>6.2684714062889196E-2</v>
      </c>
      <c r="BH13" s="17">
        <v>5.0334890829491399E-2</v>
      </c>
      <c r="BI13" s="17"/>
      <c r="BJ13" s="17">
        <v>6.8909383349313E-2</v>
      </c>
      <c r="BK13" s="17">
        <v>7.0306942672603498E-2</v>
      </c>
      <c r="BL13" s="17">
        <v>5.1612875827379098E-2</v>
      </c>
      <c r="BM13" s="17">
        <v>5.97673234218105E-2</v>
      </c>
      <c r="BN13" s="17"/>
      <c r="BO13" s="17">
        <v>5.8514830962344701E-2</v>
      </c>
      <c r="BP13" s="17">
        <v>5.7845581028040299E-2</v>
      </c>
      <c r="BQ13" s="17">
        <v>6.0252934288120098E-2</v>
      </c>
      <c r="BR13" s="17"/>
      <c r="BS13" s="17">
        <v>6.0081788370061298E-2</v>
      </c>
      <c r="BT13" s="17">
        <v>5.9241386522103701E-2</v>
      </c>
      <c r="BU13" s="17"/>
      <c r="BV13" s="17">
        <v>7.4250081150880207E-2</v>
      </c>
      <c r="BW13" s="17">
        <v>4.3105974506801502E-2</v>
      </c>
      <c r="BX13" s="17">
        <v>7.7221129285917095E-2</v>
      </c>
      <c r="BY13" s="17"/>
      <c r="BZ13" s="17">
        <v>2.8216782987846099E-2</v>
      </c>
      <c r="CA13" s="17">
        <v>0.109522097602739</v>
      </c>
    </row>
    <row r="14" spans="2:79" x14ac:dyDescent="0.3">
      <c r="B14" s="18" t="s">
        <v>326</v>
      </c>
      <c r="C14" s="17">
        <v>2.8171646080723999E-2</v>
      </c>
      <c r="D14" s="17">
        <v>2.3379135869724201E-2</v>
      </c>
      <c r="E14" s="17">
        <v>3.3315692796378901E-2</v>
      </c>
      <c r="F14" s="17"/>
      <c r="G14" s="17">
        <v>3.91522348833271E-2</v>
      </c>
      <c r="H14" s="17">
        <v>3.6710211514529703E-2</v>
      </c>
      <c r="I14" s="17">
        <v>4.4998253281379998E-2</v>
      </c>
      <c r="J14" s="17">
        <v>1.86081383413461E-2</v>
      </c>
      <c r="K14" s="17">
        <v>1.91561282725486E-2</v>
      </c>
      <c r="L14" s="17">
        <v>1.32670907129681E-2</v>
      </c>
      <c r="M14" s="17"/>
      <c r="N14" s="17">
        <v>2.4377891334539201E-2</v>
      </c>
      <c r="O14" s="17">
        <v>2.7248446429018299E-2</v>
      </c>
      <c r="P14" s="17">
        <v>2.7575979826305299E-2</v>
      </c>
      <c r="Q14" s="17">
        <v>3.5063883388152702E-2</v>
      </c>
      <c r="R14" s="17"/>
      <c r="S14" s="17">
        <v>5.8255320352387903E-2</v>
      </c>
      <c r="T14" s="17">
        <v>2.1426118112024699E-2</v>
      </c>
      <c r="U14" s="17">
        <v>5.1789257952406603E-2</v>
      </c>
      <c r="V14" s="17">
        <v>1.9282669743248E-2</v>
      </c>
      <c r="W14" s="17">
        <v>3.6473391993357598E-2</v>
      </c>
      <c r="X14" s="17">
        <v>3.6978559367446699E-2</v>
      </c>
      <c r="Y14" s="17">
        <v>1.5152022769267699E-2</v>
      </c>
      <c r="Z14" s="17">
        <v>7.4256458910665096E-2</v>
      </c>
      <c r="AA14" s="17">
        <v>0</v>
      </c>
      <c r="AB14" s="17">
        <v>0</v>
      </c>
      <c r="AC14" s="17">
        <v>3.8258494506221499E-2</v>
      </c>
      <c r="AD14" s="17">
        <v>0</v>
      </c>
      <c r="AE14" s="17"/>
      <c r="AF14" s="17">
        <v>4.1429839657658202E-2</v>
      </c>
      <c r="AG14" s="17">
        <v>3.3871156321067603E-2</v>
      </c>
      <c r="AH14" s="17">
        <v>1.58542302938194E-2</v>
      </c>
      <c r="AI14" s="17">
        <v>3.2640959213639999E-2</v>
      </c>
      <c r="AJ14" s="17">
        <v>2.3402382200669401E-2</v>
      </c>
      <c r="AK14" s="17"/>
      <c r="AL14" s="17">
        <v>3.7949317295342802E-2</v>
      </c>
      <c r="AM14" s="17">
        <v>5.0111530388105598E-2</v>
      </c>
      <c r="AN14" s="17">
        <v>6.4694907742927202E-2</v>
      </c>
      <c r="AO14" s="17">
        <v>1.9543516206670799E-2</v>
      </c>
      <c r="AP14" s="17">
        <v>1.9770513778603799E-2</v>
      </c>
      <c r="AQ14" s="17">
        <v>0</v>
      </c>
      <c r="AR14" s="17"/>
      <c r="AS14" s="17">
        <v>6.9710662917124994E-2</v>
      </c>
      <c r="AT14" s="17">
        <v>2.3740095034120799E-2</v>
      </c>
      <c r="AU14" s="17">
        <v>1.8364114464173999E-2</v>
      </c>
      <c r="AV14" s="17">
        <v>0</v>
      </c>
      <c r="AW14" s="17">
        <v>7.8996333274288996E-2</v>
      </c>
      <c r="AX14" s="17"/>
      <c r="AY14" s="17">
        <v>2.6746602196443901E-2</v>
      </c>
      <c r="AZ14" s="17">
        <v>2.6529931922134299E-2</v>
      </c>
      <c r="BA14" s="17">
        <v>4.34913340119518E-2</v>
      </c>
      <c r="BB14" s="17">
        <v>1.10126649024737E-2</v>
      </c>
      <c r="BC14" s="17">
        <v>3.0353590329514599E-2</v>
      </c>
      <c r="BD14" s="17"/>
      <c r="BE14" s="17">
        <v>8.6081299197497699E-2</v>
      </c>
      <c r="BF14" s="17">
        <v>4.6661023679041402E-2</v>
      </c>
      <c r="BG14" s="17">
        <v>3.03447704505121E-2</v>
      </c>
      <c r="BH14" s="17">
        <v>5.0507568084649504E-3</v>
      </c>
      <c r="BI14" s="17"/>
      <c r="BJ14" s="17">
        <v>2.1548141318937002E-2</v>
      </c>
      <c r="BK14" s="17">
        <v>0.136026996157282</v>
      </c>
      <c r="BL14" s="17">
        <v>2.4950610626726401E-2</v>
      </c>
      <c r="BM14" s="17">
        <v>1.6992141074501001E-2</v>
      </c>
      <c r="BN14" s="17"/>
      <c r="BO14" s="17">
        <v>4.4865134484020401E-2</v>
      </c>
      <c r="BP14" s="17">
        <v>2.0142821104444E-2</v>
      </c>
      <c r="BQ14" s="17">
        <v>2.62266199129138E-2</v>
      </c>
      <c r="BR14" s="17"/>
      <c r="BS14" s="17">
        <v>2.9412797442967601E-2</v>
      </c>
      <c r="BT14" s="17">
        <v>2.67270990175951E-2</v>
      </c>
      <c r="BU14" s="17"/>
      <c r="BV14" s="17">
        <v>2.93800614601945E-2</v>
      </c>
      <c r="BW14" s="17">
        <v>2.18628887394813E-2</v>
      </c>
      <c r="BX14" s="17">
        <v>3.4127408280090601E-2</v>
      </c>
      <c r="BY14" s="17"/>
      <c r="BZ14" s="17">
        <v>2.36200510717192E-2</v>
      </c>
      <c r="CA14" s="17">
        <v>2.1541248741871299E-2</v>
      </c>
    </row>
    <row r="15" spans="2:79" x14ac:dyDescent="0.3">
      <c r="B15" s="18" t="s">
        <v>327</v>
      </c>
      <c r="C15" s="19">
        <v>6.9987554522906803E-3</v>
      </c>
      <c r="D15" s="19">
        <v>8.5255857359825896E-3</v>
      </c>
      <c r="E15" s="19">
        <v>5.4882711883421703E-3</v>
      </c>
      <c r="F15" s="19"/>
      <c r="G15" s="19">
        <v>1.9673130278538099E-2</v>
      </c>
      <c r="H15" s="19">
        <v>0</v>
      </c>
      <c r="I15" s="19">
        <v>9.29084473987901E-3</v>
      </c>
      <c r="J15" s="19">
        <v>0</v>
      </c>
      <c r="K15" s="19">
        <v>1.80410037449318E-2</v>
      </c>
      <c r="L15" s="19">
        <v>0</v>
      </c>
      <c r="M15" s="19"/>
      <c r="N15" s="19">
        <v>0</v>
      </c>
      <c r="O15" s="19">
        <v>6.8714621912385702E-3</v>
      </c>
      <c r="P15" s="19">
        <v>1.4975724391966601E-2</v>
      </c>
      <c r="Q15" s="19">
        <v>6.2153700734615003E-3</v>
      </c>
      <c r="R15" s="19"/>
      <c r="S15" s="19">
        <v>0</v>
      </c>
      <c r="T15" s="19">
        <v>9.2994952430889392E-3</v>
      </c>
      <c r="U15" s="19">
        <v>1.6232914263356699E-2</v>
      </c>
      <c r="V15" s="19">
        <v>0</v>
      </c>
      <c r="W15" s="19">
        <v>1.7127664009569901E-2</v>
      </c>
      <c r="X15" s="19">
        <v>0</v>
      </c>
      <c r="Y15" s="19">
        <v>0</v>
      </c>
      <c r="Z15" s="19">
        <v>0</v>
      </c>
      <c r="AA15" s="19">
        <v>0</v>
      </c>
      <c r="AB15" s="19">
        <v>3.2543502889587399E-2</v>
      </c>
      <c r="AC15" s="19">
        <v>0</v>
      </c>
      <c r="AD15" s="19">
        <v>0</v>
      </c>
      <c r="AE15" s="19"/>
      <c r="AF15" s="19">
        <v>1.48173348251105E-2</v>
      </c>
      <c r="AG15" s="19">
        <v>0</v>
      </c>
      <c r="AH15" s="19">
        <v>0</v>
      </c>
      <c r="AI15" s="19">
        <v>0</v>
      </c>
      <c r="AJ15" s="19">
        <v>0</v>
      </c>
      <c r="AK15" s="19"/>
      <c r="AL15" s="19">
        <v>0</v>
      </c>
      <c r="AM15" s="19">
        <v>9.11347694497683E-3</v>
      </c>
      <c r="AN15" s="19">
        <v>0</v>
      </c>
      <c r="AO15" s="19">
        <v>1.1095295434970801E-2</v>
      </c>
      <c r="AP15" s="19">
        <v>2.1748767670585801E-2</v>
      </c>
      <c r="AQ15" s="19">
        <v>0</v>
      </c>
      <c r="AR15" s="19"/>
      <c r="AS15" s="19">
        <v>0</v>
      </c>
      <c r="AT15" s="19">
        <v>8.1296940189653707E-3</v>
      </c>
      <c r="AU15" s="19">
        <v>5.7305090954583504E-3</v>
      </c>
      <c r="AV15" s="19">
        <v>0</v>
      </c>
      <c r="AW15" s="19">
        <v>9.1467810679379105E-2</v>
      </c>
      <c r="AX15" s="19"/>
      <c r="AY15" s="19">
        <v>5.6867566355201403E-3</v>
      </c>
      <c r="AZ15" s="19">
        <v>3.6420872754986898E-3</v>
      </c>
      <c r="BA15" s="19">
        <v>6.5440083610760497E-3</v>
      </c>
      <c r="BB15" s="19">
        <v>2.4783164414544801E-2</v>
      </c>
      <c r="BC15" s="19">
        <v>0</v>
      </c>
      <c r="BD15" s="19"/>
      <c r="BE15" s="19">
        <v>4.4861612158127097E-2</v>
      </c>
      <c r="BF15" s="19">
        <v>0</v>
      </c>
      <c r="BG15" s="19">
        <v>1.1023917041948701E-2</v>
      </c>
      <c r="BH15" s="19">
        <v>0</v>
      </c>
      <c r="BI15" s="19"/>
      <c r="BJ15" s="19">
        <v>2.0469973069094701E-2</v>
      </c>
      <c r="BK15" s="19">
        <v>1.7230871986755401E-2</v>
      </c>
      <c r="BL15" s="19">
        <v>0</v>
      </c>
      <c r="BM15" s="19">
        <v>5.2303767692289099E-3</v>
      </c>
      <c r="BN15" s="19"/>
      <c r="BO15" s="19">
        <v>1.8878021066722601E-2</v>
      </c>
      <c r="BP15" s="19">
        <v>0</v>
      </c>
      <c r="BQ15" s="19">
        <v>5.8450812341657001E-3</v>
      </c>
      <c r="BR15" s="19"/>
      <c r="BS15" s="19">
        <v>7.5600758308768399E-3</v>
      </c>
      <c r="BT15" s="19">
        <v>6.30365267703292E-3</v>
      </c>
      <c r="BU15" s="19"/>
      <c r="BV15" s="19">
        <v>6.1794120376287504E-3</v>
      </c>
      <c r="BW15" s="19">
        <v>4.2840300854200403E-3</v>
      </c>
      <c r="BX15" s="19">
        <v>1.1771729603784699E-2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702</v>
      </c>
      <c r="D7" s="10">
        <v>348</v>
      </c>
      <c r="E7" s="10">
        <v>351</v>
      </c>
      <c r="F7" s="10"/>
      <c r="G7" s="10">
        <v>103</v>
      </c>
      <c r="H7" s="10">
        <v>111</v>
      </c>
      <c r="I7" s="10">
        <v>124</v>
      </c>
      <c r="J7" s="10">
        <v>105</v>
      </c>
      <c r="K7" s="10">
        <v>112</v>
      </c>
      <c r="L7" s="10">
        <v>147</v>
      </c>
      <c r="M7" s="10"/>
      <c r="N7" s="10">
        <v>208</v>
      </c>
      <c r="O7" s="10">
        <v>164</v>
      </c>
      <c r="P7" s="10">
        <v>180</v>
      </c>
      <c r="Q7" s="10">
        <v>148</v>
      </c>
      <c r="R7" s="10"/>
      <c r="S7" s="10">
        <v>95</v>
      </c>
      <c r="T7" s="10">
        <v>100</v>
      </c>
      <c r="U7" s="10">
        <v>58</v>
      </c>
      <c r="V7" s="10">
        <v>62</v>
      </c>
      <c r="W7" s="10">
        <v>53</v>
      </c>
      <c r="X7" s="10">
        <v>59</v>
      </c>
      <c r="Y7" s="10">
        <v>65</v>
      </c>
      <c r="Z7" s="10">
        <v>25</v>
      </c>
      <c r="AA7" s="10">
        <v>79</v>
      </c>
      <c r="AB7" s="10">
        <v>59</v>
      </c>
      <c r="AC7" s="10">
        <v>25</v>
      </c>
      <c r="AD7" s="10">
        <v>22</v>
      </c>
      <c r="AE7" s="10"/>
      <c r="AF7" s="10">
        <v>132</v>
      </c>
      <c r="AG7" s="10">
        <v>248</v>
      </c>
      <c r="AH7" s="10">
        <v>55</v>
      </c>
      <c r="AI7" s="10">
        <v>96</v>
      </c>
      <c r="AJ7" s="10">
        <v>40</v>
      </c>
      <c r="AK7" s="10"/>
      <c r="AL7" s="10">
        <v>180</v>
      </c>
      <c r="AM7" s="10">
        <v>108</v>
      </c>
      <c r="AN7" s="10">
        <v>60</v>
      </c>
      <c r="AO7" s="10">
        <v>161</v>
      </c>
      <c r="AP7" s="10">
        <v>46</v>
      </c>
      <c r="AQ7" s="10">
        <v>71</v>
      </c>
      <c r="AR7" s="10"/>
      <c r="AS7" s="10">
        <v>110</v>
      </c>
      <c r="AT7" s="10">
        <v>349</v>
      </c>
      <c r="AU7" s="10">
        <v>160</v>
      </c>
      <c r="AV7" s="10">
        <v>70</v>
      </c>
      <c r="AW7" s="10">
        <v>12</v>
      </c>
      <c r="AX7" s="10"/>
      <c r="AY7" s="10">
        <v>170</v>
      </c>
      <c r="AZ7" s="10">
        <v>277</v>
      </c>
      <c r="BA7" s="10">
        <v>139</v>
      </c>
      <c r="BB7" s="10">
        <v>82</v>
      </c>
      <c r="BC7" s="10">
        <v>30</v>
      </c>
      <c r="BD7" s="10"/>
      <c r="BE7" s="10">
        <v>27</v>
      </c>
      <c r="BF7" s="10">
        <v>132</v>
      </c>
      <c r="BG7" s="10">
        <v>340</v>
      </c>
      <c r="BH7" s="10">
        <v>200</v>
      </c>
      <c r="BI7" s="10"/>
      <c r="BJ7" s="10">
        <v>97</v>
      </c>
      <c r="BK7" s="10">
        <v>53</v>
      </c>
      <c r="BL7" s="10">
        <v>170</v>
      </c>
      <c r="BM7" s="10">
        <v>378</v>
      </c>
      <c r="BN7" s="10"/>
      <c r="BO7" s="10">
        <v>104</v>
      </c>
      <c r="BP7" s="10">
        <v>101</v>
      </c>
      <c r="BQ7" s="10">
        <v>496</v>
      </c>
      <c r="BR7" s="10"/>
      <c r="BS7" s="10">
        <v>404</v>
      </c>
      <c r="BT7" s="10">
        <v>296</v>
      </c>
      <c r="BU7" s="10"/>
      <c r="BV7" s="10">
        <v>164</v>
      </c>
      <c r="BW7" s="10">
        <v>266</v>
      </c>
      <c r="BX7" s="10">
        <v>237</v>
      </c>
      <c r="BY7" s="10"/>
      <c r="BZ7" s="10">
        <v>41</v>
      </c>
      <c r="CA7" s="10">
        <v>43</v>
      </c>
    </row>
    <row r="8" spans="2:79" ht="30" customHeight="1" x14ac:dyDescent="0.3">
      <c r="B8" s="11" t="s">
        <v>20</v>
      </c>
      <c r="C8" s="11">
        <v>701</v>
      </c>
      <c r="D8" s="11">
        <v>354</v>
      </c>
      <c r="E8" s="11">
        <v>345</v>
      </c>
      <c r="F8" s="11"/>
      <c r="G8" s="11">
        <v>96</v>
      </c>
      <c r="H8" s="11">
        <v>118</v>
      </c>
      <c r="I8" s="11">
        <v>124</v>
      </c>
      <c r="J8" s="11">
        <v>123</v>
      </c>
      <c r="K8" s="11">
        <v>103</v>
      </c>
      <c r="L8" s="11">
        <v>137</v>
      </c>
      <c r="M8" s="11"/>
      <c r="N8" s="11">
        <v>192</v>
      </c>
      <c r="O8" s="11">
        <v>168</v>
      </c>
      <c r="P8" s="11">
        <v>188</v>
      </c>
      <c r="Q8" s="11">
        <v>152</v>
      </c>
      <c r="R8" s="11"/>
      <c r="S8" s="11">
        <v>91</v>
      </c>
      <c r="T8" s="11">
        <v>95</v>
      </c>
      <c r="U8" s="11">
        <v>58</v>
      </c>
      <c r="V8" s="11">
        <v>61</v>
      </c>
      <c r="W8" s="11">
        <v>53</v>
      </c>
      <c r="X8" s="11">
        <v>57</v>
      </c>
      <c r="Y8" s="11">
        <v>60</v>
      </c>
      <c r="Z8" s="11">
        <v>27</v>
      </c>
      <c r="AA8" s="11">
        <v>73</v>
      </c>
      <c r="AB8" s="11">
        <v>67</v>
      </c>
      <c r="AC8" s="11">
        <v>33</v>
      </c>
      <c r="AD8" s="11">
        <v>27</v>
      </c>
      <c r="AE8" s="11"/>
      <c r="AF8" s="11">
        <v>126</v>
      </c>
      <c r="AG8" s="11">
        <v>246</v>
      </c>
      <c r="AH8" s="11">
        <v>55</v>
      </c>
      <c r="AI8" s="11">
        <v>97</v>
      </c>
      <c r="AJ8" s="11">
        <v>40</v>
      </c>
      <c r="AK8" s="11"/>
      <c r="AL8" s="11">
        <v>175</v>
      </c>
      <c r="AM8" s="11">
        <v>104</v>
      </c>
      <c r="AN8" s="11">
        <v>59</v>
      </c>
      <c r="AO8" s="11">
        <v>162</v>
      </c>
      <c r="AP8" s="11">
        <v>46</v>
      </c>
      <c r="AQ8" s="11">
        <v>73</v>
      </c>
      <c r="AR8" s="11"/>
      <c r="AS8" s="11">
        <v>108</v>
      </c>
      <c r="AT8" s="11">
        <v>349</v>
      </c>
      <c r="AU8" s="11">
        <v>160</v>
      </c>
      <c r="AV8" s="11">
        <v>70</v>
      </c>
      <c r="AW8" s="11">
        <v>13</v>
      </c>
      <c r="AX8" s="11"/>
      <c r="AY8" s="11">
        <v>167</v>
      </c>
      <c r="AZ8" s="11">
        <v>278</v>
      </c>
      <c r="BA8" s="11">
        <v>140</v>
      </c>
      <c r="BB8" s="11">
        <v>82</v>
      </c>
      <c r="BC8" s="11">
        <v>31</v>
      </c>
      <c r="BD8" s="11"/>
      <c r="BE8" s="11">
        <v>26</v>
      </c>
      <c r="BF8" s="11">
        <v>133</v>
      </c>
      <c r="BG8" s="11">
        <v>341</v>
      </c>
      <c r="BH8" s="11">
        <v>199</v>
      </c>
      <c r="BI8" s="11"/>
      <c r="BJ8" s="11">
        <v>101</v>
      </c>
      <c r="BK8" s="11">
        <v>51</v>
      </c>
      <c r="BL8" s="11">
        <v>171</v>
      </c>
      <c r="BM8" s="11">
        <v>374</v>
      </c>
      <c r="BN8" s="11"/>
      <c r="BO8" s="11">
        <v>108</v>
      </c>
      <c r="BP8" s="11">
        <v>101</v>
      </c>
      <c r="BQ8" s="11">
        <v>492</v>
      </c>
      <c r="BR8" s="11"/>
      <c r="BS8" s="11">
        <v>399</v>
      </c>
      <c r="BT8" s="11">
        <v>300</v>
      </c>
      <c r="BU8" s="11"/>
      <c r="BV8" s="11">
        <v>164</v>
      </c>
      <c r="BW8" s="11">
        <v>269</v>
      </c>
      <c r="BX8" s="11">
        <v>233</v>
      </c>
      <c r="BY8" s="11"/>
      <c r="BZ8" s="11">
        <v>42</v>
      </c>
      <c r="CA8" s="11">
        <v>42</v>
      </c>
    </row>
    <row r="9" spans="2:79" x14ac:dyDescent="0.3">
      <c r="B9" s="18" t="s">
        <v>321</v>
      </c>
      <c r="C9" s="17">
        <v>0.15446145343981699</v>
      </c>
      <c r="D9" s="17">
        <v>0.17501845744153199</v>
      </c>
      <c r="E9" s="17">
        <v>0.13460845375964001</v>
      </c>
      <c r="F9" s="17"/>
      <c r="G9" s="17">
        <v>0.16866724935737601</v>
      </c>
      <c r="H9" s="17">
        <v>0.20970681863666199</v>
      </c>
      <c r="I9" s="17">
        <v>0.162453118932818</v>
      </c>
      <c r="J9" s="17">
        <v>0.116907042416752</v>
      </c>
      <c r="K9" s="17">
        <v>0.164878452740116</v>
      </c>
      <c r="L9" s="17">
        <v>0.115674660154959</v>
      </c>
      <c r="M9" s="17"/>
      <c r="N9" s="17">
        <v>0.22292544056425601</v>
      </c>
      <c r="O9" s="17">
        <v>0.127309936641743</v>
      </c>
      <c r="P9" s="17">
        <v>0.12772011156148</v>
      </c>
      <c r="Q9" s="17">
        <v>0.13326249917192601</v>
      </c>
      <c r="R9" s="17"/>
      <c r="S9" s="17">
        <v>0.19397326904914799</v>
      </c>
      <c r="T9" s="17">
        <v>0.11743073570049201</v>
      </c>
      <c r="U9" s="17">
        <v>0.117489944166511</v>
      </c>
      <c r="V9" s="17">
        <v>0.15092308284481801</v>
      </c>
      <c r="W9" s="17">
        <v>0.16249548477680101</v>
      </c>
      <c r="X9" s="17">
        <v>9.4753811849918004E-2</v>
      </c>
      <c r="Y9" s="17">
        <v>0.105909791225428</v>
      </c>
      <c r="Z9" s="17">
        <v>9.0488893287254402E-2</v>
      </c>
      <c r="AA9" s="17">
        <v>0.16633336204348101</v>
      </c>
      <c r="AB9" s="17">
        <v>0.29196798790427198</v>
      </c>
      <c r="AC9" s="17">
        <v>0.13836533237460399</v>
      </c>
      <c r="AD9" s="17">
        <v>0.17135937001798299</v>
      </c>
      <c r="AE9" s="17"/>
      <c r="AF9" s="17">
        <v>0.15023560178701301</v>
      </c>
      <c r="AG9" s="17">
        <v>0.16422418691353199</v>
      </c>
      <c r="AH9" s="17">
        <v>0.16724676693819601</v>
      </c>
      <c r="AI9" s="17">
        <v>0.17069644799891501</v>
      </c>
      <c r="AJ9" s="17">
        <v>8.5588647667369705E-2</v>
      </c>
      <c r="AK9" s="17"/>
      <c r="AL9" s="17">
        <v>0.20277157382737901</v>
      </c>
      <c r="AM9" s="17">
        <v>0.19837108578312301</v>
      </c>
      <c r="AN9" s="17">
        <v>0.17561635806415701</v>
      </c>
      <c r="AO9" s="17">
        <v>0.14381119623121699</v>
      </c>
      <c r="AP9" s="17">
        <v>9.5377361505774E-2</v>
      </c>
      <c r="AQ9" s="17">
        <v>7.3051487613374197E-2</v>
      </c>
      <c r="AR9" s="17"/>
      <c r="AS9" s="17">
        <v>0.182480774810963</v>
      </c>
      <c r="AT9" s="17">
        <v>0.16578696836273199</v>
      </c>
      <c r="AU9" s="17">
        <v>0.102345205288478</v>
      </c>
      <c r="AV9" s="17">
        <v>0.16120478432101101</v>
      </c>
      <c r="AW9" s="17">
        <v>0.23664438007136701</v>
      </c>
      <c r="AX9" s="17"/>
      <c r="AY9" s="17">
        <v>0.20814577631923301</v>
      </c>
      <c r="AZ9" s="17">
        <v>0.15202017883271901</v>
      </c>
      <c r="BA9" s="17">
        <v>8.8747015099214899E-2</v>
      </c>
      <c r="BB9" s="17">
        <v>0.13229632367483399</v>
      </c>
      <c r="BC9" s="17">
        <v>0.26188763671443999</v>
      </c>
      <c r="BD9" s="17"/>
      <c r="BE9" s="17">
        <v>9.92996503743373E-2</v>
      </c>
      <c r="BF9" s="17">
        <v>9.3294545892309802E-2</v>
      </c>
      <c r="BG9" s="17">
        <v>0.16220876179334101</v>
      </c>
      <c r="BH9" s="17">
        <v>0.18195234843175601</v>
      </c>
      <c r="BI9" s="17"/>
      <c r="BJ9" s="17">
        <v>8.3321238524720995E-2</v>
      </c>
      <c r="BK9" s="17">
        <v>0.21169447596836399</v>
      </c>
      <c r="BL9" s="17">
        <v>0.14612582877386299</v>
      </c>
      <c r="BM9" s="17">
        <v>0.171259326575014</v>
      </c>
      <c r="BN9" s="17"/>
      <c r="BO9" s="17">
        <v>0.162530075596486</v>
      </c>
      <c r="BP9" s="17">
        <v>9.6075814275051505E-2</v>
      </c>
      <c r="BQ9" s="17">
        <v>0.16502717431987099</v>
      </c>
      <c r="BR9" s="17"/>
      <c r="BS9" s="17">
        <v>0.16909438565768301</v>
      </c>
      <c r="BT9" s="17">
        <v>0.13291407912095701</v>
      </c>
      <c r="BU9" s="17"/>
      <c r="BV9" s="17">
        <v>0.153744171940185</v>
      </c>
      <c r="BW9" s="17">
        <v>0.12950869599117601</v>
      </c>
      <c r="BX9" s="17">
        <v>0.18799759229232599</v>
      </c>
      <c r="BY9" s="17"/>
      <c r="BZ9" s="17">
        <v>0.20072990766802901</v>
      </c>
      <c r="CA9" s="17">
        <v>0.19571624920933001</v>
      </c>
    </row>
    <row r="10" spans="2:79" x14ac:dyDescent="0.3">
      <c r="B10" s="18" t="s">
        <v>322</v>
      </c>
      <c r="C10" s="17">
        <v>0.23157063831580699</v>
      </c>
      <c r="D10" s="17">
        <v>0.23026153776812999</v>
      </c>
      <c r="E10" s="17">
        <v>0.232211353655146</v>
      </c>
      <c r="F10" s="17"/>
      <c r="G10" s="17">
        <v>0.28626900580038001</v>
      </c>
      <c r="H10" s="17">
        <v>0.20993527971984999</v>
      </c>
      <c r="I10" s="17">
        <v>0.205501846983414</v>
      </c>
      <c r="J10" s="17">
        <v>0.23739471333918499</v>
      </c>
      <c r="K10" s="17">
        <v>0.22314251962321199</v>
      </c>
      <c r="L10" s="17">
        <v>0.23649212077099499</v>
      </c>
      <c r="M10" s="17"/>
      <c r="N10" s="17">
        <v>0.23483789441203601</v>
      </c>
      <c r="O10" s="17">
        <v>0.24893500520959899</v>
      </c>
      <c r="P10" s="17">
        <v>0.19189879973284199</v>
      </c>
      <c r="Q10" s="17">
        <v>0.26022998097786298</v>
      </c>
      <c r="R10" s="17"/>
      <c r="S10" s="17">
        <v>0.29949267441865901</v>
      </c>
      <c r="T10" s="17">
        <v>0.21990649263612599</v>
      </c>
      <c r="U10" s="17">
        <v>0.21116424292654801</v>
      </c>
      <c r="V10" s="17">
        <v>0.26034974872146399</v>
      </c>
      <c r="W10" s="17">
        <v>0.23555341848058001</v>
      </c>
      <c r="X10" s="17">
        <v>0.23831074045727299</v>
      </c>
      <c r="Y10" s="17">
        <v>0.25323452260670998</v>
      </c>
      <c r="Z10" s="17">
        <v>0.15639169895121899</v>
      </c>
      <c r="AA10" s="17">
        <v>0.28694977123159099</v>
      </c>
      <c r="AB10" s="17">
        <v>0.13600742088746301</v>
      </c>
      <c r="AC10" s="17">
        <v>0.12137822225908999</v>
      </c>
      <c r="AD10" s="17">
        <v>0.24894838045781301</v>
      </c>
      <c r="AE10" s="17"/>
      <c r="AF10" s="17">
        <v>0.21544017882198499</v>
      </c>
      <c r="AG10" s="17">
        <v>0.24424618227015699</v>
      </c>
      <c r="AH10" s="17">
        <v>0.286093964383762</v>
      </c>
      <c r="AI10" s="17">
        <v>0.14068685415284801</v>
      </c>
      <c r="AJ10" s="17">
        <v>0.283262185756542</v>
      </c>
      <c r="AK10" s="17"/>
      <c r="AL10" s="17">
        <v>0.2882030579173</v>
      </c>
      <c r="AM10" s="17">
        <v>0.228462861184446</v>
      </c>
      <c r="AN10" s="17">
        <v>0.26531897023016399</v>
      </c>
      <c r="AO10" s="17">
        <v>0.15876197704619699</v>
      </c>
      <c r="AP10" s="17">
        <v>0.28832274966858201</v>
      </c>
      <c r="AQ10" s="17">
        <v>0.13829190071918099</v>
      </c>
      <c r="AR10" s="17"/>
      <c r="AS10" s="17">
        <v>0.29656901974930699</v>
      </c>
      <c r="AT10" s="17">
        <v>0.223096024355492</v>
      </c>
      <c r="AU10" s="17">
        <v>0.21464849339756101</v>
      </c>
      <c r="AV10" s="17">
        <v>0.22355996246531601</v>
      </c>
      <c r="AW10" s="17">
        <v>0.18831708783425999</v>
      </c>
      <c r="AX10" s="17"/>
      <c r="AY10" s="17">
        <v>0.22710178608904999</v>
      </c>
      <c r="AZ10" s="17">
        <v>0.24130483893858101</v>
      </c>
      <c r="BA10" s="17">
        <v>0.238425535750871</v>
      </c>
      <c r="BB10" s="17">
        <v>0.230728185303162</v>
      </c>
      <c r="BC10" s="17">
        <v>0.13824483693721501</v>
      </c>
      <c r="BD10" s="17"/>
      <c r="BE10" s="17">
        <v>0.259130432245128</v>
      </c>
      <c r="BF10" s="17">
        <v>0.25579201009941499</v>
      </c>
      <c r="BG10" s="17">
        <v>0.23783813887162999</v>
      </c>
      <c r="BH10" s="17">
        <v>0.20447254311151999</v>
      </c>
      <c r="BI10" s="17"/>
      <c r="BJ10" s="17">
        <v>0.209001993100288</v>
      </c>
      <c r="BK10" s="17">
        <v>0.23571987866363101</v>
      </c>
      <c r="BL10" s="17">
        <v>0.248010256314282</v>
      </c>
      <c r="BM10" s="17">
        <v>0.22651167889936699</v>
      </c>
      <c r="BN10" s="17"/>
      <c r="BO10" s="17">
        <v>0.25476815585825702</v>
      </c>
      <c r="BP10" s="17">
        <v>0.26798517376678899</v>
      </c>
      <c r="BQ10" s="17">
        <v>0.21961365227954699</v>
      </c>
      <c r="BR10" s="17"/>
      <c r="BS10" s="17">
        <v>0.243518657789114</v>
      </c>
      <c r="BT10" s="17">
        <v>0.217376195023149</v>
      </c>
      <c r="BU10" s="17"/>
      <c r="BV10" s="17">
        <v>0.25592340291385801</v>
      </c>
      <c r="BW10" s="17">
        <v>0.23376406088309301</v>
      </c>
      <c r="BX10" s="17">
        <v>0.20979928145859</v>
      </c>
      <c r="BY10" s="17"/>
      <c r="BZ10" s="17">
        <v>0.192777484263564</v>
      </c>
      <c r="CA10" s="17">
        <v>0.27615310336983501</v>
      </c>
    </row>
    <row r="11" spans="2:79" x14ac:dyDescent="0.3">
      <c r="B11" s="18" t="s">
        <v>323</v>
      </c>
      <c r="C11" s="17">
        <v>0.26046644149446502</v>
      </c>
      <c r="D11" s="17">
        <v>0.23615726075884</v>
      </c>
      <c r="E11" s="17">
        <v>0.28471201348485198</v>
      </c>
      <c r="F11" s="17"/>
      <c r="G11" s="17">
        <v>0.32729107458444101</v>
      </c>
      <c r="H11" s="17">
        <v>0.231236866013662</v>
      </c>
      <c r="I11" s="17">
        <v>0.26926903573331201</v>
      </c>
      <c r="J11" s="17">
        <v>0.26177817010957699</v>
      </c>
      <c r="K11" s="17">
        <v>0.26760250819037001</v>
      </c>
      <c r="L11" s="17">
        <v>0.22410632636332001</v>
      </c>
      <c r="M11" s="17"/>
      <c r="N11" s="17">
        <v>0.253608240308349</v>
      </c>
      <c r="O11" s="17">
        <v>0.25472420887012898</v>
      </c>
      <c r="P11" s="17">
        <v>0.287563466308281</v>
      </c>
      <c r="Q11" s="17">
        <v>0.245542727252897</v>
      </c>
      <c r="R11" s="17"/>
      <c r="S11" s="17">
        <v>0.22835031355732099</v>
      </c>
      <c r="T11" s="17">
        <v>0.29880064025963199</v>
      </c>
      <c r="U11" s="17">
        <v>0.23255639465141101</v>
      </c>
      <c r="V11" s="17">
        <v>0.25925618753730001</v>
      </c>
      <c r="W11" s="17">
        <v>0.28442093241454203</v>
      </c>
      <c r="X11" s="17">
        <v>0.30225795157785301</v>
      </c>
      <c r="Y11" s="17">
        <v>0.25235430317592</v>
      </c>
      <c r="Z11" s="17">
        <v>0.26294900958513601</v>
      </c>
      <c r="AA11" s="17">
        <v>0.27620139151478301</v>
      </c>
      <c r="AB11" s="17">
        <v>0.126538509900227</v>
      </c>
      <c r="AC11" s="17">
        <v>0.37301977737702202</v>
      </c>
      <c r="AD11" s="17">
        <v>0.32814649923365302</v>
      </c>
      <c r="AE11" s="17"/>
      <c r="AF11" s="17">
        <v>0.255261847694499</v>
      </c>
      <c r="AG11" s="17">
        <v>0.30517681657373302</v>
      </c>
      <c r="AH11" s="17">
        <v>0.20952771098745701</v>
      </c>
      <c r="AI11" s="17">
        <v>0.16873282355177999</v>
      </c>
      <c r="AJ11" s="17">
        <v>0.23390227619120099</v>
      </c>
      <c r="AK11" s="17"/>
      <c r="AL11" s="17">
        <v>0.25437784866836599</v>
      </c>
      <c r="AM11" s="17">
        <v>0.250627124188329</v>
      </c>
      <c r="AN11" s="17">
        <v>0.26393729417388501</v>
      </c>
      <c r="AO11" s="17">
        <v>0.222756778377173</v>
      </c>
      <c r="AP11" s="17">
        <v>0.33387943035117601</v>
      </c>
      <c r="AQ11" s="17">
        <v>0.388567819415016</v>
      </c>
      <c r="AR11" s="17"/>
      <c r="AS11" s="17">
        <v>0.217316853957742</v>
      </c>
      <c r="AT11" s="17">
        <v>0.28617340130506203</v>
      </c>
      <c r="AU11" s="17">
        <v>0.28580872794093498</v>
      </c>
      <c r="AV11" s="17">
        <v>0.17825487891226399</v>
      </c>
      <c r="AW11" s="17">
        <v>7.8996333274288996E-2</v>
      </c>
      <c r="AX11" s="17"/>
      <c r="AY11" s="17">
        <v>0.17463498902945501</v>
      </c>
      <c r="AZ11" s="17">
        <v>0.30219483212142201</v>
      </c>
      <c r="BA11" s="17">
        <v>0.29482463564996098</v>
      </c>
      <c r="BB11" s="17">
        <v>0.285572200602218</v>
      </c>
      <c r="BC11" s="17">
        <v>9.7475231589637501E-2</v>
      </c>
      <c r="BD11" s="17"/>
      <c r="BE11" s="17">
        <v>0.14315772663441501</v>
      </c>
      <c r="BF11" s="17">
        <v>0.26587625308902202</v>
      </c>
      <c r="BG11" s="17">
        <v>0.24767230642135099</v>
      </c>
      <c r="BH11" s="17">
        <v>0.29263210062984002</v>
      </c>
      <c r="BI11" s="17"/>
      <c r="BJ11" s="17">
        <v>0.20538425185498099</v>
      </c>
      <c r="BK11" s="17">
        <v>0.197671029937008</v>
      </c>
      <c r="BL11" s="17">
        <v>0.25206352925060299</v>
      </c>
      <c r="BM11" s="17">
        <v>0.28817109778477001</v>
      </c>
      <c r="BN11" s="17"/>
      <c r="BO11" s="17">
        <v>0.16196646651298899</v>
      </c>
      <c r="BP11" s="17">
        <v>0.30688805933259</v>
      </c>
      <c r="BQ11" s="17">
        <v>0.273204271227455</v>
      </c>
      <c r="BR11" s="17"/>
      <c r="BS11" s="17">
        <v>0.24966257678267001</v>
      </c>
      <c r="BT11" s="17">
        <v>0.276721604057312</v>
      </c>
      <c r="BU11" s="17"/>
      <c r="BV11" s="17">
        <v>0.28986785093836398</v>
      </c>
      <c r="BW11" s="17">
        <v>0.27543671815353599</v>
      </c>
      <c r="BX11" s="17">
        <v>0.23535013534920299</v>
      </c>
      <c r="BY11" s="17"/>
      <c r="BZ11" s="17">
        <v>0.35628245232854799</v>
      </c>
      <c r="CA11" s="17">
        <v>0.26109636371136202</v>
      </c>
    </row>
    <row r="12" spans="2:79" x14ac:dyDescent="0.3">
      <c r="B12" s="18" t="s">
        <v>324</v>
      </c>
      <c r="C12" s="17">
        <v>0.14600112873576099</v>
      </c>
      <c r="D12" s="17">
        <v>0.12553431400495499</v>
      </c>
      <c r="E12" s="17">
        <v>0.165495650081421</v>
      </c>
      <c r="F12" s="17"/>
      <c r="G12" s="17">
        <v>7.7052197782730605E-2</v>
      </c>
      <c r="H12" s="17">
        <v>0.169785427400302</v>
      </c>
      <c r="I12" s="17">
        <v>0.14014128826924799</v>
      </c>
      <c r="J12" s="17">
        <v>0.16134692185404401</v>
      </c>
      <c r="K12" s="17">
        <v>9.0725105242258297E-2</v>
      </c>
      <c r="L12" s="17">
        <v>0.20719114416268899</v>
      </c>
      <c r="M12" s="17"/>
      <c r="N12" s="17">
        <v>0.14589679488065099</v>
      </c>
      <c r="O12" s="17">
        <v>0.15280521321539101</v>
      </c>
      <c r="P12" s="17">
        <v>0.15511876485137299</v>
      </c>
      <c r="Q12" s="17">
        <v>0.122103912036698</v>
      </c>
      <c r="R12" s="17"/>
      <c r="S12" s="17">
        <v>9.9873704969632507E-2</v>
      </c>
      <c r="T12" s="17">
        <v>0.20421260802869801</v>
      </c>
      <c r="U12" s="17">
        <v>0.17213602233678099</v>
      </c>
      <c r="V12" s="17">
        <v>0.116465542410147</v>
      </c>
      <c r="W12" s="17">
        <v>0.17468280155416899</v>
      </c>
      <c r="X12" s="17">
        <v>0.13169953283421501</v>
      </c>
      <c r="Y12" s="17">
        <v>0.118034828290092</v>
      </c>
      <c r="Z12" s="17">
        <v>0.207454045281765</v>
      </c>
      <c r="AA12" s="17">
        <v>0.159705940460632</v>
      </c>
      <c r="AB12" s="17">
        <v>0.12682140879296899</v>
      </c>
      <c r="AC12" s="17">
        <v>0.11660726536190399</v>
      </c>
      <c r="AD12" s="17">
        <v>0.125786204100409</v>
      </c>
      <c r="AE12" s="17"/>
      <c r="AF12" s="17">
        <v>0.16535592872376301</v>
      </c>
      <c r="AG12" s="17">
        <v>0.123043524266577</v>
      </c>
      <c r="AH12" s="17">
        <v>0.20882359857587099</v>
      </c>
      <c r="AI12" s="17">
        <v>0.16262301433512899</v>
      </c>
      <c r="AJ12" s="17">
        <v>0.14923139266009899</v>
      </c>
      <c r="AK12" s="17"/>
      <c r="AL12" s="17">
        <v>9.1075554106064105E-2</v>
      </c>
      <c r="AM12" s="17">
        <v>0.145540226806845</v>
      </c>
      <c r="AN12" s="17">
        <v>0.16196710071224299</v>
      </c>
      <c r="AO12" s="17">
        <v>0.17658366134269399</v>
      </c>
      <c r="AP12" s="17">
        <v>0.11048129644308299</v>
      </c>
      <c r="AQ12" s="17">
        <v>0.20959393680344901</v>
      </c>
      <c r="AR12" s="17"/>
      <c r="AS12" s="17">
        <v>0.138016090525549</v>
      </c>
      <c r="AT12" s="17">
        <v>0.141929091556279</v>
      </c>
      <c r="AU12" s="17">
        <v>0.168773801143172</v>
      </c>
      <c r="AV12" s="17">
        <v>0.13018098165539399</v>
      </c>
      <c r="AW12" s="17">
        <v>0.139670933288284</v>
      </c>
      <c r="AX12" s="17"/>
      <c r="AY12" s="17">
        <v>0.161104999154216</v>
      </c>
      <c r="AZ12" s="17">
        <v>0.12829599836734801</v>
      </c>
      <c r="BA12" s="17">
        <v>0.18238021151308201</v>
      </c>
      <c r="BB12" s="17">
        <v>0.117526604748379</v>
      </c>
      <c r="BC12" s="17">
        <v>0.152937107763464</v>
      </c>
      <c r="BD12" s="17"/>
      <c r="BE12" s="17">
        <v>0.11266700566985199</v>
      </c>
      <c r="BF12" s="17">
        <v>0.166869580266607</v>
      </c>
      <c r="BG12" s="17">
        <v>0.13822048086053099</v>
      </c>
      <c r="BH12" s="17">
        <v>0.15178929308203001</v>
      </c>
      <c r="BI12" s="17"/>
      <c r="BJ12" s="17">
        <v>0.155296816484777</v>
      </c>
      <c r="BK12" s="17">
        <v>0.14060045567510801</v>
      </c>
      <c r="BL12" s="17">
        <v>0.16477586072959299</v>
      </c>
      <c r="BM12" s="17">
        <v>0.137187911279917</v>
      </c>
      <c r="BN12" s="17"/>
      <c r="BO12" s="17">
        <v>0.14033924907237499</v>
      </c>
      <c r="BP12" s="17">
        <v>0.15520864640572499</v>
      </c>
      <c r="BQ12" s="17">
        <v>0.145722578084409</v>
      </c>
      <c r="BR12" s="17"/>
      <c r="BS12" s="17">
        <v>0.131242495370817</v>
      </c>
      <c r="BT12" s="17">
        <v>0.166679369598661</v>
      </c>
      <c r="BU12" s="17"/>
      <c r="BV12" s="17">
        <v>0.103927073438337</v>
      </c>
      <c r="BW12" s="17">
        <v>0.15940368172585601</v>
      </c>
      <c r="BX12" s="17">
        <v>0.138724475140688</v>
      </c>
      <c r="BY12" s="17"/>
      <c r="BZ12" s="17">
        <v>0.17192877309434301</v>
      </c>
      <c r="CA12" s="17">
        <v>0.12666343795858501</v>
      </c>
    </row>
    <row r="13" spans="2:79" x14ac:dyDescent="0.3">
      <c r="B13" s="18" t="s">
        <v>325</v>
      </c>
      <c r="C13" s="17">
        <v>0.109139276243817</v>
      </c>
      <c r="D13" s="17">
        <v>0.12578328113082199</v>
      </c>
      <c r="E13" s="17">
        <v>9.2937356140002605E-2</v>
      </c>
      <c r="F13" s="17"/>
      <c r="G13" s="17">
        <v>7.2449441802077602E-2</v>
      </c>
      <c r="H13" s="17">
        <v>0.14205316086909001</v>
      </c>
      <c r="I13" s="17">
        <v>0.11664522219406701</v>
      </c>
      <c r="J13" s="17">
        <v>0.102289677059722</v>
      </c>
      <c r="K13" s="17">
        <v>0.10122028796426499</v>
      </c>
      <c r="L13" s="17">
        <v>0.111951798934199</v>
      </c>
      <c r="M13" s="17"/>
      <c r="N13" s="17">
        <v>9.4851740730753503E-2</v>
      </c>
      <c r="O13" s="17">
        <v>0.12461652155826999</v>
      </c>
      <c r="P13" s="17">
        <v>9.40701352274248E-2</v>
      </c>
      <c r="Q13" s="17">
        <v>0.123996876239424</v>
      </c>
      <c r="R13" s="17"/>
      <c r="S13" s="17">
        <v>6.2101325892042897E-2</v>
      </c>
      <c r="T13" s="17">
        <v>8.3164740732516104E-2</v>
      </c>
      <c r="U13" s="17">
        <v>0.16896584450670701</v>
      </c>
      <c r="V13" s="17">
        <v>0.116142846933855</v>
      </c>
      <c r="W13" s="17">
        <v>0.101968844914628</v>
      </c>
      <c r="X13" s="17">
        <v>0.10984477852373201</v>
      </c>
      <c r="Y13" s="17">
        <v>0.17518936996089801</v>
      </c>
      <c r="Z13" s="17">
        <v>0.20728835555450201</v>
      </c>
      <c r="AA13" s="17">
        <v>5.6487540724551102E-2</v>
      </c>
      <c r="AB13" s="17">
        <v>0.135394730984435</v>
      </c>
      <c r="AC13" s="17">
        <v>0.118208684074398</v>
      </c>
      <c r="AD13" s="17">
        <v>4.60680176907311E-2</v>
      </c>
      <c r="AE13" s="17"/>
      <c r="AF13" s="17">
        <v>9.0639905108780894E-2</v>
      </c>
      <c r="AG13" s="17">
        <v>0.100255971345411</v>
      </c>
      <c r="AH13" s="17">
        <v>9.1609256046705806E-2</v>
      </c>
      <c r="AI13" s="17">
        <v>0.17695156255182101</v>
      </c>
      <c r="AJ13" s="17">
        <v>0.12581759761953701</v>
      </c>
      <c r="AK13" s="17"/>
      <c r="AL13" s="17">
        <v>9.6579972542108997E-2</v>
      </c>
      <c r="AM13" s="17">
        <v>9.1945111312501507E-2</v>
      </c>
      <c r="AN13" s="17">
        <v>6.1976794539458098E-2</v>
      </c>
      <c r="AO13" s="17">
        <v>0.129532058438558</v>
      </c>
      <c r="AP13" s="17">
        <v>0.109557295761847</v>
      </c>
      <c r="AQ13" s="17">
        <v>0.12560338228531501</v>
      </c>
      <c r="AR13" s="17"/>
      <c r="AS13" s="17">
        <v>7.27857833034872E-2</v>
      </c>
      <c r="AT13" s="17">
        <v>0.11101787261554</v>
      </c>
      <c r="AU13" s="17">
        <v>0.117904874539322</v>
      </c>
      <c r="AV13" s="17">
        <v>0.15692740609800601</v>
      </c>
      <c r="AW13" s="17">
        <v>0</v>
      </c>
      <c r="AX13" s="17"/>
      <c r="AY13" s="17">
        <v>9.7217902744850607E-2</v>
      </c>
      <c r="AZ13" s="17">
        <v>0.103767437703782</v>
      </c>
      <c r="BA13" s="17">
        <v>0.116286065284362</v>
      </c>
      <c r="BB13" s="17">
        <v>9.6043216403537399E-2</v>
      </c>
      <c r="BC13" s="17">
        <v>0.20498331971971501</v>
      </c>
      <c r="BD13" s="17"/>
      <c r="BE13" s="17">
        <v>0.118946571782929</v>
      </c>
      <c r="BF13" s="17">
        <v>0.11032443866191199</v>
      </c>
      <c r="BG13" s="17">
        <v>0.12221093190410599</v>
      </c>
      <c r="BH13" s="17">
        <v>8.6302003194255295E-2</v>
      </c>
      <c r="BI13" s="17"/>
      <c r="BJ13" s="17">
        <v>0.16357595321382201</v>
      </c>
      <c r="BK13" s="17">
        <v>0.116988149989199</v>
      </c>
      <c r="BL13" s="17">
        <v>9.06953359847604E-2</v>
      </c>
      <c r="BM13" s="17">
        <v>0.100286942236193</v>
      </c>
      <c r="BN13" s="17"/>
      <c r="BO13" s="17">
        <v>0.12001545670704</v>
      </c>
      <c r="BP13" s="17">
        <v>0.104620865414379</v>
      </c>
      <c r="BQ13" s="17">
        <v>0.105454158299133</v>
      </c>
      <c r="BR13" s="17"/>
      <c r="BS13" s="17">
        <v>9.9595782681020997E-2</v>
      </c>
      <c r="BT13" s="17">
        <v>0.118562284907742</v>
      </c>
      <c r="BU13" s="17"/>
      <c r="BV13" s="17">
        <v>0.122905548099299</v>
      </c>
      <c r="BW13" s="17">
        <v>0.104711416110933</v>
      </c>
      <c r="BX13" s="17">
        <v>0.108155741449195</v>
      </c>
      <c r="BY13" s="17"/>
      <c r="BZ13" s="17">
        <v>5.0559936654139999E-2</v>
      </c>
      <c r="CA13" s="17">
        <v>7.3006984520914198E-2</v>
      </c>
    </row>
    <row r="14" spans="2:79" x14ac:dyDescent="0.3">
      <c r="B14" s="18" t="s">
        <v>326</v>
      </c>
      <c r="C14" s="17">
        <v>6.9778306635062598E-2</v>
      </c>
      <c r="D14" s="17">
        <v>7.0423678987053095E-2</v>
      </c>
      <c r="E14" s="17">
        <v>6.9676704157593403E-2</v>
      </c>
      <c r="F14" s="17"/>
      <c r="G14" s="17">
        <v>3.87009465651348E-2</v>
      </c>
      <c r="H14" s="17">
        <v>3.72824473604349E-2</v>
      </c>
      <c r="I14" s="17">
        <v>8.0096998460565796E-2</v>
      </c>
      <c r="J14" s="17">
        <v>8.8293418668731305E-2</v>
      </c>
      <c r="K14" s="17">
        <v>0.102247668203244</v>
      </c>
      <c r="L14" s="17">
        <v>6.9044614258476703E-2</v>
      </c>
      <c r="M14" s="17"/>
      <c r="N14" s="17">
        <v>2.9132514156457501E-2</v>
      </c>
      <c r="O14" s="17">
        <v>7.3347746035061098E-2</v>
      </c>
      <c r="P14" s="17">
        <v>9.6644777568579601E-2</v>
      </c>
      <c r="Q14" s="17">
        <v>8.4811360677556E-2</v>
      </c>
      <c r="R14" s="17"/>
      <c r="S14" s="17">
        <v>8.5647962875750203E-2</v>
      </c>
      <c r="T14" s="17">
        <v>4.8941043632366302E-2</v>
      </c>
      <c r="U14" s="17">
        <v>5.4356180468446098E-2</v>
      </c>
      <c r="V14" s="17">
        <v>9.68625915524155E-2</v>
      </c>
      <c r="W14" s="17">
        <v>4.0878517859279803E-2</v>
      </c>
      <c r="X14" s="17">
        <v>0.107289517334884</v>
      </c>
      <c r="Y14" s="17">
        <v>8.0760930055492994E-2</v>
      </c>
      <c r="Z14" s="17">
        <v>3.9388528922484602E-2</v>
      </c>
      <c r="AA14" s="17">
        <v>3.9112388723370202E-2</v>
      </c>
      <c r="AB14" s="17">
        <v>9.7996197356304895E-2</v>
      </c>
      <c r="AC14" s="17">
        <v>8.5346342357781102E-2</v>
      </c>
      <c r="AD14" s="17">
        <v>3.9749034164612097E-2</v>
      </c>
      <c r="AE14" s="17"/>
      <c r="AF14" s="17">
        <v>7.3097483296356097E-2</v>
      </c>
      <c r="AG14" s="17">
        <v>5.55186272148347E-2</v>
      </c>
      <c r="AH14" s="17">
        <v>0</v>
      </c>
      <c r="AI14" s="17">
        <v>0.130435033106474</v>
      </c>
      <c r="AJ14" s="17">
        <v>0.10104282359996899</v>
      </c>
      <c r="AK14" s="17"/>
      <c r="AL14" s="17">
        <v>5.6437851953781398E-2</v>
      </c>
      <c r="AM14" s="17">
        <v>6.5593544351396596E-2</v>
      </c>
      <c r="AN14" s="17">
        <v>3.7002570504567803E-2</v>
      </c>
      <c r="AO14" s="17">
        <v>0.121689139709809</v>
      </c>
      <c r="AP14" s="17">
        <v>2.2212042900828202E-2</v>
      </c>
      <c r="AQ14" s="17">
        <v>5.6150471128104298E-2</v>
      </c>
      <c r="AR14" s="17"/>
      <c r="AS14" s="17">
        <v>6.3384082689809704E-2</v>
      </c>
      <c r="AT14" s="17">
        <v>4.9489710029951998E-2</v>
      </c>
      <c r="AU14" s="17">
        <v>9.2593681619084406E-2</v>
      </c>
      <c r="AV14" s="17">
        <v>0.109702037564346</v>
      </c>
      <c r="AW14" s="17">
        <v>0.180398972299361</v>
      </c>
      <c r="AX14" s="17"/>
      <c r="AY14" s="17">
        <v>8.6408432157237702E-2</v>
      </c>
      <c r="AZ14" s="17">
        <v>5.3281379130750803E-2</v>
      </c>
      <c r="BA14" s="17">
        <v>5.1023780735349397E-2</v>
      </c>
      <c r="BB14" s="17">
        <v>9.8712661291059794E-2</v>
      </c>
      <c r="BC14" s="17">
        <v>0.14447186727552899</v>
      </c>
      <c r="BD14" s="17"/>
      <c r="BE14" s="17">
        <v>0.19707197040677901</v>
      </c>
      <c r="BF14" s="17">
        <v>5.9059814271523403E-2</v>
      </c>
      <c r="BG14" s="17">
        <v>6.5712784366206201E-2</v>
      </c>
      <c r="BH14" s="17">
        <v>6.8462466548617901E-2</v>
      </c>
      <c r="BI14" s="17"/>
      <c r="BJ14" s="17">
        <v>0.13767602546439001</v>
      </c>
      <c r="BK14" s="17">
        <v>7.5310660652557398E-2</v>
      </c>
      <c r="BL14" s="17">
        <v>7.3325442000268401E-2</v>
      </c>
      <c r="BM14" s="17">
        <v>4.9805079826724198E-2</v>
      </c>
      <c r="BN14" s="17"/>
      <c r="BO14" s="17">
        <v>0.12495401268857401</v>
      </c>
      <c r="BP14" s="17">
        <v>6.0710795356078498E-2</v>
      </c>
      <c r="BQ14" s="17">
        <v>5.9716290670975301E-2</v>
      </c>
      <c r="BR14" s="17"/>
      <c r="BS14" s="17">
        <v>7.3289661670637593E-2</v>
      </c>
      <c r="BT14" s="17">
        <v>6.5619300084520799E-2</v>
      </c>
      <c r="BU14" s="17"/>
      <c r="BV14" s="17">
        <v>4.4562403455747197E-2</v>
      </c>
      <c r="BW14" s="17">
        <v>7.0356460695774198E-2</v>
      </c>
      <c r="BX14" s="17">
        <v>8.9072686570067297E-2</v>
      </c>
      <c r="BY14" s="17"/>
      <c r="BZ14" s="17">
        <v>2.77214459913761E-2</v>
      </c>
      <c r="CA14" s="17">
        <v>6.7363861229974301E-2</v>
      </c>
    </row>
    <row r="15" spans="2:79" x14ac:dyDescent="0.3">
      <c r="B15" s="18" t="s">
        <v>327</v>
      </c>
      <c r="C15" s="19">
        <v>2.8582755135269901E-2</v>
      </c>
      <c r="D15" s="19">
        <v>3.6821469908667602E-2</v>
      </c>
      <c r="E15" s="19">
        <v>2.0358468721345401E-2</v>
      </c>
      <c r="F15" s="19"/>
      <c r="G15" s="19">
        <v>2.9570084107859902E-2</v>
      </c>
      <c r="H15" s="19">
        <v>0</v>
      </c>
      <c r="I15" s="19">
        <v>2.5892489426575301E-2</v>
      </c>
      <c r="J15" s="19">
        <v>3.1990056551987903E-2</v>
      </c>
      <c r="K15" s="19">
        <v>5.0183458036534297E-2</v>
      </c>
      <c r="L15" s="19">
        <v>3.5539335355362398E-2</v>
      </c>
      <c r="M15" s="19"/>
      <c r="N15" s="19">
        <v>1.87473749474979E-2</v>
      </c>
      <c r="O15" s="19">
        <v>1.8261368469806399E-2</v>
      </c>
      <c r="P15" s="19">
        <v>4.6983944750019699E-2</v>
      </c>
      <c r="Q15" s="19">
        <v>3.00526436436361E-2</v>
      </c>
      <c r="R15" s="19"/>
      <c r="S15" s="19">
        <v>3.0560749237446099E-2</v>
      </c>
      <c r="T15" s="19">
        <v>2.75437390101697E-2</v>
      </c>
      <c r="U15" s="19">
        <v>4.3331370943595203E-2</v>
      </c>
      <c r="V15" s="19">
        <v>0</v>
      </c>
      <c r="W15" s="19">
        <v>0</v>
      </c>
      <c r="X15" s="19">
        <v>1.5843667422124001E-2</v>
      </c>
      <c r="Y15" s="19">
        <v>1.4516254685459201E-2</v>
      </c>
      <c r="Z15" s="19">
        <v>3.6039468417639199E-2</v>
      </c>
      <c r="AA15" s="19">
        <v>1.5209605301591799E-2</v>
      </c>
      <c r="AB15" s="19">
        <v>8.5273744174328606E-2</v>
      </c>
      <c r="AC15" s="19">
        <v>4.7074376195201703E-2</v>
      </c>
      <c r="AD15" s="19">
        <v>3.9942494334797997E-2</v>
      </c>
      <c r="AE15" s="19"/>
      <c r="AF15" s="19">
        <v>4.9969054567602297E-2</v>
      </c>
      <c r="AG15" s="19">
        <v>7.5346914157544496E-3</v>
      </c>
      <c r="AH15" s="19">
        <v>3.66987030680078E-2</v>
      </c>
      <c r="AI15" s="19">
        <v>4.9874264303033003E-2</v>
      </c>
      <c r="AJ15" s="19">
        <v>2.11550765052823E-2</v>
      </c>
      <c r="AK15" s="19"/>
      <c r="AL15" s="19">
        <v>1.0554140984999599E-2</v>
      </c>
      <c r="AM15" s="19">
        <v>1.9460046373358901E-2</v>
      </c>
      <c r="AN15" s="19">
        <v>3.4180911775525298E-2</v>
      </c>
      <c r="AO15" s="19">
        <v>4.6865188854352702E-2</v>
      </c>
      <c r="AP15" s="19">
        <v>4.01698233687105E-2</v>
      </c>
      <c r="AQ15" s="19">
        <v>8.7410020355594593E-3</v>
      </c>
      <c r="AR15" s="19"/>
      <c r="AS15" s="19">
        <v>2.9447394963143102E-2</v>
      </c>
      <c r="AT15" s="19">
        <v>2.2506931774943E-2</v>
      </c>
      <c r="AU15" s="19">
        <v>1.7925216071446998E-2</v>
      </c>
      <c r="AV15" s="19">
        <v>4.0169948983662399E-2</v>
      </c>
      <c r="AW15" s="19">
        <v>0.17597229323243899</v>
      </c>
      <c r="AX15" s="19"/>
      <c r="AY15" s="19">
        <v>4.5386114505957399E-2</v>
      </c>
      <c r="AZ15" s="19">
        <v>1.9135334905397299E-2</v>
      </c>
      <c r="BA15" s="19">
        <v>2.8312755967159799E-2</v>
      </c>
      <c r="BB15" s="19">
        <v>3.9120807976810203E-2</v>
      </c>
      <c r="BC15" s="19">
        <v>0</v>
      </c>
      <c r="BD15" s="19"/>
      <c r="BE15" s="19">
        <v>6.9726642886559206E-2</v>
      </c>
      <c r="BF15" s="19">
        <v>4.87833577192111E-2</v>
      </c>
      <c r="BG15" s="19">
        <v>2.6136595782835201E-2</v>
      </c>
      <c r="BH15" s="19">
        <v>1.4389245001981301E-2</v>
      </c>
      <c r="BI15" s="19"/>
      <c r="BJ15" s="19">
        <v>4.57437213570204E-2</v>
      </c>
      <c r="BK15" s="19">
        <v>2.2015349114132599E-2</v>
      </c>
      <c r="BL15" s="19">
        <v>2.5003746946630202E-2</v>
      </c>
      <c r="BM15" s="19">
        <v>2.6777963398014502E-2</v>
      </c>
      <c r="BN15" s="19"/>
      <c r="BO15" s="19">
        <v>3.5426583564278601E-2</v>
      </c>
      <c r="BP15" s="19">
        <v>8.5106454493868392E-3</v>
      </c>
      <c r="BQ15" s="19">
        <v>3.1261875118609603E-2</v>
      </c>
      <c r="BR15" s="19"/>
      <c r="BS15" s="19">
        <v>3.3596440048057501E-2</v>
      </c>
      <c r="BT15" s="19">
        <v>2.2127167207658002E-2</v>
      </c>
      <c r="BU15" s="19"/>
      <c r="BV15" s="19">
        <v>2.90695492142093E-2</v>
      </c>
      <c r="BW15" s="19">
        <v>2.6818966439631799E-2</v>
      </c>
      <c r="BX15" s="19">
        <v>3.09000877399302E-2</v>
      </c>
      <c r="BY15" s="19"/>
      <c r="BZ15" s="19">
        <v>0</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C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702</v>
      </c>
      <c r="D7" s="10">
        <v>348</v>
      </c>
      <c r="E7" s="10">
        <v>351</v>
      </c>
      <c r="F7" s="10"/>
      <c r="G7" s="10">
        <v>103</v>
      </c>
      <c r="H7" s="10">
        <v>111</v>
      </c>
      <c r="I7" s="10">
        <v>124</v>
      </c>
      <c r="J7" s="10">
        <v>105</v>
      </c>
      <c r="K7" s="10">
        <v>112</v>
      </c>
      <c r="L7" s="10">
        <v>147</v>
      </c>
      <c r="M7" s="10"/>
      <c r="N7" s="10">
        <v>208</v>
      </c>
      <c r="O7" s="10">
        <v>164</v>
      </c>
      <c r="P7" s="10">
        <v>180</v>
      </c>
      <c r="Q7" s="10">
        <v>148</v>
      </c>
      <c r="R7" s="10"/>
      <c r="S7" s="10">
        <v>95</v>
      </c>
      <c r="T7" s="10">
        <v>100</v>
      </c>
      <c r="U7" s="10">
        <v>58</v>
      </c>
      <c r="V7" s="10">
        <v>62</v>
      </c>
      <c r="W7" s="10">
        <v>53</v>
      </c>
      <c r="X7" s="10">
        <v>59</v>
      </c>
      <c r="Y7" s="10">
        <v>65</v>
      </c>
      <c r="Z7" s="10">
        <v>25</v>
      </c>
      <c r="AA7" s="10">
        <v>79</v>
      </c>
      <c r="AB7" s="10">
        <v>59</v>
      </c>
      <c r="AC7" s="10">
        <v>25</v>
      </c>
      <c r="AD7" s="10">
        <v>22</v>
      </c>
      <c r="AE7" s="10"/>
      <c r="AF7" s="10">
        <v>132</v>
      </c>
      <c r="AG7" s="10">
        <v>248</v>
      </c>
      <c r="AH7" s="10">
        <v>55</v>
      </c>
      <c r="AI7" s="10">
        <v>96</v>
      </c>
      <c r="AJ7" s="10">
        <v>40</v>
      </c>
      <c r="AK7" s="10"/>
      <c r="AL7" s="10">
        <v>180</v>
      </c>
      <c r="AM7" s="10">
        <v>108</v>
      </c>
      <c r="AN7" s="10">
        <v>60</v>
      </c>
      <c r="AO7" s="10">
        <v>161</v>
      </c>
      <c r="AP7" s="10">
        <v>46</v>
      </c>
      <c r="AQ7" s="10">
        <v>71</v>
      </c>
      <c r="AR7" s="10"/>
      <c r="AS7" s="10">
        <v>110</v>
      </c>
      <c r="AT7" s="10">
        <v>349</v>
      </c>
      <c r="AU7" s="10">
        <v>160</v>
      </c>
      <c r="AV7" s="10">
        <v>70</v>
      </c>
      <c r="AW7" s="10">
        <v>12</v>
      </c>
      <c r="AX7" s="10"/>
      <c r="AY7" s="10">
        <v>170</v>
      </c>
      <c r="AZ7" s="10">
        <v>277</v>
      </c>
      <c r="BA7" s="10">
        <v>139</v>
      </c>
      <c r="BB7" s="10">
        <v>82</v>
      </c>
      <c r="BC7" s="10">
        <v>30</v>
      </c>
      <c r="BD7" s="10"/>
      <c r="BE7" s="10">
        <v>27</v>
      </c>
      <c r="BF7" s="10">
        <v>132</v>
      </c>
      <c r="BG7" s="10">
        <v>340</v>
      </c>
      <c r="BH7" s="10">
        <v>200</v>
      </c>
      <c r="BI7" s="10"/>
      <c r="BJ7" s="10">
        <v>97</v>
      </c>
      <c r="BK7" s="10">
        <v>53</v>
      </c>
      <c r="BL7" s="10">
        <v>170</v>
      </c>
      <c r="BM7" s="10">
        <v>378</v>
      </c>
      <c r="BN7" s="10"/>
      <c r="BO7" s="10">
        <v>104</v>
      </c>
      <c r="BP7" s="10">
        <v>101</v>
      </c>
      <c r="BQ7" s="10">
        <v>496</v>
      </c>
      <c r="BR7" s="10"/>
      <c r="BS7" s="10">
        <v>404</v>
      </c>
      <c r="BT7" s="10">
        <v>296</v>
      </c>
      <c r="BU7" s="10"/>
      <c r="BV7" s="10">
        <v>164</v>
      </c>
      <c r="BW7" s="10">
        <v>266</v>
      </c>
      <c r="BX7" s="10">
        <v>237</v>
      </c>
      <c r="BY7" s="10"/>
      <c r="BZ7" s="10">
        <v>41</v>
      </c>
      <c r="CA7" s="10">
        <v>43</v>
      </c>
    </row>
    <row r="8" spans="2:79" ht="30" customHeight="1" x14ac:dyDescent="0.3">
      <c r="B8" s="11" t="s">
        <v>20</v>
      </c>
      <c r="C8" s="11">
        <v>701</v>
      </c>
      <c r="D8" s="11">
        <v>354</v>
      </c>
      <c r="E8" s="11">
        <v>345</v>
      </c>
      <c r="F8" s="11"/>
      <c r="G8" s="11">
        <v>96</v>
      </c>
      <c r="H8" s="11">
        <v>118</v>
      </c>
      <c r="I8" s="11">
        <v>124</v>
      </c>
      <c r="J8" s="11">
        <v>123</v>
      </c>
      <c r="K8" s="11">
        <v>103</v>
      </c>
      <c r="L8" s="11">
        <v>137</v>
      </c>
      <c r="M8" s="11"/>
      <c r="N8" s="11">
        <v>192</v>
      </c>
      <c r="O8" s="11">
        <v>168</v>
      </c>
      <c r="P8" s="11">
        <v>188</v>
      </c>
      <c r="Q8" s="11">
        <v>152</v>
      </c>
      <c r="R8" s="11"/>
      <c r="S8" s="11">
        <v>91</v>
      </c>
      <c r="T8" s="11">
        <v>95</v>
      </c>
      <c r="U8" s="11">
        <v>58</v>
      </c>
      <c r="V8" s="11">
        <v>61</v>
      </c>
      <c r="W8" s="11">
        <v>53</v>
      </c>
      <c r="X8" s="11">
        <v>57</v>
      </c>
      <c r="Y8" s="11">
        <v>60</v>
      </c>
      <c r="Z8" s="11">
        <v>27</v>
      </c>
      <c r="AA8" s="11">
        <v>73</v>
      </c>
      <c r="AB8" s="11">
        <v>67</v>
      </c>
      <c r="AC8" s="11">
        <v>33</v>
      </c>
      <c r="AD8" s="11">
        <v>27</v>
      </c>
      <c r="AE8" s="11"/>
      <c r="AF8" s="11">
        <v>126</v>
      </c>
      <c r="AG8" s="11">
        <v>246</v>
      </c>
      <c r="AH8" s="11">
        <v>55</v>
      </c>
      <c r="AI8" s="11">
        <v>97</v>
      </c>
      <c r="AJ8" s="11">
        <v>40</v>
      </c>
      <c r="AK8" s="11"/>
      <c r="AL8" s="11">
        <v>175</v>
      </c>
      <c r="AM8" s="11">
        <v>104</v>
      </c>
      <c r="AN8" s="11">
        <v>59</v>
      </c>
      <c r="AO8" s="11">
        <v>162</v>
      </c>
      <c r="AP8" s="11">
        <v>46</v>
      </c>
      <c r="AQ8" s="11">
        <v>73</v>
      </c>
      <c r="AR8" s="11"/>
      <c r="AS8" s="11">
        <v>108</v>
      </c>
      <c r="AT8" s="11">
        <v>349</v>
      </c>
      <c r="AU8" s="11">
        <v>160</v>
      </c>
      <c r="AV8" s="11">
        <v>70</v>
      </c>
      <c r="AW8" s="11">
        <v>13</v>
      </c>
      <c r="AX8" s="11"/>
      <c r="AY8" s="11">
        <v>167</v>
      </c>
      <c r="AZ8" s="11">
        <v>278</v>
      </c>
      <c r="BA8" s="11">
        <v>140</v>
      </c>
      <c r="BB8" s="11">
        <v>82</v>
      </c>
      <c r="BC8" s="11">
        <v>31</v>
      </c>
      <c r="BD8" s="11"/>
      <c r="BE8" s="11">
        <v>26</v>
      </c>
      <c r="BF8" s="11">
        <v>133</v>
      </c>
      <c r="BG8" s="11">
        <v>341</v>
      </c>
      <c r="BH8" s="11">
        <v>199</v>
      </c>
      <c r="BI8" s="11"/>
      <c r="BJ8" s="11">
        <v>101</v>
      </c>
      <c r="BK8" s="11">
        <v>51</v>
      </c>
      <c r="BL8" s="11">
        <v>171</v>
      </c>
      <c r="BM8" s="11">
        <v>374</v>
      </c>
      <c r="BN8" s="11"/>
      <c r="BO8" s="11">
        <v>108</v>
      </c>
      <c r="BP8" s="11">
        <v>101</v>
      </c>
      <c r="BQ8" s="11">
        <v>492</v>
      </c>
      <c r="BR8" s="11"/>
      <c r="BS8" s="11">
        <v>399</v>
      </c>
      <c r="BT8" s="11">
        <v>300</v>
      </c>
      <c r="BU8" s="11"/>
      <c r="BV8" s="11">
        <v>164</v>
      </c>
      <c r="BW8" s="11">
        <v>269</v>
      </c>
      <c r="BX8" s="11">
        <v>233</v>
      </c>
      <c r="BY8" s="11"/>
      <c r="BZ8" s="11">
        <v>42</v>
      </c>
      <c r="CA8" s="11">
        <v>42</v>
      </c>
    </row>
    <row r="9" spans="2:79" x14ac:dyDescent="0.3">
      <c r="B9" s="18" t="s">
        <v>321</v>
      </c>
      <c r="C9" s="17">
        <v>9.6424864361971993E-2</v>
      </c>
      <c r="D9" s="17">
        <v>0.118800609452734</v>
      </c>
      <c r="E9" s="17">
        <v>7.4239322329451005E-2</v>
      </c>
      <c r="F9" s="17"/>
      <c r="G9" s="17">
        <v>0.137001543128529</v>
      </c>
      <c r="H9" s="17">
        <v>0.110670358317199</v>
      </c>
      <c r="I9" s="17">
        <v>0.14081930368689399</v>
      </c>
      <c r="J9" s="17">
        <v>5.89629195654474E-2</v>
      </c>
      <c r="K9" s="17">
        <v>9.9669217637217797E-2</v>
      </c>
      <c r="L9" s="17">
        <v>4.6680985164238097E-2</v>
      </c>
      <c r="M9" s="17"/>
      <c r="N9" s="17">
        <v>0.127962668933987</v>
      </c>
      <c r="O9" s="17">
        <v>3.9744523666612602E-2</v>
      </c>
      <c r="P9" s="17">
        <v>0.101173415211902</v>
      </c>
      <c r="Q9" s="17">
        <v>0.114637540017621</v>
      </c>
      <c r="R9" s="17"/>
      <c r="S9" s="17">
        <v>0.13852628182578</v>
      </c>
      <c r="T9" s="17">
        <v>8.5408752498262006E-2</v>
      </c>
      <c r="U9" s="17">
        <v>6.8877590184930698E-2</v>
      </c>
      <c r="V9" s="17">
        <v>6.4809474351455704E-2</v>
      </c>
      <c r="W9" s="17">
        <v>8.47318408029204E-2</v>
      </c>
      <c r="X9" s="17">
        <v>8.6097341272140804E-2</v>
      </c>
      <c r="Y9" s="17">
        <v>5.8377478523414301E-2</v>
      </c>
      <c r="Z9" s="17">
        <v>7.9154805384632904E-2</v>
      </c>
      <c r="AA9" s="17">
        <v>7.5442801112631894E-2</v>
      </c>
      <c r="AB9" s="17">
        <v>9.2896021160170705E-2</v>
      </c>
      <c r="AC9" s="17">
        <v>0.22535752835961401</v>
      </c>
      <c r="AD9" s="17">
        <v>0.18201084328610101</v>
      </c>
      <c r="AE9" s="17"/>
      <c r="AF9" s="17">
        <v>0.10654669154904001</v>
      </c>
      <c r="AG9" s="17">
        <v>9.5407492481636796E-2</v>
      </c>
      <c r="AH9" s="17">
        <v>5.3706440353229502E-2</v>
      </c>
      <c r="AI9" s="17">
        <v>0.14181803085899899</v>
      </c>
      <c r="AJ9" s="17">
        <v>2.8522576087586099E-2</v>
      </c>
      <c r="AK9" s="17"/>
      <c r="AL9" s="17">
        <v>0.12647353353332</v>
      </c>
      <c r="AM9" s="17">
        <v>0.11907879474739499</v>
      </c>
      <c r="AN9" s="17">
        <v>6.4971070562184402E-2</v>
      </c>
      <c r="AO9" s="17">
        <v>0.111873166126663</v>
      </c>
      <c r="AP9" s="17">
        <v>0</v>
      </c>
      <c r="AQ9" s="17">
        <v>8.5157449730933796E-2</v>
      </c>
      <c r="AR9" s="17"/>
      <c r="AS9" s="17">
        <v>0.14564395328694399</v>
      </c>
      <c r="AT9" s="17">
        <v>9.1230035323215303E-2</v>
      </c>
      <c r="AU9" s="17">
        <v>6.39425251277983E-2</v>
      </c>
      <c r="AV9" s="17">
        <v>8.0185566901569902E-2</v>
      </c>
      <c r="AW9" s="17">
        <v>0.32913679620599301</v>
      </c>
      <c r="AX9" s="17"/>
      <c r="AY9" s="17">
        <v>0.14645750263330301</v>
      </c>
      <c r="AZ9" s="17">
        <v>8.19849727035947E-2</v>
      </c>
      <c r="BA9" s="17">
        <v>7.5351221664141696E-2</v>
      </c>
      <c r="BB9" s="17">
        <v>8.3324797083446603E-2</v>
      </c>
      <c r="BC9" s="17">
        <v>9.8818581130971098E-2</v>
      </c>
      <c r="BD9" s="17"/>
      <c r="BE9" s="17">
        <v>0.247312887664176</v>
      </c>
      <c r="BF9" s="17">
        <v>9.6120035892375694E-2</v>
      </c>
      <c r="BG9" s="17">
        <v>8.9868328646275197E-2</v>
      </c>
      <c r="BH9" s="17">
        <v>8.53041228152501E-2</v>
      </c>
      <c r="BI9" s="17"/>
      <c r="BJ9" s="17">
        <v>0.17055680070790599</v>
      </c>
      <c r="BK9" s="17">
        <v>0.20389800477009801</v>
      </c>
      <c r="BL9" s="17">
        <v>8.1822926101012702E-2</v>
      </c>
      <c r="BM9" s="17">
        <v>6.9402417297924096E-2</v>
      </c>
      <c r="BN9" s="17"/>
      <c r="BO9" s="17">
        <v>0.164263706688836</v>
      </c>
      <c r="BP9" s="17">
        <v>0.120743477306907</v>
      </c>
      <c r="BQ9" s="17">
        <v>7.6822149470018405E-2</v>
      </c>
      <c r="BR9" s="17"/>
      <c r="BS9" s="17">
        <v>0.101392405706046</v>
      </c>
      <c r="BT9" s="17">
        <v>8.7301223276138595E-2</v>
      </c>
      <c r="BU9" s="17"/>
      <c r="BV9" s="17">
        <v>4.3737303966455497E-2</v>
      </c>
      <c r="BW9" s="17">
        <v>0.10145093884937501</v>
      </c>
      <c r="BX9" s="17">
        <v>0.13395531539663999</v>
      </c>
      <c r="BY9" s="17"/>
      <c r="BZ9" s="17">
        <v>6.4106308773830001E-2</v>
      </c>
      <c r="CA9" s="17">
        <v>0.177579192738543</v>
      </c>
    </row>
    <row r="10" spans="2:79" x14ac:dyDescent="0.3">
      <c r="B10" s="18" t="s">
        <v>322</v>
      </c>
      <c r="C10" s="17">
        <v>0.165563017578089</v>
      </c>
      <c r="D10" s="17">
        <v>0.17582341583278399</v>
      </c>
      <c r="E10" s="17">
        <v>0.15636479381107601</v>
      </c>
      <c r="F10" s="17"/>
      <c r="G10" s="17">
        <v>0.20267009518714099</v>
      </c>
      <c r="H10" s="17">
        <v>0.162634231631687</v>
      </c>
      <c r="I10" s="17">
        <v>0.195255736013492</v>
      </c>
      <c r="J10" s="17">
        <v>0.17778560806152299</v>
      </c>
      <c r="K10" s="17">
        <v>0.175672553667793</v>
      </c>
      <c r="L10" s="17">
        <v>9.6479737263912194E-2</v>
      </c>
      <c r="M10" s="17"/>
      <c r="N10" s="17">
        <v>0.16357805434449599</v>
      </c>
      <c r="O10" s="17">
        <v>0.18925559961353999</v>
      </c>
      <c r="P10" s="17">
        <v>0.157303513506968</v>
      </c>
      <c r="Q10" s="17">
        <v>0.15433570233160901</v>
      </c>
      <c r="R10" s="17"/>
      <c r="S10" s="17">
        <v>0.197942029062744</v>
      </c>
      <c r="T10" s="17">
        <v>0.17169454850555299</v>
      </c>
      <c r="U10" s="17">
        <v>5.6433180008172899E-2</v>
      </c>
      <c r="V10" s="17">
        <v>0.220201455076039</v>
      </c>
      <c r="W10" s="17">
        <v>0.11605393662396001</v>
      </c>
      <c r="X10" s="17">
        <v>0.100925414703147</v>
      </c>
      <c r="Y10" s="17">
        <v>0.18168292186027299</v>
      </c>
      <c r="Z10" s="17">
        <v>0.16103899353706999</v>
      </c>
      <c r="AA10" s="17">
        <v>0.20012896082571199</v>
      </c>
      <c r="AB10" s="17">
        <v>0.23851968796345399</v>
      </c>
      <c r="AC10" s="17">
        <v>0.11596361613595201</v>
      </c>
      <c r="AD10" s="17">
        <v>0.13797544092007599</v>
      </c>
      <c r="AE10" s="17"/>
      <c r="AF10" s="17">
        <v>0.150179351771939</v>
      </c>
      <c r="AG10" s="17">
        <v>0.17365607372452499</v>
      </c>
      <c r="AH10" s="17">
        <v>0.25040628503816498</v>
      </c>
      <c r="AI10" s="17">
        <v>0.19957100474974601</v>
      </c>
      <c r="AJ10" s="17">
        <v>8.2500344098268605E-2</v>
      </c>
      <c r="AK10" s="17"/>
      <c r="AL10" s="17">
        <v>0.189311965001978</v>
      </c>
      <c r="AM10" s="17">
        <v>0.15966382066495199</v>
      </c>
      <c r="AN10" s="17">
        <v>0.15673702114166699</v>
      </c>
      <c r="AO10" s="17">
        <v>0.21137472478003499</v>
      </c>
      <c r="AP10" s="17">
        <v>0.143928390421835</v>
      </c>
      <c r="AQ10" s="17">
        <v>4.6252421620607401E-2</v>
      </c>
      <c r="AR10" s="17"/>
      <c r="AS10" s="17">
        <v>0.17008473588120801</v>
      </c>
      <c r="AT10" s="17">
        <v>0.16174088236502099</v>
      </c>
      <c r="AU10" s="17">
        <v>0.159918899142003</v>
      </c>
      <c r="AV10" s="17">
        <v>0.19662673760772101</v>
      </c>
      <c r="AW10" s="17">
        <v>0.144889053069503</v>
      </c>
      <c r="AX10" s="17"/>
      <c r="AY10" s="17">
        <v>0.17126442285518001</v>
      </c>
      <c r="AZ10" s="17">
        <v>0.17531324386689101</v>
      </c>
      <c r="BA10" s="17">
        <v>0.170550234331556</v>
      </c>
      <c r="BB10" s="17">
        <v>0.109201105154589</v>
      </c>
      <c r="BC10" s="17">
        <v>0.19501130858940999</v>
      </c>
      <c r="BD10" s="17"/>
      <c r="BE10" s="17">
        <v>0.20862796359907099</v>
      </c>
      <c r="BF10" s="17">
        <v>0.205002456280102</v>
      </c>
      <c r="BG10" s="17">
        <v>0.14800147315593501</v>
      </c>
      <c r="BH10" s="17">
        <v>0.16610897340203401</v>
      </c>
      <c r="BI10" s="17"/>
      <c r="BJ10" s="17">
        <v>0.227496106184057</v>
      </c>
      <c r="BK10" s="17">
        <v>0.208530052687497</v>
      </c>
      <c r="BL10" s="17">
        <v>0.12812348357550099</v>
      </c>
      <c r="BM10" s="17">
        <v>0.15942483925460499</v>
      </c>
      <c r="BN10" s="17"/>
      <c r="BO10" s="17">
        <v>0.19713785915845899</v>
      </c>
      <c r="BP10" s="17">
        <v>0.18202216916880301</v>
      </c>
      <c r="BQ10" s="17">
        <v>0.15318987746492699</v>
      </c>
      <c r="BR10" s="17"/>
      <c r="BS10" s="17">
        <v>0.16296126237474201</v>
      </c>
      <c r="BT10" s="17">
        <v>0.16617053039682</v>
      </c>
      <c r="BU10" s="17"/>
      <c r="BV10" s="17">
        <v>0.141528987043683</v>
      </c>
      <c r="BW10" s="17">
        <v>0.15563666190226799</v>
      </c>
      <c r="BX10" s="17">
        <v>0.20208061738269001</v>
      </c>
      <c r="BY10" s="17"/>
      <c r="BZ10" s="17">
        <v>0.126310234275645</v>
      </c>
      <c r="CA10" s="17">
        <v>0.22575609727968199</v>
      </c>
    </row>
    <row r="11" spans="2:79" x14ac:dyDescent="0.3">
      <c r="B11" s="18" t="s">
        <v>323</v>
      </c>
      <c r="C11" s="17">
        <v>0.201768945959763</v>
      </c>
      <c r="D11" s="17">
        <v>0.17587017225575099</v>
      </c>
      <c r="E11" s="17">
        <v>0.227285386373452</v>
      </c>
      <c r="F11" s="17"/>
      <c r="G11" s="17">
        <v>0.27001526946215798</v>
      </c>
      <c r="H11" s="17">
        <v>0.22360851046867999</v>
      </c>
      <c r="I11" s="17">
        <v>0.15968434973930301</v>
      </c>
      <c r="J11" s="17">
        <v>0.23861527392024201</v>
      </c>
      <c r="K11" s="17">
        <v>0.13124396846258499</v>
      </c>
      <c r="L11" s="17">
        <v>0.19325557020379999</v>
      </c>
      <c r="M11" s="17"/>
      <c r="N11" s="17">
        <v>0.175628263649455</v>
      </c>
      <c r="O11" s="17">
        <v>0.218343976972078</v>
      </c>
      <c r="P11" s="17">
        <v>0.209308751842299</v>
      </c>
      <c r="Q11" s="17">
        <v>0.209783889167659</v>
      </c>
      <c r="R11" s="17"/>
      <c r="S11" s="17">
        <v>0.23351130176526599</v>
      </c>
      <c r="T11" s="17">
        <v>0.14588062622998699</v>
      </c>
      <c r="U11" s="17">
        <v>0.28085523425725201</v>
      </c>
      <c r="V11" s="17">
        <v>0.241408513315648</v>
      </c>
      <c r="W11" s="17">
        <v>0.22810806756739799</v>
      </c>
      <c r="X11" s="17">
        <v>0.12012132310385</v>
      </c>
      <c r="Y11" s="17">
        <v>0.24097667033831399</v>
      </c>
      <c r="Z11" s="17">
        <v>0.117197295611709</v>
      </c>
      <c r="AA11" s="17">
        <v>0.24106019477283999</v>
      </c>
      <c r="AB11" s="17">
        <v>0.12823888144929099</v>
      </c>
      <c r="AC11" s="17">
        <v>0.19997724576026299</v>
      </c>
      <c r="AD11" s="17">
        <v>0.227791511092377</v>
      </c>
      <c r="AE11" s="17"/>
      <c r="AF11" s="17">
        <v>0.12877148666740801</v>
      </c>
      <c r="AG11" s="17">
        <v>0.230963691467829</v>
      </c>
      <c r="AH11" s="17">
        <v>0.103079372198688</v>
      </c>
      <c r="AI11" s="17">
        <v>0.200918350739581</v>
      </c>
      <c r="AJ11" s="17">
        <v>0.14630067185057199</v>
      </c>
      <c r="AK11" s="17"/>
      <c r="AL11" s="17">
        <v>0.21155201365340401</v>
      </c>
      <c r="AM11" s="17">
        <v>0.11667034845966801</v>
      </c>
      <c r="AN11" s="17">
        <v>0.15971729608849999</v>
      </c>
      <c r="AO11" s="17">
        <v>0.19087462278185199</v>
      </c>
      <c r="AP11" s="17">
        <v>0.19796390410697501</v>
      </c>
      <c r="AQ11" s="17">
        <v>0.26918171895731902</v>
      </c>
      <c r="AR11" s="17"/>
      <c r="AS11" s="17">
        <v>0.18914927291845199</v>
      </c>
      <c r="AT11" s="17">
        <v>0.20032186004251801</v>
      </c>
      <c r="AU11" s="17">
        <v>0.23174007450645001</v>
      </c>
      <c r="AV11" s="17">
        <v>0.19955143911568801</v>
      </c>
      <c r="AW11" s="17">
        <v>0</v>
      </c>
      <c r="AX11" s="17"/>
      <c r="AY11" s="17">
        <v>0.146344239125</v>
      </c>
      <c r="AZ11" s="17">
        <v>0.233789079974904</v>
      </c>
      <c r="BA11" s="17">
        <v>0.19071007897512199</v>
      </c>
      <c r="BB11" s="17">
        <v>0.237553816324274</v>
      </c>
      <c r="BC11" s="17">
        <v>0.16291973390094</v>
      </c>
      <c r="BD11" s="17"/>
      <c r="BE11" s="17">
        <v>0.104126983641753</v>
      </c>
      <c r="BF11" s="17">
        <v>0.194832614679425</v>
      </c>
      <c r="BG11" s="17">
        <v>0.197963441164033</v>
      </c>
      <c r="BH11" s="17">
        <v>0.228415567957159</v>
      </c>
      <c r="BI11" s="17"/>
      <c r="BJ11" s="17">
        <v>0.161251524917011</v>
      </c>
      <c r="BK11" s="17">
        <v>0.26721620214408598</v>
      </c>
      <c r="BL11" s="17">
        <v>0.19660570777186201</v>
      </c>
      <c r="BM11" s="17">
        <v>0.20822533661829701</v>
      </c>
      <c r="BN11" s="17"/>
      <c r="BO11" s="17">
        <v>0.19206390117993399</v>
      </c>
      <c r="BP11" s="17">
        <v>0.22478073831227</v>
      </c>
      <c r="BQ11" s="17">
        <v>0.19969093244165501</v>
      </c>
      <c r="BR11" s="17"/>
      <c r="BS11" s="17">
        <v>0.19088790926397201</v>
      </c>
      <c r="BT11" s="17">
        <v>0.21769943400165701</v>
      </c>
      <c r="BU11" s="17"/>
      <c r="BV11" s="17">
        <v>0.22169536385244401</v>
      </c>
      <c r="BW11" s="17">
        <v>0.22646394194661301</v>
      </c>
      <c r="BX11" s="17">
        <v>0.173201701359088</v>
      </c>
      <c r="BY11" s="17"/>
      <c r="BZ11" s="17">
        <v>0.24582670383805399</v>
      </c>
      <c r="CA11" s="17">
        <v>0.21215724081390999</v>
      </c>
    </row>
    <row r="12" spans="2:79" x14ac:dyDescent="0.3">
      <c r="B12" s="18" t="s">
        <v>324</v>
      </c>
      <c r="C12" s="17">
        <v>0.19487557492601301</v>
      </c>
      <c r="D12" s="17">
        <v>0.18099177090721899</v>
      </c>
      <c r="E12" s="17">
        <v>0.21068777553207901</v>
      </c>
      <c r="F12" s="17"/>
      <c r="G12" s="17">
        <v>0.15796018421154401</v>
      </c>
      <c r="H12" s="17">
        <v>0.171978808255046</v>
      </c>
      <c r="I12" s="17">
        <v>0.168381742052084</v>
      </c>
      <c r="J12" s="17">
        <v>0.18868704171423101</v>
      </c>
      <c r="K12" s="17">
        <v>0.19153420166087601</v>
      </c>
      <c r="L12" s="17">
        <v>0.27259014394104902</v>
      </c>
      <c r="M12" s="17"/>
      <c r="N12" s="17">
        <v>0.18823691052250699</v>
      </c>
      <c r="O12" s="17">
        <v>0.21769310465334099</v>
      </c>
      <c r="P12" s="17">
        <v>0.20502334150301499</v>
      </c>
      <c r="Q12" s="17">
        <v>0.16820732503538499</v>
      </c>
      <c r="R12" s="17"/>
      <c r="S12" s="17">
        <v>0.183580795807223</v>
      </c>
      <c r="T12" s="17">
        <v>0.22943266381153399</v>
      </c>
      <c r="U12" s="17">
        <v>0.14170843947543599</v>
      </c>
      <c r="V12" s="17">
        <v>0.20192602169884999</v>
      </c>
      <c r="W12" s="17">
        <v>0.228218123937002</v>
      </c>
      <c r="X12" s="17">
        <v>0.294303882237267</v>
      </c>
      <c r="Y12" s="17">
        <v>0.23280030495153001</v>
      </c>
      <c r="Z12" s="17">
        <v>7.4181332692329002E-2</v>
      </c>
      <c r="AA12" s="17">
        <v>0.18547878899196299</v>
      </c>
      <c r="AB12" s="17">
        <v>0.21422573456612101</v>
      </c>
      <c r="AC12" s="17">
        <v>0.115286120322526</v>
      </c>
      <c r="AD12" s="17">
        <v>4.41135213460404E-2</v>
      </c>
      <c r="AE12" s="17"/>
      <c r="AF12" s="17">
        <v>0.19629746244766799</v>
      </c>
      <c r="AG12" s="17">
        <v>0.16862726899599301</v>
      </c>
      <c r="AH12" s="17">
        <v>0.217138899164457</v>
      </c>
      <c r="AI12" s="17">
        <v>0.207325618544106</v>
      </c>
      <c r="AJ12" s="17">
        <v>0.29106489059534502</v>
      </c>
      <c r="AK12" s="17"/>
      <c r="AL12" s="17">
        <v>0.10790192214750299</v>
      </c>
      <c r="AM12" s="17">
        <v>0.19193736898393801</v>
      </c>
      <c r="AN12" s="17">
        <v>0.22855062083805899</v>
      </c>
      <c r="AO12" s="17">
        <v>0.180370213010206</v>
      </c>
      <c r="AP12" s="17">
        <v>0.26317518846182703</v>
      </c>
      <c r="AQ12" s="17">
        <v>0.37898507170353701</v>
      </c>
      <c r="AR12" s="17"/>
      <c r="AS12" s="17">
        <v>0.17003308998217201</v>
      </c>
      <c r="AT12" s="17">
        <v>0.19338518583729</v>
      </c>
      <c r="AU12" s="17">
        <v>0.22766029126925899</v>
      </c>
      <c r="AV12" s="17">
        <v>0.20390216644165099</v>
      </c>
      <c r="AW12" s="17">
        <v>0</v>
      </c>
      <c r="AX12" s="17"/>
      <c r="AY12" s="17">
        <v>0.155442483314329</v>
      </c>
      <c r="AZ12" s="17">
        <v>0.208127321851344</v>
      </c>
      <c r="BA12" s="17">
        <v>0.22826420257376101</v>
      </c>
      <c r="BB12" s="17">
        <v>0.17121324393741799</v>
      </c>
      <c r="BC12" s="17">
        <v>0.129808200816284</v>
      </c>
      <c r="BD12" s="17"/>
      <c r="BE12" s="17">
        <v>0.14495643907578801</v>
      </c>
      <c r="BF12" s="17">
        <v>0.18444153370556499</v>
      </c>
      <c r="BG12" s="17">
        <v>0.21165929058903801</v>
      </c>
      <c r="BH12" s="17">
        <v>0.177388245189256</v>
      </c>
      <c r="BI12" s="17"/>
      <c r="BJ12" s="17">
        <v>0.13703287655926799</v>
      </c>
      <c r="BK12" s="17">
        <v>7.3718932608824103E-2</v>
      </c>
      <c r="BL12" s="17">
        <v>0.228830296389232</v>
      </c>
      <c r="BM12" s="17">
        <v>0.205511283569739</v>
      </c>
      <c r="BN12" s="17"/>
      <c r="BO12" s="17">
        <v>0.15061932101574099</v>
      </c>
      <c r="BP12" s="17">
        <v>0.208530558120638</v>
      </c>
      <c r="BQ12" s="17">
        <v>0.202267130155523</v>
      </c>
      <c r="BR12" s="17"/>
      <c r="BS12" s="17">
        <v>0.202883017587626</v>
      </c>
      <c r="BT12" s="17">
        <v>0.185651416016861</v>
      </c>
      <c r="BU12" s="17"/>
      <c r="BV12" s="17">
        <v>0.18574485231197799</v>
      </c>
      <c r="BW12" s="17">
        <v>0.204718286337431</v>
      </c>
      <c r="BX12" s="17">
        <v>0.17087400524593599</v>
      </c>
      <c r="BY12" s="17"/>
      <c r="BZ12" s="17">
        <v>0.250005025935642</v>
      </c>
      <c r="CA12" s="17">
        <v>0.10112566448958001</v>
      </c>
    </row>
    <row r="13" spans="2:79" x14ac:dyDescent="0.3">
      <c r="B13" s="18" t="s">
        <v>325</v>
      </c>
      <c r="C13" s="17">
        <v>0.19117343421514299</v>
      </c>
      <c r="D13" s="17">
        <v>0.17735312575748699</v>
      </c>
      <c r="E13" s="17">
        <v>0.20432761595295301</v>
      </c>
      <c r="F13" s="17"/>
      <c r="G13" s="17">
        <v>0.16953578499885699</v>
      </c>
      <c r="H13" s="17">
        <v>0.227385626098458</v>
      </c>
      <c r="I13" s="17">
        <v>0.19748263932756499</v>
      </c>
      <c r="J13" s="17">
        <v>0.17432603994523399</v>
      </c>
      <c r="K13" s="17">
        <v>0.20429861028802501</v>
      </c>
      <c r="L13" s="17">
        <v>0.17478296552842501</v>
      </c>
      <c r="M13" s="17"/>
      <c r="N13" s="17">
        <v>0.19793475413185199</v>
      </c>
      <c r="O13" s="17">
        <v>0.229461893461825</v>
      </c>
      <c r="P13" s="17">
        <v>0.15804778850512399</v>
      </c>
      <c r="Q13" s="17">
        <v>0.17776492695740101</v>
      </c>
      <c r="R13" s="17"/>
      <c r="S13" s="17">
        <v>0.15401531049363801</v>
      </c>
      <c r="T13" s="17">
        <v>0.20075001029504499</v>
      </c>
      <c r="U13" s="17">
        <v>0.209751451515336</v>
      </c>
      <c r="V13" s="17">
        <v>9.3485299919599807E-2</v>
      </c>
      <c r="W13" s="17">
        <v>0.16781440849013701</v>
      </c>
      <c r="X13" s="17">
        <v>0.25369827156757901</v>
      </c>
      <c r="Y13" s="17">
        <v>0.22825242321257799</v>
      </c>
      <c r="Z13" s="17">
        <v>0.36916562216784099</v>
      </c>
      <c r="AA13" s="17">
        <v>0.16713804130365201</v>
      </c>
      <c r="AB13" s="17">
        <v>0.117677815314566</v>
      </c>
      <c r="AC13" s="17">
        <v>0.29691659865572201</v>
      </c>
      <c r="AD13" s="17">
        <v>0.234097118768401</v>
      </c>
      <c r="AE13" s="17"/>
      <c r="AF13" s="17">
        <v>0.17650569234517</v>
      </c>
      <c r="AG13" s="17">
        <v>0.19884461199463699</v>
      </c>
      <c r="AH13" s="17">
        <v>0.230870128016891</v>
      </c>
      <c r="AI13" s="17">
        <v>0.13623230456148799</v>
      </c>
      <c r="AJ13" s="17">
        <v>0.30554501926356797</v>
      </c>
      <c r="AK13" s="17"/>
      <c r="AL13" s="17">
        <v>0.22466320810291601</v>
      </c>
      <c r="AM13" s="17">
        <v>0.20304604815546801</v>
      </c>
      <c r="AN13" s="17">
        <v>0.219382450048629</v>
      </c>
      <c r="AO13" s="17">
        <v>0.16602579077011501</v>
      </c>
      <c r="AP13" s="17">
        <v>0.228582490779416</v>
      </c>
      <c r="AQ13" s="17">
        <v>0.135331109713063</v>
      </c>
      <c r="AR13" s="17"/>
      <c r="AS13" s="17">
        <v>0.17850818140056199</v>
      </c>
      <c r="AT13" s="17">
        <v>0.19533556811431399</v>
      </c>
      <c r="AU13" s="17">
        <v>0.19601206869302901</v>
      </c>
      <c r="AV13" s="17">
        <v>0.216154312670603</v>
      </c>
      <c r="AW13" s="17">
        <v>0</v>
      </c>
      <c r="AX13" s="17"/>
      <c r="AY13" s="17">
        <v>0.158640084129407</v>
      </c>
      <c r="AZ13" s="17">
        <v>0.19771174423444901</v>
      </c>
      <c r="BA13" s="17">
        <v>0.20073116759350401</v>
      </c>
      <c r="BB13" s="17">
        <v>0.23414435995925501</v>
      </c>
      <c r="BC13" s="17">
        <v>0.17473949290424201</v>
      </c>
      <c r="BD13" s="17"/>
      <c r="BE13" s="17">
        <v>0.122207451046704</v>
      </c>
      <c r="BF13" s="17">
        <v>0.183506019163578</v>
      </c>
      <c r="BG13" s="17">
        <v>0.20612698179750899</v>
      </c>
      <c r="BH13" s="17">
        <v>0.17740766810603101</v>
      </c>
      <c r="BI13" s="17"/>
      <c r="BJ13" s="17">
        <v>0.16009666707685499</v>
      </c>
      <c r="BK13" s="17">
        <v>0.14523683563572101</v>
      </c>
      <c r="BL13" s="17">
        <v>0.17969194103498501</v>
      </c>
      <c r="BM13" s="17">
        <v>0.21306509395739701</v>
      </c>
      <c r="BN13" s="17"/>
      <c r="BO13" s="17">
        <v>0.146333476125762</v>
      </c>
      <c r="BP13" s="17">
        <v>0.16407579293702501</v>
      </c>
      <c r="BQ13" s="17">
        <v>0.20702324925292601</v>
      </c>
      <c r="BR13" s="17"/>
      <c r="BS13" s="17">
        <v>0.16558919842813599</v>
      </c>
      <c r="BT13" s="17">
        <v>0.22656866205468801</v>
      </c>
      <c r="BU13" s="17"/>
      <c r="BV13" s="17">
        <v>0.21494295860767301</v>
      </c>
      <c r="BW13" s="17">
        <v>0.19410669340317199</v>
      </c>
      <c r="BX13" s="17">
        <v>0.17785362065183699</v>
      </c>
      <c r="BY13" s="17"/>
      <c r="BZ13" s="17">
        <v>0.131096178705431</v>
      </c>
      <c r="CA13" s="17">
        <v>0.22608605848802599</v>
      </c>
    </row>
    <row r="14" spans="2:79" x14ac:dyDescent="0.3">
      <c r="B14" s="18" t="s">
        <v>326</v>
      </c>
      <c r="C14" s="17">
        <v>9.6899998040754706E-2</v>
      </c>
      <c r="D14" s="17">
        <v>0.103512236916131</v>
      </c>
      <c r="E14" s="17">
        <v>8.8102235756064504E-2</v>
      </c>
      <c r="F14" s="17"/>
      <c r="G14" s="17">
        <v>4.2078967253735798E-2</v>
      </c>
      <c r="H14" s="17">
        <v>0.103722465228931</v>
      </c>
      <c r="I14" s="17">
        <v>0.115581034017151</v>
      </c>
      <c r="J14" s="17">
        <v>8.8732395769277606E-2</v>
      </c>
      <c r="K14" s="17">
        <v>8.2830227819787397E-2</v>
      </c>
      <c r="L14" s="17">
        <v>0.13056924747964899</v>
      </c>
      <c r="M14" s="17"/>
      <c r="N14" s="17">
        <v>8.7091248024466605E-2</v>
      </c>
      <c r="O14" s="17">
        <v>6.15849397908153E-2</v>
      </c>
      <c r="P14" s="17">
        <v>0.105800626403113</v>
      </c>
      <c r="Q14" s="17">
        <v>0.13118717681901501</v>
      </c>
      <c r="R14" s="17"/>
      <c r="S14" s="17">
        <v>5.27406292704512E-2</v>
      </c>
      <c r="T14" s="17">
        <v>8.0609547133391801E-2</v>
      </c>
      <c r="U14" s="17">
        <v>0.20952133021309999</v>
      </c>
      <c r="V14" s="17">
        <v>0.133392537568046</v>
      </c>
      <c r="W14" s="17">
        <v>9.5165215202970999E-2</v>
      </c>
      <c r="X14" s="17">
        <v>8.1362797305822396E-2</v>
      </c>
      <c r="Y14" s="17">
        <v>2.9041185003721399E-2</v>
      </c>
      <c r="Z14" s="17">
        <v>0.163222482188778</v>
      </c>
      <c r="AA14" s="17">
        <v>7.6581751838997597E-2</v>
      </c>
      <c r="AB14" s="17">
        <v>0.112306440656744</v>
      </c>
      <c r="AC14" s="17">
        <v>4.6498890765923402E-2</v>
      </c>
      <c r="AD14" s="17">
        <v>0.17401156458700501</v>
      </c>
      <c r="AE14" s="17"/>
      <c r="AF14" s="17">
        <v>0.14764455637637</v>
      </c>
      <c r="AG14" s="17">
        <v>0.10352099319458299</v>
      </c>
      <c r="AH14" s="17">
        <v>3.6943180769812699E-2</v>
      </c>
      <c r="AI14" s="17">
        <v>7.2755950828963398E-2</v>
      </c>
      <c r="AJ14" s="17">
        <v>9.9791175585561206E-2</v>
      </c>
      <c r="AK14" s="17"/>
      <c r="AL14" s="17">
        <v>0.104544996714708</v>
      </c>
      <c r="AM14" s="17">
        <v>0.13998335934254</v>
      </c>
      <c r="AN14" s="17">
        <v>0.121348173142554</v>
      </c>
      <c r="AO14" s="17">
        <v>9.1901746278981095E-2</v>
      </c>
      <c r="AP14" s="17">
        <v>6.76096748095769E-2</v>
      </c>
      <c r="AQ14" s="17">
        <v>5.6572092764723803E-2</v>
      </c>
      <c r="AR14" s="17"/>
      <c r="AS14" s="17">
        <v>7.6227115106817206E-2</v>
      </c>
      <c r="AT14" s="17">
        <v>9.4410927370267697E-2</v>
      </c>
      <c r="AU14" s="17">
        <v>8.0311350562357303E-2</v>
      </c>
      <c r="AV14" s="17">
        <v>8.7853189974797102E-2</v>
      </c>
      <c r="AW14" s="17">
        <v>0.52597415072450404</v>
      </c>
      <c r="AX14" s="17"/>
      <c r="AY14" s="17">
        <v>0.110755873374434</v>
      </c>
      <c r="AZ14" s="17">
        <v>6.6012623530081097E-2</v>
      </c>
      <c r="BA14" s="17">
        <v>8.5679254156977996E-2</v>
      </c>
      <c r="BB14" s="17">
        <v>0.14306529563944401</v>
      </c>
      <c r="BC14" s="17">
        <v>0.238702682658152</v>
      </c>
      <c r="BD14" s="17"/>
      <c r="BE14" s="17">
        <v>0.17276827497250899</v>
      </c>
      <c r="BF14" s="17">
        <v>8.2327512350537604E-2</v>
      </c>
      <c r="BG14" s="17">
        <v>8.5460411202303105E-2</v>
      </c>
      <c r="BH14" s="17">
        <v>0.117794161942334</v>
      </c>
      <c r="BI14" s="17"/>
      <c r="BJ14" s="17">
        <v>9.6595522439137604E-2</v>
      </c>
      <c r="BK14" s="17">
        <v>8.3038047654987096E-2</v>
      </c>
      <c r="BL14" s="17">
        <v>0.115450611628848</v>
      </c>
      <c r="BM14" s="17">
        <v>9.1424075430735594E-2</v>
      </c>
      <c r="BN14" s="17"/>
      <c r="BO14" s="17">
        <v>0.10210704325702</v>
      </c>
      <c r="BP14" s="17">
        <v>7.9638189826238104E-2</v>
      </c>
      <c r="BQ14" s="17">
        <v>9.9533447513697096E-2</v>
      </c>
      <c r="BR14" s="17"/>
      <c r="BS14" s="17">
        <v>0.114681431294023</v>
      </c>
      <c r="BT14" s="17">
        <v>7.3972197450762195E-2</v>
      </c>
      <c r="BU14" s="17"/>
      <c r="BV14" s="17">
        <v>0.13045055345623599</v>
      </c>
      <c r="BW14" s="17">
        <v>8.8632553012459397E-2</v>
      </c>
      <c r="BX14" s="17">
        <v>7.6961251443090795E-2</v>
      </c>
      <c r="BY14" s="17"/>
      <c r="BZ14" s="17">
        <v>0.16380878533165999</v>
      </c>
      <c r="CA14" s="17">
        <v>5.7295746190257603E-2</v>
      </c>
    </row>
    <row r="15" spans="2:79" x14ac:dyDescent="0.3">
      <c r="B15" s="18" t="s">
        <v>327</v>
      </c>
      <c r="C15" s="19">
        <v>5.3294164918265198E-2</v>
      </c>
      <c r="D15" s="19">
        <v>6.7648668877894294E-2</v>
      </c>
      <c r="E15" s="19">
        <v>3.8992870244924503E-2</v>
      </c>
      <c r="F15" s="19"/>
      <c r="G15" s="19">
        <v>2.0738155758034199E-2</v>
      </c>
      <c r="H15" s="19">
        <v>0</v>
      </c>
      <c r="I15" s="19">
        <v>2.2795195163511601E-2</v>
      </c>
      <c r="J15" s="19">
        <v>7.2890721024045202E-2</v>
      </c>
      <c r="K15" s="19">
        <v>0.114751220463715</v>
      </c>
      <c r="L15" s="19">
        <v>8.5641350418926093E-2</v>
      </c>
      <c r="M15" s="19"/>
      <c r="N15" s="19">
        <v>5.9568100393236498E-2</v>
      </c>
      <c r="O15" s="19">
        <v>4.3915961841788802E-2</v>
      </c>
      <c r="P15" s="19">
        <v>6.3342563027578694E-2</v>
      </c>
      <c r="Q15" s="19">
        <v>4.4083439671309801E-2</v>
      </c>
      <c r="R15" s="19"/>
      <c r="S15" s="19">
        <v>3.9683651774896501E-2</v>
      </c>
      <c r="T15" s="19">
        <v>8.6223851526226802E-2</v>
      </c>
      <c r="U15" s="19">
        <v>3.2852774345772197E-2</v>
      </c>
      <c r="V15" s="19">
        <v>4.4776698070361998E-2</v>
      </c>
      <c r="W15" s="19">
        <v>7.9908407375610599E-2</v>
      </c>
      <c r="X15" s="19">
        <v>6.3490969810193004E-2</v>
      </c>
      <c r="Y15" s="19">
        <v>2.8869016110168799E-2</v>
      </c>
      <c r="Z15" s="19">
        <v>3.6039468417639199E-2</v>
      </c>
      <c r="AA15" s="19">
        <v>5.4169461154202701E-2</v>
      </c>
      <c r="AB15" s="19">
        <v>9.6135418889653795E-2</v>
      </c>
      <c r="AC15" s="19">
        <v>0</v>
      </c>
      <c r="AD15" s="19">
        <v>0</v>
      </c>
      <c r="AE15" s="19"/>
      <c r="AF15" s="19">
        <v>9.4054758842404801E-2</v>
      </c>
      <c r="AG15" s="19">
        <v>2.89798681407957E-2</v>
      </c>
      <c r="AH15" s="19">
        <v>0.10785569445875801</v>
      </c>
      <c r="AI15" s="19">
        <v>4.1378739717117502E-2</v>
      </c>
      <c r="AJ15" s="19">
        <v>4.6275322519099202E-2</v>
      </c>
      <c r="AK15" s="19"/>
      <c r="AL15" s="19">
        <v>3.5552360846171603E-2</v>
      </c>
      <c r="AM15" s="19">
        <v>6.9620259646038102E-2</v>
      </c>
      <c r="AN15" s="19">
        <v>4.9293368178406301E-2</v>
      </c>
      <c r="AO15" s="19">
        <v>4.7579736252147897E-2</v>
      </c>
      <c r="AP15" s="19">
        <v>9.8740351420370603E-2</v>
      </c>
      <c r="AQ15" s="19">
        <v>2.8520135509816E-2</v>
      </c>
      <c r="AR15" s="19"/>
      <c r="AS15" s="19">
        <v>7.0353651423843699E-2</v>
      </c>
      <c r="AT15" s="19">
        <v>6.3575540947374401E-2</v>
      </c>
      <c r="AU15" s="19">
        <v>4.0414790699103899E-2</v>
      </c>
      <c r="AV15" s="19">
        <v>1.5726587287970301E-2</v>
      </c>
      <c r="AW15" s="19">
        <v>0</v>
      </c>
      <c r="AX15" s="19"/>
      <c r="AY15" s="19">
        <v>0.11109539456834699</v>
      </c>
      <c r="AZ15" s="19">
        <v>3.7061013838736299E-2</v>
      </c>
      <c r="BA15" s="19">
        <v>4.8713840704936603E-2</v>
      </c>
      <c r="BB15" s="19">
        <v>2.14973819015741E-2</v>
      </c>
      <c r="BC15" s="19">
        <v>0</v>
      </c>
      <c r="BD15" s="19"/>
      <c r="BE15" s="19">
        <v>0</v>
      </c>
      <c r="BF15" s="19">
        <v>5.3769827928416197E-2</v>
      </c>
      <c r="BG15" s="19">
        <v>6.09200734449062E-2</v>
      </c>
      <c r="BH15" s="19">
        <v>4.7581260587935902E-2</v>
      </c>
      <c r="BI15" s="19"/>
      <c r="BJ15" s="19">
        <v>4.6970502115764597E-2</v>
      </c>
      <c r="BK15" s="19">
        <v>1.83619244987876E-2</v>
      </c>
      <c r="BL15" s="19">
        <v>6.9475033498559394E-2</v>
      </c>
      <c r="BM15" s="19">
        <v>5.2946953871303E-2</v>
      </c>
      <c r="BN15" s="19"/>
      <c r="BO15" s="19">
        <v>4.7474692574247801E-2</v>
      </c>
      <c r="BP15" s="19">
        <v>2.0209074328119098E-2</v>
      </c>
      <c r="BQ15" s="19">
        <v>6.1473213701253297E-2</v>
      </c>
      <c r="BR15" s="19"/>
      <c r="BS15" s="19">
        <v>6.1604775345454298E-2</v>
      </c>
      <c r="BT15" s="19">
        <v>4.2636536803073201E-2</v>
      </c>
      <c r="BU15" s="19"/>
      <c r="BV15" s="19">
        <v>6.1899980761530603E-2</v>
      </c>
      <c r="BW15" s="19">
        <v>2.89909245486814E-2</v>
      </c>
      <c r="BX15" s="19">
        <v>6.5073488520716899E-2</v>
      </c>
      <c r="BY15" s="19"/>
      <c r="BZ15" s="19">
        <v>1.8846763139738602E-2</v>
      </c>
      <c r="CA15" s="19">
        <v>0</v>
      </c>
    </row>
    <row r="16" spans="2:79" x14ac:dyDescent="0.3">
      <c r="B16" s="16" t="s">
        <v>329</v>
      </c>
    </row>
    <row r="17" spans="2:2" x14ac:dyDescent="0.3">
      <c r="B17" t="s">
        <v>108</v>
      </c>
    </row>
    <row r="18" spans="2:2" x14ac:dyDescent="0.3">
      <c r="B18" t="s">
        <v>109</v>
      </c>
    </row>
    <row r="20" spans="2:2" x14ac:dyDescent="0.3">
      <c r="B20"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1005</v>
      </c>
      <c r="D7" s="10">
        <v>469</v>
      </c>
      <c r="E7" s="10">
        <v>532</v>
      </c>
      <c r="F7" s="10"/>
      <c r="G7" s="10">
        <v>152</v>
      </c>
      <c r="H7" s="10">
        <v>157</v>
      </c>
      <c r="I7" s="10">
        <v>171</v>
      </c>
      <c r="J7" s="10">
        <v>158</v>
      </c>
      <c r="K7" s="10">
        <v>161</v>
      </c>
      <c r="L7" s="10">
        <v>206</v>
      </c>
      <c r="M7" s="10"/>
      <c r="N7" s="10">
        <v>288</v>
      </c>
      <c r="O7" s="10">
        <v>276</v>
      </c>
      <c r="P7" s="10">
        <v>195</v>
      </c>
      <c r="Q7" s="10">
        <v>243</v>
      </c>
      <c r="R7" s="10"/>
      <c r="S7" s="10">
        <v>152</v>
      </c>
      <c r="T7" s="10">
        <v>140</v>
      </c>
      <c r="U7" s="10">
        <v>82</v>
      </c>
      <c r="V7" s="10">
        <v>92</v>
      </c>
      <c r="W7" s="10">
        <v>78</v>
      </c>
      <c r="X7" s="10">
        <v>85</v>
      </c>
      <c r="Y7" s="10">
        <v>83</v>
      </c>
      <c r="Z7" s="10">
        <v>38</v>
      </c>
      <c r="AA7" s="10">
        <v>109</v>
      </c>
      <c r="AB7" s="10">
        <v>91</v>
      </c>
      <c r="AC7" s="10">
        <v>40</v>
      </c>
      <c r="AD7" s="10">
        <v>15</v>
      </c>
      <c r="AE7" s="10"/>
      <c r="AF7" s="10">
        <v>189</v>
      </c>
      <c r="AG7" s="10">
        <v>335</v>
      </c>
      <c r="AH7" s="10">
        <v>96</v>
      </c>
      <c r="AI7" s="10">
        <v>121</v>
      </c>
      <c r="AJ7" s="10">
        <v>61</v>
      </c>
      <c r="AK7" s="10"/>
      <c r="AL7" s="10">
        <v>253</v>
      </c>
      <c r="AM7" s="10">
        <v>167</v>
      </c>
      <c r="AN7" s="10">
        <v>103</v>
      </c>
      <c r="AO7" s="10">
        <v>206</v>
      </c>
      <c r="AP7" s="10">
        <v>80</v>
      </c>
      <c r="AQ7" s="10">
        <v>95</v>
      </c>
      <c r="AR7" s="10"/>
      <c r="AS7" s="10">
        <v>164</v>
      </c>
      <c r="AT7" s="10">
        <v>493</v>
      </c>
      <c r="AU7" s="10">
        <v>224</v>
      </c>
      <c r="AV7" s="10">
        <v>102</v>
      </c>
      <c r="AW7" s="10">
        <v>20</v>
      </c>
      <c r="AX7" s="10"/>
      <c r="AY7" s="10">
        <v>237</v>
      </c>
      <c r="AZ7" s="10">
        <v>396</v>
      </c>
      <c r="BA7" s="10">
        <v>216</v>
      </c>
      <c r="BB7" s="10">
        <v>115</v>
      </c>
      <c r="BC7" s="10">
        <v>34</v>
      </c>
      <c r="BD7" s="10"/>
      <c r="BE7" s="10">
        <v>38</v>
      </c>
      <c r="BF7" s="10">
        <v>187</v>
      </c>
      <c r="BG7" s="10">
        <v>477</v>
      </c>
      <c r="BH7" s="10">
        <v>296</v>
      </c>
      <c r="BI7" s="10"/>
      <c r="BJ7" s="10">
        <v>122</v>
      </c>
      <c r="BK7" s="10">
        <v>71</v>
      </c>
      <c r="BL7" s="10">
        <v>276</v>
      </c>
      <c r="BM7" s="10">
        <v>530</v>
      </c>
      <c r="BN7" s="10"/>
      <c r="BO7" s="10">
        <v>134</v>
      </c>
      <c r="BP7" s="10">
        <v>143</v>
      </c>
      <c r="BQ7" s="10">
        <v>722</v>
      </c>
      <c r="BR7" s="10"/>
      <c r="BS7" s="10">
        <v>540</v>
      </c>
      <c r="BT7" s="10">
        <v>463</v>
      </c>
      <c r="BU7" s="10"/>
      <c r="BV7" s="10">
        <v>243</v>
      </c>
      <c r="BW7" s="10">
        <v>396</v>
      </c>
      <c r="BX7" s="10">
        <v>305</v>
      </c>
      <c r="BY7" s="10"/>
      <c r="BZ7" s="10">
        <v>67</v>
      </c>
      <c r="CA7" s="10">
        <v>56</v>
      </c>
    </row>
    <row r="8" spans="2:79" ht="30" customHeight="1" x14ac:dyDescent="0.3">
      <c r="B8" s="11" t="s">
        <v>20</v>
      </c>
      <c r="C8" s="11">
        <v>1007</v>
      </c>
      <c r="D8" s="11">
        <v>479</v>
      </c>
      <c r="E8" s="11">
        <v>523</v>
      </c>
      <c r="F8" s="11"/>
      <c r="G8" s="11">
        <v>143</v>
      </c>
      <c r="H8" s="11">
        <v>167</v>
      </c>
      <c r="I8" s="11">
        <v>172</v>
      </c>
      <c r="J8" s="11">
        <v>182</v>
      </c>
      <c r="K8" s="11">
        <v>149</v>
      </c>
      <c r="L8" s="11">
        <v>193</v>
      </c>
      <c r="M8" s="11"/>
      <c r="N8" s="11">
        <v>268</v>
      </c>
      <c r="O8" s="11">
        <v>281</v>
      </c>
      <c r="P8" s="11">
        <v>205</v>
      </c>
      <c r="Q8" s="11">
        <v>249</v>
      </c>
      <c r="R8" s="11"/>
      <c r="S8" s="11">
        <v>144</v>
      </c>
      <c r="T8" s="11">
        <v>134</v>
      </c>
      <c r="U8" s="11">
        <v>83</v>
      </c>
      <c r="V8" s="11">
        <v>92</v>
      </c>
      <c r="W8" s="11">
        <v>81</v>
      </c>
      <c r="X8" s="11">
        <v>83</v>
      </c>
      <c r="Y8" s="11">
        <v>76</v>
      </c>
      <c r="Z8" s="11">
        <v>40</v>
      </c>
      <c r="AA8" s="11">
        <v>103</v>
      </c>
      <c r="AB8" s="11">
        <v>103</v>
      </c>
      <c r="AC8" s="11">
        <v>51</v>
      </c>
      <c r="AD8" s="11">
        <v>17</v>
      </c>
      <c r="AE8" s="11"/>
      <c r="AF8" s="11">
        <v>184</v>
      </c>
      <c r="AG8" s="11">
        <v>333</v>
      </c>
      <c r="AH8" s="11">
        <v>95</v>
      </c>
      <c r="AI8" s="11">
        <v>122</v>
      </c>
      <c r="AJ8" s="11">
        <v>61</v>
      </c>
      <c r="AK8" s="11"/>
      <c r="AL8" s="11">
        <v>249</v>
      </c>
      <c r="AM8" s="11">
        <v>163</v>
      </c>
      <c r="AN8" s="11">
        <v>103</v>
      </c>
      <c r="AO8" s="11">
        <v>209</v>
      </c>
      <c r="AP8" s="11">
        <v>80</v>
      </c>
      <c r="AQ8" s="11">
        <v>96</v>
      </c>
      <c r="AR8" s="11"/>
      <c r="AS8" s="11">
        <v>162</v>
      </c>
      <c r="AT8" s="11">
        <v>496</v>
      </c>
      <c r="AU8" s="11">
        <v>225</v>
      </c>
      <c r="AV8" s="11">
        <v>102</v>
      </c>
      <c r="AW8" s="11">
        <v>20</v>
      </c>
      <c r="AX8" s="11"/>
      <c r="AY8" s="11">
        <v>233</v>
      </c>
      <c r="AZ8" s="11">
        <v>397</v>
      </c>
      <c r="BA8" s="11">
        <v>219</v>
      </c>
      <c r="BB8" s="11">
        <v>117</v>
      </c>
      <c r="BC8" s="11">
        <v>35</v>
      </c>
      <c r="BD8" s="11"/>
      <c r="BE8" s="11">
        <v>37</v>
      </c>
      <c r="BF8" s="11">
        <v>187</v>
      </c>
      <c r="BG8" s="11">
        <v>479</v>
      </c>
      <c r="BH8" s="11">
        <v>296</v>
      </c>
      <c r="BI8" s="11"/>
      <c r="BJ8" s="11">
        <v>127</v>
      </c>
      <c r="BK8" s="11">
        <v>68</v>
      </c>
      <c r="BL8" s="11">
        <v>276</v>
      </c>
      <c r="BM8" s="11">
        <v>529</v>
      </c>
      <c r="BN8" s="11"/>
      <c r="BO8" s="11">
        <v>138</v>
      </c>
      <c r="BP8" s="11">
        <v>142</v>
      </c>
      <c r="BQ8" s="11">
        <v>721</v>
      </c>
      <c r="BR8" s="11"/>
      <c r="BS8" s="11">
        <v>538</v>
      </c>
      <c r="BT8" s="11">
        <v>467</v>
      </c>
      <c r="BU8" s="11"/>
      <c r="BV8" s="11">
        <v>242</v>
      </c>
      <c r="BW8" s="11">
        <v>398</v>
      </c>
      <c r="BX8" s="11">
        <v>305</v>
      </c>
      <c r="BY8" s="11"/>
      <c r="BZ8" s="11">
        <v>67</v>
      </c>
      <c r="CA8" s="11">
        <v>56</v>
      </c>
    </row>
    <row r="9" spans="2:79" x14ac:dyDescent="0.3">
      <c r="B9" s="18" t="s">
        <v>184</v>
      </c>
      <c r="C9" s="17">
        <v>0.220972721914414</v>
      </c>
      <c r="D9" s="17">
        <v>0.200260111697113</v>
      </c>
      <c r="E9" s="17">
        <v>0.239960169147548</v>
      </c>
      <c r="F9" s="17"/>
      <c r="G9" s="17">
        <v>0.23162092103989501</v>
      </c>
      <c r="H9" s="17">
        <v>0.27693617088996603</v>
      </c>
      <c r="I9" s="17">
        <v>0.24359442427494399</v>
      </c>
      <c r="J9" s="17">
        <v>0.19455483173489499</v>
      </c>
      <c r="K9" s="17">
        <v>0.18123786010284501</v>
      </c>
      <c r="L9" s="17">
        <v>0.20003112383032101</v>
      </c>
      <c r="M9" s="17"/>
      <c r="N9" s="17">
        <v>0.212490906552708</v>
      </c>
      <c r="O9" s="17">
        <v>0.20789185473440799</v>
      </c>
      <c r="P9" s="17">
        <v>0.24576919900573199</v>
      </c>
      <c r="Q9" s="17">
        <v>0.22738307255487</v>
      </c>
      <c r="R9" s="17"/>
      <c r="S9" s="17">
        <v>0.26524470904559599</v>
      </c>
      <c r="T9" s="17">
        <v>0.230706339455413</v>
      </c>
      <c r="U9" s="17">
        <v>0.26707849710453802</v>
      </c>
      <c r="V9" s="17">
        <v>0.19404524108074001</v>
      </c>
      <c r="W9" s="17">
        <v>0.211186771199847</v>
      </c>
      <c r="X9" s="17">
        <v>0.189057513777283</v>
      </c>
      <c r="Y9" s="17">
        <v>0.18585686888870501</v>
      </c>
      <c r="Z9" s="17">
        <v>0.178207552755106</v>
      </c>
      <c r="AA9" s="17">
        <v>0.222149482226389</v>
      </c>
      <c r="AB9" s="17">
        <v>0.19171303772308901</v>
      </c>
      <c r="AC9" s="17">
        <v>0.233812800006166</v>
      </c>
      <c r="AD9" s="17">
        <v>0.277231048470584</v>
      </c>
      <c r="AE9" s="17"/>
      <c r="AF9" s="17">
        <v>0.22415135575046699</v>
      </c>
      <c r="AG9" s="17">
        <v>0.25038558727950999</v>
      </c>
      <c r="AH9" s="17">
        <v>0.17017577385260699</v>
      </c>
      <c r="AI9" s="17">
        <v>0.16771260468069099</v>
      </c>
      <c r="AJ9" s="17">
        <v>0.203552319952641</v>
      </c>
      <c r="AK9" s="17"/>
      <c r="AL9" s="17">
        <v>0.24920681505450101</v>
      </c>
      <c r="AM9" s="17">
        <v>0.22663194311479001</v>
      </c>
      <c r="AN9" s="17">
        <v>0.15023734299696001</v>
      </c>
      <c r="AO9" s="17">
        <v>0.232621333565151</v>
      </c>
      <c r="AP9" s="17">
        <v>0.27365005608250398</v>
      </c>
      <c r="AQ9" s="17">
        <v>0.13425033581325299</v>
      </c>
      <c r="AR9" s="17"/>
      <c r="AS9" s="17">
        <v>0.34993182741227302</v>
      </c>
      <c r="AT9" s="17">
        <v>0.178516604220221</v>
      </c>
      <c r="AU9" s="17">
        <v>0.25416350236655799</v>
      </c>
      <c r="AV9" s="17">
        <v>0.13921121920980201</v>
      </c>
      <c r="AW9" s="17">
        <v>0.244236034473202</v>
      </c>
      <c r="AX9" s="17"/>
      <c r="AY9" s="17">
        <v>0.26933813211005397</v>
      </c>
      <c r="AZ9" s="17">
        <v>0.183841814759616</v>
      </c>
      <c r="BA9" s="17">
        <v>0.24068452168128501</v>
      </c>
      <c r="BB9" s="17">
        <v>0.23061542331447499</v>
      </c>
      <c r="BC9" s="17">
        <v>0.179659901319876</v>
      </c>
      <c r="BD9" s="17"/>
      <c r="BE9" s="17">
        <v>0.12512579555067699</v>
      </c>
      <c r="BF9" s="17">
        <v>0.14699439636763401</v>
      </c>
      <c r="BG9" s="17">
        <v>0.22849068377165499</v>
      </c>
      <c r="BH9" s="17">
        <v>0.272875152998723</v>
      </c>
      <c r="BI9" s="17"/>
      <c r="BJ9" s="17">
        <v>0.226370576986026</v>
      </c>
      <c r="BK9" s="17">
        <v>0.217363104739316</v>
      </c>
      <c r="BL9" s="17">
        <v>0.22569692614628001</v>
      </c>
      <c r="BM9" s="17">
        <v>0.22017906171156701</v>
      </c>
      <c r="BN9" s="17"/>
      <c r="BO9" s="17">
        <v>0.230753054617513</v>
      </c>
      <c r="BP9" s="17">
        <v>0.21979812319773001</v>
      </c>
      <c r="BQ9" s="17">
        <v>0.22118646178130999</v>
      </c>
      <c r="BR9" s="17"/>
      <c r="BS9" s="17">
        <v>0.25062933093933798</v>
      </c>
      <c r="BT9" s="17">
        <v>0.187863038685772</v>
      </c>
      <c r="BU9" s="17"/>
      <c r="BV9" s="17">
        <v>0.19383722232397399</v>
      </c>
      <c r="BW9" s="17">
        <v>0.22502013120981901</v>
      </c>
      <c r="BX9" s="17">
        <v>0.24147979079604401</v>
      </c>
      <c r="BY9" s="17"/>
      <c r="BZ9" s="17">
        <v>0.19543625086338201</v>
      </c>
      <c r="CA9" s="17">
        <v>0.26822998565895001</v>
      </c>
    </row>
    <row r="10" spans="2:79" x14ac:dyDescent="0.3">
      <c r="B10" s="18" t="s">
        <v>185</v>
      </c>
      <c r="C10" s="17">
        <v>0.51175679985773803</v>
      </c>
      <c r="D10" s="17">
        <v>0.51889514470997899</v>
      </c>
      <c r="E10" s="17">
        <v>0.50539816036019203</v>
      </c>
      <c r="F10" s="17"/>
      <c r="G10" s="17">
        <v>0.56962975729476995</v>
      </c>
      <c r="H10" s="17">
        <v>0.54381073767501398</v>
      </c>
      <c r="I10" s="17">
        <v>0.48013367217644698</v>
      </c>
      <c r="J10" s="17">
        <v>0.51744774123154302</v>
      </c>
      <c r="K10" s="17">
        <v>0.52928756646019604</v>
      </c>
      <c r="L10" s="17">
        <v>0.45019831719381698</v>
      </c>
      <c r="M10" s="17"/>
      <c r="N10" s="17">
        <v>0.52146588443989905</v>
      </c>
      <c r="O10" s="17">
        <v>0.54963741412760903</v>
      </c>
      <c r="P10" s="17">
        <v>0.48464288872778599</v>
      </c>
      <c r="Q10" s="17">
        <v>0.47445551789576002</v>
      </c>
      <c r="R10" s="17"/>
      <c r="S10" s="17">
        <v>0.51780616240334398</v>
      </c>
      <c r="T10" s="17">
        <v>0.42937001729089902</v>
      </c>
      <c r="U10" s="17">
        <v>0.50990271262731901</v>
      </c>
      <c r="V10" s="17">
        <v>0.474230464596544</v>
      </c>
      <c r="W10" s="17">
        <v>0.56678303339343405</v>
      </c>
      <c r="X10" s="17">
        <v>0.57957369754027099</v>
      </c>
      <c r="Y10" s="17">
        <v>0.50027757909123904</v>
      </c>
      <c r="Z10" s="17">
        <v>0.49356537393174899</v>
      </c>
      <c r="AA10" s="17">
        <v>0.52806709338859104</v>
      </c>
      <c r="AB10" s="17">
        <v>0.57620973288019295</v>
      </c>
      <c r="AC10" s="17">
        <v>0.49042970085002902</v>
      </c>
      <c r="AD10" s="17">
        <v>0.39673698152278802</v>
      </c>
      <c r="AE10" s="17"/>
      <c r="AF10" s="17">
        <v>0.46811580373983802</v>
      </c>
      <c r="AG10" s="17">
        <v>0.55303593301953902</v>
      </c>
      <c r="AH10" s="17">
        <v>0.50948946758958102</v>
      </c>
      <c r="AI10" s="17">
        <v>0.42585310498217799</v>
      </c>
      <c r="AJ10" s="17">
        <v>0.54967727400736799</v>
      </c>
      <c r="AK10" s="17"/>
      <c r="AL10" s="17">
        <v>0.55866774190822599</v>
      </c>
      <c r="AM10" s="17">
        <v>0.47148217343911902</v>
      </c>
      <c r="AN10" s="17">
        <v>0.585968312585184</v>
      </c>
      <c r="AO10" s="17">
        <v>0.45650946231580802</v>
      </c>
      <c r="AP10" s="17">
        <v>0.50687023733192604</v>
      </c>
      <c r="AQ10" s="17">
        <v>0.50409541801217905</v>
      </c>
      <c r="AR10" s="17"/>
      <c r="AS10" s="17">
        <v>0.49156165297605497</v>
      </c>
      <c r="AT10" s="17">
        <v>0.56201080839846596</v>
      </c>
      <c r="AU10" s="17">
        <v>0.43349181267856601</v>
      </c>
      <c r="AV10" s="17">
        <v>0.47343246404412997</v>
      </c>
      <c r="AW10" s="17">
        <v>0.55937978601469396</v>
      </c>
      <c r="AX10" s="17"/>
      <c r="AY10" s="17">
        <v>0.50241339090328496</v>
      </c>
      <c r="AZ10" s="17">
        <v>0.554563507473535</v>
      </c>
      <c r="BA10" s="17">
        <v>0.46381278308971702</v>
      </c>
      <c r="BB10" s="17">
        <v>0.51954319129297599</v>
      </c>
      <c r="BC10" s="17">
        <v>0.379534399897835</v>
      </c>
      <c r="BD10" s="17"/>
      <c r="BE10" s="17">
        <v>0.506639064257564</v>
      </c>
      <c r="BF10" s="17">
        <v>0.58223382516724698</v>
      </c>
      <c r="BG10" s="17">
        <v>0.50066391199165405</v>
      </c>
      <c r="BH10" s="17">
        <v>0.49178288482904298</v>
      </c>
      <c r="BI10" s="17"/>
      <c r="BJ10" s="17">
        <v>0.46852746180948801</v>
      </c>
      <c r="BK10" s="17">
        <v>0.619246275632098</v>
      </c>
      <c r="BL10" s="17">
        <v>0.49397876083391401</v>
      </c>
      <c r="BM10" s="17">
        <v>0.51619691493616604</v>
      </c>
      <c r="BN10" s="17"/>
      <c r="BO10" s="17">
        <v>0.52565671664915903</v>
      </c>
      <c r="BP10" s="17">
        <v>0.57373292050880598</v>
      </c>
      <c r="BQ10" s="17">
        <v>0.49592275826762999</v>
      </c>
      <c r="BR10" s="17"/>
      <c r="BS10" s="17">
        <v>0.48803053951779801</v>
      </c>
      <c r="BT10" s="17">
        <v>0.53881472336411795</v>
      </c>
      <c r="BU10" s="17"/>
      <c r="BV10" s="17">
        <v>0.59156712246124699</v>
      </c>
      <c r="BW10" s="17">
        <v>0.50227286440084395</v>
      </c>
      <c r="BX10" s="17">
        <v>0.47939173236817301</v>
      </c>
      <c r="BY10" s="17"/>
      <c r="BZ10" s="17">
        <v>0.61161794539905201</v>
      </c>
      <c r="CA10" s="17">
        <v>0.60450808691611002</v>
      </c>
    </row>
    <row r="11" spans="2:79" x14ac:dyDescent="0.3">
      <c r="B11" s="18" t="s">
        <v>186</v>
      </c>
      <c r="C11" s="17">
        <v>0.14466374476773</v>
      </c>
      <c r="D11" s="17">
        <v>0.146054733877368</v>
      </c>
      <c r="E11" s="17">
        <v>0.14455409834921601</v>
      </c>
      <c r="F11" s="17"/>
      <c r="G11" s="17">
        <v>0.14611445079999499</v>
      </c>
      <c r="H11" s="17">
        <v>9.19442528228364E-2</v>
      </c>
      <c r="I11" s="17">
        <v>0.14004232156774599</v>
      </c>
      <c r="J11" s="17">
        <v>0.17376871675890501</v>
      </c>
      <c r="K11" s="17">
        <v>0.151362771629068</v>
      </c>
      <c r="L11" s="17">
        <v>0.16074940077946001</v>
      </c>
      <c r="M11" s="17"/>
      <c r="N11" s="17">
        <v>0.121858089003905</v>
      </c>
      <c r="O11" s="17">
        <v>0.13781948939276401</v>
      </c>
      <c r="P11" s="17">
        <v>0.15417736988710401</v>
      </c>
      <c r="Q11" s="17">
        <v>0.17101229415746599</v>
      </c>
      <c r="R11" s="17"/>
      <c r="S11" s="17">
        <v>0.145395533541233</v>
      </c>
      <c r="T11" s="17">
        <v>0.169914786608198</v>
      </c>
      <c r="U11" s="17">
        <v>0.17668349969327199</v>
      </c>
      <c r="V11" s="17">
        <v>0.20919674389697299</v>
      </c>
      <c r="W11" s="17">
        <v>0.12166255577172699</v>
      </c>
      <c r="X11" s="17">
        <v>0.120007531420511</v>
      </c>
      <c r="Y11" s="17">
        <v>0.190050370529118</v>
      </c>
      <c r="Z11" s="17">
        <v>0.118994985593358</v>
      </c>
      <c r="AA11" s="17">
        <v>0.12875031249956101</v>
      </c>
      <c r="AB11" s="17">
        <v>0.10695250810413499</v>
      </c>
      <c r="AC11" s="17">
        <v>4.95108608870354E-2</v>
      </c>
      <c r="AD11" s="17">
        <v>0.13405262576075</v>
      </c>
      <c r="AE11" s="17"/>
      <c r="AF11" s="17">
        <v>0.16610606983284401</v>
      </c>
      <c r="AG11" s="17">
        <v>0.115994582562853</v>
      </c>
      <c r="AH11" s="17">
        <v>0.17727064143326601</v>
      </c>
      <c r="AI11" s="17">
        <v>0.202844870536001</v>
      </c>
      <c r="AJ11" s="17">
        <v>0.155419658933037</v>
      </c>
      <c r="AK11" s="17"/>
      <c r="AL11" s="17">
        <v>0.10374606859232</v>
      </c>
      <c r="AM11" s="17">
        <v>0.146311941049868</v>
      </c>
      <c r="AN11" s="17">
        <v>0.15786885718931801</v>
      </c>
      <c r="AO11" s="17">
        <v>0.15131007643281999</v>
      </c>
      <c r="AP11" s="17">
        <v>0.10985975684785899</v>
      </c>
      <c r="AQ11" s="17">
        <v>0.26236838882248298</v>
      </c>
      <c r="AR11" s="17"/>
      <c r="AS11" s="17">
        <v>8.0571924196392905E-2</v>
      </c>
      <c r="AT11" s="17">
        <v>0.14306206521388901</v>
      </c>
      <c r="AU11" s="17">
        <v>0.16642301322769101</v>
      </c>
      <c r="AV11" s="17">
        <v>0.207638889501358</v>
      </c>
      <c r="AW11" s="17">
        <v>0.149692763365154</v>
      </c>
      <c r="AX11" s="17"/>
      <c r="AY11" s="17">
        <v>0.12475162010766799</v>
      </c>
      <c r="AZ11" s="17">
        <v>0.14450138034501001</v>
      </c>
      <c r="BA11" s="17">
        <v>0.167737969901014</v>
      </c>
      <c r="BB11" s="17">
        <v>0.12860349251671399</v>
      </c>
      <c r="BC11" s="17">
        <v>0.16058317458559301</v>
      </c>
      <c r="BD11" s="17"/>
      <c r="BE11" s="17">
        <v>0.145512072187715</v>
      </c>
      <c r="BF11" s="17">
        <v>0.16033263064826</v>
      </c>
      <c r="BG11" s="17">
        <v>0.146934605021355</v>
      </c>
      <c r="BH11" s="17">
        <v>0.12757927995048499</v>
      </c>
      <c r="BI11" s="17"/>
      <c r="BJ11" s="17">
        <v>0.15478923705262801</v>
      </c>
      <c r="BK11" s="17">
        <v>0.138228109107112</v>
      </c>
      <c r="BL11" s="17">
        <v>0.14116977336829201</v>
      </c>
      <c r="BM11" s="17">
        <v>0.146519655260334</v>
      </c>
      <c r="BN11" s="17"/>
      <c r="BO11" s="17">
        <v>0.122002283724249</v>
      </c>
      <c r="BP11" s="17">
        <v>0.110146120800779</v>
      </c>
      <c r="BQ11" s="17">
        <v>0.15563765039976299</v>
      </c>
      <c r="BR11" s="17"/>
      <c r="BS11" s="17">
        <v>0.146736266783491</v>
      </c>
      <c r="BT11" s="17">
        <v>0.140940297672704</v>
      </c>
      <c r="BU11" s="17"/>
      <c r="BV11" s="17">
        <v>9.9164058039547101E-2</v>
      </c>
      <c r="BW11" s="17">
        <v>0.17693255077318301</v>
      </c>
      <c r="BX11" s="17">
        <v>0.11794027417219601</v>
      </c>
      <c r="BY11" s="17"/>
      <c r="BZ11" s="17">
        <v>9.1961386380125201E-2</v>
      </c>
      <c r="CA11" s="17">
        <v>3.3508035767629001E-2</v>
      </c>
    </row>
    <row r="12" spans="2:79" x14ac:dyDescent="0.3">
      <c r="B12" s="18" t="s">
        <v>187</v>
      </c>
      <c r="C12" s="17">
        <v>8.5663825813126801E-2</v>
      </c>
      <c r="D12" s="17">
        <v>0.104464974778763</v>
      </c>
      <c r="E12" s="17">
        <v>6.9129906041520306E-2</v>
      </c>
      <c r="F12" s="17"/>
      <c r="G12" s="17">
        <v>3.9787223278950602E-2</v>
      </c>
      <c r="H12" s="17">
        <v>5.8944347643445097E-2</v>
      </c>
      <c r="I12" s="17">
        <v>9.9764035578210605E-2</v>
      </c>
      <c r="J12" s="17">
        <v>7.5322952095791595E-2</v>
      </c>
      <c r="K12" s="17">
        <v>8.8754913688895501E-2</v>
      </c>
      <c r="L12" s="17">
        <v>0.13775096292227901</v>
      </c>
      <c r="M12" s="17"/>
      <c r="N12" s="17">
        <v>0.116468663373547</v>
      </c>
      <c r="O12" s="17">
        <v>8.6364155546807098E-2</v>
      </c>
      <c r="P12" s="17">
        <v>7.0831961470118193E-2</v>
      </c>
      <c r="Q12" s="17">
        <v>6.4987851952092099E-2</v>
      </c>
      <c r="R12" s="17"/>
      <c r="S12" s="17">
        <v>3.8581156388322199E-2</v>
      </c>
      <c r="T12" s="17">
        <v>0.14269171198282199</v>
      </c>
      <c r="U12" s="17">
        <v>2.3773939897280799E-2</v>
      </c>
      <c r="V12" s="17">
        <v>6.5970945393017996E-2</v>
      </c>
      <c r="W12" s="17">
        <v>8.5208356932470503E-2</v>
      </c>
      <c r="X12" s="17">
        <v>7.3290770987297096E-2</v>
      </c>
      <c r="Y12" s="17">
        <v>3.7763351194298002E-2</v>
      </c>
      <c r="Z12" s="17">
        <v>0.14941562737486999</v>
      </c>
      <c r="AA12" s="17">
        <v>8.4314740610201097E-2</v>
      </c>
      <c r="AB12" s="17">
        <v>0.10440396294031</v>
      </c>
      <c r="AC12" s="17">
        <v>0.17660221877559501</v>
      </c>
      <c r="AD12" s="17">
        <v>0.19197934424587801</v>
      </c>
      <c r="AE12" s="17"/>
      <c r="AF12" s="17">
        <v>0.11253538662827201</v>
      </c>
      <c r="AG12" s="17">
        <v>5.4965888558497197E-2</v>
      </c>
      <c r="AH12" s="17">
        <v>0.111626441344298</v>
      </c>
      <c r="AI12" s="17">
        <v>0.13023193450654599</v>
      </c>
      <c r="AJ12" s="17">
        <v>9.13507471069544E-2</v>
      </c>
      <c r="AK12" s="17"/>
      <c r="AL12" s="17">
        <v>7.3035150715300104E-2</v>
      </c>
      <c r="AM12" s="17">
        <v>0.11606240204194</v>
      </c>
      <c r="AN12" s="17">
        <v>8.7803230960491599E-2</v>
      </c>
      <c r="AO12" s="17">
        <v>0.102004853030152</v>
      </c>
      <c r="AP12" s="17">
        <v>8.5223078039940406E-2</v>
      </c>
      <c r="AQ12" s="17">
        <v>4.3023085319869397E-2</v>
      </c>
      <c r="AR12" s="17"/>
      <c r="AS12" s="17">
        <v>4.7035619541911301E-2</v>
      </c>
      <c r="AT12" s="17">
        <v>8.9358095475749702E-2</v>
      </c>
      <c r="AU12" s="17">
        <v>9.4467866260716099E-2</v>
      </c>
      <c r="AV12" s="17">
        <v>0.109228807387002</v>
      </c>
      <c r="AW12" s="17">
        <v>4.6691416146950902E-2</v>
      </c>
      <c r="AX12" s="17"/>
      <c r="AY12" s="17">
        <v>7.0411626451962403E-2</v>
      </c>
      <c r="AZ12" s="17">
        <v>8.7677754378201897E-2</v>
      </c>
      <c r="BA12" s="17">
        <v>8.6368668999603507E-2</v>
      </c>
      <c r="BB12" s="17">
        <v>9.1644206349614094E-2</v>
      </c>
      <c r="BC12" s="17">
        <v>0.12825947662512999</v>
      </c>
      <c r="BD12" s="17"/>
      <c r="BE12" s="17">
        <v>0.164635146475131</v>
      </c>
      <c r="BF12" s="17">
        <v>9.1544836571083005E-2</v>
      </c>
      <c r="BG12" s="17">
        <v>9.0169485446862499E-2</v>
      </c>
      <c r="BH12" s="17">
        <v>6.0218609999999999E-2</v>
      </c>
      <c r="BI12" s="17"/>
      <c r="BJ12" s="17">
        <v>8.7775545920881104E-2</v>
      </c>
      <c r="BK12" s="17">
        <v>2.51625105214732E-2</v>
      </c>
      <c r="BL12" s="17">
        <v>0.103533910299816</v>
      </c>
      <c r="BM12" s="17">
        <v>8.4633164844538103E-2</v>
      </c>
      <c r="BN12" s="17"/>
      <c r="BO12" s="17">
        <v>0.10458973928158399</v>
      </c>
      <c r="BP12" s="17">
        <v>8.0576078993413097E-2</v>
      </c>
      <c r="BQ12" s="17">
        <v>8.3766371278237203E-2</v>
      </c>
      <c r="BR12" s="17"/>
      <c r="BS12" s="17">
        <v>8.0802152186180198E-2</v>
      </c>
      <c r="BT12" s="17">
        <v>9.1653749052702099E-2</v>
      </c>
      <c r="BU12" s="17"/>
      <c r="BV12" s="17">
        <v>8.2411176936191197E-2</v>
      </c>
      <c r="BW12" s="17">
        <v>7.7792027155986307E-2</v>
      </c>
      <c r="BX12" s="17">
        <v>0.10989445553152</v>
      </c>
      <c r="BY12" s="17"/>
      <c r="BZ12" s="17">
        <v>8.4945451669679303E-2</v>
      </c>
      <c r="CA12" s="17">
        <v>5.3057193487843698E-2</v>
      </c>
    </row>
    <row r="13" spans="2:79" x14ac:dyDescent="0.3">
      <c r="B13" s="18" t="s">
        <v>188</v>
      </c>
      <c r="C13" s="17">
        <v>2.1341808278562399E-2</v>
      </c>
      <c r="D13" s="17">
        <v>1.764305349041E-2</v>
      </c>
      <c r="E13" s="17">
        <v>2.2556791376338699E-2</v>
      </c>
      <c r="F13" s="17"/>
      <c r="G13" s="17">
        <v>1.2847647586389699E-2</v>
      </c>
      <c r="H13" s="17">
        <v>1.40690752906552E-2</v>
      </c>
      <c r="I13" s="17">
        <v>1.9699048753713599E-2</v>
      </c>
      <c r="J13" s="17">
        <v>2.63462124720799E-2</v>
      </c>
      <c r="K13" s="17">
        <v>3.74724626589732E-2</v>
      </c>
      <c r="L13" s="17">
        <v>1.8202198844270399E-2</v>
      </c>
      <c r="M13" s="17"/>
      <c r="N13" s="17">
        <v>1.78883049494429E-2</v>
      </c>
      <c r="O13" s="17">
        <v>7.5978468558757697E-3</v>
      </c>
      <c r="P13" s="17">
        <v>2.55584318870253E-2</v>
      </c>
      <c r="Q13" s="17">
        <v>3.7400562769924602E-2</v>
      </c>
      <c r="R13" s="17"/>
      <c r="S13" s="17">
        <v>1.3529600269904501E-2</v>
      </c>
      <c r="T13" s="17">
        <v>2.04693675747297E-2</v>
      </c>
      <c r="U13" s="17">
        <v>2.2561350677589499E-2</v>
      </c>
      <c r="V13" s="17">
        <v>2.2854615975051201E-2</v>
      </c>
      <c r="W13" s="17">
        <v>1.51592827025216E-2</v>
      </c>
      <c r="X13" s="17">
        <v>0</v>
      </c>
      <c r="Y13" s="17">
        <v>3.4456196970673897E-2</v>
      </c>
      <c r="Z13" s="17">
        <v>5.9816460344916403E-2</v>
      </c>
      <c r="AA13" s="17">
        <v>1.8917252005129798E-2</v>
      </c>
      <c r="AB13" s="17">
        <v>2.0720758352273501E-2</v>
      </c>
      <c r="AC13" s="17">
        <v>4.9644419481174401E-2</v>
      </c>
      <c r="AD13" s="17">
        <v>0</v>
      </c>
      <c r="AE13" s="17"/>
      <c r="AF13" s="17">
        <v>4.7123156614314599E-3</v>
      </c>
      <c r="AG13" s="17">
        <v>1.6487714541437999E-2</v>
      </c>
      <c r="AH13" s="17">
        <v>9.6126590014153895E-3</v>
      </c>
      <c r="AI13" s="17">
        <v>5.8356624125767101E-2</v>
      </c>
      <c r="AJ13" s="17">
        <v>0</v>
      </c>
      <c r="AK13" s="17"/>
      <c r="AL13" s="17">
        <v>7.60247555512989E-3</v>
      </c>
      <c r="AM13" s="17">
        <v>1.7041853345928101E-2</v>
      </c>
      <c r="AN13" s="17">
        <v>8.9050885866490993E-3</v>
      </c>
      <c r="AO13" s="17">
        <v>4.4686619733866902E-2</v>
      </c>
      <c r="AP13" s="17">
        <v>2.4396871697770099E-2</v>
      </c>
      <c r="AQ13" s="17">
        <v>2.3759254026438598E-2</v>
      </c>
      <c r="AR13" s="17"/>
      <c r="AS13" s="17">
        <v>1.16046687540206E-2</v>
      </c>
      <c r="AT13" s="17">
        <v>1.12015470100161E-2</v>
      </c>
      <c r="AU13" s="17">
        <v>3.8731023617500103E-2</v>
      </c>
      <c r="AV13" s="17">
        <v>5.2198005219685803E-2</v>
      </c>
      <c r="AW13" s="17">
        <v>0</v>
      </c>
      <c r="AX13" s="17"/>
      <c r="AY13" s="17">
        <v>8.0588833381474503E-3</v>
      </c>
      <c r="AZ13" s="17">
        <v>1.4367501372873201E-2</v>
      </c>
      <c r="BA13" s="17">
        <v>2.76815234894413E-2</v>
      </c>
      <c r="BB13" s="17">
        <v>2.95936865262207E-2</v>
      </c>
      <c r="BC13" s="17">
        <v>0.12566341527102201</v>
      </c>
      <c r="BD13" s="17"/>
      <c r="BE13" s="17">
        <v>5.8087921528913601E-2</v>
      </c>
      <c r="BF13" s="17">
        <v>9.7055564388303806E-3</v>
      </c>
      <c r="BG13" s="17">
        <v>1.90337015778386E-2</v>
      </c>
      <c r="BH13" s="17">
        <v>2.83637053027842E-2</v>
      </c>
      <c r="BI13" s="17"/>
      <c r="BJ13" s="17">
        <v>5.3786789694514697E-2</v>
      </c>
      <c r="BK13" s="17">
        <v>0</v>
      </c>
      <c r="BL13" s="17">
        <v>1.82794863135688E-2</v>
      </c>
      <c r="BM13" s="17">
        <v>1.63095775603176E-2</v>
      </c>
      <c r="BN13" s="17"/>
      <c r="BO13" s="17">
        <v>8.9070606816142404E-3</v>
      </c>
      <c r="BP13" s="17">
        <v>1.5746756499271899E-2</v>
      </c>
      <c r="BQ13" s="17">
        <v>2.49962531817772E-2</v>
      </c>
      <c r="BR13" s="17"/>
      <c r="BS13" s="17">
        <v>1.7978991696578801E-2</v>
      </c>
      <c r="BT13" s="17">
        <v>2.5310175723671401E-2</v>
      </c>
      <c r="BU13" s="17"/>
      <c r="BV13" s="17">
        <v>2.04530636149216E-2</v>
      </c>
      <c r="BW13" s="17">
        <v>1.1164549054632E-2</v>
      </c>
      <c r="BX13" s="17">
        <v>3.25239761147069E-2</v>
      </c>
      <c r="BY13" s="17"/>
      <c r="BZ13" s="17">
        <v>1.60389656877611E-2</v>
      </c>
      <c r="CA13" s="17">
        <v>2.3311974468352599E-2</v>
      </c>
    </row>
    <row r="14" spans="2:79" x14ac:dyDescent="0.3">
      <c r="B14" s="18" t="s">
        <v>149</v>
      </c>
      <c r="C14" s="17">
        <v>1.56010993684289E-2</v>
      </c>
      <c r="D14" s="17">
        <v>1.26819814463666E-2</v>
      </c>
      <c r="E14" s="17">
        <v>1.8400874725185101E-2</v>
      </c>
      <c r="F14" s="17"/>
      <c r="G14" s="17">
        <v>0</v>
      </c>
      <c r="H14" s="17">
        <v>1.42954156780835E-2</v>
      </c>
      <c r="I14" s="17">
        <v>1.6766497648939001E-2</v>
      </c>
      <c r="J14" s="17">
        <v>1.2559545706785901E-2</v>
      </c>
      <c r="K14" s="17">
        <v>1.18844254600233E-2</v>
      </c>
      <c r="L14" s="17">
        <v>3.3067996429852101E-2</v>
      </c>
      <c r="M14" s="17"/>
      <c r="N14" s="17">
        <v>9.8281516804977001E-3</v>
      </c>
      <c r="O14" s="17">
        <v>1.0689239342535101E-2</v>
      </c>
      <c r="P14" s="17">
        <v>1.9020149022233802E-2</v>
      </c>
      <c r="Q14" s="17">
        <v>2.4760700669887399E-2</v>
      </c>
      <c r="R14" s="17"/>
      <c r="S14" s="17">
        <v>1.9442838351600902E-2</v>
      </c>
      <c r="T14" s="17">
        <v>6.84777708793832E-3</v>
      </c>
      <c r="U14" s="17">
        <v>0</v>
      </c>
      <c r="V14" s="17">
        <v>3.3701989057673999E-2</v>
      </c>
      <c r="W14" s="17">
        <v>0</v>
      </c>
      <c r="X14" s="17">
        <v>3.8070486274638098E-2</v>
      </c>
      <c r="Y14" s="17">
        <v>5.1595633325965201E-2</v>
      </c>
      <c r="Z14" s="17">
        <v>0</v>
      </c>
      <c r="AA14" s="17">
        <v>1.7801119270128399E-2</v>
      </c>
      <c r="AB14" s="17">
        <v>0</v>
      </c>
      <c r="AC14" s="17">
        <v>0</v>
      </c>
      <c r="AD14" s="17">
        <v>0</v>
      </c>
      <c r="AE14" s="17"/>
      <c r="AF14" s="17">
        <v>2.4379068387147901E-2</v>
      </c>
      <c r="AG14" s="17">
        <v>9.1302940381628797E-3</v>
      </c>
      <c r="AH14" s="17">
        <v>2.18250167788329E-2</v>
      </c>
      <c r="AI14" s="17">
        <v>1.50008611688176E-2</v>
      </c>
      <c r="AJ14" s="17">
        <v>0</v>
      </c>
      <c r="AK14" s="17"/>
      <c r="AL14" s="17">
        <v>7.7417481745228698E-3</v>
      </c>
      <c r="AM14" s="17">
        <v>2.2469687008355801E-2</v>
      </c>
      <c r="AN14" s="17">
        <v>9.2171676813974698E-3</v>
      </c>
      <c r="AO14" s="17">
        <v>1.2867654922202199E-2</v>
      </c>
      <c r="AP14" s="17">
        <v>0</v>
      </c>
      <c r="AQ14" s="17">
        <v>3.2503518005776999E-2</v>
      </c>
      <c r="AR14" s="17"/>
      <c r="AS14" s="17">
        <v>1.9294307119347699E-2</v>
      </c>
      <c r="AT14" s="17">
        <v>1.5850879681657298E-2</v>
      </c>
      <c r="AU14" s="17">
        <v>1.27227818489688E-2</v>
      </c>
      <c r="AV14" s="17">
        <v>1.82906146380231E-2</v>
      </c>
      <c r="AW14" s="17">
        <v>0</v>
      </c>
      <c r="AX14" s="17"/>
      <c r="AY14" s="17">
        <v>2.5026347088883901E-2</v>
      </c>
      <c r="AZ14" s="17">
        <v>1.5048041670763001E-2</v>
      </c>
      <c r="BA14" s="17">
        <v>1.37145328389391E-2</v>
      </c>
      <c r="BB14" s="17">
        <v>0</v>
      </c>
      <c r="BC14" s="17">
        <v>2.6299632300544398E-2</v>
      </c>
      <c r="BD14" s="17"/>
      <c r="BE14" s="17">
        <v>0</v>
      </c>
      <c r="BF14" s="17">
        <v>9.1887548069464198E-3</v>
      </c>
      <c r="BG14" s="17">
        <v>1.47076121906345E-2</v>
      </c>
      <c r="BH14" s="17">
        <v>1.9180366918965502E-2</v>
      </c>
      <c r="BI14" s="17"/>
      <c r="BJ14" s="17">
        <v>8.7503885364634305E-3</v>
      </c>
      <c r="BK14" s="17">
        <v>0</v>
      </c>
      <c r="BL14" s="17">
        <v>1.7341143038129898E-2</v>
      </c>
      <c r="BM14" s="17">
        <v>1.6161625687076801E-2</v>
      </c>
      <c r="BN14" s="17"/>
      <c r="BO14" s="17">
        <v>8.0911450458801999E-3</v>
      </c>
      <c r="BP14" s="17">
        <v>0</v>
      </c>
      <c r="BQ14" s="17">
        <v>1.8490505091283201E-2</v>
      </c>
      <c r="BR14" s="17"/>
      <c r="BS14" s="17">
        <v>1.58227188766146E-2</v>
      </c>
      <c r="BT14" s="17">
        <v>1.5418015501032801E-2</v>
      </c>
      <c r="BU14" s="17"/>
      <c r="BV14" s="17">
        <v>1.25673566241191E-2</v>
      </c>
      <c r="BW14" s="17">
        <v>6.8178774055356797E-3</v>
      </c>
      <c r="BX14" s="17">
        <v>1.8769771017360101E-2</v>
      </c>
      <c r="BY14" s="17"/>
      <c r="BZ14" s="17">
        <v>0</v>
      </c>
      <c r="CA14" s="17">
        <v>1.7384723701114799E-2</v>
      </c>
    </row>
    <row r="15" spans="2:79" x14ac:dyDescent="0.3">
      <c r="B15" s="18" t="s">
        <v>189</v>
      </c>
      <c r="C15" s="21">
        <v>0.732729521772152</v>
      </c>
      <c r="D15" s="21">
        <v>0.71915525640709199</v>
      </c>
      <c r="E15" s="21">
        <v>0.74535832950773995</v>
      </c>
      <c r="F15" s="21"/>
      <c r="G15" s="21">
        <v>0.80125067833466501</v>
      </c>
      <c r="H15" s="21">
        <v>0.82074690856498</v>
      </c>
      <c r="I15" s="21">
        <v>0.72372809645139102</v>
      </c>
      <c r="J15" s="21">
        <v>0.71200257296643799</v>
      </c>
      <c r="K15" s="21">
        <v>0.71052542656303996</v>
      </c>
      <c r="L15" s="21">
        <v>0.65022944102413804</v>
      </c>
      <c r="M15" s="21"/>
      <c r="N15" s="21">
        <v>0.73395679099260702</v>
      </c>
      <c r="O15" s="21">
        <v>0.75752926886201799</v>
      </c>
      <c r="P15" s="21">
        <v>0.73041208773351796</v>
      </c>
      <c r="Q15" s="21">
        <v>0.70183859045063002</v>
      </c>
      <c r="R15" s="21"/>
      <c r="S15" s="21">
        <v>0.78305087144894003</v>
      </c>
      <c r="T15" s="21">
        <v>0.66007635674631204</v>
      </c>
      <c r="U15" s="21">
        <v>0.77698120973185802</v>
      </c>
      <c r="V15" s="21">
        <v>0.668275705677284</v>
      </c>
      <c r="W15" s="21">
        <v>0.77796980459328102</v>
      </c>
      <c r="X15" s="21">
        <v>0.76863121131755396</v>
      </c>
      <c r="Y15" s="21">
        <v>0.68613444797994505</v>
      </c>
      <c r="Z15" s="21">
        <v>0.67177292668685595</v>
      </c>
      <c r="AA15" s="21">
        <v>0.75021657561498001</v>
      </c>
      <c r="AB15" s="21">
        <v>0.76792277060328196</v>
      </c>
      <c r="AC15" s="21">
        <v>0.72424250085619502</v>
      </c>
      <c r="AD15" s="21">
        <v>0.67396802999337202</v>
      </c>
      <c r="AE15" s="21"/>
      <c r="AF15" s="21">
        <v>0.69226715949030504</v>
      </c>
      <c r="AG15" s="21">
        <v>0.80342152029904901</v>
      </c>
      <c r="AH15" s="21">
        <v>0.67966524144218698</v>
      </c>
      <c r="AI15" s="21">
        <v>0.59356570966286804</v>
      </c>
      <c r="AJ15" s="21">
        <v>0.75322959396000899</v>
      </c>
      <c r="AK15" s="21"/>
      <c r="AL15" s="21">
        <v>0.80787455696272703</v>
      </c>
      <c r="AM15" s="21">
        <v>0.69811411655390898</v>
      </c>
      <c r="AN15" s="21">
        <v>0.73620565558214401</v>
      </c>
      <c r="AO15" s="21">
        <v>0.68913079588095905</v>
      </c>
      <c r="AP15" s="21">
        <v>0.78052029341442997</v>
      </c>
      <c r="AQ15" s="21">
        <v>0.63834575382543202</v>
      </c>
      <c r="AR15" s="21"/>
      <c r="AS15" s="21">
        <v>0.84149348038832805</v>
      </c>
      <c r="AT15" s="21">
        <v>0.74052741261868804</v>
      </c>
      <c r="AU15" s="21">
        <v>0.687655315045124</v>
      </c>
      <c r="AV15" s="21">
        <v>0.61264368325393204</v>
      </c>
      <c r="AW15" s="21">
        <v>0.80361582048789504</v>
      </c>
      <c r="AX15" s="21"/>
      <c r="AY15" s="21">
        <v>0.77175152301333905</v>
      </c>
      <c r="AZ15" s="21">
        <v>0.73840532223315203</v>
      </c>
      <c r="BA15" s="21">
        <v>0.70449730477100203</v>
      </c>
      <c r="BB15" s="21">
        <v>0.75015861460745104</v>
      </c>
      <c r="BC15" s="21">
        <v>0.55919430121770997</v>
      </c>
      <c r="BD15" s="21"/>
      <c r="BE15" s="21">
        <v>0.63176485980824004</v>
      </c>
      <c r="BF15" s="21">
        <v>0.72922822153488098</v>
      </c>
      <c r="BG15" s="21">
        <v>0.72915459576330899</v>
      </c>
      <c r="BH15" s="21">
        <v>0.76465803782776598</v>
      </c>
      <c r="BI15" s="21"/>
      <c r="BJ15" s="21">
        <v>0.69489803879551304</v>
      </c>
      <c r="BK15" s="21">
        <v>0.83660938037141497</v>
      </c>
      <c r="BL15" s="21">
        <v>0.71967568698019302</v>
      </c>
      <c r="BM15" s="21">
        <v>0.73637597664773302</v>
      </c>
      <c r="BN15" s="21"/>
      <c r="BO15" s="21">
        <v>0.75640977126667297</v>
      </c>
      <c r="BP15" s="21">
        <v>0.79353104370653604</v>
      </c>
      <c r="BQ15" s="21">
        <v>0.71710922004893995</v>
      </c>
      <c r="BR15" s="21"/>
      <c r="BS15" s="21">
        <v>0.73865987045713499</v>
      </c>
      <c r="BT15" s="21">
        <v>0.72667776204988999</v>
      </c>
      <c r="BU15" s="21"/>
      <c r="BV15" s="21">
        <v>0.78540434478522103</v>
      </c>
      <c r="BW15" s="21">
        <v>0.72729299561066396</v>
      </c>
      <c r="BX15" s="21">
        <v>0.72087152316421699</v>
      </c>
      <c r="BY15" s="21"/>
      <c r="BZ15" s="21">
        <v>0.80705419626243402</v>
      </c>
      <c r="CA15" s="21">
        <v>0.87273807257505998</v>
      </c>
    </row>
    <row r="16" spans="2:79" x14ac:dyDescent="0.3">
      <c r="B16" s="18" t="s">
        <v>190</v>
      </c>
      <c r="C16" s="21">
        <v>0.10700563409168901</v>
      </c>
      <c r="D16" s="21">
        <v>0.122108028269173</v>
      </c>
      <c r="E16" s="21">
        <v>9.1686697417858995E-2</v>
      </c>
      <c r="F16" s="21"/>
      <c r="G16" s="21">
        <v>5.2634870865340203E-2</v>
      </c>
      <c r="H16" s="21">
        <v>7.3013422934100403E-2</v>
      </c>
      <c r="I16" s="21">
        <v>0.119463084331924</v>
      </c>
      <c r="J16" s="21">
        <v>0.10166916456787101</v>
      </c>
      <c r="K16" s="21">
        <v>0.12622737634786901</v>
      </c>
      <c r="L16" s="21">
        <v>0.15595316176655</v>
      </c>
      <c r="M16" s="21"/>
      <c r="N16" s="21">
        <v>0.13435696832298999</v>
      </c>
      <c r="O16" s="21">
        <v>9.3962002402682904E-2</v>
      </c>
      <c r="P16" s="21">
        <v>9.6390393357143597E-2</v>
      </c>
      <c r="Q16" s="21">
        <v>0.102388414722017</v>
      </c>
      <c r="R16" s="21"/>
      <c r="S16" s="21">
        <v>5.2110756658226703E-2</v>
      </c>
      <c r="T16" s="21">
        <v>0.16316107955755199</v>
      </c>
      <c r="U16" s="21">
        <v>4.6335290574870201E-2</v>
      </c>
      <c r="V16" s="21">
        <v>8.8825561368069197E-2</v>
      </c>
      <c r="W16" s="21">
        <v>0.100367639634992</v>
      </c>
      <c r="X16" s="21">
        <v>7.3290770987297096E-2</v>
      </c>
      <c r="Y16" s="21">
        <v>7.2219548164971906E-2</v>
      </c>
      <c r="Z16" s="21">
        <v>0.20923208771978699</v>
      </c>
      <c r="AA16" s="21">
        <v>0.103231992615331</v>
      </c>
      <c r="AB16" s="21">
        <v>0.12512472129258301</v>
      </c>
      <c r="AC16" s="21">
        <v>0.22624663825676899</v>
      </c>
      <c r="AD16" s="21">
        <v>0.19197934424587801</v>
      </c>
      <c r="AE16" s="21"/>
      <c r="AF16" s="21">
        <v>0.11724770228970301</v>
      </c>
      <c r="AG16" s="21">
        <v>7.1453603099935203E-2</v>
      </c>
      <c r="AH16" s="21">
        <v>0.121239100345714</v>
      </c>
      <c r="AI16" s="21">
        <v>0.188588558632313</v>
      </c>
      <c r="AJ16" s="21">
        <v>9.13507471069544E-2</v>
      </c>
      <c r="AK16" s="21"/>
      <c r="AL16" s="21">
        <v>8.0637626270430002E-2</v>
      </c>
      <c r="AM16" s="21">
        <v>0.13310425538786799</v>
      </c>
      <c r="AN16" s="21">
        <v>9.6708319547140695E-2</v>
      </c>
      <c r="AO16" s="21">
        <v>0.146691472764019</v>
      </c>
      <c r="AP16" s="21">
        <v>0.109619949737711</v>
      </c>
      <c r="AQ16" s="21">
        <v>6.6782339346308006E-2</v>
      </c>
      <c r="AR16" s="21"/>
      <c r="AS16" s="21">
        <v>5.8640288295931903E-2</v>
      </c>
      <c r="AT16" s="21">
        <v>0.100559642485766</v>
      </c>
      <c r="AU16" s="21">
        <v>0.13319888987821599</v>
      </c>
      <c r="AV16" s="21">
        <v>0.16142681260668701</v>
      </c>
      <c r="AW16" s="21">
        <v>4.6691416146950902E-2</v>
      </c>
      <c r="AX16" s="21"/>
      <c r="AY16" s="21">
        <v>7.8470509790109805E-2</v>
      </c>
      <c r="AZ16" s="21">
        <v>0.102045255751075</v>
      </c>
      <c r="BA16" s="21">
        <v>0.11405019248904499</v>
      </c>
      <c r="BB16" s="21">
        <v>0.121237892875835</v>
      </c>
      <c r="BC16" s="21">
        <v>0.25392289189615203</v>
      </c>
      <c r="BD16" s="21"/>
      <c r="BE16" s="21">
        <v>0.22272306800404501</v>
      </c>
      <c r="BF16" s="21">
        <v>0.101250393009913</v>
      </c>
      <c r="BG16" s="21">
        <v>0.109203187024701</v>
      </c>
      <c r="BH16" s="21">
        <v>8.8582315302784195E-2</v>
      </c>
      <c r="BI16" s="21"/>
      <c r="BJ16" s="21">
        <v>0.141562335615396</v>
      </c>
      <c r="BK16" s="21">
        <v>2.51625105214732E-2</v>
      </c>
      <c r="BL16" s="21">
        <v>0.121813396613385</v>
      </c>
      <c r="BM16" s="21">
        <v>0.100942742404856</v>
      </c>
      <c r="BN16" s="21"/>
      <c r="BO16" s="21">
        <v>0.113496799963198</v>
      </c>
      <c r="BP16" s="21">
        <v>9.6322835492685097E-2</v>
      </c>
      <c r="BQ16" s="21">
        <v>0.108762624460014</v>
      </c>
      <c r="BR16" s="21"/>
      <c r="BS16" s="21">
        <v>9.8781143882759104E-2</v>
      </c>
      <c r="BT16" s="21">
        <v>0.116963924776374</v>
      </c>
      <c r="BU16" s="21"/>
      <c r="BV16" s="21">
        <v>0.102864240551113</v>
      </c>
      <c r="BW16" s="21">
        <v>8.8956576210618296E-2</v>
      </c>
      <c r="BX16" s="21">
        <v>0.142418431646227</v>
      </c>
      <c r="BY16" s="21"/>
      <c r="BZ16" s="21">
        <v>0.10098441735744</v>
      </c>
      <c r="CA16" s="21">
        <v>7.6369167956196402E-2</v>
      </c>
    </row>
    <row r="17" spans="2:79" x14ac:dyDescent="0.3">
      <c r="B17" s="18" t="s">
        <v>191</v>
      </c>
      <c r="C17" s="22">
        <v>0.62572388768046305</v>
      </c>
      <c r="D17" s="22">
        <v>0.59704722813791899</v>
      </c>
      <c r="E17" s="22">
        <v>0.65367163208988099</v>
      </c>
      <c r="F17" s="22"/>
      <c r="G17" s="22">
        <v>0.74861580746932499</v>
      </c>
      <c r="H17" s="22">
        <v>0.74773348563087905</v>
      </c>
      <c r="I17" s="22">
        <v>0.60426501211946704</v>
      </c>
      <c r="J17" s="22">
        <v>0.61033340839856598</v>
      </c>
      <c r="K17" s="22">
        <v>0.584298050215172</v>
      </c>
      <c r="L17" s="22">
        <v>0.49427627925758799</v>
      </c>
      <c r="M17" s="22"/>
      <c r="N17" s="22">
        <v>0.59959982266961798</v>
      </c>
      <c r="O17" s="22">
        <v>0.66356726645933495</v>
      </c>
      <c r="P17" s="22">
        <v>0.63402169437637501</v>
      </c>
      <c r="Q17" s="22">
        <v>0.59945017572861303</v>
      </c>
      <c r="R17" s="22"/>
      <c r="S17" s="22">
        <v>0.73094011479071297</v>
      </c>
      <c r="T17" s="22">
        <v>0.49691527718876</v>
      </c>
      <c r="U17" s="22">
        <v>0.73064591915698696</v>
      </c>
      <c r="V17" s="22">
        <v>0.57945014430921504</v>
      </c>
      <c r="W17" s="22">
        <v>0.67760216495828895</v>
      </c>
      <c r="X17" s="22">
        <v>0.69534044033025699</v>
      </c>
      <c r="Y17" s="22">
        <v>0.61391489981497305</v>
      </c>
      <c r="Z17" s="22">
        <v>0.46254083896706899</v>
      </c>
      <c r="AA17" s="22">
        <v>0.646984582999649</v>
      </c>
      <c r="AB17" s="22">
        <v>0.64279804931069895</v>
      </c>
      <c r="AC17" s="22">
        <v>0.49799586259942602</v>
      </c>
      <c r="AD17" s="22">
        <v>0.48198868574749398</v>
      </c>
      <c r="AE17" s="22"/>
      <c r="AF17" s="22">
        <v>0.57501945720060199</v>
      </c>
      <c r="AG17" s="22">
        <v>0.73196791719911403</v>
      </c>
      <c r="AH17" s="22">
        <v>0.55842614109647404</v>
      </c>
      <c r="AI17" s="22">
        <v>0.40497715103055498</v>
      </c>
      <c r="AJ17" s="22">
        <v>0.66187884685305498</v>
      </c>
      <c r="AK17" s="22"/>
      <c r="AL17" s="22">
        <v>0.727236930692297</v>
      </c>
      <c r="AM17" s="22">
        <v>0.56500986116604102</v>
      </c>
      <c r="AN17" s="22">
        <v>0.63949733603500303</v>
      </c>
      <c r="AO17" s="22">
        <v>0.54243932311693999</v>
      </c>
      <c r="AP17" s="22">
        <v>0.67090034367671902</v>
      </c>
      <c r="AQ17" s="22">
        <v>0.57156341447912395</v>
      </c>
      <c r="AR17" s="22"/>
      <c r="AS17" s="22">
        <v>0.78285319209239601</v>
      </c>
      <c r="AT17" s="22">
        <v>0.63996777013292205</v>
      </c>
      <c r="AU17" s="22">
        <v>0.55445642516690796</v>
      </c>
      <c r="AV17" s="22">
        <v>0.45121687064724397</v>
      </c>
      <c r="AW17" s="22">
        <v>0.75692440434094499</v>
      </c>
      <c r="AX17" s="22"/>
      <c r="AY17" s="22">
        <v>0.69328101322322899</v>
      </c>
      <c r="AZ17" s="22">
        <v>0.63636006648207699</v>
      </c>
      <c r="BA17" s="22">
        <v>0.59044711228195701</v>
      </c>
      <c r="BB17" s="22">
        <v>0.62892072173161695</v>
      </c>
      <c r="BC17" s="22">
        <v>0.305271409321558</v>
      </c>
      <c r="BD17" s="22"/>
      <c r="BE17" s="22">
        <v>0.40904179180419498</v>
      </c>
      <c r="BF17" s="22">
        <v>0.62797782852496697</v>
      </c>
      <c r="BG17" s="22">
        <v>0.61995140873860799</v>
      </c>
      <c r="BH17" s="22">
        <v>0.67607572252498205</v>
      </c>
      <c r="BI17" s="22"/>
      <c r="BJ17" s="22">
        <v>0.55333570318011704</v>
      </c>
      <c r="BK17" s="22">
        <v>0.81144686984994197</v>
      </c>
      <c r="BL17" s="22">
        <v>0.59786229036680905</v>
      </c>
      <c r="BM17" s="22">
        <v>0.63543323424287801</v>
      </c>
      <c r="BN17" s="22"/>
      <c r="BO17" s="22">
        <v>0.64291297130347502</v>
      </c>
      <c r="BP17" s="22">
        <v>0.69720820821385099</v>
      </c>
      <c r="BQ17" s="22">
        <v>0.60834659558892601</v>
      </c>
      <c r="BR17" s="22"/>
      <c r="BS17" s="22">
        <v>0.63987872657437606</v>
      </c>
      <c r="BT17" s="22">
        <v>0.60971383727351602</v>
      </c>
      <c r="BU17" s="22"/>
      <c r="BV17" s="22">
        <v>0.68254010423410805</v>
      </c>
      <c r="BW17" s="22">
        <v>0.63833641940004504</v>
      </c>
      <c r="BX17" s="22">
        <v>0.57845309151798996</v>
      </c>
      <c r="BY17" s="22"/>
      <c r="BZ17" s="22">
        <v>0.70606977890499401</v>
      </c>
      <c r="CA17" s="22">
        <v>0.796368904618863</v>
      </c>
    </row>
    <row r="18" spans="2:79" x14ac:dyDescent="0.3">
      <c r="B18" s="16" t="s">
        <v>329</v>
      </c>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1005</v>
      </c>
      <c r="D7" s="10">
        <v>500</v>
      </c>
      <c r="E7" s="10">
        <v>500</v>
      </c>
      <c r="F7" s="10"/>
      <c r="G7" s="10">
        <v>146</v>
      </c>
      <c r="H7" s="10">
        <v>165</v>
      </c>
      <c r="I7" s="10">
        <v>169</v>
      </c>
      <c r="J7" s="10">
        <v>139</v>
      </c>
      <c r="K7" s="10">
        <v>143</v>
      </c>
      <c r="L7" s="10">
        <v>243</v>
      </c>
      <c r="M7" s="10"/>
      <c r="N7" s="10">
        <v>291</v>
      </c>
      <c r="O7" s="10">
        <v>236</v>
      </c>
      <c r="P7" s="10">
        <v>228</v>
      </c>
      <c r="Q7" s="10">
        <v>243</v>
      </c>
      <c r="R7" s="10"/>
      <c r="S7" s="10">
        <v>144</v>
      </c>
      <c r="T7" s="10">
        <v>136</v>
      </c>
      <c r="U7" s="10">
        <v>77</v>
      </c>
      <c r="V7" s="10">
        <v>90</v>
      </c>
      <c r="W7" s="10">
        <v>59</v>
      </c>
      <c r="X7" s="10">
        <v>100</v>
      </c>
      <c r="Y7" s="10">
        <v>93</v>
      </c>
      <c r="Z7" s="10">
        <v>37</v>
      </c>
      <c r="AA7" s="10">
        <v>125</v>
      </c>
      <c r="AB7" s="10">
        <v>71</v>
      </c>
      <c r="AC7" s="10">
        <v>37</v>
      </c>
      <c r="AD7" s="10">
        <v>36</v>
      </c>
      <c r="AE7" s="10"/>
      <c r="AF7" s="10">
        <v>210</v>
      </c>
      <c r="AG7" s="10">
        <v>353</v>
      </c>
      <c r="AH7" s="10">
        <v>79</v>
      </c>
      <c r="AI7" s="10">
        <v>113</v>
      </c>
      <c r="AJ7" s="10">
        <v>49</v>
      </c>
      <c r="AK7" s="10"/>
      <c r="AL7" s="10">
        <v>253</v>
      </c>
      <c r="AM7" s="10">
        <v>184</v>
      </c>
      <c r="AN7" s="10">
        <v>94</v>
      </c>
      <c r="AO7" s="10">
        <v>209</v>
      </c>
      <c r="AP7" s="10">
        <v>66</v>
      </c>
      <c r="AQ7" s="10">
        <v>94</v>
      </c>
      <c r="AR7" s="10"/>
      <c r="AS7" s="10">
        <v>177</v>
      </c>
      <c r="AT7" s="10">
        <v>477</v>
      </c>
      <c r="AU7" s="10">
        <v>229</v>
      </c>
      <c r="AV7" s="10">
        <v>99</v>
      </c>
      <c r="AW7" s="10">
        <v>21</v>
      </c>
      <c r="AX7" s="10"/>
      <c r="AY7" s="10">
        <v>267</v>
      </c>
      <c r="AZ7" s="10">
        <v>372</v>
      </c>
      <c r="BA7" s="10">
        <v>195</v>
      </c>
      <c r="BB7" s="10">
        <v>129</v>
      </c>
      <c r="BC7" s="10">
        <v>35</v>
      </c>
      <c r="BD7" s="10"/>
      <c r="BE7" s="10">
        <v>41</v>
      </c>
      <c r="BF7" s="10">
        <v>176</v>
      </c>
      <c r="BG7" s="10">
        <v>490</v>
      </c>
      <c r="BH7" s="10">
        <v>292</v>
      </c>
      <c r="BI7" s="10"/>
      <c r="BJ7" s="10">
        <v>114</v>
      </c>
      <c r="BK7" s="10">
        <v>79</v>
      </c>
      <c r="BL7" s="10">
        <v>248</v>
      </c>
      <c r="BM7" s="10">
        <v>559</v>
      </c>
      <c r="BN7" s="10"/>
      <c r="BO7" s="10">
        <v>150</v>
      </c>
      <c r="BP7" s="10">
        <v>130</v>
      </c>
      <c r="BQ7" s="10">
        <v>720</v>
      </c>
      <c r="BR7" s="10"/>
      <c r="BS7" s="10">
        <v>588</v>
      </c>
      <c r="BT7" s="10">
        <v>413</v>
      </c>
      <c r="BU7" s="10"/>
      <c r="BV7" s="10">
        <v>230</v>
      </c>
      <c r="BW7" s="10">
        <v>399</v>
      </c>
      <c r="BX7" s="10">
        <v>324</v>
      </c>
      <c r="BY7" s="10"/>
      <c r="BZ7" s="10">
        <v>53</v>
      </c>
      <c r="CA7" s="10">
        <v>68</v>
      </c>
    </row>
    <row r="8" spans="2:79" ht="30" customHeight="1" x14ac:dyDescent="0.3">
      <c r="B8" s="11" t="s">
        <v>20</v>
      </c>
      <c r="C8" s="11">
        <v>1003</v>
      </c>
      <c r="D8" s="11">
        <v>509</v>
      </c>
      <c r="E8" s="11">
        <v>490</v>
      </c>
      <c r="F8" s="11"/>
      <c r="G8" s="11">
        <v>138</v>
      </c>
      <c r="H8" s="11">
        <v>176</v>
      </c>
      <c r="I8" s="11">
        <v>170</v>
      </c>
      <c r="J8" s="11">
        <v>160</v>
      </c>
      <c r="K8" s="11">
        <v>132</v>
      </c>
      <c r="L8" s="11">
        <v>228</v>
      </c>
      <c r="M8" s="11"/>
      <c r="N8" s="11">
        <v>272</v>
      </c>
      <c r="O8" s="11">
        <v>239</v>
      </c>
      <c r="P8" s="11">
        <v>235</v>
      </c>
      <c r="Q8" s="11">
        <v>251</v>
      </c>
      <c r="R8" s="11"/>
      <c r="S8" s="11">
        <v>137</v>
      </c>
      <c r="T8" s="11">
        <v>127</v>
      </c>
      <c r="U8" s="11">
        <v>78</v>
      </c>
      <c r="V8" s="11">
        <v>89</v>
      </c>
      <c r="W8" s="11">
        <v>60</v>
      </c>
      <c r="X8" s="11">
        <v>98</v>
      </c>
      <c r="Y8" s="11">
        <v>85</v>
      </c>
      <c r="Z8" s="11">
        <v>40</v>
      </c>
      <c r="AA8" s="11">
        <v>118</v>
      </c>
      <c r="AB8" s="11">
        <v>78</v>
      </c>
      <c r="AC8" s="11">
        <v>50</v>
      </c>
      <c r="AD8" s="11">
        <v>43</v>
      </c>
      <c r="AE8" s="11"/>
      <c r="AF8" s="11">
        <v>201</v>
      </c>
      <c r="AG8" s="11">
        <v>354</v>
      </c>
      <c r="AH8" s="11">
        <v>77</v>
      </c>
      <c r="AI8" s="11">
        <v>115</v>
      </c>
      <c r="AJ8" s="11">
        <v>50</v>
      </c>
      <c r="AK8" s="11"/>
      <c r="AL8" s="11">
        <v>250</v>
      </c>
      <c r="AM8" s="11">
        <v>178</v>
      </c>
      <c r="AN8" s="11">
        <v>93</v>
      </c>
      <c r="AO8" s="11">
        <v>209</v>
      </c>
      <c r="AP8" s="11">
        <v>66</v>
      </c>
      <c r="AQ8" s="11">
        <v>94</v>
      </c>
      <c r="AR8" s="11"/>
      <c r="AS8" s="11">
        <v>173</v>
      </c>
      <c r="AT8" s="11">
        <v>476</v>
      </c>
      <c r="AU8" s="11">
        <v>230</v>
      </c>
      <c r="AV8" s="11">
        <v>100</v>
      </c>
      <c r="AW8" s="11">
        <v>22</v>
      </c>
      <c r="AX8" s="11"/>
      <c r="AY8" s="11">
        <v>260</v>
      </c>
      <c r="AZ8" s="11">
        <v>368</v>
      </c>
      <c r="BA8" s="11">
        <v>199</v>
      </c>
      <c r="BB8" s="11">
        <v>133</v>
      </c>
      <c r="BC8" s="11">
        <v>36</v>
      </c>
      <c r="BD8" s="11"/>
      <c r="BE8" s="11">
        <v>40</v>
      </c>
      <c r="BF8" s="11">
        <v>175</v>
      </c>
      <c r="BG8" s="11">
        <v>489</v>
      </c>
      <c r="BH8" s="11">
        <v>292</v>
      </c>
      <c r="BI8" s="11"/>
      <c r="BJ8" s="11">
        <v>117</v>
      </c>
      <c r="BK8" s="11">
        <v>77</v>
      </c>
      <c r="BL8" s="11">
        <v>248</v>
      </c>
      <c r="BM8" s="11">
        <v>556</v>
      </c>
      <c r="BN8" s="11"/>
      <c r="BO8" s="11">
        <v>151</v>
      </c>
      <c r="BP8" s="11">
        <v>132</v>
      </c>
      <c r="BQ8" s="11">
        <v>714</v>
      </c>
      <c r="BR8" s="11"/>
      <c r="BS8" s="11">
        <v>584</v>
      </c>
      <c r="BT8" s="11">
        <v>416</v>
      </c>
      <c r="BU8" s="11"/>
      <c r="BV8" s="11">
        <v>230</v>
      </c>
      <c r="BW8" s="11">
        <v>405</v>
      </c>
      <c r="BX8" s="11">
        <v>315</v>
      </c>
      <c r="BY8" s="11"/>
      <c r="BZ8" s="11">
        <v>55</v>
      </c>
      <c r="CA8" s="11">
        <v>68</v>
      </c>
    </row>
    <row r="9" spans="2:79" x14ac:dyDescent="0.3">
      <c r="B9" s="18" t="s">
        <v>184</v>
      </c>
      <c r="C9" s="17">
        <v>8.0453896473080794E-2</v>
      </c>
      <c r="D9" s="17">
        <v>9.7792285617941593E-2</v>
      </c>
      <c r="E9" s="17">
        <v>5.9464367424452998E-2</v>
      </c>
      <c r="F9" s="17"/>
      <c r="G9" s="17">
        <v>0.16207043409282099</v>
      </c>
      <c r="H9" s="17">
        <v>0.113867933240321</v>
      </c>
      <c r="I9" s="17">
        <v>9.5696490811158497E-2</v>
      </c>
      <c r="J9" s="17">
        <v>5.7606475057785198E-2</v>
      </c>
      <c r="K9" s="17">
        <v>3.1387712480658997E-2</v>
      </c>
      <c r="L9" s="17">
        <v>3.8565941999363702E-2</v>
      </c>
      <c r="M9" s="17"/>
      <c r="N9" s="17">
        <v>9.1447654972673695E-2</v>
      </c>
      <c r="O9" s="17">
        <v>7.2157091575455606E-2</v>
      </c>
      <c r="P9" s="17">
        <v>8.9016345541781006E-2</v>
      </c>
      <c r="Q9" s="17">
        <v>7.0571899740303104E-2</v>
      </c>
      <c r="R9" s="17"/>
      <c r="S9" s="17">
        <v>0.106142995643456</v>
      </c>
      <c r="T9" s="17">
        <v>5.0253585088607201E-2</v>
      </c>
      <c r="U9" s="17">
        <v>6.8161195914871298E-2</v>
      </c>
      <c r="V9" s="17">
        <v>6.24634518599936E-2</v>
      </c>
      <c r="W9" s="17">
        <v>0.11620838792553401</v>
      </c>
      <c r="X9" s="17">
        <v>8.8662347054681401E-2</v>
      </c>
      <c r="Y9" s="17">
        <v>5.6576200828869799E-2</v>
      </c>
      <c r="Z9" s="17">
        <v>0.11058208354618</v>
      </c>
      <c r="AA9" s="17">
        <v>7.5509964124247403E-2</v>
      </c>
      <c r="AB9" s="17">
        <v>4.5125452072773603E-2</v>
      </c>
      <c r="AC9" s="17">
        <v>6.9569150444682704E-2</v>
      </c>
      <c r="AD9" s="17">
        <v>0.18906851258204899</v>
      </c>
      <c r="AE9" s="17"/>
      <c r="AF9" s="17">
        <v>6.1921710720877002E-2</v>
      </c>
      <c r="AG9" s="17">
        <v>9.1391183960609801E-2</v>
      </c>
      <c r="AH9" s="17">
        <v>3.6815805546245299E-2</v>
      </c>
      <c r="AI9" s="17">
        <v>8.2485129948795102E-2</v>
      </c>
      <c r="AJ9" s="17">
        <v>0.13294042696255201</v>
      </c>
      <c r="AK9" s="17"/>
      <c r="AL9" s="17">
        <v>0.121120198928537</v>
      </c>
      <c r="AM9" s="17">
        <v>7.6952687010393303E-2</v>
      </c>
      <c r="AN9" s="17">
        <v>4.2128924575109E-2</v>
      </c>
      <c r="AO9" s="17">
        <v>5.98839788958654E-2</v>
      </c>
      <c r="AP9" s="17">
        <v>0.116121651545722</v>
      </c>
      <c r="AQ9" s="17">
        <v>4.3528570119140401E-2</v>
      </c>
      <c r="AR9" s="17"/>
      <c r="AS9" s="17">
        <v>0.117513116152381</v>
      </c>
      <c r="AT9" s="17">
        <v>6.8250512328884697E-2</v>
      </c>
      <c r="AU9" s="17">
        <v>7.6054126194919094E-2</v>
      </c>
      <c r="AV9" s="17">
        <v>6.3498514286744301E-2</v>
      </c>
      <c r="AW9" s="17">
        <v>0.18414913938442601</v>
      </c>
      <c r="AX9" s="17"/>
      <c r="AY9" s="17">
        <v>0.11963885360637801</v>
      </c>
      <c r="AZ9" s="17">
        <v>5.2306402191213602E-2</v>
      </c>
      <c r="BA9" s="17">
        <v>8.2290705179436305E-2</v>
      </c>
      <c r="BB9" s="17">
        <v>7.1094035402190198E-2</v>
      </c>
      <c r="BC9" s="17">
        <v>0.124727352985689</v>
      </c>
      <c r="BD9" s="17"/>
      <c r="BE9" s="17">
        <v>6.4435529296211796E-2</v>
      </c>
      <c r="BF9" s="17">
        <v>0.105419656453907</v>
      </c>
      <c r="BG9" s="17">
        <v>7.2670735949687398E-2</v>
      </c>
      <c r="BH9" s="17">
        <v>8.2431146815579906E-2</v>
      </c>
      <c r="BI9" s="17"/>
      <c r="BJ9" s="17">
        <v>8.9722900401747199E-2</v>
      </c>
      <c r="BK9" s="17">
        <v>0.16035241871800099</v>
      </c>
      <c r="BL9" s="17">
        <v>6.8726603634712904E-2</v>
      </c>
      <c r="BM9" s="17">
        <v>7.1755287913289306E-2</v>
      </c>
      <c r="BN9" s="17"/>
      <c r="BO9" s="17">
        <v>0.12040607704963099</v>
      </c>
      <c r="BP9" s="17">
        <v>0.14600088087619001</v>
      </c>
      <c r="BQ9" s="17">
        <v>5.91371321597313E-2</v>
      </c>
      <c r="BR9" s="17"/>
      <c r="BS9" s="17">
        <v>6.4325157926339693E-2</v>
      </c>
      <c r="BT9" s="17">
        <v>0.101549407962285</v>
      </c>
      <c r="BU9" s="17"/>
      <c r="BV9" s="17">
        <v>8.20974965517315E-2</v>
      </c>
      <c r="BW9" s="17">
        <v>6.7513636058206303E-2</v>
      </c>
      <c r="BX9" s="17">
        <v>0.103501121080705</v>
      </c>
      <c r="BY9" s="17"/>
      <c r="BZ9" s="17">
        <v>5.8886709776439901E-2</v>
      </c>
      <c r="CA9" s="17">
        <v>0.14096853777083401</v>
      </c>
    </row>
    <row r="10" spans="2:79" x14ac:dyDescent="0.3">
      <c r="B10" s="18" t="s">
        <v>185</v>
      </c>
      <c r="C10" s="17">
        <v>0.21033489270453101</v>
      </c>
      <c r="D10" s="17">
        <v>0.220284917187128</v>
      </c>
      <c r="E10" s="17">
        <v>0.20003322856113001</v>
      </c>
      <c r="F10" s="17"/>
      <c r="G10" s="17">
        <v>0.29311619215840101</v>
      </c>
      <c r="H10" s="17">
        <v>0.27561393054322197</v>
      </c>
      <c r="I10" s="17">
        <v>0.27039200031756599</v>
      </c>
      <c r="J10" s="17">
        <v>0.25664096055912999</v>
      </c>
      <c r="K10" s="17">
        <v>0.119249368388959</v>
      </c>
      <c r="L10" s="17">
        <v>8.5601232841192101E-2</v>
      </c>
      <c r="M10" s="17"/>
      <c r="N10" s="17">
        <v>0.19820094085128401</v>
      </c>
      <c r="O10" s="17">
        <v>0.22756252613000699</v>
      </c>
      <c r="P10" s="17">
        <v>0.203626700098827</v>
      </c>
      <c r="Q10" s="17">
        <v>0.21172456034214501</v>
      </c>
      <c r="R10" s="17"/>
      <c r="S10" s="17">
        <v>0.25261263568907399</v>
      </c>
      <c r="T10" s="17">
        <v>0.131226342829835</v>
      </c>
      <c r="U10" s="17">
        <v>0.19248556465319899</v>
      </c>
      <c r="V10" s="17">
        <v>0.18735659779428801</v>
      </c>
      <c r="W10" s="17">
        <v>0.17228442437580099</v>
      </c>
      <c r="X10" s="17">
        <v>0.26458191472194498</v>
      </c>
      <c r="Y10" s="17">
        <v>0.21919822514140799</v>
      </c>
      <c r="Z10" s="17">
        <v>0.28090608194708799</v>
      </c>
      <c r="AA10" s="17">
        <v>0.197590219984595</v>
      </c>
      <c r="AB10" s="17">
        <v>0.20509328306996399</v>
      </c>
      <c r="AC10" s="17">
        <v>0.30848676140551901</v>
      </c>
      <c r="AD10" s="17">
        <v>0.16536645582765</v>
      </c>
      <c r="AE10" s="17"/>
      <c r="AF10" s="17">
        <v>0.195261363211509</v>
      </c>
      <c r="AG10" s="17">
        <v>0.209271760213318</v>
      </c>
      <c r="AH10" s="17">
        <v>0.10754375932506099</v>
      </c>
      <c r="AI10" s="17">
        <v>0.273234733682651</v>
      </c>
      <c r="AJ10" s="17">
        <v>0.123495153042887</v>
      </c>
      <c r="AK10" s="17"/>
      <c r="AL10" s="17">
        <v>0.215160706007759</v>
      </c>
      <c r="AM10" s="17">
        <v>0.16865503200094401</v>
      </c>
      <c r="AN10" s="17">
        <v>0.17390740878809999</v>
      </c>
      <c r="AO10" s="17">
        <v>0.26244313466045299</v>
      </c>
      <c r="AP10" s="17">
        <v>0.14756123520922901</v>
      </c>
      <c r="AQ10" s="17">
        <v>0.14717346723441099</v>
      </c>
      <c r="AR10" s="17"/>
      <c r="AS10" s="17">
        <v>0.161593580237577</v>
      </c>
      <c r="AT10" s="17">
        <v>0.22226005345616601</v>
      </c>
      <c r="AU10" s="17">
        <v>0.18045803565031701</v>
      </c>
      <c r="AV10" s="17">
        <v>0.30717322718861201</v>
      </c>
      <c r="AW10" s="17">
        <v>0.23139826683603601</v>
      </c>
      <c r="AX10" s="17"/>
      <c r="AY10" s="17">
        <v>0.13061672248884901</v>
      </c>
      <c r="AZ10" s="17">
        <v>0.21742478491615599</v>
      </c>
      <c r="BA10" s="17">
        <v>0.256094135644445</v>
      </c>
      <c r="BB10" s="17">
        <v>0.26404697702278301</v>
      </c>
      <c r="BC10" s="17">
        <v>0.30314859523874799</v>
      </c>
      <c r="BD10" s="17"/>
      <c r="BE10" s="17">
        <v>0.32890325464964598</v>
      </c>
      <c r="BF10" s="17">
        <v>0.26383109353305101</v>
      </c>
      <c r="BG10" s="17">
        <v>0.20721326373822199</v>
      </c>
      <c r="BH10" s="17">
        <v>0.168061629490034</v>
      </c>
      <c r="BI10" s="17"/>
      <c r="BJ10" s="17">
        <v>0.245984905029658</v>
      </c>
      <c r="BK10" s="17">
        <v>0.26820460796732298</v>
      </c>
      <c r="BL10" s="17">
        <v>0.21020512225294299</v>
      </c>
      <c r="BM10" s="17">
        <v>0.19506305095189699</v>
      </c>
      <c r="BN10" s="17"/>
      <c r="BO10" s="17">
        <v>0.29035690607901299</v>
      </c>
      <c r="BP10" s="17">
        <v>0.214550828441775</v>
      </c>
      <c r="BQ10" s="17">
        <v>0.19102434067684401</v>
      </c>
      <c r="BR10" s="17"/>
      <c r="BS10" s="17">
        <v>0.194189954657288</v>
      </c>
      <c r="BT10" s="17">
        <v>0.23249991681422699</v>
      </c>
      <c r="BU10" s="17"/>
      <c r="BV10" s="17">
        <v>0.19598639470274901</v>
      </c>
      <c r="BW10" s="17">
        <v>0.206522810225685</v>
      </c>
      <c r="BX10" s="17">
        <v>0.224055459702653</v>
      </c>
      <c r="BY10" s="17"/>
      <c r="BZ10" s="17">
        <v>0.227312135599536</v>
      </c>
      <c r="CA10" s="17">
        <v>0.24240953284932701</v>
      </c>
    </row>
    <row r="11" spans="2:79" x14ac:dyDescent="0.3">
      <c r="B11" s="18" t="s">
        <v>186</v>
      </c>
      <c r="C11" s="17">
        <v>0.27853312713996697</v>
      </c>
      <c r="D11" s="17">
        <v>0.26027787054863399</v>
      </c>
      <c r="E11" s="17">
        <v>0.30021405204511198</v>
      </c>
      <c r="F11" s="17"/>
      <c r="G11" s="17">
        <v>0.220125427581295</v>
      </c>
      <c r="H11" s="17">
        <v>0.26317993156650099</v>
      </c>
      <c r="I11" s="17">
        <v>0.26614558150422102</v>
      </c>
      <c r="J11" s="17">
        <v>0.26063381520337398</v>
      </c>
      <c r="K11" s="17">
        <v>0.337360613821378</v>
      </c>
      <c r="L11" s="17">
        <v>0.31339154138631797</v>
      </c>
      <c r="M11" s="17"/>
      <c r="N11" s="17">
        <v>0.26679084862327601</v>
      </c>
      <c r="O11" s="17">
        <v>0.28931834686553498</v>
      </c>
      <c r="P11" s="17">
        <v>0.27433489186307197</v>
      </c>
      <c r="Q11" s="17">
        <v>0.28098595889533301</v>
      </c>
      <c r="R11" s="17"/>
      <c r="S11" s="17">
        <v>0.27445615370717003</v>
      </c>
      <c r="T11" s="17">
        <v>0.29724613250729998</v>
      </c>
      <c r="U11" s="17">
        <v>0.30541274824129</v>
      </c>
      <c r="V11" s="17">
        <v>0.30600408361020498</v>
      </c>
      <c r="W11" s="17">
        <v>0.35588334405316902</v>
      </c>
      <c r="X11" s="17">
        <v>0.21222257143256701</v>
      </c>
      <c r="Y11" s="17">
        <v>0.221982033018159</v>
      </c>
      <c r="Z11" s="17">
        <v>0.204133659619015</v>
      </c>
      <c r="AA11" s="17">
        <v>0.28141129940794402</v>
      </c>
      <c r="AB11" s="17">
        <v>0.28749296666032997</v>
      </c>
      <c r="AC11" s="17">
        <v>0.348573669527588</v>
      </c>
      <c r="AD11" s="17">
        <v>0.25004009737875899</v>
      </c>
      <c r="AE11" s="17"/>
      <c r="AF11" s="17">
        <v>0.30323878504725299</v>
      </c>
      <c r="AG11" s="17">
        <v>0.240409448275238</v>
      </c>
      <c r="AH11" s="17">
        <v>0.34959313031230099</v>
      </c>
      <c r="AI11" s="17">
        <v>0.25421438506435301</v>
      </c>
      <c r="AJ11" s="17">
        <v>0.26434637226985702</v>
      </c>
      <c r="AK11" s="17"/>
      <c r="AL11" s="17">
        <v>0.196342517701587</v>
      </c>
      <c r="AM11" s="17">
        <v>0.30484386485117099</v>
      </c>
      <c r="AN11" s="17">
        <v>0.33216961584411198</v>
      </c>
      <c r="AO11" s="17">
        <v>0.31813437948719703</v>
      </c>
      <c r="AP11" s="17">
        <v>0.27624367985980403</v>
      </c>
      <c r="AQ11" s="17">
        <v>0.31579408906603201</v>
      </c>
      <c r="AR11" s="17"/>
      <c r="AS11" s="17">
        <v>0.17697662901852099</v>
      </c>
      <c r="AT11" s="17">
        <v>0.27860622868089402</v>
      </c>
      <c r="AU11" s="17">
        <v>0.39248458102964001</v>
      </c>
      <c r="AV11" s="17">
        <v>0.23591921997179899</v>
      </c>
      <c r="AW11" s="17">
        <v>0.109868535100207</v>
      </c>
      <c r="AX11" s="17"/>
      <c r="AY11" s="17">
        <v>0.2532878129519</v>
      </c>
      <c r="AZ11" s="17">
        <v>0.29730395806976301</v>
      </c>
      <c r="BA11" s="17">
        <v>0.30364041205832198</v>
      </c>
      <c r="BB11" s="17">
        <v>0.25440588354014698</v>
      </c>
      <c r="BC11" s="17">
        <v>0.16602245952335801</v>
      </c>
      <c r="BD11" s="17"/>
      <c r="BE11" s="17">
        <v>0.166946287570992</v>
      </c>
      <c r="BF11" s="17">
        <v>0.28724220106187098</v>
      </c>
      <c r="BG11" s="17">
        <v>0.26694456418171603</v>
      </c>
      <c r="BH11" s="17">
        <v>0.30402928779767702</v>
      </c>
      <c r="BI11" s="17"/>
      <c r="BJ11" s="17">
        <v>0.28962138081147698</v>
      </c>
      <c r="BK11" s="17">
        <v>0.19667848812116701</v>
      </c>
      <c r="BL11" s="17">
        <v>0.26154352206758502</v>
      </c>
      <c r="BM11" s="17">
        <v>0.29384103465714601</v>
      </c>
      <c r="BN11" s="17"/>
      <c r="BO11" s="17">
        <v>0.251346005553225</v>
      </c>
      <c r="BP11" s="17">
        <v>0.27551221151014998</v>
      </c>
      <c r="BQ11" s="17">
        <v>0.28696389783508103</v>
      </c>
      <c r="BR11" s="17"/>
      <c r="BS11" s="17">
        <v>0.28629648853768402</v>
      </c>
      <c r="BT11" s="17">
        <v>0.26794575919809799</v>
      </c>
      <c r="BU11" s="17"/>
      <c r="BV11" s="17">
        <v>0.23399682947065201</v>
      </c>
      <c r="BW11" s="17">
        <v>0.32750236864288201</v>
      </c>
      <c r="BX11" s="17">
        <v>0.24508832338112199</v>
      </c>
      <c r="BY11" s="17"/>
      <c r="BZ11" s="17">
        <v>0.26483825504494302</v>
      </c>
      <c r="CA11" s="17">
        <v>0.267901534317876</v>
      </c>
    </row>
    <row r="12" spans="2:79" x14ac:dyDescent="0.3">
      <c r="B12" s="18" t="s">
        <v>187</v>
      </c>
      <c r="C12" s="17">
        <v>0.24465840279983</v>
      </c>
      <c r="D12" s="17">
        <v>0.23596880490225</v>
      </c>
      <c r="E12" s="17">
        <v>0.25209372021437598</v>
      </c>
      <c r="F12" s="17"/>
      <c r="G12" s="17">
        <v>0.21113918707352899</v>
      </c>
      <c r="H12" s="17">
        <v>0.20762306667458</v>
      </c>
      <c r="I12" s="17">
        <v>0.199506429740547</v>
      </c>
      <c r="J12" s="17">
        <v>0.220399458131145</v>
      </c>
      <c r="K12" s="17">
        <v>0.24591008064654299</v>
      </c>
      <c r="L12" s="17">
        <v>0.34319569780422698</v>
      </c>
      <c r="M12" s="17"/>
      <c r="N12" s="17">
        <v>0.26997780213453898</v>
      </c>
      <c r="O12" s="17">
        <v>0.230275782133193</v>
      </c>
      <c r="P12" s="17">
        <v>0.23083979062948201</v>
      </c>
      <c r="Q12" s="17">
        <v>0.24607508459834601</v>
      </c>
      <c r="R12" s="17"/>
      <c r="S12" s="17">
        <v>0.18704369235700899</v>
      </c>
      <c r="T12" s="17">
        <v>0.32929041612596099</v>
      </c>
      <c r="U12" s="17">
        <v>0.20527678187551299</v>
      </c>
      <c r="V12" s="17">
        <v>0.23967851748741001</v>
      </c>
      <c r="W12" s="17">
        <v>0.20494207299176501</v>
      </c>
      <c r="X12" s="17">
        <v>0.25662298252055399</v>
      </c>
      <c r="Y12" s="17">
        <v>0.33066534514957302</v>
      </c>
      <c r="Z12" s="17">
        <v>0.214466832778726</v>
      </c>
      <c r="AA12" s="17">
        <v>0.26041931273235402</v>
      </c>
      <c r="AB12" s="17">
        <v>0.26075670606944201</v>
      </c>
      <c r="AC12" s="17">
        <v>0.16614542270089999</v>
      </c>
      <c r="AD12" s="17">
        <v>0.16294551897479301</v>
      </c>
      <c r="AE12" s="17"/>
      <c r="AF12" s="17">
        <v>0.243837110059722</v>
      </c>
      <c r="AG12" s="17">
        <v>0.26040328466796397</v>
      </c>
      <c r="AH12" s="17">
        <v>0.35532510867001199</v>
      </c>
      <c r="AI12" s="17">
        <v>0.210448967763954</v>
      </c>
      <c r="AJ12" s="17">
        <v>0.27310238224355499</v>
      </c>
      <c r="AK12" s="17"/>
      <c r="AL12" s="17">
        <v>0.28783064341829001</v>
      </c>
      <c r="AM12" s="17">
        <v>0.25203233097192101</v>
      </c>
      <c r="AN12" s="17">
        <v>0.301924459709219</v>
      </c>
      <c r="AO12" s="17">
        <v>0.20260747985045199</v>
      </c>
      <c r="AP12" s="17">
        <v>0.29748896276952502</v>
      </c>
      <c r="AQ12" s="17">
        <v>0.23337427411408401</v>
      </c>
      <c r="AR12" s="17"/>
      <c r="AS12" s="17">
        <v>0.28632164317860798</v>
      </c>
      <c r="AT12" s="17">
        <v>0.26367112263416997</v>
      </c>
      <c r="AU12" s="17">
        <v>0.20508803134988901</v>
      </c>
      <c r="AV12" s="17">
        <v>0.21453251084514399</v>
      </c>
      <c r="AW12" s="17">
        <v>8.3258648223879003E-2</v>
      </c>
      <c r="AX12" s="17"/>
      <c r="AY12" s="17">
        <v>0.23079060913468899</v>
      </c>
      <c r="AZ12" s="17">
        <v>0.27448516577516702</v>
      </c>
      <c r="BA12" s="17">
        <v>0.22960153782772599</v>
      </c>
      <c r="BB12" s="17">
        <v>0.23238911314237101</v>
      </c>
      <c r="BC12" s="17">
        <v>0.189571417761454</v>
      </c>
      <c r="BD12" s="17"/>
      <c r="BE12" s="17">
        <v>0.24081250595441001</v>
      </c>
      <c r="BF12" s="17">
        <v>0.22320467404539199</v>
      </c>
      <c r="BG12" s="17">
        <v>0.24723838671805101</v>
      </c>
      <c r="BH12" s="17">
        <v>0.25896217643243402</v>
      </c>
      <c r="BI12" s="17"/>
      <c r="BJ12" s="17">
        <v>0.21506614021408901</v>
      </c>
      <c r="BK12" s="17">
        <v>0.25144414913937102</v>
      </c>
      <c r="BL12" s="17">
        <v>0.244158543726301</v>
      </c>
      <c r="BM12" s="17">
        <v>0.25255586611104902</v>
      </c>
      <c r="BN12" s="17"/>
      <c r="BO12" s="17">
        <v>0.18732217513986199</v>
      </c>
      <c r="BP12" s="17">
        <v>0.23376081722402201</v>
      </c>
      <c r="BQ12" s="17">
        <v>0.260681415100323</v>
      </c>
      <c r="BR12" s="17"/>
      <c r="BS12" s="17">
        <v>0.25023894970583999</v>
      </c>
      <c r="BT12" s="17">
        <v>0.23680002328831301</v>
      </c>
      <c r="BU12" s="17"/>
      <c r="BV12" s="17">
        <v>0.30399114974112501</v>
      </c>
      <c r="BW12" s="17">
        <v>0.20893857782233899</v>
      </c>
      <c r="BX12" s="17">
        <v>0.256435367864496</v>
      </c>
      <c r="BY12" s="17"/>
      <c r="BZ12" s="17">
        <v>0.24550807057660501</v>
      </c>
      <c r="CA12" s="17">
        <v>0.20965477413064201</v>
      </c>
    </row>
    <row r="13" spans="2:79" x14ac:dyDescent="0.3">
      <c r="B13" s="18" t="s">
        <v>188</v>
      </c>
      <c r="C13" s="17">
        <v>0.15721020485826401</v>
      </c>
      <c r="D13" s="17">
        <v>0.158155735918066</v>
      </c>
      <c r="E13" s="17">
        <v>0.157764819402754</v>
      </c>
      <c r="F13" s="17"/>
      <c r="G13" s="17">
        <v>7.7215534349587306E-2</v>
      </c>
      <c r="H13" s="17">
        <v>0.120548791754875</v>
      </c>
      <c r="I13" s="17">
        <v>0.13831763802606001</v>
      </c>
      <c r="J13" s="17">
        <v>0.16076696294586401</v>
      </c>
      <c r="K13" s="17">
        <v>0.232512498236428</v>
      </c>
      <c r="L13" s="17">
        <v>0.20175626590409401</v>
      </c>
      <c r="M13" s="17"/>
      <c r="N13" s="17">
        <v>0.160004945110508</v>
      </c>
      <c r="O13" s="17">
        <v>0.171622609926288</v>
      </c>
      <c r="P13" s="17">
        <v>0.166387578522257</v>
      </c>
      <c r="Q13" s="17">
        <v>0.132334943033245</v>
      </c>
      <c r="R13" s="17"/>
      <c r="S13" s="17">
        <v>0.15876710775963301</v>
      </c>
      <c r="T13" s="17">
        <v>0.16218049053091699</v>
      </c>
      <c r="U13" s="17">
        <v>0.203478482829725</v>
      </c>
      <c r="V13" s="17">
        <v>0.17068313912277</v>
      </c>
      <c r="W13" s="17">
        <v>0.13329215324861099</v>
      </c>
      <c r="X13" s="17">
        <v>0.14444176709037199</v>
      </c>
      <c r="Y13" s="17">
        <v>0.14937472113047401</v>
      </c>
      <c r="Z13" s="17">
        <v>0.18991134210899099</v>
      </c>
      <c r="AA13" s="17">
        <v>0.14337143060423199</v>
      </c>
      <c r="AB13" s="17">
        <v>0.17394546731549199</v>
      </c>
      <c r="AC13" s="17">
        <v>5.1114200587998197E-2</v>
      </c>
      <c r="AD13" s="17">
        <v>0.20473053701985</v>
      </c>
      <c r="AE13" s="17"/>
      <c r="AF13" s="17">
        <v>0.17409377785944899</v>
      </c>
      <c r="AG13" s="17">
        <v>0.18270744969237701</v>
      </c>
      <c r="AH13" s="17">
        <v>0.13744643386436001</v>
      </c>
      <c r="AI13" s="17">
        <v>0.147754003089896</v>
      </c>
      <c r="AJ13" s="17">
        <v>0.16506928946173</v>
      </c>
      <c r="AK13" s="17"/>
      <c r="AL13" s="17">
        <v>0.170778461581127</v>
      </c>
      <c r="AM13" s="17">
        <v>0.18020161270124899</v>
      </c>
      <c r="AN13" s="17">
        <v>0.14986959108346001</v>
      </c>
      <c r="AO13" s="17">
        <v>0.131928970648648</v>
      </c>
      <c r="AP13" s="17">
        <v>0.13122500697414599</v>
      </c>
      <c r="AQ13" s="17">
        <v>0.153331569031117</v>
      </c>
      <c r="AR13" s="17"/>
      <c r="AS13" s="17">
        <v>0.24387132648596899</v>
      </c>
      <c r="AT13" s="17">
        <v>0.137860840941497</v>
      </c>
      <c r="AU13" s="17">
        <v>0.11332581972936399</v>
      </c>
      <c r="AV13" s="17">
        <v>0.15222381770764101</v>
      </c>
      <c r="AW13" s="17">
        <v>0.39132541045545299</v>
      </c>
      <c r="AX13" s="17"/>
      <c r="AY13" s="17">
        <v>0.238286698546296</v>
      </c>
      <c r="AZ13" s="17">
        <v>0.136427590976227</v>
      </c>
      <c r="BA13" s="17">
        <v>9.3944185357333496E-2</v>
      </c>
      <c r="BB13" s="17">
        <v>0.152015406977416</v>
      </c>
      <c r="BC13" s="17">
        <v>0.18378753629067501</v>
      </c>
      <c r="BD13" s="17"/>
      <c r="BE13" s="17">
        <v>0.19890242252873999</v>
      </c>
      <c r="BF13" s="17">
        <v>9.8867111375823102E-2</v>
      </c>
      <c r="BG13" s="17">
        <v>0.18384009300586299</v>
      </c>
      <c r="BH13" s="17">
        <v>0.14523088843182699</v>
      </c>
      <c r="BI13" s="17"/>
      <c r="BJ13" s="17">
        <v>0.13309511157277901</v>
      </c>
      <c r="BK13" s="17">
        <v>9.8598571072784302E-2</v>
      </c>
      <c r="BL13" s="17">
        <v>0.19569067809814</v>
      </c>
      <c r="BM13" s="17">
        <v>0.15477671986209601</v>
      </c>
      <c r="BN13" s="17"/>
      <c r="BO13" s="17">
        <v>0.13669315216198</v>
      </c>
      <c r="BP13" s="17">
        <v>0.115743730603609</v>
      </c>
      <c r="BQ13" s="17">
        <v>0.170417404363127</v>
      </c>
      <c r="BR13" s="17"/>
      <c r="BS13" s="17">
        <v>0.17548632979436801</v>
      </c>
      <c r="BT13" s="17">
        <v>0.13304186041730401</v>
      </c>
      <c r="BU13" s="17"/>
      <c r="BV13" s="17">
        <v>0.16307033561300199</v>
      </c>
      <c r="BW13" s="17">
        <v>0.16386819026928201</v>
      </c>
      <c r="BX13" s="17">
        <v>0.15711719797653401</v>
      </c>
      <c r="BY13" s="17"/>
      <c r="BZ13" s="17">
        <v>0.14201470132387101</v>
      </c>
      <c r="CA13" s="17">
        <v>0.123978657527822</v>
      </c>
    </row>
    <row r="14" spans="2:79" x14ac:dyDescent="0.3">
      <c r="B14" s="18" t="s">
        <v>149</v>
      </c>
      <c r="C14" s="17">
        <v>2.88094760243277E-2</v>
      </c>
      <c r="D14" s="17">
        <v>2.7520385825980601E-2</v>
      </c>
      <c r="E14" s="17">
        <v>3.0429812352174099E-2</v>
      </c>
      <c r="F14" s="17"/>
      <c r="G14" s="17">
        <v>3.63332247443666E-2</v>
      </c>
      <c r="H14" s="17">
        <v>1.9166346220501101E-2</v>
      </c>
      <c r="I14" s="17">
        <v>2.9941859600448699E-2</v>
      </c>
      <c r="J14" s="17">
        <v>4.3952328102702901E-2</v>
      </c>
      <c r="K14" s="17">
        <v>3.3579726426032901E-2</v>
      </c>
      <c r="L14" s="17">
        <v>1.7489320064805001E-2</v>
      </c>
      <c r="M14" s="17"/>
      <c r="N14" s="17">
        <v>1.3577808307719199E-2</v>
      </c>
      <c r="O14" s="17">
        <v>9.0636433695207002E-3</v>
      </c>
      <c r="P14" s="17">
        <v>3.5794693344580499E-2</v>
      </c>
      <c r="Q14" s="17">
        <v>5.8307553390628E-2</v>
      </c>
      <c r="R14" s="17"/>
      <c r="S14" s="17">
        <v>2.09774148436585E-2</v>
      </c>
      <c r="T14" s="17">
        <v>2.9803032917379801E-2</v>
      </c>
      <c r="U14" s="17">
        <v>2.5185226485401901E-2</v>
      </c>
      <c r="V14" s="17">
        <v>3.3814210125332402E-2</v>
      </c>
      <c r="W14" s="17">
        <v>1.7389617405120902E-2</v>
      </c>
      <c r="X14" s="17">
        <v>3.3468417179881103E-2</v>
      </c>
      <c r="Y14" s="17">
        <v>2.2203474731516501E-2</v>
      </c>
      <c r="Z14" s="17">
        <v>0</v>
      </c>
      <c r="AA14" s="17">
        <v>4.1697773146627697E-2</v>
      </c>
      <c r="AB14" s="17">
        <v>2.7586124811998299E-2</v>
      </c>
      <c r="AC14" s="17">
        <v>5.6110795333312501E-2</v>
      </c>
      <c r="AD14" s="17">
        <v>2.7848878216899499E-2</v>
      </c>
      <c r="AE14" s="17"/>
      <c r="AF14" s="17">
        <v>2.1647253101190402E-2</v>
      </c>
      <c r="AG14" s="17">
        <v>1.5816873190493099E-2</v>
      </c>
      <c r="AH14" s="17">
        <v>1.32757622820199E-2</v>
      </c>
      <c r="AI14" s="17">
        <v>3.1862780450350799E-2</v>
      </c>
      <c r="AJ14" s="17">
        <v>4.1046376019419899E-2</v>
      </c>
      <c r="AK14" s="17"/>
      <c r="AL14" s="17">
        <v>8.7674723626990202E-3</v>
      </c>
      <c r="AM14" s="17">
        <v>1.73144724643222E-2</v>
      </c>
      <c r="AN14" s="17">
        <v>0</v>
      </c>
      <c r="AO14" s="17">
        <v>2.5002056457384E-2</v>
      </c>
      <c r="AP14" s="17">
        <v>3.1359463641573798E-2</v>
      </c>
      <c r="AQ14" s="17">
        <v>0.10679803043521501</v>
      </c>
      <c r="AR14" s="17"/>
      <c r="AS14" s="17">
        <v>1.37237049269442E-2</v>
      </c>
      <c r="AT14" s="17">
        <v>2.93512419583884E-2</v>
      </c>
      <c r="AU14" s="17">
        <v>3.2589406045871003E-2</v>
      </c>
      <c r="AV14" s="17">
        <v>2.6652710000059501E-2</v>
      </c>
      <c r="AW14" s="17">
        <v>0</v>
      </c>
      <c r="AX14" s="17"/>
      <c r="AY14" s="17">
        <v>2.7379303271888498E-2</v>
      </c>
      <c r="AZ14" s="17">
        <v>2.2052098071473299E-2</v>
      </c>
      <c r="BA14" s="17">
        <v>3.4429023932737703E-2</v>
      </c>
      <c r="BB14" s="17">
        <v>2.60485839150922E-2</v>
      </c>
      <c r="BC14" s="17">
        <v>3.2742638200076397E-2</v>
      </c>
      <c r="BD14" s="17"/>
      <c r="BE14" s="17">
        <v>0</v>
      </c>
      <c r="BF14" s="17">
        <v>2.1435263529954899E-2</v>
      </c>
      <c r="BG14" s="17">
        <v>2.20929564064603E-2</v>
      </c>
      <c r="BH14" s="17">
        <v>4.1284871032448697E-2</v>
      </c>
      <c r="BI14" s="17"/>
      <c r="BJ14" s="17">
        <v>2.65095619702506E-2</v>
      </c>
      <c r="BK14" s="17">
        <v>2.47217649813537E-2</v>
      </c>
      <c r="BL14" s="17">
        <v>1.9675530220318201E-2</v>
      </c>
      <c r="BM14" s="17">
        <v>3.2008040504523702E-2</v>
      </c>
      <c r="BN14" s="17"/>
      <c r="BO14" s="17">
        <v>1.38756840162886E-2</v>
      </c>
      <c r="BP14" s="17">
        <v>1.44315313442544E-2</v>
      </c>
      <c r="BQ14" s="17">
        <v>3.1775809864894498E-2</v>
      </c>
      <c r="BR14" s="17"/>
      <c r="BS14" s="17">
        <v>2.9463119378479199E-2</v>
      </c>
      <c r="BT14" s="17">
        <v>2.81630323197734E-2</v>
      </c>
      <c r="BU14" s="17"/>
      <c r="BV14" s="17">
        <v>2.0857793920740601E-2</v>
      </c>
      <c r="BW14" s="17">
        <v>2.5654416981605602E-2</v>
      </c>
      <c r="BX14" s="17">
        <v>1.3802529994490101E-2</v>
      </c>
      <c r="BY14" s="17"/>
      <c r="BZ14" s="17">
        <v>6.1440127678604198E-2</v>
      </c>
      <c r="CA14" s="17">
        <v>1.50869634034993E-2</v>
      </c>
    </row>
    <row r="15" spans="2:79" x14ac:dyDescent="0.3">
      <c r="B15" s="18" t="s">
        <v>189</v>
      </c>
      <c r="C15" s="21">
        <v>0.29078878917761197</v>
      </c>
      <c r="D15" s="21">
        <v>0.31807720280506901</v>
      </c>
      <c r="E15" s="21">
        <v>0.25949759598558297</v>
      </c>
      <c r="F15" s="21"/>
      <c r="G15" s="21">
        <v>0.45518662625122203</v>
      </c>
      <c r="H15" s="21">
        <v>0.38948186378354299</v>
      </c>
      <c r="I15" s="21">
        <v>0.36608849112872399</v>
      </c>
      <c r="J15" s="21">
        <v>0.31424743561691498</v>
      </c>
      <c r="K15" s="21">
        <v>0.150637080869618</v>
      </c>
      <c r="L15" s="21">
        <v>0.124167174840556</v>
      </c>
      <c r="M15" s="21"/>
      <c r="N15" s="21">
        <v>0.28964859582395802</v>
      </c>
      <c r="O15" s="21">
        <v>0.29971961770546302</v>
      </c>
      <c r="P15" s="21">
        <v>0.292643045640608</v>
      </c>
      <c r="Q15" s="21">
        <v>0.28229646008244902</v>
      </c>
      <c r="R15" s="21"/>
      <c r="S15" s="21">
        <v>0.35875563133253002</v>
      </c>
      <c r="T15" s="21">
        <v>0.181479927918442</v>
      </c>
      <c r="U15" s="21">
        <v>0.26064676056807001</v>
      </c>
      <c r="V15" s="21">
        <v>0.24982004965428201</v>
      </c>
      <c r="W15" s="21">
        <v>0.288492812301335</v>
      </c>
      <c r="X15" s="21">
        <v>0.35324426177662699</v>
      </c>
      <c r="Y15" s="21">
        <v>0.27577442597027801</v>
      </c>
      <c r="Z15" s="21">
        <v>0.39148816549326798</v>
      </c>
      <c r="AA15" s="21">
        <v>0.27310018410884301</v>
      </c>
      <c r="AB15" s="21">
        <v>0.25021873514273801</v>
      </c>
      <c r="AC15" s="21">
        <v>0.37805591185020199</v>
      </c>
      <c r="AD15" s="21">
        <v>0.35443496840969801</v>
      </c>
      <c r="AE15" s="21"/>
      <c r="AF15" s="21">
        <v>0.25718307393238599</v>
      </c>
      <c r="AG15" s="21">
        <v>0.30066294417392803</v>
      </c>
      <c r="AH15" s="21">
        <v>0.144359564871306</v>
      </c>
      <c r="AI15" s="21">
        <v>0.35571986363144598</v>
      </c>
      <c r="AJ15" s="21">
        <v>0.25643558000543798</v>
      </c>
      <c r="AK15" s="21"/>
      <c r="AL15" s="21">
        <v>0.33628090493629698</v>
      </c>
      <c r="AM15" s="21">
        <v>0.24560771901133699</v>
      </c>
      <c r="AN15" s="21">
        <v>0.21603633336320999</v>
      </c>
      <c r="AO15" s="21">
        <v>0.32232711355631899</v>
      </c>
      <c r="AP15" s="21">
        <v>0.263682886754951</v>
      </c>
      <c r="AQ15" s="21">
        <v>0.19070203735355201</v>
      </c>
      <c r="AR15" s="21"/>
      <c r="AS15" s="21">
        <v>0.279106696389958</v>
      </c>
      <c r="AT15" s="21">
        <v>0.29051056578505102</v>
      </c>
      <c r="AU15" s="21">
        <v>0.25651216184523601</v>
      </c>
      <c r="AV15" s="21">
        <v>0.37067174147535598</v>
      </c>
      <c r="AW15" s="21">
        <v>0.41554740622046099</v>
      </c>
      <c r="AX15" s="21"/>
      <c r="AY15" s="21">
        <v>0.25025557609522697</v>
      </c>
      <c r="AZ15" s="21">
        <v>0.26973118710736999</v>
      </c>
      <c r="BA15" s="21">
        <v>0.33838484082388098</v>
      </c>
      <c r="BB15" s="21">
        <v>0.33514101242497402</v>
      </c>
      <c r="BC15" s="21">
        <v>0.42787594822443697</v>
      </c>
      <c r="BD15" s="21"/>
      <c r="BE15" s="21">
        <v>0.39333878394585797</v>
      </c>
      <c r="BF15" s="21">
        <v>0.369250749986958</v>
      </c>
      <c r="BG15" s="21">
        <v>0.279883999687909</v>
      </c>
      <c r="BH15" s="21">
        <v>0.25049277630561401</v>
      </c>
      <c r="BI15" s="21"/>
      <c r="BJ15" s="21">
        <v>0.33570780543140499</v>
      </c>
      <c r="BK15" s="21">
        <v>0.42855702668532403</v>
      </c>
      <c r="BL15" s="21">
        <v>0.27893172588765502</v>
      </c>
      <c r="BM15" s="21">
        <v>0.26681833886518602</v>
      </c>
      <c r="BN15" s="21"/>
      <c r="BO15" s="21">
        <v>0.41076298312864401</v>
      </c>
      <c r="BP15" s="21">
        <v>0.36055170931796499</v>
      </c>
      <c r="BQ15" s="21">
        <v>0.25016147283657503</v>
      </c>
      <c r="BR15" s="21"/>
      <c r="BS15" s="21">
        <v>0.25851511258362803</v>
      </c>
      <c r="BT15" s="21">
        <v>0.334049324776511</v>
      </c>
      <c r="BU15" s="21"/>
      <c r="BV15" s="21">
        <v>0.27808389125448102</v>
      </c>
      <c r="BW15" s="21">
        <v>0.27403644628389201</v>
      </c>
      <c r="BX15" s="21">
        <v>0.32755658078335798</v>
      </c>
      <c r="BY15" s="21"/>
      <c r="BZ15" s="21">
        <v>0.28619884537597601</v>
      </c>
      <c r="CA15" s="21">
        <v>0.38337807062016099</v>
      </c>
    </row>
    <row r="16" spans="2:79" x14ac:dyDescent="0.3">
      <c r="B16" s="18" t="s">
        <v>190</v>
      </c>
      <c r="C16" s="21">
        <v>0.40186860765809401</v>
      </c>
      <c r="D16" s="21">
        <v>0.394124540820316</v>
      </c>
      <c r="E16" s="21">
        <v>0.40985853961713098</v>
      </c>
      <c r="F16" s="21"/>
      <c r="G16" s="21">
        <v>0.28835472142311602</v>
      </c>
      <c r="H16" s="21">
        <v>0.32817185842945401</v>
      </c>
      <c r="I16" s="21">
        <v>0.33782406776660601</v>
      </c>
      <c r="J16" s="21">
        <v>0.38116642107700799</v>
      </c>
      <c r="K16" s="21">
        <v>0.47842257888297102</v>
      </c>
      <c r="L16" s="21">
        <v>0.544951963708321</v>
      </c>
      <c r="M16" s="21"/>
      <c r="N16" s="21">
        <v>0.42998274724504698</v>
      </c>
      <c r="O16" s="21">
        <v>0.40189839205948102</v>
      </c>
      <c r="P16" s="21">
        <v>0.39722736915174001</v>
      </c>
      <c r="Q16" s="21">
        <v>0.37841002763158998</v>
      </c>
      <c r="R16" s="21"/>
      <c r="S16" s="21">
        <v>0.345810800116641</v>
      </c>
      <c r="T16" s="21">
        <v>0.49147090665687798</v>
      </c>
      <c r="U16" s="21">
        <v>0.40875526470523799</v>
      </c>
      <c r="V16" s="21">
        <v>0.41036165661018098</v>
      </c>
      <c r="W16" s="21">
        <v>0.33823422624037502</v>
      </c>
      <c r="X16" s="21">
        <v>0.40106474961092597</v>
      </c>
      <c r="Y16" s="21">
        <v>0.48004006628004697</v>
      </c>
      <c r="Z16" s="21">
        <v>0.40437817488771699</v>
      </c>
      <c r="AA16" s="21">
        <v>0.40379074333658599</v>
      </c>
      <c r="AB16" s="21">
        <v>0.434702173384934</v>
      </c>
      <c r="AC16" s="21">
        <v>0.217259623288898</v>
      </c>
      <c r="AD16" s="21">
        <v>0.36767605599464298</v>
      </c>
      <c r="AE16" s="21"/>
      <c r="AF16" s="21">
        <v>0.41793088791917099</v>
      </c>
      <c r="AG16" s="21">
        <v>0.44311073436034099</v>
      </c>
      <c r="AH16" s="21">
        <v>0.492771542534372</v>
      </c>
      <c r="AI16" s="21">
        <v>0.35820297085385</v>
      </c>
      <c r="AJ16" s="21">
        <v>0.43817167170528498</v>
      </c>
      <c r="AK16" s="21"/>
      <c r="AL16" s="21">
        <v>0.45860910499941698</v>
      </c>
      <c r="AM16" s="21">
        <v>0.43223394367316997</v>
      </c>
      <c r="AN16" s="21">
        <v>0.45179405079267898</v>
      </c>
      <c r="AO16" s="21">
        <v>0.33453645049910002</v>
      </c>
      <c r="AP16" s="21">
        <v>0.42871396974367099</v>
      </c>
      <c r="AQ16" s="21">
        <v>0.38670584314520101</v>
      </c>
      <c r="AR16" s="21"/>
      <c r="AS16" s="21">
        <v>0.53019296966457596</v>
      </c>
      <c r="AT16" s="21">
        <v>0.40153196357566701</v>
      </c>
      <c r="AU16" s="21">
        <v>0.31841385107925302</v>
      </c>
      <c r="AV16" s="21">
        <v>0.366756328552785</v>
      </c>
      <c r="AW16" s="21">
        <v>0.47458405867933201</v>
      </c>
      <c r="AX16" s="21"/>
      <c r="AY16" s="21">
        <v>0.46907730768098399</v>
      </c>
      <c r="AZ16" s="21">
        <v>0.41091275675139399</v>
      </c>
      <c r="BA16" s="21">
        <v>0.32354572318505997</v>
      </c>
      <c r="BB16" s="21">
        <v>0.38440452011978699</v>
      </c>
      <c r="BC16" s="21">
        <v>0.37335895405212899</v>
      </c>
      <c r="BD16" s="21"/>
      <c r="BE16" s="21">
        <v>0.43971492848315002</v>
      </c>
      <c r="BF16" s="21">
        <v>0.32207178542121501</v>
      </c>
      <c r="BG16" s="21">
        <v>0.431078479723914</v>
      </c>
      <c r="BH16" s="21">
        <v>0.40419306486426099</v>
      </c>
      <c r="BI16" s="21"/>
      <c r="BJ16" s="21">
        <v>0.34816125178686802</v>
      </c>
      <c r="BK16" s="21">
        <v>0.35004272021215499</v>
      </c>
      <c r="BL16" s="21">
        <v>0.43984922182444097</v>
      </c>
      <c r="BM16" s="21">
        <v>0.40733258597314398</v>
      </c>
      <c r="BN16" s="21"/>
      <c r="BO16" s="21">
        <v>0.32401532730184202</v>
      </c>
      <c r="BP16" s="21">
        <v>0.34950454782763102</v>
      </c>
      <c r="BQ16" s="21">
        <v>0.43109881946345002</v>
      </c>
      <c r="BR16" s="21"/>
      <c r="BS16" s="21">
        <v>0.425725279500209</v>
      </c>
      <c r="BT16" s="21">
        <v>0.36984188370561699</v>
      </c>
      <c r="BU16" s="21"/>
      <c r="BV16" s="21">
        <v>0.467061485354127</v>
      </c>
      <c r="BW16" s="21">
        <v>0.372806768091621</v>
      </c>
      <c r="BX16" s="21">
        <v>0.41355256584103001</v>
      </c>
      <c r="BY16" s="21"/>
      <c r="BZ16" s="21">
        <v>0.38752277190047602</v>
      </c>
      <c r="CA16" s="21">
        <v>0.33363343165846399</v>
      </c>
    </row>
    <row r="17" spans="2:79" x14ac:dyDescent="0.3">
      <c r="B17" s="18" t="s">
        <v>191</v>
      </c>
      <c r="C17" s="22">
        <v>-0.111079818480482</v>
      </c>
      <c r="D17" s="22">
        <v>-7.6047338015246893E-2</v>
      </c>
      <c r="E17" s="22">
        <v>-0.15036094363154701</v>
      </c>
      <c r="F17" s="22"/>
      <c r="G17" s="22">
        <v>0.166831904828106</v>
      </c>
      <c r="H17" s="22">
        <v>6.1310005354089002E-2</v>
      </c>
      <c r="I17" s="22">
        <v>2.8264423362117898E-2</v>
      </c>
      <c r="J17" s="22">
        <v>-6.6918985460093602E-2</v>
      </c>
      <c r="K17" s="22">
        <v>-0.32778549801335199</v>
      </c>
      <c r="L17" s="22">
        <v>-0.42078478886776599</v>
      </c>
      <c r="M17" s="22"/>
      <c r="N17" s="22">
        <v>-0.14033415142108899</v>
      </c>
      <c r="O17" s="22">
        <v>-0.102178774354018</v>
      </c>
      <c r="P17" s="22">
        <v>-0.104584323511132</v>
      </c>
      <c r="Q17" s="22">
        <v>-9.6113567549141493E-2</v>
      </c>
      <c r="R17" s="22"/>
      <c r="S17" s="22">
        <v>1.2944831215888601E-2</v>
      </c>
      <c r="T17" s="22">
        <v>-0.30999097873843601</v>
      </c>
      <c r="U17" s="22">
        <v>-0.148108504137168</v>
      </c>
      <c r="V17" s="22">
        <v>-0.160541606955899</v>
      </c>
      <c r="W17" s="22">
        <v>-4.9741413939040399E-2</v>
      </c>
      <c r="X17" s="22">
        <v>-4.7820487834299097E-2</v>
      </c>
      <c r="Y17" s="22">
        <v>-0.20426564030976899</v>
      </c>
      <c r="Z17" s="22">
        <v>-1.28900093944495E-2</v>
      </c>
      <c r="AA17" s="22">
        <v>-0.130690559227743</v>
      </c>
      <c r="AB17" s="22">
        <v>-0.18448343824219601</v>
      </c>
      <c r="AC17" s="22">
        <v>0.16079628856130401</v>
      </c>
      <c r="AD17" s="22">
        <v>-1.3241087584945001E-2</v>
      </c>
      <c r="AE17" s="22"/>
      <c r="AF17" s="22">
        <v>-0.160747813986785</v>
      </c>
      <c r="AG17" s="22">
        <v>-0.14244779018641299</v>
      </c>
      <c r="AH17" s="22">
        <v>-0.34841197766306597</v>
      </c>
      <c r="AI17" s="22">
        <v>-2.48310722240425E-3</v>
      </c>
      <c r="AJ17" s="22">
        <v>-0.181736091699846</v>
      </c>
      <c r="AK17" s="22"/>
      <c r="AL17" s="22">
        <v>-0.12232820006312101</v>
      </c>
      <c r="AM17" s="22">
        <v>-0.18662622466183301</v>
      </c>
      <c r="AN17" s="22">
        <v>-0.23575771742946899</v>
      </c>
      <c r="AO17" s="22">
        <v>-1.22093369427813E-2</v>
      </c>
      <c r="AP17" s="22">
        <v>-0.16503108298871999</v>
      </c>
      <c r="AQ17" s="22">
        <v>-0.19600380579165</v>
      </c>
      <c r="AR17" s="22"/>
      <c r="AS17" s="22">
        <v>-0.25108627327461802</v>
      </c>
      <c r="AT17" s="22">
        <v>-0.111021397790616</v>
      </c>
      <c r="AU17" s="22">
        <v>-6.1901689234016302E-2</v>
      </c>
      <c r="AV17" s="22">
        <v>3.9154129225711402E-3</v>
      </c>
      <c r="AW17" s="22">
        <v>-5.9036652458870999E-2</v>
      </c>
      <c r="AX17" s="22"/>
      <c r="AY17" s="22">
        <v>-0.21882173158575799</v>
      </c>
      <c r="AZ17" s="22">
        <v>-0.14118156964402401</v>
      </c>
      <c r="BA17" s="22">
        <v>1.4839117638821399E-2</v>
      </c>
      <c r="BB17" s="22">
        <v>-4.9263507694813601E-2</v>
      </c>
      <c r="BC17" s="22">
        <v>5.4516994172307702E-2</v>
      </c>
      <c r="BD17" s="22"/>
      <c r="BE17" s="22">
        <v>-4.6376144537292399E-2</v>
      </c>
      <c r="BF17" s="22">
        <v>4.7178964565743303E-2</v>
      </c>
      <c r="BG17" s="22">
        <v>-0.151194480036005</v>
      </c>
      <c r="BH17" s="22">
        <v>-0.15370028855864801</v>
      </c>
      <c r="BI17" s="22"/>
      <c r="BJ17" s="22">
        <v>-1.24534463554629E-2</v>
      </c>
      <c r="BK17" s="22">
        <v>7.8514306473168399E-2</v>
      </c>
      <c r="BL17" s="22">
        <v>-0.160917495936786</v>
      </c>
      <c r="BM17" s="22">
        <v>-0.14051424710795901</v>
      </c>
      <c r="BN17" s="22"/>
      <c r="BO17" s="22">
        <v>8.6747655826801703E-2</v>
      </c>
      <c r="BP17" s="22">
        <v>1.1047161490334899E-2</v>
      </c>
      <c r="BQ17" s="22">
        <v>-0.180937346626875</v>
      </c>
      <c r="BR17" s="22"/>
      <c r="BS17" s="22">
        <v>-0.16721016691658</v>
      </c>
      <c r="BT17" s="22">
        <v>-3.5792558929105503E-2</v>
      </c>
      <c r="BU17" s="22"/>
      <c r="BV17" s="22">
        <v>-0.18897759409964601</v>
      </c>
      <c r="BW17" s="22">
        <v>-9.8770321807729294E-2</v>
      </c>
      <c r="BX17" s="22">
        <v>-8.5995985057672295E-2</v>
      </c>
      <c r="BY17" s="22"/>
      <c r="BZ17" s="22">
        <v>-0.10132392652449999</v>
      </c>
      <c r="CA17" s="22">
        <v>4.9744638961696799E-2</v>
      </c>
    </row>
    <row r="18" spans="2:79" x14ac:dyDescent="0.3">
      <c r="B18" s="16" t="s">
        <v>329</v>
      </c>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J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432</v>
      </c>
      <c r="E2" s="26"/>
      <c r="F2" s="26"/>
      <c r="G2" s="26"/>
      <c r="H2" s="26"/>
      <c r="I2" s="26"/>
      <c r="J2" s="26"/>
    </row>
    <row r="6" spans="2:10" ht="49.95" customHeight="1" x14ac:dyDescent="0.3">
      <c r="B6" s="20" t="s">
        <v>15</v>
      </c>
      <c r="C6" s="20" t="s">
        <v>425</v>
      </c>
      <c r="D6" s="20" t="s">
        <v>426</v>
      </c>
      <c r="E6" s="20" t="s">
        <v>427</v>
      </c>
      <c r="F6" s="20" t="s">
        <v>428</v>
      </c>
      <c r="G6" s="20" t="s">
        <v>429</v>
      </c>
      <c r="H6" s="20" t="s">
        <v>430</v>
      </c>
      <c r="I6" s="20" t="s">
        <v>431</v>
      </c>
    </row>
    <row r="7" spans="2:10" x14ac:dyDescent="0.3">
      <c r="B7" s="18" t="s">
        <v>184</v>
      </c>
      <c r="C7" s="17">
        <v>0.40470418349644799</v>
      </c>
      <c r="D7" s="17">
        <v>0.305283012803028</v>
      </c>
      <c r="E7" s="17">
        <v>0.28589850484358997</v>
      </c>
      <c r="F7" s="17">
        <v>0.34240972522382601</v>
      </c>
      <c r="G7" s="17">
        <v>0.234540481832023</v>
      </c>
      <c r="H7" s="17">
        <v>5.7704277439624301E-2</v>
      </c>
      <c r="I7" s="17">
        <v>7.5137427701347306E-2</v>
      </c>
    </row>
    <row r="8" spans="2:10" x14ac:dyDescent="0.3">
      <c r="B8" s="18" t="s">
        <v>185</v>
      </c>
      <c r="C8" s="17">
        <v>0.40380831561327801</v>
      </c>
      <c r="D8" s="17">
        <v>0.43495515469139001</v>
      </c>
      <c r="E8" s="17">
        <v>0.44803554040006399</v>
      </c>
      <c r="F8" s="17">
        <v>0.40814191178263298</v>
      </c>
      <c r="G8" s="17">
        <v>0.46156916010923699</v>
      </c>
      <c r="H8" s="17">
        <v>0.20283942551775699</v>
      </c>
      <c r="I8" s="17">
        <v>0.18861722372373299</v>
      </c>
    </row>
    <row r="9" spans="2:10" x14ac:dyDescent="0.3">
      <c r="B9" s="18" t="s">
        <v>186</v>
      </c>
      <c r="C9" s="17">
        <v>0.13627529553947201</v>
      </c>
      <c r="D9" s="17">
        <v>0.19340658858009799</v>
      </c>
      <c r="E9" s="17">
        <v>0.183876000124824</v>
      </c>
      <c r="F9" s="17">
        <v>0.16269676148584999</v>
      </c>
      <c r="G9" s="17">
        <v>0.19546219414445601</v>
      </c>
      <c r="H9" s="17">
        <v>0.26582714578765598</v>
      </c>
      <c r="I9" s="17">
        <v>0.231166067685042</v>
      </c>
    </row>
    <row r="10" spans="2:10" x14ac:dyDescent="0.3">
      <c r="B10" s="18" t="s">
        <v>187</v>
      </c>
      <c r="C10" s="17">
        <v>3.2756965484507398E-2</v>
      </c>
      <c r="D10" s="17">
        <v>3.8364311102552E-2</v>
      </c>
      <c r="E10" s="17">
        <v>4.8940715768305401E-2</v>
      </c>
      <c r="F10" s="17">
        <v>6.5851527607232799E-2</v>
      </c>
      <c r="G10" s="17">
        <v>6.8622506217728099E-2</v>
      </c>
      <c r="H10" s="17">
        <v>0.30605949914959002</v>
      </c>
      <c r="I10" s="17">
        <v>0.23583618626876801</v>
      </c>
    </row>
    <row r="11" spans="2:10" x14ac:dyDescent="0.3">
      <c r="B11" s="18" t="s">
        <v>188</v>
      </c>
      <c r="C11" s="17">
        <v>8.6058378894422194E-3</v>
      </c>
      <c r="D11" s="17">
        <v>7.6746946783685897E-3</v>
      </c>
      <c r="E11" s="17">
        <v>1.7287599855718601E-2</v>
      </c>
      <c r="F11" s="17">
        <v>1.10982241216055E-2</v>
      </c>
      <c r="G11" s="17">
        <v>2.5510502215061799E-2</v>
      </c>
      <c r="H11" s="17">
        <v>0.14423362241457199</v>
      </c>
      <c r="I11" s="17">
        <v>0.24411800910880399</v>
      </c>
    </row>
    <row r="12" spans="2:10" x14ac:dyDescent="0.3">
      <c r="B12" s="18" t="s">
        <v>149</v>
      </c>
      <c r="C12" s="17">
        <v>1.3849401976852501E-2</v>
      </c>
      <c r="D12" s="17">
        <v>2.03162381445635E-2</v>
      </c>
      <c r="E12" s="17">
        <v>1.5961639007497901E-2</v>
      </c>
      <c r="F12" s="17">
        <v>9.8018497788529505E-3</v>
      </c>
      <c r="G12" s="17">
        <v>1.42951554814947E-2</v>
      </c>
      <c r="H12" s="17">
        <v>2.3336029690801501E-2</v>
      </c>
      <c r="I12" s="17">
        <v>2.5125085512305498E-2</v>
      </c>
    </row>
    <row r="13" spans="2:10" x14ac:dyDescent="0.3">
      <c r="B13" s="23" t="s">
        <v>189</v>
      </c>
      <c r="C13" s="21">
        <v>0.808512499109726</v>
      </c>
      <c r="D13" s="21">
        <v>0.74023816749441795</v>
      </c>
      <c r="E13" s="21">
        <v>0.73393404524365402</v>
      </c>
      <c r="F13" s="21">
        <v>0.75055163700645899</v>
      </c>
      <c r="G13" s="21">
        <v>0.69610964194125902</v>
      </c>
      <c r="H13" s="21">
        <v>0.260543702957382</v>
      </c>
      <c r="I13" s="21">
        <v>0.26375465142508098</v>
      </c>
    </row>
    <row r="14" spans="2:10" x14ac:dyDescent="0.3">
      <c r="B14" s="23" t="s">
        <v>190</v>
      </c>
      <c r="C14" s="21">
        <v>4.1362803373949597E-2</v>
      </c>
      <c r="D14" s="21">
        <v>4.60390057809206E-2</v>
      </c>
      <c r="E14" s="21">
        <v>6.6228315624023995E-2</v>
      </c>
      <c r="F14" s="21">
        <v>7.6949751728838306E-2</v>
      </c>
      <c r="G14" s="21">
        <v>9.4133008432790002E-2</v>
      </c>
      <c r="H14" s="21">
        <v>0.45029312156416101</v>
      </c>
      <c r="I14" s="21">
        <v>0.479954195377572</v>
      </c>
    </row>
    <row r="15" spans="2:10" x14ac:dyDescent="0.3">
      <c r="B15" s="23" t="s">
        <v>191</v>
      </c>
      <c r="C15" s="22">
        <v>0.76714969573577596</v>
      </c>
      <c r="D15" s="22">
        <v>0.69419916171349705</v>
      </c>
      <c r="E15" s="22">
        <v>0.66770572961963004</v>
      </c>
      <c r="F15" s="22">
        <v>0.67360188527762099</v>
      </c>
      <c r="G15" s="22">
        <v>0.60197663350846997</v>
      </c>
      <c r="H15" s="22">
        <v>-0.18974941860677999</v>
      </c>
      <c r="I15" s="22">
        <v>-0.216199543952492</v>
      </c>
    </row>
    <row r="16" spans="2:10" x14ac:dyDescent="0.3">
      <c r="B16" s="16"/>
      <c r="C16" s="16"/>
      <c r="D16" s="16"/>
      <c r="E16" s="16"/>
      <c r="F16" s="16"/>
      <c r="G16" s="16"/>
      <c r="H16" s="16"/>
      <c r="I16" s="16"/>
    </row>
    <row r="17" spans="2:2" x14ac:dyDescent="0.3">
      <c r="B17" t="s">
        <v>108</v>
      </c>
    </row>
    <row r="18" spans="2:2" x14ac:dyDescent="0.3">
      <c r="B18" t="s">
        <v>109</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0.305283012803028</v>
      </c>
      <c r="D9" s="17">
        <v>0.27428245055605799</v>
      </c>
      <c r="E9" s="17">
        <v>0.33321229916753398</v>
      </c>
      <c r="F9" s="17"/>
      <c r="G9" s="17">
        <v>0.37117140508695001</v>
      </c>
      <c r="H9" s="17">
        <v>0.327507701359253</v>
      </c>
      <c r="I9" s="17">
        <v>0.31156914000118402</v>
      </c>
      <c r="J9" s="17">
        <v>0.27695577536527399</v>
      </c>
      <c r="K9" s="17">
        <v>0.28430777152676301</v>
      </c>
      <c r="L9" s="17">
        <v>0.27513066191101598</v>
      </c>
      <c r="M9" s="17"/>
      <c r="N9" s="17">
        <v>0.33974499644344403</v>
      </c>
      <c r="O9" s="17">
        <v>0.29711511499806398</v>
      </c>
      <c r="P9" s="17">
        <v>0.27228627079011603</v>
      </c>
      <c r="Q9" s="17">
        <v>0.29765328893214399</v>
      </c>
      <c r="R9" s="17"/>
      <c r="S9" s="17">
        <v>0.36428115469085498</v>
      </c>
      <c r="T9" s="17">
        <v>0.31674548491559101</v>
      </c>
      <c r="U9" s="17">
        <v>0.29047091077827902</v>
      </c>
      <c r="V9" s="17">
        <v>0.25549330464880499</v>
      </c>
      <c r="W9" s="17">
        <v>0.25765648123614798</v>
      </c>
      <c r="X9" s="17">
        <v>0.302951989821379</v>
      </c>
      <c r="Y9" s="17">
        <v>0.32012240197206299</v>
      </c>
      <c r="Z9" s="17">
        <v>0.31243377187444499</v>
      </c>
      <c r="AA9" s="17">
        <v>0.31823574721071002</v>
      </c>
      <c r="AB9" s="17">
        <v>0.27074812655249902</v>
      </c>
      <c r="AC9" s="17">
        <v>0.23058164354819199</v>
      </c>
      <c r="AD9" s="17">
        <v>0.42089790913722702</v>
      </c>
      <c r="AE9" s="17"/>
      <c r="AF9" s="17">
        <v>0.25480983982236399</v>
      </c>
      <c r="AG9" s="17">
        <v>0.34875377248440598</v>
      </c>
      <c r="AH9" s="17">
        <v>0.28661153456664101</v>
      </c>
      <c r="AI9" s="17">
        <v>0.21172297325401099</v>
      </c>
      <c r="AJ9" s="17">
        <v>0.40980404606453202</v>
      </c>
      <c r="AK9" s="17"/>
      <c r="AL9" s="17">
        <v>0.36954462630199603</v>
      </c>
      <c r="AM9" s="17">
        <v>0.30059890981438903</v>
      </c>
      <c r="AN9" s="17">
        <v>0.33122431810293501</v>
      </c>
      <c r="AO9" s="17">
        <v>0.22793082062005901</v>
      </c>
      <c r="AP9" s="17">
        <v>0.45608651842765502</v>
      </c>
      <c r="AQ9" s="17">
        <v>0.18746985073931099</v>
      </c>
      <c r="AR9" s="17"/>
      <c r="AS9" s="17">
        <v>0.464964465768399</v>
      </c>
      <c r="AT9" s="17">
        <v>0.27902976948984198</v>
      </c>
      <c r="AU9" s="17">
        <v>0.20971877004251099</v>
      </c>
      <c r="AV9" s="17">
        <v>0.32991395052682898</v>
      </c>
      <c r="AW9" s="17">
        <v>0.53396505870169297</v>
      </c>
      <c r="AX9" s="17"/>
      <c r="AY9" s="17">
        <v>0.368995810810479</v>
      </c>
      <c r="AZ9" s="17">
        <v>0.28667799672121802</v>
      </c>
      <c r="BA9" s="17">
        <v>0.24751814329683899</v>
      </c>
      <c r="BB9" s="17">
        <v>0.28997858236916602</v>
      </c>
      <c r="BC9" s="17">
        <v>0.47485578124442701</v>
      </c>
      <c r="BD9" s="17"/>
      <c r="BE9" s="17">
        <v>0.122824407330656</v>
      </c>
      <c r="BF9" s="17">
        <v>0.238961987645846</v>
      </c>
      <c r="BG9" s="17">
        <v>0.31484407147315002</v>
      </c>
      <c r="BH9" s="17">
        <v>0.35963796407194698</v>
      </c>
      <c r="BI9" s="17"/>
      <c r="BJ9" s="17">
        <v>0.26339679665952398</v>
      </c>
      <c r="BK9" s="17">
        <v>0.36082491279922002</v>
      </c>
      <c r="BL9" s="17">
        <v>0.30994768569714198</v>
      </c>
      <c r="BM9" s="17">
        <v>0.30655715412901702</v>
      </c>
      <c r="BN9" s="17"/>
      <c r="BO9" s="17">
        <v>0.372807524999204</v>
      </c>
      <c r="BP9" s="17">
        <v>0.27903109011122501</v>
      </c>
      <c r="BQ9" s="17">
        <v>0.29845741821576699</v>
      </c>
      <c r="BR9" s="17"/>
      <c r="BS9" s="17">
        <v>0.31513906905609201</v>
      </c>
      <c r="BT9" s="17">
        <v>0.29378499660377599</v>
      </c>
      <c r="BU9" s="17"/>
      <c r="BV9" s="17">
        <v>0.36990030127203</v>
      </c>
      <c r="BW9" s="17">
        <v>0.29566220101829499</v>
      </c>
      <c r="BX9" s="17">
        <v>0.284057942635283</v>
      </c>
      <c r="BY9" s="17"/>
      <c r="BZ9" s="17">
        <v>0.27070353772539701</v>
      </c>
      <c r="CA9" s="17">
        <v>0.339135223171181</v>
      </c>
    </row>
    <row r="10" spans="2:79" x14ac:dyDescent="0.3">
      <c r="B10" s="18" t="s">
        <v>185</v>
      </c>
      <c r="C10" s="17">
        <v>0.43495515469139001</v>
      </c>
      <c r="D10" s="17">
        <v>0.43970566253204701</v>
      </c>
      <c r="E10" s="17">
        <v>0.43240329305184799</v>
      </c>
      <c r="F10" s="17"/>
      <c r="G10" s="17">
        <v>0.400639014898788</v>
      </c>
      <c r="H10" s="17">
        <v>0.41914823742564999</v>
      </c>
      <c r="I10" s="17">
        <v>0.42918380786927901</v>
      </c>
      <c r="J10" s="17">
        <v>0.44871747615534602</v>
      </c>
      <c r="K10" s="17">
        <v>0.44491989117526898</v>
      </c>
      <c r="L10" s="17">
        <v>0.45758289837241001</v>
      </c>
      <c r="M10" s="17"/>
      <c r="N10" s="17">
        <v>0.43890535295181599</v>
      </c>
      <c r="O10" s="17">
        <v>0.45946043085896598</v>
      </c>
      <c r="P10" s="17">
        <v>0.44956675374542998</v>
      </c>
      <c r="Q10" s="17">
        <v>0.395092537765942</v>
      </c>
      <c r="R10" s="17"/>
      <c r="S10" s="17">
        <v>0.37425398652917202</v>
      </c>
      <c r="T10" s="17">
        <v>0.45226344177560701</v>
      </c>
      <c r="U10" s="17">
        <v>0.46593613956148799</v>
      </c>
      <c r="V10" s="17">
        <v>0.437573155416416</v>
      </c>
      <c r="W10" s="17">
        <v>0.45675516445743702</v>
      </c>
      <c r="X10" s="17">
        <v>0.41572184622740199</v>
      </c>
      <c r="Y10" s="17">
        <v>0.389550952060434</v>
      </c>
      <c r="Z10" s="17">
        <v>0.38825199228588098</v>
      </c>
      <c r="AA10" s="17">
        <v>0.47419260943972602</v>
      </c>
      <c r="AB10" s="17">
        <v>0.52681375764696703</v>
      </c>
      <c r="AC10" s="17">
        <v>0.41325240892564702</v>
      </c>
      <c r="AD10" s="17">
        <v>0.35869053892297997</v>
      </c>
      <c r="AE10" s="17"/>
      <c r="AF10" s="17">
        <v>0.38907901178342702</v>
      </c>
      <c r="AG10" s="17">
        <v>0.47054736948894199</v>
      </c>
      <c r="AH10" s="17">
        <v>0.47946648755836202</v>
      </c>
      <c r="AI10" s="17">
        <v>0.406167226227372</v>
      </c>
      <c r="AJ10" s="17">
        <v>0.395710258264661</v>
      </c>
      <c r="AK10" s="17"/>
      <c r="AL10" s="17">
        <v>0.462192406448865</v>
      </c>
      <c r="AM10" s="17">
        <v>0.402534863995337</v>
      </c>
      <c r="AN10" s="17">
        <v>0.45334064856464601</v>
      </c>
      <c r="AO10" s="17">
        <v>0.42394307781266299</v>
      </c>
      <c r="AP10" s="17">
        <v>0.40711206368373298</v>
      </c>
      <c r="AQ10" s="17">
        <v>0.48083950284532201</v>
      </c>
      <c r="AR10" s="17"/>
      <c r="AS10" s="17">
        <v>0.33781736811492002</v>
      </c>
      <c r="AT10" s="17">
        <v>0.48772794351631599</v>
      </c>
      <c r="AU10" s="17">
        <v>0.45134435186341498</v>
      </c>
      <c r="AV10" s="17">
        <v>0.34810767391159902</v>
      </c>
      <c r="AW10" s="17">
        <v>0.27632907438299098</v>
      </c>
      <c r="AX10" s="17"/>
      <c r="AY10" s="17">
        <v>0.40551195411380297</v>
      </c>
      <c r="AZ10" s="17">
        <v>0.45998375110303702</v>
      </c>
      <c r="BA10" s="17">
        <v>0.45549417691772498</v>
      </c>
      <c r="BB10" s="17">
        <v>0.42857450740313102</v>
      </c>
      <c r="BC10" s="17">
        <v>0.27552571852558999</v>
      </c>
      <c r="BD10" s="17"/>
      <c r="BE10" s="17">
        <v>0.463373760562453</v>
      </c>
      <c r="BF10" s="17">
        <v>0.45101688974995302</v>
      </c>
      <c r="BG10" s="17">
        <v>0.449110746637219</v>
      </c>
      <c r="BH10" s="17">
        <v>0.40469662735725098</v>
      </c>
      <c r="BI10" s="17"/>
      <c r="BJ10" s="17">
        <v>0.39231503594989497</v>
      </c>
      <c r="BK10" s="17">
        <v>0.40191149475710702</v>
      </c>
      <c r="BL10" s="17">
        <v>0.45130958926589898</v>
      </c>
      <c r="BM10" s="17">
        <v>0.443961093874503</v>
      </c>
      <c r="BN10" s="17"/>
      <c r="BO10" s="17">
        <v>0.41619274146298502</v>
      </c>
      <c r="BP10" s="17">
        <v>0.412426420265882</v>
      </c>
      <c r="BQ10" s="17">
        <v>0.44431582528130698</v>
      </c>
      <c r="BR10" s="17"/>
      <c r="BS10" s="17">
        <v>0.44062213619972501</v>
      </c>
      <c r="BT10" s="17">
        <v>0.42858951377841897</v>
      </c>
      <c r="BU10" s="17"/>
      <c r="BV10" s="17">
        <v>0.45039097617879098</v>
      </c>
      <c r="BW10" s="17">
        <v>0.44620520639259798</v>
      </c>
      <c r="BX10" s="17">
        <v>0.41074161967567302</v>
      </c>
      <c r="BY10" s="17"/>
      <c r="BZ10" s="17">
        <v>0.50642844694154998</v>
      </c>
      <c r="CA10" s="17">
        <v>0.49951580010295499</v>
      </c>
    </row>
    <row r="11" spans="2:79" x14ac:dyDescent="0.3">
      <c r="B11" s="18" t="s">
        <v>186</v>
      </c>
      <c r="C11" s="17">
        <v>0.19340658858009799</v>
      </c>
      <c r="D11" s="17">
        <v>0.21397653412290199</v>
      </c>
      <c r="E11" s="17">
        <v>0.17506316966201199</v>
      </c>
      <c r="F11" s="17"/>
      <c r="G11" s="17">
        <v>0.164497418370604</v>
      </c>
      <c r="H11" s="17">
        <v>0.18921210515151299</v>
      </c>
      <c r="I11" s="17">
        <v>0.173993738189655</v>
      </c>
      <c r="J11" s="17">
        <v>0.19566514059193499</v>
      </c>
      <c r="K11" s="17">
        <v>0.183818575528684</v>
      </c>
      <c r="L11" s="17">
        <v>0.23645647293636499</v>
      </c>
      <c r="M11" s="17"/>
      <c r="N11" s="17">
        <v>0.17311481276053001</v>
      </c>
      <c r="O11" s="17">
        <v>0.19143049159731601</v>
      </c>
      <c r="P11" s="17">
        <v>0.20332741198364901</v>
      </c>
      <c r="Q11" s="17">
        <v>0.212514654503803</v>
      </c>
      <c r="R11" s="17"/>
      <c r="S11" s="17">
        <v>0.185988795469931</v>
      </c>
      <c r="T11" s="17">
        <v>0.164477348171956</v>
      </c>
      <c r="U11" s="17">
        <v>0.21964630434836999</v>
      </c>
      <c r="V11" s="17">
        <v>0.22144258096744299</v>
      </c>
      <c r="W11" s="17">
        <v>0.20390402790411</v>
      </c>
      <c r="X11" s="17">
        <v>0.19127295568390401</v>
      </c>
      <c r="Y11" s="17">
        <v>0.234514894215237</v>
      </c>
      <c r="Z11" s="17">
        <v>0.22493472982363799</v>
      </c>
      <c r="AA11" s="17">
        <v>0.1555696276821</v>
      </c>
      <c r="AB11" s="17">
        <v>0.13640590064242</v>
      </c>
      <c r="AC11" s="17">
        <v>0.27848195989257701</v>
      </c>
      <c r="AD11" s="17">
        <v>0.19652621526130201</v>
      </c>
      <c r="AE11" s="17"/>
      <c r="AF11" s="17">
        <v>0.27040699682221803</v>
      </c>
      <c r="AG11" s="17">
        <v>0.129312664122883</v>
      </c>
      <c r="AH11" s="17">
        <v>0.170741491266514</v>
      </c>
      <c r="AI11" s="17">
        <v>0.27376814176818498</v>
      </c>
      <c r="AJ11" s="17">
        <v>0.168287279978794</v>
      </c>
      <c r="AK11" s="17"/>
      <c r="AL11" s="17">
        <v>0.12990312808986801</v>
      </c>
      <c r="AM11" s="17">
        <v>0.226112170335832</v>
      </c>
      <c r="AN11" s="17">
        <v>0.14695176979192501</v>
      </c>
      <c r="AO11" s="17">
        <v>0.25106018285050702</v>
      </c>
      <c r="AP11" s="17">
        <v>9.5985426287667902E-2</v>
      </c>
      <c r="AQ11" s="17">
        <v>0.24102312923042099</v>
      </c>
      <c r="AR11" s="17"/>
      <c r="AS11" s="17">
        <v>0.152183192658602</v>
      </c>
      <c r="AT11" s="17">
        <v>0.16791036288230901</v>
      </c>
      <c r="AU11" s="17">
        <v>0.24896229977353901</v>
      </c>
      <c r="AV11" s="17">
        <v>0.26378639590854402</v>
      </c>
      <c r="AW11" s="17">
        <v>0.162423361058254</v>
      </c>
      <c r="AX11" s="17"/>
      <c r="AY11" s="17">
        <v>0.18652227210000699</v>
      </c>
      <c r="AZ11" s="17">
        <v>0.18283814559025899</v>
      </c>
      <c r="BA11" s="17">
        <v>0.23172820579091699</v>
      </c>
      <c r="BB11" s="17">
        <v>0.19295378352296799</v>
      </c>
      <c r="BC11" s="17">
        <v>0.137083703652088</v>
      </c>
      <c r="BD11" s="17"/>
      <c r="BE11" s="17">
        <v>0.241271987896926</v>
      </c>
      <c r="BF11" s="17">
        <v>0.24694084259197499</v>
      </c>
      <c r="BG11" s="17">
        <v>0.181127246842125</v>
      </c>
      <c r="BH11" s="17">
        <v>0.16816772717341599</v>
      </c>
      <c r="BI11" s="17"/>
      <c r="BJ11" s="17">
        <v>0.25379838758351497</v>
      </c>
      <c r="BK11" s="17">
        <v>0.172690819318745</v>
      </c>
      <c r="BL11" s="17">
        <v>0.16802926710841801</v>
      </c>
      <c r="BM11" s="17">
        <v>0.19366263608883599</v>
      </c>
      <c r="BN11" s="17"/>
      <c r="BO11" s="17">
        <v>0.15214955664240901</v>
      </c>
      <c r="BP11" s="17">
        <v>0.17943231183889299</v>
      </c>
      <c r="BQ11" s="17">
        <v>0.20309681825458401</v>
      </c>
      <c r="BR11" s="17"/>
      <c r="BS11" s="17">
        <v>0.18264951559737699</v>
      </c>
      <c r="BT11" s="17">
        <v>0.20476327237311201</v>
      </c>
      <c r="BU11" s="17"/>
      <c r="BV11" s="17">
        <v>0.13045290413696001</v>
      </c>
      <c r="BW11" s="17">
        <v>0.199991529249269</v>
      </c>
      <c r="BX11" s="17">
        <v>0.22752953780975799</v>
      </c>
      <c r="BY11" s="17"/>
      <c r="BZ11" s="17">
        <v>0.15714467256452699</v>
      </c>
      <c r="CA11" s="17">
        <v>0.113281265621091</v>
      </c>
    </row>
    <row r="12" spans="2:79" x14ac:dyDescent="0.3">
      <c r="B12" s="18" t="s">
        <v>187</v>
      </c>
      <c r="C12" s="17">
        <v>3.8364311102552E-2</v>
      </c>
      <c r="D12" s="17">
        <v>4.6455383902870601E-2</v>
      </c>
      <c r="E12" s="17">
        <v>2.8730254878342201E-2</v>
      </c>
      <c r="F12" s="17"/>
      <c r="G12" s="17">
        <v>4.9590608399043598E-2</v>
      </c>
      <c r="H12" s="17">
        <v>3.1307115340763803E-2</v>
      </c>
      <c r="I12" s="17">
        <v>4.8979308884919602E-2</v>
      </c>
      <c r="J12" s="17">
        <v>4.6746519804638502E-2</v>
      </c>
      <c r="K12" s="17">
        <v>4.68696035043615E-2</v>
      </c>
      <c r="L12" s="17">
        <v>1.55025395448987E-2</v>
      </c>
      <c r="M12" s="17"/>
      <c r="N12" s="17">
        <v>3.35118499344303E-2</v>
      </c>
      <c r="O12" s="17">
        <v>3.3417848349586797E-2</v>
      </c>
      <c r="P12" s="17">
        <v>5.0244485608297897E-2</v>
      </c>
      <c r="Q12" s="17">
        <v>3.9062023084202001E-2</v>
      </c>
      <c r="R12" s="17"/>
      <c r="S12" s="17">
        <v>4.3983989708632501E-2</v>
      </c>
      <c r="T12" s="17">
        <v>3.3831978178833301E-2</v>
      </c>
      <c r="U12" s="17">
        <v>6.2331986767764696E-3</v>
      </c>
      <c r="V12" s="17">
        <v>5.2010135322832197E-2</v>
      </c>
      <c r="W12" s="17">
        <v>6.7438613911249098E-2</v>
      </c>
      <c r="X12" s="17">
        <v>5.1394613272609899E-2</v>
      </c>
      <c r="Y12" s="17">
        <v>1.71366682107261E-2</v>
      </c>
      <c r="Z12" s="17">
        <v>6.2520229616647993E-2</v>
      </c>
      <c r="AA12" s="17">
        <v>3.47166642538628E-2</v>
      </c>
      <c r="AB12" s="17">
        <v>3.4787433224829897E-2</v>
      </c>
      <c r="AC12" s="17">
        <v>4.91588779229701E-2</v>
      </c>
      <c r="AD12" s="17">
        <v>0</v>
      </c>
      <c r="AE12" s="17"/>
      <c r="AF12" s="17">
        <v>5.99266865180378E-2</v>
      </c>
      <c r="AG12" s="17">
        <v>4.0968145464404797E-2</v>
      </c>
      <c r="AH12" s="17">
        <v>3.9632946492715697E-2</v>
      </c>
      <c r="AI12" s="17">
        <v>6.7185195449140506E-2</v>
      </c>
      <c r="AJ12" s="17">
        <v>0</v>
      </c>
      <c r="AK12" s="17"/>
      <c r="AL12" s="17">
        <v>3.4706679930114101E-2</v>
      </c>
      <c r="AM12" s="17">
        <v>5.4179626359133003E-2</v>
      </c>
      <c r="AN12" s="17">
        <v>4.8672686776515602E-2</v>
      </c>
      <c r="AO12" s="17">
        <v>5.9481265984999199E-2</v>
      </c>
      <c r="AP12" s="17">
        <v>1.4440076848480801E-2</v>
      </c>
      <c r="AQ12" s="17">
        <v>2.51917471335786E-2</v>
      </c>
      <c r="AR12" s="17"/>
      <c r="AS12" s="17">
        <v>2.37001635471462E-2</v>
      </c>
      <c r="AT12" s="17">
        <v>4.04702073549024E-2</v>
      </c>
      <c r="AU12" s="17">
        <v>5.24571596582349E-2</v>
      </c>
      <c r="AV12" s="17">
        <v>2.9668090848752701E-2</v>
      </c>
      <c r="AW12" s="17">
        <v>0</v>
      </c>
      <c r="AX12" s="17"/>
      <c r="AY12" s="17">
        <v>2.1910201966494999E-2</v>
      </c>
      <c r="AZ12" s="17">
        <v>4.35190760427141E-2</v>
      </c>
      <c r="BA12" s="17">
        <v>3.42580299417466E-2</v>
      </c>
      <c r="BB12" s="17">
        <v>5.6290217790869498E-2</v>
      </c>
      <c r="BC12" s="17">
        <v>6.5513025311856696E-2</v>
      </c>
      <c r="BD12" s="17"/>
      <c r="BE12" s="17">
        <v>0.13184820818434301</v>
      </c>
      <c r="BF12" s="17">
        <v>4.7741960653505701E-2</v>
      </c>
      <c r="BG12" s="17">
        <v>3.3139074707036198E-2</v>
      </c>
      <c r="BH12" s="17">
        <v>2.8020270603741199E-2</v>
      </c>
      <c r="BI12" s="17"/>
      <c r="BJ12" s="17">
        <v>5.2040411742890501E-2</v>
      </c>
      <c r="BK12" s="17">
        <v>4.33282354982387E-2</v>
      </c>
      <c r="BL12" s="17">
        <v>4.738572967311E-2</v>
      </c>
      <c r="BM12" s="17">
        <v>2.96442596133356E-2</v>
      </c>
      <c r="BN12" s="17"/>
      <c r="BO12" s="17">
        <v>2.94992027922178E-2</v>
      </c>
      <c r="BP12" s="17">
        <v>0.104031724621721</v>
      </c>
      <c r="BQ12" s="17">
        <v>2.7156670308517501E-2</v>
      </c>
      <c r="BR12" s="17"/>
      <c r="BS12" s="17">
        <v>3.6008436007290499E-2</v>
      </c>
      <c r="BT12" s="17">
        <v>4.1618995072832898E-2</v>
      </c>
      <c r="BU12" s="17"/>
      <c r="BV12" s="17">
        <v>3.4372650555626501E-2</v>
      </c>
      <c r="BW12" s="17">
        <v>2.31231324982237E-2</v>
      </c>
      <c r="BX12" s="17">
        <v>6.1088729208254297E-2</v>
      </c>
      <c r="BY12" s="17"/>
      <c r="BZ12" s="17">
        <v>5.8129841252917702E-2</v>
      </c>
      <c r="CA12" s="17">
        <v>4.0566464488857097E-2</v>
      </c>
    </row>
    <row r="13" spans="2:79" x14ac:dyDescent="0.3">
      <c r="B13" s="18" t="s">
        <v>188</v>
      </c>
      <c r="C13" s="17">
        <v>7.6746946783685897E-3</v>
      </c>
      <c r="D13" s="17">
        <v>8.3601302823477792E-3</v>
      </c>
      <c r="E13" s="17">
        <v>7.0743786238960903E-3</v>
      </c>
      <c r="F13" s="17"/>
      <c r="G13" s="17">
        <v>1.4101553244615201E-2</v>
      </c>
      <c r="H13" s="17">
        <v>5.6968899623462002E-3</v>
      </c>
      <c r="I13" s="17">
        <v>9.3975801355588497E-3</v>
      </c>
      <c r="J13" s="17">
        <v>1.04780214995084E-2</v>
      </c>
      <c r="K13" s="17">
        <v>6.27930408225158E-3</v>
      </c>
      <c r="L13" s="17">
        <v>2.24900646945161E-3</v>
      </c>
      <c r="M13" s="17"/>
      <c r="N13" s="17">
        <v>4.3940291333196702E-3</v>
      </c>
      <c r="O13" s="17">
        <v>8.0367278050001295E-3</v>
      </c>
      <c r="P13" s="17">
        <v>8.4501987538054095E-3</v>
      </c>
      <c r="Q13" s="17">
        <v>1.0312349322507601E-2</v>
      </c>
      <c r="R13" s="17"/>
      <c r="S13" s="17">
        <v>1.09445736829318E-2</v>
      </c>
      <c r="T13" s="17">
        <v>7.5860928661058199E-3</v>
      </c>
      <c r="U13" s="17">
        <v>1.16923851664925E-2</v>
      </c>
      <c r="V13" s="17">
        <v>1.1956566561926001E-2</v>
      </c>
      <c r="W13" s="17">
        <v>0</v>
      </c>
      <c r="X13" s="17">
        <v>1.07933017624296E-2</v>
      </c>
      <c r="Y13" s="17">
        <v>0</v>
      </c>
      <c r="Z13" s="17">
        <v>0</v>
      </c>
      <c r="AA13" s="17">
        <v>3.82171803399496E-3</v>
      </c>
      <c r="AB13" s="17">
        <v>1.9480627266177199E-2</v>
      </c>
      <c r="AC13" s="17">
        <v>0</v>
      </c>
      <c r="AD13" s="17">
        <v>0</v>
      </c>
      <c r="AE13" s="17"/>
      <c r="AF13" s="17">
        <v>6.1558287930930898E-3</v>
      </c>
      <c r="AG13" s="17">
        <v>3.2453385956749499E-3</v>
      </c>
      <c r="AH13" s="17">
        <v>1.6994728982607701E-2</v>
      </c>
      <c r="AI13" s="17">
        <v>1.25990101587571E-2</v>
      </c>
      <c r="AJ13" s="17">
        <v>8.8007689453781894E-3</v>
      </c>
      <c r="AK13" s="17"/>
      <c r="AL13" s="17">
        <v>1.69208272562528E-3</v>
      </c>
      <c r="AM13" s="17">
        <v>5.8080623425185701E-3</v>
      </c>
      <c r="AN13" s="17">
        <v>9.7513766879346597E-3</v>
      </c>
      <c r="AO13" s="17">
        <v>1.51521183353259E-2</v>
      </c>
      <c r="AP13" s="17">
        <v>6.7038968544364998E-3</v>
      </c>
      <c r="AQ13" s="17">
        <v>6.3771434644318498E-3</v>
      </c>
      <c r="AR13" s="17"/>
      <c r="AS13" s="17">
        <v>8.9832131475781497E-3</v>
      </c>
      <c r="AT13" s="17">
        <v>5.0444978943935499E-3</v>
      </c>
      <c r="AU13" s="17">
        <v>9.4592558506704106E-3</v>
      </c>
      <c r="AV13" s="17">
        <v>1.0198021247653E-2</v>
      </c>
      <c r="AW13" s="17">
        <v>2.7282505857061899E-2</v>
      </c>
      <c r="AX13" s="17"/>
      <c r="AY13" s="17">
        <v>0</v>
      </c>
      <c r="AZ13" s="17">
        <v>6.2935472646213396E-3</v>
      </c>
      <c r="BA13" s="17">
        <v>1.20307093141299E-2</v>
      </c>
      <c r="BB13" s="17">
        <v>1.29881222369491E-2</v>
      </c>
      <c r="BC13" s="17">
        <v>3.2893524620424101E-2</v>
      </c>
      <c r="BD13" s="17"/>
      <c r="BE13" s="17">
        <v>1.4915481285999401E-2</v>
      </c>
      <c r="BF13" s="17">
        <v>3.10369597126462E-3</v>
      </c>
      <c r="BG13" s="17">
        <v>6.2739617870188899E-3</v>
      </c>
      <c r="BH13" s="17">
        <v>1.2021545397489E-2</v>
      </c>
      <c r="BI13" s="17"/>
      <c r="BJ13" s="17">
        <v>2.1959488230371499E-2</v>
      </c>
      <c r="BK13" s="17">
        <v>7.7557933556702003E-3</v>
      </c>
      <c r="BL13" s="17">
        <v>1.7570613557512599E-3</v>
      </c>
      <c r="BM13" s="17">
        <v>6.4884523302651204E-3</v>
      </c>
      <c r="BN13" s="17"/>
      <c r="BO13" s="17">
        <v>7.8808341691962592E-3</v>
      </c>
      <c r="BP13" s="17">
        <v>1.0975829508427E-2</v>
      </c>
      <c r="BQ13" s="17">
        <v>7.0645148669147596E-3</v>
      </c>
      <c r="BR13" s="17"/>
      <c r="BS13" s="17">
        <v>5.6517803945328998E-3</v>
      </c>
      <c r="BT13" s="17">
        <v>1.02958832234934E-2</v>
      </c>
      <c r="BU13" s="17"/>
      <c r="BV13" s="17">
        <v>6.4396101941175399E-3</v>
      </c>
      <c r="BW13" s="17">
        <v>7.46330312666798E-3</v>
      </c>
      <c r="BX13" s="17">
        <v>8.7612340523165102E-3</v>
      </c>
      <c r="BY13" s="17"/>
      <c r="BZ13" s="17">
        <v>0</v>
      </c>
      <c r="CA13" s="17">
        <v>0</v>
      </c>
    </row>
    <row r="14" spans="2:79" x14ac:dyDescent="0.3">
      <c r="B14" s="18" t="s">
        <v>149</v>
      </c>
      <c r="C14" s="17">
        <v>2.03162381445635E-2</v>
      </c>
      <c r="D14" s="17">
        <v>1.72198386037739E-2</v>
      </c>
      <c r="E14" s="17">
        <v>2.35166046163677E-2</v>
      </c>
      <c r="F14" s="17"/>
      <c r="G14" s="17">
        <v>0</v>
      </c>
      <c r="H14" s="17">
        <v>2.7127950760473401E-2</v>
      </c>
      <c r="I14" s="17">
        <v>2.68764249194028E-2</v>
      </c>
      <c r="J14" s="17">
        <v>2.1437066583298799E-2</v>
      </c>
      <c r="K14" s="17">
        <v>3.38048541826712E-2</v>
      </c>
      <c r="L14" s="17">
        <v>1.3078420765858601E-2</v>
      </c>
      <c r="M14" s="17"/>
      <c r="N14" s="17">
        <v>1.032895877646E-2</v>
      </c>
      <c r="O14" s="17">
        <v>1.05393863910671E-2</v>
      </c>
      <c r="P14" s="17">
        <v>1.6124879118701599E-2</v>
      </c>
      <c r="Q14" s="17">
        <v>4.5365146391401198E-2</v>
      </c>
      <c r="R14" s="17"/>
      <c r="S14" s="17">
        <v>2.0547499918477201E-2</v>
      </c>
      <c r="T14" s="17">
        <v>2.5095654091907699E-2</v>
      </c>
      <c r="U14" s="17">
        <v>6.0210614685935002E-3</v>
      </c>
      <c r="V14" s="17">
        <v>2.15242570825784E-2</v>
      </c>
      <c r="W14" s="17">
        <v>1.42457124910557E-2</v>
      </c>
      <c r="X14" s="17">
        <v>2.7865293232275701E-2</v>
      </c>
      <c r="Y14" s="17">
        <v>3.86750835415395E-2</v>
      </c>
      <c r="Z14" s="17">
        <v>1.1859276399388901E-2</v>
      </c>
      <c r="AA14" s="17">
        <v>1.3463633379606601E-2</v>
      </c>
      <c r="AB14" s="17">
        <v>1.17641546671058E-2</v>
      </c>
      <c r="AC14" s="17">
        <v>2.8525109710614002E-2</v>
      </c>
      <c r="AD14" s="17">
        <v>2.38853366784911E-2</v>
      </c>
      <c r="AE14" s="17"/>
      <c r="AF14" s="17">
        <v>1.9621636260860501E-2</v>
      </c>
      <c r="AG14" s="17">
        <v>7.1727098436887198E-3</v>
      </c>
      <c r="AH14" s="17">
        <v>6.5528111331602896E-3</v>
      </c>
      <c r="AI14" s="17">
        <v>2.8557453142534901E-2</v>
      </c>
      <c r="AJ14" s="17">
        <v>1.7397646746634E-2</v>
      </c>
      <c r="AK14" s="17"/>
      <c r="AL14" s="17">
        <v>1.9610765035313498E-3</v>
      </c>
      <c r="AM14" s="17">
        <v>1.0766367152791501E-2</v>
      </c>
      <c r="AN14" s="17">
        <v>1.0059200076043801E-2</v>
      </c>
      <c r="AO14" s="17">
        <v>2.2432534396445498E-2</v>
      </c>
      <c r="AP14" s="17">
        <v>1.9672017898027201E-2</v>
      </c>
      <c r="AQ14" s="17">
        <v>5.9098626586934801E-2</v>
      </c>
      <c r="AR14" s="17"/>
      <c r="AS14" s="17">
        <v>1.2351596763354801E-2</v>
      </c>
      <c r="AT14" s="17">
        <v>1.98172188622367E-2</v>
      </c>
      <c r="AU14" s="17">
        <v>2.8058162811629601E-2</v>
      </c>
      <c r="AV14" s="17">
        <v>1.83258675566235E-2</v>
      </c>
      <c r="AW14" s="17">
        <v>0</v>
      </c>
      <c r="AX14" s="17"/>
      <c r="AY14" s="17">
        <v>1.7059761009216599E-2</v>
      </c>
      <c r="AZ14" s="17">
        <v>2.0687483278150901E-2</v>
      </c>
      <c r="BA14" s="17">
        <v>1.8970734738643399E-2</v>
      </c>
      <c r="BB14" s="17">
        <v>1.9214786676916899E-2</v>
      </c>
      <c r="BC14" s="17">
        <v>1.41282466456143E-2</v>
      </c>
      <c r="BD14" s="17"/>
      <c r="BE14" s="17">
        <v>2.5766154739622099E-2</v>
      </c>
      <c r="BF14" s="17">
        <v>1.2234623387455099E-2</v>
      </c>
      <c r="BG14" s="17">
        <v>1.5504898553451101E-2</v>
      </c>
      <c r="BH14" s="17">
        <v>2.74558653961555E-2</v>
      </c>
      <c r="BI14" s="17"/>
      <c r="BJ14" s="17">
        <v>1.64898798338033E-2</v>
      </c>
      <c r="BK14" s="17">
        <v>1.3488744271019201E-2</v>
      </c>
      <c r="BL14" s="17">
        <v>2.1570666899680301E-2</v>
      </c>
      <c r="BM14" s="17">
        <v>1.9686403964043999E-2</v>
      </c>
      <c r="BN14" s="17"/>
      <c r="BO14" s="17">
        <v>2.1470139933987602E-2</v>
      </c>
      <c r="BP14" s="17">
        <v>1.41026236538522E-2</v>
      </c>
      <c r="BQ14" s="17">
        <v>1.99087530729102E-2</v>
      </c>
      <c r="BR14" s="17"/>
      <c r="BS14" s="17">
        <v>1.9929062744982799E-2</v>
      </c>
      <c r="BT14" s="17">
        <v>2.09473389483661E-2</v>
      </c>
      <c r="BU14" s="17"/>
      <c r="BV14" s="17">
        <v>8.4435576624745708E-3</v>
      </c>
      <c r="BW14" s="17">
        <v>2.75546277149472E-2</v>
      </c>
      <c r="BX14" s="17">
        <v>7.8209366187147796E-3</v>
      </c>
      <c r="BY14" s="17"/>
      <c r="BZ14" s="17">
        <v>7.5935015156081099E-3</v>
      </c>
      <c r="CA14" s="17">
        <v>7.5012466159157104E-3</v>
      </c>
    </row>
    <row r="15" spans="2:79" x14ac:dyDescent="0.3">
      <c r="B15" s="18" t="s">
        <v>189</v>
      </c>
      <c r="C15" s="21">
        <v>0.74023816749441795</v>
      </c>
      <c r="D15" s="21">
        <v>0.71398811308810495</v>
      </c>
      <c r="E15" s="21">
        <v>0.76561559221938202</v>
      </c>
      <c r="F15" s="21"/>
      <c r="G15" s="21">
        <v>0.77181041998573796</v>
      </c>
      <c r="H15" s="21">
        <v>0.74665593878490299</v>
      </c>
      <c r="I15" s="21">
        <v>0.74075294787046397</v>
      </c>
      <c r="J15" s="21">
        <v>0.72567325152061901</v>
      </c>
      <c r="K15" s="21">
        <v>0.72922766270203199</v>
      </c>
      <c r="L15" s="21">
        <v>0.73271356028342605</v>
      </c>
      <c r="M15" s="21"/>
      <c r="N15" s="21">
        <v>0.77865034939526001</v>
      </c>
      <c r="O15" s="21">
        <v>0.75657554585703002</v>
      </c>
      <c r="P15" s="21">
        <v>0.72185302453554601</v>
      </c>
      <c r="Q15" s="21">
        <v>0.69274582669808704</v>
      </c>
      <c r="R15" s="21"/>
      <c r="S15" s="21">
        <v>0.73853514122002695</v>
      </c>
      <c r="T15" s="21">
        <v>0.76900892669119802</v>
      </c>
      <c r="U15" s="21">
        <v>0.75640705033976696</v>
      </c>
      <c r="V15" s="21">
        <v>0.69306646006522099</v>
      </c>
      <c r="W15" s="21">
        <v>0.71441164569358495</v>
      </c>
      <c r="X15" s="21">
        <v>0.71867383604878099</v>
      </c>
      <c r="Y15" s="21">
        <v>0.70967335403249698</v>
      </c>
      <c r="Z15" s="21">
        <v>0.70068576416032502</v>
      </c>
      <c r="AA15" s="21">
        <v>0.79242835665043598</v>
      </c>
      <c r="AB15" s="21">
        <v>0.79756188419946705</v>
      </c>
      <c r="AC15" s="21">
        <v>0.64383405247383896</v>
      </c>
      <c r="AD15" s="21">
        <v>0.779588448060207</v>
      </c>
      <c r="AE15" s="21"/>
      <c r="AF15" s="21">
        <v>0.64388885160579101</v>
      </c>
      <c r="AG15" s="21">
        <v>0.81930114197334802</v>
      </c>
      <c r="AH15" s="21">
        <v>0.76607802212500298</v>
      </c>
      <c r="AI15" s="21">
        <v>0.61789019948138302</v>
      </c>
      <c r="AJ15" s="21">
        <v>0.80551430432919302</v>
      </c>
      <c r="AK15" s="21"/>
      <c r="AL15" s="21">
        <v>0.83173703275086097</v>
      </c>
      <c r="AM15" s="21">
        <v>0.70313377380972497</v>
      </c>
      <c r="AN15" s="21">
        <v>0.78456496666758002</v>
      </c>
      <c r="AO15" s="21">
        <v>0.65187389843272203</v>
      </c>
      <c r="AP15" s="21">
        <v>0.863198582111388</v>
      </c>
      <c r="AQ15" s="21">
        <v>0.66830935358463295</v>
      </c>
      <c r="AR15" s="21"/>
      <c r="AS15" s="21">
        <v>0.80278183388331903</v>
      </c>
      <c r="AT15" s="21">
        <v>0.76675771300615803</v>
      </c>
      <c r="AU15" s="21">
        <v>0.66106312190592598</v>
      </c>
      <c r="AV15" s="21">
        <v>0.67802162443842695</v>
      </c>
      <c r="AW15" s="21">
        <v>0.81029413308468401</v>
      </c>
      <c r="AX15" s="21"/>
      <c r="AY15" s="21">
        <v>0.77450776492428197</v>
      </c>
      <c r="AZ15" s="21">
        <v>0.74666174782425498</v>
      </c>
      <c r="BA15" s="21">
        <v>0.70301232021456395</v>
      </c>
      <c r="BB15" s="21">
        <v>0.71855308977229604</v>
      </c>
      <c r="BC15" s="21">
        <v>0.750381499770017</v>
      </c>
      <c r="BD15" s="21"/>
      <c r="BE15" s="21">
        <v>0.58619816789310997</v>
      </c>
      <c r="BF15" s="21">
        <v>0.689978877395799</v>
      </c>
      <c r="BG15" s="21">
        <v>0.76395481811036903</v>
      </c>
      <c r="BH15" s="21">
        <v>0.76433459142919802</v>
      </c>
      <c r="BI15" s="21"/>
      <c r="BJ15" s="21">
        <v>0.65571183260941901</v>
      </c>
      <c r="BK15" s="21">
        <v>0.76273640755632699</v>
      </c>
      <c r="BL15" s="21">
        <v>0.76125727496304096</v>
      </c>
      <c r="BM15" s="21">
        <v>0.75051824800351896</v>
      </c>
      <c r="BN15" s="21"/>
      <c r="BO15" s="21">
        <v>0.78900026646218901</v>
      </c>
      <c r="BP15" s="21">
        <v>0.69145751037710701</v>
      </c>
      <c r="BQ15" s="21">
        <v>0.74277324349707397</v>
      </c>
      <c r="BR15" s="21"/>
      <c r="BS15" s="21">
        <v>0.75576120525581703</v>
      </c>
      <c r="BT15" s="21">
        <v>0.72237451038219602</v>
      </c>
      <c r="BU15" s="21"/>
      <c r="BV15" s="21">
        <v>0.82029127745082098</v>
      </c>
      <c r="BW15" s="21">
        <v>0.74186740741089297</v>
      </c>
      <c r="BX15" s="21">
        <v>0.69479956231095596</v>
      </c>
      <c r="BY15" s="21"/>
      <c r="BZ15" s="21">
        <v>0.77713198466694799</v>
      </c>
      <c r="CA15" s="21">
        <v>0.83865102327413599</v>
      </c>
    </row>
    <row r="16" spans="2:79" x14ac:dyDescent="0.3">
      <c r="B16" s="18" t="s">
        <v>190</v>
      </c>
      <c r="C16" s="21">
        <v>4.60390057809206E-2</v>
      </c>
      <c r="D16" s="21">
        <v>5.4815514185218399E-2</v>
      </c>
      <c r="E16" s="21">
        <v>3.5804633502238302E-2</v>
      </c>
      <c r="F16" s="21"/>
      <c r="G16" s="21">
        <v>6.3692161643658804E-2</v>
      </c>
      <c r="H16" s="21">
        <v>3.7004005303110002E-2</v>
      </c>
      <c r="I16" s="21">
        <v>5.8376889020478398E-2</v>
      </c>
      <c r="J16" s="21">
        <v>5.7224541304146899E-2</v>
      </c>
      <c r="K16" s="21">
        <v>5.3148907586613101E-2</v>
      </c>
      <c r="L16" s="21">
        <v>1.7751546014350299E-2</v>
      </c>
      <c r="M16" s="21"/>
      <c r="N16" s="21">
        <v>3.7905879067749899E-2</v>
      </c>
      <c r="O16" s="21">
        <v>4.1454576154586899E-2</v>
      </c>
      <c r="P16" s="21">
        <v>5.8694684362103303E-2</v>
      </c>
      <c r="Q16" s="21">
        <v>4.9374372406709603E-2</v>
      </c>
      <c r="R16" s="21"/>
      <c r="S16" s="21">
        <v>5.4928563391564302E-2</v>
      </c>
      <c r="T16" s="21">
        <v>4.1418071044939102E-2</v>
      </c>
      <c r="U16" s="21">
        <v>1.7925583843269002E-2</v>
      </c>
      <c r="V16" s="21">
        <v>6.3966701884758198E-2</v>
      </c>
      <c r="W16" s="21">
        <v>6.7438613911249098E-2</v>
      </c>
      <c r="X16" s="21">
        <v>6.21879150350396E-2</v>
      </c>
      <c r="Y16" s="21">
        <v>1.71366682107261E-2</v>
      </c>
      <c r="Z16" s="21">
        <v>6.2520229616647993E-2</v>
      </c>
      <c r="AA16" s="21">
        <v>3.8538382287857803E-2</v>
      </c>
      <c r="AB16" s="21">
        <v>5.4268060491007103E-2</v>
      </c>
      <c r="AC16" s="21">
        <v>4.91588779229701E-2</v>
      </c>
      <c r="AD16" s="21">
        <v>0</v>
      </c>
      <c r="AE16" s="21"/>
      <c r="AF16" s="21">
        <v>6.6082515311130893E-2</v>
      </c>
      <c r="AG16" s="21">
        <v>4.42134840600798E-2</v>
      </c>
      <c r="AH16" s="21">
        <v>5.6627675475323401E-2</v>
      </c>
      <c r="AI16" s="21">
        <v>7.9784205607897493E-2</v>
      </c>
      <c r="AJ16" s="21">
        <v>8.8007689453781894E-3</v>
      </c>
      <c r="AK16" s="21"/>
      <c r="AL16" s="21">
        <v>3.6398762655739401E-2</v>
      </c>
      <c r="AM16" s="21">
        <v>5.9987688701651602E-2</v>
      </c>
      <c r="AN16" s="21">
        <v>5.8424063464450199E-2</v>
      </c>
      <c r="AO16" s="21">
        <v>7.4633384320325097E-2</v>
      </c>
      <c r="AP16" s="21">
        <v>2.1143973702917301E-2</v>
      </c>
      <c r="AQ16" s="21">
        <v>3.15688905980104E-2</v>
      </c>
      <c r="AR16" s="21"/>
      <c r="AS16" s="21">
        <v>3.2683376694724299E-2</v>
      </c>
      <c r="AT16" s="21">
        <v>4.5514705249296003E-2</v>
      </c>
      <c r="AU16" s="21">
        <v>6.1916415508905399E-2</v>
      </c>
      <c r="AV16" s="21">
        <v>3.9866112096405698E-2</v>
      </c>
      <c r="AW16" s="21">
        <v>2.7282505857061899E-2</v>
      </c>
      <c r="AX16" s="21"/>
      <c r="AY16" s="21">
        <v>2.1910201966494999E-2</v>
      </c>
      <c r="AZ16" s="21">
        <v>4.9812623307335401E-2</v>
      </c>
      <c r="BA16" s="21">
        <v>4.6288739255876503E-2</v>
      </c>
      <c r="BB16" s="21">
        <v>6.9278340027818602E-2</v>
      </c>
      <c r="BC16" s="21">
        <v>9.8406549932280707E-2</v>
      </c>
      <c r="BD16" s="21"/>
      <c r="BE16" s="21">
        <v>0.14676368947034299</v>
      </c>
      <c r="BF16" s="21">
        <v>5.0845656624770301E-2</v>
      </c>
      <c r="BG16" s="21">
        <v>3.9413036494055101E-2</v>
      </c>
      <c r="BH16" s="21">
        <v>4.0041816001230197E-2</v>
      </c>
      <c r="BI16" s="21"/>
      <c r="BJ16" s="21">
        <v>7.3999899973262007E-2</v>
      </c>
      <c r="BK16" s="21">
        <v>5.1084028853908899E-2</v>
      </c>
      <c r="BL16" s="21">
        <v>4.9142791028861203E-2</v>
      </c>
      <c r="BM16" s="21">
        <v>3.6132711943600702E-2</v>
      </c>
      <c r="BN16" s="21"/>
      <c r="BO16" s="21">
        <v>3.73800369614141E-2</v>
      </c>
      <c r="BP16" s="21">
        <v>0.115007554130148</v>
      </c>
      <c r="BQ16" s="21">
        <v>3.4221185175432302E-2</v>
      </c>
      <c r="BR16" s="21"/>
      <c r="BS16" s="21">
        <v>4.1660216401823401E-2</v>
      </c>
      <c r="BT16" s="21">
        <v>5.1914878296326301E-2</v>
      </c>
      <c r="BU16" s="21"/>
      <c r="BV16" s="21">
        <v>4.0812260749743999E-2</v>
      </c>
      <c r="BW16" s="21">
        <v>3.05864356248917E-2</v>
      </c>
      <c r="BX16" s="21">
        <v>6.9849963260570802E-2</v>
      </c>
      <c r="BY16" s="21"/>
      <c r="BZ16" s="21">
        <v>5.8129841252917702E-2</v>
      </c>
      <c r="CA16" s="21">
        <v>4.0566464488857097E-2</v>
      </c>
    </row>
    <row r="17" spans="2:79" x14ac:dyDescent="0.3">
      <c r="B17" s="18" t="s">
        <v>191</v>
      </c>
      <c r="C17" s="22">
        <v>0.69419916171349705</v>
      </c>
      <c r="D17" s="22">
        <v>0.65917259890288704</v>
      </c>
      <c r="E17" s="22">
        <v>0.72981095871714396</v>
      </c>
      <c r="F17" s="22"/>
      <c r="G17" s="22">
        <v>0.70811825834207898</v>
      </c>
      <c r="H17" s="22">
        <v>0.70965193348179301</v>
      </c>
      <c r="I17" s="22">
        <v>0.68237605884998498</v>
      </c>
      <c r="J17" s="22">
        <v>0.66844871021647301</v>
      </c>
      <c r="K17" s="22">
        <v>0.67607875511541904</v>
      </c>
      <c r="L17" s="22">
        <v>0.71496201426907502</v>
      </c>
      <c r="M17" s="22"/>
      <c r="N17" s="22">
        <v>0.74074447032751001</v>
      </c>
      <c r="O17" s="22">
        <v>0.71512096970244299</v>
      </c>
      <c r="P17" s="22">
        <v>0.663158340173443</v>
      </c>
      <c r="Q17" s="22">
        <v>0.64337145429137699</v>
      </c>
      <c r="R17" s="22"/>
      <c r="S17" s="22">
        <v>0.68360657782846301</v>
      </c>
      <c r="T17" s="22">
        <v>0.72759085564625803</v>
      </c>
      <c r="U17" s="22">
        <v>0.73848146649649804</v>
      </c>
      <c r="V17" s="22">
        <v>0.62909975818046304</v>
      </c>
      <c r="W17" s="22">
        <v>0.64697303178233601</v>
      </c>
      <c r="X17" s="22">
        <v>0.65648592101374104</v>
      </c>
      <c r="Y17" s="22">
        <v>0.69253668582177097</v>
      </c>
      <c r="Z17" s="22">
        <v>0.63816553454367697</v>
      </c>
      <c r="AA17" s="22">
        <v>0.75388997436257799</v>
      </c>
      <c r="AB17" s="22">
        <v>0.74329382370845998</v>
      </c>
      <c r="AC17" s="22">
        <v>0.59467517455086905</v>
      </c>
      <c r="AD17" s="22">
        <v>0.779588448060207</v>
      </c>
      <c r="AE17" s="22"/>
      <c r="AF17" s="22">
        <v>0.57780633629466005</v>
      </c>
      <c r="AG17" s="22">
        <v>0.77508765791326895</v>
      </c>
      <c r="AH17" s="22">
        <v>0.70945034664967899</v>
      </c>
      <c r="AI17" s="22">
        <v>0.53810599387348501</v>
      </c>
      <c r="AJ17" s="22">
        <v>0.79671353538381495</v>
      </c>
      <c r="AK17" s="22"/>
      <c r="AL17" s="22">
        <v>0.79533827009512204</v>
      </c>
      <c r="AM17" s="22">
        <v>0.64314608510807403</v>
      </c>
      <c r="AN17" s="22">
        <v>0.72614090320312996</v>
      </c>
      <c r="AO17" s="22">
        <v>0.57724051411239696</v>
      </c>
      <c r="AP17" s="22">
        <v>0.84205460840847002</v>
      </c>
      <c r="AQ17" s="22">
        <v>0.63674046298662301</v>
      </c>
      <c r="AR17" s="22"/>
      <c r="AS17" s="22">
        <v>0.77009845718859504</v>
      </c>
      <c r="AT17" s="22">
        <v>0.72124300775686201</v>
      </c>
      <c r="AU17" s="22">
        <v>0.59914670639702095</v>
      </c>
      <c r="AV17" s="22">
        <v>0.63815551234202195</v>
      </c>
      <c r="AW17" s="22">
        <v>0.78301162722762196</v>
      </c>
      <c r="AX17" s="22"/>
      <c r="AY17" s="22">
        <v>0.75259756295778601</v>
      </c>
      <c r="AZ17" s="22">
        <v>0.69684912451692005</v>
      </c>
      <c r="BA17" s="22">
        <v>0.65672358095868699</v>
      </c>
      <c r="BB17" s="22">
        <v>0.64927474974447796</v>
      </c>
      <c r="BC17" s="22">
        <v>0.65197494983773596</v>
      </c>
      <c r="BD17" s="22"/>
      <c r="BE17" s="22">
        <v>0.43943447842276701</v>
      </c>
      <c r="BF17" s="22">
        <v>0.63913322077102896</v>
      </c>
      <c r="BG17" s="22">
        <v>0.724541781616314</v>
      </c>
      <c r="BH17" s="22">
        <v>0.72429277542796799</v>
      </c>
      <c r="BI17" s="22"/>
      <c r="BJ17" s="22">
        <v>0.58171193263615795</v>
      </c>
      <c r="BK17" s="22">
        <v>0.71165237870241804</v>
      </c>
      <c r="BL17" s="22">
        <v>0.71211448393417898</v>
      </c>
      <c r="BM17" s="22">
        <v>0.71438553605991895</v>
      </c>
      <c r="BN17" s="22"/>
      <c r="BO17" s="22">
        <v>0.75162022950077501</v>
      </c>
      <c r="BP17" s="22">
        <v>0.57644995624695905</v>
      </c>
      <c r="BQ17" s="22">
        <v>0.70855205832164203</v>
      </c>
      <c r="BR17" s="22"/>
      <c r="BS17" s="22">
        <v>0.71410098885399398</v>
      </c>
      <c r="BT17" s="22">
        <v>0.67045963208586901</v>
      </c>
      <c r="BU17" s="22"/>
      <c r="BV17" s="22">
        <v>0.779479016701077</v>
      </c>
      <c r="BW17" s="22">
        <v>0.71128097178600103</v>
      </c>
      <c r="BX17" s="22">
        <v>0.62494959905038505</v>
      </c>
      <c r="BY17" s="22"/>
      <c r="BZ17" s="22">
        <v>0.71900214341403001</v>
      </c>
      <c r="CA17" s="22">
        <v>0.79808455878527895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0.234540481832023</v>
      </c>
      <c r="D9" s="17">
        <v>0.20660604621047499</v>
      </c>
      <c r="E9" s="17">
        <v>0.26113647990890598</v>
      </c>
      <c r="F9" s="17"/>
      <c r="G9" s="17">
        <v>0.265749755307847</v>
      </c>
      <c r="H9" s="17">
        <v>0.30372749906825203</v>
      </c>
      <c r="I9" s="17">
        <v>0.277090673938579</v>
      </c>
      <c r="J9" s="17">
        <v>0.19882790652106799</v>
      </c>
      <c r="K9" s="17">
        <v>0.189235753600348</v>
      </c>
      <c r="L9" s="17">
        <v>0.182050566502022</v>
      </c>
      <c r="M9" s="17"/>
      <c r="N9" s="17">
        <v>0.28484853206306598</v>
      </c>
      <c r="O9" s="17">
        <v>0.198148642229347</v>
      </c>
      <c r="P9" s="17">
        <v>0.21993476460705999</v>
      </c>
      <c r="Q9" s="17">
        <v>0.23166904529773</v>
      </c>
      <c r="R9" s="17"/>
      <c r="S9" s="17">
        <v>0.29131928931864598</v>
      </c>
      <c r="T9" s="17">
        <v>0.20391028170596601</v>
      </c>
      <c r="U9" s="17">
        <v>0.187353117063872</v>
      </c>
      <c r="V9" s="17">
        <v>0.20395567273745099</v>
      </c>
      <c r="W9" s="17">
        <v>0.25652851102238999</v>
      </c>
      <c r="X9" s="17">
        <v>0.31445071020923399</v>
      </c>
      <c r="Y9" s="17">
        <v>0.19757506210379999</v>
      </c>
      <c r="Z9" s="17">
        <v>0.29258535365306498</v>
      </c>
      <c r="AA9" s="17">
        <v>0.24586673327235101</v>
      </c>
      <c r="AB9" s="17">
        <v>0.18803357349966299</v>
      </c>
      <c r="AC9" s="17">
        <v>0.163600828692442</v>
      </c>
      <c r="AD9" s="17">
        <v>0.26782724043142597</v>
      </c>
      <c r="AE9" s="17"/>
      <c r="AF9" s="17">
        <v>0.176756937720599</v>
      </c>
      <c r="AG9" s="17">
        <v>0.27661892031687502</v>
      </c>
      <c r="AH9" s="17">
        <v>0.219622413833651</v>
      </c>
      <c r="AI9" s="17">
        <v>0.15440903915168699</v>
      </c>
      <c r="AJ9" s="17">
        <v>0.27904969514496802</v>
      </c>
      <c r="AK9" s="17"/>
      <c r="AL9" s="17">
        <v>0.30659714339238398</v>
      </c>
      <c r="AM9" s="17">
        <v>0.22040517578100799</v>
      </c>
      <c r="AN9" s="17">
        <v>0.249300087965691</v>
      </c>
      <c r="AO9" s="17">
        <v>0.1548555391183</v>
      </c>
      <c r="AP9" s="17">
        <v>0.31985384002105099</v>
      </c>
      <c r="AQ9" s="17">
        <v>0.18023126265574199</v>
      </c>
      <c r="AR9" s="17"/>
      <c r="AS9" s="17">
        <v>0.37867081226363603</v>
      </c>
      <c r="AT9" s="17">
        <v>0.20663331508461699</v>
      </c>
      <c r="AU9" s="17">
        <v>0.16153773100323601</v>
      </c>
      <c r="AV9" s="17">
        <v>0.26345626183188198</v>
      </c>
      <c r="AW9" s="17">
        <v>0.40723966840728698</v>
      </c>
      <c r="AX9" s="17"/>
      <c r="AY9" s="17">
        <v>0.29263713327165602</v>
      </c>
      <c r="AZ9" s="17">
        <v>0.20636749355886999</v>
      </c>
      <c r="BA9" s="17">
        <v>0.206134903893606</v>
      </c>
      <c r="BB9" s="17">
        <v>0.24984804535639399</v>
      </c>
      <c r="BC9" s="17">
        <v>0.26573713374714197</v>
      </c>
      <c r="BD9" s="17"/>
      <c r="BE9" s="17">
        <v>0.18140314815011099</v>
      </c>
      <c r="BF9" s="17">
        <v>0.18852985361400201</v>
      </c>
      <c r="BG9" s="17">
        <v>0.24248198422938799</v>
      </c>
      <c r="BH9" s="17">
        <v>0.26212045506040299</v>
      </c>
      <c r="BI9" s="17"/>
      <c r="BJ9" s="17">
        <v>0.206732850347872</v>
      </c>
      <c r="BK9" s="17">
        <v>0.35651901105123102</v>
      </c>
      <c r="BL9" s="17">
        <v>0.22956067301317101</v>
      </c>
      <c r="BM9" s="17">
        <v>0.22766186691061199</v>
      </c>
      <c r="BN9" s="17"/>
      <c r="BO9" s="17">
        <v>0.320777257874997</v>
      </c>
      <c r="BP9" s="17">
        <v>0.21816428688056899</v>
      </c>
      <c r="BQ9" s="17">
        <v>0.220911284975012</v>
      </c>
      <c r="BR9" s="17"/>
      <c r="BS9" s="17">
        <v>0.25395664276484198</v>
      </c>
      <c r="BT9" s="17">
        <v>0.21041825965875</v>
      </c>
      <c r="BU9" s="17"/>
      <c r="BV9" s="17">
        <v>0.284106648254429</v>
      </c>
      <c r="BW9" s="17">
        <v>0.208269671981055</v>
      </c>
      <c r="BX9" s="17">
        <v>0.239611111187638</v>
      </c>
      <c r="BY9" s="17"/>
      <c r="BZ9" s="17">
        <v>0.19540668367952499</v>
      </c>
      <c r="CA9" s="17">
        <v>0.31016042918622799</v>
      </c>
    </row>
    <row r="10" spans="2:79" x14ac:dyDescent="0.3">
      <c r="B10" s="18" t="s">
        <v>185</v>
      </c>
      <c r="C10" s="17">
        <v>0.46156916010923699</v>
      </c>
      <c r="D10" s="17">
        <v>0.45249725866407597</v>
      </c>
      <c r="E10" s="17">
        <v>0.47048880145851901</v>
      </c>
      <c r="F10" s="17"/>
      <c r="G10" s="17">
        <v>0.48698186390849302</v>
      </c>
      <c r="H10" s="17">
        <v>0.46203556062370199</v>
      </c>
      <c r="I10" s="17">
        <v>0.43726250851814702</v>
      </c>
      <c r="J10" s="17">
        <v>0.46480449159826798</v>
      </c>
      <c r="K10" s="17">
        <v>0.440941328937549</v>
      </c>
      <c r="L10" s="17">
        <v>0.47511996722390198</v>
      </c>
      <c r="M10" s="17"/>
      <c r="N10" s="17">
        <v>0.47032159940650797</v>
      </c>
      <c r="O10" s="17">
        <v>0.52419696416973605</v>
      </c>
      <c r="P10" s="17">
        <v>0.42274025875194399</v>
      </c>
      <c r="Q10" s="17">
        <v>0.42205359617952098</v>
      </c>
      <c r="R10" s="17"/>
      <c r="S10" s="17">
        <v>0.45429670430651597</v>
      </c>
      <c r="T10" s="17">
        <v>0.52150409664942898</v>
      </c>
      <c r="U10" s="17">
        <v>0.465746782221723</v>
      </c>
      <c r="V10" s="17">
        <v>0.44106832885471697</v>
      </c>
      <c r="W10" s="17">
        <v>0.45202993775601902</v>
      </c>
      <c r="X10" s="17">
        <v>0.32545634714570099</v>
      </c>
      <c r="Y10" s="17">
        <v>0.46210061002344199</v>
      </c>
      <c r="Z10" s="17">
        <v>0.41366631600027898</v>
      </c>
      <c r="AA10" s="17">
        <v>0.47867582936248798</v>
      </c>
      <c r="AB10" s="17">
        <v>0.53856552534815105</v>
      </c>
      <c r="AC10" s="17">
        <v>0.489075606089861</v>
      </c>
      <c r="AD10" s="17">
        <v>0.43944396441630901</v>
      </c>
      <c r="AE10" s="17"/>
      <c r="AF10" s="17">
        <v>0.44560563723563101</v>
      </c>
      <c r="AG10" s="17">
        <v>0.51708278634305505</v>
      </c>
      <c r="AH10" s="17">
        <v>0.49966749087593898</v>
      </c>
      <c r="AI10" s="17">
        <v>0.37127837066879199</v>
      </c>
      <c r="AJ10" s="17">
        <v>0.47056132517364802</v>
      </c>
      <c r="AK10" s="17"/>
      <c r="AL10" s="17">
        <v>0.51485919034392602</v>
      </c>
      <c r="AM10" s="17">
        <v>0.43687045927789098</v>
      </c>
      <c r="AN10" s="17">
        <v>0.51939250233550405</v>
      </c>
      <c r="AO10" s="17">
        <v>0.405132530069226</v>
      </c>
      <c r="AP10" s="17">
        <v>0.51297983970277305</v>
      </c>
      <c r="AQ10" s="17">
        <v>0.42529419668653701</v>
      </c>
      <c r="AR10" s="17"/>
      <c r="AS10" s="17">
        <v>0.38410890159229499</v>
      </c>
      <c r="AT10" s="17">
        <v>0.50142399241925995</v>
      </c>
      <c r="AU10" s="17">
        <v>0.46010094999720902</v>
      </c>
      <c r="AV10" s="17">
        <v>0.43205641705617198</v>
      </c>
      <c r="AW10" s="17">
        <v>0.33676566855330398</v>
      </c>
      <c r="AX10" s="17"/>
      <c r="AY10" s="17">
        <v>0.415897466053262</v>
      </c>
      <c r="AZ10" s="17">
        <v>0.50919516384467201</v>
      </c>
      <c r="BA10" s="17">
        <v>0.45665368603789902</v>
      </c>
      <c r="BB10" s="17">
        <v>0.44565292392067402</v>
      </c>
      <c r="BC10" s="17">
        <v>0.386671148607723</v>
      </c>
      <c r="BD10" s="17"/>
      <c r="BE10" s="17">
        <v>0.41442099352790002</v>
      </c>
      <c r="BF10" s="17">
        <v>0.44770449063489298</v>
      </c>
      <c r="BG10" s="17">
        <v>0.46853193372324797</v>
      </c>
      <c r="BH10" s="17">
        <v>0.47352561131980803</v>
      </c>
      <c r="BI10" s="17"/>
      <c r="BJ10" s="17">
        <v>0.38452305378220603</v>
      </c>
      <c r="BK10" s="17">
        <v>0.42788872103813802</v>
      </c>
      <c r="BL10" s="17">
        <v>0.456015241704948</v>
      </c>
      <c r="BM10" s="17">
        <v>0.48815163584556298</v>
      </c>
      <c r="BN10" s="17"/>
      <c r="BO10" s="17">
        <v>0.39085544050372301</v>
      </c>
      <c r="BP10" s="17">
        <v>0.49301673987113598</v>
      </c>
      <c r="BQ10" s="17">
        <v>0.47127621495524602</v>
      </c>
      <c r="BR10" s="17"/>
      <c r="BS10" s="17">
        <v>0.45392715555234098</v>
      </c>
      <c r="BT10" s="17">
        <v>0.47112262491086998</v>
      </c>
      <c r="BU10" s="17"/>
      <c r="BV10" s="17">
        <v>0.53042997253416102</v>
      </c>
      <c r="BW10" s="17">
        <v>0.47141679943672299</v>
      </c>
      <c r="BX10" s="17">
        <v>0.410813290407883</v>
      </c>
      <c r="BY10" s="17"/>
      <c r="BZ10" s="17">
        <v>0.53263184081027404</v>
      </c>
      <c r="CA10" s="17">
        <v>0.468581512458975</v>
      </c>
    </row>
    <row r="11" spans="2:79" x14ac:dyDescent="0.3">
      <c r="B11" s="18" t="s">
        <v>186</v>
      </c>
      <c r="C11" s="17">
        <v>0.19546219414445601</v>
      </c>
      <c r="D11" s="17">
        <v>0.21981869044791499</v>
      </c>
      <c r="E11" s="17">
        <v>0.172531843181574</v>
      </c>
      <c r="F11" s="17"/>
      <c r="G11" s="17">
        <v>0.16354164245837799</v>
      </c>
      <c r="H11" s="17">
        <v>0.160077828101303</v>
      </c>
      <c r="I11" s="17">
        <v>0.19777460777750899</v>
      </c>
      <c r="J11" s="17">
        <v>0.20112996627410101</v>
      </c>
      <c r="K11" s="17">
        <v>0.22677358579642701</v>
      </c>
      <c r="L11" s="17">
        <v>0.218204284498762</v>
      </c>
      <c r="M11" s="17"/>
      <c r="N11" s="17">
        <v>0.16838441320075201</v>
      </c>
      <c r="O11" s="17">
        <v>0.17677382192622601</v>
      </c>
      <c r="P11" s="17">
        <v>0.224615715297451</v>
      </c>
      <c r="Q11" s="17">
        <v>0.21465717586736899</v>
      </c>
      <c r="R11" s="17"/>
      <c r="S11" s="17">
        <v>0.17164445244738499</v>
      </c>
      <c r="T11" s="17">
        <v>0.16469650688672799</v>
      </c>
      <c r="U11" s="17">
        <v>0.25999685869029399</v>
      </c>
      <c r="V11" s="17">
        <v>0.226638500920855</v>
      </c>
      <c r="W11" s="17">
        <v>0.14924826328346499</v>
      </c>
      <c r="X11" s="17">
        <v>0.26932413115223103</v>
      </c>
      <c r="Y11" s="17">
        <v>0.23473572529589801</v>
      </c>
      <c r="Z11" s="17">
        <v>0.196458020467464</v>
      </c>
      <c r="AA11" s="17">
        <v>0.17403761204460999</v>
      </c>
      <c r="AB11" s="17">
        <v>0.14975052826059501</v>
      </c>
      <c r="AC11" s="17">
        <v>0.17141363636274601</v>
      </c>
      <c r="AD11" s="17">
        <v>0.20995689236548201</v>
      </c>
      <c r="AE11" s="17"/>
      <c r="AF11" s="17">
        <v>0.25406536199227803</v>
      </c>
      <c r="AG11" s="17">
        <v>0.14734717439694101</v>
      </c>
      <c r="AH11" s="17">
        <v>0.19481867405957001</v>
      </c>
      <c r="AI11" s="17">
        <v>0.25729998771567197</v>
      </c>
      <c r="AJ11" s="17">
        <v>0.16939573026950899</v>
      </c>
      <c r="AK11" s="17"/>
      <c r="AL11" s="17">
        <v>0.139457011090557</v>
      </c>
      <c r="AM11" s="17">
        <v>0.23854288735523599</v>
      </c>
      <c r="AN11" s="17">
        <v>0.14128274732833099</v>
      </c>
      <c r="AO11" s="17">
        <v>0.23229087434224799</v>
      </c>
      <c r="AP11" s="17">
        <v>0.126590039013807</v>
      </c>
      <c r="AQ11" s="17">
        <v>0.28080067816637</v>
      </c>
      <c r="AR11" s="17"/>
      <c r="AS11" s="17">
        <v>0.14823883688655801</v>
      </c>
      <c r="AT11" s="17">
        <v>0.192238184873854</v>
      </c>
      <c r="AU11" s="17">
        <v>0.24846261963333799</v>
      </c>
      <c r="AV11" s="17">
        <v>0.17211770496718301</v>
      </c>
      <c r="AW11" s="17">
        <v>0.150521685780415</v>
      </c>
      <c r="AX11" s="17"/>
      <c r="AY11" s="17">
        <v>0.165315956944142</v>
      </c>
      <c r="AZ11" s="17">
        <v>0.188371472214313</v>
      </c>
      <c r="BA11" s="17">
        <v>0.24800048351581</v>
      </c>
      <c r="BB11" s="17">
        <v>0.19058013525150799</v>
      </c>
      <c r="BC11" s="17">
        <v>0.15568113295095501</v>
      </c>
      <c r="BD11" s="17"/>
      <c r="BE11" s="17">
        <v>0.21562018908838501</v>
      </c>
      <c r="BF11" s="17">
        <v>0.21694675553523701</v>
      </c>
      <c r="BG11" s="17">
        <v>0.19222886099578201</v>
      </c>
      <c r="BH11" s="17">
        <v>0.17240502987617601</v>
      </c>
      <c r="BI11" s="17"/>
      <c r="BJ11" s="17">
        <v>0.23454004415232199</v>
      </c>
      <c r="BK11" s="17">
        <v>0.138664907719694</v>
      </c>
      <c r="BL11" s="17">
        <v>0.19830371499022501</v>
      </c>
      <c r="BM11" s="17">
        <v>0.191008436038236</v>
      </c>
      <c r="BN11" s="17"/>
      <c r="BO11" s="17">
        <v>0.16223565689643499</v>
      </c>
      <c r="BP11" s="17">
        <v>0.180878125281138</v>
      </c>
      <c r="BQ11" s="17">
        <v>0.20286950948285601</v>
      </c>
      <c r="BR11" s="17"/>
      <c r="BS11" s="17">
        <v>0.19031706053997299</v>
      </c>
      <c r="BT11" s="17">
        <v>0.20224854280611099</v>
      </c>
      <c r="BU11" s="17"/>
      <c r="BV11" s="17">
        <v>0.135962524448038</v>
      </c>
      <c r="BW11" s="17">
        <v>0.21574770875305299</v>
      </c>
      <c r="BX11" s="17">
        <v>0.202367562068829</v>
      </c>
      <c r="BY11" s="17"/>
      <c r="BZ11" s="17">
        <v>0.17703818191422999</v>
      </c>
      <c r="CA11" s="17">
        <v>0.142913087049827</v>
      </c>
    </row>
    <row r="12" spans="2:79" x14ac:dyDescent="0.3">
      <c r="B12" s="18" t="s">
        <v>187</v>
      </c>
      <c r="C12" s="17">
        <v>6.8622506217728099E-2</v>
      </c>
      <c r="D12" s="17">
        <v>8.0451784307368102E-2</v>
      </c>
      <c r="E12" s="17">
        <v>5.6483875041907203E-2</v>
      </c>
      <c r="F12" s="17"/>
      <c r="G12" s="17">
        <v>5.3054729659005602E-2</v>
      </c>
      <c r="H12" s="17">
        <v>4.4613463590043097E-2</v>
      </c>
      <c r="I12" s="17">
        <v>5.3203440920982198E-2</v>
      </c>
      <c r="J12" s="17">
        <v>8.0727120206491601E-2</v>
      </c>
      <c r="K12" s="17">
        <v>0.10197669435392601</v>
      </c>
      <c r="L12" s="17">
        <v>7.8993115569952699E-2</v>
      </c>
      <c r="M12" s="17"/>
      <c r="N12" s="17">
        <v>5.5265387277838703E-2</v>
      </c>
      <c r="O12" s="17">
        <v>5.9903108762012498E-2</v>
      </c>
      <c r="P12" s="17">
        <v>0.106228543711454</v>
      </c>
      <c r="Q12" s="17">
        <v>6.0395505156628497E-2</v>
      </c>
      <c r="R12" s="17"/>
      <c r="S12" s="17">
        <v>5.73803263550655E-2</v>
      </c>
      <c r="T12" s="17">
        <v>7.0134781985370098E-2</v>
      </c>
      <c r="U12" s="17">
        <v>6.8775707459536595E-2</v>
      </c>
      <c r="V12" s="17">
        <v>7.3284410964848098E-2</v>
      </c>
      <c r="W12" s="17">
        <v>0.109081795152903</v>
      </c>
      <c r="X12" s="17">
        <v>4.4539211636039702E-2</v>
      </c>
      <c r="Y12" s="17">
        <v>5.6356151983391597E-2</v>
      </c>
      <c r="Z12" s="17">
        <v>7.2536554194193997E-2</v>
      </c>
      <c r="AA12" s="17">
        <v>5.7953017327497601E-2</v>
      </c>
      <c r="AB12" s="17">
        <v>6.7788623436887699E-2</v>
      </c>
      <c r="AC12" s="17">
        <v>0.120599549734778</v>
      </c>
      <c r="AD12" s="17">
        <v>5.9810793700312503E-2</v>
      </c>
      <c r="AE12" s="17"/>
      <c r="AF12" s="17">
        <v>7.7240728654185895E-2</v>
      </c>
      <c r="AG12" s="17">
        <v>3.6715596945347102E-2</v>
      </c>
      <c r="AH12" s="17">
        <v>7.9338610097679396E-2</v>
      </c>
      <c r="AI12" s="17">
        <v>0.158285612900741</v>
      </c>
      <c r="AJ12" s="17">
        <v>3.7988471689938103E-2</v>
      </c>
      <c r="AK12" s="17"/>
      <c r="AL12" s="17">
        <v>2.8033242303947201E-2</v>
      </c>
      <c r="AM12" s="17">
        <v>6.90321192307458E-2</v>
      </c>
      <c r="AN12" s="17">
        <v>7.8495351503786406E-2</v>
      </c>
      <c r="AO12" s="17">
        <v>0.14583135463081501</v>
      </c>
      <c r="AP12" s="17">
        <v>1.51669447854006E-2</v>
      </c>
      <c r="AQ12" s="17">
        <v>4.9882376358011099E-2</v>
      </c>
      <c r="AR12" s="17"/>
      <c r="AS12" s="17">
        <v>6.4194363101338206E-2</v>
      </c>
      <c r="AT12" s="17">
        <v>6.7227683226078E-2</v>
      </c>
      <c r="AU12" s="17">
        <v>7.4046536997703E-2</v>
      </c>
      <c r="AV12" s="17">
        <v>7.6774629332944905E-2</v>
      </c>
      <c r="AW12" s="17">
        <v>4.5599290643763897E-2</v>
      </c>
      <c r="AX12" s="17"/>
      <c r="AY12" s="17">
        <v>8.6494981735305995E-2</v>
      </c>
      <c r="AZ12" s="17">
        <v>6.5971607500609E-2</v>
      </c>
      <c r="BA12" s="17">
        <v>4.4930530225873198E-2</v>
      </c>
      <c r="BB12" s="17">
        <v>7.2913775360361602E-2</v>
      </c>
      <c r="BC12" s="17">
        <v>0.11075740743422199</v>
      </c>
      <c r="BD12" s="17"/>
      <c r="BE12" s="17">
        <v>9.7766946661226206E-2</v>
      </c>
      <c r="BF12" s="17">
        <v>0.11021985614277501</v>
      </c>
      <c r="BG12" s="17">
        <v>6.2181039234350199E-2</v>
      </c>
      <c r="BH12" s="17">
        <v>5.1289856213392597E-2</v>
      </c>
      <c r="BI12" s="17"/>
      <c r="BJ12" s="17">
        <v>0.113507468316839</v>
      </c>
      <c r="BK12" s="17">
        <v>4.4457729226249298E-2</v>
      </c>
      <c r="BL12" s="17">
        <v>7.9645413200433196E-2</v>
      </c>
      <c r="BM12" s="17">
        <v>5.7127545812081001E-2</v>
      </c>
      <c r="BN12" s="17"/>
      <c r="BO12" s="17">
        <v>8.2468676600960494E-2</v>
      </c>
      <c r="BP12" s="17">
        <v>8.1180832133714506E-2</v>
      </c>
      <c r="BQ12" s="17">
        <v>6.3983960114912794E-2</v>
      </c>
      <c r="BR12" s="17"/>
      <c r="BS12" s="17">
        <v>6.9808071239707406E-2</v>
      </c>
      <c r="BT12" s="17">
        <v>6.7588406746636298E-2</v>
      </c>
      <c r="BU12" s="17"/>
      <c r="BV12" s="17">
        <v>3.43188629720396E-2</v>
      </c>
      <c r="BW12" s="17">
        <v>6.2134232173645797E-2</v>
      </c>
      <c r="BX12" s="17">
        <v>0.107010945220905</v>
      </c>
      <c r="BY12" s="17"/>
      <c r="BZ12" s="17">
        <v>6.2423938305283498E-2</v>
      </c>
      <c r="CA12" s="17">
        <v>4.34221098491194E-2</v>
      </c>
    </row>
    <row r="13" spans="2:79" x14ac:dyDescent="0.3">
      <c r="B13" s="18" t="s">
        <v>188</v>
      </c>
      <c r="C13" s="17">
        <v>2.5510502215061799E-2</v>
      </c>
      <c r="D13" s="17">
        <v>2.5546782680390599E-2</v>
      </c>
      <c r="E13" s="17">
        <v>2.5701749697819999E-2</v>
      </c>
      <c r="F13" s="17"/>
      <c r="G13" s="17">
        <v>2.04099903024379E-2</v>
      </c>
      <c r="H13" s="17">
        <v>6.3872357647508596E-3</v>
      </c>
      <c r="I13" s="17">
        <v>2.20660355549465E-2</v>
      </c>
      <c r="J13" s="17">
        <v>3.6801900996558799E-2</v>
      </c>
      <c r="K13" s="17">
        <v>3.4514316735783902E-2</v>
      </c>
      <c r="L13" s="17">
        <v>3.2101875460249299E-2</v>
      </c>
      <c r="M13" s="17"/>
      <c r="N13" s="17">
        <v>1.77142831268218E-2</v>
      </c>
      <c r="O13" s="17">
        <v>2.3057822277841099E-2</v>
      </c>
      <c r="P13" s="17">
        <v>1.9245858488941898E-2</v>
      </c>
      <c r="Q13" s="17">
        <v>4.2504302488357397E-2</v>
      </c>
      <c r="R13" s="17"/>
      <c r="S13" s="17">
        <v>1.4671319539151699E-2</v>
      </c>
      <c r="T13" s="17">
        <v>2.49417521600271E-2</v>
      </c>
      <c r="U13" s="17">
        <v>1.16923851664925E-2</v>
      </c>
      <c r="V13" s="17">
        <v>3.9434063379381698E-2</v>
      </c>
      <c r="W13" s="17">
        <v>2.56869414083882E-2</v>
      </c>
      <c r="X13" s="17">
        <v>2.3629989826324398E-2</v>
      </c>
      <c r="Y13" s="17">
        <v>3.5291971399143703E-2</v>
      </c>
      <c r="Z13" s="17">
        <v>2.4753755684998099E-2</v>
      </c>
      <c r="AA13" s="17">
        <v>2.1023377015925101E-2</v>
      </c>
      <c r="AB13" s="17">
        <v>4.8718558250319899E-2</v>
      </c>
      <c r="AC13" s="17">
        <v>1.20820051134379E-2</v>
      </c>
      <c r="AD13" s="17">
        <v>2.2961109086471101E-2</v>
      </c>
      <c r="AE13" s="17"/>
      <c r="AF13" s="17">
        <v>3.6659605141358298E-2</v>
      </c>
      <c r="AG13" s="17">
        <v>1.6251356005303301E-2</v>
      </c>
      <c r="AH13" s="17">
        <v>0</v>
      </c>
      <c r="AI13" s="17">
        <v>5.4904409711617697E-2</v>
      </c>
      <c r="AJ13" s="17">
        <v>2.5607130975302501E-2</v>
      </c>
      <c r="AK13" s="17"/>
      <c r="AL13" s="17">
        <v>5.1634666341460302E-3</v>
      </c>
      <c r="AM13" s="17">
        <v>2.9637172340381601E-2</v>
      </c>
      <c r="AN13" s="17">
        <v>4.9341003214465901E-3</v>
      </c>
      <c r="AO13" s="17">
        <v>5.27175387971121E-2</v>
      </c>
      <c r="AP13" s="17">
        <v>5.8322609477919497E-3</v>
      </c>
      <c r="AQ13" s="17">
        <v>2.61821911342561E-2</v>
      </c>
      <c r="AR13" s="17"/>
      <c r="AS13" s="17">
        <v>2.1029397032299099E-2</v>
      </c>
      <c r="AT13" s="17">
        <v>1.9682148666732902E-2</v>
      </c>
      <c r="AU13" s="17">
        <v>3.3795144401493699E-2</v>
      </c>
      <c r="AV13" s="17">
        <v>3.56586664914375E-2</v>
      </c>
      <c r="AW13" s="17">
        <v>5.9873686615229502E-2</v>
      </c>
      <c r="AX13" s="17"/>
      <c r="AY13" s="17">
        <v>3.1364389179013803E-2</v>
      </c>
      <c r="AZ13" s="17">
        <v>1.61938958312716E-2</v>
      </c>
      <c r="BA13" s="17">
        <v>2.7667344029757401E-2</v>
      </c>
      <c r="BB13" s="17">
        <v>3.3290139335743797E-2</v>
      </c>
      <c r="BC13" s="17">
        <v>5.0013782715131197E-2</v>
      </c>
      <c r="BD13" s="17"/>
      <c r="BE13" s="17">
        <v>7.8870312531693298E-2</v>
      </c>
      <c r="BF13" s="17">
        <v>2.8788678508482601E-2</v>
      </c>
      <c r="BG13" s="17">
        <v>2.2817687927175999E-2</v>
      </c>
      <c r="BH13" s="17">
        <v>2.1483423979079201E-2</v>
      </c>
      <c r="BI13" s="17"/>
      <c r="BJ13" s="17">
        <v>3.4399034414071397E-2</v>
      </c>
      <c r="BK13" s="17">
        <v>1.8980886693668798E-2</v>
      </c>
      <c r="BL13" s="17">
        <v>2.65926583294697E-2</v>
      </c>
      <c r="BM13" s="17">
        <v>2.3236075683574602E-2</v>
      </c>
      <c r="BN13" s="17"/>
      <c r="BO13" s="17">
        <v>2.6014177388026499E-2</v>
      </c>
      <c r="BP13" s="17">
        <v>1.15074628281391E-2</v>
      </c>
      <c r="BQ13" s="17">
        <v>2.82842189442515E-2</v>
      </c>
      <c r="BR13" s="17"/>
      <c r="BS13" s="17">
        <v>2.00324573157609E-2</v>
      </c>
      <c r="BT13" s="17">
        <v>3.1262147818902401E-2</v>
      </c>
      <c r="BU13" s="17"/>
      <c r="BV13" s="17">
        <v>1.0867181983858601E-2</v>
      </c>
      <c r="BW13" s="17">
        <v>2.5558033547450398E-2</v>
      </c>
      <c r="BX13" s="17">
        <v>3.3552160110391201E-2</v>
      </c>
      <c r="BY13" s="17"/>
      <c r="BZ13" s="17">
        <v>3.2499355290687898E-2</v>
      </c>
      <c r="CA13" s="17">
        <v>2.60877133639251E-2</v>
      </c>
    </row>
    <row r="14" spans="2:79" x14ac:dyDescent="0.3">
      <c r="B14" s="18" t="s">
        <v>149</v>
      </c>
      <c r="C14" s="17">
        <v>1.42951554814947E-2</v>
      </c>
      <c r="D14" s="17">
        <v>1.5079437689775099E-2</v>
      </c>
      <c r="E14" s="17">
        <v>1.36572507112741E-2</v>
      </c>
      <c r="F14" s="17"/>
      <c r="G14" s="17">
        <v>1.02620183638376E-2</v>
      </c>
      <c r="H14" s="17">
        <v>2.3158412851948501E-2</v>
      </c>
      <c r="I14" s="17">
        <v>1.2602733289836399E-2</v>
      </c>
      <c r="J14" s="17">
        <v>1.7708614403511999E-2</v>
      </c>
      <c r="K14" s="17">
        <v>6.5583205759664302E-3</v>
      </c>
      <c r="L14" s="17">
        <v>1.35301907451124E-2</v>
      </c>
      <c r="M14" s="17"/>
      <c r="N14" s="17">
        <v>3.4657849250128302E-3</v>
      </c>
      <c r="O14" s="17">
        <v>1.7919640634836899E-2</v>
      </c>
      <c r="P14" s="17">
        <v>7.23485914314959E-3</v>
      </c>
      <c r="Q14" s="17">
        <v>2.8720375010392801E-2</v>
      </c>
      <c r="R14" s="17"/>
      <c r="S14" s="17">
        <v>1.0687908033234401E-2</v>
      </c>
      <c r="T14" s="17">
        <v>1.48125806124804E-2</v>
      </c>
      <c r="U14" s="17">
        <v>6.4351493980809998E-3</v>
      </c>
      <c r="V14" s="17">
        <v>1.56190231427479E-2</v>
      </c>
      <c r="W14" s="17">
        <v>7.4245513768336499E-3</v>
      </c>
      <c r="X14" s="17">
        <v>2.25996100304694E-2</v>
      </c>
      <c r="Y14" s="17">
        <v>1.39404791943245E-2</v>
      </c>
      <c r="Z14" s="17">
        <v>0</v>
      </c>
      <c r="AA14" s="17">
        <v>2.2443430977128798E-2</v>
      </c>
      <c r="AB14" s="17">
        <v>7.1431912043835501E-3</v>
      </c>
      <c r="AC14" s="17">
        <v>4.32283740067348E-2</v>
      </c>
      <c r="AD14" s="17">
        <v>0</v>
      </c>
      <c r="AE14" s="17"/>
      <c r="AF14" s="17">
        <v>9.6717292559467209E-3</v>
      </c>
      <c r="AG14" s="17">
        <v>5.9841659924780898E-3</v>
      </c>
      <c r="AH14" s="17">
        <v>6.5528111331602896E-3</v>
      </c>
      <c r="AI14" s="17">
        <v>3.8225798514894601E-3</v>
      </c>
      <c r="AJ14" s="17">
        <v>1.7397646746634E-2</v>
      </c>
      <c r="AK14" s="17"/>
      <c r="AL14" s="17">
        <v>5.8899462350400804E-3</v>
      </c>
      <c r="AM14" s="17">
        <v>5.5121860147373802E-3</v>
      </c>
      <c r="AN14" s="17">
        <v>6.5952105452406901E-3</v>
      </c>
      <c r="AO14" s="17">
        <v>9.1721630422986304E-3</v>
      </c>
      <c r="AP14" s="17">
        <v>1.9577075529176102E-2</v>
      </c>
      <c r="AQ14" s="17">
        <v>3.7609294999083602E-2</v>
      </c>
      <c r="AR14" s="17"/>
      <c r="AS14" s="17">
        <v>3.7576891238743902E-3</v>
      </c>
      <c r="AT14" s="17">
        <v>1.2794675729459E-2</v>
      </c>
      <c r="AU14" s="17">
        <v>2.2057017967019799E-2</v>
      </c>
      <c r="AV14" s="17">
        <v>1.9936320320380198E-2</v>
      </c>
      <c r="AW14" s="17">
        <v>0</v>
      </c>
      <c r="AX14" s="17"/>
      <c r="AY14" s="17">
        <v>8.2900728166206902E-3</v>
      </c>
      <c r="AZ14" s="17">
        <v>1.3900367050264401E-2</v>
      </c>
      <c r="BA14" s="17">
        <v>1.6613052297054402E-2</v>
      </c>
      <c r="BB14" s="17">
        <v>7.7149807753185001E-3</v>
      </c>
      <c r="BC14" s="17">
        <v>3.11393945448259E-2</v>
      </c>
      <c r="BD14" s="17"/>
      <c r="BE14" s="17">
        <v>1.1918410040683799E-2</v>
      </c>
      <c r="BF14" s="17">
        <v>7.8103655646107797E-3</v>
      </c>
      <c r="BG14" s="17">
        <v>1.1758493890055E-2</v>
      </c>
      <c r="BH14" s="17">
        <v>1.9175623551141701E-2</v>
      </c>
      <c r="BI14" s="17"/>
      <c r="BJ14" s="17">
        <v>2.6297548986690001E-2</v>
      </c>
      <c r="BK14" s="17">
        <v>1.3488744271019201E-2</v>
      </c>
      <c r="BL14" s="17">
        <v>9.8822987617539406E-3</v>
      </c>
      <c r="BM14" s="17">
        <v>1.28144397099342E-2</v>
      </c>
      <c r="BN14" s="17"/>
      <c r="BO14" s="17">
        <v>1.7648790735857699E-2</v>
      </c>
      <c r="BP14" s="17">
        <v>1.52525530053028E-2</v>
      </c>
      <c r="BQ14" s="17">
        <v>1.26748115277221E-2</v>
      </c>
      <c r="BR14" s="17"/>
      <c r="BS14" s="17">
        <v>1.19586125873762E-2</v>
      </c>
      <c r="BT14" s="17">
        <v>1.7360018058730099E-2</v>
      </c>
      <c r="BU14" s="17"/>
      <c r="BV14" s="17">
        <v>4.3148098074744599E-3</v>
      </c>
      <c r="BW14" s="17">
        <v>1.6873554108073199E-2</v>
      </c>
      <c r="BX14" s="17">
        <v>6.6449310043536899E-3</v>
      </c>
      <c r="BY14" s="17"/>
      <c r="BZ14" s="17">
        <v>0</v>
      </c>
      <c r="CA14" s="17">
        <v>8.8351480919263495E-3</v>
      </c>
    </row>
    <row r="15" spans="2:79" x14ac:dyDescent="0.3">
      <c r="B15" s="18" t="s">
        <v>189</v>
      </c>
      <c r="C15" s="21">
        <v>0.69610964194125902</v>
      </c>
      <c r="D15" s="21">
        <v>0.65910330487455104</v>
      </c>
      <c r="E15" s="21">
        <v>0.731625281367425</v>
      </c>
      <c r="F15" s="21"/>
      <c r="G15" s="21">
        <v>0.75273161921634102</v>
      </c>
      <c r="H15" s="21">
        <v>0.76576305969195402</v>
      </c>
      <c r="I15" s="21">
        <v>0.71435318245672597</v>
      </c>
      <c r="J15" s="21">
        <v>0.66363239811933705</v>
      </c>
      <c r="K15" s="21">
        <v>0.63017708253789695</v>
      </c>
      <c r="L15" s="21">
        <v>0.65717053372592305</v>
      </c>
      <c r="M15" s="21"/>
      <c r="N15" s="21">
        <v>0.75517013146957401</v>
      </c>
      <c r="O15" s="21">
        <v>0.72234560639908396</v>
      </c>
      <c r="P15" s="21">
        <v>0.64267502335900395</v>
      </c>
      <c r="Q15" s="21">
        <v>0.65372264147725201</v>
      </c>
      <c r="R15" s="21"/>
      <c r="S15" s="21">
        <v>0.74561599362516295</v>
      </c>
      <c r="T15" s="21">
        <v>0.72541437835539502</v>
      </c>
      <c r="U15" s="21">
        <v>0.65309989928559598</v>
      </c>
      <c r="V15" s="21">
        <v>0.64502400159216799</v>
      </c>
      <c r="W15" s="21">
        <v>0.70855844877841001</v>
      </c>
      <c r="X15" s="21">
        <v>0.63990705735493503</v>
      </c>
      <c r="Y15" s="21">
        <v>0.65967567212724199</v>
      </c>
      <c r="Z15" s="21">
        <v>0.70625166965334396</v>
      </c>
      <c r="AA15" s="21">
        <v>0.72454256263483896</v>
      </c>
      <c r="AB15" s="21">
        <v>0.72659909884781404</v>
      </c>
      <c r="AC15" s="21">
        <v>0.65267643478230297</v>
      </c>
      <c r="AD15" s="21">
        <v>0.70727120484773498</v>
      </c>
      <c r="AE15" s="21"/>
      <c r="AF15" s="21">
        <v>0.62236257495623104</v>
      </c>
      <c r="AG15" s="21">
        <v>0.79370170665993101</v>
      </c>
      <c r="AH15" s="21">
        <v>0.71928990470958998</v>
      </c>
      <c r="AI15" s="21">
        <v>0.52568740982048001</v>
      </c>
      <c r="AJ15" s="21">
        <v>0.74961102031861704</v>
      </c>
      <c r="AK15" s="21"/>
      <c r="AL15" s="21">
        <v>0.82145633373631</v>
      </c>
      <c r="AM15" s="21">
        <v>0.65727563505889897</v>
      </c>
      <c r="AN15" s="21">
        <v>0.76869259030119497</v>
      </c>
      <c r="AO15" s="21">
        <v>0.55998806918752597</v>
      </c>
      <c r="AP15" s="21">
        <v>0.83283367972382405</v>
      </c>
      <c r="AQ15" s="21">
        <v>0.60552545934227897</v>
      </c>
      <c r="AR15" s="21"/>
      <c r="AS15" s="21">
        <v>0.76277971385593102</v>
      </c>
      <c r="AT15" s="21">
        <v>0.70805730750387597</v>
      </c>
      <c r="AU15" s="21">
        <v>0.62163868100044495</v>
      </c>
      <c r="AV15" s="21">
        <v>0.69551267888805401</v>
      </c>
      <c r="AW15" s="21">
        <v>0.74400533696059101</v>
      </c>
      <c r="AX15" s="21"/>
      <c r="AY15" s="21">
        <v>0.70853459932491802</v>
      </c>
      <c r="AZ15" s="21">
        <v>0.71556265740354197</v>
      </c>
      <c r="BA15" s="21">
        <v>0.66278858993150502</v>
      </c>
      <c r="BB15" s="21">
        <v>0.69550096927706795</v>
      </c>
      <c r="BC15" s="21">
        <v>0.65240828235486503</v>
      </c>
      <c r="BD15" s="21"/>
      <c r="BE15" s="21">
        <v>0.59582414167801201</v>
      </c>
      <c r="BF15" s="21">
        <v>0.63623434424889502</v>
      </c>
      <c r="BG15" s="21">
        <v>0.71101391795263602</v>
      </c>
      <c r="BH15" s="21">
        <v>0.73564606638021102</v>
      </c>
      <c r="BI15" s="21"/>
      <c r="BJ15" s="21">
        <v>0.591255904130078</v>
      </c>
      <c r="BK15" s="21">
        <v>0.78440773208936898</v>
      </c>
      <c r="BL15" s="21">
        <v>0.68557591471811896</v>
      </c>
      <c r="BM15" s="21">
        <v>0.71581350275617395</v>
      </c>
      <c r="BN15" s="21"/>
      <c r="BO15" s="21">
        <v>0.71163269837872101</v>
      </c>
      <c r="BP15" s="21">
        <v>0.71118102675170602</v>
      </c>
      <c r="BQ15" s="21">
        <v>0.69218749993025797</v>
      </c>
      <c r="BR15" s="21"/>
      <c r="BS15" s="21">
        <v>0.70788379831718196</v>
      </c>
      <c r="BT15" s="21">
        <v>0.68154088456962003</v>
      </c>
      <c r="BU15" s="21"/>
      <c r="BV15" s="21">
        <v>0.81453662078858902</v>
      </c>
      <c r="BW15" s="21">
        <v>0.67968647141777805</v>
      </c>
      <c r="BX15" s="21">
        <v>0.65042440159552095</v>
      </c>
      <c r="BY15" s="21"/>
      <c r="BZ15" s="21">
        <v>0.728038524489799</v>
      </c>
      <c r="CA15" s="21">
        <v>0.77874194164520305</v>
      </c>
    </row>
    <row r="16" spans="2:79" x14ac:dyDescent="0.3">
      <c r="B16" s="18" t="s">
        <v>190</v>
      </c>
      <c r="C16" s="21">
        <v>9.4133008432790002E-2</v>
      </c>
      <c r="D16" s="21">
        <v>0.105998566987759</v>
      </c>
      <c r="E16" s="21">
        <v>8.2185624739727195E-2</v>
      </c>
      <c r="F16" s="21"/>
      <c r="G16" s="21">
        <v>7.3464719961443603E-2</v>
      </c>
      <c r="H16" s="21">
        <v>5.1000699354794003E-2</v>
      </c>
      <c r="I16" s="21">
        <v>7.5269476475928604E-2</v>
      </c>
      <c r="J16" s="21">
        <v>0.11752902120305</v>
      </c>
      <c r="K16" s="21">
        <v>0.13649101108971001</v>
      </c>
      <c r="L16" s="21">
        <v>0.111094991030202</v>
      </c>
      <c r="M16" s="21"/>
      <c r="N16" s="21">
        <v>7.2979670404660496E-2</v>
      </c>
      <c r="O16" s="21">
        <v>8.2960931039853594E-2</v>
      </c>
      <c r="P16" s="21">
        <v>0.12547440220039599</v>
      </c>
      <c r="Q16" s="21">
        <v>0.102899807644986</v>
      </c>
      <c r="R16" s="21"/>
      <c r="S16" s="21">
        <v>7.2051645894217198E-2</v>
      </c>
      <c r="T16" s="21">
        <v>9.5076534145397198E-2</v>
      </c>
      <c r="U16" s="21">
        <v>8.0468092626029095E-2</v>
      </c>
      <c r="V16" s="21">
        <v>0.11271847434423</v>
      </c>
      <c r="W16" s="21">
        <v>0.13476873656129101</v>
      </c>
      <c r="X16" s="21">
        <v>6.8169201462364104E-2</v>
      </c>
      <c r="Y16" s="21">
        <v>9.1648123382535293E-2</v>
      </c>
      <c r="Z16" s="21">
        <v>9.7290309879192197E-2</v>
      </c>
      <c r="AA16" s="21">
        <v>7.8976394343422698E-2</v>
      </c>
      <c r="AB16" s="21">
        <v>0.116507181687208</v>
      </c>
      <c r="AC16" s="21">
        <v>0.132681554848216</v>
      </c>
      <c r="AD16" s="21">
        <v>8.2771902786783702E-2</v>
      </c>
      <c r="AE16" s="21"/>
      <c r="AF16" s="21">
        <v>0.113900333795544</v>
      </c>
      <c r="AG16" s="21">
        <v>5.2966952950650299E-2</v>
      </c>
      <c r="AH16" s="21">
        <v>7.9338610097679396E-2</v>
      </c>
      <c r="AI16" s="21">
        <v>0.213190022612359</v>
      </c>
      <c r="AJ16" s="21">
        <v>6.35956026652406E-2</v>
      </c>
      <c r="AK16" s="21"/>
      <c r="AL16" s="21">
        <v>3.3196708938093199E-2</v>
      </c>
      <c r="AM16" s="21">
        <v>9.8669291571127402E-2</v>
      </c>
      <c r="AN16" s="21">
        <v>8.3429451825232995E-2</v>
      </c>
      <c r="AO16" s="21">
        <v>0.198548893427927</v>
      </c>
      <c r="AP16" s="21">
        <v>2.09992057331925E-2</v>
      </c>
      <c r="AQ16" s="21">
        <v>7.6064567492267199E-2</v>
      </c>
      <c r="AR16" s="21"/>
      <c r="AS16" s="21">
        <v>8.5223760133637305E-2</v>
      </c>
      <c r="AT16" s="21">
        <v>8.6909831892810901E-2</v>
      </c>
      <c r="AU16" s="21">
        <v>0.107841681399197</v>
      </c>
      <c r="AV16" s="21">
        <v>0.112433295824382</v>
      </c>
      <c r="AW16" s="21">
        <v>0.105472977258993</v>
      </c>
      <c r="AX16" s="21"/>
      <c r="AY16" s="21">
        <v>0.11785937091432</v>
      </c>
      <c r="AZ16" s="21">
        <v>8.2165503331880593E-2</v>
      </c>
      <c r="BA16" s="21">
        <v>7.2597874255630607E-2</v>
      </c>
      <c r="BB16" s="21">
        <v>0.106203914696105</v>
      </c>
      <c r="BC16" s="21">
        <v>0.16077119014935301</v>
      </c>
      <c r="BD16" s="21"/>
      <c r="BE16" s="21">
        <v>0.17663725919291901</v>
      </c>
      <c r="BF16" s="21">
        <v>0.13900853465125701</v>
      </c>
      <c r="BG16" s="21">
        <v>8.4998727161526302E-2</v>
      </c>
      <c r="BH16" s="21">
        <v>7.2773280192471798E-2</v>
      </c>
      <c r="BI16" s="21"/>
      <c r="BJ16" s="21">
        <v>0.14790650273090999</v>
      </c>
      <c r="BK16" s="21">
        <v>6.3438615919918104E-2</v>
      </c>
      <c r="BL16" s="21">
        <v>0.106238071529903</v>
      </c>
      <c r="BM16" s="21">
        <v>8.0363621495655693E-2</v>
      </c>
      <c r="BN16" s="21"/>
      <c r="BO16" s="21">
        <v>0.10848285398898699</v>
      </c>
      <c r="BP16" s="21">
        <v>9.2688294961853601E-2</v>
      </c>
      <c r="BQ16" s="21">
        <v>9.2268179059164193E-2</v>
      </c>
      <c r="BR16" s="21"/>
      <c r="BS16" s="21">
        <v>8.9840528555468299E-2</v>
      </c>
      <c r="BT16" s="21">
        <v>9.8850554565538803E-2</v>
      </c>
      <c r="BU16" s="21"/>
      <c r="BV16" s="21">
        <v>4.5186044955898202E-2</v>
      </c>
      <c r="BW16" s="21">
        <v>8.7692265721096299E-2</v>
      </c>
      <c r="BX16" s="21">
        <v>0.14056310533129601</v>
      </c>
      <c r="BY16" s="21"/>
      <c r="BZ16" s="21">
        <v>9.4923293595971306E-2</v>
      </c>
      <c r="CA16" s="21">
        <v>6.9509823213044497E-2</v>
      </c>
    </row>
    <row r="17" spans="2:79" x14ac:dyDescent="0.3">
      <c r="B17" s="18" t="s">
        <v>191</v>
      </c>
      <c r="C17" s="22">
        <v>0.60197663350846997</v>
      </c>
      <c r="D17" s="22">
        <v>0.55310473788679204</v>
      </c>
      <c r="E17" s="22">
        <v>0.64943965662769798</v>
      </c>
      <c r="F17" s="22"/>
      <c r="G17" s="22">
        <v>0.67926689925489703</v>
      </c>
      <c r="H17" s="22">
        <v>0.71476236033716001</v>
      </c>
      <c r="I17" s="22">
        <v>0.639083705980797</v>
      </c>
      <c r="J17" s="22">
        <v>0.54610337691628597</v>
      </c>
      <c r="K17" s="22">
        <v>0.49368607144818699</v>
      </c>
      <c r="L17" s="22">
        <v>0.54607554269572101</v>
      </c>
      <c r="M17" s="22"/>
      <c r="N17" s="22">
        <v>0.68219046106491399</v>
      </c>
      <c r="O17" s="22">
        <v>0.63938467535923005</v>
      </c>
      <c r="P17" s="22">
        <v>0.51720062115860699</v>
      </c>
      <c r="Q17" s="22">
        <v>0.55082283383226605</v>
      </c>
      <c r="R17" s="22"/>
      <c r="S17" s="22">
        <v>0.67356434773094598</v>
      </c>
      <c r="T17" s="22">
        <v>0.63033784420999694</v>
      </c>
      <c r="U17" s="22">
        <v>0.57263180665956703</v>
      </c>
      <c r="V17" s="22">
        <v>0.532305527247938</v>
      </c>
      <c r="W17" s="22">
        <v>0.57378971221711805</v>
      </c>
      <c r="X17" s="22">
        <v>0.57173785589257098</v>
      </c>
      <c r="Y17" s="22">
        <v>0.56802754874470696</v>
      </c>
      <c r="Z17" s="22">
        <v>0.608961359774151</v>
      </c>
      <c r="AA17" s="22">
        <v>0.645566168291416</v>
      </c>
      <c r="AB17" s="22">
        <v>0.61009191716060596</v>
      </c>
      <c r="AC17" s="22">
        <v>0.519994879934087</v>
      </c>
      <c r="AD17" s="22">
        <v>0.62449930206095094</v>
      </c>
      <c r="AE17" s="22"/>
      <c r="AF17" s="22">
        <v>0.50846224116068695</v>
      </c>
      <c r="AG17" s="22">
        <v>0.74073475370928099</v>
      </c>
      <c r="AH17" s="22">
        <v>0.63995129461191103</v>
      </c>
      <c r="AI17" s="22">
        <v>0.31249738720812098</v>
      </c>
      <c r="AJ17" s="22">
        <v>0.68601541765337604</v>
      </c>
      <c r="AK17" s="22"/>
      <c r="AL17" s="22">
        <v>0.78825962479821698</v>
      </c>
      <c r="AM17" s="22">
        <v>0.55860634348777105</v>
      </c>
      <c r="AN17" s="22">
        <v>0.68526313847596199</v>
      </c>
      <c r="AO17" s="22">
        <v>0.361439175759599</v>
      </c>
      <c r="AP17" s="22">
        <v>0.81183447399063202</v>
      </c>
      <c r="AQ17" s="22">
        <v>0.52946089185001199</v>
      </c>
      <c r="AR17" s="22"/>
      <c r="AS17" s="22">
        <v>0.67755595372229305</v>
      </c>
      <c r="AT17" s="22">
        <v>0.62114747561106498</v>
      </c>
      <c r="AU17" s="22">
        <v>0.51379699960124803</v>
      </c>
      <c r="AV17" s="22">
        <v>0.58307938306367202</v>
      </c>
      <c r="AW17" s="22">
        <v>0.63853235970159805</v>
      </c>
      <c r="AX17" s="22"/>
      <c r="AY17" s="22">
        <v>0.59067522841059805</v>
      </c>
      <c r="AZ17" s="22">
        <v>0.63339715407166097</v>
      </c>
      <c r="BA17" s="22">
        <v>0.590190715675874</v>
      </c>
      <c r="BB17" s="22">
        <v>0.58929705458096304</v>
      </c>
      <c r="BC17" s="22">
        <v>0.49163709220551199</v>
      </c>
      <c r="BD17" s="22"/>
      <c r="BE17" s="22">
        <v>0.41918688248509201</v>
      </c>
      <c r="BF17" s="22">
        <v>0.49722580959763701</v>
      </c>
      <c r="BG17" s="22">
        <v>0.62601519079111001</v>
      </c>
      <c r="BH17" s="22">
        <v>0.66287278618773904</v>
      </c>
      <c r="BI17" s="22"/>
      <c r="BJ17" s="22">
        <v>0.44334940139916801</v>
      </c>
      <c r="BK17" s="22">
        <v>0.72096911616945103</v>
      </c>
      <c r="BL17" s="22">
        <v>0.57933784318821602</v>
      </c>
      <c r="BM17" s="22">
        <v>0.63544988126051904</v>
      </c>
      <c r="BN17" s="22"/>
      <c r="BO17" s="22">
        <v>0.60314984438973396</v>
      </c>
      <c r="BP17" s="22">
        <v>0.61849273178985198</v>
      </c>
      <c r="BQ17" s="22">
        <v>0.59991932087109401</v>
      </c>
      <c r="BR17" s="22"/>
      <c r="BS17" s="22">
        <v>0.61804326976171398</v>
      </c>
      <c r="BT17" s="22">
        <v>0.58269033000408099</v>
      </c>
      <c r="BU17" s="22"/>
      <c r="BV17" s="22">
        <v>0.76935057583269095</v>
      </c>
      <c r="BW17" s="22">
        <v>0.59199420569668204</v>
      </c>
      <c r="BX17" s="22">
        <v>0.50986129626422505</v>
      </c>
      <c r="BY17" s="22"/>
      <c r="BZ17" s="22">
        <v>0.63311523089382804</v>
      </c>
      <c r="CA17" s="22">
        <v>0.70923211843215805</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0.28589850484358997</v>
      </c>
      <c r="D9" s="17">
        <v>0.27653485268911399</v>
      </c>
      <c r="E9" s="17">
        <v>0.29473268471991698</v>
      </c>
      <c r="F9" s="17"/>
      <c r="G9" s="17">
        <v>0.31832723487000603</v>
      </c>
      <c r="H9" s="17">
        <v>0.33494534654105701</v>
      </c>
      <c r="I9" s="17">
        <v>0.30491082302401701</v>
      </c>
      <c r="J9" s="17">
        <v>0.265596690530368</v>
      </c>
      <c r="K9" s="17">
        <v>0.24208239496810299</v>
      </c>
      <c r="L9" s="17">
        <v>0.254605367816155</v>
      </c>
      <c r="M9" s="17"/>
      <c r="N9" s="17">
        <v>0.33716725812809301</v>
      </c>
      <c r="O9" s="17">
        <v>0.27961414793689998</v>
      </c>
      <c r="P9" s="17">
        <v>0.25102586029268298</v>
      </c>
      <c r="Q9" s="17">
        <v>0.26125005251137101</v>
      </c>
      <c r="R9" s="17"/>
      <c r="S9" s="17">
        <v>0.32190700078062601</v>
      </c>
      <c r="T9" s="17">
        <v>0.26936721788412599</v>
      </c>
      <c r="U9" s="17">
        <v>0.264379179131357</v>
      </c>
      <c r="V9" s="17">
        <v>0.25477447943867698</v>
      </c>
      <c r="W9" s="17">
        <v>0.30700359923615</v>
      </c>
      <c r="X9" s="17">
        <v>0.29012690926575002</v>
      </c>
      <c r="Y9" s="17">
        <v>0.26587081954455299</v>
      </c>
      <c r="Z9" s="17">
        <v>0.36852732243750003</v>
      </c>
      <c r="AA9" s="17">
        <v>0.29949951268564701</v>
      </c>
      <c r="AB9" s="17">
        <v>0.23740278342854201</v>
      </c>
      <c r="AC9" s="17">
        <v>0.24554192945336401</v>
      </c>
      <c r="AD9" s="17">
        <v>0.38616742632384898</v>
      </c>
      <c r="AE9" s="17"/>
      <c r="AF9" s="17">
        <v>0.23892245534671999</v>
      </c>
      <c r="AG9" s="17">
        <v>0.33825387958473102</v>
      </c>
      <c r="AH9" s="17">
        <v>0.298075372521652</v>
      </c>
      <c r="AI9" s="17">
        <v>0.19013539891077999</v>
      </c>
      <c r="AJ9" s="17">
        <v>0.363619708002066</v>
      </c>
      <c r="AK9" s="17"/>
      <c r="AL9" s="17">
        <v>0.35119107579650899</v>
      </c>
      <c r="AM9" s="17">
        <v>0.29303728733080597</v>
      </c>
      <c r="AN9" s="17">
        <v>0.34474818286870801</v>
      </c>
      <c r="AO9" s="17">
        <v>0.196071843267031</v>
      </c>
      <c r="AP9" s="17">
        <v>0.39728447013256901</v>
      </c>
      <c r="AQ9" s="17">
        <v>0.18346507973596099</v>
      </c>
      <c r="AR9" s="17"/>
      <c r="AS9" s="17">
        <v>0.44120235898054599</v>
      </c>
      <c r="AT9" s="17">
        <v>0.27205737602033098</v>
      </c>
      <c r="AU9" s="17">
        <v>0.188636588741767</v>
      </c>
      <c r="AV9" s="17">
        <v>0.30494408447331001</v>
      </c>
      <c r="AW9" s="17">
        <v>0.36075014288947899</v>
      </c>
      <c r="AX9" s="17"/>
      <c r="AY9" s="17">
        <v>0.37342213909275701</v>
      </c>
      <c r="AZ9" s="17">
        <v>0.25697527577749402</v>
      </c>
      <c r="BA9" s="17">
        <v>0.23789152792881099</v>
      </c>
      <c r="BB9" s="17">
        <v>0.28816646792992001</v>
      </c>
      <c r="BC9" s="17">
        <v>0.26510103975161198</v>
      </c>
      <c r="BD9" s="17"/>
      <c r="BE9" s="17">
        <v>0.193484367012073</v>
      </c>
      <c r="BF9" s="17">
        <v>0.24381169324584401</v>
      </c>
      <c r="BG9" s="17">
        <v>0.28775515445398198</v>
      </c>
      <c r="BH9" s="17">
        <v>0.32392453326731802</v>
      </c>
      <c r="BI9" s="17"/>
      <c r="BJ9" s="17">
        <v>0.25115044482913601</v>
      </c>
      <c r="BK9" s="17">
        <v>0.33485804848179801</v>
      </c>
      <c r="BL9" s="17">
        <v>0.28408323254163298</v>
      </c>
      <c r="BM9" s="17">
        <v>0.28936582177595099</v>
      </c>
      <c r="BN9" s="17"/>
      <c r="BO9" s="17">
        <v>0.349177549246523</v>
      </c>
      <c r="BP9" s="17">
        <v>0.24736593472580701</v>
      </c>
      <c r="BQ9" s="17">
        <v>0.28211681502191499</v>
      </c>
      <c r="BR9" s="17"/>
      <c r="BS9" s="17">
        <v>0.29940602919520298</v>
      </c>
      <c r="BT9" s="17">
        <v>0.269631122085363</v>
      </c>
      <c r="BU9" s="17"/>
      <c r="BV9" s="17">
        <v>0.33284983897808201</v>
      </c>
      <c r="BW9" s="17">
        <v>0.276463829559291</v>
      </c>
      <c r="BX9" s="17">
        <v>0.271472773971911</v>
      </c>
      <c r="BY9" s="17"/>
      <c r="BZ9" s="17">
        <v>0.30143986934554801</v>
      </c>
      <c r="CA9" s="17">
        <v>0.35193011801808799</v>
      </c>
    </row>
    <row r="10" spans="2:79" x14ac:dyDescent="0.3">
      <c r="B10" s="18" t="s">
        <v>185</v>
      </c>
      <c r="C10" s="17">
        <v>0.44803554040006399</v>
      </c>
      <c r="D10" s="17">
        <v>0.44834593708842302</v>
      </c>
      <c r="E10" s="17">
        <v>0.44779073166510602</v>
      </c>
      <c r="F10" s="17"/>
      <c r="G10" s="17">
        <v>0.43575708038676497</v>
      </c>
      <c r="H10" s="17">
        <v>0.41914124002973302</v>
      </c>
      <c r="I10" s="17">
        <v>0.43355551828344402</v>
      </c>
      <c r="J10" s="17">
        <v>0.45488395635157902</v>
      </c>
      <c r="K10" s="17">
        <v>0.46560957633964001</v>
      </c>
      <c r="L10" s="17">
        <v>0.474236796395482</v>
      </c>
      <c r="M10" s="17"/>
      <c r="N10" s="17">
        <v>0.45957559156833599</v>
      </c>
      <c r="O10" s="17">
        <v>0.47295404860404799</v>
      </c>
      <c r="P10" s="17">
        <v>0.44816904837285299</v>
      </c>
      <c r="Q10" s="17">
        <v>0.410720087667718</v>
      </c>
      <c r="R10" s="17"/>
      <c r="S10" s="17">
        <v>0.42738485175927199</v>
      </c>
      <c r="T10" s="17">
        <v>0.50415144532799205</v>
      </c>
      <c r="U10" s="17">
        <v>0.45065410585106502</v>
      </c>
      <c r="V10" s="17">
        <v>0.45548747893135799</v>
      </c>
      <c r="W10" s="17">
        <v>0.41775387549283199</v>
      </c>
      <c r="X10" s="17">
        <v>0.44845817819899197</v>
      </c>
      <c r="Y10" s="17">
        <v>0.45325470274987301</v>
      </c>
      <c r="Z10" s="17">
        <v>0.29043556672256998</v>
      </c>
      <c r="AA10" s="17">
        <v>0.48416816747621599</v>
      </c>
      <c r="AB10" s="17">
        <v>0.45230271287475299</v>
      </c>
      <c r="AC10" s="17">
        <v>0.44421141035366901</v>
      </c>
      <c r="AD10" s="17">
        <v>0.39762842140688098</v>
      </c>
      <c r="AE10" s="17"/>
      <c r="AF10" s="17">
        <v>0.43787996127241102</v>
      </c>
      <c r="AG10" s="17">
        <v>0.46871755370680801</v>
      </c>
      <c r="AH10" s="17">
        <v>0.54380760939058004</v>
      </c>
      <c r="AI10" s="17">
        <v>0.38507030323441899</v>
      </c>
      <c r="AJ10" s="17">
        <v>0.39589630511257701</v>
      </c>
      <c r="AK10" s="17"/>
      <c r="AL10" s="17">
        <v>0.489032534242266</v>
      </c>
      <c r="AM10" s="17">
        <v>0.421269578811658</v>
      </c>
      <c r="AN10" s="17">
        <v>0.474311208206457</v>
      </c>
      <c r="AO10" s="17">
        <v>0.40616492694011402</v>
      </c>
      <c r="AP10" s="17">
        <v>0.38870182043700302</v>
      </c>
      <c r="AQ10" s="17">
        <v>0.51215598139285801</v>
      </c>
      <c r="AR10" s="17"/>
      <c r="AS10" s="17">
        <v>0.35293816143354201</v>
      </c>
      <c r="AT10" s="17">
        <v>0.48419951262956001</v>
      </c>
      <c r="AU10" s="17">
        <v>0.489406350806881</v>
      </c>
      <c r="AV10" s="17">
        <v>0.36453766392937897</v>
      </c>
      <c r="AW10" s="17">
        <v>0.32012302162765799</v>
      </c>
      <c r="AX10" s="17"/>
      <c r="AY10" s="17">
        <v>0.37399477686043597</v>
      </c>
      <c r="AZ10" s="17">
        <v>0.50184495702333298</v>
      </c>
      <c r="BA10" s="17">
        <v>0.460080315716273</v>
      </c>
      <c r="BB10" s="17">
        <v>0.43014830174296098</v>
      </c>
      <c r="BC10" s="17">
        <v>0.38067853455067402</v>
      </c>
      <c r="BD10" s="17"/>
      <c r="BE10" s="17">
        <v>0.40559573379175201</v>
      </c>
      <c r="BF10" s="17">
        <v>0.46960060952823102</v>
      </c>
      <c r="BG10" s="17">
        <v>0.45157820111424002</v>
      </c>
      <c r="BH10" s="17">
        <v>0.43988717467271099</v>
      </c>
      <c r="BI10" s="17"/>
      <c r="BJ10" s="17">
        <v>0.34354524658352098</v>
      </c>
      <c r="BK10" s="17">
        <v>0.43444194438297801</v>
      </c>
      <c r="BL10" s="17">
        <v>0.45844589987745699</v>
      </c>
      <c r="BM10" s="17">
        <v>0.47309971129378198</v>
      </c>
      <c r="BN10" s="17"/>
      <c r="BO10" s="17">
        <v>0.37665577048516602</v>
      </c>
      <c r="BP10" s="17">
        <v>0.45382039123899098</v>
      </c>
      <c r="BQ10" s="17">
        <v>0.46337999851779099</v>
      </c>
      <c r="BR10" s="17"/>
      <c r="BS10" s="17">
        <v>0.451206772887221</v>
      </c>
      <c r="BT10" s="17">
        <v>0.44598958996085297</v>
      </c>
      <c r="BU10" s="17"/>
      <c r="BV10" s="17">
        <v>0.50156281653021795</v>
      </c>
      <c r="BW10" s="17">
        <v>0.45916700242342701</v>
      </c>
      <c r="BX10" s="17">
        <v>0.40356621252493102</v>
      </c>
      <c r="BY10" s="17"/>
      <c r="BZ10" s="17">
        <v>0.490696254135427</v>
      </c>
      <c r="CA10" s="17">
        <v>0.45790175830033403</v>
      </c>
    </row>
    <row r="11" spans="2:79" x14ac:dyDescent="0.3">
      <c r="B11" s="18" t="s">
        <v>186</v>
      </c>
      <c r="C11" s="17">
        <v>0.183876000124824</v>
      </c>
      <c r="D11" s="17">
        <v>0.186725330557858</v>
      </c>
      <c r="E11" s="17">
        <v>0.18181839183746201</v>
      </c>
      <c r="F11" s="17"/>
      <c r="G11" s="17">
        <v>0.14754360022944499</v>
      </c>
      <c r="H11" s="17">
        <v>0.19163210969619299</v>
      </c>
      <c r="I11" s="17">
        <v>0.18449254432012099</v>
      </c>
      <c r="J11" s="17">
        <v>0.179118890197386</v>
      </c>
      <c r="K11" s="17">
        <v>0.199216422319793</v>
      </c>
      <c r="L11" s="17">
        <v>0.194930670564856</v>
      </c>
      <c r="M11" s="17"/>
      <c r="N11" s="17">
        <v>0.15389132589969401</v>
      </c>
      <c r="O11" s="17">
        <v>0.16192857236432601</v>
      </c>
      <c r="P11" s="17">
        <v>0.211831413139171</v>
      </c>
      <c r="Q11" s="17">
        <v>0.21816152970875299</v>
      </c>
      <c r="R11" s="17"/>
      <c r="S11" s="17">
        <v>0.195402393586946</v>
      </c>
      <c r="T11" s="17">
        <v>0.154263259723074</v>
      </c>
      <c r="U11" s="17">
        <v>0.21672597188527601</v>
      </c>
      <c r="V11" s="17">
        <v>0.16015920099962899</v>
      </c>
      <c r="W11" s="17">
        <v>0.17291710770799801</v>
      </c>
      <c r="X11" s="17">
        <v>0.151718406922149</v>
      </c>
      <c r="Y11" s="17">
        <v>0.20728668149313201</v>
      </c>
      <c r="Z11" s="17">
        <v>0.24010612044402499</v>
      </c>
      <c r="AA11" s="17">
        <v>0.14353975230358201</v>
      </c>
      <c r="AB11" s="17">
        <v>0.217762491785641</v>
      </c>
      <c r="AC11" s="17">
        <v>0.24569672226543901</v>
      </c>
      <c r="AD11" s="17">
        <v>0.16935770650430701</v>
      </c>
      <c r="AE11" s="17"/>
      <c r="AF11" s="17">
        <v>0.21648674943273699</v>
      </c>
      <c r="AG11" s="17">
        <v>0.146319482245753</v>
      </c>
      <c r="AH11" s="17">
        <v>0.13424298225833101</v>
      </c>
      <c r="AI11" s="17">
        <v>0.25216139691133399</v>
      </c>
      <c r="AJ11" s="17">
        <v>0.17881420956848701</v>
      </c>
      <c r="AK11" s="17"/>
      <c r="AL11" s="17">
        <v>0.123347123037019</v>
      </c>
      <c r="AM11" s="17">
        <v>0.19701558787795501</v>
      </c>
      <c r="AN11" s="17">
        <v>0.149019842907852</v>
      </c>
      <c r="AO11" s="17">
        <v>0.24966751339065699</v>
      </c>
      <c r="AP11" s="17">
        <v>0.147196336798389</v>
      </c>
      <c r="AQ11" s="17">
        <v>0.209036494027009</v>
      </c>
      <c r="AR11" s="17"/>
      <c r="AS11" s="17">
        <v>0.146065190610043</v>
      </c>
      <c r="AT11" s="17">
        <v>0.17232193089886599</v>
      </c>
      <c r="AU11" s="17">
        <v>0.21017397045217101</v>
      </c>
      <c r="AV11" s="17">
        <v>0.230327376156891</v>
      </c>
      <c r="AW11" s="17">
        <v>0.208202352442455</v>
      </c>
      <c r="AX11" s="17"/>
      <c r="AY11" s="17">
        <v>0.179590686184085</v>
      </c>
      <c r="AZ11" s="17">
        <v>0.17053936660576999</v>
      </c>
      <c r="BA11" s="17">
        <v>0.21577574754632001</v>
      </c>
      <c r="BB11" s="17">
        <v>0.173153313948847</v>
      </c>
      <c r="BC11" s="17">
        <v>0.19837260325477801</v>
      </c>
      <c r="BD11" s="17"/>
      <c r="BE11" s="17">
        <v>0.20195292340475901</v>
      </c>
      <c r="BF11" s="17">
        <v>0.21403161669319401</v>
      </c>
      <c r="BG11" s="17">
        <v>0.17670785643669601</v>
      </c>
      <c r="BH11" s="17">
        <v>0.16834342232991201</v>
      </c>
      <c r="BI11" s="17"/>
      <c r="BJ11" s="17">
        <v>0.30367068196680702</v>
      </c>
      <c r="BK11" s="17">
        <v>0.158281812744378</v>
      </c>
      <c r="BL11" s="17">
        <v>0.18079815544511599</v>
      </c>
      <c r="BM11" s="17">
        <v>0.15803361014034201</v>
      </c>
      <c r="BN11" s="17"/>
      <c r="BO11" s="17">
        <v>0.17120187903916501</v>
      </c>
      <c r="BP11" s="17">
        <v>0.233118893186717</v>
      </c>
      <c r="BQ11" s="17">
        <v>0.17415727293817701</v>
      </c>
      <c r="BR11" s="17"/>
      <c r="BS11" s="17">
        <v>0.18166253734052601</v>
      </c>
      <c r="BT11" s="17">
        <v>0.186787018629723</v>
      </c>
      <c r="BU11" s="17"/>
      <c r="BV11" s="17">
        <v>0.117322741442517</v>
      </c>
      <c r="BW11" s="17">
        <v>0.19656631693578799</v>
      </c>
      <c r="BX11" s="17">
        <v>0.20840403073144201</v>
      </c>
      <c r="BY11" s="17"/>
      <c r="BZ11" s="17">
        <v>0.17738181397337</v>
      </c>
      <c r="CA11" s="17">
        <v>0.15631678605378099</v>
      </c>
    </row>
    <row r="12" spans="2:79" x14ac:dyDescent="0.3">
      <c r="B12" s="18" t="s">
        <v>187</v>
      </c>
      <c r="C12" s="17">
        <v>4.8940715768305401E-2</v>
      </c>
      <c r="D12" s="17">
        <v>5.1789562261991599E-2</v>
      </c>
      <c r="E12" s="17">
        <v>4.6597052827604998E-2</v>
      </c>
      <c r="F12" s="17"/>
      <c r="G12" s="17">
        <v>5.3536576731157401E-2</v>
      </c>
      <c r="H12" s="17">
        <v>3.3333880798213401E-2</v>
      </c>
      <c r="I12" s="17">
        <v>4.53368179332264E-2</v>
      </c>
      <c r="J12" s="17">
        <v>5.10737652070994E-2</v>
      </c>
      <c r="K12" s="17">
        <v>6.6508082144511704E-2</v>
      </c>
      <c r="L12" s="17">
        <v>4.8055260460040099E-2</v>
      </c>
      <c r="M12" s="17"/>
      <c r="N12" s="17">
        <v>3.1146393804380199E-2</v>
      </c>
      <c r="O12" s="17">
        <v>5.5362872942490898E-2</v>
      </c>
      <c r="P12" s="17">
        <v>4.2394801765844099E-2</v>
      </c>
      <c r="Q12" s="17">
        <v>6.8218758665723606E-2</v>
      </c>
      <c r="R12" s="17"/>
      <c r="S12" s="17">
        <v>3.42285794688926E-2</v>
      </c>
      <c r="T12" s="17">
        <v>4.7163607459270902E-2</v>
      </c>
      <c r="U12" s="17">
        <v>3.6974961667415797E-2</v>
      </c>
      <c r="V12" s="17">
        <v>8.5015143478476204E-2</v>
      </c>
      <c r="W12" s="17">
        <v>6.4344585622177E-2</v>
      </c>
      <c r="X12" s="17">
        <v>7.7468544525559901E-2</v>
      </c>
      <c r="Y12" s="17">
        <v>2.97284949682819E-2</v>
      </c>
      <c r="Z12" s="17">
        <v>7.4017351435706896E-2</v>
      </c>
      <c r="AA12" s="17">
        <v>5.2907930196946201E-2</v>
      </c>
      <c r="AB12" s="17">
        <v>3.7272670638595601E-2</v>
      </c>
      <c r="AC12" s="17">
        <v>2.8326574488741998E-2</v>
      </c>
      <c r="AD12" s="17">
        <v>0</v>
      </c>
      <c r="AE12" s="17"/>
      <c r="AF12" s="17">
        <v>6.7987654389501495E-2</v>
      </c>
      <c r="AG12" s="17">
        <v>2.3007549089126101E-2</v>
      </c>
      <c r="AH12" s="17">
        <v>1.14137136850324E-2</v>
      </c>
      <c r="AI12" s="17">
        <v>0.12149605678952601</v>
      </c>
      <c r="AJ12" s="17">
        <v>3.56622904390832E-2</v>
      </c>
      <c r="AK12" s="17"/>
      <c r="AL12" s="17">
        <v>2.5253641514774501E-2</v>
      </c>
      <c r="AM12" s="17">
        <v>5.9087799234155101E-2</v>
      </c>
      <c r="AN12" s="17">
        <v>1.66261789184712E-2</v>
      </c>
      <c r="AO12" s="17">
        <v>9.4016278462807495E-2</v>
      </c>
      <c r="AP12" s="17">
        <v>3.9982323220648597E-2</v>
      </c>
      <c r="AQ12" s="17">
        <v>3.0557207960132601E-2</v>
      </c>
      <c r="AR12" s="17"/>
      <c r="AS12" s="17">
        <v>2.50159351890933E-2</v>
      </c>
      <c r="AT12" s="17">
        <v>4.6976600139082697E-2</v>
      </c>
      <c r="AU12" s="17">
        <v>6.9215558008398695E-2</v>
      </c>
      <c r="AV12" s="17">
        <v>5.2980158476315597E-2</v>
      </c>
      <c r="AW12" s="17">
        <v>5.1050796425179103E-2</v>
      </c>
      <c r="AX12" s="17"/>
      <c r="AY12" s="17">
        <v>3.8764370419162003E-2</v>
      </c>
      <c r="AZ12" s="17">
        <v>5.1528449604254498E-2</v>
      </c>
      <c r="BA12" s="17">
        <v>4.10757623650281E-2</v>
      </c>
      <c r="BB12" s="17">
        <v>7.8141191649332101E-2</v>
      </c>
      <c r="BC12" s="17">
        <v>4.4724790749086099E-2</v>
      </c>
      <c r="BD12" s="17"/>
      <c r="BE12" s="17">
        <v>0.143248025413551</v>
      </c>
      <c r="BF12" s="17">
        <v>4.58683937615171E-2</v>
      </c>
      <c r="BG12" s="17">
        <v>4.9563525676629701E-2</v>
      </c>
      <c r="BH12" s="17">
        <v>3.8517068592360398E-2</v>
      </c>
      <c r="BI12" s="17"/>
      <c r="BJ12" s="17">
        <v>7.53877270541016E-2</v>
      </c>
      <c r="BK12" s="17">
        <v>3.0665245948058001E-2</v>
      </c>
      <c r="BL12" s="17">
        <v>4.1614874865194398E-2</v>
      </c>
      <c r="BM12" s="17">
        <v>4.8379580091777598E-2</v>
      </c>
      <c r="BN12" s="17"/>
      <c r="BO12" s="17">
        <v>5.7494277509134002E-2</v>
      </c>
      <c r="BP12" s="17">
        <v>4.1910023124263701E-2</v>
      </c>
      <c r="BQ12" s="17">
        <v>4.8364014833764901E-2</v>
      </c>
      <c r="BR12" s="17"/>
      <c r="BS12" s="17">
        <v>3.9950805441219102E-2</v>
      </c>
      <c r="BT12" s="17">
        <v>5.9630215525381801E-2</v>
      </c>
      <c r="BU12" s="17"/>
      <c r="BV12" s="17">
        <v>2.6646538512591599E-2</v>
      </c>
      <c r="BW12" s="17">
        <v>3.7888919841273801E-2</v>
      </c>
      <c r="BX12" s="17">
        <v>7.6346773010162294E-2</v>
      </c>
      <c r="BY12" s="17"/>
      <c r="BZ12" s="17">
        <v>1.3238739729059999E-2</v>
      </c>
      <c r="CA12" s="17">
        <v>7.7048964959720899E-3</v>
      </c>
    </row>
    <row r="13" spans="2:79" x14ac:dyDescent="0.3">
      <c r="B13" s="18" t="s">
        <v>188</v>
      </c>
      <c r="C13" s="17">
        <v>1.7287599855718601E-2</v>
      </c>
      <c r="D13" s="17">
        <v>1.9916997801539701E-2</v>
      </c>
      <c r="E13" s="17">
        <v>1.3665446500330801E-2</v>
      </c>
      <c r="F13" s="17"/>
      <c r="G13" s="17">
        <v>2.3077516826584502E-2</v>
      </c>
      <c r="H13" s="17">
        <v>0</v>
      </c>
      <c r="I13" s="17">
        <v>2.51453014381741E-2</v>
      </c>
      <c r="J13" s="17">
        <v>3.08966200352884E-2</v>
      </c>
      <c r="K13" s="17">
        <v>1.35488693411798E-2</v>
      </c>
      <c r="L13" s="17">
        <v>1.25537162127674E-2</v>
      </c>
      <c r="M13" s="17"/>
      <c r="N13" s="17">
        <v>9.6230071686658897E-3</v>
      </c>
      <c r="O13" s="17">
        <v>1.1572060760049199E-2</v>
      </c>
      <c r="P13" s="17">
        <v>3.0158408611672599E-2</v>
      </c>
      <c r="Q13" s="17">
        <v>2.0528960909106601E-2</v>
      </c>
      <c r="R13" s="17"/>
      <c r="S13" s="17">
        <v>1.410545775861E-2</v>
      </c>
      <c r="T13" s="17">
        <v>1.7923626594693001E-2</v>
      </c>
      <c r="U13" s="17">
        <v>1.16923851664925E-2</v>
      </c>
      <c r="V13" s="17">
        <v>2.3740411174263901E-2</v>
      </c>
      <c r="W13" s="17">
        <v>7.6205462394676703E-3</v>
      </c>
      <c r="X13" s="17">
        <v>4.9413291716302503E-3</v>
      </c>
      <c r="Y13" s="17">
        <v>1.8827273899992801E-2</v>
      </c>
      <c r="Z13" s="17">
        <v>1.4862646928262399E-2</v>
      </c>
      <c r="AA13" s="17">
        <v>1.58542813878303E-2</v>
      </c>
      <c r="AB13" s="17">
        <v>4.9761663290153302E-2</v>
      </c>
      <c r="AC13" s="17">
        <v>1.2149532691313801E-2</v>
      </c>
      <c r="AD13" s="17">
        <v>0</v>
      </c>
      <c r="AE13" s="17"/>
      <c r="AF13" s="17">
        <v>2.2819945705485199E-2</v>
      </c>
      <c r="AG13" s="17">
        <v>1.21055945197457E-2</v>
      </c>
      <c r="AH13" s="17">
        <v>5.9075110112438104E-3</v>
      </c>
      <c r="AI13" s="17">
        <v>3.0216284833279702E-2</v>
      </c>
      <c r="AJ13" s="17">
        <v>8.6098401311528201E-3</v>
      </c>
      <c r="AK13" s="17"/>
      <c r="AL13" s="17">
        <v>5.2695107248923803E-3</v>
      </c>
      <c r="AM13" s="17">
        <v>1.43651558265175E-2</v>
      </c>
      <c r="AN13" s="17">
        <v>5.4809506916300797E-3</v>
      </c>
      <c r="AO13" s="17">
        <v>3.7549606376633002E-2</v>
      </c>
      <c r="AP13" s="17">
        <v>6.5584587586234198E-3</v>
      </c>
      <c r="AQ13" s="17">
        <v>2.1772176373404801E-2</v>
      </c>
      <c r="AR13" s="17"/>
      <c r="AS13" s="17">
        <v>2.2727387565322801E-2</v>
      </c>
      <c r="AT13" s="17">
        <v>1.36983720475058E-2</v>
      </c>
      <c r="AU13" s="17">
        <v>1.7952652498361199E-2</v>
      </c>
      <c r="AV13" s="17">
        <v>2.2322650470007501E-2</v>
      </c>
      <c r="AW13" s="17">
        <v>2.7282505857061899E-2</v>
      </c>
      <c r="AX13" s="17"/>
      <c r="AY13" s="17">
        <v>2.3029148162217399E-2</v>
      </c>
      <c r="AZ13" s="17">
        <v>5.9973238848149797E-3</v>
      </c>
      <c r="BA13" s="17">
        <v>1.9556950189589299E-2</v>
      </c>
      <c r="BB13" s="17">
        <v>1.8820047997889802E-2</v>
      </c>
      <c r="BC13" s="17">
        <v>8.3485659713313704E-2</v>
      </c>
      <c r="BD13" s="17"/>
      <c r="BE13" s="17">
        <v>5.57189503778657E-2</v>
      </c>
      <c r="BF13" s="17">
        <v>1.4876281723139199E-2</v>
      </c>
      <c r="BG13" s="17">
        <v>1.9714398451409501E-2</v>
      </c>
      <c r="BH13" s="17">
        <v>1.0117090221438901E-2</v>
      </c>
      <c r="BI13" s="17"/>
      <c r="BJ13" s="17">
        <v>1.41438062968072E-2</v>
      </c>
      <c r="BK13" s="17">
        <v>2.79009649726535E-2</v>
      </c>
      <c r="BL13" s="17">
        <v>2.13573053357917E-2</v>
      </c>
      <c r="BM13" s="17">
        <v>1.39073929976684E-2</v>
      </c>
      <c r="BN13" s="17"/>
      <c r="BO13" s="17">
        <v>3.38642196923735E-2</v>
      </c>
      <c r="BP13" s="17">
        <v>1.0326862933581499E-2</v>
      </c>
      <c r="BQ13" s="17">
        <v>1.5413754207489701E-2</v>
      </c>
      <c r="BR13" s="17"/>
      <c r="BS13" s="17">
        <v>1.5987940895548801E-2</v>
      </c>
      <c r="BT13" s="17">
        <v>1.7677495984570302E-2</v>
      </c>
      <c r="BU13" s="17"/>
      <c r="BV13" s="17">
        <v>1.29385141030038E-2</v>
      </c>
      <c r="BW13" s="17">
        <v>1.00741561102789E-2</v>
      </c>
      <c r="BX13" s="17">
        <v>2.7877849502700398E-2</v>
      </c>
      <c r="BY13" s="17"/>
      <c r="BZ13" s="17">
        <v>9.9580652762687998E-3</v>
      </c>
      <c r="CA13" s="17">
        <v>1.7877112553016501E-2</v>
      </c>
    </row>
    <row r="14" spans="2:79" x14ac:dyDescent="0.3">
      <c r="B14" s="18" t="s">
        <v>149</v>
      </c>
      <c r="C14" s="17">
        <v>1.5961639007497901E-2</v>
      </c>
      <c r="D14" s="17">
        <v>1.6687319601073301E-2</v>
      </c>
      <c r="E14" s="17">
        <v>1.53956924495784E-2</v>
      </c>
      <c r="F14" s="17"/>
      <c r="G14" s="17">
        <v>2.1757990956042202E-2</v>
      </c>
      <c r="H14" s="17">
        <v>2.0947422934803402E-2</v>
      </c>
      <c r="I14" s="17">
        <v>6.5589950010179797E-3</v>
      </c>
      <c r="J14" s="17">
        <v>1.8430077678279401E-2</v>
      </c>
      <c r="K14" s="17">
        <v>1.30346548867724E-2</v>
      </c>
      <c r="L14" s="17">
        <v>1.56181885506998E-2</v>
      </c>
      <c r="M14" s="17"/>
      <c r="N14" s="17">
        <v>8.5964234308310208E-3</v>
      </c>
      <c r="O14" s="17">
        <v>1.8568297392185799E-2</v>
      </c>
      <c r="P14" s="17">
        <v>1.64204678177764E-2</v>
      </c>
      <c r="Q14" s="17">
        <v>2.1120610537327701E-2</v>
      </c>
      <c r="R14" s="17"/>
      <c r="S14" s="17">
        <v>6.9717166456537702E-3</v>
      </c>
      <c r="T14" s="17">
        <v>7.1308430108448003E-3</v>
      </c>
      <c r="U14" s="17">
        <v>1.9573396298393098E-2</v>
      </c>
      <c r="V14" s="17">
        <v>2.08232859775952E-2</v>
      </c>
      <c r="W14" s="17">
        <v>3.03602857013749E-2</v>
      </c>
      <c r="X14" s="17">
        <v>2.72866319159191E-2</v>
      </c>
      <c r="Y14" s="17">
        <v>2.5032027344167099E-2</v>
      </c>
      <c r="Z14" s="17">
        <v>1.20509920319361E-2</v>
      </c>
      <c r="AA14" s="17">
        <v>4.0303559497792104E-3</v>
      </c>
      <c r="AB14" s="17">
        <v>5.4976779823153804E-3</v>
      </c>
      <c r="AC14" s="17">
        <v>2.40738307474717E-2</v>
      </c>
      <c r="AD14" s="17">
        <v>4.6846445764962302E-2</v>
      </c>
      <c r="AE14" s="17"/>
      <c r="AF14" s="17">
        <v>1.59032338531458E-2</v>
      </c>
      <c r="AG14" s="17">
        <v>1.1595940853835701E-2</v>
      </c>
      <c r="AH14" s="17">
        <v>6.5528111331602896E-3</v>
      </c>
      <c r="AI14" s="17">
        <v>2.0920559320660299E-2</v>
      </c>
      <c r="AJ14" s="17">
        <v>1.7397646746634E-2</v>
      </c>
      <c r="AK14" s="17"/>
      <c r="AL14" s="17">
        <v>5.90611468453909E-3</v>
      </c>
      <c r="AM14" s="17">
        <v>1.52245909189089E-2</v>
      </c>
      <c r="AN14" s="17">
        <v>9.8136364068810399E-3</v>
      </c>
      <c r="AO14" s="17">
        <v>1.6529831562757599E-2</v>
      </c>
      <c r="AP14" s="17">
        <v>2.0276590652767199E-2</v>
      </c>
      <c r="AQ14" s="17">
        <v>4.30130605106342E-2</v>
      </c>
      <c r="AR14" s="17"/>
      <c r="AS14" s="17">
        <v>1.20509662214527E-2</v>
      </c>
      <c r="AT14" s="17">
        <v>1.07462082646543E-2</v>
      </c>
      <c r="AU14" s="17">
        <v>2.4614879492420898E-2</v>
      </c>
      <c r="AV14" s="17">
        <v>2.48880664940964E-2</v>
      </c>
      <c r="AW14" s="17">
        <v>3.2591180758167602E-2</v>
      </c>
      <c r="AX14" s="17"/>
      <c r="AY14" s="17">
        <v>1.11988792813429E-2</v>
      </c>
      <c r="AZ14" s="17">
        <v>1.31146271043328E-2</v>
      </c>
      <c r="BA14" s="17">
        <v>2.5619696253978901E-2</v>
      </c>
      <c r="BB14" s="17">
        <v>1.1570676731049201E-2</v>
      </c>
      <c r="BC14" s="17">
        <v>2.7637371980536E-2</v>
      </c>
      <c r="BD14" s="17"/>
      <c r="BE14" s="17">
        <v>0</v>
      </c>
      <c r="BF14" s="17">
        <v>1.18114050480743E-2</v>
      </c>
      <c r="BG14" s="17">
        <v>1.46808638670432E-2</v>
      </c>
      <c r="BH14" s="17">
        <v>1.9210710916260101E-2</v>
      </c>
      <c r="BI14" s="17"/>
      <c r="BJ14" s="17">
        <v>1.2102093269627801E-2</v>
      </c>
      <c r="BK14" s="17">
        <v>1.3851983470135601E-2</v>
      </c>
      <c r="BL14" s="17">
        <v>1.3700531934808099E-2</v>
      </c>
      <c r="BM14" s="17">
        <v>1.7213883700478699E-2</v>
      </c>
      <c r="BN14" s="17"/>
      <c r="BO14" s="17">
        <v>1.16063040276385E-2</v>
      </c>
      <c r="BP14" s="17">
        <v>1.34578947906401E-2</v>
      </c>
      <c r="BQ14" s="17">
        <v>1.6568144480862801E-2</v>
      </c>
      <c r="BR14" s="17"/>
      <c r="BS14" s="17">
        <v>1.17859142402822E-2</v>
      </c>
      <c r="BT14" s="17">
        <v>2.02845578141101E-2</v>
      </c>
      <c r="BU14" s="17"/>
      <c r="BV14" s="17">
        <v>8.6795504335873304E-3</v>
      </c>
      <c r="BW14" s="17">
        <v>1.98397751299416E-2</v>
      </c>
      <c r="BX14" s="17">
        <v>1.2332360258853601E-2</v>
      </c>
      <c r="BY14" s="17"/>
      <c r="BZ14" s="17">
        <v>7.2852575403255402E-3</v>
      </c>
      <c r="CA14" s="17">
        <v>8.2693285788088804E-3</v>
      </c>
    </row>
    <row r="15" spans="2:79" x14ac:dyDescent="0.3">
      <c r="B15" s="18" t="s">
        <v>189</v>
      </c>
      <c r="C15" s="21">
        <v>0.73393404524365402</v>
      </c>
      <c r="D15" s="21">
        <v>0.724880789777537</v>
      </c>
      <c r="E15" s="21">
        <v>0.74252341638502295</v>
      </c>
      <c r="F15" s="21"/>
      <c r="G15" s="21">
        <v>0.754084315256771</v>
      </c>
      <c r="H15" s="21">
        <v>0.75408658657078997</v>
      </c>
      <c r="I15" s="21">
        <v>0.73846634130746103</v>
      </c>
      <c r="J15" s="21">
        <v>0.72048064688194702</v>
      </c>
      <c r="K15" s="21">
        <v>0.70769197130774297</v>
      </c>
      <c r="L15" s="21">
        <v>0.72884216421163595</v>
      </c>
      <c r="M15" s="21"/>
      <c r="N15" s="21">
        <v>0.79674284969642895</v>
      </c>
      <c r="O15" s="21">
        <v>0.75256819654094897</v>
      </c>
      <c r="P15" s="21">
        <v>0.69919490866553602</v>
      </c>
      <c r="Q15" s="21">
        <v>0.67197014017908896</v>
      </c>
      <c r="R15" s="21"/>
      <c r="S15" s="21">
        <v>0.74929185253989805</v>
      </c>
      <c r="T15" s="21">
        <v>0.77351866321211704</v>
      </c>
      <c r="U15" s="21">
        <v>0.71503328498242202</v>
      </c>
      <c r="V15" s="21">
        <v>0.71026195837003503</v>
      </c>
      <c r="W15" s="21">
        <v>0.724757474728982</v>
      </c>
      <c r="X15" s="21">
        <v>0.73858508746474105</v>
      </c>
      <c r="Y15" s="21">
        <v>0.71912552229442595</v>
      </c>
      <c r="Z15" s="21">
        <v>0.65896288916006895</v>
      </c>
      <c r="AA15" s="21">
        <v>0.78366768016186295</v>
      </c>
      <c r="AB15" s="21">
        <v>0.68970549630329503</v>
      </c>
      <c r="AC15" s="21">
        <v>0.68975333980703402</v>
      </c>
      <c r="AD15" s="21">
        <v>0.78379584773072997</v>
      </c>
      <c r="AE15" s="21"/>
      <c r="AF15" s="21">
        <v>0.67680241661913099</v>
      </c>
      <c r="AG15" s="21">
        <v>0.80697143329153898</v>
      </c>
      <c r="AH15" s="21">
        <v>0.84188298191223299</v>
      </c>
      <c r="AI15" s="21">
        <v>0.57520570214519895</v>
      </c>
      <c r="AJ15" s="21">
        <v>0.75951601311464301</v>
      </c>
      <c r="AK15" s="21"/>
      <c r="AL15" s="21">
        <v>0.84022361003877599</v>
      </c>
      <c r="AM15" s="21">
        <v>0.71430686614246397</v>
      </c>
      <c r="AN15" s="21">
        <v>0.81905939107516601</v>
      </c>
      <c r="AO15" s="21">
        <v>0.60223677020714494</v>
      </c>
      <c r="AP15" s="21">
        <v>0.78598629056957203</v>
      </c>
      <c r="AQ15" s="21">
        <v>0.69562106112881905</v>
      </c>
      <c r="AR15" s="21"/>
      <c r="AS15" s="21">
        <v>0.794140520414088</v>
      </c>
      <c r="AT15" s="21">
        <v>0.75625688864989105</v>
      </c>
      <c r="AU15" s="21">
        <v>0.67804293954864803</v>
      </c>
      <c r="AV15" s="21">
        <v>0.66948174840268904</v>
      </c>
      <c r="AW15" s="21">
        <v>0.68087316451713598</v>
      </c>
      <c r="AX15" s="21"/>
      <c r="AY15" s="21">
        <v>0.74741691595319304</v>
      </c>
      <c r="AZ15" s="21">
        <v>0.758820232800828</v>
      </c>
      <c r="BA15" s="21">
        <v>0.69797184364508402</v>
      </c>
      <c r="BB15" s="21">
        <v>0.71831476967288099</v>
      </c>
      <c r="BC15" s="21">
        <v>0.64577957430228605</v>
      </c>
      <c r="BD15" s="21"/>
      <c r="BE15" s="21">
        <v>0.59908010080382501</v>
      </c>
      <c r="BF15" s="21">
        <v>0.71341230277407497</v>
      </c>
      <c r="BG15" s="21">
        <v>0.73933335556822199</v>
      </c>
      <c r="BH15" s="21">
        <v>0.76381170794002895</v>
      </c>
      <c r="BI15" s="21"/>
      <c r="BJ15" s="21">
        <v>0.59469569141265699</v>
      </c>
      <c r="BK15" s="21">
        <v>0.76929999286477502</v>
      </c>
      <c r="BL15" s="21">
        <v>0.74252913241909002</v>
      </c>
      <c r="BM15" s="21">
        <v>0.76246553306973297</v>
      </c>
      <c r="BN15" s="21"/>
      <c r="BO15" s="21">
        <v>0.72583331973168896</v>
      </c>
      <c r="BP15" s="21">
        <v>0.70118632596479802</v>
      </c>
      <c r="BQ15" s="21">
        <v>0.74549681353970598</v>
      </c>
      <c r="BR15" s="21"/>
      <c r="BS15" s="21">
        <v>0.75061280208242398</v>
      </c>
      <c r="BT15" s="21">
        <v>0.71562071204621502</v>
      </c>
      <c r="BU15" s="21"/>
      <c r="BV15" s="21">
        <v>0.83441265550830002</v>
      </c>
      <c r="BW15" s="21">
        <v>0.73563083198271795</v>
      </c>
      <c r="BX15" s="21">
        <v>0.67503898649684202</v>
      </c>
      <c r="BY15" s="21"/>
      <c r="BZ15" s="21">
        <v>0.79213612348097495</v>
      </c>
      <c r="CA15" s="21">
        <v>0.80983187631842202</v>
      </c>
    </row>
    <row r="16" spans="2:79" x14ac:dyDescent="0.3">
      <c r="B16" s="18" t="s">
        <v>190</v>
      </c>
      <c r="C16" s="21">
        <v>6.6228315624023995E-2</v>
      </c>
      <c r="D16" s="21">
        <v>7.1706560063531294E-2</v>
      </c>
      <c r="E16" s="21">
        <v>6.0262499327935801E-2</v>
      </c>
      <c r="F16" s="21"/>
      <c r="G16" s="21">
        <v>7.6614093557741902E-2</v>
      </c>
      <c r="H16" s="21">
        <v>3.3333880798213401E-2</v>
      </c>
      <c r="I16" s="21">
        <v>7.0482119371400503E-2</v>
      </c>
      <c r="J16" s="21">
        <v>8.1970385242387894E-2</v>
      </c>
      <c r="K16" s="21">
        <v>8.0056951485691502E-2</v>
      </c>
      <c r="L16" s="21">
        <v>6.0608976672807499E-2</v>
      </c>
      <c r="M16" s="21"/>
      <c r="N16" s="21">
        <v>4.0769400973046099E-2</v>
      </c>
      <c r="O16" s="21">
        <v>6.6934933702540098E-2</v>
      </c>
      <c r="P16" s="21">
        <v>7.2553210377516705E-2</v>
      </c>
      <c r="Q16" s="21">
        <v>8.8747719574830103E-2</v>
      </c>
      <c r="R16" s="21"/>
      <c r="S16" s="21">
        <v>4.8334037227502603E-2</v>
      </c>
      <c r="T16" s="21">
        <v>6.5087234053963897E-2</v>
      </c>
      <c r="U16" s="21">
        <v>4.8667346833908297E-2</v>
      </c>
      <c r="V16" s="21">
        <v>0.10875555465274001</v>
      </c>
      <c r="W16" s="21">
        <v>7.1965131861644605E-2</v>
      </c>
      <c r="X16" s="21">
        <v>8.2409873697190203E-2</v>
      </c>
      <c r="Y16" s="21">
        <v>4.8555768868274798E-2</v>
      </c>
      <c r="Z16" s="21">
        <v>8.8879998363969301E-2</v>
      </c>
      <c r="AA16" s="21">
        <v>6.8762211584776606E-2</v>
      </c>
      <c r="AB16" s="21">
        <v>8.7034333928748805E-2</v>
      </c>
      <c r="AC16" s="21">
        <v>4.0476107180055801E-2</v>
      </c>
      <c r="AD16" s="21">
        <v>0</v>
      </c>
      <c r="AE16" s="21"/>
      <c r="AF16" s="21">
        <v>9.0807600094986701E-2</v>
      </c>
      <c r="AG16" s="21">
        <v>3.51131436088718E-2</v>
      </c>
      <c r="AH16" s="21">
        <v>1.73212246962762E-2</v>
      </c>
      <c r="AI16" s="21">
        <v>0.151712341622806</v>
      </c>
      <c r="AJ16" s="21">
        <v>4.4272130570235997E-2</v>
      </c>
      <c r="AK16" s="21"/>
      <c r="AL16" s="21">
        <v>3.0523152239666802E-2</v>
      </c>
      <c r="AM16" s="21">
        <v>7.3452955060672703E-2</v>
      </c>
      <c r="AN16" s="21">
        <v>2.2107129610101299E-2</v>
      </c>
      <c r="AO16" s="21">
        <v>0.13156588483944001</v>
      </c>
      <c r="AP16" s="21">
        <v>4.6540781979272E-2</v>
      </c>
      <c r="AQ16" s="21">
        <v>5.2329384333537399E-2</v>
      </c>
      <c r="AR16" s="21"/>
      <c r="AS16" s="21">
        <v>4.7743322754416097E-2</v>
      </c>
      <c r="AT16" s="21">
        <v>6.0674972186588502E-2</v>
      </c>
      <c r="AU16" s="21">
        <v>8.7168210506759894E-2</v>
      </c>
      <c r="AV16" s="21">
        <v>7.5302808946323005E-2</v>
      </c>
      <c r="AW16" s="21">
        <v>7.8333302282241002E-2</v>
      </c>
      <c r="AX16" s="21"/>
      <c r="AY16" s="21">
        <v>6.1793518581379402E-2</v>
      </c>
      <c r="AZ16" s="21">
        <v>5.7525773489069502E-2</v>
      </c>
      <c r="BA16" s="21">
        <v>6.0632712554617399E-2</v>
      </c>
      <c r="BB16" s="21">
        <v>9.6961239647222003E-2</v>
      </c>
      <c r="BC16" s="21">
        <v>0.12821045046240001</v>
      </c>
      <c r="BD16" s="21"/>
      <c r="BE16" s="21">
        <v>0.19896697579141601</v>
      </c>
      <c r="BF16" s="21">
        <v>6.0744675484656299E-2</v>
      </c>
      <c r="BG16" s="21">
        <v>6.9277924128039306E-2</v>
      </c>
      <c r="BH16" s="21">
        <v>4.8634158813799303E-2</v>
      </c>
      <c r="BI16" s="21"/>
      <c r="BJ16" s="21">
        <v>8.9531533350908798E-2</v>
      </c>
      <c r="BK16" s="21">
        <v>5.8566210920711501E-2</v>
      </c>
      <c r="BL16" s="21">
        <v>6.2972180200986105E-2</v>
      </c>
      <c r="BM16" s="21">
        <v>6.2286973089446002E-2</v>
      </c>
      <c r="BN16" s="21"/>
      <c r="BO16" s="21">
        <v>9.1358497201507405E-2</v>
      </c>
      <c r="BP16" s="21">
        <v>5.2236886057845301E-2</v>
      </c>
      <c r="BQ16" s="21">
        <v>6.3777769041254595E-2</v>
      </c>
      <c r="BR16" s="21"/>
      <c r="BS16" s="21">
        <v>5.5938746336767903E-2</v>
      </c>
      <c r="BT16" s="21">
        <v>7.7307711509952096E-2</v>
      </c>
      <c r="BU16" s="21"/>
      <c r="BV16" s="21">
        <v>3.9585052615595501E-2</v>
      </c>
      <c r="BW16" s="21">
        <v>4.7963075951552699E-2</v>
      </c>
      <c r="BX16" s="21">
        <v>0.104224622512863</v>
      </c>
      <c r="BY16" s="21"/>
      <c r="BZ16" s="21">
        <v>2.3196805005328801E-2</v>
      </c>
      <c r="CA16" s="21">
        <v>2.5582009048988601E-2</v>
      </c>
    </row>
    <row r="17" spans="2:79" x14ac:dyDescent="0.3">
      <c r="B17" s="18" t="s">
        <v>191</v>
      </c>
      <c r="C17" s="22">
        <v>0.66770572961963004</v>
      </c>
      <c r="D17" s="22">
        <v>0.65317422971400596</v>
      </c>
      <c r="E17" s="22">
        <v>0.68226091705708802</v>
      </c>
      <c r="F17" s="22"/>
      <c r="G17" s="22">
        <v>0.67747022169902904</v>
      </c>
      <c r="H17" s="22">
        <v>0.720752705772576</v>
      </c>
      <c r="I17" s="22">
        <v>0.66798422193606</v>
      </c>
      <c r="J17" s="22">
        <v>0.63851026163955904</v>
      </c>
      <c r="K17" s="22">
        <v>0.62763501982205105</v>
      </c>
      <c r="L17" s="22">
        <v>0.66823318753882899</v>
      </c>
      <c r="M17" s="22"/>
      <c r="N17" s="22">
        <v>0.75597344872338201</v>
      </c>
      <c r="O17" s="22">
        <v>0.68563326283840798</v>
      </c>
      <c r="P17" s="22">
        <v>0.62664169828801997</v>
      </c>
      <c r="Q17" s="22">
        <v>0.583222420604259</v>
      </c>
      <c r="R17" s="22"/>
      <c r="S17" s="22">
        <v>0.70095781531239498</v>
      </c>
      <c r="T17" s="22">
        <v>0.70843142915815405</v>
      </c>
      <c r="U17" s="22">
        <v>0.66636593814851397</v>
      </c>
      <c r="V17" s="22">
        <v>0.60150640371729502</v>
      </c>
      <c r="W17" s="22">
        <v>0.652792342867338</v>
      </c>
      <c r="X17" s="22">
        <v>0.65617521376755095</v>
      </c>
      <c r="Y17" s="22">
        <v>0.67056975342615099</v>
      </c>
      <c r="Z17" s="22">
        <v>0.57008289079609997</v>
      </c>
      <c r="AA17" s="22">
        <v>0.71490546857708603</v>
      </c>
      <c r="AB17" s="22">
        <v>0.60267116237454599</v>
      </c>
      <c r="AC17" s="22">
        <v>0.64927723262697801</v>
      </c>
      <c r="AD17" s="22">
        <v>0.78379584773072997</v>
      </c>
      <c r="AE17" s="22"/>
      <c r="AF17" s="22">
        <v>0.58599481652414398</v>
      </c>
      <c r="AG17" s="22">
        <v>0.77185828968266701</v>
      </c>
      <c r="AH17" s="22">
        <v>0.82456175721595604</v>
      </c>
      <c r="AI17" s="22">
        <v>0.423493360522393</v>
      </c>
      <c r="AJ17" s="22">
        <v>0.71524388254440696</v>
      </c>
      <c r="AK17" s="22"/>
      <c r="AL17" s="22">
        <v>0.80970045779910904</v>
      </c>
      <c r="AM17" s="22">
        <v>0.64085391108179102</v>
      </c>
      <c r="AN17" s="22">
        <v>0.79695226146506404</v>
      </c>
      <c r="AO17" s="22">
        <v>0.47067088536770402</v>
      </c>
      <c r="AP17" s="22">
        <v>0.7394455085903</v>
      </c>
      <c r="AQ17" s="22">
        <v>0.64329167679528199</v>
      </c>
      <c r="AR17" s="22"/>
      <c r="AS17" s="22">
        <v>0.74639719765967205</v>
      </c>
      <c r="AT17" s="22">
        <v>0.69558191646330303</v>
      </c>
      <c r="AU17" s="22">
        <v>0.59087472904188798</v>
      </c>
      <c r="AV17" s="22">
        <v>0.59417893945636602</v>
      </c>
      <c r="AW17" s="22">
        <v>0.60253986223489497</v>
      </c>
      <c r="AX17" s="22"/>
      <c r="AY17" s="22">
        <v>0.68562339737181399</v>
      </c>
      <c r="AZ17" s="22">
        <v>0.70129445931175804</v>
      </c>
      <c r="BA17" s="22">
        <v>0.63733913109046603</v>
      </c>
      <c r="BB17" s="22">
        <v>0.62135353002565896</v>
      </c>
      <c r="BC17" s="22">
        <v>0.51756912383988596</v>
      </c>
      <c r="BD17" s="22"/>
      <c r="BE17" s="22">
        <v>0.40011312501240898</v>
      </c>
      <c r="BF17" s="22">
        <v>0.65266762728941896</v>
      </c>
      <c r="BG17" s="22">
        <v>0.67005543144018198</v>
      </c>
      <c r="BH17" s="22">
        <v>0.71517754912622999</v>
      </c>
      <c r="BI17" s="22"/>
      <c r="BJ17" s="22">
        <v>0.50516415806174797</v>
      </c>
      <c r="BK17" s="22">
        <v>0.710733781944064</v>
      </c>
      <c r="BL17" s="22">
        <v>0.67955695221810397</v>
      </c>
      <c r="BM17" s="22">
        <v>0.700178559980287</v>
      </c>
      <c r="BN17" s="22"/>
      <c r="BO17" s="22">
        <v>0.63447482253018095</v>
      </c>
      <c r="BP17" s="22">
        <v>0.64894943990695297</v>
      </c>
      <c r="BQ17" s="22">
        <v>0.681719044498451</v>
      </c>
      <c r="BR17" s="22"/>
      <c r="BS17" s="22">
        <v>0.69467405574565599</v>
      </c>
      <c r="BT17" s="22">
        <v>0.63831300053626305</v>
      </c>
      <c r="BU17" s="22"/>
      <c r="BV17" s="22">
        <v>0.79482760289270504</v>
      </c>
      <c r="BW17" s="22">
        <v>0.68766775603116503</v>
      </c>
      <c r="BX17" s="22">
        <v>0.570814363983979</v>
      </c>
      <c r="BY17" s="22"/>
      <c r="BZ17" s="22">
        <v>0.768939318475647</v>
      </c>
      <c r="CA17" s="22">
        <v>0.78424986726943302</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0.34240972522382601</v>
      </c>
      <c r="D9" s="17">
        <v>0.35695828959925002</v>
      </c>
      <c r="E9" s="17">
        <v>0.32812251045762197</v>
      </c>
      <c r="F9" s="17"/>
      <c r="G9" s="17">
        <v>0.19291260702826701</v>
      </c>
      <c r="H9" s="17">
        <v>0.29331457085752799</v>
      </c>
      <c r="I9" s="17">
        <v>0.36385048021704097</v>
      </c>
      <c r="J9" s="17">
        <v>0.34398075343698697</v>
      </c>
      <c r="K9" s="17">
        <v>0.414191359566494</v>
      </c>
      <c r="L9" s="17">
        <v>0.41556287822994198</v>
      </c>
      <c r="M9" s="17"/>
      <c r="N9" s="17">
        <v>0.32315502810505198</v>
      </c>
      <c r="O9" s="17">
        <v>0.32172831453401102</v>
      </c>
      <c r="P9" s="17">
        <v>0.37839121268563097</v>
      </c>
      <c r="Q9" s="17">
        <v>0.35416056277998698</v>
      </c>
      <c r="R9" s="17"/>
      <c r="S9" s="17">
        <v>0.31485206076634598</v>
      </c>
      <c r="T9" s="17">
        <v>0.33624120597734097</v>
      </c>
      <c r="U9" s="17">
        <v>0.27274586757633701</v>
      </c>
      <c r="V9" s="17">
        <v>0.37025590249697798</v>
      </c>
      <c r="W9" s="17">
        <v>0.24434247318428401</v>
      </c>
      <c r="X9" s="17">
        <v>0.344957430942746</v>
      </c>
      <c r="Y9" s="17">
        <v>0.39758488223689398</v>
      </c>
      <c r="Z9" s="17">
        <v>0.38475333626550701</v>
      </c>
      <c r="AA9" s="17">
        <v>0.29584495224771701</v>
      </c>
      <c r="AB9" s="17">
        <v>0.43566613182845898</v>
      </c>
      <c r="AC9" s="17">
        <v>0.45573154217303302</v>
      </c>
      <c r="AD9" s="17">
        <v>0.31892186358758301</v>
      </c>
      <c r="AE9" s="17"/>
      <c r="AF9" s="17">
        <v>0.43749986142636499</v>
      </c>
      <c r="AG9" s="17">
        <v>0.29599336588881398</v>
      </c>
      <c r="AH9" s="17">
        <v>0.29632322487888701</v>
      </c>
      <c r="AI9" s="17">
        <v>0.464343020815776</v>
      </c>
      <c r="AJ9" s="17">
        <v>0.32554755761118298</v>
      </c>
      <c r="AK9" s="17"/>
      <c r="AL9" s="17">
        <v>0.26672285175647098</v>
      </c>
      <c r="AM9" s="17">
        <v>0.42732955216833801</v>
      </c>
      <c r="AN9" s="17">
        <v>0.28578113056167997</v>
      </c>
      <c r="AO9" s="17">
        <v>0.46986173033573297</v>
      </c>
      <c r="AP9" s="17">
        <v>0.24601044012779999</v>
      </c>
      <c r="AQ9" s="17">
        <v>0.26929125933206</v>
      </c>
      <c r="AR9" s="17"/>
      <c r="AS9" s="17">
        <v>0.43415702831453201</v>
      </c>
      <c r="AT9" s="17">
        <v>0.34550257198856499</v>
      </c>
      <c r="AU9" s="17">
        <v>0.27422365268242199</v>
      </c>
      <c r="AV9" s="17">
        <v>0.32969945506751203</v>
      </c>
      <c r="AW9" s="17">
        <v>0.32724591514764301</v>
      </c>
      <c r="AX9" s="17"/>
      <c r="AY9" s="17">
        <v>0.47736957877559599</v>
      </c>
      <c r="AZ9" s="17">
        <v>0.30936078967456798</v>
      </c>
      <c r="BA9" s="17">
        <v>0.29031237086912698</v>
      </c>
      <c r="BB9" s="17">
        <v>0.26696751826076098</v>
      </c>
      <c r="BC9" s="17">
        <v>0.37294955574840299</v>
      </c>
      <c r="BD9" s="17"/>
      <c r="BE9" s="17">
        <v>0.36909403241963301</v>
      </c>
      <c r="BF9" s="17">
        <v>0.343033025865772</v>
      </c>
      <c r="BG9" s="17">
        <v>0.35907592438670299</v>
      </c>
      <c r="BH9" s="17">
        <v>0.31712148888957298</v>
      </c>
      <c r="BI9" s="17"/>
      <c r="BJ9" s="17">
        <v>0.398891029453535</v>
      </c>
      <c r="BK9" s="17">
        <v>0.29577692085919299</v>
      </c>
      <c r="BL9" s="17">
        <v>0.35428251644209302</v>
      </c>
      <c r="BM9" s="17">
        <v>0.33127866971400999</v>
      </c>
      <c r="BN9" s="17"/>
      <c r="BO9" s="17">
        <v>0.34423163034169202</v>
      </c>
      <c r="BP9" s="17">
        <v>0.29783427626812797</v>
      </c>
      <c r="BQ9" s="17">
        <v>0.35202877473458899</v>
      </c>
      <c r="BR9" s="17"/>
      <c r="BS9" s="17">
        <v>0.36059314506051798</v>
      </c>
      <c r="BT9" s="17">
        <v>0.319214429508825</v>
      </c>
      <c r="BU9" s="17"/>
      <c r="BV9" s="17">
        <v>0.235185556134654</v>
      </c>
      <c r="BW9" s="17">
        <v>0.340244635836225</v>
      </c>
      <c r="BX9" s="17">
        <v>0.43410331206439801</v>
      </c>
      <c r="BY9" s="17"/>
      <c r="BZ9" s="17">
        <v>0.359699308656659</v>
      </c>
      <c r="CA9" s="17">
        <v>0.352019270599293</v>
      </c>
    </row>
    <row r="10" spans="2:79" x14ac:dyDescent="0.3">
      <c r="B10" s="18" t="s">
        <v>185</v>
      </c>
      <c r="C10" s="17">
        <v>0.40814191178263298</v>
      </c>
      <c r="D10" s="17">
        <v>0.41709186820274302</v>
      </c>
      <c r="E10" s="17">
        <v>0.402168392853473</v>
      </c>
      <c r="F10" s="17"/>
      <c r="G10" s="17">
        <v>0.450841003432911</v>
      </c>
      <c r="H10" s="17">
        <v>0.38768947327034797</v>
      </c>
      <c r="I10" s="17">
        <v>0.44543509038426599</v>
      </c>
      <c r="J10" s="17">
        <v>0.40239331541693202</v>
      </c>
      <c r="K10" s="17">
        <v>0.34725404520515701</v>
      </c>
      <c r="L10" s="17">
        <v>0.411327943848114</v>
      </c>
      <c r="M10" s="17"/>
      <c r="N10" s="17">
        <v>0.43209480297019998</v>
      </c>
      <c r="O10" s="17">
        <v>0.42363274373069398</v>
      </c>
      <c r="P10" s="17">
        <v>0.39251651534732701</v>
      </c>
      <c r="Q10" s="17">
        <v>0.37791426664234501</v>
      </c>
      <c r="R10" s="17"/>
      <c r="S10" s="17">
        <v>0.403045342613014</v>
      </c>
      <c r="T10" s="17">
        <v>0.42448632487405702</v>
      </c>
      <c r="U10" s="17">
        <v>0.43460654829140499</v>
      </c>
      <c r="V10" s="17">
        <v>0.41797813273375001</v>
      </c>
      <c r="W10" s="17">
        <v>0.42399765566825998</v>
      </c>
      <c r="X10" s="17">
        <v>0.40893435803901501</v>
      </c>
      <c r="Y10" s="17">
        <v>0.366098005738208</v>
      </c>
      <c r="Z10" s="17">
        <v>0.428504748223831</v>
      </c>
      <c r="AA10" s="17">
        <v>0.464918904117198</v>
      </c>
      <c r="AB10" s="17">
        <v>0.35613155633314197</v>
      </c>
      <c r="AC10" s="17">
        <v>0.34521964306115099</v>
      </c>
      <c r="AD10" s="17">
        <v>0.35993144049988401</v>
      </c>
      <c r="AE10" s="17"/>
      <c r="AF10" s="17">
        <v>0.41221334180469299</v>
      </c>
      <c r="AG10" s="17">
        <v>0.43722418579192901</v>
      </c>
      <c r="AH10" s="17">
        <v>0.43826040878926897</v>
      </c>
      <c r="AI10" s="17">
        <v>0.35064433046876398</v>
      </c>
      <c r="AJ10" s="17">
        <v>0.32507225544163798</v>
      </c>
      <c r="AK10" s="17"/>
      <c r="AL10" s="17">
        <v>0.45878936381102903</v>
      </c>
      <c r="AM10" s="17">
        <v>0.417744421279099</v>
      </c>
      <c r="AN10" s="17">
        <v>0.432518092147816</v>
      </c>
      <c r="AO10" s="17">
        <v>0.36232941546948999</v>
      </c>
      <c r="AP10" s="17">
        <v>0.375653867053098</v>
      </c>
      <c r="AQ10" s="17">
        <v>0.42452958558494103</v>
      </c>
      <c r="AR10" s="17"/>
      <c r="AS10" s="17">
        <v>0.38514964073774899</v>
      </c>
      <c r="AT10" s="17">
        <v>0.41974629432265198</v>
      </c>
      <c r="AU10" s="17">
        <v>0.42199796411844998</v>
      </c>
      <c r="AV10" s="17">
        <v>0.38413027206323702</v>
      </c>
      <c r="AW10" s="17">
        <v>0.30435395498614198</v>
      </c>
      <c r="AX10" s="17"/>
      <c r="AY10" s="17">
        <v>0.37051521150841898</v>
      </c>
      <c r="AZ10" s="17">
        <v>0.45635762009101999</v>
      </c>
      <c r="BA10" s="17">
        <v>0.38950306347456798</v>
      </c>
      <c r="BB10" s="17">
        <v>0.38258778819976402</v>
      </c>
      <c r="BC10" s="17">
        <v>0.39011651131669001</v>
      </c>
      <c r="BD10" s="17"/>
      <c r="BE10" s="17">
        <v>0.46638056649221299</v>
      </c>
      <c r="BF10" s="17">
        <v>0.471745950935055</v>
      </c>
      <c r="BG10" s="17">
        <v>0.40553603821838402</v>
      </c>
      <c r="BH10" s="17">
        <v>0.36842357445938201</v>
      </c>
      <c r="BI10" s="17"/>
      <c r="BJ10" s="17">
        <v>0.42166995974786597</v>
      </c>
      <c r="BK10" s="17">
        <v>0.41832346100361401</v>
      </c>
      <c r="BL10" s="17">
        <v>0.40517888475616398</v>
      </c>
      <c r="BM10" s="17">
        <v>0.40857338610474803</v>
      </c>
      <c r="BN10" s="17"/>
      <c r="BO10" s="17">
        <v>0.42091160198164002</v>
      </c>
      <c r="BP10" s="17">
        <v>0.437495292232218</v>
      </c>
      <c r="BQ10" s="17">
        <v>0.40104020681129698</v>
      </c>
      <c r="BR10" s="17"/>
      <c r="BS10" s="17">
        <v>0.40228623112180401</v>
      </c>
      <c r="BT10" s="17">
        <v>0.41622244587703799</v>
      </c>
      <c r="BU10" s="17"/>
      <c r="BV10" s="17">
        <v>0.41559362785506498</v>
      </c>
      <c r="BW10" s="17">
        <v>0.41734559618457101</v>
      </c>
      <c r="BX10" s="17">
        <v>0.395458588795222</v>
      </c>
      <c r="BY10" s="17"/>
      <c r="BZ10" s="17">
        <v>0.44865671655881501</v>
      </c>
      <c r="CA10" s="17">
        <v>0.42850148210754602</v>
      </c>
    </row>
    <row r="11" spans="2:79" x14ac:dyDescent="0.3">
      <c r="B11" s="18" t="s">
        <v>186</v>
      </c>
      <c r="C11" s="17">
        <v>0.16269676148584999</v>
      </c>
      <c r="D11" s="17">
        <v>0.134223815061074</v>
      </c>
      <c r="E11" s="17">
        <v>0.189217616122793</v>
      </c>
      <c r="F11" s="17"/>
      <c r="G11" s="17">
        <v>0.21375038953918299</v>
      </c>
      <c r="H11" s="17">
        <v>0.22121242336855401</v>
      </c>
      <c r="I11" s="17">
        <v>0.127555082557788</v>
      </c>
      <c r="J11" s="17">
        <v>0.17153253518653699</v>
      </c>
      <c r="K11" s="17">
        <v>0.15007138032252201</v>
      </c>
      <c r="L11" s="17">
        <v>0.110747265755754</v>
      </c>
      <c r="M11" s="17"/>
      <c r="N11" s="17">
        <v>0.15764274833235201</v>
      </c>
      <c r="O11" s="17">
        <v>0.158964641834099</v>
      </c>
      <c r="P11" s="17">
        <v>0.15736346508316901</v>
      </c>
      <c r="Q11" s="17">
        <v>0.17771072992582801</v>
      </c>
      <c r="R11" s="17"/>
      <c r="S11" s="17">
        <v>0.18788786492661999</v>
      </c>
      <c r="T11" s="17">
        <v>0.13305034061437199</v>
      </c>
      <c r="U11" s="17">
        <v>0.198265759310535</v>
      </c>
      <c r="V11" s="17">
        <v>0.136754215805996</v>
      </c>
      <c r="W11" s="17">
        <v>0.25210324502081599</v>
      </c>
      <c r="X11" s="17">
        <v>0.17161337798485601</v>
      </c>
      <c r="Y11" s="17">
        <v>0.172997408094477</v>
      </c>
      <c r="Z11" s="17">
        <v>8.0991114164341904E-2</v>
      </c>
      <c r="AA11" s="17">
        <v>0.16160718475783101</v>
      </c>
      <c r="AB11" s="17">
        <v>0.123414838318554</v>
      </c>
      <c r="AC11" s="17">
        <v>9.6220594163468995E-2</v>
      </c>
      <c r="AD11" s="17">
        <v>0.235201793342452</v>
      </c>
      <c r="AE11" s="17"/>
      <c r="AF11" s="17">
        <v>0.12781820547695699</v>
      </c>
      <c r="AG11" s="17">
        <v>0.16473128168260001</v>
      </c>
      <c r="AH11" s="17">
        <v>0.18176134533268101</v>
      </c>
      <c r="AI11" s="17">
        <v>0.12280723612113301</v>
      </c>
      <c r="AJ11" s="17">
        <v>0.216748407668931</v>
      </c>
      <c r="AK11" s="17"/>
      <c r="AL11" s="17">
        <v>0.16002825311577301</v>
      </c>
      <c r="AM11" s="17">
        <v>0.12842094840795801</v>
      </c>
      <c r="AN11" s="17">
        <v>0.201830120570997</v>
      </c>
      <c r="AO11" s="17">
        <v>0.115420836771135</v>
      </c>
      <c r="AP11" s="17">
        <v>0.239135697484754</v>
      </c>
      <c r="AQ11" s="17">
        <v>0.18991338512620401</v>
      </c>
      <c r="AR11" s="17"/>
      <c r="AS11" s="17">
        <v>0.119370672445664</v>
      </c>
      <c r="AT11" s="17">
        <v>0.14552552649953401</v>
      </c>
      <c r="AU11" s="17">
        <v>0.215234492855988</v>
      </c>
      <c r="AV11" s="17">
        <v>0.196120900014362</v>
      </c>
      <c r="AW11" s="17">
        <v>0.16308665831522601</v>
      </c>
      <c r="AX11" s="17"/>
      <c r="AY11" s="17">
        <v>0.10134713075759499</v>
      </c>
      <c r="AZ11" s="17">
        <v>0.15456283496255999</v>
      </c>
      <c r="BA11" s="17">
        <v>0.22538120302864401</v>
      </c>
      <c r="BB11" s="17">
        <v>0.205345483552168</v>
      </c>
      <c r="BC11" s="17">
        <v>0.143167293334727</v>
      </c>
      <c r="BD11" s="17"/>
      <c r="BE11" s="17">
        <v>9.0726948281952102E-2</v>
      </c>
      <c r="BF11" s="17">
        <v>0.13463256728759199</v>
      </c>
      <c r="BG11" s="17">
        <v>0.149140004771217</v>
      </c>
      <c r="BH11" s="17">
        <v>0.20613996786537001</v>
      </c>
      <c r="BI11" s="17"/>
      <c r="BJ11" s="17">
        <v>0.10664967237058599</v>
      </c>
      <c r="BK11" s="17">
        <v>0.18933762570520399</v>
      </c>
      <c r="BL11" s="17">
        <v>0.157172948998682</v>
      </c>
      <c r="BM11" s="17">
        <v>0.17284439683716499</v>
      </c>
      <c r="BN11" s="17"/>
      <c r="BO11" s="17">
        <v>0.12793520534710801</v>
      </c>
      <c r="BP11" s="17">
        <v>0.169779480235213</v>
      </c>
      <c r="BQ11" s="17">
        <v>0.16581908371020801</v>
      </c>
      <c r="BR11" s="17"/>
      <c r="BS11" s="17">
        <v>0.166413990549305</v>
      </c>
      <c r="BT11" s="17">
        <v>0.15800560216151199</v>
      </c>
      <c r="BU11" s="17"/>
      <c r="BV11" s="17">
        <v>0.20384127083641501</v>
      </c>
      <c r="BW11" s="17">
        <v>0.16425537763727899</v>
      </c>
      <c r="BX11" s="17">
        <v>0.116067669733769</v>
      </c>
      <c r="BY11" s="17"/>
      <c r="BZ11" s="17">
        <v>0.117011536771676</v>
      </c>
      <c r="CA11" s="17">
        <v>0.13138119516941299</v>
      </c>
    </row>
    <row r="12" spans="2:79" x14ac:dyDescent="0.3">
      <c r="B12" s="18" t="s">
        <v>187</v>
      </c>
      <c r="C12" s="17">
        <v>6.5851527607232799E-2</v>
      </c>
      <c r="D12" s="17">
        <v>6.7809878839108606E-2</v>
      </c>
      <c r="E12" s="17">
        <v>6.2347273653071397E-2</v>
      </c>
      <c r="F12" s="17"/>
      <c r="G12" s="17">
        <v>0.106595641848032</v>
      </c>
      <c r="H12" s="17">
        <v>6.8548343578549303E-2</v>
      </c>
      <c r="I12" s="17">
        <v>4.71345280032315E-2</v>
      </c>
      <c r="J12" s="17">
        <v>6.5031813750404593E-2</v>
      </c>
      <c r="K12" s="17">
        <v>6.5446012636987197E-2</v>
      </c>
      <c r="L12" s="17">
        <v>5.26080398245466E-2</v>
      </c>
      <c r="M12" s="17"/>
      <c r="N12" s="17">
        <v>7.4164015535925096E-2</v>
      </c>
      <c r="O12" s="17">
        <v>7.1921903485394498E-2</v>
      </c>
      <c r="P12" s="17">
        <v>5.0714401626260897E-2</v>
      </c>
      <c r="Q12" s="17">
        <v>6.3370189932118098E-2</v>
      </c>
      <c r="R12" s="17"/>
      <c r="S12" s="17">
        <v>6.4925895840153403E-2</v>
      </c>
      <c r="T12" s="17">
        <v>8.6971259301949502E-2</v>
      </c>
      <c r="U12" s="17">
        <v>6.3600644105477E-2</v>
      </c>
      <c r="V12" s="17">
        <v>5.7531218529589097E-2</v>
      </c>
      <c r="W12" s="17">
        <v>6.5423317884002796E-2</v>
      </c>
      <c r="X12" s="17">
        <v>5.7423332235037802E-2</v>
      </c>
      <c r="Y12" s="17">
        <v>4.3781119963968801E-2</v>
      </c>
      <c r="Z12" s="17">
        <v>9.36998093143845E-2</v>
      </c>
      <c r="AA12" s="17">
        <v>6.45673846369198E-2</v>
      </c>
      <c r="AB12" s="17">
        <v>7.2898428424963205E-2</v>
      </c>
      <c r="AC12" s="17">
        <v>5.3198487712197699E-2</v>
      </c>
      <c r="AD12" s="17">
        <v>6.2756145336866798E-2</v>
      </c>
      <c r="AE12" s="17"/>
      <c r="AF12" s="17">
        <v>1.26256359022924E-2</v>
      </c>
      <c r="AG12" s="17">
        <v>7.7950389539430107E-2</v>
      </c>
      <c r="AH12" s="17">
        <v>6.3299982646683794E-2</v>
      </c>
      <c r="AI12" s="17">
        <v>5.32717262144317E-2</v>
      </c>
      <c r="AJ12" s="17">
        <v>0.123566639341</v>
      </c>
      <c r="AK12" s="17"/>
      <c r="AL12" s="17">
        <v>9.0005457640652903E-2</v>
      </c>
      <c r="AM12" s="17">
        <v>1.7487255611449901E-2</v>
      </c>
      <c r="AN12" s="17">
        <v>6.2883451890561298E-2</v>
      </c>
      <c r="AO12" s="17">
        <v>4.0145288349546102E-2</v>
      </c>
      <c r="AP12" s="17">
        <v>0.125374529163437</v>
      </c>
      <c r="AQ12" s="17">
        <v>6.6137140406757403E-2</v>
      </c>
      <c r="AR12" s="17"/>
      <c r="AS12" s="17">
        <v>5.2480861566049301E-2</v>
      </c>
      <c r="AT12" s="17">
        <v>6.8692787759556395E-2</v>
      </c>
      <c r="AU12" s="17">
        <v>6.5883406061508304E-2</v>
      </c>
      <c r="AV12" s="17">
        <v>6.3582333896610194E-2</v>
      </c>
      <c r="AW12" s="17">
        <v>0.12388926096977</v>
      </c>
      <c r="AX12" s="17"/>
      <c r="AY12" s="17">
        <v>4.2538336371004397E-2</v>
      </c>
      <c r="AZ12" s="17">
        <v>5.9144589512246201E-2</v>
      </c>
      <c r="BA12" s="17">
        <v>6.8064979078697796E-2</v>
      </c>
      <c r="BB12" s="17">
        <v>0.12332851453801599</v>
      </c>
      <c r="BC12" s="17">
        <v>4.24214761764172E-2</v>
      </c>
      <c r="BD12" s="17"/>
      <c r="BE12" s="17">
        <v>7.37984528062018E-2</v>
      </c>
      <c r="BF12" s="17">
        <v>4.2878706671735801E-2</v>
      </c>
      <c r="BG12" s="17">
        <v>6.7546470045321397E-2</v>
      </c>
      <c r="BH12" s="17">
        <v>7.5977808882627298E-2</v>
      </c>
      <c r="BI12" s="17"/>
      <c r="BJ12" s="17">
        <v>5.5276669422177897E-2</v>
      </c>
      <c r="BK12" s="17">
        <v>7.5897999505171898E-2</v>
      </c>
      <c r="BL12" s="17">
        <v>7.1831617188432603E-2</v>
      </c>
      <c r="BM12" s="17">
        <v>6.3787876683877698E-2</v>
      </c>
      <c r="BN12" s="17"/>
      <c r="BO12" s="17">
        <v>8.8273872240184806E-2</v>
      </c>
      <c r="BP12" s="17">
        <v>7.8521194407193698E-2</v>
      </c>
      <c r="BQ12" s="17">
        <v>5.9441738843935797E-2</v>
      </c>
      <c r="BR12" s="17"/>
      <c r="BS12" s="17">
        <v>5.4347092122971202E-2</v>
      </c>
      <c r="BT12" s="17">
        <v>8.0910860183333905E-2</v>
      </c>
      <c r="BU12" s="17"/>
      <c r="BV12" s="17">
        <v>0.12216558514954701</v>
      </c>
      <c r="BW12" s="17">
        <v>5.19016016813552E-2</v>
      </c>
      <c r="BX12" s="17">
        <v>4.6464085694318799E-2</v>
      </c>
      <c r="BY12" s="17"/>
      <c r="BZ12" s="17">
        <v>6.6705299412358698E-2</v>
      </c>
      <c r="CA12" s="17">
        <v>7.2277117686532694E-2</v>
      </c>
    </row>
    <row r="13" spans="2:79" x14ac:dyDescent="0.3">
      <c r="B13" s="18" t="s">
        <v>188</v>
      </c>
      <c r="C13" s="17">
        <v>1.10982241216055E-2</v>
      </c>
      <c r="D13" s="17">
        <v>1.5202978884713199E-2</v>
      </c>
      <c r="E13" s="17">
        <v>7.19350252681008E-3</v>
      </c>
      <c r="F13" s="17"/>
      <c r="G13" s="17">
        <v>2.12967410525641E-2</v>
      </c>
      <c r="H13" s="17">
        <v>1.3372670876864501E-2</v>
      </c>
      <c r="I13" s="17">
        <v>5.8898660026236197E-3</v>
      </c>
      <c r="J13" s="17">
        <v>1.07233992573185E-2</v>
      </c>
      <c r="K13" s="17">
        <v>1.03054609269022E-2</v>
      </c>
      <c r="L13" s="17">
        <v>7.5048658721924904E-3</v>
      </c>
      <c r="M13" s="17"/>
      <c r="N13" s="17">
        <v>1.1158087620711001E-2</v>
      </c>
      <c r="O13" s="17">
        <v>1.35902033975287E-2</v>
      </c>
      <c r="P13" s="17">
        <v>1.36342917882704E-2</v>
      </c>
      <c r="Q13" s="17">
        <v>6.4321380313782997E-3</v>
      </c>
      <c r="R13" s="17"/>
      <c r="S13" s="17">
        <v>2.2360277977035901E-2</v>
      </c>
      <c r="T13" s="17">
        <v>1.2470624684911899E-2</v>
      </c>
      <c r="U13" s="17">
        <v>2.4409114642777101E-2</v>
      </c>
      <c r="V13" s="17">
        <v>5.1406405912052498E-3</v>
      </c>
      <c r="W13" s="17">
        <v>6.7087568658034703E-3</v>
      </c>
      <c r="X13" s="17">
        <v>6.5039441907714301E-3</v>
      </c>
      <c r="Y13" s="17">
        <v>0</v>
      </c>
      <c r="Z13" s="17">
        <v>0</v>
      </c>
      <c r="AA13" s="17">
        <v>3.8360235886408501E-3</v>
      </c>
      <c r="AB13" s="17">
        <v>6.0085638806744897E-3</v>
      </c>
      <c r="AC13" s="17">
        <v>2.43520112210663E-2</v>
      </c>
      <c r="AD13" s="17">
        <v>2.3188757233214001E-2</v>
      </c>
      <c r="AE13" s="17"/>
      <c r="AF13" s="17">
        <v>2.4139332077479001E-3</v>
      </c>
      <c r="AG13" s="17">
        <v>1.9198757671529201E-2</v>
      </c>
      <c r="AH13" s="17">
        <v>1.38022272193191E-2</v>
      </c>
      <c r="AI13" s="17">
        <v>5.1111065284063402E-3</v>
      </c>
      <c r="AJ13" s="17">
        <v>0</v>
      </c>
      <c r="AK13" s="17"/>
      <c r="AL13" s="17">
        <v>2.0550695021331E-2</v>
      </c>
      <c r="AM13" s="17">
        <v>6.3756731423017599E-3</v>
      </c>
      <c r="AN13" s="17">
        <v>1.04228272583256E-2</v>
      </c>
      <c r="AO13" s="17">
        <v>7.6168120005233103E-3</v>
      </c>
      <c r="AP13" s="17">
        <v>6.9201873836221596E-3</v>
      </c>
      <c r="AQ13" s="17">
        <v>1.17810468426771E-2</v>
      </c>
      <c r="AR13" s="17"/>
      <c r="AS13" s="17">
        <v>5.9608284488924202E-3</v>
      </c>
      <c r="AT13" s="17">
        <v>9.5040573977296094E-3</v>
      </c>
      <c r="AU13" s="17">
        <v>8.8495118914358704E-3</v>
      </c>
      <c r="AV13" s="17">
        <v>1.7862281190851401E-2</v>
      </c>
      <c r="AW13" s="17">
        <v>8.1424210581218001E-2</v>
      </c>
      <c r="AX13" s="17"/>
      <c r="AY13" s="17">
        <v>4.4790428887251897E-3</v>
      </c>
      <c r="AZ13" s="17">
        <v>1.3323250689054199E-2</v>
      </c>
      <c r="BA13" s="17">
        <v>6.68582737353239E-3</v>
      </c>
      <c r="BB13" s="17">
        <v>1.3881131026615701E-2</v>
      </c>
      <c r="BC13" s="17">
        <v>5.1345163423763197E-2</v>
      </c>
      <c r="BD13" s="17"/>
      <c r="BE13" s="17">
        <v>0</v>
      </c>
      <c r="BF13" s="17">
        <v>2.7260146496118202E-3</v>
      </c>
      <c r="BG13" s="17">
        <v>1.0167959829220899E-2</v>
      </c>
      <c r="BH13" s="17">
        <v>1.9502968836550501E-2</v>
      </c>
      <c r="BI13" s="17"/>
      <c r="BJ13" s="17">
        <v>4.9507704943766396E-3</v>
      </c>
      <c r="BK13" s="17">
        <v>6.8120094566815198E-3</v>
      </c>
      <c r="BL13" s="17">
        <v>7.1839390454784503E-3</v>
      </c>
      <c r="BM13" s="17">
        <v>1.30912391351799E-2</v>
      </c>
      <c r="BN13" s="17"/>
      <c r="BO13" s="17">
        <v>7.5274545849532398E-3</v>
      </c>
      <c r="BP13" s="17">
        <v>1.3059515074768401E-2</v>
      </c>
      <c r="BQ13" s="17">
        <v>1.15319459958085E-2</v>
      </c>
      <c r="BR13" s="17"/>
      <c r="BS13" s="17">
        <v>1.06382815998157E-2</v>
      </c>
      <c r="BT13" s="17">
        <v>1.17584199309141E-2</v>
      </c>
      <c r="BU13" s="17"/>
      <c r="BV13" s="17">
        <v>1.81249761754501E-2</v>
      </c>
      <c r="BW13" s="17">
        <v>9.7671326973004305E-3</v>
      </c>
      <c r="BX13" s="17">
        <v>6.0843156866645601E-3</v>
      </c>
      <c r="BY13" s="17"/>
      <c r="BZ13" s="17">
        <v>7.9271386004910096E-3</v>
      </c>
      <c r="CA13" s="17">
        <v>1.58209344372146E-2</v>
      </c>
    </row>
    <row r="14" spans="2:79" x14ac:dyDescent="0.3">
      <c r="B14" s="18" t="s">
        <v>149</v>
      </c>
      <c r="C14" s="17">
        <v>9.8018497788529505E-3</v>
      </c>
      <c r="D14" s="17">
        <v>8.7131694131111596E-3</v>
      </c>
      <c r="E14" s="17">
        <v>1.09507043862301E-2</v>
      </c>
      <c r="F14" s="17"/>
      <c r="G14" s="17">
        <v>1.46036170990426E-2</v>
      </c>
      <c r="H14" s="17">
        <v>1.5862518048154799E-2</v>
      </c>
      <c r="I14" s="17">
        <v>1.0134952835050301E-2</v>
      </c>
      <c r="J14" s="17">
        <v>6.33818295182049E-3</v>
      </c>
      <c r="K14" s="17">
        <v>1.27317413419375E-2</v>
      </c>
      <c r="L14" s="17">
        <v>2.24900646945161E-3</v>
      </c>
      <c r="M14" s="17"/>
      <c r="N14" s="17">
        <v>1.7853174357606301E-3</v>
      </c>
      <c r="O14" s="17">
        <v>1.0162193018271801E-2</v>
      </c>
      <c r="P14" s="17">
        <v>7.3801134693422801E-3</v>
      </c>
      <c r="Q14" s="17">
        <v>2.04121126883435E-2</v>
      </c>
      <c r="R14" s="17"/>
      <c r="S14" s="17">
        <v>6.9285578768311599E-3</v>
      </c>
      <c r="T14" s="17">
        <v>6.7802445473683897E-3</v>
      </c>
      <c r="U14" s="17">
        <v>6.3720660734696601E-3</v>
      </c>
      <c r="V14" s="17">
        <v>1.2339889842481E-2</v>
      </c>
      <c r="W14" s="17">
        <v>7.4245513768336499E-3</v>
      </c>
      <c r="X14" s="17">
        <v>1.0567556607574399E-2</v>
      </c>
      <c r="Y14" s="17">
        <v>1.9538583966452101E-2</v>
      </c>
      <c r="Z14" s="17">
        <v>1.20509920319361E-2</v>
      </c>
      <c r="AA14" s="17">
        <v>9.2255506516930406E-3</v>
      </c>
      <c r="AB14" s="17">
        <v>5.8804812142069299E-3</v>
      </c>
      <c r="AC14" s="17">
        <v>2.5277721669083601E-2</v>
      </c>
      <c r="AD14" s="17">
        <v>0</v>
      </c>
      <c r="AE14" s="17"/>
      <c r="AF14" s="17">
        <v>7.4290221819445102E-3</v>
      </c>
      <c r="AG14" s="17">
        <v>4.9020194256973104E-3</v>
      </c>
      <c r="AH14" s="17">
        <v>6.5528111331602896E-3</v>
      </c>
      <c r="AI14" s="17">
        <v>3.8225798514894601E-3</v>
      </c>
      <c r="AJ14" s="17">
        <v>9.0651399372484696E-3</v>
      </c>
      <c r="AK14" s="17"/>
      <c r="AL14" s="17">
        <v>3.90337865474391E-3</v>
      </c>
      <c r="AM14" s="17">
        <v>2.6421493908531002E-3</v>
      </c>
      <c r="AN14" s="17">
        <v>6.5643775706201099E-3</v>
      </c>
      <c r="AO14" s="17">
        <v>4.6259170735722596E-3</v>
      </c>
      <c r="AP14" s="17">
        <v>6.9052787872884202E-3</v>
      </c>
      <c r="AQ14" s="17">
        <v>3.8347582707359801E-2</v>
      </c>
      <c r="AR14" s="17"/>
      <c r="AS14" s="17">
        <v>2.8809684871136101E-3</v>
      </c>
      <c r="AT14" s="17">
        <v>1.10287620319637E-2</v>
      </c>
      <c r="AU14" s="17">
        <v>1.3810972390195001E-2</v>
      </c>
      <c r="AV14" s="17">
        <v>8.6047577674264498E-3</v>
      </c>
      <c r="AW14" s="17">
        <v>0</v>
      </c>
      <c r="AX14" s="17"/>
      <c r="AY14" s="17">
        <v>3.7506996986599E-3</v>
      </c>
      <c r="AZ14" s="17">
        <v>7.2509150705517E-3</v>
      </c>
      <c r="BA14" s="17">
        <v>2.0052556175430399E-2</v>
      </c>
      <c r="BB14" s="17">
        <v>7.8895644226750494E-3</v>
      </c>
      <c r="BC14" s="17">
        <v>0</v>
      </c>
      <c r="BD14" s="17"/>
      <c r="BE14" s="17">
        <v>0</v>
      </c>
      <c r="BF14" s="17">
        <v>4.98373459023339E-3</v>
      </c>
      <c r="BG14" s="17">
        <v>8.5336027491538392E-3</v>
      </c>
      <c r="BH14" s="17">
        <v>1.2834191066496499E-2</v>
      </c>
      <c r="BI14" s="17"/>
      <c r="BJ14" s="17">
        <v>1.2561898511458299E-2</v>
      </c>
      <c r="BK14" s="17">
        <v>1.3851983470135601E-2</v>
      </c>
      <c r="BL14" s="17">
        <v>4.3500935691491802E-3</v>
      </c>
      <c r="BM14" s="17">
        <v>1.0424431525018501E-2</v>
      </c>
      <c r="BN14" s="17"/>
      <c r="BO14" s="17">
        <v>1.1120235504421899E-2</v>
      </c>
      <c r="BP14" s="17">
        <v>3.3102417824785002E-3</v>
      </c>
      <c r="BQ14" s="17">
        <v>1.01382499041628E-2</v>
      </c>
      <c r="BR14" s="17"/>
      <c r="BS14" s="17">
        <v>5.7212595455860401E-3</v>
      </c>
      <c r="BT14" s="17">
        <v>1.3888242338376501E-2</v>
      </c>
      <c r="BU14" s="17"/>
      <c r="BV14" s="17">
        <v>5.0889838488693299E-3</v>
      </c>
      <c r="BW14" s="17">
        <v>1.6485655963269501E-2</v>
      </c>
      <c r="BX14" s="17">
        <v>1.8220280256273499E-3</v>
      </c>
      <c r="BY14" s="17"/>
      <c r="BZ14" s="17">
        <v>0</v>
      </c>
      <c r="CA14" s="17">
        <v>0</v>
      </c>
    </row>
    <row r="15" spans="2:79" x14ac:dyDescent="0.3">
      <c r="B15" s="18" t="s">
        <v>189</v>
      </c>
      <c r="C15" s="21">
        <v>0.75055163700645899</v>
      </c>
      <c r="D15" s="21">
        <v>0.77405015780199304</v>
      </c>
      <c r="E15" s="21">
        <v>0.73029090331109603</v>
      </c>
      <c r="F15" s="21"/>
      <c r="G15" s="21">
        <v>0.64375361046117796</v>
      </c>
      <c r="H15" s="21">
        <v>0.68100404412787696</v>
      </c>
      <c r="I15" s="21">
        <v>0.80928557060130701</v>
      </c>
      <c r="J15" s="21">
        <v>0.74637406885391899</v>
      </c>
      <c r="K15" s="21">
        <v>0.76144540477165101</v>
      </c>
      <c r="L15" s="21">
        <v>0.82689082207805598</v>
      </c>
      <c r="M15" s="21"/>
      <c r="N15" s="21">
        <v>0.75524983107525201</v>
      </c>
      <c r="O15" s="21">
        <v>0.745361058264706</v>
      </c>
      <c r="P15" s="21">
        <v>0.77090772803295804</v>
      </c>
      <c r="Q15" s="21">
        <v>0.73207482942233204</v>
      </c>
      <c r="R15" s="21"/>
      <c r="S15" s="21">
        <v>0.71789740337935903</v>
      </c>
      <c r="T15" s="21">
        <v>0.76072753085139799</v>
      </c>
      <c r="U15" s="21">
        <v>0.707352415867742</v>
      </c>
      <c r="V15" s="21">
        <v>0.78823403523072899</v>
      </c>
      <c r="W15" s="21">
        <v>0.66834012885254401</v>
      </c>
      <c r="X15" s="21">
        <v>0.75389178898176001</v>
      </c>
      <c r="Y15" s="21">
        <v>0.76368288797510198</v>
      </c>
      <c r="Z15" s="21">
        <v>0.81325808448933701</v>
      </c>
      <c r="AA15" s="21">
        <v>0.76076385636491495</v>
      </c>
      <c r="AB15" s="21">
        <v>0.79179768816160201</v>
      </c>
      <c r="AC15" s="21">
        <v>0.80095118523418396</v>
      </c>
      <c r="AD15" s="21">
        <v>0.67885330408746702</v>
      </c>
      <c r="AE15" s="21"/>
      <c r="AF15" s="21">
        <v>0.84971320323105903</v>
      </c>
      <c r="AG15" s="21">
        <v>0.73321755168074298</v>
      </c>
      <c r="AH15" s="21">
        <v>0.73458363366815604</v>
      </c>
      <c r="AI15" s="21">
        <v>0.81498735128454003</v>
      </c>
      <c r="AJ15" s="21">
        <v>0.65061981305282002</v>
      </c>
      <c r="AK15" s="21"/>
      <c r="AL15" s="21">
        <v>0.72551221556750001</v>
      </c>
      <c r="AM15" s="21">
        <v>0.84507397344743695</v>
      </c>
      <c r="AN15" s="21">
        <v>0.71829922270949598</v>
      </c>
      <c r="AO15" s="21">
        <v>0.83219114580522302</v>
      </c>
      <c r="AP15" s="21">
        <v>0.62166430718089805</v>
      </c>
      <c r="AQ15" s="21">
        <v>0.69382084491700102</v>
      </c>
      <c r="AR15" s="21"/>
      <c r="AS15" s="21">
        <v>0.819306669052281</v>
      </c>
      <c r="AT15" s="21">
        <v>0.76524886631121702</v>
      </c>
      <c r="AU15" s="21">
        <v>0.69622161680087302</v>
      </c>
      <c r="AV15" s="21">
        <v>0.71382972713074899</v>
      </c>
      <c r="AW15" s="21">
        <v>0.63159987013378505</v>
      </c>
      <c r="AX15" s="21"/>
      <c r="AY15" s="21">
        <v>0.84788479028401598</v>
      </c>
      <c r="AZ15" s="21">
        <v>0.76571840976558803</v>
      </c>
      <c r="BA15" s="21">
        <v>0.67981543434369496</v>
      </c>
      <c r="BB15" s="21">
        <v>0.64955530646052495</v>
      </c>
      <c r="BC15" s="21">
        <v>0.76306606706509195</v>
      </c>
      <c r="BD15" s="21"/>
      <c r="BE15" s="21">
        <v>0.83547459891184594</v>
      </c>
      <c r="BF15" s="21">
        <v>0.814778976800827</v>
      </c>
      <c r="BG15" s="21">
        <v>0.76461196260508701</v>
      </c>
      <c r="BH15" s="21">
        <v>0.68554506334895504</v>
      </c>
      <c r="BI15" s="21"/>
      <c r="BJ15" s="21">
        <v>0.82056098920140097</v>
      </c>
      <c r="BK15" s="21">
        <v>0.714100381862807</v>
      </c>
      <c r="BL15" s="21">
        <v>0.759461401198258</v>
      </c>
      <c r="BM15" s="21">
        <v>0.73985205581875901</v>
      </c>
      <c r="BN15" s="21"/>
      <c r="BO15" s="21">
        <v>0.76514323232333203</v>
      </c>
      <c r="BP15" s="21">
        <v>0.73532956850034603</v>
      </c>
      <c r="BQ15" s="21">
        <v>0.75306898154588497</v>
      </c>
      <c r="BR15" s="21"/>
      <c r="BS15" s="21">
        <v>0.76287937618232204</v>
      </c>
      <c r="BT15" s="21">
        <v>0.735436875385864</v>
      </c>
      <c r="BU15" s="21"/>
      <c r="BV15" s="21">
        <v>0.65077918398971901</v>
      </c>
      <c r="BW15" s="21">
        <v>0.75759023202079601</v>
      </c>
      <c r="BX15" s="21">
        <v>0.82956190085962001</v>
      </c>
      <c r="BY15" s="21"/>
      <c r="BZ15" s="21">
        <v>0.80835602521547401</v>
      </c>
      <c r="CA15" s="21">
        <v>0.78052075270683896</v>
      </c>
    </row>
    <row r="16" spans="2:79" x14ac:dyDescent="0.3">
      <c r="B16" s="18" t="s">
        <v>190</v>
      </c>
      <c r="C16" s="21">
        <v>7.6949751728838306E-2</v>
      </c>
      <c r="D16" s="21">
        <v>8.3012857723821706E-2</v>
      </c>
      <c r="E16" s="21">
        <v>6.9540776179881497E-2</v>
      </c>
      <c r="F16" s="21"/>
      <c r="G16" s="21">
        <v>0.12789238290059601</v>
      </c>
      <c r="H16" s="21">
        <v>8.1921014455413804E-2</v>
      </c>
      <c r="I16" s="21">
        <v>5.3024394005855097E-2</v>
      </c>
      <c r="J16" s="21">
        <v>7.5755213007723005E-2</v>
      </c>
      <c r="K16" s="21">
        <v>7.5751473563889393E-2</v>
      </c>
      <c r="L16" s="21">
        <v>6.0112905696739098E-2</v>
      </c>
      <c r="M16" s="21"/>
      <c r="N16" s="21">
        <v>8.5322103156636006E-2</v>
      </c>
      <c r="O16" s="21">
        <v>8.5512106882923294E-2</v>
      </c>
      <c r="P16" s="21">
        <v>6.4348693414531394E-2</v>
      </c>
      <c r="Q16" s="21">
        <v>6.9802327963496294E-2</v>
      </c>
      <c r="R16" s="21"/>
      <c r="S16" s="21">
        <v>8.7286173817189297E-2</v>
      </c>
      <c r="T16" s="21">
        <v>9.9441883986861407E-2</v>
      </c>
      <c r="U16" s="21">
        <v>8.8009758748253994E-2</v>
      </c>
      <c r="V16" s="21">
        <v>6.2671859120794302E-2</v>
      </c>
      <c r="W16" s="21">
        <v>7.2132074749806194E-2</v>
      </c>
      <c r="X16" s="21">
        <v>6.3927276425809296E-2</v>
      </c>
      <c r="Y16" s="21">
        <v>4.3781119963968801E-2</v>
      </c>
      <c r="Z16" s="21">
        <v>9.36998093143845E-2</v>
      </c>
      <c r="AA16" s="21">
        <v>6.8403408225560694E-2</v>
      </c>
      <c r="AB16" s="21">
        <v>7.8906992305637705E-2</v>
      </c>
      <c r="AC16" s="21">
        <v>7.7550498933264003E-2</v>
      </c>
      <c r="AD16" s="21">
        <v>8.5944902570080806E-2</v>
      </c>
      <c r="AE16" s="21"/>
      <c r="AF16" s="21">
        <v>1.5039569110040301E-2</v>
      </c>
      <c r="AG16" s="21">
        <v>9.7149147210959297E-2</v>
      </c>
      <c r="AH16" s="21">
        <v>7.7102209866002802E-2</v>
      </c>
      <c r="AI16" s="21">
        <v>5.8382832742838002E-2</v>
      </c>
      <c r="AJ16" s="21">
        <v>0.123566639341</v>
      </c>
      <c r="AK16" s="21"/>
      <c r="AL16" s="21">
        <v>0.110556152661984</v>
      </c>
      <c r="AM16" s="21">
        <v>2.3862928753751698E-2</v>
      </c>
      <c r="AN16" s="21">
        <v>7.3306279148886794E-2</v>
      </c>
      <c r="AO16" s="21">
        <v>4.7762100350069503E-2</v>
      </c>
      <c r="AP16" s="21">
        <v>0.13229471654705899</v>
      </c>
      <c r="AQ16" s="21">
        <v>7.7918187249434501E-2</v>
      </c>
      <c r="AR16" s="21"/>
      <c r="AS16" s="21">
        <v>5.8441690014941698E-2</v>
      </c>
      <c r="AT16" s="21">
        <v>7.8196845157286005E-2</v>
      </c>
      <c r="AU16" s="21">
        <v>7.4732917952944206E-2</v>
      </c>
      <c r="AV16" s="21">
        <v>8.1444615087461703E-2</v>
      </c>
      <c r="AW16" s="21">
        <v>0.205313471550988</v>
      </c>
      <c r="AX16" s="21"/>
      <c r="AY16" s="21">
        <v>4.70173792597295E-2</v>
      </c>
      <c r="AZ16" s="21">
        <v>7.2467840201300399E-2</v>
      </c>
      <c r="BA16" s="21">
        <v>7.4750806452230201E-2</v>
      </c>
      <c r="BB16" s="21">
        <v>0.137209645564632</v>
      </c>
      <c r="BC16" s="21">
        <v>9.3766639600180404E-2</v>
      </c>
      <c r="BD16" s="21"/>
      <c r="BE16" s="21">
        <v>7.37984528062018E-2</v>
      </c>
      <c r="BF16" s="21">
        <v>4.5604721321347602E-2</v>
      </c>
      <c r="BG16" s="21">
        <v>7.7714429874542204E-2</v>
      </c>
      <c r="BH16" s="21">
        <v>9.5480777719177706E-2</v>
      </c>
      <c r="BI16" s="21"/>
      <c r="BJ16" s="21">
        <v>6.0227439916554597E-2</v>
      </c>
      <c r="BK16" s="21">
        <v>8.2710008961853501E-2</v>
      </c>
      <c r="BL16" s="21">
        <v>7.9015556233911002E-2</v>
      </c>
      <c r="BM16" s="21">
        <v>7.68791158190575E-2</v>
      </c>
      <c r="BN16" s="21"/>
      <c r="BO16" s="21">
        <v>9.5801326825138006E-2</v>
      </c>
      <c r="BP16" s="21">
        <v>9.1580709481962105E-2</v>
      </c>
      <c r="BQ16" s="21">
        <v>7.0973684839744297E-2</v>
      </c>
      <c r="BR16" s="21"/>
      <c r="BS16" s="21">
        <v>6.4985373722786899E-2</v>
      </c>
      <c r="BT16" s="21">
        <v>9.2669280114248007E-2</v>
      </c>
      <c r="BU16" s="21"/>
      <c r="BV16" s="21">
        <v>0.14029056132499701</v>
      </c>
      <c r="BW16" s="21">
        <v>6.16687343786557E-2</v>
      </c>
      <c r="BX16" s="21">
        <v>5.2548401380983399E-2</v>
      </c>
      <c r="BY16" s="21"/>
      <c r="BZ16" s="21">
        <v>7.4632438012849703E-2</v>
      </c>
      <c r="CA16" s="21">
        <v>8.80980521237473E-2</v>
      </c>
    </row>
    <row r="17" spans="2:79" x14ac:dyDescent="0.3">
      <c r="B17" s="18" t="s">
        <v>191</v>
      </c>
      <c r="C17" s="22">
        <v>0.67360188527762099</v>
      </c>
      <c r="D17" s="22">
        <v>0.69103730007817199</v>
      </c>
      <c r="E17" s="22">
        <v>0.66075012713121395</v>
      </c>
      <c r="F17" s="22"/>
      <c r="G17" s="22">
        <v>0.51586122756058195</v>
      </c>
      <c r="H17" s="22">
        <v>0.59908302967246296</v>
      </c>
      <c r="I17" s="22">
        <v>0.756261176595452</v>
      </c>
      <c r="J17" s="22">
        <v>0.67061885584619596</v>
      </c>
      <c r="K17" s="22">
        <v>0.68569393120776201</v>
      </c>
      <c r="L17" s="22">
        <v>0.76677791638131598</v>
      </c>
      <c r="M17" s="22"/>
      <c r="N17" s="22">
        <v>0.66992772791861599</v>
      </c>
      <c r="O17" s="22">
        <v>0.65984895138178301</v>
      </c>
      <c r="P17" s="22">
        <v>0.70655903461842595</v>
      </c>
      <c r="Q17" s="22">
        <v>0.66227250145883498</v>
      </c>
      <c r="R17" s="22"/>
      <c r="S17" s="22">
        <v>0.63061122956216997</v>
      </c>
      <c r="T17" s="22">
        <v>0.66128564686453695</v>
      </c>
      <c r="U17" s="22">
        <v>0.61934265711948799</v>
      </c>
      <c r="V17" s="22">
        <v>0.72556217610993501</v>
      </c>
      <c r="W17" s="22">
        <v>0.59620805410273803</v>
      </c>
      <c r="X17" s="22">
        <v>0.68996451255595104</v>
      </c>
      <c r="Y17" s="22">
        <v>0.71990176801113304</v>
      </c>
      <c r="Z17" s="22">
        <v>0.71955827517495297</v>
      </c>
      <c r="AA17" s="22">
        <v>0.69236044813935405</v>
      </c>
      <c r="AB17" s="22">
        <v>0.71289069585596399</v>
      </c>
      <c r="AC17" s="22">
        <v>0.72340068630092003</v>
      </c>
      <c r="AD17" s="22">
        <v>0.592908401517387</v>
      </c>
      <c r="AE17" s="22"/>
      <c r="AF17" s="22">
        <v>0.83467363412101803</v>
      </c>
      <c r="AG17" s="22">
        <v>0.63606840446978397</v>
      </c>
      <c r="AH17" s="22">
        <v>0.65748142380215302</v>
      </c>
      <c r="AI17" s="22">
        <v>0.75660451854170196</v>
      </c>
      <c r="AJ17" s="22">
        <v>0.52705317371182103</v>
      </c>
      <c r="AK17" s="22"/>
      <c r="AL17" s="22">
        <v>0.61495606290551597</v>
      </c>
      <c r="AM17" s="22">
        <v>0.821211044693685</v>
      </c>
      <c r="AN17" s="22">
        <v>0.64499294356060899</v>
      </c>
      <c r="AO17" s="22">
        <v>0.78442904545515302</v>
      </c>
      <c r="AP17" s="22">
        <v>0.48936959063384</v>
      </c>
      <c r="AQ17" s="22">
        <v>0.61590265766756702</v>
      </c>
      <c r="AR17" s="22"/>
      <c r="AS17" s="22">
        <v>0.76086497903733896</v>
      </c>
      <c r="AT17" s="22">
        <v>0.68705202115393105</v>
      </c>
      <c r="AU17" s="22">
        <v>0.62148869884792801</v>
      </c>
      <c r="AV17" s="22">
        <v>0.63238511204328796</v>
      </c>
      <c r="AW17" s="22">
        <v>0.42628639858279699</v>
      </c>
      <c r="AX17" s="22"/>
      <c r="AY17" s="22">
        <v>0.80086741102428605</v>
      </c>
      <c r="AZ17" s="22">
        <v>0.69325056956428799</v>
      </c>
      <c r="BA17" s="22">
        <v>0.60506462789146498</v>
      </c>
      <c r="BB17" s="22">
        <v>0.51234566089589195</v>
      </c>
      <c r="BC17" s="22">
        <v>0.669299427464912</v>
      </c>
      <c r="BD17" s="22"/>
      <c r="BE17" s="22">
        <v>0.76167614610564405</v>
      </c>
      <c r="BF17" s="22">
        <v>0.76917425547947904</v>
      </c>
      <c r="BG17" s="22">
        <v>0.68689753273054499</v>
      </c>
      <c r="BH17" s="22">
        <v>0.59006428562977797</v>
      </c>
      <c r="BI17" s="22"/>
      <c r="BJ17" s="22">
        <v>0.76033354928484698</v>
      </c>
      <c r="BK17" s="22">
        <v>0.63139037290095301</v>
      </c>
      <c r="BL17" s="22">
        <v>0.68044584496434701</v>
      </c>
      <c r="BM17" s="22">
        <v>0.66297293999970097</v>
      </c>
      <c r="BN17" s="22"/>
      <c r="BO17" s="22">
        <v>0.66934190549819395</v>
      </c>
      <c r="BP17" s="22">
        <v>0.64374885901838397</v>
      </c>
      <c r="BQ17" s="22">
        <v>0.682095296706141</v>
      </c>
      <c r="BR17" s="22"/>
      <c r="BS17" s="22">
        <v>0.69789400245953503</v>
      </c>
      <c r="BT17" s="22">
        <v>0.64276759527161598</v>
      </c>
      <c r="BU17" s="22"/>
      <c r="BV17" s="22">
        <v>0.51048862266472195</v>
      </c>
      <c r="BW17" s="22">
        <v>0.69592149764213995</v>
      </c>
      <c r="BX17" s="22">
        <v>0.77701349947863696</v>
      </c>
      <c r="BY17" s="22"/>
      <c r="BZ17" s="22">
        <v>0.73372358720262498</v>
      </c>
      <c r="CA17" s="22">
        <v>0.69242270058309197</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7.5137427701347306E-2</v>
      </c>
      <c r="D9" s="17">
        <v>8.7066344060227494E-2</v>
      </c>
      <c r="E9" s="17">
        <v>6.3220692747916196E-2</v>
      </c>
      <c r="F9" s="17"/>
      <c r="G9" s="17">
        <v>0.127196730609137</v>
      </c>
      <c r="H9" s="17">
        <v>0.12763276662904999</v>
      </c>
      <c r="I9" s="17">
        <v>0.123406533225554</v>
      </c>
      <c r="J9" s="17">
        <v>2.2799482294587E-2</v>
      </c>
      <c r="K9" s="17">
        <v>3.5610086362753701E-2</v>
      </c>
      <c r="L9" s="17">
        <v>2.7346492397837301E-2</v>
      </c>
      <c r="M9" s="17"/>
      <c r="N9" s="17">
        <v>0.10479741552075</v>
      </c>
      <c r="O9" s="17">
        <v>6.59254328585058E-2</v>
      </c>
      <c r="P9" s="17">
        <v>5.4243415822259701E-2</v>
      </c>
      <c r="Q9" s="17">
        <v>7.2574594500571799E-2</v>
      </c>
      <c r="R9" s="17"/>
      <c r="S9" s="17">
        <v>0.10819182386018</v>
      </c>
      <c r="T9" s="17">
        <v>3.6587822725366599E-2</v>
      </c>
      <c r="U9" s="17">
        <v>0.11990347421755</v>
      </c>
      <c r="V9" s="17">
        <v>6.6492157397847904E-2</v>
      </c>
      <c r="W9" s="17">
        <v>9.57488564916089E-2</v>
      </c>
      <c r="X9" s="17">
        <v>7.8565377717419199E-2</v>
      </c>
      <c r="Y9" s="17">
        <v>5.5479065038030802E-2</v>
      </c>
      <c r="Z9" s="17">
        <v>0.100484201156776</v>
      </c>
      <c r="AA9" s="17">
        <v>6.7497725300012704E-2</v>
      </c>
      <c r="AB9" s="17">
        <v>5.0959920682684401E-2</v>
      </c>
      <c r="AC9" s="17">
        <v>7.2527846591722595E-2</v>
      </c>
      <c r="AD9" s="17">
        <v>5.9628166373798398E-2</v>
      </c>
      <c r="AE9" s="17"/>
      <c r="AF9" s="17">
        <v>7.0871621351674602E-2</v>
      </c>
      <c r="AG9" s="17">
        <v>0.102246564967662</v>
      </c>
      <c r="AH9" s="17">
        <v>3.52723171602079E-2</v>
      </c>
      <c r="AI9" s="17">
        <v>5.5347805222116998E-2</v>
      </c>
      <c r="AJ9" s="17">
        <v>8.5895766998357201E-2</v>
      </c>
      <c r="AK9" s="17"/>
      <c r="AL9" s="17">
        <v>0.123743123638218</v>
      </c>
      <c r="AM9" s="17">
        <v>9.6549965922719805E-2</v>
      </c>
      <c r="AN9" s="17">
        <v>5.6928135002706798E-2</v>
      </c>
      <c r="AO9" s="17">
        <v>5.2626735979010103E-2</v>
      </c>
      <c r="AP9" s="17">
        <v>4.7709280972419402E-2</v>
      </c>
      <c r="AQ9" s="17">
        <v>5.2647498895914698E-2</v>
      </c>
      <c r="AR9" s="17"/>
      <c r="AS9" s="17">
        <v>0.13421141831316399</v>
      </c>
      <c r="AT9" s="17">
        <v>6.7585219139735406E-2</v>
      </c>
      <c r="AU9" s="17">
        <v>4.3714139317990099E-2</v>
      </c>
      <c r="AV9" s="17">
        <v>6.1864442456429899E-2</v>
      </c>
      <c r="AW9" s="17">
        <v>0.19076173217585199</v>
      </c>
      <c r="AX9" s="17"/>
      <c r="AY9" s="17">
        <v>0.10274130831983699</v>
      </c>
      <c r="AZ9" s="17">
        <v>6.3551083357089005E-2</v>
      </c>
      <c r="BA9" s="17">
        <v>7.8853651859694895E-2</v>
      </c>
      <c r="BB9" s="17">
        <v>6.2792611613254903E-2</v>
      </c>
      <c r="BC9" s="17">
        <v>4.4446721853451901E-2</v>
      </c>
      <c r="BD9" s="17"/>
      <c r="BE9" s="17">
        <v>8.9471430600935695E-2</v>
      </c>
      <c r="BF9" s="17">
        <v>0.103979708475303</v>
      </c>
      <c r="BG9" s="17">
        <v>6.01610503365754E-2</v>
      </c>
      <c r="BH9" s="17">
        <v>8.1818301055526399E-2</v>
      </c>
      <c r="BI9" s="17"/>
      <c r="BJ9" s="17">
        <v>8.5236197228685404E-2</v>
      </c>
      <c r="BK9" s="17">
        <v>0.14867166089309999</v>
      </c>
      <c r="BL9" s="17">
        <v>6.2574788653568802E-2</v>
      </c>
      <c r="BM9" s="17">
        <v>6.8101855078792101E-2</v>
      </c>
      <c r="BN9" s="17"/>
      <c r="BO9" s="17">
        <v>0.14114974016974599</v>
      </c>
      <c r="BP9" s="17">
        <v>6.9734896181820993E-2</v>
      </c>
      <c r="BQ9" s="17">
        <v>6.2803130634208004E-2</v>
      </c>
      <c r="BR9" s="17"/>
      <c r="BS9" s="17">
        <v>7.1564060630211299E-2</v>
      </c>
      <c r="BT9" s="17">
        <v>7.9110376539019506E-2</v>
      </c>
      <c r="BU9" s="17"/>
      <c r="BV9" s="17">
        <v>6.5275688927513995E-2</v>
      </c>
      <c r="BW9" s="17">
        <v>6.3775512876052001E-2</v>
      </c>
      <c r="BX9" s="17">
        <v>0.103291266636447</v>
      </c>
      <c r="BY9" s="17"/>
      <c r="BZ9" s="17">
        <v>9.9086893820383104E-2</v>
      </c>
      <c r="CA9" s="17">
        <v>0.17038091359339</v>
      </c>
    </row>
    <row r="10" spans="2:79" x14ac:dyDescent="0.3">
      <c r="B10" s="18" t="s">
        <v>185</v>
      </c>
      <c r="C10" s="17">
        <v>0.18861722372373299</v>
      </c>
      <c r="D10" s="17">
        <v>0.17970428476871</v>
      </c>
      <c r="E10" s="17">
        <v>0.19898554911094099</v>
      </c>
      <c r="F10" s="17"/>
      <c r="G10" s="17">
        <v>0.25566982948529698</v>
      </c>
      <c r="H10" s="17">
        <v>0.25492259612144702</v>
      </c>
      <c r="I10" s="17">
        <v>0.213917727937671</v>
      </c>
      <c r="J10" s="17">
        <v>0.20136884360999799</v>
      </c>
      <c r="K10" s="17">
        <v>0.12186336737122801</v>
      </c>
      <c r="L10" s="17">
        <v>0.103481848272843</v>
      </c>
      <c r="M10" s="17"/>
      <c r="N10" s="17">
        <v>0.166699464115933</v>
      </c>
      <c r="O10" s="17">
        <v>0.19658575561827599</v>
      </c>
      <c r="P10" s="17">
        <v>0.19851120696633201</v>
      </c>
      <c r="Q10" s="17">
        <v>0.197222920789417</v>
      </c>
      <c r="R10" s="17"/>
      <c r="S10" s="17">
        <v>0.184218214593587</v>
      </c>
      <c r="T10" s="17">
        <v>0.194007635051168</v>
      </c>
      <c r="U10" s="17">
        <v>0.155929420453191</v>
      </c>
      <c r="V10" s="17">
        <v>0.150402189647448</v>
      </c>
      <c r="W10" s="17">
        <v>0.23469465546547399</v>
      </c>
      <c r="X10" s="17">
        <v>0.196953296328159</v>
      </c>
      <c r="Y10" s="17">
        <v>0.13051675150713599</v>
      </c>
      <c r="Z10" s="17">
        <v>0.14295466402482301</v>
      </c>
      <c r="AA10" s="17">
        <v>0.24157120325324599</v>
      </c>
      <c r="AB10" s="17">
        <v>0.238810653382479</v>
      </c>
      <c r="AC10" s="17">
        <v>0.14133589330334201</v>
      </c>
      <c r="AD10" s="17">
        <v>0.20524983899910401</v>
      </c>
      <c r="AE10" s="17"/>
      <c r="AF10" s="17">
        <v>0.194127137979868</v>
      </c>
      <c r="AG10" s="17">
        <v>0.202914313590523</v>
      </c>
      <c r="AH10" s="17">
        <v>0.186292889906603</v>
      </c>
      <c r="AI10" s="17">
        <v>0.227996688807307</v>
      </c>
      <c r="AJ10" s="17">
        <v>0.17911199793168001</v>
      </c>
      <c r="AK10" s="17"/>
      <c r="AL10" s="17">
        <v>0.21703176490914</v>
      </c>
      <c r="AM10" s="17">
        <v>0.21536276582094899</v>
      </c>
      <c r="AN10" s="17">
        <v>0.21251912902980599</v>
      </c>
      <c r="AO10" s="17">
        <v>0.20152436379562799</v>
      </c>
      <c r="AP10" s="17">
        <v>0.124703956919843</v>
      </c>
      <c r="AQ10" s="17">
        <v>0.108774686822974</v>
      </c>
      <c r="AR10" s="17"/>
      <c r="AS10" s="17">
        <v>0.17730561235343201</v>
      </c>
      <c r="AT10" s="17">
        <v>0.20304117708678299</v>
      </c>
      <c r="AU10" s="17">
        <v>0.19229661028797801</v>
      </c>
      <c r="AV10" s="17">
        <v>0.15637845040475501</v>
      </c>
      <c r="AW10" s="17">
        <v>8.1292169447050699E-2</v>
      </c>
      <c r="AX10" s="17"/>
      <c r="AY10" s="17">
        <v>0.142632949243336</v>
      </c>
      <c r="AZ10" s="17">
        <v>0.2072135441862</v>
      </c>
      <c r="BA10" s="17">
        <v>0.208514359655499</v>
      </c>
      <c r="BB10" s="17">
        <v>0.213508669707518</v>
      </c>
      <c r="BC10" s="17">
        <v>9.9495672958648598E-2</v>
      </c>
      <c r="BD10" s="17"/>
      <c r="BE10" s="17">
        <v>0.23590951483828701</v>
      </c>
      <c r="BF10" s="17">
        <v>0.18428221749403001</v>
      </c>
      <c r="BG10" s="17">
        <v>0.19081030383605399</v>
      </c>
      <c r="BH10" s="17">
        <v>0.17746190495512501</v>
      </c>
      <c r="BI10" s="17"/>
      <c r="BJ10" s="17">
        <v>0.18229701590768799</v>
      </c>
      <c r="BK10" s="17">
        <v>0.231794802535609</v>
      </c>
      <c r="BL10" s="17">
        <v>0.169987959375862</v>
      </c>
      <c r="BM10" s="17">
        <v>0.19240851263620301</v>
      </c>
      <c r="BN10" s="17"/>
      <c r="BO10" s="17">
        <v>0.20544428395393499</v>
      </c>
      <c r="BP10" s="17">
        <v>0.22286282967282001</v>
      </c>
      <c r="BQ10" s="17">
        <v>0.17655921939455499</v>
      </c>
      <c r="BR10" s="17"/>
      <c r="BS10" s="17">
        <v>0.194859398487987</v>
      </c>
      <c r="BT10" s="17">
        <v>0.180824698487416</v>
      </c>
      <c r="BU10" s="17"/>
      <c r="BV10" s="17">
        <v>0.15677591408556599</v>
      </c>
      <c r="BW10" s="17">
        <v>0.203217953288343</v>
      </c>
      <c r="BX10" s="17">
        <v>0.19863379824817901</v>
      </c>
      <c r="BY10" s="17"/>
      <c r="BZ10" s="17">
        <v>0.21146540046036699</v>
      </c>
      <c r="CA10" s="17">
        <v>0.270931065827553</v>
      </c>
    </row>
    <row r="11" spans="2:79" x14ac:dyDescent="0.3">
      <c r="B11" s="18" t="s">
        <v>186</v>
      </c>
      <c r="C11" s="17">
        <v>0.231166067685042</v>
      </c>
      <c r="D11" s="17">
        <v>0.23561103646510501</v>
      </c>
      <c r="E11" s="17">
        <v>0.22797237074468699</v>
      </c>
      <c r="F11" s="17"/>
      <c r="G11" s="17">
        <v>0.21477185921040201</v>
      </c>
      <c r="H11" s="17">
        <v>0.18862884134485799</v>
      </c>
      <c r="I11" s="17">
        <v>0.21296966249111199</v>
      </c>
      <c r="J11" s="17">
        <v>0.246766191581824</v>
      </c>
      <c r="K11" s="17">
        <v>0.26408616693097697</v>
      </c>
      <c r="L11" s="17">
        <v>0.25688835897283502</v>
      </c>
      <c r="M11" s="17"/>
      <c r="N11" s="17">
        <v>0.20163426308767701</v>
      </c>
      <c r="O11" s="17">
        <v>0.22380873135427001</v>
      </c>
      <c r="P11" s="17">
        <v>0.26818084684335702</v>
      </c>
      <c r="Q11" s="17">
        <v>0.23893479804624099</v>
      </c>
      <c r="R11" s="17"/>
      <c r="S11" s="17">
        <v>0.22545430962416599</v>
      </c>
      <c r="T11" s="17">
        <v>0.21278931340386301</v>
      </c>
      <c r="U11" s="17">
        <v>0.231519015798482</v>
      </c>
      <c r="V11" s="17">
        <v>0.24950293509537799</v>
      </c>
      <c r="W11" s="17">
        <v>0.26018051628497302</v>
      </c>
      <c r="X11" s="17">
        <v>0.22101001219160399</v>
      </c>
      <c r="Y11" s="17">
        <v>0.32603623456442199</v>
      </c>
      <c r="Z11" s="17">
        <v>0.27378925360434397</v>
      </c>
      <c r="AA11" s="17">
        <v>0.20052451242844699</v>
      </c>
      <c r="AB11" s="17">
        <v>0.20756254940935301</v>
      </c>
      <c r="AC11" s="17">
        <v>0.21137466942470601</v>
      </c>
      <c r="AD11" s="17">
        <v>0.15001698584728401</v>
      </c>
      <c r="AE11" s="17"/>
      <c r="AF11" s="17">
        <v>0.29581468235622399</v>
      </c>
      <c r="AG11" s="17">
        <v>0.21056655818214601</v>
      </c>
      <c r="AH11" s="17">
        <v>0.190175863137197</v>
      </c>
      <c r="AI11" s="17">
        <v>0.28413776666599</v>
      </c>
      <c r="AJ11" s="17">
        <v>0.15361169052898099</v>
      </c>
      <c r="AK11" s="17"/>
      <c r="AL11" s="17">
        <v>0.173037296437099</v>
      </c>
      <c r="AM11" s="17">
        <v>0.26621927725796501</v>
      </c>
      <c r="AN11" s="17">
        <v>0.186773297281841</v>
      </c>
      <c r="AO11" s="17">
        <v>0.26669536732133198</v>
      </c>
      <c r="AP11" s="17">
        <v>0.175036654354257</v>
      </c>
      <c r="AQ11" s="17">
        <v>0.30269951123786398</v>
      </c>
      <c r="AR11" s="17"/>
      <c r="AS11" s="17">
        <v>0.16979109757658001</v>
      </c>
      <c r="AT11" s="17">
        <v>0.223418223011075</v>
      </c>
      <c r="AU11" s="17">
        <v>0.29277477003818098</v>
      </c>
      <c r="AV11" s="17">
        <v>0.23359248699006099</v>
      </c>
      <c r="AW11" s="17">
        <v>0.192616650898462</v>
      </c>
      <c r="AX11" s="17"/>
      <c r="AY11" s="17">
        <v>0.21403255306718799</v>
      </c>
      <c r="AZ11" s="17">
        <v>0.231137707408754</v>
      </c>
      <c r="BA11" s="17">
        <v>0.26379940089209603</v>
      </c>
      <c r="BB11" s="17">
        <v>0.20632666939831301</v>
      </c>
      <c r="BC11" s="17">
        <v>0.259176456202175</v>
      </c>
      <c r="BD11" s="17"/>
      <c r="BE11" s="17">
        <v>0.261960413486234</v>
      </c>
      <c r="BF11" s="17">
        <v>0.25848071083025997</v>
      </c>
      <c r="BG11" s="17">
        <v>0.21943447240643699</v>
      </c>
      <c r="BH11" s="17">
        <v>0.23087130309964701</v>
      </c>
      <c r="BI11" s="17"/>
      <c r="BJ11" s="17">
        <v>0.282502819224285</v>
      </c>
      <c r="BK11" s="17">
        <v>0.21227634598338199</v>
      </c>
      <c r="BL11" s="17">
        <v>0.22102603652324301</v>
      </c>
      <c r="BM11" s="17">
        <v>0.227506384388417</v>
      </c>
      <c r="BN11" s="17"/>
      <c r="BO11" s="17">
        <v>0.17682557034458499</v>
      </c>
      <c r="BP11" s="17">
        <v>0.25287161447909001</v>
      </c>
      <c r="BQ11" s="17">
        <v>0.23828560347042799</v>
      </c>
      <c r="BR11" s="17"/>
      <c r="BS11" s="17">
        <v>0.23083556478565501</v>
      </c>
      <c r="BT11" s="17">
        <v>0.23070547412394801</v>
      </c>
      <c r="BU11" s="17"/>
      <c r="BV11" s="17">
        <v>0.15244761395169201</v>
      </c>
      <c r="BW11" s="17">
        <v>0.25886059623273699</v>
      </c>
      <c r="BX11" s="17">
        <v>0.24944146725091099</v>
      </c>
      <c r="BY11" s="17"/>
      <c r="BZ11" s="17">
        <v>0.254407165774719</v>
      </c>
      <c r="CA11" s="17">
        <v>0.229274239967104</v>
      </c>
    </row>
    <row r="12" spans="2:79" x14ac:dyDescent="0.3">
      <c r="B12" s="18" t="s">
        <v>187</v>
      </c>
      <c r="C12" s="17">
        <v>0.23583618626876801</v>
      </c>
      <c r="D12" s="17">
        <v>0.23281335674984899</v>
      </c>
      <c r="E12" s="17">
        <v>0.23909783395828599</v>
      </c>
      <c r="F12" s="17"/>
      <c r="G12" s="17">
        <v>0.181145259458975</v>
      </c>
      <c r="H12" s="17">
        <v>0.205240233318393</v>
      </c>
      <c r="I12" s="17">
        <v>0.217049945261199</v>
      </c>
      <c r="J12" s="17">
        <v>0.232947706310113</v>
      </c>
      <c r="K12" s="17">
        <v>0.27056505061853298</v>
      </c>
      <c r="L12" s="17">
        <v>0.29169361084185402</v>
      </c>
      <c r="M12" s="17"/>
      <c r="N12" s="17">
        <v>0.24097520360195801</v>
      </c>
      <c r="O12" s="17">
        <v>0.251364959560264</v>
      </c>
      <c r="P12" s="17">
        <v>0.20899113536008099</v>
      </c>
      <c r="Q12" s="17">
        <v>0.238417871324239</v>
      </c>
      <c r="R12" s="17"/>
      <c r="S12" s="17">
        <v>0.23016324941518401</v>
      </c>
      <c r="T12" s="17">
        <v>0.26232064202351202</v>
      </c>
      <c r="U12" s="17">
        <v>0.27239156760197403</v>
      </c>
      <c r="V12" s="17">
        <v>0.244653718549983</v>
      </c>
      <c r="W12" s="17">
        <v>0.19196233354533901</v>
      </c>
      <c r="X12" s="17">
        <v>0.19651056020131</v>
      </c>
      <c r="Y12" s="17">
        <v>0.25936049848943199</v>
      </c>
      <c r="Z12" s="17">
        <v>0.20653229491950501</v>
      </c>
      <c r="AA12" s="17">
        <v>0.20093986333673</v>
      </c>
      <c r="AB12" s="17">
        <v>0.24009735829506301</v>
      </c>
      <c r="AC12" s="17">
        <v>0.315991566801402</v>
      </c>
      <c r="AD12" s="17">
        <v>0.20094661389637999</v>
      </c>
      <c r="AE12" s="17"/>
      <c r="AF12" s="17">
        <v>0.23117520951190099</v>
      </c>
      <c r="AG12" s="17">
        <v>0.22500436614774399</v>
      </c>
      <c r="AH12" s="17">
        <v>0.28065778536647301</v>
      </c>
      <c r="AI12" s="17">
        <v>0.22767527721900199</v>
      </c>
      <c r="AJ12" s="17">
        <v>0.23003097760986499</v>
      </c>
      <c r="AK12" s="17"/>
      <c r="AL12" s="17">
        <v>0.219686102384475</v>
      </c>
      <c r="AM12" s="17">
        <v>0.21581932463451101</v>
      </c>
      <c r="AN12" s="17">
        <v>0.27191159539871601</v>
      </c>
      <c r="AO12" s="17">
        <v>0.25793889472519299</v>
      </c>
      <c r="AP12" s="17">
        <v>0.2232171534365</v>
      </c>
      <c r="AQ12" s="17">
        <v>0.239206471593537</v>
      </c>
      <c r="AR12" s="17"/>
      <c r="AS12" s="17">
        <v>0.22525670967133199</v>
      </c>
      <c r="AT12" s="17">
        <v>0.25718207831670098</v>
      </c>
      <c r="AU12" s="17">
        <v>0.219112217609951</v>
      </c>
      <c r="AV12" s="17">
        <v>0.22162918044121999</v>
      </c>
      <c r="AW12" s="17">
        <v>0.10205838113714701</v>
      </c>
      <c r="AX12" s="17"/>
      <c r="AY12" s="17">
        <v>0.23430409321846299</v>
      </c>
      <c r="AZ12" s="17">
        <v>0.25625814710471301</v>
      </c>
      <c r="BA12" s="17">
        <v>0.21316624032273401</v>
      </c>
      <c r="BB12" s="17">
        <v>0.24490527657908201</v>
      </c>
      <c r="BC12" s="17">
        <v>0.15992455207489401</v>
      </c>
      <c r="BD12" s="17"/>
      <c r="BE12" s="17">
        <v>0.18546898701206699</v>
      </c>
      <c r="BF12" s="17">
        <v>0.25426581487914901</v>
      </c>
      <c r="BG12" s="17">
        <v>0.23969934266937401</v>
      </c>
      <c r="BH12" s="17">
        <v>0.22360656252327299</v>
      </c>
      <c r="BI12" s="17"/>
      <c r="BJ12" s="17">
        <v>0.238531514356178</v>
      </c>
      <c r="BK12" s="17">
        <v>0.17313183396450199</v>
      </c>
      <c r="BL12" s="17">
        <v>0.24382088941996799</v>
      </c>
      <c r="BM12" s="17">
        <v>0.239425492884383</v>
      </c>
      <c r="BN12" s="17"/>
      <c r="BO12" s="17">
        <v>0.24500629110112801</v>
      </c>
      <c r="BP12" s="17">
        <v>0.22526235806990499</v>
      </c>
      <c r="BQ12" s="17">
        <v>0.236621253128042</v>
      </c>
      <c r="BR12" s="17"/>
      <c r="BS12" s="17">
        <v>0.22442587217024401</v>
      </c>
      <c r="BT12" s="17">
        <v>0.24978625406631899</v>
      </c>
      <c r="BU12" s="17"/>
      <c r="BV12" s="17">
        <v>0.25741532266982903</v>
      </c>
      <c r="BW12" s="17">
        <v>0.228404718296702</v>
      </c>
      <c r="BX12" s="17">
        <v>0.23244193898194901</v>
      </c>
      <c r="BY12" s="17"/>
      <c r="BZ12" s="17">
        <v>0.22823084402083699</v>
      </c>
      <c r="CA12" s="17">
        <v>0.197092767436435</v>
      </c>
    </row>
    <row r="13" spans="2:79" x14ac:dyDescent="0.3">
      <c r="B13" s="18" t="s">
        <v>188</v>
      </c>
      <c r="C13" s="17">
        <v>0.24411800910880399</v>
      </c>
      <c r="D13" s="17">
        <v>0.24527286505510801</v>
      </c>
      <c r="E13" s="17">
        <v>0.23992050358407899</v>
      </c>
      <c r="F13" s="17"/>
      <c r="G13" s="17">
        <v>0.18712512852376401</v>
      </c>
      <c r="H13" s="17">
        <v>0.199766176991207</v>
      </c>
      <c r="I13" s="17">
        <v>0.213673994032932</v>
      </c>
      <c r="J13" s="17">
        <v>0.27012698456030099</v>
      </c>
      <c r="K13" s="17">
        <v>0.28680362599394099</v>
      </c>
      <c r="L13" s="17">
        <v>0.29338290954559598</v>
      </c>
      <c r="M13" s="17"/>
      <c r="N13" s="17">
        <v>0.27156730237196203</v>
      </c>
      <c r="O13" s="17">
        <v>0.23296681187023999</v>
      </c>
      <c r="P13" s="17">
        <v>0.24986208932581999</v>
      </c>
      <c r="Q13" s="17">
        <v>0.215627621074196</v>
      </c>
      <c r="R13" s="17"/>
      <c r="S13" s="17">
        <v>0.23158139297510499</v>
      </c>
      <c r="T13" s="17">
        <v>0.267787533201649</v>
      </c>
      <c r="U13" s="17">
        <v>0.206617862551677</v>
      </c>
      <c r="V13" s="17">
        <v>0.27857842693250801</v>
      </c>
      <c r="W13" s="17">
        <v>0.18810196505704299</v>
      </c>
      <c r="X13" s="17">
        <v>0.25264480922670901</v>
      </c>
      <c r="Y13" s="17">
        <v>0.20245307312456501</v>
      </c>
      <c r="Z13" s="17">
        <v>0.26418859426261598</v>
      </c>
      <c r="AA13" s="17">
        <v>0.250606288354425</v>
      </c>
      <c r="AB13" s="17">
        <v>0.256815148010264</v>
      </c>
      <c r="AC13" s="17">
        <v>0.20915139159401899</v>
      </c>
      <c r="AD13" s="17">
        <v>0.38415839488343201</v>
      </c>
      <c r="AE13" s="17"/>
      <c r="AF13" s="17">
        <v>0.192320837825116</v>
      </c>
      <c r="AG13" s="17">
        <v>0.245625500946903</v>
      </c>
      <c r="AH13" s="17">
        <v>0.27967050768027901</v>
      </c>
      <c r="AI13" s="17">
        <v>0.17967740508857899</v>
      </c>
      <c r="AJ13" s="17">
        <v>0.314040996797395</v>
      </c>
      <c r="AK13" s="17"/>
      <c r="AL13" s="17">
        <v>0.25674466724866402</v>
      </c>
      <c r="AM13" s="17">
        <v>0.19109397197157499</v>
      </c>
      <c r="AN13" s="17">
        <v>0.25267157586824501</v>
      </c>
      <c r="AO13" s="17">
        <v>0.202578925070757</v>
      </c>
      <c r="AP13" s="17">
        <v>0.380545757347724</v>
      </c>
      <c r="AQ13" s="17">
        <v>0.22094758792575001</v>
      </c>
      <c r="AR13" s="17"/>
      <c r="AS13" s="17">
        <v>0.26964337379877801</v>
      </c>
      <c r="AT13" s="17">
        <v>0.22718460144982999</v>
      </c>
      <c r="AU13" s="17">
        <v>0.22097343976148401</v>
      </c>
      <c r="AV13" s="17">
        <v>0.295574735354379</v>
      </c>
      <c r="AW13" s="17">
        <v>0.40622243357364202</v>
      </c>
      <c r="AX13" s="17"/>
      <c r="AY13" s="17">
        <v>0.28414160001847599</v>
      </c>
      <c r="AZ13" s="17">
        <v>0.22463412458759699</v>
      </c>
      <c r="BA13" s="17">
        <v>0.19698493023996</v>
      </c>
      <c r="BB13" s="17">
        <v>0.26020890628639498</v>
      </c>
      <c r="BC13" s="17">
        <v>0.37592310997073602</v>
      </c>
      <c r="BD13" s="17"/>
      <c r="BE13" s="17">
        <v>0.21551391943884099</v>
      </c>
      <c r="BF13" s="17">
        <v>0.18533123941326601</v>
      </c>
      <c r="BG13" s="17">
        <v>0.26662000357614102</v>
      </c>
      <c r="BH13" s="17">
        <v>0.25259508777612899</v>
      </c>
      <c r="BI13" s="17"/>
      <c r="BJ13" s="17">
        <v>0.186378168975742</v>
      </c>
      <c r="BK13" s="17">
        <v>0.205701359817515</v>
      </c>
      <c r="BL13" s="17">
        <v>0.27266107382513999</v>
      </c>
      <c r="BM13" s="17">
        <v>0.25107158840654797</v>
      </c>
      <c r="BN13" s="17"/>
      <c r="BO13" s="17">
        <v>0.20271406466502101</v>
      </c>
      <c r="BP13" s="17">
        <v>0.206541910770108</v>
      </c>
      <c r="BQ13" s="17">
        <v>0.261576178352315</v>
      </c>
      <c r="BR13" s="17"/>
      <c r="BS13" s="17">
        <v>0.25922480856403202</v>
      </c>
      <c r="BT13" s="17">
        <v>0.22661322837002101</v>
      </c>
      <c r="BU13" s="17"/>
      <c r="BV13" s="17">
        <v>0.35058399997571299</v>
      </c>
      <c r="BW13" s="17">
        <v>0.221046928025673</v>
      </c>
      <c r="BX13" s="17">
        <v>0.202221438526655</v>
      </c>
      <c r="BY13" s="17"/>
      <c r="BZ13" s="17">
        <v>0.196448907832842</v>
      </c>
      <c r="CA13" s="17">
        <v>0.132321013175518</v>
      </c>
    </row>
    <row r="14" spans="2:79" x14ac:dyDescent="0.3">
      <c r="B14" s="18" t="s">
        <v>149</v>
      </c>
      <c r="C14" s="17">
        <v>2.5125085512305498E-2</v>
      </c>
      <c r="D14" s="17">
        <v>1.9532112900999501E-2</v>
      </c>
      <c r="E14" s="17">
        <v>3.0803049854090801E-2</v>
      </c>
      <c r="F14" s="17"/>
      <c r="G14" s="17">
        <v>3.4091192712425299E-2</v>
      </c>
      <c r="H14" s="17">
        <v>2.3809385595044901E-2</v>
      </c>
      <c r="I14" s="17">
        <v>1.8982137051531799E-2</v>
      </c>
      <c r="J14" s="17">
        <v>2.5990791643176501E-2</v>
      </c>
      <c r="K14" s="17">
        <v>2.1071702722567701E-2</v>
      </c>
      <c r="L14" s="17">
        <v>2.72067799690341E-2</v>
      </c>
      <c r="M14" s="17"/>
      <c r="N14" s="17">
        <v>1.4326351301720599E-2</v>
      </c>
      <c r="O14" s="17">
        <v>2.93483087384451E-2</v>
      </c>
      <c r="P14" s="17">
        <v>2.0211305682149301E-2</v>
      </c>
      <c r="Q14" s="17">
        <v>3.7222194265335497E-2</v>
      </c>
      <c r="R14" s="17"/>
      <c r="S14" s="17">
        <v>2.0391009531777401E-2</v>
      </c>
      <c r="T14" s="17">
        <v>2.6507053594441402E-2</v>
      </c>
      <c r="U14" s="17">
        <v>1.36386593771261E-2</v>
      </c>
      <c r="V14" s="17">
        <v>1.0370572376835301E-2</v>
      </c>
      <c r="W14" s="17">
        <v>2.9311673155562299E-2</v>
      </c>
      <c r="X14" s="17">
        <v>5.4315944334800102E-2</v>
      </c>
      <c r="Y14" s="17">
        <v>2.61543772764137E-2</v>
      </c>
      <c r="Z14" s="17">
        <v>1.20509920319361E-2</v>
      </c>
      <c r="AA14" s="17">
        <v>3.8860407327138899E-2</v>
      </c>
      <c r="AB14" s="17">
        <v>5.7543702201561103E-3</v>
      </c>
      <c r="AC14" s="17">
        <v>4.9618632284808999E-2</v>
      </c>
      <c r="AD14" s="17">
        <v>0</v>
      </c>
      <c r="AE14" s="17"/>
      <c r="AF14" s="17">
        <v>1.56905109752178E-2</v>
      </c>
      <c r="AG14" s="17">
        <v>1.36426961650214E-2</v>
      </c>
      <c r="AH14" s="17">
        <v>2.79306367492403E-2</v>
      </c>
      <c r="AI14" s="17">
        <v>2.51650569970059E-2</v>
      </c>
      <c r="AJ14" s="17">
        <v>3.7308570133721103E-2</v>
      </c>
      <c r="AK14" s="17"/>
      <c r="AL14" s="17">
        <v>9.7570453824041906E-3</v>
      </c>
      <c r="AM14" s="17">
        <v>1.49546943922807E-2</v>
      </c>
      <c r="AN14" s="17">
        <v>1.9196267418685901E-2</v>
      </c>
      <c r="AO14" s="17">
        <v>1.86357131080792E-2</v>
      </c>
      <c r="AP14" s="17">
        <v>4.8787196969256298E-2</v>
      </c>
      <c r="AQ14" s="17">
        <v>7.5724243523960705E-2</v>
      </c>
      <c r="AR14" s="17"/>
      <c r="AS14" s="17">
        <v>2.37917882867139E-2</v>
      </c>
      <c r="AT14" s="17">
        <v>2.1588700995875301E-2</v>
      </c>
      <c r="AU14" s="17">
        <v>3.1128822984416899E-2</v>
      </c>
      <c r="AV14" s="17">
        <v>3.0960704353155202E-2</v>
      </c>
      <c r="AW14" s="17">
        <v>2.7048632767847001E-2</v>
      </c>
      <c r="AX14" s="17"/>
      <c r="AY14" s="17">
        <v>2.2147496132700301E-2</v>
      </c>
      <c r="AZ14" s="17">
        <v>1.7205393355647101E-2</v>
      </c>
      <c r="BA14" s="17">
        <v>3.8681417030015E-2</v>
      </c>
      <c r="BB14" s="17">
        <v>1.2257866415437101E-2</v>
      </c>
      <c r="BC14" s="17">
        <v>6.1033486940094597E-2</v>
      </c>
      <c r="BD14" s="17"/>
      <c r="BE14" s="17">
        <v>1.16757346236357E-2</v>
      </c>
      <c r="BF14" s="17">
        <v>1.36603089079928E-2</v>
      </c>
      <c r="BG14" s="17">
        <v>2.32748271754179E-2</v>
      </c>
      <c r="BH14" s="17">
        <v>3.3646840590300001E-2</v>
      </c>
      <c r="BI14" s="17"/>
      <c r="BJ14" s="17">
        <v>2.5054284307421699E-2</v>
      </c>
      <c r="BK14" s="17">
        <v>2.84239968058921E-2</v>
      </c>
      <c r="BL14" s="17">
        <v>2.9929252202218599E-2</v>
      </c>
      <c r="BM14" s="17">
        <v>2.14861666056574E-2</v>
      </c>
      <c r="BN14" s="17"/>
      <c r="BO14" s="17">
        <v>2.8860049765583699E-2</v>
      </c>
      <c r="BP14" s="17">
        <v>2.2726390826256E-2</v>
      </c>
      <c r="BQ14" s="17">
        <v>2.4154615020451201E-2</v>
      </c>
      <c r="BR14" s="17"/>
      <c r="BS14" s="17">
        <v>1.90902953618712E-2</v>
      </c>
      <c r="BT14" s="17">
        <v>3.29599684132773E-2</v>
      </c>
      <c r="BU14" s="17"/>
      <c r="BV14" s="17">
        <v>1.7501460389686599E-2</v>
      </c>
      <c r="BW14" s="17">
        <v>2.4694291280493299E-2</v>
      </c>
      <c r="BX14" s="17">
        <v>1.3970090355859201E-2</v>
      </c>
      <c r="BY14" s="17"/>
      <c r="BZ14" s="17">
        <v>1.0360788090852001E-2</v>
      </c>
      <c r="CA14" s="17">
        <v>0</v>
      </c>
    </row>
    <row r="15" spans="2:79" x14ac:dyDescent="0.3">
      <c r="B15" s="18" t="s">
        <v>189</v>
      </c>
      <c r="C15" s="21">
        <v>0.26375465142508098</v>
      </c>
      <c r="D15" s="21">
        <v>0.26677062882893798</v>
      </c>
      <c r="E15" s="21">
        <v>0.26220624185885699</v>
      </c>
      <c r="F15" s="21"/>
      <c r="G15" s="21">
        <v>0.38286656009443398</v>
      </c>
      <c r="H15" s="21">
        <v>0.38255536275049701</v>
      </c>
      <c r="I15" s="21">
        <v>0.337324261163225</v>
      </c>
      <c r="J15" s="21">
        <v>0.22416832590458499</v>
      </c>
      <c r="K15" s="21">
        <v>0.157473453733982</v>
      </c>
      <c r="L15" s="21">
        <v>0.13082834067068</v>
      </c>
      <c r="M15" s="21"/>
      <c r="N15" s="21">
        <v>0.27149687963668301</v>
      </c>
      <c r="O15" s="21">
        <v>0.26251118847678101</v>
      </c>
      <c r="P15" s="21">
        <v>0.25275462278859201</v>
      </c>
      <c r="Q15" s="21">
        <v>0.26979751528998802</v>
      </c>
      <c r="R15" s="21"/>
      <c r="S15" s="21">
        <v>0.29241003845376701</v>
      </c>
      <c r="T15" s="21">
        <v>0.23059545777653401</v>
      </c>
      <c r="U15" s="21">
        <v>0.27583289467074001</v>
      </c>
      <c r="V15" s="21">
        <v>0.216894347045296</v>
      </c>
      <c r="W15" s="21">
        <v>0.33044351195708299</v>
      </c>
      <c r="X15" s="21">
        <v>0.275518674045578</v>
      </c>
      <c r="Y15" s="21">
        <v>0.185995816545167</v>
      </c>
      <c r="Z15" s="21">
        <v>0.24343886518159899</v>
      </c>
      <c r="AA15" s="21">
        <v>0.30906892855325901</v>
      </c>
      <c r="AB15" s="21">
        <v>0.28977057406516299</v>
      </c>
      <c r="AC15" s="21">
        <v>0.21386373989506399</v>
      </c>
      <c r="AD15" s="21">
        <v>0.26487800537290301</v>
      </c>
      <c r="AE15" s="21"/>
      <c r="AF15" s="21">
        <v>0.26499875933154199</v>
      </c>
      <c r="AG15" s="21">
        <v>0.30516087855818602</v>
      </c>
      <c r="AH15" s="21">
        <v>0.22156520706681099</v>
      </c>
      <c r="AI15" s="21">
        <v>0.28334449402942402</v>
      </c>
      <c r="AJ15" s="21">
        <v>0.26500776493003703</v>
      </c>
      <c r="AK15" s="21"/>
      <c r="AL15" s="21">
        <v>0.34077488854735799</v>
      </c>
      <c r="AM15" s="21">
        <v>0.31191273174366901</v>
      </c>
      <c r="AN15" s="21">
        <v>0.26944726403251201</v>
      </c>
      <c r="AO15" s="21">
        <v>0.25415109977463801</v>
      </c>
      <c r="AP15" s="21">
        <v>0.17241323789226301</v>
      </c>
      <c r="AQ15" s="21">
        <v>0.161422185718889</v>
      </c>
      <c r="AR15" s="21"/>
      <c r="AS15" s="21">
        <v>0.31151703066659597</v>
      </c>
      <c r="AT15" s="21">
        <v>0.27062639622651802</v>
      </c>
      <c r="AU15" s="21">
        <v>0.23601074960596799</v>
      </c>
      <c r="AV15" s="21">
        <v>0.21824289286118501</v>
      </c>
      <c r="AW15" s="21">
        <v>0.27205390162290199</v>
      </c>
      <c r="AX15" s="21"/>
      <c r="AY15" s="21">
        <v>0.24537425756317299</v>
      </c>
      <c r="AZ15" s="21">
        <v>0.270764627543289</v>
      </c>
      <c r="BA15" s="21">
        <v>0.28736801151519398</v>
      </c>
      <c r="BB15" s="21">
        <v>0.27630128132077297</v>
      </c>
      <c r="BC15" s="21">
        <v>0.1439423948121</v>
      </c>
      <c r="BD15" s="21"/>
      <c r="BE15" s="21">
        <v>0.32538094543922302</v>
      </c>
      <c r="BF15" s="21">
        <v>0.28826192596933198</v>
      </c>
      <c r="BG15" s="21">
        <v>0.25097135417263</v>
      </c>
      <c r="BH15" s="21">
        <v>0.25928020601065099</v>
      </c>
      <c r="BI15" s="21"/>
      <c r="BJ15" s="21">
        <v>0.26753321313637302</v>
      </c>
      <c r="BK15" s="21">
        <v>0.38046646342870899</v>
      </c>
      <c r="BL15" s="21">
        <v>0.232562748029431</v>
      </c>
      <c r="BM15" s="21">
        <v>0.26051036771499603</v>
      </c>
      <c r="BN15" s="21"/>
      <c r="BO15" s="21">
        <v>0.34659402412368201</v>
      </c>
      <c r="BP15" s="21">
        <v>0.292597725854641</v>
      </c>
      <c r="BQ15" s="21">
        <v>0.23936235002876299</v>
      </c>
      <c r="BR15" s="21"/>
      <c r="BS15" s="21">
        <v>0.26642345911819798</v>
      </c>
      <c r="BT15" s="21">
        <v>0.25993507502643498</v>
      </c>
      <c r="BU15" s="21"/>
      <c r="BV15" s="21">
        <v>0.22205160301308</v>
      </c>
      <c r="BW15" s="21">
        <v>0.26699346616439501</v>
      </c>
      <c r="BX15" s="21">
        <v>0.301925064884626</v>
      </c>
      <c r="BY15" s="21"/>
      <c r="BZ15" s="21">
        <v>0.31055229428075098</v>
      </c>
      <c r="CA15" s="21">
        <v>0.44131197942094302</v>
      </c>
    </row>
    <row r="16" spans="2:79" x14ac:dyDescent="0.3">
      <c r="B16" s="18" t="s">
        <v>190</v>
      </c>
      <c r="C16" s="21">
        <v>0.479954195377572</v>
      </c>
      <c r="D16" s="21">
        <v>0.47808622180495802</v>
      </c>
      <c r="E16" s="21">
        <v>0.479018337542365</v>
      </c>
      <c r="F16" s="21"/>
      <c r="G16" s="21">
        <v>0.36827038798273798</v>
      </c>
      <c r="H16" s="21">
        <v>0.4050064103096</v>
      </c>
      <c r="I16" s="21">
        <v>0.430723939294131</v>
      </c>
      <c r="J16" s="21">
        <v>0.50307469087041401</v>
      </c>
      <c r="K16" s="21">
        <v>0.55736867661247402</v>
      </c>
      <c r="L16" s="21">
        <v>0.58507652038745095</v>
      </c>
      <c r="M16" s="21"/>
      <c r="N16" s="21">
        <v>0.51254250597392004</v>
      </c>
      <c r="O16" s="21">
        <v>0.48433177143050399</v>
      </c>
      <c r="P16" s="21">
        <v>0.45885322468590201</v>
      </c>
      <c r="Q16" s="21">
        <v>0.454045492398435</v>
      </c>
      <c r="R16" s="21"/>
      <c r="S16" s="21">
        <v>0.46174464239028901</v>
      </c>
      <c r="T16" s="21">
        <v>0.53010817522516096</v>
      </c>
      <c r="U16" s="21">
        <v>0.47900943015365099</v>
      </c>
      <c r="V16" s="21">
        <v>0.52323214548249097</v>
      </c>
      <c r="W16" s="21">
        <v>0.380064298602382</v>
      </c>
      <c r="X16" s="21">
        <v>0.44915536942801798</v>
      </c>
      <c r="Y16" s="21">
        <v>0.461813571613998</v>
      </c>
      <c r="Z16" s="21">
        <v>0.47072088918212102</v>
      </c>
      <c r="AA16" s="21">
        <v>0.45154615169115497</v>
      </c>
      <c r="AB16" s="21">
        <v>0.49691250630532702</v>
      </c>
      <c r="AC16" s="21">
        <v>0.52514295839542102</v>
      </c>
      <c r="AD16" s="21">
        <v>0.58510500877981297</v>
      </c>
      <c r="AE16" s="21"/>
      <c r="AF16" s="21">
        <v>0.42349604733701701</v>
      </c>
      <c r="AG16" s="21">
        <v>0.47062986709464699</v>
      </c>
      <c r="AH16" s="21">
        <v>0.56032829304675202</v>
      </c>
      <c r="AI16" s="21">
        <v>0.40735268230757998</v>
      </c>
      <c r="AJ16" s="21">
        <v>0.54407197440726096</v>
      </c>
      <c r="AK16" s="21"/>
      <c r="AL16" s="21">
        <v>0.47643076963313802</v>
      </c>
      <c r="AM16" s="21">
        <v>0.40691329660608599</v>
      </c>
      <c r="AN16" s="21">
        <v>0.52458317126696097</v>
      </c>
      <c r="AO16" s="21">
        <v>0.46051781979595002</v>
      </c>
      <c r="AP16" s="21">
        <v>0.60376291078422395</v>
      </c>
      <c r="AQ16" s="21">
        <v>0.46015405951928701</v>
      </c>
      <c r="AR16" s="21"/>
      <c r="AS16" s="21">
        <v>0.494900083470111</v>
      </c>
      <c r="AT16" s="21">
        <v>0.48436667976653103</v>
      </c>
      <c r="AU16" s="21">
        <v>0.44008565737143401</v>
      </c>
      <c r="AV16" s="21">
        <v>0.51720391579559899</v>
      </c>
      <c r="AW16" s="21">
        <v>0.50828081471078801</v>
      </c>
      <c r="AX16" s="21"/>
      <c r="AY16" s="21">
        <v>0.51844569323693901</v>
      </c>
      <c r="AZ16" s="21">
        <v>0.48089227169231102</v>
      </c>
      <c r="BA16" s="21">
        <v>0.41015117056269501</v>
      </c>
      <c r="BB16" s="21">
        <v>0.50511418286547705</v>
      </c>
      <c r="BC16" s="21">
        <v>0.53584766204562995</v>
      </c>
      <c r="BD16" s="21"/>
      <c r="BE16" s="21">
        <v>0.40098290645090801</v>
      </c>
      <c r="BF16" s="21">
        <v>0.43959705429241502</v>
      </c>
      <c r="BG16" s="21">
        <v>0.506319346245515</v>
      </c>
      <c r="BH16" s="21">
        <v>0.47620165029940198</v>
      </c>
      <c r="BI16" s="21"/>
      <c r="BJ16" s="21">
        <v>0.42490968333191997</v>
      </c>
      <c r="BK16" s="21">
        <v>0.37883319378201702</v>
      </c>
      <c r="BL16" s="21">
        <v>0.51648196324510798</v>
      </c>
      <c r="BM16" s="21">
        <v>0.49049708129093</v>
      </c>
      <c r="BN16" s="21"/>
      <c r="BO16" s="21">
        <v>0.44772035576614899</v>
      </c>
      <c r="BP16" s="21">
        <v>0.431804268840012</v>
      </c>
      <c r="BQ16" s="21">
        <v>0.498197431480358</v>
      </c>
      <c r="BR16" s="21"/>
      <c r="BS16" s="21">
        <v>0.48365068073427497</v>
      </c>
      <c r="BT16" s="21">
        <v>0.47639948243634</v>
      </c>
      <c r="BU16" s="21"/>
      <c r="BV16" s="21">
        <v>0.60799932264554202</v>
      </c>
      <c r="BW16" s="21">
        <v>0.449451646322375</v>
      </c>
      <c r="BX16" s="21">
        <v>0.43466337750860401</v>
      </c>
      <c r="BY16" s="21"/>
      <c r="BZ16" s="21">
        <v>0.42467975185367901</v>
      </c>
      <c r="CA16" s="21">
        <v>0.32941378061195298</v>
      </c>
    </row>
    <row r="17" spans="2:79" x14ac:dyDescent="0.3">
      <c r="B17" s="18" t="s">
        <v>191</v>
      </c>
      <c r="C17" s="22">
        <v>-0.216199543952492</v>
      </c>
      <c r="D17" s="22">
        <v>-0.21131559297602001</v>
      </c>
      <c r="E17" s="22">
        <v>-0.21681209568350901</v>
      </c>
      <c r="F17" s="22"/>
      <c r="G17" s="22">
        <v>1.45961721116959E-2</v>
      </c>
      <c r="H17" s="22">
        <v>-2.24510475591027E-2</v>
      </c>
      <c r="I17" s="22">
        <v>-9.33996781309058E-2</v>
      </c>
      <c r="J17" s="22">
        <v>-0.27890636496582799</v>
      </c>
      <c r="K17" s="22">
        <v>-0.399895222878492</v>
      </c>
      <c r="L17" s="22">
        <v>-0.45424817971677001</v>
      </c>
      <c r="M17" s="22"/>
      <c r="N17" s="22">
        <v>-0.241045626337237</v>
      </c>
      <c r="O17" s="22">
        <v>-0.22182058295372201</v>
      </c>
      <c r="P17" s="22">
        <v>-0.20609860189731</v>
      </c>
      <c r="Q17" s="22">
        <v>-0.18424797710844701</v>
      </c>
      <c r="R17" s="22"/>
      <c r="S17" s="22">
        <v>-0.169334603936522</v>
      </c>
      <c r="T17" s="22">
        <v>-0.29951271744862701</v>
      </c>
      <c r="U17" s="22">
        <v>-0.20317653548291101</v>
      </c>
      <c r="V17" s="22">
        <v>-0.306337798437195</v>
      </c>
      <c r="W17" s="22">
        <v>-4.9620786645299203E-2</v>
      </c>
      <c r="X17" s="22">
        <v>-0.17363669538244</v>
      </c>
      <c r="Y17" s="22">
        <v>-0.27581775506883099</v>
      </c>
      <c r="Z17" s="22">
        <v>-0.227282024000522</v>
      </c>
      <c r="AA17" s="22">
        <v>-0.14247722313789599</v>
      </c>
      <c r="AB17" s="22">
        <v>-0.207141932240164</v>
      </c>
      <c r="AC17" s="22">
        <v>-0.311279218500357</v>
      </c>
      <c r="AD17" s="22">
        <v>-0.32022700340691002</v>
      </c>
      <c r="AE17" s="22"/>
      <c r="AF17" s="22">
        <v>-0.158497288005474</v>
      </c>
      <c r="AG17" s="22">
        <v>-0.165468988536461</v>
      </c>
      <c r="AH17" s="22">
        <v>-0.33876308597994098</v>
      </c>
      <c r="AI17" s="22">
        <v>-0.124008188278156</v>
      </c>
      <c r="AJ17" s="22">
        <v>-0.27906420947722299</v>
      </c>
      <c r="AK17" s="22"/>
      <c r="AL17" s="22">
        <v>-0.13565588108578</v>
      </c>
      <c r="AM17" s="22">
        <v>-9.5000564862416897E-2</v>
      </c>
      <c r="AN17" s="22">
        <v>-0.25513590723444801</v>
      </c>
      <c r="AO17" s="22">
        <v>-0.20636672002131201</v>
      </c>
      <c r="AP17" s="22">
        <v>-0.43134967289196102</v>
      </c>
      <c r="AQ17" s="22">
        <v>-0.29873187380039701</v>
      </c>
      <c r="AR17" s="22"/>
      <c r="AS17" s="22">
        <v>-0.183383052803515</v>
      </c>
      <c r="AT17" s="22">
        <v>-0.21374028354001301</v>
      </c>
      <c r="AU17" s="22">
        <v>-0.204074907765466</v>
      </c>
      <c r="AV17" s="22">
        <v>-0.29896102293441401</v>
      </c>
      <c r="AW17" s="22">
        <v>-0.23622691308788599</v>
      </c>
      <c r="AX17" s="22"/>
      <c r="AY17" s="22">
        <v>-0.27307143567376502</v>
      </c>
      <c r="AZ17" s="22">
        <v>-0.21012764414902199</v>
      </c>
      <c r="BA17" s="22">
        <v>-0.12278315904750101</v>
      </c>
      <c r="BB17" s="22">
        <v>-0.22881290154470399</v>
      </c>
      <c r="BC17" s="22">
        <v>-0.39190526723352997</v>
      </c>
      <c r="BD17" s="22"/>
      <c r="BE17" s="22">
        <v>-7.5601961011684496E-2</v>
      </c>
      <c r="BF17" s="22">
        <v>-0.15133512832308199</v>
      </c>
      <c r="BG17" s="22">
        <v>-0.255347992072885</v>
      </c>
      <c r="BH17" s="22">
        <v>-0.21692144428875099</v>
      </c>
      <c r="BI17" s="22"/>
      <c r="BJ17" s="22">
        <v>-0.15737647019554701</v>
      </c>
      <c r="BK17" s="22">
        <v>1.6332696466920299E-3</v>
      </c>
      <c r="BL17" s="22">
        <v>-0.28391921521567698</v>
      </c>
      <c r="BM17" s="22">
        <v>-0.229986713575935</v>
      </c>
      <c r="BN17" s="22"/>
      <c r="BO17" s="22">
        <v>-0.101126331642468</v>
      </c>
      <c r="BP17" s="22">
        <v>-0.139206542985371</v>
      </c>
      <c r="BQ17" s="22">
        <v>-0.25883508145159501</v>
      </c>
      <c r="BR17" s="22"/>
      <c r="BS17" s="22">
        <v>-0.21722722161607699</v>
      </c>
      <c r="BT17" s="22">
        <v>-0.216464407409905</v>
      </c>
      <c r="BU17" s="22"/>
      <c r="BV17" s="22">
        <v>-0.38594771963246199</v>
      </c>
      <c r="BW17" s="22">
        <v>-0.18245818015797999</v>
      </c>
      <c r="BX17" s="22">
        <v>-0.13273831262397801</v>
      </c>
      <c r="BY17" s="22"/>
      <c r="BZ17" s="22">
        <v>-0.114127457572928</v>
      </c>
      <c r="CA17" s="22">
        <v>0.11189819880898901</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0.40470418349644799</v>
      </c>
      <c r="D9" s="17">
        <v>0.38667597999636799</v>
      </c>
      <c r="E9" s="17">
        <v>0.42056278847849099</v>
      </c>
      <c r="F9" s="17"/>
      <c r="G9" s="17">
        <v>0.40321019071674002</v>
      </c>
      <c r="H9" s="17">
        <v>0.418247063094625</v>
      </c>
      <c r="I9" s="17">
        <v>0.41682216004367001</v>
      </c>
      <c r="J9" s="17">
        <v>0.424301262095587</v>
      </c>
      <c r="K9" s="17">
        <v>0.42270571019348702</v>
      </c>
      <c r="L9" s="17">
        <v>0.35686791192489398</v>
      </c>
      <c r="M9" s="17"/>
      <c r="N9" s="17">
        <v>0.432530085661537</v>
      </c>
      <c r="O9" s="17">
        <v>0.390942760122993</v>
      </c>
      <c r="P9" s="17">
        <v>0.40752466150049199</v>
      </c>
      <c r="Q9" s="17">
        <v>0.38873026941104599</v>
      </c>
      <c r="R9" s="17"/>
      <c r="S9" s="17">
        <v>0.39756571153659798</v>
      </c>
      <c r="T9" s="17">
        <v>0.39741266135793002</v>
      </c>
      <c r="U9" s="17">
        <v>0.44252965379730602</v>
      </c>
      <c r="V9" s="17">
        <v>0.40280582446410401</v>
      </c>
      <c r="W9" s="17">
        <v>0.36411899498990102</v>
      </c>
      <c r="X9" s="17">
        <v>0.43438424608395398</v>
      </c>
      <c r="Y9" s="17">
        <v>0.35991612822611302</v>
      </c>
      <c r="Z9" s="17">
        <v>0.40580440836911502</v>
      </c>
      <c r="AA9" s="17">
        <v>0.42952460463609898</v>
      </c>
      <c r="AB9" s="17">
        <v>0.42601564756240401</v>
      </c>
      <c r="AC9" s="17">
        <v>0.41167356101552499</v>
      </c>
      <c r="AD9" s="17">
        <v>0.33118641929360898</v>
      </c>
      <c r="AE9" s="17"/>
      <c r="AF9" s="17">
        <v>0.33611758572426997</v>
      </c>
      <c r="AG9" s="17">
        <v>0.44428495731690199</v>
      </c>
      <c r="AH9" s="17">
        <v>0.40185936851020798</v>
      </c>
      <c r="AI9" s="17">
        <v>0.31185491964496997</v>
      </c>
      <c r="AJ9" s="17">
        <v>0.44837059193913997</v>
      </c>
      <c r="AK9" s="17"/>
      <c r="AL9" s="17">
        <v>0.43462801447066002</v>
      </c>
      <c r="AM9" s="17">
        <v>0.32162649773797602</v>
      </c>
      <c r="AN9" s="17">
        <v>0.40512221000328202</v>
      </c>
      <c r="AO9" s="17">
        <v>0.37845928693868103</v>
      </c>
      <c r="AP9" s="17">
        <v>0.57186744847853199</v>
      </c>
      <c r="AQ9" s="17">
        <v>0.35431720038720099</v>
      </c>
      <c r="AR9" s="17"/>
      <c r="AS9" s="17">
        <v>0.489106692378594</v>
      </c>
      <c r="AT9" s="17">
        <v>0.37883542580885998</v>
      </c>
      <c r="AU9" s="17">
        <v>0.343937962862645</v>
      </c>
      <c r="AV9" s="17">
        <v>0.49703010964675698</v>
      </c>
      <c r="AW9" s="17">
        <v>0.53743018295339695</v>
      </c>
      <c r="AX9" s="17"/>
      <c r="AY9" s="17">
        <v>0.41547446359921503</v>
      </c>
      <c r="AZ9" s="17">
        <v>0.367666742525598</v>
      </c>
      <c r="BA9" s="17">
        <v>0.398206276216236</v>
      </c>
      <c r="BB9" s="17">
        <v>0.48930736315490903</v>
      </c>
      <c r="BC9" s="17">
        <v>0.43891164180513698</v>
      </c>
      <c r="BD9" s="17"/>
      <c r="BE9" s="17">
        <v>0.28891383572581097</v>
      </c>
      <c r="BF9" s="17">
        <v>0.35108284601664502</v>
      </c>
      <c r="BG9" s="17">
        <v>0.42642492520730302</v>
      </c>
      <c r="BH9" s="17">
        <v>0.422940702661046</v>
      </c>
      <c r="BI9" s="17"/>
      <c r="BJ9" s="17">
        <v>0.37886872571165198</v>
      </c>
      <c r="BK9" s="17">
        <v>0.388134337584077</v>
      </c>
      <c r="BL9" s="17">
        <v>0.38575529273457598</v>
      </c>
      <c r="BM9" s="17">
        <v>0.42258124032755601</v>
      </c>
      <c r="BN9" s="17"/>
      <c r="BO9" s="17">
        <v>0.41820787562401002</v>
      </c>
      <c r="BP9" s="17">
        <v>0.41751028449078098</v>
      </c>
      <c r="BQ9" s="17">
        <v>0.40138845757313801</v>
      </c>
      <c r="BR9" s="17"/>
      <c r="BS9" s="17">
        <v>0.38748223752579403</v>
      </c>
      <c r="BT9" s="17">
        <v>0.42572871387340999</v>
      </c>
      <c r="BU9" s="17"/>
      <c r="BV9" s="17">
        <v>0.52222672738352405</v>
      </c>
      <c r="BW9" s="17">
        <v>0.37384935339505998</v>
      </c>
      <c r="BX9" s="17">
        <v>0.37015992883132998</v>
      </c>
      <c r="BY9" s="17"/>
      <c r="BZ9" s="17">
        <v>0.36399717191411401</v>
      </c>
      <c r="CA9" s="17">
        <v>0.47352210674018802</v>
      </c>
    </row>
    <row r="10" spans="2:79" x14ac:dyDescent="0.3">
      <c r="B10" s="18" t="s">
        <v>185</v>
      </c>
      <c r="C10" s="17">
        <v>0.40380831561327801</v>
      </c>
      <c r="D10" s="17">
        <v>0.40823145494234198</v>
      </c>
      <c r="E10" s="17">
        <v>0.40130024057730401</v>
      </c>
      <c r="F10" s="17"/>
      <c r="G10" s="17">
        <v>0.35148662960934801</v>
      </c>
      <c r="H10" s="17">
        <v>0.38246968795295699</v>
      </c>
      <c r="I10" s="17">
        <v>0.38439998663637898</v>
      </c>
      <c r="J10" s="17">
        <v>0.41638566203635802</v>
      </c>
      <c r="K10" s="17">
        <v>0.40716277027281</v>
      </c>
      <c r="L10" s="17">
        <v>0.459417277947402</v>
      </c>
      <c r="M10" s="17"/>
      <c r="N10" s="17">
        <v>0.39929799449533898</v>
      </c>
      <c r="O10" s="17">
        <v>0.41114391066786299</v>
      </c>
      <c r="P10" s="17">
        <v>0.37850747005117702</v>
      </c>
      <c r="Q10" s="17">
        <v>0.42129585757921401</v>
      </c>
      <c r="R10" s="17"/>
      <c r="S10" s="17">
        <v>0.398665644625188</v>
      </c>
      <c r="T10" s="17">
        <v>0.43086988421905498</v>
      </c>
      <c r="U10" s="17">
        <v>0.37448785893818998</v>
      </c>
      <c r="V10" s="17">
        <v>0.38749008781600702</v>
      </c>
      <c r="W10" s="17">
        <v>0.43922343023184102</v>
      </c>
      <c r="X10" s="17">
        <v>0.31900139004111799</v>
      </c>
      <c r="Y10" s="17">
        <v>0.45599320015557498</v>
      </c>
      <c r="Z10" s="17">
        <v>0.33727838515319503</v>
      </c>
      <c r="AA10" s="17">
        <v>0.42738759043135699</v>
      </c>
      <c r="AB10" s="17">
        <v>0.41768322253143297</v>
      </c>
      <c r="AC10" s="17">
        <v>0.42733958874866002</v>
      </c>
      <c r="AD10" s="17">
        <v>0.391052270408692</v>
      </c>
      <c r="AE10" s="17"/>
      <c r="AF10" s="17">
        <v>0.45230133479944301</v>
      </c>
      <c r="AG10" s="17">
        <v>0.39951860640231401</v>
      </c>
      <c r="AH10" s="17">
        <v>0.36809582223965898</v>
      </c>
      <c r="AI10" s="17">
        <v>0.45737013303541002</v>
      </c>
      <c r="AJ10" s="17">
        <v>0.35955318774744799</v>
      </c>
      <c r="AK10" s="17"/>
      <c r="AL10" s="17">
        <v>0.40167776965039398</v>
      </c>
      <c r="AM10" s="17">
        <v>0.44714807037044202</v>
      </c>
      <c r="AN10" s="17">
        <v>0.366148054318508</v>
      </c>
      <c r="AO10" s="17">
        <v>0.43879176945213599</v>
      </c>
      <c r="AP10" s="17">
        <v>0.26715254346818601</v>
      </c>
      <c r="AQ10" s="17">
        <v>0.435797978825545</v>
      </c>
      <c r="AR10" s="17"/>
      <c r="AS10" s="17">
        <v>0.36625907707658301</v>
      </c>
      <c r="AT10" s="17">
        <v>0.43035116002469298</v>
      </c>
      <c r="AU10" s="17">
        <v>0.41569009758784697</v>
      </c>
      <c r="AV10" s="17">
        <v>0.33588642993233198</v>
      </c>
      <c r="AW10" s="17">
        <v>0.33087561520534398</v>
      </c>
      <c r="AX10" s="17"/>
      <c r="AY10" s="17">
        <v>0.382613899705395</v>
      </c>
      <c r="AZ10" s="17">
        <v>0.452824303606155</v>
      </c>
      <c r="BA10" s="17">
        <v>0.378538488493603</v>
      </c>
      <c r="BB10" s="17">
        <v>0.34393102736737502</v>
      </c>
      <c r="BC10" s="17">
        <v>0.41993022033842298</v>
      </c>
      <c r="BD10" s="17"/>
      <c r="BE10" s="17">
        <v>0.471974895307953</v>
      </c>
      <c r="BF10" s="17">
        <v>0.44337780916956998</v>
      </c>
      <c r="BG10" s="17">
        <v>0.38709534796594502</v>
      </c>
      <c r="BH10" s="17">
        <v>0.40225483148248897</v>
      </c>
      <c r="BI10" s="17"/>
      <c r="BJ10" s="17">
        <v>0.41089139382020001</v>
      </c>
      <c r="BK10" s="17">
        <v>0.34278026647703802</v>
      </c>
      <c r="BL10" s="17">
        <v>0.44247762140663399</v>
      </c>
      <c r="BM10" s="17">
        <v>0.39515662900138598</v>
      </c>
      <c r="BN10" s="17"/>
      <c r="BO10" s="17">
        <v>0.39901734070725597</v>
      </c>
      <c r="BP10" s="17">
        <v>0.40218485566288198</v>
      </c>
      <c r="BQ10" s="17">
        <v>0.40618193127875502</v>
      </c>
      <c r="BR10" s="17"/>
      <c r="BS10" s="17">
        <v>0.42412242929332</v>
      </c>
      <c r="BT10" s="17">
        <v>0.37863137481938097</v>
      </c>
      <c r="BU10" s="17"/>
      <c r="BV10" s="17">
        <v>0.36201763045589802</v>
      </c>
      <c r="BW10" s="17">
        <v>0.39428994271300899</v>
      </c>
      <c r="BX10" s="17">
        <v>0.43756868035672603</v>
      </c>
      <c r="BY10" s="17"/>
      <c r="BZ10" s="17">
        <v>0.47694551338615498</v>
      </c>
      <c r="CA10" s="17">
        <v>0.36472976046882599</v>
      </c>
    </row>
    <row r="11" spans="2:79" x14ac:dyDescent="0.3">
      <c r="B11" s="18" t="s">
        <v>186</v>
      </c>
      <c r="C11" s="17">
        <v>0.13627529553947201</v>
      </c>
      <c r="D11" s="17">
        <v>0.14154427416662699</v>
      </c>
      <c r="E11" s="17">
        <v>0.13056434990645899</v>
      </c>
      <c r="F11" s="17"/>
      <c r="G11" s="17">
        <v>0.17278589992677301</v>
      </c>
      <c r="H11" s="17">
        <v>0.13839586888892</v>
      </c>
      <c r="I11" s="17">
        <v>0.14519618488594699</v>
      </c>
      <c r="J11" s="17">
        <v>9.1592393141384107E-2</v>
      </c>
      <c r="K11" s="17">
        <v>0.12368326053989601</v>
      </c>
      <c r="L11" s="17">
        <v>0.14767104135089201</v>
      </c>
      <c r="M11" s="17"/>
      <c r="N11" s="17">
        <v>0.117387017244446</v>
      </c>
      <c r="O11" s="17">
        <v>0.14971476702633099</v>
      </c>
      <c r="P11" s="17">
        <v>0.15908557428568801</v>
      </c>
      <c r="Q11" s="17">
        <v>0.121291425839339</v>
      </c>
      <c r="R11" s="17"/>
      <c r="S11" s="17">
        <v>0.145243153494723</v>
      </c>
      <c r="T11" s="17">
        <v>0.12187474901208301</v>
      </c>
      <c r="U11" s="17">
        <v>0.14452188743443301</v>
      </c>
      <c r="V11" s="17">
        <v>0.143109775639326</v>
      </c>
      <c r="W11" s="17">
        <v>0.12230442558547901</v>
      </c>
      <c r="X11" s="17">
        <v>0.189721445621334</v>
      </c>
      <c r="Y11" s="17">
        <v>0.13458304725793199</v>
      </c>
      <c r="Z11" s="17">
        <v>0.18883765456112001</v>
      </c>
      <c r="AA11" s="17">
        <v>0.10209515209369099</v>
      </c>
      <c r="AB11" s="17">
        <v>9.9193087339856198E-2</v>
      </c>
      <c r="AC11" s="17">
        <v>0.13657413377616401</v>
      </c>
      <c r="AD11" s="17">
        <v>0.15749133540656399</v>
      </c>
      <c r="AE11" s="17"/>
      <c r="AF11" s="17">
        <v>0.16612776783941499</v>
      </c>
      <c r="AG11" s="17">
        <v>0.108915322579363</v>
      </c>
      <c r="AH11" s="17">
        <v>0.16767210419313799</v>
      </c>
      <c r="AI11" s="17">
        <v>0.16007797829084</v>
      </c>
      <c r="AJ11" s="17">
        <v>0.15683921292827299</v>
      </c>
      <c r="AK11" s="17"/>
      <c r="AL11" s="17">
        <v>0.115890768181155</v>
      </c>
      <c r="AM11" s="17">
        <v>0.187430061986992</v>
      </c>
      <c r="AN11" s="17">
        <v>0.13536917915535701</v>
      </c>
      <c r="AO11" s="17">
        <v>0.123234983853086</v>
      </c>
      <c r="AP11" s="17">
        <v>0.14146834966638999</v>
      </c>
      <c r="AQ11" s="17">
        <v>0.14173884840412199</v>
      </c>
      <c r="AR11" s="17"/>
      <c r="AS11" s="17">
        <v>0.106165147869687</v>
      </c>
      <c r="AT11" s="17">
        <v>0.138367026054425</v>
      </c>
      <c r="AU11" s="17">
        <v>0.17004721427539901</v>
      </c>
      <c r="AV11" s="17">
        <v>0.104642198480971</v>
      </c>
      <c r="AW11" s="17">
        <v>7.1820515226029405E-2</v>
      </c>
      <c r="AX11" s="17"/>
      <c r="AY11" s="17">
        <v>0.14944816267705499</v>
      </c>
      <c r="AZ11" s="17">
        <v>0.12969005926893701</v>
      </c>
      <c r="BA11" s="17">
        <v>0.16444630092714099</v>
      </c>
      <c r="BB11" s="17">
        <v>0.100955493180068</v>
      </c>
      <c r="BC11" s="17">
        <v>8.3336615543765702E-2</v>
      </c>
      <c r="BD11" s="17"/>
      <c r="BE11" s="17">
        <v>0.14155459575752599</v>
      </c>
      <c r="BF11" s="17">
        <v>0.13898740556361899</v>
      </c>
      <c r="BG11" s="17">
        <v>0.141355000379392</v>
      </c>
      <c r="BH11" s="17">
        <v>0.121445542225426</v>
      </c>
      <c r="BI11" s="17"/>
      <c r="BJ11" s="17">
        <v>0.13942875021303</v>
      </c>
      <c r="BK11" s="17">
        <v>0.19341272511181401</v>
      </c>
      <c r="BL11" s="17">
        <v>0.124229257248529</v>
      </c>
      <c r="BM11" s="17">
        <v>0.131928227839058</v>
      </c>
      <c r="BN11" s="17"/>
      <c r="BO11" s="17">
        <v>0.1171922560618</v>
      </c>
      <c r="BP11" s="17">
        <v>0.116572961429872</v>
      </c>
      <c r="BQ11" s="17">
        <v>0.14201459179283299</v>
      </c>
      <c r="BR11" s="17"/>
      <c r="BS11" s="17">
        <v>0.136622081998377</v>
      </c>
      <c r="BT11" s="17">
        <v>0.13677074145687501</v>
      </c>
      <c r="BU11" s="17"/>
      <c r="BV11" s="17">
        <v>7.9787828138774899E-2</v>
      </c>
      <c r="BW11" s="17">
        <v>0.16934185974454399</v>
      </c>
      <c r="BX11" s="17">
        <v>0.13363122907094099</v>
      </c>
      <c r="BY11" s="17"/>
      <c r="BZ11" s="17">
        <v>0.11917388730969899</v>
      </c>
      <c r="CA11" s="17">
        <v>0.12012015596246101</v>
      </c>
    </row>
    <row r="12" spans="2:79" x14ac:dyDescent="0.3">
      <c r="B12" s="18" t="s">
        <v>187</v>
      </c>
      <c r="C12" s="17">
        <v>3.2756965484507398E-2</v>
      </c>
      <c r="D12" s="17">
        <v>4.1677600307028398E-2</v>
      </c>
      <c r="E12" s="17">
        <v>2.4347788604582001E-2</v>
      </c>
      <c r="F12" s="17"/>
      <c r="G12" s="17">
        <v>5.1916959415524197E-2</v>
      </c>
      <c r="H12" s="17">
        <v>2.7974142610150101E-2</v>
      </c>
      <c r="I12" s="17">
        <v>2.4802984674511599E-2</v>
      </c>
      <c r="J12" s="17">
        <v>4.4272489952664598E-2</v>
      </c>
      <c r="K12" s="17">
        <v>3.0118276730527801E-2</v>
      </c>
      <c r="L12" s="17">
        <v>2.27276673920759E-2</v>
      </c>
      <c r="M12" s="17"/>
      <c r="N12" s="17">
        <v>3.5042021516288803E-2</v>
      </c>
      <c r="O12" s="17">
        <v>2.88295555327184E-2</v>
      </c>
      <c r="P12" s="17">
        <v>3.68948306002157E-2</v>
      </c>
      <c r="Q12" s="17">
        <v>3.1387429327910797E-2</v>
      </c>
      <c r="R12" s="17"/>
      <c r="S12" s="17">
        <v>3.34720328893095E-2</v>
      </c>
      <c r="T12" s="17">
        <v>4.2699314543175798E-2</v>
      </c>
      <c r="U12" s="17">
        <v>1.97793843173561E-2</v>
      </c>
      <c r="V12" s="17">
        <v>4.02641123902489E-2</v>
      </c>
      <c r="W12" s="17">
        <v>4.5711285614613302E-2</v>
      </c>
      <c r="X12" s="17">
        <v>3.2874376637404397E-2</v>
      </c>
      <c r="Y12" s="17">
        <v>1.7581216989008001E-2</v>
      </c>
      <c r="Z12" s="17">
        <v>5.1620901806988501E-2</v>
      </c>
      <c r="AA12" s="17">
        <v>1.16426223216452E-2</v>
      </c>
      <c r="AB12" s="17">
        <v>3.14471000761797E-2</v>
      </c>
      <c r="AC12" s="17">
        <v>1.19932971886413E-2</v>
      </c>
      <c r="AD12" s="17">
        <v>9.9788896054133894E-2</v>
      </c>
      <c r="AE12" s="17"/>
      <c r="AF12" s="17">
        <v>3.0707569948762399E-2</v>
      </c>
      <c r="AG12" s="17">
        <v>2.4926609336814998E-2</v>
      </c>
      <c r="AH12" s="17">
        <v>2.6393180222685199E-2</v>
      </c>
      <c r="AI12" s="17">
        <v>6.21448464909789E-2</v>
      </c>
      <c r="AJ12" s="17">
        <v>1.7562027316737599E-2</v>
      </c>
      <c r="AK12" s="17"/>
      <c r="AL12" s="17">
        <v>2.9998258109690101E-2</v>
      </c>
      <c r="AM12" s="17">
        <v>2.96139546027912E-2</v>
      </c>
      <c r="AN12" s="17">
        <v>4.4220715264060698E-2</v>
      </c>
      <c r="AO12" s="17">
        <v>5.2637105387170903E-2</v>
      </c>
      <c r="AP12" s="17">
        <v>6.0479208409795898E-3</v>
      </c>
      <c r="AQ12" s="17">
        <v>2.6436874858885399E-2</v>
      </c>
      <c r="AR12" s="17"/>
      <c r="AS12" s="17">
        <v>2.4986686055429599E-2</v>
      </c>
      <c r="AT12" s="17">
        <v>2.9264365077350099E-2</v>
      </c>
      <c r="AU12" s="17">
        <v>4.1086470527327702E-2</v>
      </c>
      <c r="AV12" s="17">
        <v>4.4406084150378597E-2</v>
      </c>
      <c r="AW12" s="17">
        <v>3.2591180758167602E-2</v>
      </c>
      <c r="AX12" s="17"/>
      <c r="AY12" s="17">
        <v>3.2718031968869001E-2</v>
      </c>
      <c r="AZ12" s="17">
        <v>3.2802958012001698E-2</v>
      </c>
      <c r="BA12" s="17">
        <v>3.8364433706654003E-2</v>
      </c>
      <c r="BB12" s="17">
        <v>3.0251960412147401E-2</v>
      </c>
      <c r="BC12" s="17">
        <v>1.46744077539664E-2</v>
      </c>
      <c r="BD12" s="17"/>
      <c r="BE12" s="17">
        <v>8.2641191922710994E-2</v>
      </c>
      <c r="BF12" s="17">
        <v>5.0630112326733E-2</v>
      </c>
      <c r="BG12" s="17">
        <v>2.71150184029086E-2</v>
      </c>
      <c r="BH12" s="17">
        <v>2.5204388028390898E-2</v>
      </c>
      <c r="BI12" s="17"/>
      <c r="BJ12" s="17">
        <v>4.5159083059682303E-2</v>
      </c>
      <c r="BK12" s="17">
        <v>5.3413779991768801E-2</v>
      </c>
      <c r="BL12" s="17">
        <v>2.91228111677494E-2</v>
      </c>
      <c r="BM12" s="17">
        <v>2.92909532061825E-2</v>
      </c>
      <c r="BN12" s="17"/>
      <c r="BO12" s="17">
        <v>4.4185610957938999E-2</v>
      </c>
      <c r="BP12" s="17">
        <v>3.8752641199004498E-2</v>
      </c>
      <c r="BQ12" s="17">
        <v>2.9571619879879E-2</v>
      </c>
      <c r="BR12" s="17"/>
      <c r="BS12" s="17">
        <v>3.3027220282680902E-2</v>
      </c>
      <c r="BT12" s="17">
        <v>3.2638755511813798E-2</v>
      </c>
      <c r="BU12" s="17"/>
      <c r="BV12" s="17">
        <v>2.81986829762567E-2</v>
      </c>
      <c r="BW12" s="17">
        <v>3.14694809056172E-2</v>
      </c>
      <c r="BX12" s="17">
        <v>4.3977096955475498E-2</v>
      </c>
      <c r="BY12" s="17"/>
      <c r="BZ12" s="17">
        <v>2.52349257138368E-2</v>
      </c>
      <c r="CA12" s="17">
        <v>2.5731036532188799E-2</v>
      </c>
    </row>
    <row r="13" spans="2:79" x14ac:dyDescent="0.3">
      <c r="B13" s="18" t="s">
        <v>188</v>
      </c>
      <c r="C13" s="17">
        <v>8.6058378894422194E-3</v>
      </c>
      <c r="D13" s="17">
        <v>1.04422605808053E-2</v>
      </c>
      <c r="E13" s="17">
        <v>6.8912505094408296E-3</v>
      </c>
      <c r="F13" s="17"/>
      <c r="G13" s="17">
        <v>1.71788243260464E-2</v>
      </c>
      <c r="H13" s="17">
        <v>5.33243662317662E-3</v>
      </c>
      <c r="I13" s="17">
        <v>9.9636012663904296E-3</v>
      </c>
      <c r="J13" s="17">
        <v>1.02555696649898E-2</v>
      </c>
      <c r="K13" s="17">
        <v>3.2038683878854398E-3</v>
      </c>
      <c r="L13" s="17">
        <v>6.71289869988772E-3</v>
      </c>
      <c r="M13" s="17"/>
      <c r="N13" s="17">
        <v>6.7787853206766604E-3</v>
      </c>
      <c r="O13" s="17">
        <v>1.0527547923705799E-2</v>
      </c>
      <c r="P13" s="17">
        <v>6.9378800830097098E-3</v>
      </c>
      <c r="Q13" s="17">
        <v>1.02203958555244E-2</v>
      </c>
      <c r="R13" s="17"/>
      <c r="S13" s="17">
        <v>1.4322390652125001E-2</v>
      </c>
      <c r="T13" s="17">
        <v>0</v>
      </c>
      <c r="U13" s="17">
        <v>1.21506638876656E-2</v>
      </c>
      <c r="V13" s="17">
        <v>5.0186865357200704E-3</v>
      </c>
      <c r="W13" s="17">
        <v>1.4118877983953899E-2</v>
      </c>
      <c r="X13" s="17">
        <v>6.5039441907714301E-3</v>
      </c>
      <c r="Y13" s="17">
        <v>1.20164987163987E-2</v>
      </c>
      <c r="Z13" s="17">
        <v>1.6458650109581498E-2</v>
      </c>
      <c r="AA13" s="17">
        <v>7.2715291759906098E-3</v>
      </c>
      <c r="AB13" s="17">
        <v>6.37165485577325E-3</v>
      </c>
      <c r="AC13" s="17">
        <v>0</v>
      </c>
      <c r="AD13" s="17">
        <v>2.0481078837001201E-2</v>
      </c>
      <c r="AE13" s="17"/>
      <c r="AF13" s="17">
        <v>0</v>
      </c>
      <c r="AG13" s="17">
        <v>1.47333054159708E-2</v>
      </c>
      <c r="AH13" s="17">
        <v>1.11186337924566E-2</v>
      </c>
      <c r="AI13" s="17">
        <v>4.72954268631134E-3</v>
      </c>
      <c r="AJ13" s="17">
        <v>8.6098401311528201E-3</v>
      </c>
      <c r="AK13" s="17"/>
      <c r="AL13" s="17">
        <v>1.5824016019193601E-2</v>
      </c>
      <c r="AM13" s="17">
        <v>5.4612083549657204E-3</v>
      </c>
      <c r="AN13" s="17">
        <v>1.6495290056912599E-2</v>
      </c>
      <c r="AO13" s="17">
        <v>2.6850148175231502E-3</v>
      </c>
      <c r="AP13" s="17">
        <v>6.5584587586234198E-3</v>
      </c>
      <c r="AQ13" s="17">
        <v>0</v>
      </c>
      <c r="AR13" s="17"/>
      <c r="AS13" s="17">
        <v>6.5825226788038598E-3</v>
      </c>
      <c r="AT13" s="17">
        <v>7.0737711558487397E-3</v>
      </c>
      <c r="AU13" s="17">
        <v>9.5158027652516904E-3</v>
      </c>
      <c r="AV13" s="17">
        <v>1.35516212244802E-2</v>
      </c>
      <c r="AW13" s="17">
        <v>2.7282505857061899E-2</v>
      </c>
      <c r="AX13" s="17"/>
      <c r="AY13" s="17">
        <v>1.08612430973304E-2</v>
      </c>
      <c r="AZ13" s="17">
        <v>4.1571614354062904E-3</v>
      </c>
      <c r="BA13" s="17">
        <v>6.41254921865822E-3</v>
      </c>
      <c r="BB13" s="17">
        <v>1.98743675518403E-2</v>
      </c>
      <c r="BC13" s="17">
        <v>1.5773266525716999E-2</v>
      </c>
      <c r="BD13" s="17"/>
      <c r="BE13" s="17">
        <v>1.4915481285999401E-2</v>
      </c>
      <c r="BF13" s="17">
        <v>1.0363098306805599E-2</v>
      </c>
      <c r="BG13" s="17">
        <v>7.2735438515091301E-3</v>
      </c>
      <c r="BH13" s="17">
        <v>9.0803818984505902E-3</v>
      </c>
      <c r="BI13" s="17"/>
      <c r="BJ13" s="17">
        <v>4.7100980284143397E-3</v>
      </c>
      <c r="BK13" s="17">
        <v>1.50477367242482E-2</v>
      </c>
      <c r="BL13" s="17">
        <v>8.2429523233366001E-3</v>
      </c>
      <c r="BM13" s="17">
        <v>8.0009698241381502E-3</v>
      </c>
      <c r="BN13" s="17"/>
      <c r="BO13" s="17">
        <v>1.02766811445735E-2</v>
      </c>
      <c r="BP13" s="17">
        <v>1.0762212371413501E-2</v>
      </c>
      <c r="BQ13" s="17">
        <v>7.9263980349883398E-3</v>
      </c>
      <c r="BR13" s="17"/>
      <c r="BS13" s="17">
        <v>7.9610001926847095E-3</v>
      </c>
      <c r="BT13" s="17">
        <v>9.48368016954532E-3</v>
      </c>
      <c r="BU13" s="17"/>
      <c r="BV13" s="17">
        <v>5.4071112231576001E-3</v>
      </c>
      <c r="BW13" s="17">
        <v>1.2066367069210999E-2</v>
      </c>
      <c r="BX13" s="17">
        <v>6.6060342964904496E-3</v>
      </c>
      <c r="BY13" s="17"/>
      <c r="BZ13" s="17">
        <v>7.3632441358704396E-3</v>
      </c>
      <c r="CA13" s="17">
        <v>1.5896940296335899E-2</v>
      </c>
    </row>
    <row r="14" spans="2:79" x14ac:dyDescent="0.3">
      <c r="B14" s="18" t="s">
        <v>149</v>
      </c>
      <c r="C14" s="17">
        <v>1.3849401976852501E-2</v>
      </c>
      <c r="D14" s="17">
        <v>1.14284300068292E-2</v>
      </c>
      <c r="E14" s="17">
        <v>1.6333581923723601E-2</v>
      </c>
      <c r="F14" s="17"/>
      <c r="G14" s="17">
        <v>3.42149600556922E-3</v>
      </c>
      <c r="H14" s="17">
        <v>2.7580800830171202E-2</v>
      </c>
      <c r="I14" s="17">
        <v>1.8815082493102101E-2</v>
      </c>
      <c r="J14" s="17">
        <v>1.3192623109016199E-2</v>
      </c>
      <c r="K14" s="17">
        <v>1.3126113875393801E-2</v>
      </c>
      <c r="L14" s="17">
        <v>6.6032026848476299E-3</v>
      </c>
      <c r="M14" s="17"/>
      <c r="N14" s="17">
        <v>8.9640957617121101E-3</v>
      </c>
      <c r="O14" s="17">
        <v>8.8414587263891294E-3</v>
      </c>
      <c r="P14" s="17">
        <v>1.1049583479417299E-2</v>
      </c>
      <c r="Q14" s="17">
        <v>2.7074621986966099E-2</v>
      </c>
      <c r="R14" s="17"/>
      <c r="S14" s="17">
        <v>1.0731066802057E-2</v>
      </c>
      <c r="T14" s="17">
        <v>7.1433908677563003E-3</v>
      </c>
      <c r="U14" s="17">
        <v>6.5305516250490298E-3</v>
      </c>
      <c r="V14" s="17">
        <v>2.13115131545938E-2</v>
      </c>
      <c r="W14" s="17">
        <v>1.45229855942124E-2</v>
      </c>
      <c r="X14" s="17">
        <v>1.75145974254182E-2</v>
      </c>
      <c r="Y14" s="17">
        <v>1.9909908654972799E-2</v>
      </c>
      <c r="Z14" s="17">
        <v>0</v>
      </c>
      <c r="AA14" s="17">
        <v>2.2078501341217398E-2</v>
      </c>
      <c r="AB14" s="17">
        <v>1.9289287634353901E-2</v>
      </c>
      <c r="AC14" s="17">
        <v>1.2419419271009299E-2</v>
      </c>
      <c r="AD14" s="17">
        <v>0</v>
      </c>
      <c r="AE14" s="17"/>
      <c r="AF14" s="17">
        <v>1.47457416881095E-2</v>
      </c>
      <c r="AG14" s="17">
        <v>7.6211989486352598E-3</v>
      </c>
      <c r="AH14" s="17">
        <v>2.4860891041853499E-2</v>
      </c>
      <c r="AI14" s="17">
        <v>3.8225798514894601E-3</v>
      </c>
      <c r="AJ14" s="17">
        <v>9.0651399372484696E-3</v>
      </c>
      <c r="AK14" s="17"/>
      <c r="AL14" s="17">
        <v>1.9811735689077999E-3</v>
      </c>
      <c r="AM14" s="17">
        <v>8.7202069468330593E-3</v>
      </c>
      <c r="AN14" s="17">
        <v>3.2644551201879E-2</v>
      </c>
      <c r="AO14" s="17">
        <v>4.19183955140275E-3</v>
      </c>
      <c r="AP14" s="17">
        <v>6.9052787872884202E-3</v>
      </c>
      <c r="AQ14" s="17">
        <v>4.1709097524246799E-2</v>
      </c>
      <c r="AR14" s="17"/>
      <c r="AS14" s="17">
        <v>6.8998739409020099E-3</v>
      </c>
      <c r="AT14" s="17">
        <v>1.6108251878823199E-2</v>
      </c>
      <c r="AU14" s="17">
        <v>1.9722451981530401E-2</v>
      </c>
      <c r="AV14" s="17">
        <v>4.4835565650818802E-3</v>
      </c>
      <c r="AW14" s="17">
        <v>0</v>
      </c>
      <c r="AX14" s="17"/>
      <c r="AY14" s="17">
        <v>8.8841989521358002E-3</v>
      </c>
      <c r="AZ14" s="17">
        <v>1.28587751519019E-2</v>
      </c>
      <c r="BA14" s="17">
        <v>1.40319514377073E-2</v>
      </c>
      <c r="BB14" s="17">
        <v>1.56797883336602E-2</v>
      </c>
      <c r="BC14" s="17">
        <v>2.7373848032990401E-2</v>
      </c>
      <c r="BD14" s="17"/>
      <c r="BE14" s="17">
        <v>0</v>
      </c>
      <c r="BF14" s="17">
        <v>5.5587286166274502E-3</v>
      </c>
      <c r="BG14" s="17">
        <v>1.07361641929428E-2</v>
      </c>
      <c r="BH14" s="17">
        <v>1.90741537041971E-2</v>
      </c>
      <c r="BI14" s="17"/>
      <c r="BJ14" s="17">
        <v>2.0941949167021499E-2</v>
      </c>
      <c r="BK14" s="17">
        <v>7.2111541110546299E-3</v>
      </c>
      <c r="BL14" s="17">
        <v>1.0172065119175899E-2</v>
      </c>
      <c r="BM14" s="17">
        <v>1.30419798016782E-2</v>
      </c>
      <c r="BN14" s="17"/>
      <c r="BO14" s="17">
        <v>1.1120235504421899E-2</v>
      </c>
      <c r="BP14" s="17">
        <v>1.42170448460476E-2</v>
      </c>
      <c r="BQ14" s="17">
        <v>1.2917001440406899E-2</v>
      </c>
      <c r="BR14" s="17"/>
      <c r="BS14" s="17">
        <v>1.0785030707143799E-2</v>
      </c>
      <c r="BT14" s="17">
        <v>1.6746734168975399E-2</v>
      </c>
      <c r="BU14" s="17"/>
      <c r="BV14" s="17">
        <v>2.3620198223883201E-3</v>
      </c>
      <c r="BW14" s="17">
        <v>1.8982996172559101E-2</v>
      </c>
      <c r="BX14" s="17">
        <v>8.05703048903628E-3</v>
      </c>
      <c r="BY14" s="17"/>
      <c r="BZ14" s="17">
        <v>7.2852575403255402E-3</v>
      </c>
      <c r="CA14" s="17">
        <v>0</v>
      </c>
    </row>
    <row r="15" spans="2:79" x14ac:dyDescent="0.3">
      <c r="B15" s="18" t="s">
        <v>189</v>
      </c>
      <c r="C15" s="21">
        <v>0.808512499109726</v>
      </c>
      <c r="D15" s="21">
        <v>0.79490743493870997</v>
      </c>
      <c r="E15" s="21">
        <v>0.821863029055794</v>
      </c>
      <c r="F15" s="21"/>
      <c r="G15" s="21">
        <v>0.75469682032608798</v>
      </c>
      <c r="H15" s="21">
        <v>0.800716751047582</v>
      </c>
      <c r="I15" s="21">
        <v>0.80122214668004899</v>
      </c>
      <c r="J15" s="21">
        <v>0.84068692413194501</v>
      </c>
      <c r="K15" s="21">
        <v>0.82986848046629702</v>
      </c>
      <c r="L15" s="21">
        <v>0.81628518987229703</v>
      </c>
      <c r="M15" s="21"/>
      <c r="N15" s="21">
        <v>0.83182808015687604</v>
      </c>
      <c r="O15" s="21">
        <v>0.80208667079085605</v>
      </c>
      <c r="P15" s="21">
        <v>0.78603213155166896</v>
      </c>
      <c r="Q15" s="21">
        <v>0.810026126990259</v>
      </c>
      <c r="R15" s="21"/>
      <c r="S15" s="21">
        <v>0.79623135616178597</v>
      </c>
      <c r="T15" s="21">
        <v>0.828282545576984</v>
      </c>
      <c r="U15" s="21">
        <v>0.81701751273549705</v>
      </c>
      <c r="V15" s="21">
        <v>0.79029591228011098</v>
      </c>
      <c r="W15" s="21">
        <v>0.80334242522174204</v>
      </c>
      <c r="X15" s="21">
        <v>0.75338563612507203</v>
      </c>
      <c r="Y15" s="21">
        <v>0.81590932838168795</v>
      </c>
      <c r="Z15" s="21">
        <v>0.74308279352230999</v>
      </c>
      <c r="AA15" s="21">
        <v>0.85691219506745597</v>
      </c>
      <c r="AB15" s="21">
        <v>0.84369887009383704</v>
      </c>
      <c r="AC15" s="21">
        <v>0.83901314976418595</v>
      </c>
      <c r="AD15" s="21">
        <v>0.72223868970230098</v>
      </c>
      <c r="AE15" s="21"/>
      <c r="AF15" s="21">
        <v>0.78841892052371398</v>
      </c>
      <c r="AG15" s="21">
        <v>0.84380356371921605</v>
      </c>
      <c r="AH15" s="21">
        <v>0.76995519074986696</v>
      </c>
      <c r="AI15" s="21">
        <v>0.76922505268038099</v>
      </c>
      <c r="AJ15" s="21">
        <v>0.80792377968658802</v>
      </c>
      <c r="AK15" s="21"/>
      <c r="AL15" s="21">
        <v>0.83630578412105405</v>
      </c>
      <c r="AM15" s="21">
        <v>0.76877456810841804</v>
      </c>
      <c r="AN15" s="21">
        <v>0.77127026432179002</v>
      </c>
      <c r="AO15" s="21">
        <v>0.81725105639081697</v>
      </c>
      <c r="AP15" s="21">
        <v>0.83901999194671795</v>
      </c>
      <c r="AQ15" s="21">
        <v>0.79011517921274599</v>
      </c>
      <c r="AR15" s="21"/>
      <c r="AS15" s="21">
        <v>0.85536576945517795</v>
      </c>
      <c r="AT15" s="21">
        <v>0.80918658583355296</v>
      </c>
      <c r="AU15" s="21">
        <v>0.75962806045049203</v>
      </c>
      <c r="AV15" s="21">
        <v>0.83291653957908895</v>
      </c>
      <c r="AW15" s="21">
        <v>0.86830579815874098</v>
      </c>
      <c r="AX15" s="21"/>
      <c r="AY15" s="21">
        <v>0.79808836330460997</v>
      </c>
      <c r="AZ15" s="21">
        <v>0.82049104613175305</v>
      </c>
      <c r="BA15" s="21">
        <v>0.776744764709839</v>
      </c>
      <c r="BB15" s="21">
        <v>0.83323839052228399</v>
      </c>
      <c r="BC15" s="21">
        <v>0.85884186214355995</v>
      </c>
      <c r="BD15" s="21"/>
      <c r="BE15" s="21">
        <v>0.76088873103376398</v>
      </c>
      <c r="BF15" s="21">
        <v>0.794460655186215</v>
      </c>
      <c r="BG15" s="21">
        <v>0.81352027317324804</v>
      </c>
      <c r="BH15" s="21">
        <v>0.82519553414353497</v>
      </c>
      <c r="BI15" s="21"/>
      <c r="BJ15" s="21">
        <v>0.78976011953185199</v>
      </c>
      <c r="BK15" s="21">
        <v>0.73091460406111497</v>
      </c>
      <c r="BL15" s="21">
        <v>0.82823291414120903</v>
      </c>
      <c r="BM15" s="21">
        <v>0.81773786932894299</v>
      </c>
      <c r="BN15" s="21"/>
      <c r="BO15" s="21">
        <v>0.81722521633126599</v>
      </c>
      <c r="BP15" s="21">
        <v>0.81969514015366296</v>
      </c>
      <c r="BQ15" s="21">
        <v>0.80757038885189303</v>
      </c>
      <c r="BR15" s="21"/>
      <c r="BS15" s="21">
        <v>0.81160466681911403</v>
      </c>
      <c r="BT15" s="21">
        <v>0.80436008869279096</v>
      </c>
      <c r="BU15" s="21"/>
      <c r="BV15" s="21">
        <v>0.88424435783942201</v>
      </c>
      <c r="BW15" s="21">
        <v>0.76813929610806897</v>
      </c>
      <c r="BX15" s="21">
        <v>0.807728609188057</v>
      </c>
      <c r="BY15" s="21"/>
      <c r="BZ15" s="21">
        <v>0.84094268530026794</v>
      </c>
      <c r="CA15" s="21">
        <v>0.83825186720901401</v>
      </c>
    </row>
    <row r="16" spans="2:79" x14ac:dyDescent="0.3">
      <c r="B16" s="18" t="s">
        <v>190</v>
      </c>
      <c r="C16" s="21">
        <v>4.1362803373949597E-2</v>
      </c>
      <c r="D16" s="21">
        <v>5.2119860887833699E-2</v>
      </c>
      <c r="E16" s="21">
        <v>3.1239039114022898E-2</v>
      </c>
      <c r="F16" s="21"/>
      <c r="G16" s="21">
        <v>6.9095783741570604E-2</v>
      </c>
      <c r="H16" s="21">
        <v>3.3306579233326701E-2</v>
      </c>
      <c r="I16" s="21">
        <v>3.4766585940901998E-2</v>
      </c>
      <c r="J16" s="21">
        <v>5.4528059617654397E-2</v>
      </c>
      <c r="K16" s="21">
        <v>3.33221451184132E-2</v>
      </c>
      <c r="L16" s="21">
        <v>2.9440566091963601E-2</v>
      </c>
      <c r="M16" s="21"/>
      <c r="N16" s="21">
        <v>4.1820806836965499E-2</v>
      </c>
      <c r="O16" s="21">
        <v>3.9357103456424201E-2</v>
      </c>
      <c r="P16" s="21">
        <v>4.3832710683225397E-2</v>
      </c>
      <c r="Q16" s="21">
        <v>4.1607825183435102E-2</v>
      </c>
      <c r="R16" s="21"/>
      <c r="S16" s="21">
        <v>4.7794423541434497E-2</v>
      </c>
      <c r="T16" s="21">
        <v>4.2699314543175798E-2</v>
      </c>
      <c r="U16" s="21">
        <v>3.1930048205021697E-2</v>
      </c>
      <c r="V16" s="21">
        <v>4.5282798925968898E-2</v>
      </c>
      <c r="W16" s="21">
        <v>5.9830163598567201E-2</v>
      </c>
      <c r="X16" s="21">
        <v>3.93783208281758E-2</v>
      </c>
      <c r="Y16" s="21">
        <v>2.9597715705406698E-2</v>
      </c>
      <c r="Z16" s="21">
        <v>6.8079551916570002E-2</v>
      </c>
      <c r="AA16" s="21">
        <v>1.8914151497635801E-2</v>
      </c>
      <c r="AB16" s="21">
        <v>3.78187549319529E-2</v>
      </c>
      <c r="AC16" s="21">
        <v>1.19932971886413E-2</v>
      </c>
      <c r="AD16" s="21">
        <v>0.120269974891135</v>
      </c>
      <c r="AE16" s="21"/>
      <c r="AF16" s="21">
        <v>3.0707569948762399E-2</v>
      </c>
      <c r="AG16" s="21">
        <v>3.9659914752785699E-2</v>
      </c>
      <c r="AH16" s="21">
        <v>3.7511814015141802E-2</v>
      </c>
      <c r="AI16" s="21">
        <v>6.6874389177290203E-2</v>
      </c>
      <c r="AJ16" s="21">
        <v>2.61718674478904E-2</v>
      </c>
      <c r="AK16" s="21"/>
      <c r="AL16" s="21">
        <v>4.5822274128883698E-2</v>
      </c>
      <c r="AM16" s="21">
        <v>3.5075162957756999E-2</v>
      </c>
      <c r="AN16" s="21">
        <v>6.07160053209733E-2</v>
      </c>
      <c r="AO16" s="21">
        <v>5.5322120204694097E-2</v>
      </c>
      <c r="AP16" s="21">
        <v>1.2606379599603E-2</v>
      </c>
      <c r="AQ16" s="21">
        <v>2.6436874858885399E-2</v>
      </c>
      <c r="AR16" s="21"/>
      <c r="AS16" s="21">
        <v>3.1569208734233398E-2</v>
      </c>
      <c r="AT16" s="21">
        <v>3.6338136233198898E-2</v>
      </c>
      <c r="AU16" s="21">
        <v>5.0602273292579401E-2</v>
      </c>
      <c r="AV16" s="21">
        <v>5.7957705374858899E-2</v>
      </c>
      <c r="AW16" s="21">
        <v>5.9873686615229502E-2</v>
      </c>
      <c r="AX16" s="21"/>
      <c r="AY16" s="21">
        <v>4.3579275066199498E-2</v>
      </c>
      <c r="AZ16" s="21">
        <v>3.6960119447407999E-2</v>
      </c>
      <c r="BA16" s="21">
        <v>4.4776982925312202E-2</v>
      </c>
      <c r="BB16" s="21">
        <v>5.01263279639877E-2</v>
      </c>
      <c r="BC16" s="21">
        <v>3.04476742796835E-2</v>
      </c>
      <c r="BD16" s="21"/>
      <c r="BE16" s="21">
        <v>9.7556673208710407E-2</v>
      </c>
      <c r="BF16" s="21">
        <v>6.0993210633538603E-2</v>
      </c>
      <c r="BG16" s="21">
        <v>3.4388562254417797E-2</v>
      </c>
      <c r="BH16" s="21">
        <v>3.4284769926841499E-2</v>
      </c>
      <c r="BI16" s="21"/>
      <c r="BJ16" s="21">
        <v>4.9869181088096702E-2</v>
      </c>
      <c r="BK16" s="21">
        <v>6.8461516716016996E-2</v>
      </c>
      <c r="BL16" s="21">
        <v>3.7365763491086001E-2</v>
      </c>
      <c r="BM16" s="21">
        <v>3.7291923030320702E-2</v>
      </c>
      <c r="BN16" s="21"/>
      <c r="BO16" s="21">
        <v>5.4462292102512501E-2</v>
      </c>
      <c r="BP16" s="21">
        <v>4.9514853570418002E-2</v>
      </c>
      <c r="BQ16" s="21">
        <v>3.7498017914867399E-2</v>
      </c>
      <c r="BR16" s="21"/>
      <c r="BS16" s="21">
        <v>4.09882204753656E-2</v>
      </c>
      <c r="BT16" s="21">
        <v>4.2122435681359101E-2</v>
      </c>
      <c r="BU16" s="21"/>
      <c r="BV16" s="21">
        <v>3.3605794199414299E-2</v>
      </c>
      <c r="BW16" s="21">
        <v>4.35358479748282E-2</v>
      </c>
      <c r="BX16" s="21">
        <v>5.0583131251965903E-2</v>
      </c>
      <c r="BY16" s="21"/>
      <c r="BZ16" s="21">
        <v>3.2598169849707301E-2</v>
      </c>
      <c r="CA16" s="21">
        <v>4.1627976828524697E-2</v>
      </c>
    </row>
    <row r="17" spans="2:79" x14ac:dyDescent="0.3">
      <c r="B17" s="18" t="s">
        <v>191</v>
      </c>
      <c r="C17" s="22">
        <v>0.76714969573577596</v>
      </c>
      <c r="D17" s="22">
        <v>0.74278757405087703</v>
      </c>
      <c r="E17" s="22">
        <v>0.79062398994177197</v>
      </c>
      <c r="F17" s="22"/>
      <c r="G17" s="22">
        <v>0.68560103658451699</v>
      </c>
      <c r="H17" s="22">
        <v>0.76741017181425497</v>
      </c>
      <c r="I17" s="22">
        <v>0.766455560739147</v>
      </c>
      <c r="J17" s="22">
        <v>0.78615886451429096</v>
      </c>
      <c r="K17" s="22">
        <v>0.79654633534788399</v>
      </c>
      <c r="L17" s="22">
        <v>0.78684462378033304</v>
      </c>
      <c r="M17" s="22"/>
      <c r="N17" s="22">
        <v>0.79000727331991105</v>
      </c>
      <c r="O17" s="22">
        <v>0.76272956733443198</v>
      </c>
      <c r="P17" s="22">
        <v>0.74219942086844404</v>
      </c>
      <c r="Q17" s="22">
        <v>0.76841830180682402</v>
      </c>
      <c r="R17" s="22"/>
      <c r="S17" s="22">
        <v>0.74843693262035105</v>
      </c>
      <c r="T17" s="22">
        <v>0.785583231033809</v>
      </c>
      <c r="U17" s="22">
        <v>0.78508746453047495</v>
      </c>
      <c r="V17" s="22">
        <v>0.745013113354142</v>
      </c>
      <c r="W17" s="22">
        <v>0.74351226162317396</v>
      </c>
      <c r="X17" s="22">
        <v>0.71400731529689598</v>
      </c>
      <c r="Y17" s="22">
        <v>0.78631161267628202</v>
      </c>
      <c r="Z17" s="22">
        <v>0.67500324160573999</v>
      </c>
      <c r="AA17" s="22">
        <v>0.83799804356981999</v>
      </c>
      <c r="AB17" s="22">
        <v>0.80588011516188396</v>
      </c>
      <c r="AC17" s="22">
        <v>0.827019852575544</v>
      </c>
      <c r="AD17" s="22">
        <v>0.60196871481116598</v>
      </c>
      <c r="AE17" s="22"/>
      <c r="AF17" s="22">
        <v>0.75771135057495098</v>
      </c>
      <c r="AG17" s="22">
        <v>0.80414364896642998</v>
      </c>
      <c r="AH17" s="22">
        <v>0.73244337673472504</v>
      </c>
      <c r="AI17" s="22">
        <v>0.70235066350309105</v>
      </c>
      <c r="AJ17" s="22">
        <v>0.781751912238697</v>
      </c>
      <c r="AK17" s="22"/>
      <c r="AL17" s="22">
        <v>0.79048350999216999</v>
      </c>
      <c r="AM17" s="22">
        <v>0.73369940515066101</v>
      </c>
      <c r="AN17" s="22">
        <v>0.71055425900081703</v>
      </c>
      <c r="AO17" s="22">
        <v>0.76192893618612301</v>
      </c>
      <c r="AP17" s="22">
        <v>0.82641361234711497</v>
      </c>
      <c r="AQ17" s="22">
        <v>0.76367830435386097</v>
      </c>
      <c r="AR17" s="22"/>
      <c r="AS17" s="22">
        <v>0.82379656072094398</v>
      </c>
      <c r="AT17" s="22">
        <v>0.77284844960035404</v>
      </c>
      <c r="AU17" s="22">
        <v>0.70902578715791198</v>
      </c>
      <c r="AV17" s="22">
        <v>0.77495883420422995</v>
      </c>
      <c r="AW17" s="22">
        <v>0.80843211154351102</v>
      </c>
      <c r="AX17" s="22"/>
      <c r="AY17" s="22">
        <v>0.75450908823841101</v>
      </c>
      <c r="AZ17" s="22">
        <v>0.78353092668434499</v>
      </c>
      <c r="BA17" s="22">
        <v>0.73196778178452704</v>
      </c>
      <c r="BB17" s="22">
        <v>0.78311206255829702</v>
      </c>
      <c r="BC17" s="22">
        <v>0.82839418786387697</v>
      </c>
      <c r="BD17" s="22"/>
      <c r="BE17" s="22">
        <v>0.663332057825053</v>
      </c>
      <c r="BF17" s="22">
        <v>0.73346744455267598</v>
      </c>
      <c r="BG17" s="22">
        <v>0.77913171091883004</v>
      </c>
      <c r="BH17" s="22">
        <v>0.79091076421669404</v>
      </c>
      <c r="BI17" s="22"/>
      <c r="BJ17" s="22">
        <v>0.73989093844375498</v>
      </c>
      <c r="BK17" s="22">
        <v>0.662453087345098</v>
      </c>
      <c r="BL17" s="22">
        <v>0.79086715065012303</v>
      </c>
      <c r="BM17" s="22">
        <v>0.78044594629862196</v>
      </c>
      <c r="BN17" s="22"/>
      <c r="BO17" s="22">
        <v>0.76276292422875303</v>
      </c>
      <c r="BP17" s="22">
        <v>0.770180286583245</v>
      </c>
      <c r="BQ17" s="22">
        <v>0.77007237093702596</v>
      </c>
      <c r="BR17" s="22"/>
      <c r="BS17" s="22">
        <v>0.77061644634374804</v>
      </c>
      <c r="BT17" s="22">
        <v>0.76223765301143198</v>
      </c>
      <c r="BU17" s="22"/>
      <c r="BV17" s="22">
        <v>0.85063856364000801</v>
      </c>
      <c r="BW17" s="22">
        <v>0.72460344813324096</v>
      </c>
      <c r="BX17" s="22">
        <v>0.75714547793609099</v>
      </c>
      <c r="BY17" s="22"/>
      <c r="BZ17" s="22">
        <v>0.80834451545056096</v>
      </c>
      <c r="CA17" s="22">
        <v>0.79662389038048997</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x14ac:dyDescent="0.3">
      <c r="B9" s="18" t="s">
        <v>184</v>
      </c>
      <c r="C9" s="17">
        <v>5.7704277439624301E-2</v>
      </c>
      <c r="D9" s="17">
        <v>6.9861691400856796E-2</v>
      </c>
      <c r="E9" s="17">
        <v>4.5450766391497401E-2</v>
      </c>
      <c r="F9" s="17"/>
      <c r="G9" s="17">
        <v>0.11203730309828901</v>
      </c>
      <c r="H9" s="17">
        <v>8.7190821609303401E-2</v>
      </c>
      <c r="I9" s="17">
        <v>8.8158752072698104E-2</v>
      </c>
      <c r="J9" s="17">
        <v>2.5015194133278899E-2</v>
      </c>
      <c r="K9" s="17">
        <v>1.90457780053759E-2</v>
      </c>
      <c r="L9" s="17">
        <v>2.5060845160215998E-2</v>
      </c>
      <c r="M9" s="17"/>
      <c r="N9" s="17">
        <v>8.8415168959774304E-2</v>
      </c>
      <c r="O9" s="17">
        <v>4.0530421126224798E-2</v>
      </c>
      <c r="P9" s="17">
        <v>5.1133215120091301E-2</v>
      </c>
      <c r="Q9" s="17">
        <v>4.93339455537792E-2</v>
      </c>
      <c r="R9" s="17"/>
      <c r="S9" s="17">
        <v>0.104147123379924</v>
      </c>
      <c r="T9" s="17">
        <v>3.1889485122331099E-2</v>
      </c>
      <c r="U9" s="17">
        <v>4.3298883676117499E-2</v>
      </c>
      <c r="V9" s="17">
        <v>5.44469867178679E-2</v>
      </c>
      <c r="W9" s="17">
        <v>6.7432094630657205E-2</v>
      </c>
      <c r="X9" s="17">
        <v>6.1465504483856001E-2</v>
      </c>
      <c r="Y9" s="17">
        <v>4.6227490986827699E-2</v>
      </c>
      <c r="Z9" s="17">
        <v>6.1163839084062303E-2</v>
      </c>
      <c r="AA9" s="17">
        <v>7.3492780945279196E-2</v>
      </c>
      <c r="AB9" s="17">
        <v>4.9810472476594599E-2</v>
      </c>
      <c r="AC9" s="17">
        <v>2.16690808735054E-2</v>
      </c>
      <c r="AD9" s="17">
        <v>1.9281464945209301E-2</v>
      </c>
      <c r="AE9" s="17"/>
      <c r="AF9" s="17">
        <v>6.6715105125990104E-2</v>
      </c>
      <c r="AG9" s="17">
        <v>7.9110494492529396E-2</v>
      </c>
      <c r="AH9" s="17">
        <v>4.5825418204297801E-2</v>
      </c>
      <c r="AI9" s="17">
        <v>4.4176663558408102E-2</v>
      </c>
      <c r="AJ9" s="17">
        <v>1.6723764394052199E-2</v>
      </c>
      <c r="AK9" s="17"/>
      <c r="AL9" s="17">
        <v>8.6499160366887595E-2</v>
      </c>
      <c r="AM9" s="17">
        <v>8.2121846828604503E-2</v>
      </c>
      <c r="AN9" s="17">
        <v>6.4581215748829607E-2</v>
      </c>
      <c r="AO9" s="17">
        <v>4.3517302765373703E-2</v>
      </c>
      <c r="AP9" s="17">
        <v>2.5340693474255702E-2</v>
      </c>
      <c r="AQ9" s="17">
        <v>1.4827237904577699E-2</v>
      </c>
      <c r="AR9" s="17"/>
      <c r="AS9" s="17">
        <v>0.120980400652813</v>
      </c>
      <c r="AT9" s="17">
        <v>4.5327407477985998E-2</v>
      </c>
      <c r="AU9" s="17">
        <v>4.30115728411933E-2</v>
      </c>
      <c r="AV9" s="17">
        <v>2.9386188838415001E-2</v>
      </c>
      <c r="AW9" s="17">
        <v>0.140934265859641</v>
      </c>
      <c r="AX9" s="17"/>
      <c r="AY9" s="17">
        <v>0.10168366472415</v>
      </c>
      <c r="AZ9" s="17">
        <v>4.90611493477131E-2</v>
      </c>
      <c r="BA9" s="17">
        <v>2.9664645517544899E-2</v>
      </c>
      <c r="BB9" s="17">
        <v>4.32450894072497E-2</v>
      </c>
      <c r="BC9" s="17">
        <v>7.2713301279378306E-2</v>
      </c>
      <c r="BD9" s="17"/>
      <c r="BE9" s="17">
        <v>0.15522753161679201</v>
      </c>
      <c r="BF9" s="17">
        <v>7.6549906190381406E-2</v>
      </c>
      <c r="BG9" s="17">
        <v>4.6486130263726201E-2</v>
      </c>
      <c r="BH9" s="17">
        <v>5.30335071200458E-2</v>
      </c>
      <c r="BI9" s="17"/>
      <c r="BJ9" s="17">
        <v>5.8513042870468601E-2</v>
      </c>
      <c r="BK9" s="17">
        <v>0.16201532903405699</v>
      </c>
      <c r="BL9" s="17">
        <v>5.3517983077479098E-2</v>
      </c>
      <c r="BM9" s="17">
        <v>4.44239337904236E-2</v>
      </c>
      <c r="BN9" s="17"/>
      <c r="BO9" s="17">
        <v>0.118364563022474</v>
      </c>
      <c r="BP9" s="17">
        <v>5.8293298170946001E-2</v>
      </c>
      <c r="BQ9" s="17">
        <v>4.5166087629489399E-2</v>
      </c>
      <c r="BR9" s="17"/>
      <c r="BS9" s="17">
        <v>5.45587995087446E-2</v>
      </c>
      <c r="BT9" s="17">
        <v>6.1014228607575001E-2</v>
      </c>
      <c r="BU9" s="17"/>
      <c r="BV9" s="17">
        <v>4.0105676140229099E-2</v>
      </c>
      <c r="BW9" s="17">
        <v>4.0133679043192698E-2</v>
      </c>
      <c r="BX9" s="17">
        <v>9.6211747075854101E-2</v>
      </c>
      <c r="BY9" s="17"/>
      <c r="BZ9" s="17">
        <v>6.4085363564853601E-2</v>
      </c>
      <c r="CA9" s="17">
        <v>0.14822364862790299</v>
      </c>
    </row>
    <row r="10" spans="2:79" x14ac:dyDescent="0.3">
      <c r="B10" s="18" t="s">
        <v>185</v>
      </c>
      <c r="C10" s="17">
        <v>0.20283942551775699</v>
      </c>
      <c r="D10" s="17">
        <v>0.19218938624322399</v>
      </c>
      <c r="E10" s="17">
        <v>0.21502827119281601</v>
      </c>
      <c r="F10" s="17"/>
      <c r="G10" s="17">
        <v>0.24302377226989899</v>
      </c>
      <c r="H10" s="17">
        <v>0.27617641668229997</v>
      </c>
      <c r="I10" s="17">
        <v>0.24372558053262799</v>
      </c>
      <c r="J10" s="17">
        <v>0.18327330167606301</v>
      </c>
      <c r="K10" s="17">
        <v>0.16948778249937599</v>
      </c>
      <c r="L10" s="17">
        <v>0.121221646485417</v>
      </c>
      <c r="M10" s="17"/>
      <c r="N10" s="17">
        <v>0.19027414601152901</v>
      </c>
      <c r="O10" s="17">
        <v>0.20245517401854399</v>
      </c>
      <c r="P10" s="17">
        <v>0.22568649821005099</v>
      </c>
      <c r="Q10" s="17">
        <v>0.198866577726698</v>
      </c>
      <c r="R10" s="17"/>
      <c r="S10" s="17">
        <v>0.184072665541332</v>
      </c>
      <c r="T10" s="17">
        <v>0.18886188202572499</v>
      </c>
      <c r="U10" s="17">
        <v>0.13340369421006201</v>
      </c>
      <c r="V10" s="17">
        <v>0.18049857705030101</v>
      </c>
      <c r="W10" s="17">
        <v>0.21194232854297701</v>
      </c>
      <c r="X10" s="17">
        <v>0.24187824421611001</v>
      </c>
      <c r="Y10" s="17">
        <v>0.23684961913130001</v>
      </c>
      <c r="Z10" s="17">
        <v>0.28965875259969898</v>
      </c>
      <c r="AA10" s="17">
        <v>0.18120661098184501</v>
      </c>
      <c r="AB10" s="17">
        <v>0.20196029432457199</v>
      </c>
      <c r="AC10" s="17">
        <v>0.25886138920513402</v>
      </c>
      <c r="AD10" s="17">
        <v>0.247094270790812</v>
      </c>
      <c r="AE10" s="17"/>
      <c r="AF10" s="17">
        <v>0.21815374486293701</v>
      </c>
      <c r="AG10" s="17">
        <v>0.20984237388301</v>
      </c>
      <c r="AH10" s="17">
        <v>0.186206168022503</v>
      </c>
      <c r="AI10" s="17">
        <v>0.26351653888901799</v>
      </c>
      <c r="AJ10" s="17">
        <v>0.15701511902788101</v>
      </c>
      <c r="AK10" s="17"/>
      <c r="AL10" s="17">
        <v>0.21436648402950001</v>
      </c>
      <c r="AM10" s="17">
        <v>0.23465406984369699</v>
      </c>
      <c r="AN10" s="17">
        <v>0.22157964840941699</v>
      </c>
      <c r="AO10" s="17">
        <v>0.22563120091751501</v>
      </c>
      <c r="AP10" s="17">
        <v>0.1523416885569</v>
      </c>
      <c r="AQ10" s="17">
        <v>0.142210719860591</v>
      </c>
      <c r="AR10" s="17"/>
      <c r="AS10" s="17">
        <v>0.220034307161079</v>
      </c>
      <c r="AT10" s="17">
        <v>0.231913557247337</v>
      </c>
      <c r="AU10" s="17">
        <v>0.153099317494061</v>
      </c>
      <c r="AV10" s="17">
        <v>0.15530642355513599</v>
      </c>
      <c r="AW10" s="17">
        <v>0.15723330786492801</v>
      </c>
      <c r="AX10" s="17"/>
      <c r="AY10" s="17">
        <v>0.19897287077209799</v>
      </c>
      <c r="AZ10" s="17">
        <v>0.224610623786346</v>
      </c>
      <c r="BA10" s="17">
        <v>0.179879843079881</v>
      </c>
      <c r="BB10" s="17">
        <v>0.217160903770657</v>
      </c>
      <c r="BC10" s="17">
        <v>0.11937424384583099</v>
      </c>
      <c r="BD10" s="17"/>
      <c r="BE10" s="17">
        <v>0.17614659098677399</v>
      </c>
      <c r="BF10" s="17">
        <v>0.21627105718615899</v>
      </c>
      <c r="BG10" s="17">
        <v>0.21095516115525301</v>
      </c>
      <c r="BH10" s="17">
        <v>0.18603689352479799</v>
      </c>
      <c r="BI10" s="17"/>
      <c r="BJ10" s="17">
        <v>0.25808156250717601</v>
      </c>
      <c r="BK10" s="17">
        <v>0.212287750738655</v>
      </c>
      <c r="BL10" s="17">
        <v>0.19979517482263201</v>
      </c>
      <c r="BM10" s="17">
        <v>0.192701791606012</v>
      </c>
      <c r="BN10" s="17"/>
      <c r="BO10" s="17">
        <v>0.266746508577962</v>
      </c>
      <c r="BP10" s="17">
        <v>0.247315128346459</v>
      </c>
      <c r="BQ10" s="17">
        <v>0.181004095280344</v>
      </c>
      <c r="BR10" s="17"/>
      <c r="BS10" s="17">
        <v>0.20961172269980799</v>
      </c>
      <c r="BT10" s="17">
        <v>0.19563349278543199</v>
      </c>
      <c r="BU10" s="17"/>
      <c r="BV10" s="17">
        <v>0.188530671975077</v>
      </c>
      <c r="BW10" s="17">
        <v>0.203321209582317</v>
      </c>
      <c r="BX10" s="17">
        <v>0.21614714852622199</v>
      </c>
      <c r="BY10" s="17"/>
      <c r="BZ10" s="17">
        <v>0.28450974021950198</v>
      </c>
      <c r="CA10" s="17">
        <v>0.26904036529181902</v>
      </c>
    </row>
    <row r="11" spans="2:79" x14ac:dyDescent="0.3">
      <c r="B11" s="18" t="s">
        <v>186</v>
      </c>
      <c r="C11" s="17">
        <v>0.26582714578765598</v>
      </c>
      <c r="D11" s="17">
        <v>0.26278015164667301</v>
      </c>
      <c r="E11" s="17">
        <v>0.27116040886422399</v>
      </c>
      <c r="F11" s="17"/>
      <c r="G11" s="17">
        <v>0.244841183606997</v>
      </c>
      <c r="H11" s="17">
        <v>0.22740404509215301</v>
      </c>
      <c r="I11" s="17">
        <v>0.24686450537542301</v>
      </c>
      <c r="J11" s="17">
        <v>0.25340837461613203</v>
      </c>
      <c r="K11" s="17">
        <v>0.28174309212258197</v>
      </c>
      <c r="L11" s="17">
        <v>0.32601934549463601</v>
      </c>
      <c r="M11" s="17"/>
      <c r="N11" s="17">
        <v>0.24837854054557301</v>
      </c>
      <c r="O11" s="17">
        <v>0.257701489102516</v>
      </c>
      <c r="P11" s="17">
        <v>0.27947424460654902</v>
      </c>
      <c r="Q11" s="17">
        <v>0.276233669840243</v>
      </c>
      <c r="R11" s="17"/>
      <c r="S11" s="17">
        <v>0.236246740795446</v>
      </c>
      <c r="T11" s="17">
        <v>0.23901688769437901</v>
      </c>
      <c r="U11" s="17">
        <v>0.32226379034446101</v>
      </c>
      <c r="V11" s="17">
        <v>0.31360250007854401</v>
      </c>
      <c r="W11" s="17">
        <v>0.28099877386950201</v>
      </c>
      <c r="X11" s="17">
        <v>0.30066761974794898</v>
      </c>
      <c r="Y11" s="17">
        <v>0.27770750183318799</v>
      </c>
      <c r="Z11" s="17">
        <v>0.32551951688767</v>
      </c>
      <c r="AA11" s="17">
        <v>0.24277979518221199</v>
      </c>
      <c r="AB11" s="17">
        <v>0.228599017700196</v>
      </c>
      <c r="AC11" s="17">
        <v>0.24517775331081501</v>
      </c>
      <c r="AD11" s="17">
        <v>0.20513395066474199</v>
      </c>
      <c r="AE11" s="17"/>
      <c r="AF11" s="17">
        <v>0.32585563659309003</v>
      </c>
      <c r="AG11" s="17">
        <v>0.242850112014032</v>
      </c>
      <c r="AH11" s="17">
        <v>0.15906594078997199</v>
      </c>
      <c r="AI11" s="17">
        <v>0.30661618042213501</v>
      </c>
      <c r="AJ11" s="17">
        <v>0.21348993733219501</v>
      </c>
      <c r="AK11" s="17"/>
      <c r="AL11" s="17">
        <v>0.230841253668919</v>
      </c>
      <c r="AM11" s="17">
        <v>0.316431620659339</v>
      </c>
      <c r="AN11" s="17">
        <v>0.18474237131319399</v>
      </c>
      <c r="AO11" s="17">
        <v>0.30694525113537902</v>
      </c>
      <c r="AP11" s="17">
        <v>0.174788464123937</v>
      </c>
      <c r="AQ11" s="17">
        <v>0.31605943356928701</v>
      </c>
      <c r="AR11" s="17"/>
      <c r="AS11" s="17">
        <v>0.20183288180832501</v>
      </c>
      <c r="AT11" s="17">
        <v>0.27436368201794697</v>
      </c>
      <c r="AU11" s="17">
        <v>0.30931835098251997</v>
      </c>
      <c r="AV11" s="17">
        <v>0.25371164504559601</v>
      </c>
      <c r="AW11" s="17">
        <v>0.16526254099409701</v>
      </c>
      <c r="AX11" s="17"/>
      <c r="AY11" s="17">
        <v>0.25425082576041302</v>
      </c>
      <c r="AZ11" s="17">
        <v>0.27966911206767398</v>
      </c>
      <c r="BA11" s="17">
        <v>0.30215126568829898</v>
      </c>
      <c r="BB11" s="17">
        <v>0.19726525582499199</v>
      </c>
      <c r="BC11" s="17">
        <v>0.21700821009937599</v>
      </c>
      <c r="BD11" s="17"/>
      <c r="BE11" s="17">
        <v>0.20662417802458799</v>
      </c>
      <c r="BF11" s="17">
        <v>0.28504493319241297</v>
      </c>
      <c r="BG11" s="17">
        <v>0.26656561798795197</v>
      </c>
      <c r="BH11" s="17">
        <v>0.25935404452823801</v>
      </c>
      <c r="BI11" s="17"/>
      <c r="BJ11" s="17">
        <v>0.24360252679449701</v>
      </c>
      <c r="BK11" s="17">
        <v>0.235879975987135</v>
      </c>
      <c r="BL11" s="17">
        <v>0.25504798119319999</v>
      </c>
      <c r="BM11" s="17">
        <v>0.278765912738975</v>
      </c>
      <c r="BN11" s="17"/>
      <c r="BO11" s="17">
        <v>0.20274716374445001</v>
      </c>
      <c r="BP11" s="17">
        <v>0.233872890494533</v>
      </c>
      <c r="BQ11" s="17">
        <v>0.28382689196092198</v>
      </c>
      <c r="BR11" s="17"/>
      <c r="BS11" s="17">
        <v>0.28244783734530499</v>
      </c>
      <c r="BT11" s="17">
        <v>0.242912271421861</v>
      </c>
      <c r="BU11" s="17"/>
      <c r="BV11" s="17">
        <v>0.166372445978481</v>
      </c>
      <c r="BW11" s="17">
        <v>0.29669740938957201</v>
      </c>
      <c r="BX11" s="17">
        <v>0.29582059215044099</v>
      </c>
      <c r="BY11" s="17"/>
      <c r="BZ11" s="17">
        <v>0.29897212292215303</v>
      </c>
      <c r="CA11" s="17">
        <v>0.24125009212767601</v>
      </c>
    </row>
    <row r="12" spans="2:79" x14ac:dyDescent="0.3">
      <c r="B12" s="18" t="s">
        <v>187</v>
      </c>
      <c r="C12" s="17">
        <v>0.30605949914959002</v>
      </c>
      <c r="D12" s="17">
        <v>0.31086416014600199</v>
      </c>
      <c r="E12" s="17">
        <v>0.29830785931981901</v>
      </c>
      <c r="F12" s="17"/>
      <c r="G12" s="17">
        <v>0.29961409369196901</v>
      </c>
      <c r="H12" s="17">
        <v>0.285992311676594</v>
      </c>
      <c r="I12" s="17">
        <v>0.242610494754537</v>
      </c>
      <c r="J12" s="17">
        <v>0.31761037352754601</v>
      </c>
      <c r="K12" s="17">
        <v>0.30374159941485501</v>
      </c>
      <c r="L12" s="17">
        <v>0.37042254901531502</v>
      </c>
      <c r="M12" s="17"/>
      <c r="N12" s="17">
        <v>0.32281358872803201</v>
      </c>
      <c r="O12" s="17">
        <v>0.335404530951873</v>
      </c>
      <c r="P12" s="17">
        <v>0.26356954969487301</v>
      </c>
      <c r="Q12" s="17">
        <v>0.29906540384400798</v>
      </c>
      <c r="R12" s="17"/>
      <c r="S12" s="17">
        <v>0.30052112815925802</v>
      </c>
      <c r="T12" s="17">
        <v>0.37110232885530398</v>
      </c>
      <c r="U12" s="17">
        <v>0.34051846503202099</v>
      </c>
      <c r="V12" s="17">
        <v>0.28505019734842502</v>
      </c>
      <c r="W12" s="17">
        <v>0.25835439082468398</v>
      </c>
      <c r="X12" s="17">
        <v>0.263703496033873</v>
      </c>
      <c r="Y12" s="17">
        <v>0.28682719197319501</v>
      </c>
      <c r="Z12" s="17">
        <v>0.16757789909020299</v>
      </c>
      <c r="AA12" s="17">
        <v>0.32762616721862498</v>
      </c>
      <c r="AB12" s="17">
        <v>0.33811866344117802</v>
      </c>
      <c r="AC12" s="17">
        <v>0.28694964578416998</v>
      </c>
      <c r="AD12" s="17">
        <v>0.35212710403474801</v>
      </c>
      <c r="AE12" s="17"/>
      <c r="AF12" s="17">
        <v>0.27242520636985701</v>
      </c>
      <c r="AG12" s="17">
        <v>0.30894945589991502</v>
      </c>
      <c r="AH12" s="17">
        <v>0.375437800310988</v>
      </c>
      <c r="AI12" s="17">
        <v>0.28502568223123098</v>
      </c>
      <c r="AJ12" s="17">
        <v>0.33811504773240397</v>
      </c>
      <c r="AK12" s="17"/>
      <c r="AL12" s="17">
        <v>0.30450572854489</v>
      </c>
      <c r="AM12" s="17">
        <v>0.23446609059173801</v>
      </c>
      <c r="AN12" s="17">
        <v>0.34514554051996998</v>
      </c>
      <c r="AO12" s="17">
        <v>0.28336229395363</v>
      </c>
      <c r="AP12" s="17">
        <v>0.38679781388615597</v>
      </c>
      <c r="AQ12" s="17">
        <v>0.33622891964793</v>
      </c>
      <c r="AR12" s="17"/>
      <c r="AS12" s="17">
        <v>0.28764380080428598</v>
      </c>
      <c r="AT12" s="17">
        <v>0.29973043118417902</v>
      </c>
      <c r="AU12" s="17">
        <v>0.33997531458117902</v>
      </c>
      <c r="AV12" s="17">
        <v>0.27567823724809398</v>
      </c>
      <c r="AW12" s="17">
        <v>0.38182834317037501</v>
      </c>
      <c r="AX12" s="17"/>
      <c r="AY12" s="17">
        <v>0.28707024228743799</v>
      </c>
      <c r="AZ12" s="17">
        <v>0.296820934035463</v>
      </c>
      <c r="BA12" s="17">
        <v>0.31760674121025301</v>
      </c>
      <c r="BB12" s="17">
        <v>0.35028263641976298</v>
      </c>
      <c r="BC12" s="17">
        <v>0.31929963055403998</v>
      </c>
      <c r="BD12" s="17"/>
      <c r="BE12" s="17">
        <v>0.32691395937252299</v>
      </c>
      <c r="BF12" s="17">
        <v>0.31195531028873702</v>
      </c>
      <c r="BG12" s="17">
        <v>0.30540730497651403</v>
      </c>
      <c r="BH12" s="17">
        <v>0.30113659349358202</v>
      </c>
      <c r="BI12" s="17"/>
      <c r="BJ12" s="17">
        <v>0.27309447303638401</v>
      </c>
      <c r="BK12" s="17">
        <v>0.31039066611343202</v>
      </c>
      <c r="BL12" s="17">
        <v>0.30325482584590002</v>
      </c>
      <c r="BM12" s="17">
        <v>0.31481141507849503</v>
      </c>
      <c r="BN12" s="17"/>
      <c r="BO12" s="17">
        <v>0.285515662340874</v>
      </c>
      <c r="BP12" s="17">
        <v>0.30625789025121603</v>
      </c>
      <c r="BQ12" s="17">
        <v>0.311184456978292</v>
      </c>
      <c r="BR12" s="17"/>
      <c r="BS12" s="17">
        <v>0.28675814662430099</v>
      </c>
      <c r="BT12" s="17">
        <v>0.33051837216264002</v>
      </c>
      <c r="BU12" s="17"/>
      <c r="BV12" s="17">
        <v>0.39178123443761198</v>
      </c>
      <c r="BW12" s="17">
        <v>0.28685091394586498</v>
      </c>
      <c r="BX12" s="17">
        <v>0.269828653557665</v>
      </c>
      <c r="BY12" s="17"/>
      <c r="BZ12" s="17">
        <v>0.27051594780382099</v>
      </c>
      <c r="CA12" s="17">
        <v>0.22932107246789199</v>
      </c>
    </row>
    <row r="13" spans="2:79" x14ac:dyDescent="0.3">
      <c r="B13" s="18" t="s">
        <v>188</v>
      </c>
      <c r="C13" s="17">
        <v>0.14423362241457199</v>
      </c>
      <c r="D13" s="17">
        <v>0.14582514775838901</v>
      </c>
      <c r="E13" s="17">
        <v>0.14177280128339401</v>
      </c>
      <c r="F13" s="17"/>
      <c r="G13" s="17">
        <v>8.1433377508546498E-2</v>
      </c>
      <c r="H13" s="17">
        <v>9.1269180336268907E-2</v>
      </c>
      <c r="I13" s="17">
        <v>0.16098107332689601</v>
      </c>
      <c r="J13" s="17">
        <v>0.189829746209843</v>
      </c>
      <c r="K13" s="17">
        <v>0.20330423956872801</v>
      </c>
      <c r="L13" s="17">
        <v>0.13917984799241201</v>
      </c>
      <c r="M13" s="17"/>
      <c r="N13" s="17">
        <v>0.13842380786490399</v>
      </c>
      <c r="O13" s="17">
        <v>0.134751469507848</v>
      </c>
      <c r="P13" s="17">
        <v>0.16393812533136701</v>
      </c>
      <c r="Q13" s="17">
        <v>0.139897646296988</v>
      </c>
      <c r="R13" s="17"/>
      <c r="S13" s="17">
        <v>0.14741443402847501</v>
      </c>
      <c r="T13" s="17">
        <v>0.14413153088439701</v>
      </c>
      <c r="U13" s="17">
        <v>0.14807657303244001</v>
      </c>
      <c r="V13" s="17">
        <v>0.156031166428027</v>
      </c>
      <c r="W13" s="17">
        <v>0.16676136845349601</v>
      </c>
      <c r="X13" s="17">
        <v>0.10318667256005</v>
      </c>
      <c r="Y13" s="17">
        <v>0.122080557231698</v>
      </c>
      <c r="Z13" s="17">
        <v>0.156079992338366</v>
      </c>
      <c r="AA13" s="17">
        <v>0.143803993534873</v>
      </c>
      <c r="AB13" s="17">
        <v>0.149682262124266</v>
      </c>
      <c r="AC13" s="17">
        <v>0.16002091203737401</v>
      </c>
      <c r="AD13" s="17">
        <v>0.15699082640947501</v>
      </c>
      <c r="AE13" s="17"/>
      <c r="AF13" s="17">
        <v>9.8949000521631594E-2</v>
      </c>
      <c r="AG13" s="17">
        <v>0.14771324016367901</v>
      </c>
      <c r="AH13" s="17">
        <v>0.196671704887626</v>
      </c>
      <c r="AI13" s="17">
        <v>8.8635612509818398E-2</v>
      </c>
      <c r="AJ13" s="17">
        <v>0.257368047212513</v>
      </c>
      <c r="AK13" s="17"/>
      <c r="AL13" s="17">
        <v>0.149764414542742</v>
      </c>
      <c r="AM13" s="17">
        <v>0.11935895652254699</v>
      </c>
      <c r="AN13" s="17">
        <v>0.17420471481015601</v>
      </c>
      <c r="AO13" s="17">
        <v>0.11432453026037299</v>
      </c>
      <c r="AP13" s="17">
        <v>0.23849579128238399</v>
      </c>
      <c r="AQ13" s="17">
        <v>0.13649354893902199</v>
      </c>
      <c r="AR13" s="17"/>
      <c r="AS13" s="17">
        <v>0.15428278840103399</v>
      </c>
      <c r="AT13" s="17">
        <v>0.12061765578646901</v>
      </c>
      <c r="AU13" s="17">
        <v>0.132524251638652</v>
      </c>
      <c r="AV13" s="17">
        <v>0.26354947730690198</v>
      </c>
      <c r="AW13" s="17">
        <v>0.154741542110959</v>
      </c>
      <c r="AX13" s="17"/>
      <c r="AY13" s="17">
        <v>0.130337947147106</v>
      </c>
      <c r="AZ13" s="17">
        <v>0.129207536973794</v>
      </c>
      <c r="BA13" s="17">
        <v>0.14549960355255701</v>
      </c>
      <c r="BB13" s="17">
        <v>0.18013123623032901</v>
      </c>
      <c r="BC13" s="17">
        <v>0.25583134769565702</v>
      </c>
      <c r="BD13" s="17"/>
      <c r="BE13" s="17">
        <v>0.135087739999323</v>
      </c>
      <c r="BF13" s="17">
        <v>9.8775015306235503E-2</v>
      </c>
      <c r="BG13" s="17">
        <v>0.145982544924596</v>
      </c>
      <c r="BH13" s="17">
        <v>0.172166439201626</v>
      </c>
      <c r="BI13" s="17"/>
      <c r="BJ13" s="17">
        <v>0.14212636732820699</v>
      </c>
      <c r="BK13" s="17">
        <v>5.7966785331958502E-2</v>
      </c>
      <c r="BL13" s="17">
        <v>0.16701308412840499</v>
      </c>
      <c r="BM13" s="17">
        <v>0.14677048892987499</v>
      </c>
      <c r="BN13" s="17"/>
      <c r="BO13" s="17">
        <v>9.5235719585136297E-2</v>
      </c>
      <c r="BP13" s="17">
        <v>0.137684595285617</v>
      </c>
      <c r="BQ13" s="17">
        <v>0.156505335589675</v>
      </c>
      <c r="BR13" s="17"/>
      <c r="BS13" s="17">
        <v>0.14719922307143901</v>
      </c>
      <c r="BT13" s="17">
        <v>0.14145861432989301</v>
      </c>
      <c r="BU13" s="17"/>
      <c r="BV13" s="17">
        <v>0.20213735914043399</v>
      </c>
      <c r="BW13" s="17">
        <v>0.14364150036536599</v>
      </c>
      <c r="BX13" s="17">
        <v>0.107453565943542</v>
      </c>
      <c r="BY13" s="17"/>
      <c r="BZ13" s="17">
        <v>7.4323323974062397E-2</v>
      </c>
      <c r="CA13" s="17">
        <v>8.8822540328767505E-2</v>
      </c>
    </row>
    <row r="14" spans="2:79" x14ac:dyDescent="0.3">
      <c r="B14" s="18" t="s">
        <v>149</v>
      </c>
      <c r="C14" s="17">
        <v>2.3336029690801501E-2</v>
      </c>
      <c r="D14" s="17">
        <v>1.8479462804854602E-2</v>
      </c>
      <c r="E14" s="17">
        <v>2.8279892948250101E-2</v>
      </c>
      <c r="F14" s="17"/>
      <c r="G14" s="17">
        <v>1.9050269824299498E-2</v>
      </c>
      <c r="H14" s="17">
        <v>3.1967224603380501E-2</v>
      </c>
      <c r="I14" s="17">
        <v>1.7659593937818099E-2</v>
      </c>
      <c r="J14" s="17">
        <v>3.08630098371371E-2</v>
      </c>
      <c r="K14" s="17">
        <v>2.26775083890834E-2</v>
      </c>
      <c r="L14" s="17">
        <v>1.8095765852003599E-2</v>
      </c>
      <c r="M14" s="17"/>
      <c r="N14" s="17">
        <v>1.1694747890188199E-2</v>
      </c>
      <c r="O14" s="17">
        <v>2.9156915292993999E-2</v>
      </c>
      <c r="P14" s="17">
        <v>1.6198367037069498E-2</v>
      </c>
      <c r="Q14" s="17">
        <v>3.6602756738284101E-2</v>
      </c>
      <c r="R14" s="17"/>
      <c r="S14" s="17">
        <v>2.7597908095564901E-2</v>
      </c>
      <c r="T14" s="17">
        <v>2.4997885417863901E-2</v>
      </c>
      <c r="U14" s="17">
        <v>1.2438593704898099E-2</v>
      </c>
      <c r="V14" s="17">
        <v>1.0370572376835301E-2</v>
      </c>
      <c r="W14" s="17">
        <v>1.45110436786828E-2</v>
      </c>
      <c r="X14" s="17">
        <v>2.9098462958160601E-2</v>
      </c>
      <c r="Y14" s="17">
        <v>3.03076388437921E-2</v>
      </c>
      <c r="Z14" s="17">
        <v>0</v>
      </c>
      <c r="AA14" s="17">
        <v>3.10906521371654E-2</v>
      </c>
      <c r="AB14" s="17">
        <v>3.1829289933194498E-2</v>
      </c>
      <c r="AC14" s="17">
        <v>2.7321218789002101E-2</v>
      </c>
      <c r="AD14" s="17">
        <v>1.93723831550138E-2</v>
      </c>
      <c r="AE14" s="17"/>
      <c r="AF14" s="17">
        <v>1.7901306526494298E-2</v>
      </c>
      <c r="AG14" s="17">
        <v>1.1534323546833199E-2</v>
      </c>
      <c r="AH14" s="17">
        <v>3.6792967784613002E-2</v>
      </c>
      <c r="AI14" s="17">
        <v>1.2029322389389601E-2</v>
      </c>
      <c r="AJ14" s="17">
        <v>1.7288084300955901E-2</v>
      </c>
      <c r="AK14" s="17"/>
      <c r="AL14" s="17">
        <v>1.40229588470611E-2</v>
      </c>
      <c r="AM14" s="17">
        <v>1.2967415554074199E-2</v>
      </c>
      <c r="AN14" s="17">
        <v>9.7465091984331106E-3</v>
      </c>
      <c r="AO14" s="17">
        <v>2.6219420967729501E-2</v>
      </c>
      <c r="AP14" s="17">
        <v>2.2235548676368001E-2</v>
      </c>
      <c r="AQ14" s="17">
        <v>5.4180140078591801E-2</v>
      </c>
      <c r="AR14" s="17"/>
      <c r="AS14" s="17">
        <v>1.52258211724625E-2</v>
      </c>
      <c r="AT14" s="17">
        <v>2.8047266286081601E-2</v>
      </c>
      <c r="AU14" s="17">
        <v>2.2071192462394602E-2</v>
      </c>
      <c r="AV14" s="17">
        <v>2.2368028005857198E-2</v>
      </c>
      <c r="AW14" s="17">
        <v>0</v>
      </c>
      <c r="AX14" s="17"/>
      <c r="AY14" s="17">
        <v>2.76844493087962E-2</v>
      </c>
      <c r="AZ14" s="17">
        <v>2.0630643789011301E-2</v>
      </c>
      <c r="BA14" s="17">
        <v>2.5197900951464701E-2</v>
      </c>
      <c r="BB14" s="17">
        <v>1.19148783470084E-2</v>
      </c>
      <c r="BC14" s="17">
        <v>1.5773266525716999E-2</v>
      </c>
      <c r="BD14" s="17"/>
      <c r="BE14" s="17">
        <v>0</v>
      </c>
      <c r="BF14" s="17">
        <v>1.1403777836074E-2</v>
      </c>
      <c r="BG14" s="17">
        <v>2.4603240691957799E-2</v>
      </c>
      <c r="BH14" s="17">
        <v>2.8272522131711299E-2</v>
      </c>
      <c r="BI14" s="17"/>
      <c r="BJ14" s="17">
        <v>2.4582027463266501E-2</v>
      </c>
      <c r="BK14" s="17">
        <v>2.1459492794763699E-2</v>
      </c>
      <c r="BL14" s="17">
        <v>2.1370950932383601E-2</v>
      </c>
      <c r="BM14" s="17">
        <v>2.25264578562188E-2</v>
      </c>
      <c r="BN14" s="17"/>
      <c r="BO14" s="17">
        <v>3.1390382729104098E-2</v>
      </c>
      <c r="BP14" s="17">
        <v>1.6576197451228899E-2</v>
      </c>
      <c r="BQ14" s="17">
        <v>2.2313132561277298E-2</v>
      </c>
      <c r="BR14" s="17"/>
      <c r="BS14" s="17">
        <v>1.94242707504023E-2</v>
      </c>
      <c r="BT14" s="17">
        <v>2.8463020692600201E-2</v>
      </c>
      <c r="BU14" s="17"/>
      <c r="BV14" s="17">
        <v>1.1072612328166399E-2</v>
      </c>
      <c r="BW14" s="17">
        <v>2.93552876736882E-2</v>
      </c>
      <c r="BX14" s="17">
        <v>1.45382927462757E-2</v>
      </c>
      <c r="BY14" s="17"/>
      <c r="BZ14" s="17">
        <v>7.5935015156081099E-3</v>
      </c>
      <c r="CA14" s="17">
        <v>2.3342281155941901E-2</v>
      </c>
    </row>
    <row r="15" spans="2:79" x14ac:dyDescent="0.3">
      <c r="B15" s="18" t="s">
        <v>189</v>
      </c>
      <c r="C15" s="21">
        <v>0.260543702957382</v>
      </c>
      <c r="D15" s="21">
        <v>0.26205107764408098</v>
      </c>
      <c r="E15" s="21">
        <v>0.26047903758431301</v>
      </c>
      <c r="F15" s="21"/>
      <c r="G15" s="21">
        <v>0.35506107536818698</v>
      </c>
      <c r="H15" s="21">
        <v>0.363367238291604</v>
      </c>
      <c r="I15" s="21">
        <v>0.33188433260532602</v>
      </c>
      <c r="J15" s="21">
        <v>0.208288495809341</v>
      </c>
      <c r="K15" s="21">
        <v>0.18853356050475201</v>
      </c>
      <c r="L15" s="21">
        <v>0.14628249164563301</v>
      </c>
      <c r="M15" s="21"/>
      <c r="N15" s="21">
        <v>0.278689314971303</v>
      </c>
      <c r="O15" s="21">
        <v>0.242985595144769</v>
      </c>
      <c r="P15" s="21">
        <v>0.27681971333014199</v>
      </c>
      <c r="Q15" s="21">
        <v>0.24820052328047801</v>
      </c>
      <c r="R15" s="21"/>
      <c r="S15" s="21">
        <v>0.28821978892125599</v>
      </c>
      <c r="T15" s="21">
        <v>0.22075136714805599</v>
      </c>
      <c r="U15" s="21">
        <v>0.17670257788617999</v>
      </c>
      <c r="V15" s="21">
        <v>0.234945563768169</v>
      </c>
      <c r="W15" s="21">
        <v>0.27937442317363498</v>
      </c>
      <c r="X15" s="21">
        <v>0.303343748699966</v>
      </c>
      <c r="Y15" s="21">
        <v>0.28307711011812797</v>
      </c>
      <c r="Z15" s="21">
        <v>0.35082259168376101</v>
      </c>
      <c r="AA15" s="21">
        <v>0.25469939192712399</v>
      </c>
      <c r="AB15" s="21">
        <v>0.251770766801167</v>
      </c>
      <c r="AC15" s="21">
        <v>0.28053047007863902</v>
      </c>
      <c r="AD15" s="21">
        <v>0.26637573573602102</v>
      </c>
      <c r="AE15" s="21"/>
      <c r="AF15" s="21">
        <v>0.28486884998892698</v>
      </c>
      <c r="AG15" s="21">
        <v>0.28895286837554002</v>
      </c>
      <c r="AH15" s="21">
        <v>0.23203158622680101</v>
      </c>
      <c r="AI15" s="21">
        <v>0.30769320244742698</v>
      </c>
      <c r="AJ15" s="21">
        <v>0.173738883421933</v>
      </c>
      <c r="AK15" s="21"/>
      <c r="AL15" s="21">
        <v>0.30086564439638702</v>
      </c>
      <c r="AM15" s="21">
        <v>0.31677591667230198</v>
      </c>
      <c r="AN15" s="21">
        <v>0.28616086415824699</v>
      </c>
      <c r="AO15" s="21">
        <v>0.26914850368288901</v>
      </c>
      <c r="AP15" s="21">
        <v>0.177682382031155</v>
      </c>
      <c r="AQ15" s="21">
        <v>0.15703795776516899</v>
      </c>
      <c r="AR15" s="21"/>
      <c r="AS15" s="21">
        <v>0.34101470781389198</v>
      </c>
      <c r="AT15" s="21">
        <v>0.277240964725323</v>
      </c>
      <c r="AU15" s="21">
        <v>0.196110890335254</v>
      </c>
      <c r="AV15" s="21">
        <v>0.184692612393551</v>
      </c>
      <c r="AW15" s="21">
        <v>0.29816757372456898</v>
      </c>
      <c r="AX15" s="21"/>
      <c r="AY15" s="21">
        <v>0.30065653549624699</v>
      </c>
      <c r="AZ15" s="21">
        <v>0.27367177313405899</v>
      </c>
      <c r="BA15" s="21">
        <v>0.209544488597426</v>
      </c>
      <c r="BB15" s="21">
        <v>0.26040599317790702</v>
      </c>
      <c r="BC15" s="21">
        <v>0.19208754512521001</v>
      </c>
      <c r="BD15" s="21"/>
      <c r="BE15" s="21">
        <v>0.33137412260356602</v>
      </c>
      <c r="BF15" s="21">
        <v>0.29282096337654001</v>
      </c>
      <c r="BG15" s="21">
        <v>0.25744129141897998</v>
      </c>
      <c r="BH15" s="21">
        <v>0.239070400644843</v>
      </c>
      <c r="BI15" s="21"/>
      <c r="BJ15" s="21">
        <v>0.316594605377645</v>
      </c>
      <c r="BK15" s="21">
        <v>0.37430307977271199</v>
      </c>
      <c r="BL15" s="21">
        <v>0.253313157900111</v>
      </c>
      <c r="BM15" s="21">
        <v>0.237125725396436</v>
      </c>
      <c r="BN15" s="21"/>
      <c r="BO15" s="21">
        <v>0.38511107160043601</v>
      </c>
      <c r="BP15" s="21">
        <v>0.305608426517405</v>
      </c>
      <c r="BQ15" s="21">
        <v>0.22617018290983301</v>
      </c>
      <c r="BR15" s="21"/>
      <c r="BS15" s="21">
        <v>0.26417052220855303</v>
      </c>
      <c r="BT15" s="21">
        <v>0.25664772139300701</v>
      </c>
      <c r="BU15" s="21"/>
      <c r="BV15" s="21">
        <v>0.228636348115307</v>
      </c>
      <c r="BW15" s="21">
        <v>0.24345488862551001</v>
      </c>
      <c r="BX15" s="21">
        <v>0.31235889560207603</v>
      </c>
      <c r="BY15" s="21"/>
      <c r="BZ15" s="21">
        <v>0.34859510378435599</v>
      </c>
      <c r="CA15" s="21">
        <v>0.41726401391972201</v>
      </c>
    </row>
    <row r="16" spans="2:79" x14ac:dyDescent="0.3">
      <c r="B16" s="18" t="s">
        <v>190</v>
      </c>
      <c r="C16" s="21">
        <v>0.45029312156416101</v>
      </c>
      <c r="D16" s="21">
        <v>0.456689307904391</v>
      </c>
      <c r="E16" s="21">
        <v>0.44008066060321299</v>
      </c>
      <c r="F16" s="21"/>
      <c r="G16" s="21">
        <v>0.38104747120051602</v>
      </c>
      <c r="H16" s="21">
        <v>0.37726149201286302</v>
      </c>
      <c r="I16" s="21">
        <v>0.40359156808143298</v>
      </c>
      <c r="J16" s="21">
        <v>0.50744011973738901</v>
      </c>
      <c r="K16" s="21">
        <v>0.50704583898358302</v>
      </c>
      <c r="L16" s="21">
        <v>0.50960239700772703</v>
      </c>
      <c r="M16" s="21"/>
      <c r="N16" s="21">
        <v>0.461237396592936</v>
      </c>
      <c r="O16" s="21">
        <v>0.47015600045972</v>
      </c>
      <c r="P16" s="21">
        <v>0.42750767502623999</v>
      </c>
      <c r="Q16" s="21">
        <v>0.43896305014099501</v>
      </c>
      <c r="R16" s="21"/>
      <c r="S16" s="21">
        <v>0.44793556218773301</v>
      </c>
      <c r="T16" s="21">
        <v>0.51523385973970104</v>
      </c>
      <c r="U16" s="21">
        <v>0.48859503806446097</v>
      </c>
      <c r="V16" s="21">
        <v>0.44108136377645202</v>
      </c>
      <c r="W16" s="21">
        <v>0.42511575927818102</v>
      </c>
      <c r="X16" s="21">
        <v>0.36689016859392398</v>
      </c>
      <c r="Y16" s="21">
        <v>0.40890774920489198</v>
      </c>
      <c r="Z16" s="21">
        <v>0.32365789142856899</v>
      </c>
      <c r="AA16" s="21">
        <v>0.47143016075349797</v>
      </c>
      <c r="AB16" s="21">
        <v>0.48780092556544302</v>
      </c>
      <c r="AC16" s="21">
        <v>0.44697055782154399</v>
      </c>
      <c r="AD16" s="21">
        <v>0.50911793044422304</v>
      </c>
      <c r="AE16" s="21"/>
      <c r="AF16" s="21">
        <v>0.37137420689148798</v>
      </c>
      <c r="AG16" s="21">
        <v>0.456662696063595</v>
      </c>
      <c r="AH16" s="21">
        <v>0.57210950519861403</v>
      </c>
      <c r="AI16" s="21">
        <v>0.37366129474104898</v>
      </c>
      <c r="AJ16" s="21">
        <v>0.59548309494491602</v>
      </c>
      <c r="AK16" s="21"/>
      <c r="AL16" s="21">
        <v>0.45427014308763303</v>
      </c>
      <c r="AM16" s="21">
        <v>0.35382504711428497</v>
      </c>
      <c r="AN16" s="21">
        <v>0.51935025533012602</v>
      </c>
      <c r="AO16" s="21">
        <v>0.39768682421400298</v>
      </c>
      <c r="AP16" s="21">
        <v>0.62529360516854005</v>
      </c>
      <c r="AQ16" s="21">
        <v>0.47272246858695199</v>
      </c>
      <c r="AR16" s="21"/>
      <c r="AS16" s="21">
        <v>0.44192658920532002</v>
      </c>
      <c r="AT16" s="21">
        <v>0.42034808697064802</v>
      </c>
      <c r="AU16" s="21">
        <v>0.47249956621983102</v>
      </c>
      <c r="AV16" s="21">
        <v>0.53922771455499596</v>
      </c>
      <c r="AW16" s="21">
        <v>0.53656988528133398</v>
      </c>
      <c r="AX16" s="21"/>
      <c r="AY16" s="21">
        <v>0.417408189434544</v>
      </c>
      <c r="AZ16" s="21">
        <v>0.426028471009256</v>
      </c>
      <c r="BA16" s="21">
        <v>0.46310634476280998</v>
      </c>
      <c r="BB16" s="21">
        <v>0.53041387265009199</v>
      </c>
      <c r="BC16" s="21">
        <v>0.57513097824969694</v>
      </c>
      <c r="BD16" s="21"/>
      <c r="BE16" s="21">
        <v>0.46200169937184699</v>
      </c>
      <c r="BF16" s="21">
        <v>0.41073032559497202</v>
      </c>
      <c r="BG16" s="21">
        <v>0.45138984990110997</v>
      </c>
      <c r="BH16" s="21">
        <v>0.47330303269520801</v>
      </c>
      <c r="BI16" s="21"/>
      <c r="BJ16" s="21">
        <v>0.415220840364591</v>
      </c>
      <c r="BK16" s="21">
        <v>0.36835745144539001</v>
      </c>
      <c r="BL16" s="21">
        <v>0.47026790997430501</v>
      </c>
      <c r="BM16" s="21">
        <v>0.46158190400837001</v>
      </c>
      <c r="BN16" s="21"/>
      <c r="BO16" s="21">
        <v>0.38075138192601099</v>
      </c>
      <c r="BP16" s="21">
        <v>0.44394248553683302</v>
      </c>
      <c r="BQ16" s="21">
        <v>0.467689792567967</v>
      </c>
      <c r="BR16" s="21"/>
      <c r="BS16" s="21">
        <v>0.43395736969574</v>
      </c>
      <c r="BT16" s="21">
        <v>0.471976986492532</v>
      </c>
      <c r="BU16" s="21"/>
      <c r="BV16" s="21">
        <v>0.59391859357804599</v>
      </c>
      <c r="BW16" s="21">
        <v>0.43049241431122998</v>
      </c>
      <c r="BX16" s="21">
        <v>0.37728221950120699</v>
      </c>
      <c r="BY16" s="21"/>
      <c r="BZ16" s="21">
        <v>0.34483927177788298</v>
      </c>
      <c r="CA16" s="21">
        <v>0.31814361279665998</v>
      </c>
    </row>
    <row r="17" spans="2:79" x14ac:dyDescent="0.3">
      <c r="B17" s="18" t="s">
        <v>191</v>
      </c>
      <c r="C17" s="22">
        <v>-0.18974941860677999</v>
      </c>
      <c r="D17" s="22">
        <v>-0.19463823026030999</v>
      </c>
      <c r="E17" s="22">
        <v>-0.17960162301890001</v>
      </c>
      <c r="F17" s="22"/>
      <c r="G17" s="22">
        <v>-2.5986395832328101E-2</v>
      </c>
      <c r="H17" s="22">
        <v>-1.3894253721259299E-2</v>
      </c>
      <c r="I17" s="22">
        <v>-7.1707235476106496E-2</v>
      </c>
      <c r="J17" s="22">
        <v>-0.299151623928048</v>
      </c>
      <c r="K17" s="22">
        <v>-0.31851227847883101</v>
      </c>
      <c r="L17" s="22">
        <v>-0.36331990536209402</v>
      </c>
      <c r="M17" s="22"/>
      <c r="N17" s="22">
        <v>-0.182548081621633</v>
      </c>
      <c r="O17" s="22">
        <v>-0.227170405314951</v>
      </c>
      <c r="P17" s="22">
        <v>-0.15068796169609799</v>
      </c>
      <c r="Q17" s="22">
        <v>-0.19076252686051801</v>
      </c>
      <c r="R17" s="22"/>
      <c r="S17" s="22">
        <v>-0.15971577326647701</v>
      </c>
      <c r="T17" s="22">
        <v>-0.294482492591645</v>
      </c>
      <c r="U17" s="22">
        <v>-0.31189246017828098</v>
      </c>
      <c r="V17" s="22">
        <v>-0.20613580000828299</v>
      </c>
      <c r="W17" s="22">
        <v>-0.14574133610454601</v>
      </c>
      <c r="X17" s="22">
        <v>-6.3546419893957401E-2</v>
      </c>
      <c r="Y17" s="22">
        <v>-0.12583063908676401</v>
      </c>
      <c r="Z17" s="22">
        <v>2.7164700255191899E-2</v>
      </c>
      <c r="AA17" s="22">
        <v>-0.21673076882637399</v>
      </c>
      <c r="AB17" s="22">
        <v>-0.23603015876427699</v>
      </c>
      <c r="AC17" s="22">
        <v>-0.166440087742905</v>
      </c>
      <c r="AD17" s="22">
        <v>-0.24274219470820199</v>
      </c>
      <c r="AE17" s="22"/>
      <c r="AF17" s="22">
        <v>-8.6505356902561101E-2</v>
      </c>
      <c r="AG17" s="22">
        <v>-0.16770982768805501</v>
      </c>
      <c r="AH17" s="22">
        <v>-0.340077918971813</v>
      </c>
      <c r="AI17" s="22">
        <v>-6.5968092293622702E-2</v>
      </c>
      <c r="AJ17" s="22">
        <v>-0.42174421152298303</v>
      </c>
      <c r="AK17" s="22"/>
      <c r="AL17" s="22">
        <v>-0.15340449869124501</v>
      </c>
      <c r="AM17" s="22">
        <v>-3.7049130441983498E-2</v>
      </c>
      <c r="AN17" s="22">
        <v>-0.23318939117187901</v>
      </c>
      <c r="AO17" s="22">
        <v>-0.128538320531114</v>
      </c>
      <c r="AP17" s="22">
        <v>-0.447611223137384</v>
      </c>
      <c r="AQ17" s="22">
        <v>-0.315684510821783</v>
      </c>
      <c r="AR17" s="22"/>
      <c r="AS17" s="22">
        <v>-0.100911881391427</v>
      </c>
      <c r="AT17" s="22">
        <v>-0.14310712224532501</v>
      </c>
      <c r="AU17" s="22">
        <v>-0.276388675884577</v>
      </c>
      <c r="AV17" s="22">
        <v>-0.35453510216144601</v>
      </c>
      <c r="AW17" s="22">
        <v>-0.238402311556765</v>
      </c>
      <c r="AX17" s="22"/>
      <c r="AY17" s="22">
        <v>-0.11675165393829701</v>
      </c>
      <c r="AZ17" s="22">
        <v>-0.15235669787519801</v>
      </c>
      <c r="BA17" s="22">
        <v>-0.25356185616538401</v>
      </c>
      <c r="BB17" s="22">
        <v>-0.27000787947218502</v>
      </c>
      <c r="BC17" s="22">
        <v>-0.38304343312448702</v>
      </c>
      <c r="BD17" s="22"/>
      <c r="BE17" s="22">
        <v>-0.13062757676828099</v>
      </c>
      <c r="BF17" s="22">
        <v>-0.117909362218432</v>
      </c>
      <c r="BG17" s="22">
        <v>-0.19394855848213099</v>
      </c>
      <c r="BH17" s="22">
        <v>-0.23423263205036399</v>
      </c>
      <c r="BI17" s="22"/>
      <c r="BJ17" s="22">
        <v>-9.8626234986946698E-2</v>
      </c>
      <c r="BK17" s="22">
        <v>5.9456283273215896E-3</v>
      </c>
      <c r="BL17" s="22">
        <v>-0.21695475207419401</v>
      </c>
      <c r="BM17" s="22">
        <v>-0.22445617861193401</v>
      </c>
      <c r="BN17" s="22"/>
      <c r="BO17" s="22">
        <v>4.3596896744247399E-3</v>
      </c>
      <c r="BP17" s="22">
        <v>-0.138334059019428</v>
      </c>
      <c r="BQ17" s="22">
        <v>-0.24151960965813399</v>
      </c>
      <c r="BR17" s="22"/>
      <c r="BS17" s="22">
        <v>-0.169786847487187</v>
      </c>
      <c r="BT17" s="22">
        <v>-0.21532926509952499</v>
      </c>
      <c r="BU17" s="22"/>
      <c r="BV17" s="22">
        <v>-0.36528224546273902</v>
      </c>
      <c r="BW17" s="22">
        <v>-0.18703752568571999</v>
      </c>
      <c r="BX17" s="22">
        <v>-6.4923323899130594E-2</v>
      </c>
      <c r="BY17" s="22"/>
      <c r="BZ17" s="22">
        <v>3.7558320064723402E-3</v>
      </c>
      <c r="CA17" s="22">
        <v>9.9120401123062904E-2</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C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ht="86.4" x14ac:dyDescent="0.3">
      <c r="B9" s="18" t="s">
        <v>440</v>
      </c>
      <c r="C9" s="17">
        <v>0.53554260566787304</v>
      </c>
      <c r="D9" s="17">
        <v>0.55546047695079903</v>
      </c>
      <c r="E9" s="17">
        <v>0.51591314583395498</v>
      </c>
      <c r="F9" s="17"/>
      <c r="G9" s="17">
        <v>0.47607152059989699</v>
      </c>
      <c r="H9" s="17">
        <v>0.46492437557408101</v>
      </c>
      <c r="I9" s="17">
        <v>0.56466233017941203</v>
      </c>
      <c r="J9" s="17">
        <v>0.53630596741772796</v>
      </c>
      <c r="K9" s="17">
        <v>0.56935272842228901</v>
      </c>
      <c r="L9" s="17">
        <v>0.58591556099697695</v>
      </c>
      <c r="M9" s="17"/>
      <c r="N9" s="17">
        <v>0.47304208307405798</v>
      </c>
      <c r="O9" s="17">
        <v>0.53344626492602598</v>
      </c>
      <c r="P9" s="17">
        <v>0.58918737991574699</v>
      </c>
      <c r="Q9" s="17">
        <v>0.55487943135309503</v>
      </c>
      <c r="R9" s="17"/>
      <c r="S9" s="17">
        <v>0.476703975474631</v>
      </c>
      <c r="T9" s="17">
        <v>0.542779099504901</v>
      </c>
      <c r="U9" s="17">
        <v>0.53726543249348702</v>
      </c>
      <c r="V9" s="17">
        <v>0.53298754047098296</v>
      </c>
      <c r="W9" s="17">
        <v>0.55341683197369895</v>
      </c>
      <c r="X9" s="17">
        <v>0.58015100978588396</v>
      </c>
      <c r="Y9" s="17">
        <v>0.54988602625080096</v>
      </c>
      <c r="Z9" s="17">
        <v>0.597762013111103</v>
      </c>
      <c r="AA9" s="17">
        <v>0.50029292198794695</v>
      </c>
      <c r="AB9" s="17">
        <v>0.55318398292063697</v>
      </c>
      <c r="AC9" s="17">
        <v>0.59974086071087995</v>
      </c>
      <c r="AD9" s="17">
        <v>0.45322012283289298</v>
      </c>
      <c r="AE9" s="17"/>
      <c r="AF9" s="17">
        <v>0.61369667535748795</v>
      </c>
      <c r="AG9" s="17">
        <v>0.46592558974086001</v>
      </c>
      <c r="AH9" s="17">
        <v>0.488319959352226</v>
      </c>
      <c r="AI9" s="17">
        <v>0.72158283515620003</v>
      </c>
      <c r="AJ9" s="17">
        <v>0.46910189564422899</v>
      </c>
      <c r="AK9" s="17"/>
      <c r="AL9" s="17">
        <v>0.44046845894411601</v>
      </c>
      <c r="AM9" s="17">
        <v>0.59395027071728901</v>
      </c>
      <c r="AN9" s="17">
        <v>0.49059423741278901</v>
      </c>
      <c r="AO9" s="17">
        <v>0.70782345185148299</v>
      </c>
      <c r="AP9" s="17">
        <v>0.387965634562493</v>
      </c>
      <c r="AQ9" s="17">
        <v>0.511803619744855</v>
      </c>
      <c r="AR9" s="17"/>
      <c r="AS9" s="17">
        <v>0.515690328308822</v>
      </c>
      <c r="AT9" s="17">
        <v>0.54228274183709102</v>
      </c>
      <c r="AU9" s="17">
        <v>0.53711410965121698</v>
      </c>
      <c r="AV9" s="17">
        <v>0.56414759403009496</v>
      </c>
      <c r="AW9" s="17">
        <v>0.363806110856769</v>
      </c>
      <c r="AX9" s="17"/>
      <c r="AY9" s="17">
        <v>0.59082560674276297</v>
      </c>
      <c r="AZ9" s="17">
        <v>0.52356319512470995</v>
      </c>
      <c r="BA9" s="17">
        <v>0.49006808210318398</v>
      </c>
      <c r="BB9" s="17">
        <v>0.534581427332665</v>
      </c>
      <c r="BC9" s="17">
        <v>0.58732975882908101</v>
      </c>
      <c r="BD9" s="17"/>
      <c r="BE9" s="17">
        <v>0.677634972863701</v>
      </c>
      <c r="BF9" s="17">
        <v>0.60071886077439896</v>
      </c>
      <c r="BG9" s="17">
        <v>0.53745004173766597</v>
      </c>
      <c r="BH9" s="17">
        <v>0.47736000289700697</v>
      </c>
      <c r="BI9" s="17"/>
      <c r="BJ9" s="17">
        <v>0.67552459435884404</v>
      </c>
      <c r="BK9" s="17">
        <v>0.45814944896251403</v>
      </c>
      <c r="BL9" s="17">
        <v>0.56165913988576399</v>
      </c>
      <c r="BM9" s="17">
        <v>0.50365274949941397</v>
      </c>
      <c r="BN9" s="17"/>
      <c r="BO9" s="17">
        <v>0.56266107480909699</v>
      </c>
      <c r="BP9" s="17">
        <v>0.56903549026119904</v>
      </c>
      <c r="BQ9" s="17">
        <v>0.52517327570338002</v>
      </c>
      <c r="BR9" s="17"/>
      <c r="BS9" s="17">
        <v>0.526248163510182</v>
      </c>
      <c r="BT9" s="17">
        <v>0.547501034594011</v>
      </c>
      <c r="BU9" s="17"/>
      <c r="BV9" s="17">
        <v>0.361019184903979</v>
      </c>
      <c r="BW9" s="17">
        <v>0.55731277879269903</v>
      </c>
      <c r="BX9" s="17">
        <v>0.62927277964339201</v>
      </c>
      <c r="BY9" s="17"/>
      <c r="BZ9" s="17">
        <v>0.57498928330524601</v>
      </c>
      <c r="CA9" s="17">
        <v>0.59636232306238401</v>
      </c>
    </row>
    <row r="10" spans="2:79" ht="86.4" x14ac:dyDescent="0.3">
      <c r="B10" s="18" t="s">
        <v>441</v>
      </c>
      <c r="C10" s="17">
        <v>0.415305153657476</v>
      </c>
      <c r="D10" s="17">
        <v>0.40648415302791202</v>
      </c>
      <c r="E10" s="17">
        <v>0.42367531197664698</v>
      </c>
      <c r="F10" s="17"/>
      <c r="G10" s="17">
        <v>0.46672668346016999</v>
      </c>
      <c r="H10" s="17">
        <v>0.468036311333213</v>
      </c>
      <c r="I10" s="17">
        <v>0.38592167220292101</v>
      </c>
      <c r="J10" s="17">
        <v>0.41611228936206002</v>
      </c>
      <c r="K10" s="17">
        <v>0.38472216325226599</v>
      </c>
      <c r="L10" s="17">
        <v>0.38166081109279598</v>
      </c>
      <c r="M10" s="17"/>
      <c r="N10" s="17">
        <v>0.49147654065054402</v>
      </c>
      <c r="O10" s="17">
        <v>0.42138874643592</v>
      </c>
      <c r="P10" s="17">
        <v>0.363097926598343</v>
      </c>
      <c r="Q10" s="17">
        <v>0.37480896596341601</v>
      </c>
      <c r="R10" s="17"/>
      <c r="S10" s="17">
        <v>0.47071936254095598</v>
      </c>
      <c r="T10" s="17">
        <v>0.411049203037882</v>
      </c>
      <c r="U10" s="17">
        <v>0.379589604305824</v>
      </c>
      <c r="V10" s="17">
        <v>0.43156832199932998</v>
      </c>
      <c r="W10" s="17">
        <v>0.42548444201542301</v>
      </c>
      <c r="X10" s="17">
        <v>0.35260871170292102</v>
      </c>
      <c r="Y10" s="17">
        <v>0.39368438003296802</v>
      </c>
      <c r="Z10" s="17">
        <v>0.402237986888897</v>
      </c>
      <c r="AA10" s="17">
        <v>0.44464592459239499</v>
      </c>
      <c r="AB10" s="17">
        <v>0.40841223679913602</v>
      </c>
      <c r="AC10" s="17">
        <v>0.334306479941121</v>
      </c>
      <c r="AD10" s="17">
        <v>0.51081948993663795</v>
      </c>
      <c r="AE10" s="17"/>
      <c r="AF10" s="17">
        <v>0.35046522945720499</v>
      </c>
      <c r="AG10" s="17">
        <v>0.49668799275485098</v>
      </c>
      <c r="AH10" s="17">
        <v>0.47613463134145401</v>
      </c>
      <c r="AI10" s="17">
        <v>0.25408644114288798</v>
      </c>
      <c r="AJ10" s="17">
        <v>0.49195833982145998</v>
      </c>
      <c r="AK10" s="17"/>
      <c r="AL10" s="17">
        <v>0.53053534428235805</v>
      </c>
      <c r="AM10" s="17">
        <v>0.37396331758916401</v>
      </c>
      <c r="AN10" s="17">
        <v>0.46354532379393698</v>
      </c>
      <c r="AO10" s="17">
        <v>0.26028317751725899</v>
      </c>
      <c r="AP10" s="17">
        <v>0.55513113776027101</v>
      </c>
      <c r="AQ10" s="17">
        <v>0.36870881519986698</v>
      </c>
      <c r="AR10" s="17"/>
      <c r="AS10" s="17">
        <v>0.46307425603108299</v>
      </c>
      <c r="AT10" s="17">
        <v>0.40869925073315999</v>
      </c>
      <c r="AU10" s="17">
        <v>0.38960930245720399</v>
      </c>
      <c r="AV10" s="17">
        <v>0.398454898204678</v>
      </c>
      <c r="AW10" s="17">
        <v>0.59012369364403605</v>
      </c>
      <c r="AX10" s="17"/>
      <c r="AY10" s="17">
        <v>0.380553829574795</v>
      </c>
      <c r="AZ10" s="17">
        <v>0.433636070500871</v>
      </c>
      <c r="BA10" s="17">
        <v>0.41375950408266299</v>
      </c>
      <c r="BB10" s="17">
        <v>0.44176191177657598</v>
      </c>
      <c r="BC10" s="17">
        <v>0.386999087300615</v>
      </c>
      <c r="BD10" s="17"/>
      <c r="BE10" s="17">
        <v>0.29826268069183998</v>
      </c>
      <c r="BF10" s="17">
        <v>0.36933824121716602</v>
      </c>
      <c r="BG10" s="17">
        <v>0.415937377330245</v>
      </c>
      <c r="BH10" s="17">
        <v>0.46569095483622103</v>
      </c>
      <c r="BI10" s="17"/>
      <c r="BJ10" s="17">
        <v>0.287047343934066</v>
      </c>
      <c r="BK10" s="17">
        <v>0.49091514178637802</v>
      </c>
      <c r="BL10" s="17">
        <v>0.39519569310013403</v>
      </c>
      <c r="BM10" s="17">
        <v>0.44736662960030599</v>
      </c>
      <c r="BN10" s="17"/>
      <c r="BO10" s="17">
        <v>0.39198009240863702</v>
      </c>
      <c r="BP10" s="17">
        <v>0.381477394065247</v>
      </c>
      <c r="BQ10" s="17">
        <v>0.42912080315780599</v>
      </c>
      <c r="BR10" s="17"/>
      <c r="BS10" s="17">
        <v>0.42664766640600199</v>
      </c>
      <c r="BT10" s="17">
        <v>0.40265940135324002</v>
      </c>
      <c r="BU10" s="17"/>
      <c r="BV10" s="17">
        <v>0.59323700056517603</v>
      </c>
      <c r="BW10" s="17">
        <v>0.38820152621230603</v>
      </c>
      <c r="BX10" s="17">
        <v>0.35044478505300403</v>
      </c>
      <c r="BY10" s="17"/>
      <c r="BZ10" s="17">
        <v>0.40950571974386601</v>
      </c>
      <c r="CA10" s="17">
        <v>0.36105954075879998</v>
      </c>
    </row>
    <row r="11" spans="2:79" x14ac:dyDescent="0.3">
      <c r="B11" s="18" t="s">
        <v>149</v>
      </c>
      <c r="C11" s="19">
        <v>4.9152240674650703E-2</v>
      </c>
      <c r="D11" s="19">
        <v>3.8055370021289003E-2</v>
      </c>
      <c r="E11" s="19">
        <v>6.04115421893976E-2</v>
      </c>
      <c r="F11" s="19"/>
      <c r="G11" s="19">
        <v>5.72017959399332E-2</v>
      </c>
      <c r="H11" s="19">
        <v>6.7039313092706193E-2</v>
      </c>
      <c r="I11" s="19">
        <v>4.9415997617667101E-2</v>
      </c>
      <c r="J11" s="19">
        <v>4.7581743220212101E-2</v>
      </c>
      <c r="K11" s="19">
        <v>4.5925108325444497E-2</v>
      </c>
      <c r="L11" s="19">
        <v>3.2423627910226502E-2</v>
      </c>
      <c r="M11" s="19"/>
      <c r="N11" s="19">
        <v>3.54813762753977E-2</v>
      </c>
      <c r="O11" s="19">
        <v>4.5164988638054397E-2</v>
      </c>
      <c r="P11" s="19">
        <v>4.7714693485909697E-2</v>
      </c>
      <c r="Q11" s="19">
        <v>7.0311602683489197E-2</v>
      </c>
      <c r="R11" s="19"/>
      <c r="S11" s="19">
        <v>5.25766619844132E-2</v>
      </c>
      <c r="T11" s="19">
        <v>4.6171697457216603E-2</v>
      </c>
      <c r="U11" s="19">
        <v>8.3144963200688801E-2</v>
      </c>
      <c r="V11" s="19">
        <v>3.5444137529686698E-2</v>
      </c>
      <c r="W11" s="19">
        <v>2.1098726010877401E-2</v>
      </c>
      <c r="X11" s="19">
        <v>6.7240278511195795E-2</v>
      </c>
      <c r="Y11" s="19">
        <v>5.6429593716231401E-2</v>
      </c>
      <c r="Z11" s="19">
        <v>0</v>
      </c>
      <c r="AA11" s="19">
        <v>5.5061153419658601E-2</v>
      </c>
      <c r="AB11" s="19">
        <v>3.8403780280226903E-2</v>
      </c>
      <c r="AC11" s="19">
        <v>6.5952659347999307E-2</v>
      </c>
      <c r="AD11" s="19">
        <v>3.59603872304693E-2</v>
      </c>
      <c r="AE11" s="19"/>
      <c r="AF11" s="19">
        <v>3.5838095185306701E-2</v>
      </c>
      <c r="AG11" s="19">
        <v>3.7386417504289497E-2</v>
      </c>
      <c r="AH11" s="19">
        <v>3.5545409306320601E-2</v>
      </c>
      <c r="AI11" s="19">
        <v>2.43307237009119E-2</v>
      </c>
      <c r="AJ11" s="19">
        <v>3.8939764534311597E-2</v>
      </c>
      <c r="AK11" s="19"/>
      <c r="AL11" s="19">
        <v>2.8996196773525398E-2</v>
      </c>
      <c r="AM11" s="19">
        <v>3.2086411693547201E-2</v>
      </c>
      <c r="AN11" s="19">
        <v>4.5860438793273402E-2</v>
      </c>
      <c r="AO11" s="19">
        <v>3.18933706312578E-2</v>
      </c>
      <c r="AP11" s="19">
        <v>5.6903227677235803E-2</v>
      </c>
      <c r="AQ11" s="19">
        <v>0.11948756505527799</v>
      </c>
      <c r="AR11" s="19"/>
      <c r="AS11" s="19">
        <v>2.12354156600944E-2</v>
      </c>
      <c r="AT11" s="19">
        <v>4.9018007429748899E-2</v>
      </c>
      <c r="AU11" s="19">
        <v>7.3276587891579398E-2</v>
      </c>
      <c r="AV11" s="19">
        <v>3.7397507765227302E-2</v>
      </c>
      <c r="AW11" s="19">
        <v>4.6070195499195103E-2</v>
      </c>
      <c r="AX11" s="19"/>
      <c r="AY11" s="19">
        <v>2.8620563682442299E-2</v>
      </c>
      <c r="AZ11" s="19">
        <v>4.2800734374419003E-2</v>
      </c>
      <c r="BA11" s="19">
        <v>9.6172413814153798E-2</v>
      </c>
      <c r="BB11" s="19">
        <v>2.3656660890759299E-2</v>
      </c>
      <c r="BC11" s="19">
        <v>2.5671153870304601E-2</v>
      </c>
      <c r="BD11" s="19"/>
      <c r="BE11" s="19">
        <v>2.4102346444459102E-2</v>
      </c>
      <c r="BF11" s="19">
        <v>2.9942898008435401E-2</v>
      </c>
      <c r="BG11" s="19">
        <v>4.6612580932088601E-2</v>
      </c>
      <c r="BH11" s="19">
        <v>5.6949042266771902E-2</v>
      </c>
      <c r="BI11" s="19"/>
      <c r="BJ11" s="19">
        <v>3.7428061707090003E-2</v>
      </c>
      <c r="BK11" s="19">
        <v>5.0935409251108302E-2</v>
      </c>
      <c r="BL11" s="19">
        <v>4.31451670141021E-2</v>
      </c>
      <c r="BM11" s="19">
        <v>4.8980620900279999E-2</v>
      </c>
      <c r="BN11" s="19"/>
      <c r="BO11" s="19">
        <v>4.5358832782266101E-2</v>
      </c>
      <c r="BP11" s="19">
        <v>4.9487115673553898E-2</v>
      </c>
      <c r="BQ11" s="19">
        <v>4.5705921138814401E-2</v>
      </c>
      <c r="BR11" s="19"/>
      <c r="BS11" s="19">
        <v>4.7104170083815899E-2</v>
      </c>
      <c r="BT11" s="19">
        <v>4.9839564052749002E-2</v>
      </c>
      <c r="BU11" s="19"/>
      <c r="BV11" s="19">
        <v>4.5743814530845098E-2</v>
      </c>
      <c r="BW11" s="19">
        <v>5.4485694994995101E-2</v>
      </c>
      <c r="BX11" s="19">
        <v>2.0282435303604102E-2</v>
      </c>
      <c r="BY11" s="19"/>
      <c r="BZ11" s="19">
        <v>1.5504996950887501E-2</v>
      </c>
      <c r="CA11" s="19">
        <v>4.2578136178815403E-2</v>
      </c>
    </row>
    <row r="12" spans="2:79" x14ac:dyDescent="0.3">
      <c r="B12" s="16"/>
    </row>
    <row r="13" spans="2:79" x14ac:dyDescent="0.3">
      <c r="B13" t="s">
        <v>108</v>
      </c>
    </row>
    <row r="14" spans="2:79" x14ac:dyDescent="0.3">
      <c r="B14" t="s">
        <v>109</v>
      </c>
    </row>
    <row r="16" spans="2:79" x14ac:dyDescent="0.3">
      <c r="B16"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639</v>
      </c>
      <c r="D7" s="10">
        <v>290</v>
      </c>
      <c r="E7" s="10">
        <v>345</v>
      </c>
      <c r="F7" s="10"/>
      <c r="G7" s="10">
        <v>95</v>
      </c>
      <c r="H7" s="10">
        <v>94</v>
      </c>
      <c r="I7" s="10">
        <v>126</v>
      </c>
      <c r="J7" s="10">
        <v>96</v>
      </c>
      <c r="K7" s="10">
        <v>87</v>
      </c>
      <c r="L7" s="10">
        <v>141</v>
      </c>
      <c r="M7" s="10"/>
      <c r="N7" s="10">
        <v>184</v>
      </c>
      <c r="O7" s="10">
        <v>176</v>
      </c>
      <c r="P7" s="10">
        <v>122</v>
      </c>
      <c r="Q7" s="10">
        <v>154</v>
      </c>
      <c r="R7" s="10"/>
      <c r="S7" s="10">
        <v>91</v>
      </c>
      <c r="T7" s="10">
        <v>98</v>
      </c>
      <c r="U7" s="10">
        <v>53</v>
      </c>
      <c r="V7" s="10">
        <v>68</v>
      </c>
      <c r="W7" s="10">
        <v>48</v>
      </c>
      <c r="X7" s="10">
        <v>66</v>
      </c>
      <c r="Y7" s="10">
        <v>46</v>
      </c>
      <c r="Z7" s="10">
        <v>17</v>
      </c>
      <c r="AA7" s="10">
        <v>69</v>
      </c>
      <c r="AB7" s="10">
        <v>50</v>
      </c>
      <c r="AC7" s="10">
        <v>23</v>
      </c>
      <c r="AD7" s="10">
        <v>10</v>
      </c>
      <c r="AE7" s="10"/>
      <c r="AF7" s="10">
        <v>125</v>
      </c>
      <c r="AG7" s="10">
        <v>223</v>
      </c>
      <c r="AH7" s="10">
        <v>62</v>
      </c>
      <c r="AI7" s="10">
        <v>70</v>
      </c>
      <c r="AJ7" s="10">
        <v>35</v>
      </c>
      <c r="AK7" s="10"/>
      <c r="AL7" s="10">
        <v>159</v>
      </c>
      <c r="AM7" s="10">
        <v>115</v>
      </c>
      <c r="AN7" s="10">
        <v>72</v>
      </c>
      <c r="AO7" s="10">
        <v>122</v>
      </c>
      <c r="AP7" s="10">
        <v>47</v>
      </c>
      <c r="AQ7" s="10">
        <v>62</v>
      </c>
      <c r="AR7" s="10"/>
      <c r="AS7" s="10">
        <v>104</v>
      </c>
      <c r="AT7" s="10">
        <v>309</v>
      </c>
      <c r="AU7" s="10">
        <v>143</v>
      </c>
      <c r="AV7" s="10">
        <v>69</v>
      </c>
      <c r="AW7" s="10">
        <v>11</v>
      </c>
      <c r="AX7" s="10"/>
      <c r="AY7" s="10">
        <v>145</v>
      </c>
      <c r="AZ7" s="10">
        <v>250</v>
      </c>
      <c r="BA7" s="10">
        <v>139</v>
      </c>
      <c r="BB7" s="10">
        <v>81</v>
      </c>
      <c r="BC7" s="10">
        <v>18</v>
      </c>
      <c r="BD7" s="10"/>
      <c r="BE7" s="10">
        <v>26</v>
      </c>
      <c r="BF7" s="10">
        <v>112</v>
      </c>
      <c r="BG7" s="10">
        <v>309</v>
      </c>
      <c r="BH7" s="10">
        <v>186</v>
      </c>
      <c r="BI7" s="10"/>
      <c r="BJ7" s="10">
        <v>70</v>
      </c>
      <c r="BK7" s="10">
        <v>44</v>
      </c>
      <c r="BL7" s="10">
        <v>176</v>
      </c>
      <c r="BM7" s="10">
        <v>345</v>
      </c>
      <c r="BN7" s="10"/>
      <c r="BO7" s="10">
        <v>86</v>
      </c>
      <c r="BP7" s="10">
        <v>100</v>
      </c>
      <c r="BQ7" s="10">
        <v>450</v>
      </c>
      <c r="BR7" s="10"/>
      <c r="BS7" s="10">
        <v>365</v>
      </c>
      <c r="BT7" s="10">
        <v>273</v>
      </c>
      <c r="BU7" s="10"/>
      <c r="BV7" s="10">
        <v>153</v>
      </c>
      <c r="BW7" s="10">
        <v>250</v>
      </c>
      <c r="BX7" s="10">
        <v>201</v>
      </c>
      <c r="BY7" s="10"/>
      <c r="BZ7" s="10">
        <v>34</v>
      </c>
      <c r="CA7" s="10">
        <v>37</v>
      </c>
    </row>
    <row r="8" spans="2:79" ht="30" customHeight="1" x14ac:dyDescent="0.3">
      <c r="B8" s="11" t="s">
        <v>20</v>
      </c>
      <c r="C8" s="11">
        <v>634</v>
      </c>
      <c r="D8" s="11">
        <v>292</v>
      </c>
      <c r="E8" s="11">
        <v>339</v>
      </c>
      <c r="F8" s="11"/>
      <c r="G8" s="11">
        <v>89</v>
      </c>
      <c r="H8" s="11">
        <v>97</v>
      </c>
      <c r="I8" s="11">
        <v>127</v>
      </c>
      <c r="J8" s="11">
        <v>110</v>
      </c>
      <c r="K8" s="11">
        <v>79</v>
      </c>
      <c r="L8" s="11">
        <v>132</v>
      </c>
      <c r="M8" s="11"/>
      <c r="N8" s="11">
        <v>170</v>
      </c>
      <c r="O8" s="11">
        <v>178</v>
      </c>
      <c r="P8" s="11">
        <v>126</v>
      </c>
      <c r="Q8" s="11">
        <v>156</v>
      </c>
      <c r="R8" s="11"/>
      <c r="S8" s="11">
        <v>88</v>
      </c>
      <c r="T8" s="11">
        <v>93</v>
      </c>
      <c r="U8" s="11">
        <v>54</v>
      </c>
      <c r="V8" s="11">
        <v>66</v>
      </c>
      <c r="W8" s="11">
        <v>49</v>
      </c>
      <c r="X8" s="11">
        <v>64</v>
      </c>
      <c r="Y8" s="11">
        <v>43</v>
      </c>
      <c r="Z8" s="11">
        <v>18</v>
      </c>
      <c r="AA8" s="11">
        <v>65</v>
      </c>
      <c r="AB8" s="11">
        <v>55</v>
      </c>
      <c r="AC8" s="11">
        <v>30</v>
      </c>
      <c r="AD8" s="11">
        <v>11</v>
      </c>
      <c r="AE8" s="11"/>
      <c r="AF8" s="11">
        <v>120</v>
      </c>
      <c r="AG8" s="11">
        <v>222</v>
      </c>
      <c r="AH8" s="11">
        <v>60</v>
      </c>
      <c r="AI8" s="11">
        <v>70</v>
      </c>
      <c r="AJ8" s="11">
        <v>36</v>
      </c>
      <c r="AK8" s="11"/>
      <c r="AL8" s="11">
        <v>156</v>
      </c>
      <c r="AM8" s="11">
        <v>111</v>
      </c>
      <c r="AN8" s="11">
        <v>71</v>
      </c>
      <c r="AO8" s="11">
        <v>122</v>
      </c>
      <c r="AP8" s="11">
        <v>47</v>
      </c>
      <c r="AQ8" s="11">
        <v>62</v>
      </c>
      <c r="AR8" s="11"/>
      <c r="AS8" s="11">
        <v>103</v>
      </c>
      <c r="AT8" s="11">
        <v>307</v>
      </c>
      <c r="AU8" s="11">
        <v>142</v>
      </c>
      <c r="AV8" s="11">
        <v>69</v>
      </c>
      <c r="AW8" s="11">
        <v>10</v>
      </c>
      <c r="AX8" s="11"/>
      <c r="AY8" s="11">
        <v>141</v>
      </c>
      <c r="AZ8" s="11">
        <v>249</v>
      </c>
      <c r="BA8" s="11">
        <v>141</v>
      </c>
      <c r="BB8" s="11">
        <v>80</v>
      </c>
      <c r="BC8" s="11">
        <v>18</v>
      </c>
      <c r="BD8" s="11"/>
      <c r="BE8" s="11">
        <v>26</v>
      </c>
      <c r="BF8" s="11">
        <v>110</v>
      </c>
      <c r="BG8" s="11">
        <v>306</v>
      </c>
      <c r="BH8" s="11">
        <v>186</v>
      </c>
      <c r="BI8" s="11"/>
      <c r="BJ8" s="11">
        <v>72</v>
      </c>
      <c r="BK8" s="11">
        <v>43</v>
      </c>
      <c r="BL8" s="11">
        <v>176</v>
      </c>
      <c r="BM8" s="11">
        <v>339</v>
      </c>
      <c r="BN8" s="11"/>
      <c r="BO8" s="11">
        <v>85</v>
      </c>
      <c r="BP8" s="11">
        <v>100</v>
      </c>
      <c r="BQ8" s="11">
        <v>445</v>
      </c>
      <c r="BR8" s="11"/>
      <c r="BS8" s="11">
        <v>361</v>
      </c>
      <c r="BT8" s="11">
        <v>272</v>
      </c>
      <c r="BU8" s="11"/>
      <c r="BV8" s="11">
        <v>150</v>
      </c>
      <c r="BW8" s="11">
        <v>250</v>
      </c>
      <c r="BX8" s="11">
        <v>197</v>
      </c>
      <c r="BY8" s="11"/>
      <c r="BZ8" s="11">
        <v>34</v>
      </c>
      <c r="CA8" s="11">
        <v>37</v>
      </c>
    </row>
    <row r="9" spans="2:79" ht="57.6" x14ac:dyDescent="0.3">
      <c r="B9" s="18" t="s">
        <v>443</v>
      </c>
      <c r="C9" s="17">
        <v>0.56208140025043196</v>
      </c>
      <c r="D9" s="17">
        <v>0.51689741465787098</v>
      </c>
      <c r="E9" s="17">
        <v>0.60507060443623994</v>
      </c>
      <c r="F9" s="17"/>
      <c r="G9" s="17">
        <v>0.56743093869523498</v>
      </c>
      <c r="H9" s="17">
        <v>0.56460301803317303</v>
      </c>
      <c r="I9" s="17">
        <v>0.571460714497111</v>
      </c>
      <c r="J9" s="17">
        <v>0.53783331815046398</v>
      </c>
      <c r="K9" s="17">
        <v>0.55800639119033801</v>
      </c>
      <c r="L9" s="17">
        <v>0.57022552560263196</v>
      </c>
      <c r="M9" s="17"/>
      <c r="N9" s="17">
        <v>0.64049391894037799</v>
      </c>
      <c r="O9" s="17">
        <v>0.56208988926773795</v>
      </c>
      <c r="P9" s="17">
        <v>0.54344774377281801</v>
      </c>
      <c r="Q9" s="17">
        <v>0.488626590815605</v>
      </c>
      <c r="R9" s="17"/>
      <c r="S9" s="17">
        <v>0.57163305587462199</v>
      </c>
      <c r="T9" s="17">
        <v>0.48336916105432098</v>
      </c>
      <c r="U9" s="17">
        <v>0.52658161605360898</v>
      </c>
      <c r="V9" s="17">
        <v>0.73989754641016503</v>
      </c>
      <c r="W9" s="17">
        <v>0.51188185287230004</v>
      </c>
      <c r="X9" s="17">
        <v>0.51305771068691097</v>
      </c>
      <c r="Y9" s="17">
        <v>0.527584771765222</v>
      </c>
      <c r="Z9" s="17">
        <v>0.63555910758127399</v>
      </c>
      <c r="AA9" s="17">
        <v>0.55460959309611702</v>
      </c>
      <c r="AB9" s="17">
        <v>0.66160069922171305</v>
      </c>
      <c r="AC9" s="17">
        <v>0.38035851497036399</v>
      </c>
      <c r="AD9" s="17">
        <v>0.79656690266812402</v>
      </c>
      <c r="AE9" s="17"/>
      <c r="AF9" s="17">
        <v>0.52466659313425801</v>
      </c>
      <c r="AG9" s="17">
        <v>0.58071074559529501</v>
      </c>
      <c r="AH9" s="17">
        <v>0.65167034488390896</v>
      </c>
      <c r="AI9" s="17">
        <v>0.45895245232989501</v>
      </c>
      <c r="AJ9" s="17">
        <v>0.53590538537029997</v>
      </c>
      <c r="AK9" s="17"/>
      <c r="AL9" s="17">
        <v>0.59861095214418902</v>
      </c>
      <c r="AM9" s="17">
        <v>0.54048763898770802</v>
      </c>
      <c r="AN9" s="17">
        <v>0.63399383482242799</v>
      </c>
      <c r="AO9" s="17">
        <v>0.47372500265703099</v>
      </c>
      <c r="AP9" s="17">
        <v>0.62674206642726304</v>
      </c>
      <c r="AQ9" s="17">
        <v>0.48216543058963202</v>
      </c>
      <c r="AR9" s="17"/>
      <c r="AS9" s="17">
        <v>0.65127825460941702</v>
      </c>
      <c r="AT9" s="17">
        <v>0.58368572163468402</v>
      </c>
      <c r="AU9" s="17">
        <v>0.50700813126772803</v>
      </c>
      <c r="AV9" s="17">
        <v>0.47347225768107698</v>
      </c>
      <c r="AW9" s="17">
        <v>0.45198220240439702</v>
      </c>
      <c r="AX9" s="17"/>
      <c r="AY9" s="17">
        <v>0.55877285428850398</v>
      </c>
      <c r="AZ9" s="17">
        <v>0.61708591194965201</v>
      </c>
      <c r="BA9" s="17">
        <v>0.50008741263947398</v>
      </c>
      <c r="BB9" s="17">
        <v>0.59241289299316602</v>
      </c>
      <c r="BC9" s="17">
        <v>0.21327613422556199</v>
      </c>
      <c r="BD9" s="17"/>
      <c r="BE9" s="17">
        <v>0.39744164498128298</v>
      </c>
      <c r="BF9" s="17">
        <v>0.47212801530427601</v>
      </c>
      <c r="BG9" s="17">
        <v>0.58062407717308895</v>
      </c>
      <c r="BH9" s="17">
        <v>0.62208781919956602</v>
      </c>
      <c r="BI9" s="17"/>
      <c r="BJ9" s="17">
        <v>0.30502165557792599</v>
      </c>
      <c r="BK9" s="17">
        <v>0.47188560966637499</v>
      </c>
      <c r="BL9" s="17">
        <v>0.41022681946352302</v>
      </c>
      <c r="BM9" s="17">
        <v>0.71121050248985196</v>
      </c>
      <c r="BN9" s="17"/>
      <c r="BO9" s="17">
        <v>0.40410878918368398</v>
      </c>
      <c r="BP9" s="17">
        <v>0.47643116494220999</v>
      </c>
      <c r="BQ9" s="17">
        <v>0.61591448904341695</v>
      </c>
      <c r="BR9" s="17"/>
      <c r="BS9" s="17">
        <v>0.57599055877507099</v>
      </c>
      <c r="BT9" s="17">
        <v>0.54203188195764596</v>
      </c>
      <c r="BU9" s="17"/>
      <c r="BV9" s="17">
        <v>0.57961301816565503</v>
      </c>
      <c r="BW9" s="17">
        <v>0.59473758563469903</v>
      </c>
      <c r="BX9" s="17">
        <v>0.547399135180476</v>
      </c>
      <c r="BY9" s="17"/>
      <c r="BZ9" s="17">
        <v>0.43340602221718999</v>
      </c>
      <c r="CA9" s="17">
        <v>0.522348107817032</v>
      </c>
    </row>
    <row r="10" spans="2:79" ht="57.6" x14ac:dyDescent="0.3">
      <c r="B10" s="18" t="s">
        <v>444</v>
      </c>
      <c r="C10" s="17">
        <v>0.105936595975876</v>
      </c>
      <c r="D10" s="17">
        <v>0.132295627792993</v>
      </c>
      <c r="E10" s="17">
        <v>8.0870137158316202E-2</v>
      </c>
      <c r="F10" s="17"/>
      <c r="G10" s="17">
        <v>0.26985591169324502</v>
      </c>
      <c r="H10" s="17">
        <v>0.15003584503464101</v>
      </c>
      <c r="I10" s="17">
        <v>0.122377143489121</v>
      </c>
      <c r="J10" s="17">
        <v>8.3533055839781295E-2</v>
      </c>
      <c r="K10" s="17">
        <v>2.5002740670627799E-2</v>
      </c>
      <c r="L10" s="17">
        <v>1.3732650268719801E-2</v>
      </c>
      <c r="M10" s="17"/>
      <c r="N10" s="17">
        <v>8.9172468258963203E-2</v>
      </c>
      <c r="O10" s="17">
        <v>9.3631370390608801E-2</v>
      </c>
      <c r="P10" s="17">
        <v>0.13181134265313799</v>
      </c>
      <c r="Q10" s="17">
        <v>0.11949246297010301</v>
      </c>
      <c r="R10" s="17"/>
      <c r="S10" s="17">
        <v>0.15307088073508399</v>
      </c>
      <c r="T10" s="17">
        <v>0.103912983263634</v>
      </c>
      <c r="U10" s="17">
        <v>0.19810457644985899</v>
      </c>
      <c r="V10" s="17">
        <v>1.84444065602948E-2</v>
      </c>
      <c r="W10" s="17">
        <v>8.6657168611561294E-2</v>
      </c>
      <c r="X10" s="17">
        <v>0.124072797471493</v>
      </c>
      <c r="Y10" s="17">
        <v>0.120753624471354</v>
      </c>
      <c r="Z10" s="17">
        <v>5.3597866770568499E-2</v>
      </c>
      <c r="AA10" s="17">
        <v>7.0247306339210405E-2</v>
      </c>
      <c r="AB10" s="17">
        <v>8.2667474944989897E-2</v>
      </c>
      <c r="AC10" s="17">
        <v>0.12721466603293899</v>
      </c>
      <c r="AD10" s="17">
        <v>0.103376961793141</v>
      </c>
      <c r="AE10" s="17"/>
      <c r="AF10" s="17">
        <v>7.5495472722826501E-2</v>
      </c>
      <c r="AG10" s="17">
        <v>0.13620635295869399</v>
      </c>
      <c r="AH10" s="17">
        <v>6.1791821205709703E-2</v>
      </c>
      <c r="AI10" s="17">
        <v>0.12047548975286</v>
      </c>
      <c r="AJ10" s="17">
        <v>0.13980261598556201</v>
      </c>
      <c r="AK10" s="17"/>
      <c r="AL10" s="17">
        <v>0.132282444115774</v>
      </c>
      <c r="AM10" s="17">
        <v>9.3205064927301295E-2</v>
      </c>
      <c r="AN10" s="17">
        <v>0.13394038661155999</v>
      </c>
      <c r="AO10" s="17">
        <v>0.10129769717228899</v>
      </c>
      <c r="AP10" s="17">
        <v>0.12632581357307901</v>
      </c>
      <c r="AQ10" s="17">
        <v>4.8685907098900597E-2</v>
      </c>
      <c r="AR10" s="17"/>
      <c r="AS10" s="17">
        <v>0.11705421213295999</v>
      </c>
      <c r="AT10" s="17">
        <v>0.109261187940944</v>
      </c>
      <c r="AU10" s="17">
        <v>8.5267751913763998E-2</v>
      </c>
      <c r="AV10" s="17">
        <v>0.109294594523472</v>
      </c>
      <c r="AW10" s="17">
        <v>0.190627271986306</v>
      </c>
      <c r="AX10" s="17"/>
      <c r="AY10" s="17">
        <v>5.9447485475568301E-2</v>
      </c>
      <c r="AZ10" s="17">
        <v>0.10111908544813</v>
      </c>
      <c r="BA10" s="17">
        <v>0.118623576556321</v>
      </c>
      <c r="BB10" s="17">
        <v>0.15790071585309001</v>
      </c>
      <c r="BC10" s="17">
        <v>0.24286153721624801</v>
      </c>
      <c r="BD10" s="17"/>
      <c r="BE10" s="17">
        <v>0.19334938155561099</v>
      </c>
      <c r="BF10" s="17">
        <v>0.13114166064116201</v>
      </c>
      <c r="BG10" s="17">
        <v>8.08370647469384E-2</v>
      </c>
      <c r="BH10" s="17">
        <v>0.12382427719632801</v>
      </c>
      <c r="BI10" s="17"/>
      <c r="BJ10" s="17">
        <v>0.175597530477234</v>
      </c>
      <c r="BK10" s="17">
        <v>0.26735113550579398</v>
      </c>
      <c r="BL10" s="17">
        <v>0.117421163942464</v>
      </c>
      <c r="BM10" s="17">
        <v>6.6250016583746699E-2</v>
      </c>
      <c r="BN10" s="17"/>
      <c r="BO10" s="17">
        <v>0.15357222693234601</v>
      </c>
      <c r="BP10" s="17">
        <v>0.18981291980731199</v>
      </c>
      <c r="BQ10" s="17">
        <v>7.6665547118332594E-2</v>
      </c>
      <c r="BR10" s="17"/>
      <c r="BS10" s="17">
        <v>9.3303628723150997E-2</v>
      </c>
      <c r="BT10" s="17">
        <v>0.123108025053561</v>
      </c>
      <c r="BU10" s="17"/>
      <c r="BV10" s="17">
        <v>0.14214690980004499</v>
      </c>
      <c r="BW10" s="17">
        <v>7.25557354994988E-2</v>
      </c>
      <c r="BX10" s="17">
        <v>0.12287335438706801</v>
      </c>
      <c r="BY10" s="17"/>
      <c r="BZ10" s="17">
        <v>0.11124753411042</v>
      </c>
      <c r="CA10" s="17">
        <v>0.163468673185547</v>
      </c>
    </row>
    <row r="11" spans="2:79" ht="57.6" x14ac:dyDescent="0.3">
      <c r="B11" s="18" t="s">
        <v>445</v>
      </c>
      <c r="C11" s="17">
        <v>0.248734118025977</v>
      </c>
      <c r="D11" s="17">
        <v>0.29591934976162598</v>
      </c>
      <c r="E11" s="17">
        <v>0.205395522358823</v>
      </c>
      <c r="F11" s="17"/>
      <c r="G11" s="17">
        <v>0.11884720434853201</v>
      </c>
      <c r="H11" s="17">
        <v>0.18100637412899201</v>
      </c>
      <c r="I11" s="17">
        <v>0.203587379801699</v>
      </c>
      <c r="J11" s="17">
        <v>0.30280467674317701</v>
      </c>
      <c r="K11" s="17">
        <v>0.33032616529202002</v>
      </c>
      <c r="L11" s="17">
        <v>0.33617857592489803</v>
      </c>
      <c r="M11" s="17"/>
      <c r="N11" s="17">
        <v>0.226754632764017</v>
      </c>
      <c r="O11" s="17">
        <v>0.24878143703891301</v>
      </c>
      <c r="P11" s="17">
        <v>0.24762121167305401</v>
      </c>
      <c r="Q11" s="17">
        <v>0.27859414745175898</v>
      </c>
      <c r="R11" s="17"/>
      <c r="S11" s="17">
        <v>0.174357489837735</v>
      </c>
      <c r="T11" s="17">
        <v>0.32713807887308</v>
      </c>
      <c r="U11" s="17">
        <v>0.21873165322601101</v>
      </c>
      <c r="V11" s="17">
        <v>0.149675588492968</v>
      </c>
      <c r="W11" s="17">
        <v>0.29390767461014899</v>
      </c>
      <c r="X11" s="17">
        <v>0.217390198093037</v>
      </c>
      <c r="Y11" s="17">
        <v>0.28844673485706301</v>
      </c>
      <c r="Z11" s="17">
        <v>0.25295724255992602</v>
      </c>
      <c r="AA11" s="17">
        <v>0.317863403743809</v>
      </c>
      <c r="AB11" s="17">
        <v>0.234894212134896</v>
      </c>
      <c r="AC11" s="17">
        <v>0.40168157710343699</v>
      </c>
      <c r="AD11" s="17">
        <v>0</v>
      </c>
      <c r="AE11" s="17"/>
      <c r="AF11" s="17">
        <v>0.33459688647201702</v>
      </c>
      <c r="AG11" s="17">
        <v>0.222106538360581</v>
      </c>
      <c r="AH11" s="17">
        <v>0.23469124296212901</v>
      </c>
      <c r="AI11" s="17">
        <v>0.31690415157264601</v>
      </c>
      <c r="AJ11" s="17">
        <v>0.29016227665197403</v>
      </c>
      <c r="AK11" s="17"/>
      <c r="AL11" s="17">
        <v>0.22118086845903701</v>
      </c>
      <c r="AM11" s="17">
        <v>0.31366611923291499</v>
      </c>
      <c r="AN11" s="17">
        <v>0.17640639912058101</v>
      </c>
      <c r="AO11" s="17">
        <v>0.341810599015411</v>
      </c>
      <c r="AP11" s="17">
        <v>0.199029220381369</v>
      </c>
      <c r="AQ11" s="17">
        <v>0.31469653450235302</v>
      </c>
      <c r="AR11" s="17"/>
      <c r="AS11" s="17">
        <v>0.15510175164186199</v>
      </c>
      <c r="AT11" s="17">
        <v>0.24299832917643899</v>
      </c>
      <c r="AU11" s="17">
        <v>0.29179302406857799</v>
      </c>
      <c r="AV11" s="17">
        <v>0.33796930628744098</v>
      </c>
      <c r="AW11" s="17">
        <v>0.247203888339772</v>
      </c>
      <c r="AX11" s="17"/>
      <c r="AY11" s="17">
        <v>0.29303365651825503</v>
      </c>
      <c r="AZ11" s="17">
        <v>0.219290922592045</v>
      </c>
      <c r="BA11" s="17">
        <v>0.27856977714405601</v>
      </c>
      <c r="BB11" s="17">
        <v>0.19921002418490399</v>
      </c>
      <c r="BC11" s="17">
        <v>0.37501871812401399</v>
      </c>
      <c r="BD11" s="17"/>
      <c r="BE11" s="17">
        <v>0.33544670747685101</v>
      </c>
      <c r="BF11" s="17">
        <v>0.33799230060197999</v>
      </c>
      <c r="BG11" s="17">
        <v>0.259334159099607</v>
      </c>
      <c r="BH11" s="17">
        <v>0.169715280999199</v>
      </c>
      <c r="BI11" s="17"/>
      <c r="BJ11" s="17">
        <v>0.51938081394484004</v>
      </c>
      <c r="BK11" s="17">
        <v>0.217544751223643</v>
      </c>
      <c r="BL11" s="17">
        <v>0.33244045452846299</v>
      </c>
      <c r="BM11" s="17">
        <v>0.152228129866052</v>
      </c>
      <c r="BN11" s="17"/>
      <c r="BO11" s="17">
        <v>0.40654345376728501</v>
      </c>
      <c r="BP11" s="17">
        <v>0.24436787228861701</v>
      </c>
      <c r="BQ11" s="17">
        <v>0.22138292983791499</v>
      </c>
      <c r="BR11" s="17"/>
      <c r="BS11" s="17">
        <v>0.25877713026883498</v>
      </c>
      <c r="BT11" s="17">
        <v>0.23626805812256599</v>
      </c>
      <c r="BU11" s="17"/>
      <c r="BV11" s="17">
        <v>0.23262460397460799</v>
      </c>
      <c r="BW11" s="17">
        <v>0.230474356435938</v>
      </c>
      <c r="BX11" s="17">
        <v>0.29167524147759699</v>
      </c>
      <c r="BY11" s="17"/>
      <c r="BZ11" s="17">
        <v>0.371968423181396</v>
      </c>
      <c r="CA11" s="17">
        <v>0.241966449488068</v>
      </c>
    </row>
    <row r="12" spans="2:79" x14ac:dyDescent="0.3">
      <c r="B12" s="18" t="s">
        <v>149</v>
      </c>
      <c r="C12" s="19">
        <v>8.3247885747715702E-2</v>
      </c>
      <c r="D12" s="19">
        <v>5.4887607787510201E-2</v>
      </c>
      <c r="E12" s="19">
        <v>0.108663736046621</v>
      </c>
      <c r="F12" s="19"/>
      <c r="G12" s="19">
        <v>4.3865945262988801E-2</v>
      </c>
      <c r="H12" s="19">
        <v>0.104354762803194</v>
      </c>
      <c r="I12" s="19">
        <v>0.102574762212069</v>
      </c>
      <c r="J12" s="19">
        <v>7.5828949266578502E-2</v>
      </c>
      <c r="K12" s="19">
        <v>8.66647028470139E-2</v>
      </c>
      <c r="L12" s="19">
        <v>7.9863248203750098E-2</v>
      </c>
      <c r="M12" s="19"/>
      <c r="N12" s="19">
        <v>4.3578980036641499E-2</v>
      </c>
      <c r="O12" s="19">
        <v>9.5497303302740505E-2</v>
      </c>
      <c r="P12" s="19">
        <v>7.7119701900990503E-2</v>
      </c>
      <c r="Q12" s="19">
        <v>0.113286798762533</v>
      </c>
      <c r="R12" s="19"/>
      <c r="S12" s="19">
        <v>0.10093857355256</v>
      </c>
      <c r="T12" s="19">
        <v>8.5579776808965502E-2</v>
      </c>
      <c r="U12" s="19">
        <v>5.6582154270520303E-2</v>
      </c>
      <c r="V12" s="19">
        <v>9.1982458536572498E-2</v>
      </c>
      <c r="W12" s="19">
        <v>0.107553303905989</v>
      </c>
      <c r="X12" s="19">
        <v>0.145479293748559</v>
      </c>
      <c r="Y12" s="19">
        <v>6.3214868906361396E-2</v>
      </c>
      <c r="Z12" s="19">
        <v>5.7885783088231398E-2</v>
      </c>
      <c r="AA12" s="19">
        <v>5.7279696820863597E-2</v>
      </c>
      <c r="AB12" s="19">
        <v>2.0837613698400901E-2</v>
      </c>
      <c r="AC12" s="19">
        <v>9.07452418932609E-2</v>
      </c>
      <c r="AD12" s="19">
        <v>0.10005613553873501</v>
      </c>
      <c r="AE12" s="19"/>
      <c r="AF12" s="19">
        <v>6.5241047670898306E-2</v>
      </c>
      <c r="AG12" s="19">
        <v>6.0976363085430002E-2</v>
      </c>
      <c r="AH12" s="19">
        <v>5.1846590948251801E-2</v>
      </c>
      <c r="AI12" s="19">
        <v>0.10366790634459799</v>
      </c>
      <c r="AJ12" s="19">
        <v>3.41297219921637E-2</v>
      </c>
      <c r="AK12" s="19"/>
      <c r="AL12" s="19">
        <v>4.7925735280999797E-2</v>
      </c>
      <c r="AM12" s="19">
        <v>5.2641176852075602E-2</v>
      </c>
      <c r="AN12" s="19">
        <v>5.5659379445431E-2</v>
      </c>
      <c r="AO12" s="19">
        <v>8.3166701155268793E-2</v>
      </c>
      <c r="AP12" s="19">
        <v>4.7902899618288898E-2</v>
      </c>
      <c r="AQ12" s="19">
        <v>0.15445212780911399</v>
      </c>
      <c r="AR12" s="19"/>
      <c r="AS12" s="19">
        <v>7.65657816157614E-2</v>
      </c>
      <c r="AT12" s="19">
        <v>6.4054761247932704E-2</v>
      </c>
      <c r="AU12" s="19">
        <v>0.11593109274993001</v>
      </c>
      <c r="AV12" s="19">
        <v>7.9263841508010802E-2</v>
      </c>
      <c r="AW12" s="19">
        <v>0.110186637269524</v>
      </c>
      <c r="AX12" s="19"/>
      <c r="AY12" s="19">
        <v>8.8746003717672703E-2</v>
      </c>
      <c r="AZ12" s="19">
        <v>6.2504080010173102E-2</v>
      </c>
      <c r="BA12" s="19">
        <v>0.102719233660149</v>
      </c>
      <c r="BB12" s="19">
        <v>5.0476366968839802E-2</v>
      </c>
      <c r="BC12" s="19">
        <v>0.16884361043417601</v>
      </c>
      <c r="BD12" s="19"/>
      <c r="BE12" s="19">
        <v>7.3762265986254294E-2</v>
      </c>
      <c r="BF12" s="19">
        <v>5.8738023452582402E-2</v>
      </c>
      <c r="BG12" s="19">
        <v>7.9204698980365806E-2</v>
      </c>
      <c r="BH12" s="19">
        <v>8.43726226049063E-2</v>
      </c>
      <c r="BI12" s="19"/>
      <c r="BJ12" s="19">
        <v>0</v>
      </c>
      <c r="BK12" s="19">
        <v>4.3218503604187601E-2</v>
      </c>
      <c r="BL12" s="19">
        <v>0.13991156206555</v>
      </c>
      <c r="BM12" s="19">
        <v>7.0311351060349705E-2</v>
      </c>
      <c r="BN12" s="19"/>
      <c r="BO12" s="19">
        <v>3.5775530116685703E-2</v>
      </c>
      <c r="BP12" s="19">
        <v>8.9388042961860301E-2</v>
      </c>
      <c r="BQ12" s="19">
        <v>8.6037034000335105E-2</v>
      </c>
      <c r="BR12" s="19"/>
      <c r="BS12" s="19">
        <v>7.1928682232942701E-2</v>
      </c>
      <c r="BT12" s="19">
        <v>9.8592034866227599E-2</v>
      </c>
      <c r="BU12" s="19"/>
      <c r="BV12" s="19">
        <v>4.5615468059692299E-2</v>
      </c>
      <c r="BW12" s="19">
        <v>0.10223232242986401</v>
      </c>
      <c r="BX12" s="19">
        <v>3.8052268954859199E-2</v>
      </c>
      <c r="BY12" s="19"/>
      <c r="BZ12" s="19">
        <v>8.3378020490994201E-2</v>
      </c>
      <c r="CA12" s="19">
        <v>7.2216769509352893E-2</v>
      </c>
    </row>
    <row r="13" spans="2:79" x14ac:dyDescent="0.3">
      <c r="B13" s="16" t="s">
        <v>329</v>
      </c>
    </row>
    <row r="14" spans="2:79" x14ac:dyDescent="0.3">
      <c r="B14" t="s">
        <v>108</v>
      </c>
    </row>
    <row r="15" spans="2:79" x14ac:dyDescent="0.3">
      <c r="B15" t="s">
        <v>109</v>
      </c>
    </row>
    <row r="17" spans="2:2" x14ac:dyDescent="0.3">
      <c r="B17"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692</v>
      </c>
      <c r="D7" s="10">
        <v>363</v>
      </c>
      <c r="E7" s="10">
        <v>328</v>
      </c>
      <c r="F7" s="10"/>
      <c r="G7" s="10">
        <v>114</v>
      </c>
      <c r="H7" s="10">
        <v>98</v>
      </c>
      <c r="I7" s="10">
        <v>107</v>
      </c>
      <c r="J7" s="10">
        <v>107</v>
      </c>
      <c r="K7" s="10">
        <v>99</v>
      </c>
      <c r="L7" s="10">
        <v>167</v>
      </c>
      <c r="M7" s="10"/>
      <c r="N7" s="10">
        <v>207</v>
      </c>
      <c r="O7" s="10">
        <v>172</v>
      </c>
      <c r="P7" s="10">
        <v>157</v>
      </c>
      <c r="Q7" s="10">
        <v>155</v>
      </c>
      <c r="R7" s="10"/>
      <c r="S7" s="10">
        <v>107</v>
      </c>
      <c r="T7" s="10">
        <v>88</v>
      </c>
      <c r="U7" s="10">
        <v>53</v>
      </c>
      <c r="V7" s="10">
        <v>55</v>
      </c>
      <c r="W7" s="10">
        <v>43</v>
      </c>
      <c r="X7" s="10">
        <v>59</v>
      </c>
      <c r="Y7" s="10">
        <v>71</v>
      </c>
      <c r="Z7" s="10">
        <v>37</v>
      </c>
      <c r="AA7" s="10">
        <v>85</v>
      </c>
      <c r="AB7" s="10">
        <v>49</v>
      </c>
      <c r="AC7" s="10">
        <v>21</v>
      </c>
      <c r="AD7" s="10">
        <v>24</v>
      </c>
      <c r="AE7" s="10"/>
      <c r="AF7" s="10">
        <v>144</v>
      </c>
      <c r="AG7" s="10">
        <v>220</v>
      </c>
      <c r="AH7" s="10">
        <v>62</v>
      </c>
      <c r="AI7" s="10">
        <v>91</v>
      </c>
      <c r="AJ7" s="10">
        <v>47</v>
      </c>
      <c r="AK7" s="10"/>
      <c r="AL7" s="10">
        <v>171</v>
      </c>
      <c r="AM7" s="10">
        <v>127</v>
      </c>
      <c r="AN7" s="10">
        <v>60</v>
      </c>
      <c r="AO7" s="10">
        <v>149</v>
      </c>
      <c r="AP7" s="10">
        <v>57</v>
      </c>
      <c r="AQ7" s="10">
        <v>60</v>
      </c>
      <c r="AR7" s="10"/>
      <c r="AS7" s="10">
        <v>129</v>
      </c>
      <c r="AT7" s="10">
        <v>324</v>
      </c>
      <c r="AU7" s="10">
        <v>153</v>
      </c>
      <c r="AV7" s="10">
        <v>69</v>
      </c>
      <c r="AW7" s="10">
        <v>17</v>
      </c>
      <c r="AX7" s="10"/>
      <c r="AY7" s="10">
        <v>189</v>
      </c>
      <c r="AZ7" s="10">
        <v>260</v>
      </c>
      <c r="BA7" s="10">
        <v>136</v>
      </c>
      <c r="BB7" s="10">
        <v>73</v>
      </c>
      <c r="BC7" s="10">
        <v>29</v>
      </c>
      <c r="BD7" s="10"/>
      <c r="BE7" s="10">
        <v>26</v>
      </c>
      <c r="BF7" s="10">
        <v>141</v>
      </c>
      <c r="BG7" s="10">
        <v>325</v>
      </c>
      <c r="BH7" s="10">
        <v>199</v>
      </c>
      <c r="BI7" s="10"/>
      <c r="BJ7" s="10">
        <v>90</v>
      </c>
      <c r="BK7" s="10">
        <v>51</v>
      </c>
      <c r="BL7" s="10">
        <v>171</v>
      </c>
      <c r="BM7" s="10">
        <v>376</v>
      </c>
      <c r="BN7" s="10"/>
      <c r="BO7" s="10">
        <v>99</v>
      </c>
      <c r="BP7" s="10">
        <v>82</v>
      </c>
      <c r="BQ7" s="10">
        <v>508</v>
      </c>
      <c r="BR7" s="10"/>
      <c r="BS7" s="10">
        <v>368</v>
      </c>
      <c r="BT7" s="10">
        <v>321</v>
      </c>
      <c r="BU7" s="10"/>
      <c r="BV7" s="10">
        <v>159</v>
      </c>
      <c r="BW7" s="10">
        <v>274</v>
      </c>
      <c r="BX7" s="10">
        <v>226</v>
      </c>
      <c r="BY7" s="10"/>
      <c r="BZ7" s="10">
        <v>36</v>
      </c>
      <c r="CA7" s="10">
        <v>32</v>
      </c>
    </row>
    <row r="8" spans="2:79" ht="30" customHeight="1" x14ac:dyDescent="0.3">
      <c r="B8" s="11" t="s">
        <v>20</v>
      </c>
      <c r="C8" s="11">
        <v>696</v>
      </c>
      <c r="D8" s="11">
        <v>372</v>
      </c>
      <c r="E8" s="11">
        <v>323</v>
      </c>
      <c r="F8" s="11"/>
      <c r="G8" s="11">
        <v>107</v>
      </c>
      <c r="H8" s="11">
        <v>107</v>
      </c>
      <c r="I8" s="11">
        <v>107</v>
      </c>
      <c r="J8" s="11">
        <v>124</v>
      </c>
      <c r="K8" s="11">
        <v>94</v>
      </c>
      <c r="L8" s="11">
        <v>157</v>
      </c>
      <c r="M8" s="11"/>
      <c r="N8" s="11">
        <v>196</v>
      </c>
      <c r="O8" s="11">
        <v>173</v>
      </c>
      <c r="P8" s="11">
        <v>164</v>
      </c>
      <c r="Q8" s="11">
        <v>162</v>
      </c>
      <c r="R8" s="11"/>
      <c r="S8" s="11">
        <v>102</v>
      </c>
      <c r="T8" s="11">
        <v>85</v>
      </c>
      <c r="U8" s="11">
        <v>54</v>
      </c>
      <c r="V8" s="11">
        <v>55</v>
      </c>
      <c r="W8" s="11">
        <v>45</v>
      </c>
      <c r="X8" s="11">
        <v>59</v>
      </c>
      <c r="Y8" s="11">
        <v>65</v>
      </c>
      <c r="Z8" s="11">
        <v>39</v>
      </c>
      <c r="AA8" s="11">
        <v>80</v>
      </c>
      <c r="AB8" s="11">
        <v>55</v>
      </c>
      <c r="AC8" s="11">
        <v>28</v>
      </c>
      <c r="AD8" s="11">
        <v>29</v>
      </c>
      <c r="AE8" s="11"/>
      <c r="AF8" s="11">
        <v>140</v>
      </c>
      <c r="AG8" s="11">
        <v>221</v>
      </c>
      <c r="AH8" s="11">
        <v>61</v>
      </c>
      <c r="AI8" s="11">
        <v>93</v>
      </c>
      <c r="AJ8" s="11">
        <v>48</v>
      </c>
      <c r="AK8" s="11"/>
      <c r="AL8" s="11">
        <v>169</v>
      </c>
      <c r="AM8" s="11">
        <v>126</v>
      </c>
      <c r="AN8" s="11">
        <v>59</v>
      </c>
      <c r="AO8" s="11">
        <v>150</v>
      </c>
      <c r="AP8" s="11">
        <v>57</v>
      </c>
      <c r="AQ8" s="11">
        <v>62</v>
      </c>
      <c r="AR8" s="11"/>
      <c r="AS8" s="11">
        <v>128</v>
      </c>
      <c r="AT8" s="11">
        <v>326</v>
      </c>
      <c r="AU8" s="11">
        <v>154</v>
      </c>
      <c r="AV8" s="11">
        <v>71</v>
      </c>
      <c r="AW8" s="11">
        <v>18</v>
      </c>
      <c r="AX8" s="11"/>
      <c r="AY8" s="11">
        <v>185</v>
      </c>
      <c r="AZ8" s="11">
        <v>264</v>
      </c>
      <c r="BA8" s="11">
        <v>138</v>
      </c>
      <c r="BB8" s="11">
        <v>74</v>
      </c>
      <c r="BC8" s="11">
        <v>30</v>
      </c>
      <c r="BD8" s="11"/>
      <c r="BE8" s="11">
        <v>25</v>
      </c>
      <c r="BF8" s="11">
        <v>143</v>
      </c>
      <c r="BG8" s="11">
        <v>329</v>
      </c>
      <c r="BH8" s="11">
        <v>199</v>
      </c>
      <c r="BI8" s="11"/>
      <c r="BJ8" s="11">
        <v>95</v>
      </c>
      <c r="BK8" s="11">
        <v>49</v>
      </c>
      <c r="BL8" s="11">
        <v>169</v>
      </c>
      <c r="BM8" s="11">
        <v>379</v>
      </c>
      <c r="BN8" s="11"/>
      <c r="BO8" s="11">
        <v>103</v>
      </c>
      <c r="BP8" s="11">
        <v>81</v>
      </c>
      <c r="BQ8" s="11">
        <v>509</v>
      </c>
      <c r="BR8" s="11"/>
      <c r="BS8" s="11">
        <v>369</v>
      </c>
      <c r="BT8" s="11">
        <v>324</v>
      </c>
      <c r="BU8" s="11"/>
      <c r="BV8" s="11">
        <v>160</v>
      </c>
      <c r="BW8" s="11">
        <v>278</v>
      </c>
      <c r="BX8" s="11">
        <v>225</v>
      </c>
      <c r="BY8" s="11"/>
      <c r="BZ8" s="11">
        <v>37</v>
      </c>
      <c r="CA8" s="11">
        <v>33</v>
      </c>
    </row>
    <row r="9" spans="2:79" ht="57.6" x14ac:dyDescent="0.3">
      <c r="B9" s="18" t="s">
        <v>447</v>
      </c>
      <c r="C9" s="17">
        <v>0.33518808932900401</v>
      </c>
      <c r="D9" s="17">
        <v>0.29920931743139101</v>
      </c>
      <c r="E9" s="17">
        <v>0.37460304733629202</v>
      </c>
      <c r="F9" s="17"/>
      <c r="G9" s="17">
        <v>0.42421891034562298</v>
      </c>
      <c r="H9" s="17">
        <v>0.39884184014514801</v>
      </c>
      <c r="I9" s="17">
        <v>0.35739862838873698</v>
      </c>
      <c r="J9" s="17">
        <v>0.27872723237616998</v>
      </c>
      <c r="K9" s="17">
        <v>0.27483639761241602</v>
      </c>
      <c r="L9" s="17">
        <v>0.29655871223222502</v>
      </c>
      <c r="M9" s="17"/>
      <c r="N9" s="17">
        <v>0.37865588417093898</v>
      </c>
      <c r="O9" s="17">
        <v>0.29767774446106099</v>
      </c>
      <c r="P9" s="17">
        <v>0.29812491226392102</v>
      </c>
      <c r="Q9" s="17">
        <v>0.36217506605149602</v>
      </c>
      <c r="R9" s="17"/>
      <c r="S9" s="17">
        <v>0.37254002231948502</v>
      </c>
      <c r="T9" s="17">
        <v>0.37864158782352902</v>
      </c>
      <c r="U9" s="17">
        <v>0.385600311263124</v>
      </c>
      <c r="V9" s="17">
        <v>0.31384769266990298</v>
      </c>
      <c r="W9" s="17">
        <v>0.352675177522012</v>
      </c>
      <c r="X9" s="17">
        <v>0.29573419350332197</v>
      </c>
      <c r="Y9" s="17">
        <v>0.36564987339146598</v>
      </c>
      <c r="Z9" s="17">
        <v>0.27744761674984603</v>
      </c>
      <c r="AA9" s="17">
        <v>0.28571423962158599</v>
      </c>
      <c r="AB9" s="17">
        <v>0.30997531821704699</v>
      </c>
      <c r="AC9" s="17">
        <v>0.27109918271533401</v>
      </c>
      <c r="AD9" s="17">
        <v>0.33299560025076003</v>
      </c>
      <c r="AE9" s="17"/>
      <c r="AF9" s="17">
        <v>0.30218312172696399</v>
      </c>
      <c r="AG9" s="17">
        <v>0.39262812384351498</v>
      </c>
      <c r="AH9" s="17">
        <v>0.364242150171806</v>
      </c>
      <c r="AI9" s="17">
        <v>0.21054513620849399</v>
      </c>
      <c r="AJ9" s="17">
        <v>0.34277723873346699</v>
      </c>
      <c r="AK9" s="17"/>
      <c r="AL9" s="17">
        <v>0.41948543441540098</v>
      </c>
      <c r="AM9" s="17">
        <v>0.29938667426558302</v>
      </c>
      <c r="AN9" s="17">
        <v>0.381272291076378</v>
      </c>
      <c r="AO9" s="17">
        <v>0.225949512454927</v>
      </c>
      <c r="AP9" s="17">
        <v>0.43483613668497201</v>
      </c>
      <c r="AQ9" s="17">
        <v>0.25083380690207002</v>
      </c>
      <c r="AR9" s="17"/>
      <c r="AS9" s="17">
        <v>0.37208514560527001</v>
      </c>
      <c r="AT9" s="17">
        <v>0.31434740947824003</v>
      </c>
      <c r="AU9" s="17">
        <v>0.33920270455685098</v>
      </c>
      <c r="AV9" s="17">
        <v>0.32635787683825701</v>
      </c>
      <c r="AW9" s="17">
        <v>0.45310720680587402</v>
      </c>
      <c r="AX9" s="17"/>
      <c r="AY9" s="17">
        <v>0.35781941083792201</v>
      </c>
      <c r="AZ9" s="17">
        <v>0.28420216887593602</v>
      </c>
      <c r="BA9" s="17">
        <v>0.34775188011110603</v>
      </c>
      <c r="BB9" s="17">
        <v>0.47568877048670699</v>
      </c>
      <c r="BC9" s="17">
        <v>0.19461177242550401</v>
      </c>
      <c r="BD9" s="17"/>
      <c r="BE9" s="17">
        <v>0.18827325135210701</v>
      </c>
      <c r="BF9" s="17">
        <v>0.19629492033306001</v>
      </c>
      <c r="BG9" s="17">
        <v>0.29843711455580901</v>
      </c>
      <c r="BH9" s="17">
        <v>0.51601458374629405</v>
      </c>
      <c r="BI9" s="17"/>
      <c r="BJ9" s="17">
        <v>0.29447746554988202</v>
      </c>
      <c r="BK9" s="17">
        <v>0.30571618735600897</v>
      </c>
      <c r="BL9" s="17">
        <v>0.27622312400740301</v>
      </c>
      <c r="BM9" s="17">
        <v>0.373400919190151</v>
      </c>
      <c r="BN9" s="17"/>
      <c r="BO9" s="17">
        <v>0.32608945125053002</v>
      </c>
      <c r="BP9" s="17">
        <v>0.23109370853785</v>
      </c>
      <c r="BQ9" s="17">
        <v>0.35372624665105701</v>
      </c>
      <c r="BR9" s="17"/>
      <c r="BS9" s="17">
        <v>0.34711593906376298</v>
      </c>
      <c r="BT9" s="17">
        <v>0.32186953033556798</v>
      </c>
      <c r="BU9" s="17"/>
      <c r="BV9" s="17">
        <v>0.394558988979061</v>
      </c>
      <c r="BW9" s="17">
        <v>0.33483813005795598</v>
      </c>
      <c r="BX9" s="17">
        <v>0.28331810739010799</v>
      </c>
      <c r="BY9" s="17"/>
      <c r="BZ9" s="17">
        <v>0.28985661305362398</v>
      </c>
      <c r="CA9" s="17">
        <v>0.38466358281696</v>
      </c>
    </row>
    <row r="10" spans="2:79" ht="57.6" x14ac:dyDescent="0.3">
      <c r="B10" s="18" t="s">
        <v>448</v>
      </c>
      <c r="C10" s="17">
        <v>0.15782533558102199</v>
      </c>
      <c r="D10" s="17">
        <v>0.19343381672032101</v>
      </c>
      <c r="E10" s="17">
        <v>0.117326872569732</v>
      </c>
      <c r="F10" s="17"/>
      <c r="G10" s="17">
        <v>0.22393222140385399</v>
      </c>
      <c r="H10" s="17">
        <v>0.25175132797614902</v>
      </c>
      <c r="I10" s="17">
        <v>0.13277610152692801</v>
      </c>
      <c r="J10" s="17">
        <v>0.117046890302255</v>
      </c>
      <c r="K10" s="17">
        <v>0.13945729691310799</v>
      </c>
      <c r="L10" s="17">
        <v>0.109154808712699</v>
      </c>
      <c r="M10" s="17"/>
      <c r="N10" s="17">
        <v>0.154689499696855</v>
      </c>
      <c r="O10" s="17">
        <v>0.18307993775595299</v>
      </c>
      <c r="P10" s="17">
        <v>0.160603771079737</v>
      </c>
      <c r="Q10" s="17">
        <v>0.13264038946628701</v>
      </c>
      <c r="R10" s="17"/>
      <c r="S10" s="17">
        <v>0.18741039796240699</v>
      </c>
      <c r="T10" s="17">
        <v>9.7946388768778397E-2</v>
      </c>
      <c r="U10" s="17">
        <v>0.13774471444593001</v>
      </c>
      <c r="V10" s="17">
        <v>0.13541201915248999</v>
      </c>
      <c r="W10" s="17">
        <v>0.11346212538731899</v>
      </c>
      <c r="X10" s="17">
        <v>0.19773467249589499</v>
      </c>
      <c r="Y10" s="17">
        <v>0.178699241329947</v>
      </c>
      <c r="Z10" s="17">
        <v>0.19526772349066299</v>
      </c>
      <c r="AA10" s="17">
        <v>0.17216083319569001</v>
      </c>
      <c r="AB10" s="17">
        <v>0.18368103091605101</v>
      </c>
      <c r="AC10" s="17">
        <v>9.7704155034136E-2</v>
      </c>
      <c r="AD10" s="17">
        <v>0.16847996618158101</v>
      </c>
      <c r="AE10" s="17"/>
      <c r="AF10" s="17">
        <v>0.17523700588937999</v>
      </c>
      <c r="AG10" s="17">
        <v>0.18486094027476199</v>
      </c>
      <c r="AH10" s="17">
        <v>7.6513911560861597E-2</v>
      </c>
      <c r="AI10" s="17">
        <v>0.17807329254479501</v>
      </c>
      <c r="AJ10" s="17">
        <v>0.18567993620700299</v>
      </c>
      <c r="AK10" s="17"/>
      <c r="AL10" s="17">
        <v>0.16952626609758101</v>
      </c>
      <c r="AM10" s="17">
        <v>0.20235782110615799</v>
      </c>
      <c r="AN10" s="17">
        <v>0.111860148228942</v>
      </c>
      <c r="AO10" s="17">
        <v>0.18096579994939099</v>
      </c>
      <c r="AP10" s="17">
        <v>0.179817116237795</v>
      </c>
      <c r="AQ10" s="17">
        <v>8.1858933100684303E-2</v>
      </c>
      <c r="AR10" s="17"/>
      <c r="AS10" s="17">
        <v>0.11509142655745799</v>
      </c>
      <c r="AT10" s="17">
        <v>0.16166086911958799</v>
      </c>
      <c r="AU10" s="17">
        <v>0.19334877041488199</v>
      </c>
      <c r="AV10" s="17">
        <v>0.12201126014192699</v>
      </c>
      <c r="AW10" s="17">
        <v>0.230532021899303</v>
      </c>
      <c r="AX10" s="17"/>
      <c r="AY10" s="17">
        <v>0.144901711081806</v>
      </c>
      <c r="AZ10" s="17">
        <v>0.15477938096400201</v>
      </c>
      <c r="BA10" s="17">
        <v>0.17773330472802701</v>
      </c>
      <c r="BB10" s="17">
        <v>0.122069529882608</v>
      </c>
      <c r="BC10" s="17">
        <v>0.28655758236317402</v>
      </c>
      <c r="BD10" s="17"/>
      <c r="BE10" s="17">
        <v>0.27320293327713102</v>
      </c>
      <c r="BF10" s="17">
        <v>0.25078645178912701</v>
      </c>
      <c r="BG10" s="17">
        <v>0.13080080743904199</v>
      </c>
      <c r="BH10" s="17">
        <v>0.12222695693555199</v>
      </c>
      <c r="BI10" s="17"/>
      <c r="BJ10" s="17">
        <v>0.23515939726092999</v>
      </c>
      <c r="BK10" s="17">
        <v>0.30856133613796299</v>
      </c>
      <c r="BL10" s="17">
        <v>0.18572493138498</v>
      </c>
      <c r="BM10" s="17">
        <v>0.10811932557944701</v>
      </c>
      <c r="BN10" s="17"/>
      <c r="BO10" s="17">
        <v>0.234968451450382</v>
      </c>
      <c r="BP10" s="17">
        <v>0.214579222330951</v>
      </c>
      <c r="BQ10" s="17">
        <v>0.13401963462691999</v>
      </c>
      <c r="BR10" s="17"/>
      <c r="BS10" s="17">
        <v>0.12855444618723799</v>
      </c>
      <c r="BT10" s="17">
        <v>0.19269079344096399</v>
      </c>
      <c r="BU10" s="17"/>
      <c r="BV10" s="17">
        <v>0.16068474677220901</v>
      </c>
      <c r="BW10" s="17">
        <v>0.120437660002108</v>
      </c>
      <c r="BX10" s="17">
        <v>0.217220859542513</v>
      </c>
      <c r="BY10" s="17"/>
      <c r="BZ10" s="17">
        <v>0.28092859132062498</v>
      </c>
      <c r="CA10" s="17">
        <v>0.208458113276868</v>
      </c>
    </row>
    <row r="11" spans="2:79" ht="57.6" x14ac:dyDescent="0.3">
      <c r="B11" s="18" t="s">
        <v>449</v>
      </c>
      <c r="C11" s="17">
        <v>0.38739782133353701</v>
      </c>
      <c r="D11" s="17">
        <v>0.419850899574647</v>
      </c>
      <c r="E11" s="17">
        <v>0.35121326568166</v>
      </c>
      <c r="F11" s="17"/>
      <c r="G11" s="17">
        <v>0.227100422512131</v>
      </c>
      <c r="H11" s="17">
        <v>0.29364662319482598</v>
      </c>
      <c r="I11" s="17">
        <v>0.37046269875857102</v>
      </c>
      <c r="J11" s="17">
        <v>0.48418928148444401</v>
      </c>
      <c r="K11" s="17">
        <v>0.45197131048299299</v>
      </c>
      <c r="L11" s="17">
        <v>0.45720582943986499</v>
      </c>
      <c r="M11" s="17"/>
      <c r="N11" s="17">
        <v>0.400838803633144</v>
      </c>
      <c r="O11" s="17">
        <v>0.37796023623064301</v>
      </c>
      <c r="P11" s="17">
        <v>0.38444991529138101</v>
      </c>
      <c r="Q11" s="17">
        <v>0.380594701301533</v>
      </c>
      <c r="R11" s="17"/>
      <c r="S11" s="17">
        <v>0.299008331632313</v>
      </c>
      <c r="T11" s="17">
        <v>0.40057560053617403</v>
      </c>
      <c r="U11" s="17">
        <v>0.26982114579719002</v>
      </c>
      <c r="V11" s="17">
        <v>0.49673013826613499</v>
      </c>
      <c r="W11" s="17">
        <v>0.37445868555607797</v>
      </c>
      <c r="X11" s="17">
        <v>0.38244644990565302</v>
      </c>
      <c r="Y11" s="17">
        <v>0.33947029759492803</v>
      </c>
      <c r="Z11" s="17">
        <v>0.47456436262469998</v>
      </c>
      <c r="AA11" s="17">
        <v>0.39585805325978901</v>
      </c>
      <c r="AB11" s="17">
        <v>0.42418396711824102</v>
      </c>
      <c r="AC11" s="17">
        <v>0.57427785523661601</v>
      </c>
      <c r="AD11" s="17">
        <v>0.41699961735114199</v>
      </c>
      <c r="AE11" s="17"/>
      <c r="AF11" s="17">
        <v>0.39969061805646</v>
      </c>
      <c r="AG11" s="17">
        <v>0.32069595279811802</v>
      </c>
      <c r="AH11" s="17">
        <v>0.462404744857418</v>
      </c>
      <c r="AI11" s="17">
        <v>0.523979870826626</v>
      </c>
      <c r="AJ11" s="17">
        <v>0.36757766254171698</v>
      </c>
      <c r="AK11" s="17"/>
      <c r="AL11" s="17">
        <v>0.31102543971878299</v>
      </c>
      <c r="AM11" s="17">
        <v>0.38407521046279403</v>
      </c>
      <c r="AN11" s="17">
        <v>0.406360815057908</v>
      </c>
      <c r="AO11" s="17">
        <v>0.51582144944255504</v>
      </c>
      <c r="AP11" s="17">
        <v>0.298617754746485</v>
      </c>
      <c r="AQ11" s="17">
        <v>0.368831515409066</v>
      </c>
      <c r="AR11" s="17"/>
      <c r="AS11" s="17">
        <v>0.43637647974330601</v>
      </c>
      <c r="AT11" s="17">
        <v>0.38424804457731898</v>
      </c>
      <c r="AU11" s="17">
        <v>0.32535180446666601</v>
      </c>
      <c r="AV11" s="17">
        <v>0.48127931810793501</v>
      </c>
      <c r="AW11" s="17">
        <v>0.25568652323979202</v>
      </c>
      <c r="AX11" s="17"/>
      <c r="AY11" s="17">
        <v>0.41348217176902302</v>
      </c>
      <c r="AZ11" s="17">
        <v>0.40351667638321298</v>
      </c>
      <c r="BA11" s="17">
        <v>0.36348966721140702</v>
      </c>
      <c r="BB11" s="17">
        <v>0.33382471057064</v>
      </c>
      <c r="BC11" s="17">
        <v>0.357553370150613</v>
      </c>
      <c r="BD11" s="17"/>
      <c r="BE11" s="17">
        <v>0.50161050725635903</v>
      </c>
      <c r="BF11" s="17">
        <v>0.448528934461701</v>
      </c>
      <c r="BG11" s="17">
        <v>0.446762269869248</v>
      </c>
      <c r="BH11" s="17">
        <v>0.23301612604029701</v>
      </c>
      <c r="BI11" s="17"/>
      <c r="BJ11" s="17">
        <v>0.40720455608599598</v>
      </c>
      <c r="BK11" s="17">
        <v>0.32805183032475299</v>
      </c>
      <c r="BL11" s="17">
        <v>0.425206387485421</v>
      </c>
      <c r="BM11" s="17">
        <v>0.37472812021472601</v>
      </c>
      <c r="BN11" s="17"/>
      <c r="BO11" s="17">
        <v>0.40272430231508799</v>
      </c>
      <c r="BP11" s="17">
        <v>0.462236539165572</v>
      </c>
      <c r="BQ11" s="17">
        <v>0.37453328401781499</v>
      </c>
      <c r="BR11" s="17"/>
      <c r="BS11" s="17">
        <v>0.409215986589406</v>
      </c>
      <c r="BT11" s="17">
        <v>0.35960459805137102</v>
      </c>
      <c r="BU11" s="17"/>
      <c r="BV11" s="17">
        <v>0.31359633248992802</v>
      </c>
      <c r="BW11" s="17">
        <v>0.41112231935406601</v>
      </c>
      <c r="BX11" s="17">
        <v>0.44092192253421097</v>
      </c>
      <c r="BY11" s="17"/>
      <c r="BZ11" s="17">
        <v>0.342000566739948</v>
      </c>
      <c r="CA11" s="17">
        <v>0.28064411655907501</v>
      </c>
    </row>
    <row r="12" spans="2:79" x14ac:dyDescent="0.3">
      <c r="B12" s="18" t="s">
        <v>149</v>
      </c>
      <c r="C12" s="19">
        <v>0.119588753756437</v>
      </c>
      <c r="D12" s="19">
        <v>8.7505966273640004E-2</v>
      </c>
      <c r="E12" s="19">
        <v>0.156856814412316</v>
      </c>
      <c r="F12" s="19"/>
      <c r="G12" s="19">
        <v>0.124748445738392</v>
      </c>
      <c r="H12" s="19">
        <v>5.5760208683876801E-2</v>
      </c>
      <c r="I12" s="19">
        <v>0.13936257132576499</v>
      </c>
      <c r="J12" s="19">
        <v>0.120036595837131</v>
      </c>
      <c r="K12" s="19">
        <v>0.133734994991484</v>
      </c>
      <c r="L12" s="19">
        <v>0.13708064961521199</v>
      </c>
      <c r="M12" s="19"/>
      <c r="N12" s="19">
        <v>6.5815812499061696E-2</v>
      </c>
      <c r="O12" s="19">
        <v>0.14128208155234401</v>
      </c>
      <c r="P12" s="19">
        <v>0.15682140136496101</v>
      </c>
      <c r="Q12" s="19">
        <v>0.124589843180684</v>
      </c>
      <c r="R12" s="19"/>
      <c r="S12" s="19">
        <v>0.14104124808579499</v>
      </c>
      <c r="T12" s="19">
        <v>0.122836422871518</v>
      </c>
      <c r="U12" s="19">
        <v>0.20683382849375601</v>
      </c>
      <c r="V12" s="19">
        <v>5.4010149911472398E-2</v>
      </c>
      <c r="W12" s="19">
        <v>0.15940401153459099</v>
      </c>
      <c r="X12" s="19">
        <v>0.12408468409513</v>
      </c>
      <c r="Y12" s="19">
        <v>0.11618058768366001</v>
      </c>
      <c r="Z12" s="19">
        <v>5.2720297134791802E-2</v>
      </c>
      <c r="AA12" s="19">
        <v>0.146266873922934</v>
      </c>
      <c r="AB12" s="19">
        <v>8.21596837486607E-2</v>
      </c>
      <c r="AC12" s="19">
        <v>5.6918807013914302E-2</v>
      </c>
      <c r="AD12" s="19">
        <v>8.1524816216516693E-2</v>
      </c>
      <c r="AE12" s="19"/>
      <c r="AF12" s="19">
        <v>0.122889254327196</v>
      </c>
      <c r="AG12" s="19">
        <v>0.10181498308360599</v>
      </c>
      <c r="AH12" s="19">
        <v>9.68391934099153E-2</v>
      </c>
      <c r="AI12" s="19">
        <v>8.7401700420085299E-2</v>
      </c>
      <c r="AJ12" s="19">
        <v>0.103965162517813</v>
      </c>
      <c r="AK12" s="19"/>
      <c r="AL12" s="19">
        <v>9.9962859768234394E-2</v>
      </c>
      <c r="AM12" s="19">
        <v>0.11418029416546401</v>
      </c>
      <c r="AN12" s="19">
        <v>0.100506745636772</v>
      </c>
      <c r="AO12" s="19">
        <v>7.7263238153126898E-2</v>
      </c>
      <c r="AP12" s="19">
        <v>8.6728992330748197E-2</v>
      </c>
      <c r="AQ12" s="19">
        <v>0.29847574458817899</v>
      </c>
      <c r="AR12" s="19"/>
      <c r="AS12" s="19">
        <v>7.6446948093965295E-2</v>
      </c>
      <c r="AT12" s="19">
        <v>0.139743676824852</v>
      </c>
      <c r="AU12" s="19">
        <v>0.1420967205616</v>
      </c>
      <c r="AV12" s="19">
        <v>7.0351544911881503E-2</v>
      </c>
      <c r="AW12" s="19">
        <v>6.0674248055031299E-2</v>
      </c>
      <c r="AX12" s="19"/>
      <c r="AY12" s="19">
        <v>8.3796706311249303E-2</v>
      </c>
      <c r="AZ12" s="19">
        <v>0.15750177377684901</v>
      </c>
      <c r="BA12" s="19">
        <v>0.11102514794946</v>
      </c>
      <c r="BB12" s="19">
        <v>6.8416989060045494E-2</v>
      </c>
      <c r="BC12" s="19">
        <v>0.16127727506070999</v>
      </c>
      <c r="BD12" s="19"/>
      <c r="BE12" s="19">
        <v>3.6913308114402597E-2</v>
      </c>
      <c r="BF12" s="19">
        <v>0.104389693416113</v>
      </c>
      <c r="BG12" s="19">
        <v>0.1239998081359</v>
      </c>
      <c r="BH12" s="19">
        <v>0.128742333277857</v>
      </c>
      <c r="BI12" s="19"/>
      <c r="BJ12" s="19">
        <v>6.3158581103192293E-2</v>
      </c>
      <c r="BK12" s="19">
        <v>5.7670646181274599E-2</v>
      </c>
      <c r="BL12" s="19">
        <v>0.112845557122196</v>
      </c>
      <c r="BM12" s="19">
        <v>0.143751635015677</v>
      </c>
      <c r="BN12" s="19"/>
      <c r="BO12" s="19">
        <v>3.6217794983999498E-2</v>
      </c>
      <c r="BP12" s="19">
        <v>9.2090529965626805E-2</v>
      </c>
      <c r="BQ12" s="19">
        <v>0.13772083470420901</v>
      </c>
      <c r="BR12" s="19"/>
      <c r="BS12" s="19">
        <v>0.115113628159593</v>
      </c>
      <c r="BT12" s="19">
        <v>0.12583507817209799</v>
      </c>
      <c r="BU12" s="19"/>
      <c r="BV12" s="19">
        <v>0.131159931758803</v>
      </c>
      <c r="BW12" s="19">
        <v>0.13360189058587099</v>
      </c>
      <c r="BX12" s="19">
        <v>5.85391105331678E-2</v>
      </c>
      <c r="BY12" s="19"/>
      <c r="BZ12" s="19">
        <v>8.7214228885803297E-2</v>
      </c>
      <c r="CA12" s="19">
        <v>0.12623418734709799</v>
      </c>
    </row>
    <row r="13" spans="2:79" x14ac:dyDescent="0.3">
      <c r="B13" s="16" t="s">
        <v>329</v>
      </c>
    </row>
    <row r="14" spans="2:79" x14ac:dyDescent="0.3">
      <c r="B14" t="s">
        <v>108</v>
      </c>
    </row>
    <row r="15" spans="2:79" x14ac:dyDescent="0.3">
      <c r="B15" t="s">
        <v>109</v>
      </c>
    </row>
    <row r="17" spans="2:2" x14ac:dyDescent="0.3">
      <c r="B17"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679</v>
      </c>
      <c r="D7" s="10">
        <v>316</v>
      </c>
      <c r="E7" s="10">
        <v>359</v>
      </c>
      <c r="F7" s="10"/>
      <c r="G7" s="10">
        <v>89</v>
      </c>
      <c r="H7" s="10">
        <v>130</v>
      </c>
      <c r="I7" s="10">
        <v>107</v>
      </c>
      <c r="J7" s="10">
        <v>94</v>
      </c>
      <c r="K7" s="10">
        <v>118</v>
      </c>
      <c r="L7" s="10">
        <v>141</v>
      </c>
      <c r="M7" s="10"/>
      <c r="N7" s="10">
        <v>188</v>
      </c>
      <c r="O7" s="10">
        <v>164</v>
      </c>
      <c r="P7" s="10">
        <v>144</v>
      </c>
      <c r="Q7" s="10">
        <v>177</v>
      </c>
      <c r="R7" s="10"/>
      <c r="S7" s="10">
        <v>98</v>
      </c>
      <c r="T7" s="10">
        <v>90</v>
      </c>
      <c r="U7" s="10">
        <v>53</v>
      </c>
      <c r="V7" s="10">
        <v>59</v>
      </c>
      <c r="W7" s="10">
        <v>46</v>
      </c>
      <c r="X7" s="10">
        <v>60</v>
      </c>
      <c r="Y7" s="10">
        <v>59</v>
      </c>
      <c r="Z7" s="10">
        <v>21</v>
      </c>
      <c r="AA7" s="10">
        <v>80</v>
      </c>
      <c r="AB7" s="10">
        <v>63</v>
      </c>
      <c r="AC7" s="10">
        <v>33</v>
      </c>
      <c r="AD7" s="10">
        <v>17</v>
      </c>
      <c r="AE7" s="10"/>
      <c r="AF7" s="10">
        <v>130</v>
      </c>
      <c r="AG7" s="10">
        <v>245</v>
      </c>
      <c r="AH7" s="10">
        <v>51</v>
      </c>
      <c r="AI7" s="10">
        <v>73</v>
      </c>
      <c r="AJ7" s="10">
        <v>28</v>
      </c>
      <c r="AK7" s="10"/>
      <c r="AL7" s="10">
        <v>176</v>
      </c>
      <c r="AM7" s="10">
        <v>109</v>
      </c>
      <c r="AN7" s="10">
        <v>65</v>
      </c>
      <c r="AO7" s="10">
        <v>144</v>
      </c>
      <c r="AP7" s="10">
        <v>42</v>
      </c>
      <c r="AQ7" s="10">
        <v>67</v>
      </c>
      <c r="AR7" s="10"/>
      <c r="AS7" s="10">
        <v>108</v>
      </c>
      <c r="AT7" s="10">
        <v>337</v>
      </c>
      <c r="AU7" s="10">
        <v>157</v>
      </c>
      <c r="AV7" s="10">
        <v>63</v>
      </c>
      <c r="AW7" s="10">
        <v>13</v>
      </c>
      <c r="AX7" s="10"/>
      <c r="AY7" s="10">
        <v>170</v>
      </c>
      <c r="AZ7" s="10">
        <v>258</v>
      </c>
      <c r="BA7" s="10">
        <v>136</v>
      </c>
      <c r="BB7" s="10">
        <v>90</v>
      </c>
      <c r="BC7" s="10">
        <v>22</v>
      </c>
      <c r="BD7" s="10"/>
      <c r="BE7" s="10">
        <v>27</v>
      </c>
      <c r="BF7" s="10">
        <v>110</v>
      </c>
      <c r="BG7" s="10">
        <v>333</v>
      </c>
      <c r="BH7" s="10">
        <v>203</v>
      </c>
      <c r="BI7" s="10"/>
      <c r="BJ7" s="10">
        <v>76</v>
      </c>
      <c r="BK7" s="10">
        <v>55</v>
      </c>
      <c r="BL7" s="10">
        <v>177</v>
      </c>
      <c r="BM7" s="10">
        <v>368</v>
      </c>
      <c r="BN7" s="10"/>
      <c r="BO7" s="10">
        <v>99</v>
      </c>
      <c r="BP7" s="10">
        <v>91</v>
      </c>
      <c r="BQ7" s="10">
        <v>484</v>
      </c>
      <c r="BR7" s="10"/>
      <c r="BS7" s="10">
        <v>395</v>
      </c>
      <c r="BT7" s="10">
        <v>282</v>
      </c>
      <c r="BU7" s="10"/>
      <c r="BV7" s="10">
        <v>161</v>
      </c>
      <c r="BW7" s="10">
        <v>271</v>
      </c>
      <c r="BX7" s="10">
        <v>202</v>
      </c>
      <c r="BY7" s="10"/>
      <c r="BZ7" s="10">
        <v>50</v>
      </c>
      <c r="CA7" s="10">
        <v>55</v>
      </c>
    </row>
    <row r="8" spans="2:79" ht="30" customHeight="1" x14ac:dyDescent="0.3">
      <c r="B8" s="11" t="s">
        <v>20</v>
      </c>
      <c r="C8" s="11">
        <v>680</v>
      </c>
      <c r="D8" s="11">
        <v>324</v>
      </c>
      <c r="E8" s="11">
        <v>351</v>
      </c>
      <c r="F8" s="11"/>
      <c r="G8" s="11">
        <v>84</v>
      </c>
      <c r="H8" s="11">
        <v>139</v>
      </c>
      <c r="I8" s="11">
        <v>108</v>
      </c>
      <c r="J8" s="11">
        <v>109</v>
      </c>
      <c r="K8" s="11">
        <v>108</v>
      </c>
      <c r="L8" s="11">
        <v>132</v>
      </c>
      <c r="M8" s="11"/>
      <c r="N8" s="11">
        <v>173</v>
      </c>
      <c r="O8" s="11">
        <v>168</v>
      </c>
      <c r="P8" s="11">
        <v>150</v>
      </c>
      <c r="Q8" s="11">
        <v>182</v>
      </c>
      <c r="R8" s="11"/>
      <c r="S8" s="11">
        <v>91</v>
      </c>
      <c r="T8" s="11">
        <v>84</v>
      </c>
      <c r="U8" s="11">
        <v>53</v>
      </c>
      <c r="V8" s="11">
        <v>60</v>
      </c>
      <c r="W8" s="11">
        <v>48</v>
      </c>
      <c r="X8" s="11">
        <v>59</v>
      </c>
      <c r="Y8" s="11">
        <v>53</v>
      </c>
      <c r="Z8" s="11">
        <v>23</v>
      </c>
      <c r="AA8" s="11">
        <v>75</v>
      </c>
      <c r="AB8" s="11">
        <v>71</v>
      </c>
      <c r="AC8" s="11">
        <v>43</v>
      </c>
      <c r="AD8" s="11">
        <v>20</v>
      </c>
      <c r="AE8" s="11"/>
      <c r="AF8" s="11">
        <v>126</v>
      </c>
      <c r="AG8" s="11">
        <v>244</v>
      </c>
      <c r="AH8" s="11">
        <v>51</v>
      </c>
      <c r="AI8" s="11">
        <v>74</v>
      </c>
      <c r="AJ8" s="11">
        <v>28</v>
      </c>
      <c r="AK8" s="11"/>
      <c r="AL8" s="11">
        <v>174</v>
      </c>
      <c r="AM8" s="11">
        <v>105</v>
      </c>
      <c r="AN8" s="11">
        <v>65</v>
      </c>
      <c r="AO8" s="11">
        <v>145</v>
      </c>
      <c r="AP8" s="11">
        <v>41</v>
      </c>
      <c r="AQ8" s="11">
        <v>67</v>
      </c>
      <c r="AR8" s="11"/>
      <c r="AS8" s="11">
        <v>104</v>
      </c>
      <c r="AT8" s="11">
        <v>338</v>
      </c>
      <c r="AU8" s="11">
        <v>159</v>
      </c>
      <c r="AV8" s="11">
        <v>63</v>
      </c>
      <c r="AW8" s="11">
        <v>14</v>
      </c>
      <c r="AX8" s="11"/>
      <c r="AY8" s="11">
        <v>166</v>
      </c>
      <c r="AZ8" s="11">
        <v>252</v>
      </c>
      <c r="BA8" s="11">
        <v>139</v>
      </c>
      <c r="BB8" s="11">
        <v>96</v>
      </c>
      <c r="BC8" s="11">
        <v>23</v>
      </c>
      <c r="BD8" s="11"/>
      <c r="BE8" s="11">
        <v>26</v>
      </c>
      <c r="BF8" s="11">
        <v>110</v>
      </c>
      <c r="BG8" s="11">
        <v>333</v>
      </c>
      <c r="BH8" s="11">
        <v>204</v>
      </c>
      <c r="BI8" s="11"/>
      <c r="BJ8" s="11">
        <v>78</v>
      </c>
      <c r="BK8" s="11">
        <v>53</v>
      </c>
      <c r="BL8" s="11">
        <v>178</v>
      </c>
      <c r="BM8" s="11">
        <v>367</v>
      </c>
      <c r="BN8" s="11"/>
      <c r="BO8" s="11">
        <v>101</v>
      </c>
      <c r="BP8" s="11">
        <v>92</v>
      </c>
      <c r="BQ8" s="11">
        <v>481</v>
      </c>
      <c r="BR8" s="11"/>
      <c r="BS8" s="11">
        <v>390</v>
      </c>
      <c r="BT8" s="11">
        <v>287</v>
      </c>
      <c r="BU8" s="11"/>
      <c r="BV8" s="11">
        <v>162</v>
      </c>
      <c r="BW8" s="11">
        <v>274</v>
      </c>
      <c r="BX8" s="11">
        <v>198</v>
      </c>
      <c r="BY8" s="11"/>
      <c r="BZ8" s="11">
        <v>51</v>
      </c>
      <c r="CA8" s="11">
        <v>55</v>
      </c>
    </row>
    <row r="9" spans="2:79" ht="72" x14ac:dyDescent="0.3">
      <c r="B9" s="18" t="s">
        <v>451</v>
      </c>
      <c r="C9" s="17">
        <v>0.46389917386934498</v>
      </c>
      <c r="D9" s="17">
        <v>0.42907074092160902</v>
      </c>
      <c r="E9" s="17">
        <v>0.49331247588386901</v>
      </c>
      <c r="F9" s="17"/>
      <c r="G9" s="17">
        <v>0.53330471967888604</v>
      </c>
      <c r="H9" s="17">
        <v>0.47497948878792001</v>
      </c>
      <c r="I9" s="17">
        <v>0.47146766133538698</v>
      </c>
      <c r="J9" s="17">
        <v>0.39557960680369098</v>
      </c>
      <c r="K9" s="17">
        <v>0.43238820766290098</v>
      </c>
      <c r="L9" s="17">
        <v>0.48376562259779798</v>
      </c>
      <c r="M9" s="17"/>
      <c r="N9" s="17">
        <v>0.52678211025062405</v>
      </c>
      <c r="O9" s="17">
        <v>0.48867662022090902</v>
      </c>
      <c r="P9" s="17">
        <v>0.41411666162486599</v>
      </c>
      <c r="Q9" s="17">
        <v>0.409830440377073</v>
      </c>
      <c r="R9" s="17"/>
      <c r="S9" s="17">
        <v>0.50694258815229198</v>
      </c>
      <c r="T9" s="17">
        <v>0.47475177093482002</v>
      </c>
      <c r="U9" s="17">
        <v>0.41474043618606798</v>
      </c>
      <c r="V9" s="17">
        <v>0.398814990993829</v>
      </c>
      <c r="W9" s="17">
        <v>0.36378035746527698</v>
      </c>
      <c r="X9" s="17">
        <v>0.548970278527801</v>
      </c>
      <c r="Y9" s="17">
        <v>0.34706842611435701</v>
      </c>
      <c r="Z9" s="17">
        <v>0.35456202856979102</v>
      </c>
      <c r="AA9" s="17">
        <v>0.563722635853659</v>
      </c>
      <c r="AB9" s="17">
        <v>0.43979300864716497</v>
      </c>
      <c r="AC9" s="17">
        <v>0.44744573382929398</v>
      </c>
      <c r="AD9" s="17">
        <v>0.72023536096444996</v>
      </c>
      <c r="AE9" s="17"/>
      <c r="AF9" s="17">
        <v>0.36830883405195097</v>
      </c>
      <c r="AG9" s="17">
        <v>0.547510209815948</v>
      </c>
      <c r="AH9" s="17">
        <v>0.56184679829041195</v>
      </c>
      <c r="AI9" s="17">
        <v>0.23725456765474001</v>
      </c>
      <c r="AJ9" s="17">
        <v>0.63507312009928396</v>
      </c>
      <c r="AK9" s="17"/>
      <c r="AL9" s="17">
        <v>0.59863330397721204</v>
      </c>
      <c r="AM9" s="17">
        <v>0.41860008470933002</v>
      </c>
      <c r="AN9" s="17">
        <v>0.55356108158485795</v>
      </c>
      <c r="AO9" s="17">
        <v>0.30646935778494999</v>
      </c>
      <c r="AP9" s="17">
        <v>0.62324816703385599</v>
      </c>
      <c r="AQ9" s="17">
        <v>0.39516529320524901</v>
      </c>
      <c r="AR9" s="17"/>
      <c r="AS9" s="17">
        <v>0.55437650124614601</v>
      </c>
      <c r="AT9" s="17">
        <v>0.45317020491826498</v>
      </c>
      <c r="AU9" s="17">
        <v>0.43565302213122797</v>
      </c>
      <c r="AV9" s="17">
        <v>0.41849695145577898</v>
      </c>
      <c r="AW9" s="17">
        <v>0.53381800088000597</v>
      </c>
      <c r="AX9" s="17"/>
      <c r="AY9" s="17">
        <v>0.447622402145398</v>
      </c>
      <c r="AZ9" s="17">
        <v>0.47944062823804101</v>
      </c>
      <c r="BA9" s="17">
        <v>0.41892058467041199</v>
      </c>
      <c r="BB9" s="17">
        <v>0.47500323271108502</v>
      </c>
      <c r="BC9" s="17">
        <v>0.65328177873031501</v>
      </c>
      <c r="BD9" s="17"/>
      <c r="BE9" s="17">
        <v>0.38562764681408601</v>
      </c>
      <c r="BF9" s="17">
        <v>0.33235732118963701</v>
      </c>
      <c r="BG9" s="17">
        <v>0.49621705132819</v>
      </c>
      <c r="BH9" s="17">
        <v>0.50136074720404999</v>
      </c>
      <c r="BI9" s="17"/>
      <c r="BJ9" s="17">
        <v>0.24437760807657</v>
      </c>
      <c r="BK9" s="17">
        <v>0.50795098086094104</v>
      </c>
      <c r="BL9" s="17">
        <v>0.50244457564663203</v>
      </c>
      <c r="BM9" s="17">
        <v>0.48931846153775799</v>
      </c>
      <c r="BN9" s="17"/>
      <c r="BO9" s="17">
        <v>0.41601315785934501</v>
      </c>
      <c r="BP9" s="17">
        <v>0.434498554029985</v>
      </c>
      <c r="BQ9" s="17">
        <v>0.48195921962354599</v>
      </c>
      <c r="BR9" s="17"/>
      <c r="BS9" s="17">
        <v>0.47956494490329998</v>
      </c>
      <c r="BT9" s="17">
        <v>0.44580203549650399</v>
      </c>
      <c r="BU9" s="17"/>
      <c r="BV9" s="17">
        <v>0.57452038368127001</v>
      </c>
      <c r="BW9" s="17">
        <v>0.44532300440997702</v>
      </c>
      <c r="BX9" s="17">
        <v>0.42744340514497597</v>
      </c>
      <c r="BY9" s="17"/>
      <c r="BZ9" s="17">
        <v>0.472690818418666</v>
      </c>
      <c r="CA9" s="17">
        <v>0.54149154615723005</v>
      </c>
    </row>
    <row r="10" spans="2:79" ht="72" x14ac:dyDescent="0.3">
      <c r="B10" s="18" t="s">
        <v>452</v>
      </c>
      <c r="C10" s="17">
        <v>0.15292961750481199</v>
      </c>
      <c r="D10" s="17">
        <v>0.16743164011360401</v>
      </c>
      <c r="E10" s="17">
        <v>0.14127774972667101</v>
      </c>
      <c r="F10" s="17"/>
      <c r="G10" s="17">
        <v>0.21633176601132101</v>
      </c>
      <c r="H10" s="17">
        <v>0.236169356198937</v>
      </c>
      <c r="I10" s="17">
        <v>0.23611253373983801</v>
      </c>
      <c r="J10" s="17">
        <v>8.4050455245979303E-2</v>
      </c>
      <c r="K10" s="17">
        <v>8.6918405438651897E-2</v>
      </c>
      <c r="L10" s="17">
        <v>6.7446480908721504E-2</v>
      </c>
      <c r="M10" s="17"/>
      <c r="N10" s="17">
        <v>0.159350642820967</v>
      </c>
      <c r="O10" s="17">
        <v>0.14999620438889999</v>
      </c>
      <c r="P10" s="17">
        <v>0.14104625991559699</v>
      </c>
      <c r="Q10" s="17">
        <v>0.16424617176384801</v>
      </c>
      <c r="R10" s="17"/>
      <c r="S10" s="17">
        <v>0.19861728277636001</v>
      </c>
      <c r="T10" s="17">
        <v>9.3808545728100101E-2</v>
      </c>
      <c r="U10" s="17">
        <v>0.13708707520698701</v>
      </c>
      <c r="V10" s="17">
        <v>9.1530183247594293E-2</v>
      </c>
      <c r="W10" s="17">
        <v>0.25977284083918301</v>
      </c>
      <c r="X10" s="17">
        <v>0.14385728378807999</v>
      </c>
      <c r="Y10" s="17">
        <v>0.15389965468917199</v>
      </c>
      <c r="Z10" s="17">
        <v>0.32018707449682099</v>
      </c>
      <c r="AA10" s="17">
        <v>0.15902159490169199</v>
      </c>
      <c r="AB10" s="17">
        <v>0.10773642283308101</v>
      </c>
      <c r="AC10" s="17">
        <v>0.18612016765829401</v>
      </c>
      <c r="AD10" s="17">
        <v>5.9123062862299999E-2</v>
      </c>
      <c r="AE10" s="17"/>
      <c r="AF10" s="17">
        <v>0.16209399500787999</v>
      </c>
      <c r="AG10" s="17">
        <v>0.18527108533397799</v>
      </c>
      <c r="AH10" s="17">
        <v>0.16317696939137899</v>
      </c>
      <c r="AI10" s="17">
        <v>0.22434713418888499</v>
      </c>
      <c r="AJ10" s="17">
        <v>0.103092872653305</v>
      </c>
      <c r="AK10" s="17"/>
      <c r="AL10" s="17">
        <v>0.195777010158281</v>
      </c>
      <c r="AM10" s="17">
        <v>0.176879222347296</v>
      </c>
      <c r="AN10" s="17">
        <v>0.158658933780574</v>
      </c>
      <c r="AO10" s="17">
        <v>0.14852265844776799</v>
      </c>
      <c r="AP10" s="17">
        <v>0.122264150023353</v>
      </c>
      <c r="AQ10" s="17">
        <v>0.11317675186267601</v>
      </c>
      <c r="AR10" s="17"/>
      <c r="AS10" s="17">
        <v>0.124515852850305</v>
      </c>
      <c r="AT10" s="17">
        <v>0.142403690367152</v>
      </c>
      <c r="AU10" s="17">
        <v>0.18630420994470501</v>
      </c>
      <c r="AV10" s="17">
        <v>0.173222963887224</v>
      </c>
      <c r="AW10" s="17">
        <v>0.15910647550247101</v>
      </c>
      <c r="AX10" s="17"/>
      <c r="AY10" s="17">
        <v>0.15002873524506599</v>
      </c>
      <c r="AZ10" s="17">
        <v>0.121507194089956</v>
      </c>
      <c r="BA10" s="17">
        <v>0.17883262641254299</v>
      </c>
      <c r="BB10" s="17">
        <v>0.209628840130369</v>
      </c>
      <c r="BC10" s="17">
        <v>0.14366329381385901</v>
      </c>
      <c r="BD10" s="17"/>
      <c r="BE10" s="17">
        <v>0.19894438468539999</v>
      </c>
      <c r="BF10" s="17">
        <v>0.18847418290236001</v>
      </c>
      <c r="BG10" s="17">
        <v>0.12544477454491301</v>
      </c>
      <c r="BH10" s="17">
        <v>0.17705960865977999</v>
      </c>
      <c r="BI10" s="17"/>
      <c r="BJ10" s="17">
        <v>0.25331004591754003</v>
      </c>
      <c r="BK10" s="17">
        <v>0.245442911895523</v>
      </c>
      <c r="BL10" s="17">
        <v>0.14948182536122501</v>
      </c>
      <c r="BM10" s="17">
        <v>0.121081202132822</v>
      </c>
      <c r="BN10" s="17"/>
      <c r="BO10" s="17">
        <v>0.25773478333563499</v>
      </c>
      <c r="BP10" s="17">
        <v>0.203154571137729</v>
      </c>
      <c r="BQ10" s="17">
        <v>0.12297298007257</v>
      </c>
      <c r="BR10" s="17"/>
      <c r="BS10" s="17">
        <v>0.15190974345492</v>
      </c>
      <c r="BT10" s="17">
        <v>0.155375337695454</v>
      </c>
      <c r="BU10" s="17"/>
      <c r="BV10" s="17">
        <v>0.13643280607783501</v>
      </c>
      <c r="BW10" s="17">
        <v>0.115676050965642</v>
      </c>
      <c r="BX10" s="17">
        <v>0.23092132888195599</v>
      </c>
      <c r="BY10" s="17"/>
      <c r="BZ10" s="17">
        <v>0.164171300885636</v>
      </c>
      <c r="CA10" s="17">
        <v>0.22195614982934</v>
      </c>
    </row>
    <row r="11" spans="2:79" ht="72" x14ac:dyDescent="0.3">
      <c r="B11" s="18" t="s">
        <v>453</v>
      </c>
      <c r="C11" s="17">
        <v>0.25345049952184801</v>
      </c>
      <c r="D11" s="17">
        <v>0.29448913462536003</v>
      </c>
      <c r="E11" s="17">
        <v>0.215071052880448</v>
      </c>
      <c r="F11" s="17"/>
      <c r="G11" s="17">
        <v>0.13673456239649301</v>
      </c>
      <c r="H11" s="17">
        <v>0.18155654409671801</v>
      </c>
      <c r="I11" s="17">
        <v>0.195965718928091</v>
      </c>
      <c r="J11" s="17">
        <v>0.29648302565275497</v>
      </c>
      <c r="K11" s="17">
        <v>0.37033257772508998</v>
      </c>
      <c r="L11" s="17">
        <v>0.319682151151511</v>
      </c>
      <c r="M11" s="17"/>
      <c r="N11" s="17">
        <v>0.241669830016394</v>
      </c>
      <c r="O11" s="17">
        <v>0.25628988202015401</v>
      </c>
      <c r="P11" s="17">
        <v>0.25145208962864901</v>
      </c>
      <c r="Q11" s="17">
        <v>0.26686486800468601</v>
      </c>
      <c r="R11" s="17"/>
      <c r="S11" s="17">
        <v>0.16985332361554201</v>
      </c>
      <c r="T11" s="17">
        <v>0.228460992427021</v>
      </c>
      <c r="U11" s="17">
        <v>0.31761445979474401</v>
      </c>
      <c r="V11" s="17">
        <v>0.40613118003447202</v>
      </c>
      <c r="W11" s="17">
        <v>0.24066649512892899</v>
      </c>
      <c r="X11" s="17">
        <v>0.24161026358797399</v>
      </c>
      <c r="Y11" s="17">
        <v>0.29728490340695901</v>
      </c>
      <c r="Z11" s="17">
        <v>0.17396875131624101</v>
      </c>
      <c r="AA11" s="17">
        <v>0.18388039639120099</v>
      </c>
      <c r="AB11" s="17">
        <v>0.32738709412408901</v>
      </c>
      <c r="AC11" s="17">
        <v>0.27411119451718202</v>
      </c>
      <c r="AD11" s="17">
        <v>0.10680641910456599</v>
      </c>
      <c r="AE11" s="17"/>
      <c r="AF11" s="17">
        <v>0.33076826906477502</v>
      </c>
      <c r="AG11" s="17">
        <v>0.202592515362745</v>
      </c>
      <c r="AH11" s="17">
        <v>0.156418800554712</v>
      </c>
      <c r="AI11" s="17">
        <v>0.38836129501793898</v>
      </c>
      <c r="AJ11" s="17">
        <v>0.149586587855884</v>
      </c>
      <c r="AK11" s="17"/>
      <c r="AL11" s="17">
        <v>0.16051249666313699</v>
      </c>
      <c r="AM11" s="17">
        <v>0.30839208692998099</v>
      </c>
      <c r="AN11" s="17">
        <v>0.21134876989090201</v>
      </c>
      <c r="AO11" s="17">
        <v>0.388230716984105</v>
      </c>
      <c r="AP11" s="17">
        <v>0.15810567075665699</v>
      </c>
      <c r="AQ11" s="17">
        <v>0.20365961760163101</v>
      </c>
      <c r="AR11" s="17"/>
      <c r="AS11" s="17">
        <v>0.22908153633470199</v>
      </c>
      <c r="AT11" s="17">
        <v>0.27962332865373501</v>
      </c>
      <c r="AU11" s="17">
        <v>0.21082953869582499</v>
      </c>
      <c r="AV11" s="17">
        <v>0.27102147373169899</v>
      </c>
      <c r="AW11" s="17">
        <v>0.229032704901352</v>
      </c>
      <c r="AX11" s="17"/>
      <c r="AY11" s="17">
        <v>0.29925937635454403</v>
      </c>
      <c r="AZ11" s="17">
        <v>0.26912026092079799</v>
      </c>
      <c r="BA11" s="17">
        <v>0.219614183761624</v>
      </c>
      <c r="BB11" s="17">
        <v>0.20170124284974</v>
      </c>
      <c r="BC11" s="17">
        <v>0.20305492745582701</v>
      </c>
      <c r="BD11" s="17"/>
      <c r="BE11" s="17">
        <v>0.268489425734737</v>
      </c>
      <c r="BF11" s="17">
        <v>0.35203736041620198</v>
      </c>
      <c r="BG11" s="17">
        <v>0.25187482761347701</v>
      </c>
      <c r="BH11" s="17">
        <v>0.19844039488100601</v>
      </c>
      <c r="BI11" s="17"/>
      <c r="BJ11" s="17">
        <v>0.39430200438900798</v>
      </c>
      <c r="BK11" s="17">
        <v>0.136914907155989</v>
      </c>
      <c r="BL11" s="17">
        <v>0.243562463050216</v>
      </c>
      <c r="BM11" s="17">
        <v>0.24734306929906899</v>
      </c>
      <c r="BN11" s="17"/>
      <c r="BO11" s="17">
        <v>0.23329968067807999</v>
      </c>
      <c r="BP11" s="17">
        <v>0.26708736800897698</v>
      </c>
      <c r="BQ11" s="17">
        <v>0.256010557226103</v>
      </c>
      <c r="BR11" s="17"/>
      <c r="BS11" s="17">
        <v>0.25964075212495702</v>
      </c>
      <c r="BT11" s="17">
        <v>0.24678500733258399</v>
      </c>
      <c r="BU11" s="17"/>
      <c r="BV11" s="17">
        <v>0.21009658667651299</v>
      </c>
      <c r="BW11" s="17">
        <v>0.28184241595378401</v>
      </c>
      <c r="BX11" s="17">
        <v>0.24984081189747401</v>
      </c>
      <c r="BY11" s="17"/>
      <c r="BZ11" s="17">
        <v>0.32346529982595901</v>
      </c>
      <c r="CA11" s="17">
        <v>0.219105804189833</v>
      </c>
    </row>
    <row r="12" spans="2:79" x14ac:dyDescent="0.3">
      <c r="B12" s="18" t="s">
        <v>149</v>
      </c>
      <c r="C12" s="19">
        <v>0.129720709103994</v>
      </c>
      <c r="D12" s="19">
        <v>0.109008484339426</v>
      </c>
      <c r="E12" s="19">
        <v>0.15033872150901301</v>
      </c>
      <c r="F12" s="19"/>
      <c r="G12" s="19">
        <v>0.1136289519133</v>
      </c>
      <c r="H12" s="19">
        <v>0.107294610916424</v>
      </c>
      <c r="I12" s="19">
        <v>9.64540859966833E-2</v>
      </c>
      <c r="J12" s="19">
        <v>0.22388691229757501</v>
      </c>
      <c r="K12" s="19">
        <v>0.110360809173357</v>
      </c>
      <c r="L12" s="19">
        <v>0.129105745341969</v>
      </c>
      <c r="M12" s="19"/>
      <c r="N12" s="19">
        <v>7.2197416912015505E-2</v>
      </c>
      <c r="O12" s="19">
        <v>0.105037293370037</v>
      </c>
      <c r="P12" s="19">
        <v>0.193384988830888</v>
      </c>
      <c r="Q12" s="19">
        <v>0.15905851985439401</v>
      </c>
      <c r="R12" s="19"/>
      <c r="S12" s="19">
        <v>0.124586805455805</v>
      </c>
      <c r="T12" s="19">
        <v>0.20297869091005899</v>
      </c>
      <c r="U12" s="19">
        <v>0.13055802881219999</v>
      </c>
      <c r="V12" s="19">
        <v>0.103523645724104</v>
      </c>
      <c r="W12" s="19">
        <v>0.13578030656661</v>
      </c>
      <c r="X12" s="19">
        <v>6.5562174096145204E-2</v>
      </c>
      <c r="Y12" s="19">
        <v>0.20174701578951201</v>
      </c>
      <c r="Z12" s="19">
        <v>0.15128214561714701</v>
      </c>
      <c r="AA12" s="19">
        <v>9.3375372853447297E-2</v>
      </c>
      <c r="AB12" s="19">
        <v>0.125083474395664</v>
      </c>
      <c r="AC12" s="19">
        <v>9.2322903995229896E-2</v>
      </c>
      <c r="AD12" s="19">
        <v>0.113835157068684</v>
      </c>
      <c r="AE12" s="19"/>
      <c r="AF12" s="19">
        <v>0.13882890187539401</v>
      </c>
      <c r="AG12" s="19">
        <v>6.4626189487329594E-2</v>
      </c>
      <c r="AH12" s="19">
        <v>0.11855743176349599</v>
      </c>
      <c r="AI12" s="19">
        <v>0.15003700313843599</v>
      </c>
      <c r="AJ12" s="19">
        <v>0.11224741939152599</v>
      </c>
      <c r="AK12" s="19"/>
      <c r="AL12" s="19">
        <v>4.5077189201369897E-2</v>
      </c>
      <c r="AM12" s="19">
        <v>9.6128606013392806E-2</v>
      </c>
      <c r="AN12" s="19">
        <v>7.6431214743666195E-2</v>
      </c>
      <c r="AO12" s="19">
        <v>0.15677726678317699</v>
      </c>
      <c r="AP12" s="19">
        <v>9.6382012186133695E-2</v>
      </c>
      <c r="AQ12" s="19">
        <v>0.287998337330443</v>
      </c>
      <c r="AR12" s="19"/>
      <c r="AS12" s="19">
        <v>9.2026109568847103E-2</v>
      </c>
      <c r="AT12" s="19">
        <v>0.124802776060848</v>
      </c>
      <c r="AU12" s="19">
        <v>0.167213229228242</v>
      </c>
      <c r="AV12" s="19">
        <v>0.13725861092529801</v>
      </c>
      <c r="AW12" s="19">
        <v>7.8042818716172094E-2</v>
      </c>
      <c r="AX12" s="19"/>
      <c r="AY12" s="19">
        <v>0.10308948625499199</v>
      </c>
      <c r="AZ12" s="19">
        <v>0.129931916751205</v>
      </c>
      <c r="BA12" s="19">
        <v>0.18263260515542101</v>
      </c>
      <c r="BB12" s="19">
        <v>0.113666684308807</v>
      </c>
      <c r="BC12" s="19">
        <v>0</v>
      </c>
      <c r="BD12" s="19"/>
      <c r="BE12" s="19">
        <v>0.146938542765778</v>
      </c>
      <c r="BF12" s="19">
        <v>0.127131135491801</v>
      </c>
      <c r="BG12" s="19">
        <v>0.12646334651341901</v>
      </c>
      <c r="BH12" s="19">
        <v>0.12313924925516399</v>
      </c>
      <c r="BI12" s="19"/>
      <c r="BJ12" s="19">
        <v>0.108010341616883</v>
      </c>
      <c r="BK12" s="19">
        <v>0.109691200087547</v>
      </c>
      <c r="BL12" s="19">
        <v>0.104511135941927</v>
      </c>
      <c r="BM12" s="19">
        <v>0.14225726703035199</v>
      </c>
      <c r="BN12" s="19"/>
      <c r="BO12" s="19">
        <v>9.2952378126940294E-2</v>
      </c>
      <c r="BP12" s="19">
        <v>9.5259506823309206E-2</v>
      </c>
      <c r="BQ12" s="19">
        <v>0.139057243077781</v>
      </c>
      <c r="BR12" s="19"/>
      <c r="BS12" s="19">
        <v>0.10888455951682301</v>
      </c>
      <c r="BT12" s="19">
        <v>0.15203761947545899</v>
      </c>
      <c r="BU12" s="19"/>
      <c r="BV12" s="19">
        <v>7.8950223564382305E-2</v>
      </c>
      <c r="BW12" s="19">
        <v>0.15715852867059699</v>
      </c>
      <c r="BX12" s="19">
        <v>9.17944540755945E-2</v>
      </c>
      <c r="BY12" s="19"/>
      <c r="BZ12" s="19">
        <v>3.9672580869738898E-2</v>
      </c>
      <c r="CA12" s="19">
        <v>1.7446499823597399E-2</v>
      </c>
    </row>
    <row r="13" spans="2:79" x14ac:dyDescent="0.3">
      <c r="B13" s="16" t="s">
        <v>329</v>
      </c>
    </row>
    <row r="14" spans="2:79" x14ac:dyDescent="0.3">
      <c r="B14" t="s">
        <v>108</v>
      </c>
    </row>
    <row r="15" spans="2:79" x14ac:dyDescent="0.3">
      <c r="B15" t="s">
        <v>109</v>
      </c>
    </row>
    <row r="17" spans="2:2" x14ac:dyDescent="0.3">
      <c r="B17"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C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ht="86.4" x14ac:dyDescent="0.3">
      <c r="B9" s="18" t="s">
        <v>455</v>
      </c>
      <c r="C9" s="17">
        <v>0.492648637446846</v>
      </c>
      <c r="D9" s="17">
        <v>0.48323548635422098</v>
      </c>
      <c r="E9" s="17">
        <v>0.50351261361531896</v>
      </c>
      <c r="F9" s="17"/>
      <c r="G9" s="17">
        <v>0.56290472566911498</v>
      </c>
      <c r="H9" s="17">
        <v>0.53294276555112996</v>
      </c>
      <c r="I9" s="17">
        <v>0.47623819816461399</v>
      </c>
      <c r="J9" s="17">
        <v>0.39626239624683102</v>
      </c>
      <c r="K9" s="17">
        <v>0.48453178419442999</v>
      </c>
      <c r="L9" s="17">
        <v>0.51005813724256299</v>
      </c>
      <c r="M9" s="17"/>
      <c r="N9" s="17">
        <v>0.56529482427991995</v>
      </c>
      <c r="O9" s="17">
        <v>0.52048375878493502</v>
      </c>
      <c r="P9" s="17">
        <v>0.41056514568364499</v>
      </c>
      <c r="Q9" s="17">
        <v>0.45971087998710403</v>
      </c>
      <c r="R9" s="17"/>
      <c r="S9" s="17">
        <v>0.558437742664746</v>
      </c>
      <c r="T9" s="17">
        <v>0.52200346607766202</v>
      </c>
      <c r="U9" s="17">
        <v>0.48155966881222001</v>
      </c>
      <c r="V9" s="17">
        <v>0.51244331210731398</v>
      </c>
      <c r="W9" s="17">
        <v>0.47295599933252502</v>
      </c>
      <c r="X9" s="17">
        <v>0.49618484116442502</v>
      </c>
      <c r="Y9" s="17">
        <v>0.461093890458319</v>
      </c>
      <c r="Z9" s="17">
        <v>0.51170366403478296</v>
      </c>
      <c r="AA9" s="17">
        <v>0.48931335886279798</v>
      </c>
      <c r="AB9" s="17">
        <v>0.43760288062813102</v>
      </c>
      <c r="AC9" s="17">
        <v>0.30886441530680497</v>
      </c>
      <c r="AD9" s="17">
        <v>0.60950066921610002</v>
      </c>
      <c r="AE9" s="17"/>
      <c r="AF9" s="17">
        <v>0.43722177257556899</v>
      </c>
      <c r="AG9" s="17">
        <v>0.57203097365354505</v>
      </c>
      <c r="AH9" s="17">
        <v>0.57758426116989403</v>
      </c>
      <c r="AI9" s="17">
        <v>0.29991624311620402</v>
      </c>
      <c r="AJ9" s="17">
        <v>0.50400198295750198</v>
      </c>
      <c r="AK9" s="17"/>
      <c r="AL9" s="17">
        <v>0.607681785401051</v>
      </c>
      <c r="AM9" s="17">
        <v>0.49711445556207101</v>
      </c>
      <c r="AN9" s="17">
        <v>0.55696993293735597</v>
      </c>
      <c r="AO9" s="17">
        <v>0.32634681789016901</v>
      </c>
      <c r="AP9" s="17">
        <v>0.572479945323908</v>
      </c>
      <c r="AQ9" s="17">
        <v>0.42578870227981502</v>
      </c>
      <c r="AR9" s="17"/>
      <c r="AS9" s="17">
        <v>0.61692169914013395</v>
      </c>
      <c r="AT9" s="17">
        <v>0.50138190058571197</v>
      </c>
      <c r="AU9" s="17">
        <v>0.435783337238283</v>
      </c>
      <c r="AV9" s="17">
        <v>0.396241898010814</v>
      </c>
      <c r="AW9" s="17">
        <v>0.37990990467898</v>
      </c>
      <c r="AX9" s="17"/>
      <c r="AY9" s="17">
        <v>0.52567013401623797</v>
      </c>
      <c r="AZ9" s="17">
        <v>0.54562874052600197</v>
      </c>
      <c r="BA9" s="17">
        <v>0.43628329981910902</v>
      </c>
      <c r="BB9" s="17">
        <v>0.41271798166997598</v>
      </c>
      <c r="BC9" s="17">
        <v>0.33448507161031099</v>
      </c>
      <c r="BD9" s="17"/>
      <c r="BE9" s="17">
        <v>0.32514166891037499</v>
      </c>
      <c r="BF9" s="17">
        <v>0.42222493862078397</v>
      </c>
      <c r="BG9" s="17">
        <v>0.517639834831088</v>
      </c>
      <c r="BH9" s="17">
        <v>0.52174076407993197</v>
      </c>
      <c r="BI9" s="17"/>
      <c r="BJ9" s="17">
        <v>0.32945335756153499</v>
      </c>
      <c r="BK9" s="17">
        <v>0.51349601153038504</v>
      </c>
      <c r="BL9" s="17">
        <v>0.49061832473013101</v>
      </c>
      <c r="BM9" s="17">
        <v>0.53004401060470496</v>
      </c>
      <c r="BN9" s="17"/>
      <c r="BO9" s="17">
        <v>0.464340212644964</v>
      </c>
      <c r="BP9" s="17">
        <v>0.46558233672016702</v>
      </c>
      <c r="BQ9" s="17">
        <v>0.50592463677960597</v>
      </c>
      <c r="BR9" s="17"/>
      <c r="BS9" s="17">
        <v>0.50610767102769205</v>
      </c>
      <c r="BT9" s="17">
        <v>0.47676654691885101</v>
      </c>
      <c r="BU9" s="17"/>
      <c r="BV9" s="17">
        <v>0.56780489924466304</v>
      </c>
      <c r="BW9" s="17">
        <v>0.49452083707078998</v>
      </c>
      <c r="BX9" s="17">
        <v>0.45180799523571602</v>
      </c>
      <c r="BY9" s="17"/>
      <c r="BZ9" s="17">
        <v>0.55008541770342101</v>
      </c>
      <c r="CA9" s="17">
        <v>0.56209922650341104</v>
      </c>
    </row>
    <row r="10" spans="2:79" ht="86.4" x14ac:dyDescent="0.3">
      <c r="B10" s="18" t="s">
        <v>456</v>
      </c>
      <c r="C10" s="17">
        <v>0.403024656790967</v>
      </c>
      <c r="D10" s="17">
        <v>0.43039576602572499</v>
      </c>
      <c r="E10" s="17">
        <v>0.37584017004481202</v>
      </c>
      <c r="F10" s="17"/>
      <c r="G10" s="17">
        <v>0.33467466960799502</v>
      </c>
      <c r="H10" s="17">
        <v>0.38806441650872098</v>
      </c>
      <c r="I10" s="17">
        <v>0.413021250834533</v>
      </c>
      <c r="J10" s="17">
        <v>0.47442751075574102</v>
      </c>
      <c r="K10" s="17">
        <v>0.41456301728012601</v>
      </c>
      <c r="L10" s="17">
        <v>0.38694440292569898</v>
      </c>
      <c r="M10" s="17"/>
      <c r="N10" s="17">
        <v>0.35522282673524802</v>
      </c>
      <c r="O10" s="17">
        <v>0.38446717908865202</v>
      </c>
      <c r="P10" s="17">
        <v>0.45992145248333</v>
      </c>
      <c r="Q10" s="17">
        <v>0.42183252424475098</v>
      </c>
      <c r="R10" s="17"/>
      <c r="S10" s="17">
        <v>0.36488681111819399</v>
      </c>
      <c r="T10" s="17">
        <v>0.370261142297378</v>
      </c>
      <c r="U10" s="17">
        <v>0.391289009856087</v>
      </c>
      <c r="V10" s="17">
        <v>0.41293212357908099</v>
      </c>
      <c r="W10" s="17">
        <v>0.44546196186008902</v>
      </c>
      <c r="X10" s="17">
        <v>0.39398158043805698</v>
      </c>
      <c r="Y10" s="17">
        <v>0.39848540585449399</v>
      </c>
      <c r="Z10" s="17">
        <v>0.40865946165741501</v>
      </c>
      <c r="AA10" s="17">
        <v>0.41851763837568301</v>
      </c>
      <c r="AB10" s="17">
        <v>0.43419896077554898</v>
      </c>
      <c r="AC10" s="17">
        <v>0.52137073401107603</v>
      </c>
      <c r="AD10" s="17">
        <v>0.30764228444866898</v>
      </c>
      <c r="AE10" s="17"/>
      <c r="AF10" s="17">
        <v>0.42039406891584302</v>
      </c>
      <c r="AG10" s="17">
        <v>0.367284254631425</v>
      </c>
      <c r="AH10" s="17">
        <v>0.339918912999639</v>
      </c>
      <c r="AI10" s="17">
        <v>0.59353158974495701</v>
      </c>
      <c r="AJ10" s="17">
        <v>0.40078079765306601</v>
      </c>
      <c r="AK10" s="17"/>
      <c r="AL10" s="17">
        <v>0.33433895148864401</v>
      </c>
      <c r="AM10" s="17">
        <v>0.41189601380753599</v>
      </c>
      <c r="AN10" s="17">
        <v>0.38640927676841202</v>
      </c>
      <c r="AO10" s="17">
        <v>0.55693517826749395</v>
      </c>
      <c r="AP10" s="17">
        <v>0.34160051483335102</v>
      </c>
      <c r="AQ10" s="17">
        <v>0.349751738048033</v>
      </c>
      <c r="AR10" s="17"/>
      <c r="AS10" s="17">
        <v>0.30789410316626598</v>
      </c>
      <c r="AT10" s="17">
        <v>0.40532508361758102</v>
      </c>
      <c r="AU10" s="17">
        <v>0.419407172129796</v>
      </c>
      <c r="AV10" s="17">
        <v>0.49507731004785699</v>
      </c>
      <c r="AW10" s="17">
        <v>0.50602232296121896</v>
      </c>
      <c r="AX10" s="17"/>
      <c r="AY10" s="17">
        <v>0.387095565482517</v>
      </c>
      <c r="AZ10" s="17">
        <v>0.36301075305050801</v>
      </c>
      <c r="BA10" s="17">
        <v>0.420724721327488</v>
      </c>
      <c r="BB10" s="17">
        <v>0.50504435616964605</v>
      </c>
      <c r="BC10" s="17">
        <v>0.51743905494301801</v>
      </c>
      <c r="BD10" s="17"/>
      <c r="BE10" s="17">
        <v>0.53889113990159399</v>
      </c>
      <c r="BF10" s="17">
        <v>0.480241518499402</v>
      </c>
      <c r="BG10" s="17">
        <v>0.39615696403288803</v>
      </c>
      <c r="BH10" s="17">
        <v>0.35632619007711303</v>
      </c>
      <c r="BI10" s="17"/>
      <c r="BJ10" s="17">
        <v>0.58326511648693902</v>
      </c>
      <c r="BK10" s="17">
        <v>0.43329609530583901</v>
      </c>
      <c r="BL10" s="17">
        <v>0.42337307134963997</v>
      </c>
      <c r="BM10" s="17">
        <v>0.35011857808138103</v>
      </c>
      <c r="BN10" s="17"/>
      <c r="BO10" s="17">
        <v>0.45451519598132001</v>
      </c>
      <c r="BP10" s="17">
        <v>0.45087500482728499</v>
      </c>
      <c r="BQ10" s="17">
        <v>0.38481914395642602</v>
      </c>
      <c r="BR10" s="17"/>
      <c r="BS10" s="17">
        <v>0.39478640208254201</v>
      </c>
      <c r="BT10" s="17">
        <v>0.413812179012578</v>
      </c>
      <c r="BU10" s="17"/>
      <c r="BV10" s="17">
        <v>0.35151294036644998</v>
      </c>
      <c r="BW10" s="17">
        <v>0.39460184045490598</v>
      </c>
      <c r="BX10" s="17">
        <v>0.47188104032151001</v>
      </c>
      <c r="BY10" s="17"/>
      <c r="BZ10" s="17">
        <v>0.39858446401599701</v>
      </c>
      <c r="CA10" s="17">
        <v>0.35884794157190503</v>
      </c>
    </row>
    <row r="11" spans="2:79" x14ac:dyDescent="0.3">
      <c r="B11" s="18" t="s">
        <v>149</v>
      </c>
      <c r="C11" s="19">
        <v>0.104326705762187</v>
      </c>
      <c r="D11" s="19">
        <v>8.6368747620054101E-2</v>
      </c>
      <c r="E11" s="19">
        <v>0.120647216339869</v>
      </c>
      <c r="F11" s="19"/>
      <c r="G11" s="19">
        <v>0.102420604722891</v>
      </c>
      <c r="H11" s="19">
        <v>7.8992817940148605E-2</v>
      </c>
      <c r="I11" s="19">
        <v>0.110740551000853</v>
      </c>
      <c r="J11" s="19">
        <v>0.12931009299742699</v>
      </c>
      <c r="K11" s="19">
        <v>0.100905198525444</v>
      </c>
      <c r="L11" s="19">
        <v>0.102997459831738</v>
      </c>
      <c r="M11" s="19"/>
      <c r="N11" s="19">
        <v>7.9482348984832502E-2</v>
      </c>
      <c r="O11" s="19">
        <v>9.5049062126412995E-2</v>
      </c>
      <c r="P11" s="19">
        <v>0.12951340183302501</v>
      </c>
      <c r="Q11" s="19">
        <v>0.118456595768145</v>
      </c>
      <c r="R11" s="19"/>
      <c r="S11" s="19">
        <v>7.6675446217059406E-2</v>
      </c>
      <c r="T11" s="19">
        <v>0.10773539162496</v>
      </c>
      <c r="U11" s="19">
        <v>0.12715132133169299</v>
      </c>
      <c r="V11" s="19">
        <v>7.4624564313605396E-2</v>
      </c>
      <c r="W11" s="19">
        <v>8.1582038807386598E-2</v>
      </c>
      <c r="X11" s="19">
        <v>0.10983357839751801</v>
      </c>
      <c r="Y11" s="19">
        <v>0.14042070368718701</v>
      </c>
      <c r="Z11" s="19">
        <v>7.9636874307802002E-2</v>
      </c>
      <c r="AA11" s="19">
        <v>9.2169002761518806E-2</v>
      </c>
      <c r="AB11" s="19">
        <v>0.12819815859632</v>
      </c>
      <c r="AC11" s="19">
        <v>0.169764850682118</v>
      </c>
      <c r="AD11" s="19">
        <v>8.2857046335230999E-2</v>
      </c>
      <c r="AE11" s="19"/>
      <c r="AF11" s="19">
        <v>0.14238415850858799</v>
      </c>
      <c r="AG11" s="19">
        <v>6.0684771715029701E-2</v>
      </c>
      <c r="AH11" s="19">
        <v>8.2496825830466899E-2</v>
      </c>
      <c r="AI11" s="19">
        <v>0.106552167138839</v>
      </c>
      <c r="AJ11" s="19">
        <v>9.5217219389431895E-2</v>
      </c>
      <c r="AK11" s="19"/>
      <c r="AL11" s="19">
        <v>5.79792631103049E-2</v>
      </c>
      <c r="AM11" s="19">
        <v>9.0989530630393098E-2</v>
      </c>
      <c r="AN11" s="19">
        <v>5.6620790294232302E-2</v>
      </c>
      <c r="AO11" s="19">
        <v>0.11671800384233701</v>
      </c>
      <c r="AP11" s="19">
        <v>8.5919539842740894E-2</v>
      </c>
      <c r="AQ11" s="19">
        <v>0.224459559672152</v>
      </c>
      <c r="AR11" s="19"/>
      <c r="AS11" s="19">
        <v>7.5184197693600102E-2</v>
      </c>
      <c r="AT11" s="19">
        <v>9.3293015796706499E-2</v>
      </c>
      <c r="AU11" s="19">
        <v>0.144809490631921</v>
      </c>
      <c r="AV11" s="19">
        <v>0.108680791941329</v>
      </c>
      <c r="AW11" s="19">
        <v>0.11406777235980201</v>
      </c>
      <c r="AX11" s="19"/>
      <c r="AY11" s="19">
        <v>8.7234300501245199E-2</v>
      </c>
      <c r="AZ11" s="19">
        <v>9.1360506423490306E-2</v>
      </c>
      <c r="BA11" s="19">
        <v>0.14299197885340301</v>
      </c>
      <c r="BB11" s="19">
        <v>8.22376621603777E-2</v>
      </c>
      <c r="BC11" s="19">
        <v>0.148075873446671</v>
      </c>
      <c r="BD11" s="19"/>
      <c r="BE11" s="19">
        <v>0.13596719118803099</v>
      </c>
      <c r="BF11" s="19">
        <v>9.7533542879814E-2</v>
      </c>
      <c r="BG11" s="19">
        <v>8.6203201136023797E-2</v>
      </c>
      <c r="BH11" s="19">
        <v>0.121933045842955</v>
      </c>
      <c r="BI11" s="19"/>
      <c r="BJ11" s="19">
        <v>8.7281525951525898E-2</v>
      </c>
      <c r="BK11" s="19">
        <v>5.3207893163775201E-2</v>
      </c>
      <c r="BL11" s="19">
        <v>8.6008603920228299E-2</v>
      </c>
      <c r="BM11" s="19">
        <v>0.119837411313913</v>
      </c>
      <c r="BN11" s="19"/>
      <c r="BO11" s="19">
        <v>8.1144591373716393E-2</v>
      </c>
      <c r="BP11" s="19">
        <v>8.3542658452548005E-2</v>
      </c>
      <c r="BQ11" s="19">
        <v>0.109256219263969</v>
      </c>
      <c r="BR11" s="19"/>
      <c r="BS11" s="19">
        <v>9.9105926889766299E-2</v>
      </c>
      <c r="BT11" s="19">
        <v>0.109421274068571</v>
      </c>
      <c r="BU11" s="19"/>
      <c r="BV11" s="19">
        <v>8.0682160388886801E-2</v>
      </c>
      <c r="BW11" s="19">
        <v>0.110877322474304</v>
      </c>
      <c r="BX11" s="19">
        <v>7.6310964442774201E-2</v>
      </c>
      <c r="BY11" s="19"/>
      <c r="BZ11" s="19">
        <v>5.1330118280581399E-2</v>
      </c>
      <c r="CA11" s="19">
        <v>7.9052831924683306E-2</v>
      </c>
    </row>
    <row r="12" spans="2:79" x14ac:dyDescent="0.3">
      <c r="B12" s="16"/>
    </row>
    <row r="13" spans="2:79" x14ac:dyDescent="0.3">
      <c r="B13" t="s">
        <v>108</v>
      </c>
    </row>
    <row r="14" spans="2:79" x14ac:dyDescent="0.3">
      <c r="B14" t="s">
        <v>109</v>
      </c>
    </row>
    <row r="16" spans="2:79" x14ac:dyDescent="0.3">
      <c r="B16"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ht="72" x14ac:dyDescent="0.3">
      <c r="B9" s="18" t="s">
        <v>457</v>
      </c>
      <c r="C9" s="17">
        <v>0.42556740752523198</v>
      </c>
      <c r="D9" s="17">
        <v>0.41408338306568598</v>
      </c>
      <c r="E9" s="17">
        <v>0.43741887681219099</v>
      </c>
      <c r="F9" s="17"/>
      <c r="G9" s="17">
        <v>0.40958651386768302</v>
      </c>
      <c r="H9" s="17">
        <v>0.431705206370262</v>
      </c>
      <c r="I9" s="17">
        <v>0.37180332659149401</v>
      </c>
      <c r="J9" s="17">
        <v>0.41856839566585302</v>
      </c>
      <c r="K9" s="17">
        <v>0.43518406574968999</v>
      </c>
      <c r="L9" s="17">
        <v>0.47419016704911598</v>
      </c>
      <c r="M9" s="17"/>
      <c r="N9" s="17">
        <v>0.46324354051518601</v>
      </c>
      <c r="O9" s="17">
        <v>0.44254689322510599</v>
      </c>
      <c r="P9" s="17">
        <v>0.37716386069911401</v>
      </c>
      <c r="Q9" s="17">
        <v>0.40832882549558902</v>
      </c>
      <c r="R9" s="17"/>
      <c r="S9" s="17">
        <v>0.426035043648962</v>
      </c>
      <c r="T9" s="17">
        <v>0.46766171200148099</v>
      </c>
      <c r="U9" s="17">
        <v>0.36395607013084902</v>
      </c>
      <c r="V9" s="17">
        <v>0.43181663296192702</v>
      </c>
      <c r="W9" s="17">
        <v>0.39148947033395798</v>
      </c>
      <c r="X9" s="17">
        <v>0.49709129696569099</v>
      </c>
      <c r="Y9" s="17">
        <v>0.36519983593250799</v>
      </c>
      <c r="Z9" s="17">
        <v>0.47269745597739798</v>
      </c>
      <c r="AA9" s="17">
        <v>0.43112608818682002</v>
      </c>
      <c r="AB9" s="17">
        <v>0.39574918522939401</v>
      </c>
      <c r="AC9" s="17">
        <v>0.39282124158319498</v>
      </c>
      <c r="AD9" s="17">
        <v>0.47482443495110599</v>
      </c>
      <c r="AE9" s="17"/>
      <c r="AF9" s="17">
        <v>0.36708676948560098</v>
      </c>
      <c r="AG9" s="17">
        <v>0.49496798403115999</v>
      </c>
      <c r="AH9" s="17">
        <v>0.48368810570787102</v>
      </c>
      <c r="AI9" s="17">
        <v>0.28524213067033999</v>
      </c>
      <c r="AJ9" s="17">
        <v>0.46745723568662101</v>
      </c>
      <c r="AK9" s="17"/>
      <c r="AL9" s="17">
        <v>0.51037102390002798</v>
      </c>
      <c r="AM9" s="17">
        <v>0.38659831334373901</v>
      </c>
      <c r="AN9" s="17">
        <v>0.51414949774885899</v>
      </c>
      <c r="AO9" s="17">
        <v>0.32158538894385902</v>
      </c>
      <c r="AP9" s="17">
        <v>0.50545420471112401</v>
      </c>
      <c r="AQ9" s="17">
        <v>0.36730602788418898</v>
      </c>
      <c r="AR9" s="17"/>
      <c r="AS9" s="17">
        <v>0.47156265134213898</v>
      </c>
      <c r="AT9" s="17">
        <v>0.44153794646050798</v>
      </c>
      <c r="AU9" s="17">
        <v>0.34635690804876501</v>
      </c>
      <c r="AV9" s="17">
        <v>0.43916339000219601</v>
      </c>
      <c r="AW9" s="17">
        <v>0.47345295946376298</v>
      </c>
      <c r="AX9" s="17"/>
      <c r="AY9" s="17">
        <v>0.466771474324297</v>
      </c>
      <c r="AZ9" s="17">
        <v>0.44166891777343997</v>
      </c>
      <c r="BA9" s="17">
        <v>0.36852565347037702</v>
      </c>
      <c r="BB9" s="17">
        <v>0.41781855864913098</v>
      </c>
      <c r="BC9" s="17">
        <v>0.35689222464919801</v>
      </c>
      <c r="BD9" s="17"/>
      <c r="BE9" s="17">
        <v>0.378707276835339</v>
      </c>
      <c r="BF9" s="17">
        <v>0.32642312556610198</v>
      </c>
      <c r="BG9" s="17">
        <v>0.43600287031095702</v>
      </c>
      <c r="BH9" s="17">
        <v>0.48529748067608502</v>
      </c>
      <c r="BI9" s="17"/>
      <c r="BJ9" s="17">
        <v>0.28617097942137198</v>
      </c>
      <c r="BK9" s="17">
        <v>0.38831608634447501</v>
      </c>
      <c r="BL9" s="17">
        <v>0.42461760731479797</v>
      </c>
      <c r="BM9" s="17">
        <v>0.46522686397101998</v>
      </c>
      <c r="BN9" s="17"/>
      <c r="BO9" s="17">
        <v>0.37890078929552101</v>
      </c>
      <c r="BP9" s="17">
        <v>0.37689028079060599</v>
      </c>
      <c r="BQ9" s="17">
        <v>0.44633658193839099</v>
      </c>
      <c r="BR9" s="17"/>
      <c r="BS9" s="17">
        <v>0.43996413727204498</v>
      </c>
      <c r="BT9" s="17">
        <v>0.40665511502796198</v>
      </c>
      <c r="BU9" s="17"/>
      <c r="BV9" s="17">
        <v>0.58071557930378503</v>
      </c>
      <c r="BW9" s="17">
        <v>0.39162230846266999</v>
      </c>
      <c r="BX9" s="17">
        <v>0.37657893595240199</v>
      </c>
      <c r="BY9" s="17"/>
      <c r="BZ9" s="17">
        <v>0.48358193371871899</v>
      </c>
      <c r="CA9" s="17">
        <v>0.49566551467157799</v>
      </c>
    </row>
    <row r="10" spans="2:79" ht="86.4" x14ac:dyDescent="0.3">
      <c r="B10" s="18" t="s">
        <v>458</v>
      </c>
      <c r="C10" s="17">
        <v>0.33899583566112601</v>
      </c>
      <c r="D10" s="17">
        <v>0.36842116627548499</v>
      </c>
      <c r="E10" s="17">
        <v>0.30967838080556498</v>
      </c>
      <c r="F10" s="17"/>
      <c r="G10" s="17">
        <v>0.37485761046195798</v>
      </c>
      <c r="H10" s="17">
        <v>0.35685688786569097</v>
      </c>
      <c r="I10" s="17">
        <v>0.37769881099163799</v>
      </c>
      <c r="J10" s="17">
        <v>0.28248113527311203</v>
      </c>
      <c r="K10" s="17">
        <v>0.33603933465000801</v>
      </c>
      <c r="L10" s="17">
        <v>0.31698822151039002</v>
      </c>
      <c r="M10" s="17"/>
      <c r="N10" s="17">
        <v>0.364327225941595</v>
      </c>
      <c r="O10" s="17">
        <v>0.34431096609225698</v>
      </c>
      <c r="P10" s="17">
        <v>0.349305840627682</v>
      </c>
      <c r="Q10" s="17">
        <v>0.29564183469684702</v>
      </c>
      <c r="R10" s="17"/>
      <c r="S10" s="17">
        <v>0.32488488059642701</v>
      </c>
      <c r="T10" s="17">
        <v>0.35194497870486302</v>
      </c>
      <c r="U10" s="17">
        <v>0.400746127196629</v>
      </c>
      <c r="V10" s="17">
        <v>0.30651136689708802</v>
      </c>
      <c r="W10" s="17">
        <v>0.385480456003084</v>
      </c>
      <c r="X10" s="17">
        <v>0.28150798906235203</v>
      </c>
      <c r="Y10" s="17">
        <v>0.34321475160815201</v>
      </c>
      <c r="Z10" s="17">
        <v>0.36142410298987798</v>
      </c>
      <c r="AA10" s="17">
        <v>0.34071945650098301</v>
      </c>
      <c r="AB10" s="17">
        <v>0.36183129005779802</v>
      </c>
      <c r="AC10" s="17">
        <v>0.34045741927262602</v>
      </c>
      <c r="AD10" s="17">
        <v>0.22630602490252</v>
      </c>
      <c r="AE10" s="17"/>
      <c r="AF10" s="17">
        <v>0.38624922290569902</v>
      </c>
      <c r="AG10" s="17">
        <v>0.33572883781693802</v>
      </c>
      <c r="AH10" s="17">
        <v>0.32711722665985798</v>
      </c>
      <c r="AI10" s="17">
        <v>0.387694812039097</v>
      </c>
      <c r="AJ10" s="17">
        <v>0.32296118696647602</v>
      </c>
      <c r="AK10" s="17"/>
      <c r="AL10" s="17">
        <v>0.34387409903096</v>
      </c>
      <c r="AM10" s="17">
        <v>0.38174930821568698</v>
      </c>
      <c r="AN10" s="17">
        <v>0.27478980645844903</v>
      </c>
      <c r="AO10" s="17">
        <v>0.40783297576868499</v>
      </c>
      <c r="AP10" s="17">
        <v>0.27523322103050402</v>
      </c>
      <c r="AQ10" s="17">
        <v>0.30005040610322498</v>
      </c>
      <c r="AR10" s="17"/>
      <c r="AS10" s="17">
        <v>0.34372017382173298</v>
      </c>
      <c r="AT10" s="17">
        <v>0.32016649886447801</v>
      </c>
      <c r="AU10" s="17">
        <v>0.37687291593602401</v>
      </c>
      <c r="AV10" s="17">
        <v>0.37265991630417</v>
      </c>
      <c r="AW10" s="17">
        <v>0.20132583950534</v>
      </c>
      <c r="AX10" s="17"/>
      <c r="AY10" s="17">
        <v>0.331503012800762</v>
      </c>
      <c r="AZ10" s="17">
        <v>0.33754656899607399</v>
      </c>
      <c r="BA10" s="17">
        <v>0.34666624679143498</v>
      </c>
      <c r="BB10" s="17">
        <v>0.36570285305852102</v>
      </c>
      <c r="BC10" s="17">
        <v>0.29310296278252501</v>
      </c>
      <c r="BD10" s="17"/>
      <c r="BE10" s="17">
        <v>0.35467466222436</v>
      </c>
      <c r="BF10" s="17">
        <v>0.45272134863522201</v>
      </c>
      <c r="BG10" s="17">
        <v>0.34016926938616898</v>
      </c>
      <c r="BH10" s="17">
        <v>0.264462293934565</v>
      </c>
      <c r="BI10" s="17"/>
      <c r="BJ10" s="17">
        <v>0.39844813497202197</v>
      </c>
      <c r="BK10" s="17">
        <v>0.40823990329677901</v>
      </c>
      <c r="BL10" s="17">
        <v>0.34185218309538501</v>
      </c>
      <c r="BM10" s="17">
        <v>0.31649186822574898</v>
      </c>
      <c r="BN10" s="17"/>
      <c r="BO10" s="17">
        <v>0.36945712919852403</v>
      </c>
      <c r="BP10" s="17">
        <v>0.368649540454004</v>
      </c>
      <c r="BQ10" s="17">
        <v>0.32904800558273001</v>
      </c>
      <c r="BR10" s="17"/>
      <c r="BS10" s="17">
        <v>0.33655630619691002</v>
      </c>
      <c r="BT10" s="17">
        <v>0.34336005208224402</v>
      </c>
      <c r="BU10" s="17"/>
      <c r="BV10" s="17">
        <v>0.28295375934857198</v>
      </c>
      <c r="BW10" s="17">
        <v>0.33849620861700003</v>
      </c>
      <c r="BX10" s="17">
        <v>0.40407465954508698</v>
      </c>
      <c r="BY10" s="17"/>
      <c r="BZ10" s="17">
        <v>0.33151210782486501</v>
      </c>
      <c r="CA10" s="17">
        <v>0.37286559847421402</v>
      </c>
    </row>
    <row r="11" spans="2:79" ht="72" x14ac:dyDescent="0.3">
      <c r="B11" s="18" t="s">
        <v>459</v>
      </c>
      <c r="C11" s="17">
        <v>0.101820635436853</v>
      </c>
      <c r="D11" s="17">
        <v>0.11169565266045201</v>
      </c>
      <c r="E11" s="17">
        <v>9.3094212219140604E-2</v>
      </c>
      <c r="F11" s="17"/>
      <c r="G11" s="17">
        <v>9.8380147360753997E-2</v>
      </c>
      <c r="H11" s="17">
        <v>0.106793059890516</v>
      </c>
      <c r="I11" s="17">
        <v>0.11952030722962199</v>
      </c>
      <c r="J11" s="17">
        <v>0.12873799643186101</v>
      </c>
      <c r="K11" s="17">
        <v>8.90045005615933E-2</v>
      </c>
      <c r="L11" s="17">
        <v>7.2352074199087596E-2</v>
      </c>
      <c r="M11" s="17"/>
      <c r="N11" s="17">
        <v>7.9821293602740095E-2</v>
      </c>
      <c r="O11" s="17">
        <v>9.7701824176458396E-2</v>
      </c>
      <c r="P11" s="17">
        <v>0.107217093828066</v>
      </c>
      <c r="Q11" s="17">
        <v>0.125322656438734</v>
      </c>
      <c r="R11" s="17"/>
      <c r="S11" s="17">
        <v>0.10729538473009299</v>
      </c>
      <c r="T11" s="17">
        <v>5.4180764475589102E-2</v>
      </c>
      <c r="U11" s="17">
        <v>5.5626798426535402E-2</v>
      </c>
      <c r="V11" s="17">
        <v>0.143926113437568</v>
      </c>
      <c r="W11" s="17">
        <v>0.13694136335875401</v>
      </c>
      <c r="X11" s="17">
        <v>0.105792553632638</v>
      </c>
      <c r="Y11" s="17">
        <v>0.13489036223617301</v>
      </c>
      <c r="Z11" s="17">
        <v>7.4716974420293999E-2</v>
      </c>
      <c r="AA11" s="17">
        <v>7.7301861486764906E-2</v>
      </c>
      <c r="AB11" s="17">
        <v>0.129646688661962</v>
      </c>
      <c r="AC11" s="17">
        <v>0.114295885528389</v>
      </c>
      <c r="AD11" s="17">
        <v>0.118599304534645</v>
      </c>
      <c r="AE11" s="17"/>
      <c r="AF11" s="17">
        <v>0.112990110195429</v>
      </c>
      <c r="AG11" s="17">
        <v>9.0432951100610406E-2</v>
      </c>
      <c r="AH11" s="17">
        <v>6.9142485756915006E-2</v>
      </c>
      <c r="AI11" s="17">
        <v>0.147739798195965</v>
      </c>
      <c r="AJ11" s="17">
        <v>5.0774160716020797E-2</v>
      </c>
      <c r="AK11" s="17"/>
      <c r="AL11" s="17">
        <v>8.4261058342676304E-2</v>
      </c>
      <c r="AM11" s="17">
        <v>0.12291869034069</v>
      </c>
      <c r="AN11" s="17">
        <v>0.10597174968095099</v>
      </c>
      <c r="AO11" s="17">
        <v>0.11990973587215401</v>
      </c>
      <c r="AP11" s="17">
        <v>7.7554424840343E-2</v>
      </c>
      <c r="AQ11" s="17">
        <v>7.9357148140112493E-2</v>
      </c>
      <c r="AR11" s="17"/>
      <c r="AS11" s="17">
        <v>9.9012402561872007E-2</v>
      </c>
      <c r="AT11" s="17">
        <v>0.10900431644968001</v>
      </c>
      <c r="AU11" s="17">
        <v>9.7330065766923296E-2</v>
      </c>
      <c r="AV11" s="17">
        <v>7.9167960333122206E-2</v>
      </c>
      <c r="AW11" s="17">
        <v>0.12646192104880999</v>
      </c>
      <c r="AX11" s="17"/>
      <c r="AY11" s="17">
        <v>0.103173466941707</v>
      </c>
      <c r="AZ11" s="17">
        <v>8.9571282875785002E-2</v>
      </c>
      <c r="BA11" s="17">
        <v>0.10352670264038399</v>
      </c>
      <c r="BB11" s="17">
        <v>0.12491401961038499</v>
      </c>
      <c r="BC11" s="17">
        <v>0.15259795778910501</v>
      </c>
      <c r="BD11" s="17"/>
      <c r="BE11" s="17">
        <v>0.15405403081985899</v>
      </c>
      <c r="BF11" s="17">
        <v>9.8892189723103194E-2</v>
      </c>
      <c r="BG11" s="17">
        <v>0.104549450150693</v>
      </c>
      <c r="BH11" s="17">
        <v>9.2925939901115598E-2</v>
      </c>
      <c r="BI11" s="17"/>
      <c r="BJ11" s="17">
        <v>0.17298290561843899</v>
      </c>
      <c r="BK11" s="17">
        <v>0.119584152071466</v>
      </c>
      <c r="BL11" s="17">
        <v>0.104491779339156</v>
      </c>
      <c r="BM11" s="17">
        <v>8.1486921174167407E-2</v>
      </c>
      <c r="BN11" s="17"/>
      <c r="BO11" s="17">
        <v>0.121490965657267</v>
      </c>
      <c r="BP11" s="17">
        <v>0.14282233048826001</v>
      </c>
      <c r="BQ11" s="17">
        <v>9.0261365457258394E-2</v>
      </c>
      <c r="BR11" s="17"/>
      <c r="BS11" s="17">
        <v>9.1156498774752001E-2</v>
      </c>
      <c r="BT11" s="17">
        <v>0.116060031452136</v>
      </c>
      <c r="BU11" s="17"/>
      <c r="BV11" s="17">
        <v>6.3150270167739997E-2</v>
      </c>
      <c r="BW11" s="17">
        <v>0.110368463164929</v>
      </c>
      <c r="BX11" s="17">
        <v>0.12604849077983901</v>
      </c>
      <c r="BY11" s="17"/>
      <c r="BZ11" s="17">
        <v>0.126344899909067</v>
      </c>
      <c r="CA11" s="17">
        <v>6.5094771958396996E-2</v>
      </c>
    </row>
    <row r="12" spans="2:79" x14ac:dyDescent="0.3">
      <c r="B12" s="18" t="s">
        <v>149</v>
      </c>
      <c r="C12" s="19">
        <v>0.13361612137678999</v>
      </c>
      <c r="D12" s="19">
        <v>0.10579979799837699</v>
      </c>
      <c r="E12" s="19">
        <v>0.15980853016310401</v>
      </c>
      <c r="F12" s="19"/>
      <c r="G12" s="19">
        <v>0.117175728309604</v>
      </c>
      <c r="H12" s="19">
        <v>0.10464484587353</v>
      </c>
      <c r="I12" s="19">
        <v>0.13097755518724599</v>
      </c>
      <c r="J12" s="19">
        <v>0.17021247262917399</v>
      </c>
      <c r="K12" s="19">
        <v>0.13977209903870899</v>
      </c>
      <c r="L12" s="19">
        <v>0.13646953724140701</v>
      </c>
      <c r="M12" s="19"/>
      <c r="N12" s="19">
        <v>9.2607939940478806E-2</v>
      </c>
      <c r="O12" s="19">
        <v>0.115440316506179</v>
      </c>
      <c r="P12" s="19">
        <v>0.16631320484513801</v>
      </c>
      <c r="Q12" s="19">
        <v>0.17070668336882999</v>
      </c>
      <c r="R12" s="19"/>
      <c r="S12" s="19">
        <v>0.14178469102451799</v>
      </c>
      <c r="T12" s="19">
        <v>0.12621254481806801</v>
      </c>
      <c r="U12" s="19">
        <v>0.179671004245986</v>
      </c>
      <c r="V12" s="19">
        <v>0.117745886703417</v>
      </c>
      <c r="W12" s="19">
        <v>8.6088710304202898E-2</v>
      </c>
      <c r="X12" s="19">
        <v>0.115608160339319</v>
      </c>
      <c r="Y12" s="19">
        <v>0.15669505022316799</v>
      </c>
      <c r="Z12" s="19">
        <v>9.11614666124302E-2</v>
      </c>
      <c r="AA12" s="19">
        <v>0.15085259382543201</v>
      </c>
      <c r="AB12" s="19">
        <v>0.112772836050846</v>
      </c>
      <c r="AC12" s="19">
        <v>0.15242545361578999</v>
      </c>
      <c r="AD12" s="19">
        <v>0.180270235611729</v>
      </c>
      <c r="AE12" s="19"/>
      <c r="AF12" s="19">
        <v>0.13367389741327201</v>
      </c>
      <c r="AG12" s="19">
        <v>7.8870227051291597E-2</v>
      </c>
      <c r="AH12" s="19">
        <v>0.120052181875356</v>
      </c>
      <c r="AI12" s="19">
        <v>0.17932325909459901</v>
      </c>
      <c r="AJ12" s="19">
        <v>0.15880741663088199</v>
      </c>
      <c r="AK12" s="19"/>
      <c r="AL12" s="19">
        <v>6.1493818726335997E-2</v>
      </c>
      <c r="AM12" s="19">
        <v>0.108733688099884</v>
      </c>
      <c r="AN12" s="19">
        <v>0.10508894611174099</v>
      </c>
      <c r="AO12" s="19">
        <v>0.15067189941530101</v>
      </c>
      <c r="AP12" s="19">
        <v>0.141758149418028</v>
      </c>
      <c r="AQ12" s="19">
        <v>0.25328641787247302</v>
      </c>
      <c r="AR12" s="19"/>
      <c r="AS12" s="19">
        <v>8.5704772274255894E-2</v>
      </c>
      <c r="AT12" s="19">
        <v>0.129291238225334</v>
      </c>
      <c r="AU12" s="19">
        <v>0.17944011024828699</v>
      </c>
      <c r="AV12" s="19">
        <v>0.10900873336051201</v>
      </c>
      <c r="AW12" s="19">
        <v>0.19875927998208701</v>
      </c>
      <c r="AX12" s="19"/>
      <c r="AY12" s="19">
        <v>9.8552045933234203E-2</v>
      </c>
      <c r="AZ12" s="19">
        <v>0.131213230354701</v>
      </c>
      <c r="BA12" s="19">
        <v>0.181281397097804</v>
      </c>
      <c r="BB12" s="19">
        <v>9.1564568681963096E-2</v>
      </c>
      <c r="BC12" s="19">
        <v>0.197406854779172</v>
      </c>
      <c r="BD12" s="19"/>
      <c r="BE12" s="19">
        <v>0.112564030120442</v>
      </c>
      <c r="BF12" s="19">
        <v>0.121963336075573</v>
      </c>
      <c r="BG12" s="19">
        <v>0.11927841015218101</v>
      </c>
      <c r="BH12" s="19">
        <v>0.15731428548823501</v>
      </c>
      <c r="BI12" s="19"/>
      <c r="BJ12" s="19">
        <v>0.142397979988166</v>
      </c>
      <c r="BK12" s="19">
        <v>8.3859858287280195E-2</v>
      </c>
      <c r="BL12" s="19">
        <v>0.129038430250661</v>
      </c>
      <c r="BM12" s="19">
        <v>0.13679434662906401</v>
      </c>
      <c r="BN12" s="19"/>
      <c r="BO12" s="19">
        <v>0.13015111584868799</v>
      </c>
      <c r="BP12" s="19">
        <v>0.111637848267129</v>
      </c>
      <c r="BQ12" s="19">
        <v>0.13435404702161999</v>
      </c>
      <c r="BR12" s="19"/>
      <c r="BS12" s="19">
        <v>0.13232305775629399</v>
      </c>
      <c r="BT12" s="19">
        <v>0.133924801437659</v>
      </c>
      <c r="BU12" s="19"/>
      <c r="BV12" s="19">
        <v>7.3180391179902396E-2</v>
      </c>
      <c r="BW12" s="19">
        <v>0.159513019755401</v>
      </c>
      <c r="BX12" s="19">
        <v>9.3297913722672599E-2</v>
      </c>
      <c r="BY12" s="19"/>
      <c r="BZ12" s="19">
        <v>5.8561058547349797E-2</v>
      </c>
      <c r="CA12" s="19">
        <v>6.6374114895811298E-2</v>
      </c>
    </row>
    <row r="13" spans="2:79" x14ac:dyDescent="0.3">
      <c r="B13" s="16"/>
    </row>
    <row r="14" spans="2:79" x14ac:dyDescent="0.3">
      <c r="B14" t="s">
        <v>108</v>
      </c>
    </row>
    <row r="15" spans="2:79" x14ac:dyDescent="0.3">
      <c r="B15" t="s">
        <v>109</v>
      </c>
    </row>
    <row r="17" spans="2:2" x14ac:dyDescent="0.3">
      <c r="B17"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CA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ht="28.8" x14ac:dyDescent="0.3">
      <c r="B9" s="18" t="s">
        <v>461</v>
      </c>
      <c r="C9" s="17">
        <v>0.426914390259583</v>
      </c>
      <c r="D9" s="17">
        <v>0.43976438238373899</v>
      </c>
      <c r="E9" s="17">
        <v>0.41453064334329398</v>
      </c>
      <c r="F9" s="17"/>
      <c r="G9" s="17">
        <v>0.30757191432681402</v>
      </c>
      <c r="H9" s="17">
        <v>0.35270906467416702</v>
      </c>
      <c r="I9" s="17">
        <v>0.37043412651944202</v>
      </c>
      <c r="J9" s="17">
        <v>0.481137060433729</v>
      </c>
      <c r="K9" s="17">
        <v>0.48537632920926999</v>
      </c>
      <c r="L9" s="17">
        <v>0.52979684049727704</v>
      </c>
      <c r="M9" s="17"/>
      <c r="N9" s="17">
        <v>0.44185363737489203</v>
      </c>
      <c r="O9" s="17">
        <v>0.42025122953368499</v>
      </c>
      <c r="P9" s="17">
        <v>0.46508896472411099</v>
      </c>
      <c r="Q9" s="17">
        <v>0.378533165543948</v>
      </c>
      <c r="R9" s="17"/>
      <c r="S9" s="17">
        <v>0.36463917974604698</v>
      </c>
      <c r="T9" s="17">
        <v>0.46888956953328897</v>
      </c>
      <c r="U9" s="17">
        <v>0.457656985010157</v>
      </c>
      <c r="V9" s="17">
        <v>0.45087910051902602</v>
      </c>
      <c r="W9" s="17">
        <v>0.478863293344371</v>
      </c>
      <c r="X9" s="17">
        <v>0.45664837887295401</v>
      </c>
      <c r="Y9" s="17">
        <v>0.41373541989343898</v>
      </c>
      <c r="Z9" s="17">
        <v>0.431372445635538</v>
      </c>
      <c r="AA9" s="17">
        <v>0.31794250487076398</v>
      </c>
      <c r="AB9" s="17">
        <v>0.47468194687495902</v>
      </c>
      <c r="AC9" s="17">
        <v>0.362645368743712</v>
      </c>
      <c r="AD9" s="17">
        <v>0.56427999953718899</v>
      </c>
      <c r="AE9" s="17"/>
      <c r="AF9" s="17">
        <v>0.461033432544321</v>
      </c>
      <c r="AG9" s="17">
        <v>0.36179541932973402</v>
      </c>
      <c r="AH9" s="17">
        <v>0.43774140950892398</v>
      </c>
      <c r="AI9" s="17">
        <v>0.53335986163357496</v>
      </c>
      <c r="AJ9" s="17">
        <v>0.47698074310542099</v>
      </c>
      <c r="AK9" s="17"/>
      <c r="AL9" s="17">
        <v>0.30339484866775301</v>
      </c>
      <c r="AM9" s="17">
        <v>0.42645068303805</v>
      </c>
      <c r="AN9" s="17">
        <v>0.43127638414045499</v>
      </c>
      <c r="AO9" s="17">
        <v>0.55833218352130098</v>
      </c>
      <c r="AP9" s="17">
        <v>0.44900424095432501</v>
      </c>
      <c r="AQ9" s="17">
        <v>0.43010005668337198</v>
      </c>
      <c r="AR9" s="17"/>
      <c r="AS9" s="17">
        <v>0.41511634110242601</v>
      </c>
      <c r="AT9" s="17">
        <v>0.42300878477049297</v>
      </c>
      <c r="AU9" s="17">
        <v>0.41140342490510001</v>
      </c>
      <c r="AV9" s="17">
        <v>0.48725503569080397</v>
      </c>
      <c r="AW9" s="17">
        <v>0.50782557430883302</v>
      </c>
      <c r="AX9" s="17"/>
      <c r="AY9" s="17">
        <v>0.45634253045960099</v>
      </c>
      <c r="AZ9" s="17">
        <v>0.40640442246265501</v>
      </c>
      <c r="BA9" s="17">
        <v>0.431583227862329</v>
      </c>
      <c r="BB9" s="17">
        <v>0.431788894839086</v>
      </c>
      <c r="BC9" s="17">
        <v>0.41468142327088903</v>
      </c>
      <c r="BD9" s="17"/>
      <c r="BE9" s="17">
        <v>0.40843418054767799</v>
      </c>
      <c r="BF9" s="17">
        <v>0.47143274093201398</v>
      </c>
      <c r="BG9" s="17">
        <v>0.443171796669457</v>
      </c>
      <c r="BH9" s="17">
        <v>0.381628017035266</v>
      </c>
      <c r="BI9" s="17"/>
      <c r="BJ9" s="17">
        <v>0.41338230765369599</v>
      </c>
      <c r="BK9" s="17">
        <v>0.44176544162917297</v>
      </c>
      <c r="BL9" s="17">
        <v>0.48847059991387398</v>
      </c>
      <c r="BM9" s="17">
        <v>0.40075760842581098</v>
      </c>
      <c r="BN9" s="17"/>
      <c r="BO9" s="17">
        <v>0.40357381638685602</v>
      </c>
      <c r="BP9" s="17">
        <v>0.422451685673431</v>
      </c>
      <c r="BQ9" s="17">
        <v>0.43443178631453899</v>
      </c>
      <c r="BR9" s="17"/>
      <c r="BS9" s="17">
        <v>0.433358676929265</v>
      </c>
      <c r="BT9" s="17">
        <v>0.41922357252349501</v>
      </c>
      <c r="BU9" s="17"/>
      <c r="BV9" s="17">
        <v>0.37306685846978399</v>
      </c>
      <c r="BW9" s="17">
        <v>0.42497762460826799</v>
      </c>
      <c r="BX9" s="17">
        <v>0.48671536111362601</v>
      </c>
      <c r="BY9" s="17"/>
      <c r="BZ9" s="17">
        <v>0.471278755851603</v>
      </c>
      <c r="CA9" s="17">
        <v>0.35090296401795301</v>
      </c>
    </row>
    <row r="10" spans="2:79" ht="43.2" x14ac:dyDescent="0.3">
      <c r="B10" s="18" t="s">
        <v>462</v>
      </c>
      <c r="C10" s="17">
        <v>0.40923104778978497</v>
      </c>
      <c r="D10" s="17">
        <v>0.40653419661504703</v>
      </c>
      <c r="E10" s="17">
        <v>0.40964499437758101</v>
      </c>
      <c r="F10" s="17"/>
      <c r="G10" s="17">
        <v>0.419592076607607</v>
      </c>
      <c r="H10" s="17">
        <v>0.38806049525446301</v>
      </c>
      <c r="I10" s="17">
        <v>0.38079268154094797</v>
      </c>
      <c r="J10" s="17">
        <v>0.44821139143601102</v>
      </c>
      <c r="K10" s="17">
        <v>0.39332223203160899</v>
      </c>
      <c r="L10" s="17">
        <v>0.42159764347749701</v>
      </c>
      <c r="M10" s="17"/>
      <c r="N10" s="17">
        <v>0.36545006587531398</v>
      </c>
      <c r="O10" s="17">
        <v>0.43113747184336998</v>
      </c>
      <c r="P10" s="17">
        <v>0.41968870499539002</v>
      </c>
      <c r="Q10" s="17">
        <v>0.42233070771361497</v>
      </c>
      <c r="R10" s="17"/>
      <c r="S10" s="17">
        <v>0.36839769021322499</v>
      </c>
      <c r="T10" s="17">
        <v>0.43166571885203098</v>
      </c>
      <c r="U10" s="17">
        <v>0.33880987623266401</v>
      </c>
      <c r="V10" s="17">
        <v>0.36260205864337802</v>
      </c>
      <c r="W10" s="17">
        <v>0.41789206606955798</v>
      </c>
      <c r="X10" s="17">
        <v>0.38760385081295801</v>
      </c>
      <c r="Y10" s="17">
        <v>0.41776949967520899</v>
      </c>
      <c r="Z10" s="17">
        <v>0.40185102235991998</v>
      </c>
      <c r="AA10" s="17">
        <v>0.40442874626443198</v>
      </c>
      <c r="AB10" s="17">
        <v>0.49997169578745498</v>
      </c>
      <c r="AC10" s="17">
        <v>0.45971471781508499</v>
      </c>
      <c r="AD10" s="17">
        <v>0.52328844094157601</v>
      </c>
      <c r="AE10" s="17"/>
      <c r="AF10" s="17">
        <v>0.35257985187691099</v>
      </c>
      <c r="AG10" s="17">
        <v>0.40052004650492301</v>
      </c>
      <c r="AH10" s="17">
        <v>0.36166432327292197</v>
      </c>
      <c r="AI10" s="17">
        <v>0.46547850293583498</v>
      </c>
      <c r="AJ10" s="17">
        <v>0.40178125822049499</v>
      </c>
      <c r="AK10" s="17"/>
      <c r="AL10" s="17">
        <v>0.386328980221124</v>
      </c>
      <c r="AM10" s="17">
        <v>0.32928476238412702</v>
      </c>
      <c r="AN10" s="17">
        <v>0.417385924080523</v>
      </c>
      <c r="AO10" s="17">
        <v>0.45145679447722398</v>
      </c>
      <c r="AP10" s="17">
        <v>0.48331778577107498</v>
      </c>
      <c r="AQ10" s="17">
        <v>0.39253955381743</v>
      </c>
      <c r="AR10" s="17"/>
      <c r="AS10" s="17">
        <v>0.37071701909826899</v>
      </c>
      <c r="AT10" s="17">
        <v>0.40021472023717197</v>
      </c>
      <c r="AU10" s="17">
        <v>0.40091305478371297</v>
      </c>
      <c r="AV10" s="17">
        <v>0.513618586233896</v>
      </c>
      <c r="AW10" s="17">
        <v>0.47786783799759702</v>
      </c>
      <c r="AX10" s="17"/>
      <c r="AY10" s="17">
        <v>0.39984663649324598</v>
      </c>
      <c r="AZ10" s="17">
        <v>0.35795951420077898</v>
      </c>
      <c r="BA10" s="17">
        <v>0.40419643321709497</v>
      </c>
      <c r="BB10" s="17">
        <v>0.53778113444536202</v>
      </c>
      <c r="BC10" s="17">
        <v>0.60177064134332803</v>
      </c>
      <c r="BD10" s="17"/>
      <c r="BE10" s="17">
        <v>0.466606578105281</v>
      </c>
      <c r="BF10" s="17">
        <v>0.38778391573742998</v>
      </c>
      <c r="BG10" s="17">
        <v>0.445831701468137</v>
      </c>
      <c r="BH10" s="17">
        <v>0.35734891459035401</v>
      </c>
      <c r="BI10" s="17"/>
      <c r="BJ10" s="17">
        <v>0.51484039312580998</v>
      </c>
      <c r="BK10" s="17">
        <v>0.334429314416131</v>
      </c>
      <c r="BL10" s="17">
        <v>0.439000284122958</v>
      </c>
      <c r="BM10" s="17">
        <v>0.37975988214386203</v>
      </c>
      <c r="BN10" s="17"/>
      <c r="BO10" s="17">
        <v>0.48651585289326299</v>
      </c>
      <c r="BP10" s="17">
        <v>0.44049184532889402</v>
      </c>
      <c r="BQ10" s="17">
        <v>0.38893904900863702</v>
      </c>
      <c r="BR10" s="17"/>
      <c r="BS10" s="17">
        <v>0.37828979721926198</v>
      </c>
      <c r="BT10" s="17">
        <v>0.44671106446714598</v>
      </c>
      <c r="BU10" s="17"/>
      <c r="BV10" s="17">
        <v>0.500467386067174</v>
      </c>
      <c r="BW10" s="17">
        <v>0.36804884561881801</v>
      </c>
      <c r="BX10" s="17">
        <v>0.409250919325852</v>
      </c>
      <c r="BY10" s="17"/>
      <c r="BZ10" s="17">
        <v>0.37753357327054798</v>
      </c>
      <c r="CA10" s="17">
        <v>0.33521068935110199</v>
      </c>
    </row>
    <row r="11" spans="2:79" ht="57.6" x14ac:dyDescent="0.3">
      <c r="B11" s="18" t="s">
        <v>463</v>
      </c>
      <c r="C11" s="17">
        <v>0.32886147829711698</v>
      </c>
      <c r="D11" s="17">
        <v>0.32980671508977799</v>
      </c>
      <c r="E11" s="17">
        <v>0.32908137655594899</v>
      </c>
      <c r="F11" s="17"/>
      <c r="G11" s="17">
        <v>0.28278905470621901</v>
      </c>
      <c r="H11" s="17">
        <v>0.27978807834063701</v>
      </c>
      <c r="I11" s="17">
        <v>0.31057822855533102</v>
      </c>
      <c r="J11" s="17">
        <v>0.35937965129808402</v>
      </c>
      <c r="K11" s="17">
        <v>0.37011072050006399</v>
      </c>
      <c r="L11" s="17">
        <v>0.36209596930520899</v>
      </c>
      <c r="M11" s="17"/>
      <c r="N11" s="17">
        <v>0.30987099459679002</v>
      </c>
      <c r="O11" s="17">
        <v>0.32644784790237802</v>
      </c>
      <c r="P11" s="17">
        <v>0.34056664647653501</v>
      </c>
      <c r="Q11" s="17">
        <v>0.333932003499611</v>
      </c>
      <c r="R11" s="17"/>
      <c r="S11" s="17">
        <v>0.31717207766752498</v>
      </c>
      <c r="T11" s="17">
        <v>0.328547980020307</v>
      </c>
      <c r="U11" s="17">
        <v>0.35839277513291901</v>
      </c>
      <c r="V11" s="17">
        <v>0.31432607042162197</v>
      </c>
      <c r="W11" s="17">
        <v>0.370039997498395</v>
      </c>
      <c r="X11" s="17">
        <v>0.30398070571091201</v>
      </c>
      <c r="Y11" s="17">
        <v>0.33658045012237803</v>
      </c>
      <c r="Z11" s="17">
        <v>0.27623851981098402</v>
      </c>
      <c r="AA11" s="17">
        <v>0.266358028752334</v>
      </c>
      <c r="AB11" s="17">
        <v>0.36839058972536998</v>
      </c>
      <c r="AC11" s="17">
        <v>0.38438762503350099</v>
      </c>
      <c r="AD11" s="17">
        <v>0.394814876544894</v>
      </c>
      <c r="AE11" s="17"/>
      <c r="AF11" s="17">
        <v>0.38460858766232198</v>
      </c>
      <c r="AG11" s="17">
        <v>0.28312660270922002</v>
      </c>
      <c r="AH11" s="17">
        <v>0.30325054382814098</v>
      </c>
      <c r="AI11" s="17">
        <v>0.36102041241353899</v>
      </c>
      <c r="AJ11" s="17">
        <v>0.35256146326277898</v>
      </c>
      <c r="AK11" s="17"/>
      <c r="AL11" s="17">
        <v>0.27424984581524697</v>
      </c>
      <c r="AM11" s="17">
        <v>0.35252456939024301</v>
      </c>
      <c r="AN11" s="17">
        <v>0.26096777184971198</v>
      </c>
      <c r="AO11" s="17">
        <v>0.398358789564907</v>
      </c>
      <c r="AP11" s="17">
        <v>0.33650001853011302</v>
      </c>
      <c r="AQ11" s="17">
        <v>0.34988889399502998</v>
      </c>
      <c r="AR11" s="17"/>
      <c r="AS11" s="17">
        <v>0.34045439926517002</v>
      </c>
      <c r="AT11" s="17">
        <v>0.32130947301750301</v>
      </c>
      <c r="AU11" s="17">
        <v>0.30930500138509998</v>
      </c>
      <c r="AV11" s="17">
        <v>0.401545261252228</v>
      </c>
      <c r="AW11" s="17">
        <v>0.28252577774107301</v>
      </c>
      <c r="AX11" s="17"/>
      <c r="AY11" s="17">
        <v>0.35061835597074298</v>
      </c>
      <c r="AZ11" s="17">
        <v>0.312754564359012</v>
      </c>
      <c r="BA11" s="17">
        <v>0.304372944846652</v>
      </c>
      <c r="BB11" s="17">
        <v>0.36731011561168198</v>
      </c>
      <c r="BC11" s="17">
        <v>0.382490840355666</v>
      </c>
      <c r="BD11" s="17"/>
      <c r="BE11" s="17">
        <v>0.29466683699000201</v>
      </c>
      <c r="BF11" s="17">
        <v>0.39334205072643202</v>
      </c>
      <c r="BG11" s="17">
        <v>0.33519168877727601</v>
      </c>
      <c r="BH11" s="17">
        <v>0.28721075280209202</v>
      </c>
      <c r="BI11" s="17"/>
      <c r="BJ11" s="17">
        <v>0.37311274726523902</v>
      </c>
      <c r="BK11" s="17">
        <v>0.32193247049441298</v>
      </c>
      <c r="BL11" s="17">
        <v>0.34855359204708197</v>
      </c>
      <c r="BM11" s="17">
        <v>0.312725979472042</v>
      </c>
      <c r="BN11" s="17"/>
      <c r="BO11" s="17">
        <v>0.29263944445353302</v>
      </c>
      <c r="BP11" s="17">
        <v>0.40171940928496602</v>
      </c>
      <c r="BQ11" s="17">
        <v>0.32352523333947603</v>
      </c>
      <c r="BR11" s="17"/>
      <c r="BS11" s="17">
        <v>0.324856122735316</v>
      </c>
      <c r="BT11" s="17">
        <v>0.33482627030672801</v>
      </c>
      <c r="BU11" s="17"/>
      <c r="BV11" s="17">
        <v>0.270015606625364</v>
      </c>
      <c r="BW11" s="17">
        <v>0.31163863138648701</v>
      </c>
      <c r="BX11" s="17">
        <v>0.406614782447281</v>
      </c>
      <c r="BY11" s="17"/>
      <c r="BZ11" s="17">
        <v>0.38211343718565199</v>
      </c>
      <c r="CA11" s="17">
        <v>0.26536869424618698</v>
      </c>
    </row>
    <row r="12" spans="2:79" ht="28.8" x14ac:dyDescent="0.3">
      <c r="B12" s="18" t="s">
        <v>464</v>
      </c>
      <c r="C12" s="17">
        <v>0.31515845542175402</v>
      </c>
      <c r="D12" s="17">
        <v>0.32694814428880398</v>
      </c>
      <c r="E12" s="17">
        <v>0.303301962927567</v>
      </c>
      <c r="F12" s="17"/>
      <c r="G12" s="17">
        <v>0.29438761055273799</v>
      </c>
      <c r="H12" s="17">
        <v>0.30872543925130602</v>
      </c>
      <c r="I12" s="17">
        <v>0.33443580227380498</v>
      </c>
      <c r="J12" s="17">
        <v>0.354128184279417</v>
      </c>
      <c r="K12" s="17">
        <v>0.30782000002996601</v>
      </c>
      <c r="L12" s="17">
        <v>0.29180970661908701</v>
      </c>
      <c r="M12" s="17"/>
      <c r="N12" s="17">
        <v>0.31808827023601599</v>
      </c>
      <c r="O12" s="17">
        <v>0.27227059977331503</v>
      </c>
      <c r="P12" s="17">
        <v>0.33597313537729101</v>
      </c>
      <c r="Q12" s="17">
        <v>0.33641564506650001</v>
      </c>
      <c r="R12" s="17"/>
      <c r="S12" s="17">
        <v>0.28256439860975302</v>
      </c>
      <c r="T12" s="17">
        <v>0.29698686372277699</v>
      </c>
      <c r="U12" s="17">
        <v>0.31469107314517197</v>
      </c>
      <c r="V12" s="17">
        <v>0.30984130058860998</v>
      </c>
      <c r="W12" s="17">
        <v>0.33823287373149302</v>
      </c>
      <c r="X12" s="17">
        <v>0.33104976225108801</v>
      </c>
      <c r="Y12" s="17">
        <v>0.33560172982069603</v>
      </c>
      <c r="Z12" s="17">
        <v>0.29692279532974297</v>
      </c>
      <c r="AA12" s="17">
        <v>0.27935358838198798</v>
      </c>
      <c r="AB12" s="17">
        <v>0.39570398695963899</v>
      </c>
      <c r="AC12" s="17">
        <v>0.36009240849665097</v>
      </c>
      <c r="AD12" s="17">
        <v>0.244686927936206</v>
      </c>
      <c r="AE12" s="17"/>
      <c r="AF12" s="17">
        <v>0.33897758676540402</v>
      </c>
      <c r="AG12" s="17">
        <v>0.27260234997430099</v>
      </c>
      <c r="AH12" s="17">
        <v>0.236041792647702</v>
      </c>
      <c r="AI12" s="17">
        <v>0.41286893231202998</v>
      </c>
      <c r="AJ12" s="17">
        <v>0.28893491957040901</v>
      </c>
      <c r="AK12" s="17"/>
      <c r="AL12" s="17">
        <v>0.25701235456854199</v>
      </c>
      <c r="AM12" s="17">
        <v>0.30262371239270103</v>
      </c>
      <c r="AN12" s="17">
        <v>0.239989454690718</v>
      </c>
      <c r="AO12" s="17">
        <v>0.42065422510401701</v>
      </c>
      <c r="AP12" s="17">
        <v>0.29123730444919599</v>
      </c>
      <c r="AQ12" s="17">
        <v>0.31234842281830699</v>
      </c>
      <c r="AR12" s="17"/>
      <c r="AS12" s="17">
        <v>0.29254890233684899</v>
      </c>
      <c r="AT12" s="17">
        <v>0.31386738812207099</v>
      </c>
      <c r="AU12" s="17">
        <v>0.31685455065979301</v>
      </c>
      <c r="AV12" s="17">
        <v>0.33846823551902799</v>
      </c>
      <c r="AW12" s="17">
        <v>0.37849105644825598</v>
      </c>
      <c r="AX12" s="17"/>
      <c r="AY12" s="17">
        <v>0.33809847062833598</v>
      </c>
      <c r="AZ12" s="17">
        <v>0.27641827951730602</v>
      </c>
      <c r="BA12" s="17">
        <v>0.33682073468759799</v>
      </c>
      <c r="BB12" s="17">
        <v>0.32312797901989398</v>
      </c>
      <c r="BC12" s="17">
        <v>0.437101909090855</v>
      </c>
      <c r="BD12" s="17"/>
      <c r="BE12" s="17">
        <v>0.39293244221638401</v>
      </c>
      <c r="BF12" s="17">
        <v>0.326504433016096</v>
      </c>
      <c r="BG12" s="17">
        <v>0.32927498991676202</v>
      </c>
      <c r="BH12" s="17">
        <v>0.28019030052278798</v>
      </c>
      <c r="BI12" s="17"/>
      <c r="BJ12" s="17">
        <v>0.35260578312414698</v>
      </c>
      <c r="BK12" s="17">
        <v>0.28228183067331097</v>
      </c>
      <c r="BL12" s="17">
        <v>0.34060236658277498</v>
      </c>
      <c r="BM12" s="17">
        <v>0.29924840794968699</v>
      </c>
      <c r="BN12" s="17"/>
      <c r="BO12" s="17">
        <v>0.32622885892899001</v>
      </c>
      <c r="BP12" s="17">
        <v>0.34991029800048101</v>
      </c>
      <c r="BQ12" s="17">
        <v>0.30822564324608898</v>
      </c>
      <c r="BR12" s="17"/>
      <c r="BS12" s="17">
        <v>0.31127257309975997</v>
      </c>
      <c r="BT12" s="17">
        <v>0.31872046772360901</v>
      </c>
      <c r="BU12" s="17"/>
      <c r="BV12" s="17">
        <v>0.255599264420453</v>
      </c>
      <c r="BW12" s="17">
        <v>0.30853053704226802</v>
      </c>
      <c r="BX12" s="17">
        <v>0.37392659098735898</v>
      </c>
      <c r="BY12" s="17"/>
      <c r="BZ12" s="17">
        <v>0.316551265796024</v>
      </c>
      <c r="CA12" s="17">
        <v>0.33600952486166802</v>
      </c>
    </row>
    <row r="13" spans="2:79" ht="43.2" x14ac:dyDescent="0.3">
      <c r="B13" s="18" t="s">
        <v>465</v>
      </c>
      <c r="C13" s="17">
        <v>0.238964240104374</v>
      </c>
      <c r="D13" s="17">
        <v>0.26927426728526599</v>
      </c>
      <c r="E13" s="17">
        <v>0.20959738648256801</v>
      </c>
      <c r="F13" s="17"/>
      <c r="G13" s="17">
        <v>0.28130505675881101</v>
      </c>
      <c r="H13" s="17">
        <v>0.24659616729398201</v>
      </c>
      <c r="I13" s="17">
        <v>0.24804166981126799</v>
      </c>
      <c r="J13" s="17">
        <v>0.25279735600195202</v>
      </c>
      <c r="K13" s="17">
        <v>0.24583062930190999</v>
      </c>
      <c r="L13" s="17">
        <v>0.18128011095760299</v>
      </c>
      <c r="M13" s="17"/>
      <c r="N13" s="17">
        <v>0.18076874110382701</v>
      </c>
      <c r="O13" s="17">
        <v>0.26130352020299702</v>
      </c>
      <c r="P13" s="17">
        <v>0.27635417445427402</v>
      </c>
      <c r="Q13" s="17">
        <v>0.244513453453233</v>
      </c>
      <c r="R13" s="17"/>
      <c r="S13" s="17">
        <v>0.193769508657646</v>
      </c>
      <c r="T13" s="17">
        <v>0.27818090120718603</v>
      </c>
      <c r="U13" s="17">
        <v>0.175671970678526</v>
      </c>
      <c r="V13" s="17">
        <v>0.26055666458127802</v>
      </c>
      <c r="W13" s="17">
        <v>0.21869964525957</v>
      </c>
      <c r="X13" s="17">
        <v>0.197555866078199</v>
      </c>
      <c r="Y13" s="17">
        <v>0.24086715950642801</v>
      </c>
      <c r="Z13" s="17">
        <v>0.30342821699396599</v>
      </c>
      <c r="AA13" s="17">
        <v>0.211628602224262</v>
      </c>
      <c r="AB13" s="17">
        <v>0.30967595737292902</v>
      </c>
      <c r="AC13" s="17">
        <v>0.27110648675937898</v>
      </c>
      <c r="AD13" s="17">
        <v>0.29947869879015898</v>
      </c>
      <c r="AE13" s="17"/>
      <c r="AF13" s="17">
        <v>0.223677449888569</v>
      </c>
      <c r="AG13" s="17">
        <v>0.207510694370864</v>
      </c>
      <c r="AH13" s="17">
        <v>0.19653345531007901</v>
      </c>
      <c r="AI13" s="17">
        <v>0.30172632760816898</v>
      </c>
      <c r="AJ13" s="17">
        <v>0.27036026569275401</v>
      </c>
      <c r="AK13" s="17"/>
      <c r="AL13" s="17">
        <v>0.18880583881954899</v>
      </c>
      <c r="AM13" s="17">
        <v>0.20316844257979599</v>
      </c>
      <c r="AN13" s="17">
        <v>0.221760905519096</v>
      </c>
      <c r="AO13" s="17">
        <v>0.31541471209511501</v>
      </c>
      <c r="AP13" s="17">
        <v>0.239450122702042</v>
      </c>
      <c r="AQ13" s="17">
        <v>0.22181982769190201</v>
      </c>
      <c r="AR13" s="17"/>
      <c r="AS13" s="17">
        <v>0.21462785032958001</v>
      </c>
      <c r="AT13" s="17">
        <v>0.238405884776204</v>
      </c>
      <c r="AU13" s="17">
        <v>0.246179398821051</v>
      </c>
      <c r="AV13" s="17">
        <v>0.26673882795672699</v>
      </c>
      <c r="AW13" s="17">
        <v>0.25919541161632698</v>
      </c>
      <c r="AX13" s="17"/>
      <c r="AY13" s="17">
        <v>0.22259650312868701</v>
      </c>
      <c r="AZ13" s="17">
        <v>0.209477622689065</v>
      </c>
      <c r="BA13" s="17">
        <v>0.25267854745040402</v>
      </c>
      <c r="BB13" s="17">
        <v>0.29573378929312499</v>
      </c>
      <c r="BC13" s="17">
        <v>0.38047344360801499</v>
      </c>
      <c r="BD13" s="17"/>
      <c r="BE13" s="17">
        <v>0.45628717790715101</v>
      </c>
      <c r="BF13" s="17">
        <v>0.30130474824021602</v>
      </c>
      <c r="BG13" s="17">
        <v>0.22114348784579499</v>
      </c>
      <c r="BH13" s="17">
        <v>0.20498706659275401</v>
      </c>
      <c r="BI13" s="17"/>
      <c r="BJ13" s="17">
        <v>0.39602845590873298</v>
      </c>
      <c r="BK13" s="17">
        <v>0.26451083901539502</v>
      </c>
      <c r="BL13" s="17">
        <v>0.21351098607653901</v>
      </c>
      <c r="BM13" s="17">
        <v>0.21397576015762601</v>
      </c>
      <c r="BN13" s="17"/>
      <c r="BO13" s="17">
        <v>0.27459069277910603</v>
      </c>
      <c r="BP13" s="17">
        <v>0.29460434822979797</v>
      </c>
      <c r="BQ13" s="17">
        <v>0.22163477466732401</v>
      </c>
      <c r="BR13" s="17"/>
      <c r="BS13" s="17">
        <v>0.193032154934595</v>
      </c>
      <c r="BT13" s="17">
        <v>0.29754599169164597</v>
      </c>
      <c r="BU13" s="17"/>
      <c r="BV13" s="17">
        <v>0.25467947901471899</v>
      </c>
      <c r="BW13" s="17">
        <v>0.23562543040584899</v>
      </c>
      <c r="BX13" s="17">
        <v>0.23698966729471699</v>
      </c>
      <c r="BY13" s="17"/>
      <c r="BZ13" s="17">
        <v>0.20156885639705599</v>
      </c>
      <c r="CA13" s="17">
        <v>0.269418653950246</v>
      </c>
    </row>
    <row r="14" spans="2:79" ht="43.2" x14ac:dyDescent="0.3">
      <c r="B14" s="18" t="s">
        <v>466</v>
      </c>
      <c r="C14" s="17">
        <v>0.22864329179360299</v>
      </c>
      <c r="D14" s="17">
        <v>0.23123843589752899</v>
      </c>
      <c r="E14" s="17">
        <v>0.22537200256328399</v>
      </c>
      <c r="F14" s="17"/>
      <c r="G14" s="17">
        <v>0.23433874868721999</v>
      </c>
      <c r="H14" s="17">
        <v>0.219006202018936</v>
      </c>
      <c r="I14" s="17">
        <v>0.24378578969551701</v>
      </c>
      <c r="J14" s="17">
        <v>0.23458053373204399</v>
      </c>
      <c r="K14" s="17">
        <v>0.23926883838704999</v>
      </c>
      <c r="L14" s="17">
        <v>0.20846843465196899</v>
      </c>
      <c r="M14" s="17"/>
      <c r="N14" s="17">
        <v>0.20709307933057</v>
      </c>
      <c r="O14" s="17">
        <v>0.20293082377132199</v>
      </c>
      <c r="P14" s="17">
        <v>0.237100270297434</v>
      </c>
      <c r="Q14" s="17">
        <v>0.27361554024312801</v>
      </c>
      <c r="R14" s="17"/>
      <c r="S14" s="17">
        <v>0.227474115213987</v>
      </c>
      <c r="T14" s="17">
        <v>0.21540987673103601</v>
      </c>
      <c r="U14" s="17">
        <v>0.218232187865982</v>
      </c>
      <c r="V14" s="17">
        <v>0.20784385523111201</v>
      </c>
      <c r="W14" s="17">
        <v>0.252000184460273</v>
      </c>
      <c r="X14" s="17">
        <v>0.236729599055226</v>
      </c>
      <c r="Y14" s="17">
        <v>0.27811838156840701</v>
      </c>
      <c r="Z14" s="17">
        <v>0.231757955379361</v>
      </c>
      <c r="AA14" s="17">
        <v>0.23827894474257899</v>
      </c>
      <c r="AB14" s="17">
        <v>0.24015887031526301</v>
      </c>
      <c r="AC14" s="17">
        <v>0.18926824193178499</v>
      </c>
      <c r="AD14" s="17">
        <v>0.162213804626271</v>
      </c>
      <c r="AE14" s="17"/>
      <c r="AF14" s="17">
        <v>0.24714509569614199</v>
      </c>
      <c r="AG14" s="17">
        <v>0.21516202021366301</v>
      </c>
      <c r="AH14" s="17">
        <v>0.167033921304232</v>
      </c>
      <c r="AI14" s="17">
        <v>0.321227359660402</v>
      </c>
      <c r="AJ14" s="17">
        <v>0.218558772196289</v>
      </c>
      <c r="AK14" s="17"/>
      <c r="AL14" s="17">
        <v>0.206237417820201</v>
      </c>
      <c r="AM14" s="17">
        <v>0.225675386729358</v>
      </c>
      <c r="AN14" s="17">
        <v>0.19429541804127001</v>
      </c>
      <c r="AO14" s="17">
        <v>0.31471426834760102</v>
      </c>
      <c r="AP14" s="17">
        <v>0.20567744872539001</v>
      </c>
      <c r="AQ14" s="17">
        <v>0.201282118700222</v>
      </c>
      <c r="AR14" s="17"/>
      <c r="AS14" s="17">
        <v>0.17232881708953501</v>
      </c>
      <c r="AT14" s="17">
        <v>0.22797322486372601</v>
      </c>
      <c r="AU14" s="17">
        <v>0.25239068211500898</v>
      </c>
      <c r="AV14" s="17">
        <v>0.26028985859211101</v>
      </c>
      <c r="AW14" s="17">
        <v>0.28124980731990701</v>
      </c>
      <c r="AX14" s="17"/>
      <c r="AY14" s="17">
        <v>0.190514496782593</v>
      </c>
      <c r="AZ14" s="17">
        <v>0.22325928300129799</v>
      </c>
      <c r="BA14" s="17">
        <v>0.24214590603019001</v>
      </c>
      <c r="BB14" s="17">
        <v>0.27661949785509099</v>
      </c>
      <c r="BC14" s="17">
        <v>0.31927132299285199</v>
      </c>
      <c r="BD14" s="17"/>
      <c r="BE14" s="17">
        <v>0.32317161656452698</v>
      </c>
      <c r="BF14" s="17">
        <v>0.27284826540442803</v>
      </c>
      <c r="BG14" s="17">
        <v>0.22499790637276801</v>
      </c>
      <c r="BH14" s="17">
        <v>0.19679347755535201</v>
      </c>
      <c r="BI14" s="17"/>
      <c r="BJ14" s="17">
        <v>0.33315266307951102</v>
      </c>
      <c r="BK14" s="17">
        <v>0.20710397780336301</v>
      </c>
      <c r="BL14" s="17">
        <v>0.21667142463681199</v>
      </c>
      <c r="BM14" s="17">
        <v>0.213303456742586</v>
      </c>
      <c r="BN14" s="17"/>
      <c r="BO14" s="17">
        <v>0.28970309937102601</v>
      </c>
      <c r="BP14" s="17">
        <v>0.26679522349291102</v>
      </c>
      <c r="BQ14" s="17">
        <v>0.20944400034998301</v>
      </c>
      <c r="BR14" s="17"/>
      <c r="BS14" s="17">
        <v>0.20326812779404099</v>
      </c>
      <c r="BT14" s="17">
        <v>0.25999207943110902</v>
      </c>
      <c r="BU14" s="17"/>
      <c r="BV14" s="17">
        <v>0.22013183726849</v>
      </c>
      <c r="BW14" s="17">
        <v>0.22237013589465299</v>
      </c>
      <c r="BX14" s="17">
        <v>0.246440018428119</v>
      </c>
      <c r="BY14" s="17"/>
      <c r="BZ14" s="17">
        <v>0.20413170238468001</v>
      </c>
      <c r="CA14" s="17">
        <v>0.170309854177877</v>
      </c>
    </row>
    <row r="15" spans="2:79" ht="43.2" x14ac:dyDescent="0.3">
      <c r="B15" s="18" t="s">
        <v>467</v>
      </c>
      <c r="C15" s="17">
        <v>0.224735604658683</v>
      </c>
      <c r="D15" s="17">
        <v>0.26737152898371702</v>
      </c>
      <c r="E15" s="17">
        <v>0.18514983193924101</v>
      </c>
      <c r="F15" s="17"/>
      <c r="G15" s="17">
        <v>0.20584980777804501</v>
      </c>
      <c r="H15" s="17">
        <v>0.220521236621429</v>
      </c>
      <c r="I15" s="17">
        <v>0.227196136127085</v>
      </c>
      <c r="J15" s="17">
        <v>0.225204836950533</v>
      </c>
      <c r="K15" s="17">
        <v>0.23936736375926501</v>
      </c>
      <c r="L15" s="17">
        <v>0.228624548471801</v>
      </c>
      <c r="M15" s="17"/>
      <c r="N15" s="17">
        <v>0.265780819480468</v>
      </c>
      <c r="O15" s="17">
        <v>0.18476799956290699</v>
      </c>
      <c r="P15" s="17">
        <v>0.21396042688365699</v>
      </c>
      <c r="Q15" s="17">
        <v>0.23594995048595899</v>
      </c>
      <c r="R15" s="17"/>
      <c r="S15" s="17">
        <v>0.24310375495384201</v>
      </c>
      <c r="T15" s="17">
        <v>0.20259101756504699</v>
      </c>
      <c r="U15" s="17">
        <v>0.28170217925385199</v>
      </c>
      <c r="V15" s="17">
        <v>0.24335676061377901</v>
      </c>
      <c r="W15" s="17">
        <v>0.21095339723315601</v>
      </c>
      <c r="X15" s="17">
        <v>0.216147848936392</v>
      </c>
      <c r="Y15" s="17">
        <v>0.17952608351080099</v>
      </c>
      <c r="Z15" s="17">
        <v>0.30205424227139699</v>
      </c>
      <c r="AA15" s="17">
        <v>0.19565573885179399</v>
      </c>
      <c r="AB15" s="17">
        <v>0.203027381735183</v>
      </c>
      <c r="AC15" s="17">
        <v>0.22205137411210199</v>
      </c>
      <c r="AD15" s="17">
        <v>0.27964112500264499</v>
      </c>
      <c r="AE15" s="17"/>
      <c r="AF15" s="17">
        <v>0.29104421991234902</v>
      </c>
      <c r="AG15" s="17">
        <v>0.225153474876092</v>
      </c>
      <c r="AH15" s="17">
        <v>0.15161043758491499</v>
      </c>
      <c r="AI15" s="17">
        <v>0.284779827147499</v>
      </c>
      <c r="AJ15" s="17">
        <v>0.187895309880593</v>
      </c>
      <c r="AK15" s="17"/>
      <c r="AL15" s="17">
        <v>0.22114247933600401</v>
      </c>
      <c r="AM15" s="17">
        <v>0.25687511706461102</v>
      </c>
      <c r="AN15" s="17">
        <v>0.19895694781342399</v>
      </c>
      <c r="AO15" s="17">
        <v>0.28896354655355899</v>
      </c>
      <c r="AP15" s="17">
        <v>0.188762675144411</v>
      </c>
      <c r="AQ15" s="17">
        <v>0.121547317694065</v>
      </c>
      <c r="AR15" s="17"/>
      <c r="AS15" s="17">
        <v>0.280731451940814</v>
      </c>
      <c r="AT15" s="17">
        <v>0.207427735020415</v>
      </c>
      <c r="AU15" s="17">
        <v>0.22585455780438299</v>
      </c>
      <c r="AV15" s="17">
        <v>0.20537639610716599</v>
      </c>
      <c r="AW15" s="17">
        <v>0.25775616615318703</v>
      </c>
      <c r="AX15" s="17"/>
      <c r="AY15" s="17">
        <v>0.29694153248966798</v>
      </c>
      <c r="AZ15" s="17">
        <v>0.19856965706603399</v>
      </c>
      <c r="BA15" s="17">
        <v>0.20123260451261399</v>
      </c>
      <c r="BB15" s="17">
        <v>0.22006503458732701</v>
      </c>
      <c r="BC15" s="17">
        <v>0.176496014033965</v>
      </c>
      <c r="BD15" s="17"/>
      <c r="BE15" s="17">
        <v>0.286284257876044</v>
      </c>
      <c r="BF15" s="17">
        <v>0.27235394766867999</v>
      </c>
      <c r="BG15" s="17">
        <v>0.21642769708141299</v>
      </c>
      <c r="BH15" s="17">
        <v>0.206025522440235</v>
      </c>
      <c r="BI15" s="17"/>
      <c r="BJ15" s="17">
        <v>0.25284083623679998</v>
      </c>
      <c r="BK15" s="17">
        <v>0.27637198545188202</v>
      </c>
      <c r="BL15" s="17">
        <v>0.22932690711225301</v>
      </c>
      <c r="BM15" s="17">
        <v>0.209833871476829</v>
      </c>
      <c r="BN15" s="17"/>
      <c r="BO15" s="17">
        <v>0.25365600781674202</v>
      </c>
      <c r="BP15" s="17">
        <v>0.25291419017793898</v>
      </c>
      <c r="BQ15" s="17">
        <v>0.21401021928377301</v>
      </c>
      <c r="BR15" s="17"/>
      <c r="BS15" s="17">
        <v>0.23180173572173901</v>
      </c>
      <c r="BT15" s="17">
        <v>0.213751904523478</v>
      </c>
      <c r="BU15" s="17"/>
      <c r="BV15" s="17">
        <v>0.17913543863416001</v>
      </c>
      <c r="BW15" s="17">
        <v>0.207896171768883</v>
      </c>
      <c r="BX15" s="17">
        <v>0.30177600316076703</v>
      </c>
      <c r="BY15" s="17"/>
      <c r="BZ15" s="17">
        <v>0.30357332842503099</v>
      </c>
      <c r="CA15" s="17">
        <v>0.298089444735123</v>
      </c>
    </row>
    <row r="16" spans="2:79" ht="43.2" x14ac:dyDescent="0.3">
      <c r="B16" s="18" t="s">
        <v>468</v>
      </c>
      <c r="C16" s="17">
        <v>0.21622321667756</v>
      </c>
      <c r="D16" s="17">
        <v>0.222075873430715</v>
      </c>
      <c r="E16" s="17">
        <v>0.21243608674089901</v>
      </c>
      <c r="F16" s="17"/>
      <c r="G16" s="17">
        <v>0.224314886537193</v>
      </c>
      <c r="H16" s="17">
        <v>0.20004543070543901</v>
      </c>
      <c r="I16" s="17">
        <v>0.22085798065332199</v>
      </c>
      <c r="J16" s="17">
        <v>0.225091461609669</v>
      </c>
      <c r="K16" s="17">
        <v>0.19302195989405799</v>
      </c>
      <c r="L16" s="17">
        <v>0.22851569885224601</v>
      </c>
      <c r="M16" s="17"/>
      <c r="N16" s="17">
        <v>0.22785188928401101</v>
      </c>
      <c r="O16" s="17">
        <v>0.226925424363806</v>
      </c>
      <c r="P16" s="17">
        <v>0.213513117587732</v>
      </c>
      <c r="Q16" s="17">
        <v>0.19524127208103401</v>
      </c>
      <c r="R16" s="17"/>
      <c r="S16" s="17">
        <v>0.21033317323180201</v>
      </c>
      <c r="T16" s="17">
        <v>0.206330329548716</v>
      </c>
      <c r="U16" s="17">
        <v>0.233670388351883</v>
      </c>
      <c r="V16" s="17">
        <v>0.171874082678214</v>
      </c>
      <c r="W16" s="17">
        <v>0.194789331200762</v>
      </c>
      <c r="X16" s="17">
        <v>0.19373570145894101</v>
      </c>
      <c r="Y16" s="17">
        <v>0.25021595301190802</v>
      </c>
      <c r="Z16" s="17">
        <v>0.280764328331087</v>
      </c>
      <c r="AA16" s="17">
        <v>0.195060050704878</v>
      </c>
      <c r="AB16" s="17">
        <v>0.264165147973145</v>
      </c>
      <c r="AC16" s="17">
        <v>0.196739570440676</v>
      </c>
      <c r="AD16" s="17">
        <v>0.28086200410224099</v>
      </c>
      <c r="AE16" s="17"/>
      <c r="AF16" s="17">
        <v>0.25027801801954402</v>
      </c>
      <c r="AG16" s="17">
        <v>0.21006369182024401</v>
      </c>
      <c r="AH16" s="17">
        <v>0.138381237557689</v>
      </c>
      <c r="AI16" s="17">
        <v>0.26805034996159099</v>
      </c>
      <c r="AJ16" s="17">
        <v>0.210225723469913</v>
      </c>
      <c r="AK16" s="17"/>
      <c r="AL16" s="17">
        <v>0.20130800072093</v>
      </c>
      <c r="AM16" s="17">
        <v>0.236244522292618</v>
      </c>
      <c r="AN16" s="17">
        <v>0.19959888212579799</v>
      </c>
      <c r="AO16" s="17">
        <v>0.254717389709679</v>
      </c>
      <c r="AP16" s="17">
        <v>0.21040404576930799</v>
      </c>
      <c r="AQ16" s="17">
        <v>0.21325490095171701</v>
      </c>
      <c r="AR16" s="17"/>
      <c r="AS16" s="17">
        <v>0.23038584114601601</v>
      </c>
      <c r="AT16" s="17">
        <v>0.21872245044535399</v>
      </c>
      <c r="AU16" s="17">
        <v>0.18501081658007201</v>
      </c>
      <c r="AV16" s="17">
        <v>0.221926148868093</v>
      </c>
      <c r="AW16" s="17">
        <v>0.32452293150624101</v>
      </c>
      <c r="AX16" s="17"/>
      <c r="AY16" s="17">
        <v>0.228765426609357</v>
      </c>
      <c r="AZ16" s="17">
        <v>0.19405462008855401</v>
      </c>
      <c r="BA16" s="17">
        <v>0.23182847618914099</v>
      </c>
      <c r="BB16" s="17">
        <v>0.23464177645286899</v>
      </c>
      <c r="BC16" s="17">
        <v>0.239547535577641</v>
      </c>
      <c r="BD16" s="17"/>
      <c r="BE16" s="17">
        <v>0.18025667152581301</v>
      </c>
      <c r="BF16" s="17">
        <v>0.26136964390801998</v>
      </c>
      <c r="BG16" s="17">
        <v>0.21447010649436801</v>
      </c>
      <c r="BH16" s="17">
        <v>0.20087237006836001</v>
      </c>
      <c r="BI16" s="17"/>
      <c r="BJ16" s="17">
        <v>0.22823138291398701</v>
      </c>
      <c r="BK16" s="17">
        <v>0.208789062791542</v>
      </c>
      <c r="BL16" s="17">
        <v>0.22484309598101301</v>
      </c>
      <c r="BM16" s="17">
        <v>0.211799908758946</v>
      </c>
      <c r="BN16" s="17"/>
      <c r="BO16" s="17">
        <v>0.230787561762301</v>
      </c>
      <c r="BP16" s="17">
        <v>0.245448033348244</v>
      </c>
      <c r="BQ16" s="17">
        <v>0.208852022272979</v>
      </c>
      <c r="BR16" s="17"/>
      <c r="BS16" s="17">
        <v>0.22406503364159899</v>
      </c>
      <c r="BT16" s="17">
        <v>0.207751219856462</v>
      </c>
      <c r="BU16" s="17"/>
      <c r="BV16" s="17">
        <v>0.17783096183123501</v>
      </c>
      <c r="BW16" s="17">
        <v>0.208957840660116</v>
      </c>
      <c r="BX16" s="17">
        <v>0.26304971323280701</v>
      </c>
      <c r="BY16" s="17"/>
      <c r="BZ16" s="17">
        <v>0.225136827452319</v>
      </c>
      <c r="CA16" s="17">
        <v>0.247836166817654</v>
      </c>
    </row>
    <row r="17" spans="2:79" ht="28.8" x14ac:dyDescent="0.3">
      <c r="B17" s="18" t="s">
        <v>469</v>
      </c>
      <c r="C17" s="17">
        <v>6.6624267579892302E-2</v>
      </c>
      <c r="D17" s="17">
        <v>7.4816518172862403E-2</v>
      </c>
      <c r="E17" s="17">
        <v>5.8062347607789798E-2</v>
      </c>
      <c r="F17" s="17"/>
      <c r="G17" s="17">
        <v>0.13935134418859699</v>
      </c>
      <c r="H17" s="17">
        <v>9.7164631493277101E-2</v>
      </c>
      <c r="I17" s="17">
        <v>7.7612014100160498E-2</v>
      </c>
      <c r="J17" s="17">
        <v>5.1197961866661403E-2</v>
      </c>
      <c r="K17" s="17">
        <v>4.2315263668428797E-2</v>
      </c>
      <c r="L17" s="17">
        <v>1.3047750139930699E-2</v>
      </c>
      <c r="M17" s="17"/>
      <c r="N17" s="17">
        <v>6.7738548654915798E-2</v>
      </c>
      <c r="O17" s="17">
        <v>6.0143754067164802E-2</v>
      </c>
      <c r="P17" s="17">
        <v>6.8324271714488405E-2</v>
      </c>
      <c r="Q17" s="17">
        <v>7.1997059785257E-2</v>
      </c>
      <c r="R17" s="17"/>
      <c r="S17" s="17">
        <v>0.103183749834168</v>
      </c>
      <c r="T17" s="17">
        <v>6.1312687844538701E-2</v>
      </c>
      <c r="U17" s="17">
        <v>2.0338495899800801E-2</v>
      </c>
      <c r="V17" s="17">
        <v>6.2083097859094501E-2</v>
      </c>
      <c r="W17" s="17">
        <v>0.107067011517234</v>
      </c>
      <c r="X17" s="17">
        <v>7.7945236305637905E-2</v>
      </c>
      <c r="Y17" s="17">
        <v>6.4520999233324897E-2</v>
      </c>
      <c r="Z17" s="17">
        <v>8.7714711444853002E-2</v>
      </c>
      <c r="AA17" s="17">
        <v>4.8677606014470999E-2</v>
      </c>
      <c r="AB17" s="17">
        <v>4.80770354626417E-2</v>
      </c>
      <c r="AC17" s="17">
        <v>6.0137956838589003E-2</v>
      </c>
      <c r="AD17" s="17">
        <v>3.7735285074296701E-2</v>
      </c>
      <c r="AE17" s="17"/>
      <c r="AF17" s="17">
        <v>3.9533411059740599E-2</v>
      </c>
      <c r="AG17" s="17">
        <v>8.2348009415060097E-2</v>
      </c>
      <c r="AH17" s="17">
        <v>5.3014729843838197E-2</v>
      </c>
      <c r="AI17" s="17">
        <v>7.46306544196364E-2</v>
      </c>
      <c r="AJ17" s="17">
        <v>8.7575811608646595E-2</v>
      </c>
      <c r="AK17" s="17"/>
      <c r="AL17" s="17">
        <v>9.5191896555569297E-2</v>
      </c>
      <c r="AM17" s="17">
        <v>5.4088577399730497E-2</v>
      </c>
      <c r="AN17" s="17">
        <v>4.7944172033334703E-2</v>
      </c>
      <c r="AO17" s="17">
        <v>7.2322715103940394E-2</v>
      </c>
      <c r="AP17" s="17">
        <v>5.0074475011481802E-2</v>
      </c>
      <c r="AQ17" s="17">
        <v>4.7361283935223701E-2</v>
      </c>
      <c r="AR17" s="17"/>
      <c r="AS17" s="17">
        <v>5.77100598318704E-2</v>
      </c>
      <c r="AT17" s="17">
        <v>6.0506479804422399E-2</v>
      </c>
      <c r="AU17" s="17">
        <v>7.6028178904355703E-2</v>
      </c>
      <c r="AV17" s="17">
        <v>9.4616994854282502E-2</v>
      </c>
      <c r="AW17" s="17">
        <v>4.9672482897436199E-2</v>
      </c>
      <c r="AX17" s="17"/>
      <c r="AY17" s="17">
        <v>4.0017210235059199E-2</v>
      </c>
      <c r="AZ17" s="17">
        <v>7.0083034740189107E-2</v>
      </c>
      <c r="BA17" s="17">
        <v>6.6338870591555896E-2</v>
      </c>
      <c r="BB17" s="17">
        <v>0.106380102811553</v>
      </c>
      <c r="BC17" s="17">
        <v>8.8639037502962204E-2</v>
      </c>
      <c r="BD17" s="17"/>
      <c r="BE17" s="17">
        <v>0.190672981867828</v>
      </c>
      <c r="BF17" s="17">
        <v>7.9544324920102397E-2</v>
      </c>
      <c r="BG17" s="17">
        <v>6.1089058594300999E-2</v>
      </c>
      <c r="BH17" s="17">
        <v>5.2965539193099903E-2</v>
      </c>
      <c r="BI17" s="17"/>
      <c r="BJ17" s="17">
        <v>0.15448715592466999</v>
      </c>
      <c r="BK17" s="17">
        <v>9.67892563136689E-2</v>
      </c>
      <c r="BL17" s="17">
        <v>5.1072486649537598E-2</v>
      </c>
      <c r="BM17" s="17">
        <v>5.0083654683361498E-2</v>
      </c>
      <c r="BN17" s="17"/>
      <c r="BO17" s="17">
        <v>9.6906646166980803E-2</v>
      </c>
      <c r="BP17" s="17">
        <v>0.102459283721346</v>
      </c>
      <c r="BQ17" s="17">
        <v>5.2967693920221097E-2</v>
      </c>
      <c r="BR17" s="17"/>
      <c r="BS17" s="17">
        <v>5.0632315624380898E-2</v>
      </c>
      <c r="BT17" s="17">
        <v>8.4927617133197797E-2</v>
      </c>
      <c r="BU17" s="17"/>
      <c r="BV17" s="17">
        <v>7.4186984477027595E-2</v>
      </c>
      <c r="BW17" s="17">
        <v>5.1621899289393897E-2</v>
      </c>
      <c r="BX17" s="17">
        <v>8.1219119024579997E-2</v>
      </c>
      <c r="BY17" s="17"/>
      <c r="BZ17" s="17">
        <v>7.2351420794837307E-2</v>
      </c>
      <c r="CA17" s="17">
        <v>8.4663549901841606E-2</v>
      </c>
    </row>
    <row r="18" spans="2:79" x14ac:dyDescent="0.3">
      <c r="B18" s="18" t="s">
        <v>149</v>
      </c>
      <c r="C18" s="17">
        <v>4.6586228104310602E-2</v>
      </c>
      <c r="D18" s="17">
        <v>3.1347417996004601E-2</v>
      </c>
      <c r="E18" s="17">
        <v>6.0651001374767297E-2</v>
      </c>
      <c r="F18" s="17"/>
      <c r="G18" s="17">
        <v>5.1451150251485903E-2</v>
      </c>
      <c r="H18" s="17">
        <v>3.8183595856472803E-2</v>
      </c>
      <c r="I18" s="17">
        <v>4.1364806617777299E-2</v>
      </c>
      <c r="J18" s="17">
        <v>3.7556012610785797E-2</v>
      </c>
      <c r="K18" s="17">
        <v>4.3599846471391403E-2</v>
      </c>
      <c r="L18" s="17">
        <v>6.3764618844954907E-2</v>
      </c>
      <c r="M18" s="17"/>
      <c r="N18" s="17">
        <v>2.8805907488750601E-2</v>
      </c>
      <c r="O18" s="17">
        <v>4.6586549847388997E-2</v>
      </c>
      <c r="P18" s="17">
        <v>5.0128021294133997E-2</v>
      </c>
      <c r="Q18" s="17">
        <v>6.3603586311355695E-2</v>
      </c>
      <c r="R18" s="17"/>
      <c r="S18" s="17">
        <v>2.5243991908446801E-2</v>
      </c>
      <c r="T18" s="17">
        <v>6.7739861078123895E-2</v>
      </c>
      <c r="U18" s="17">
        <v>7.61197974049478E-2</v>
      </c>
      <c r="V18" s="17">
        <v>5.2607240123497198E-2</v>
      </c>
      <c r="W18" s="17">
        <v>1.4740640440488201E-2</v>
      </c>
      <c r="X18" s="17">
        <v>4.6181291377752599E-2</v>
      </c>
      <c r="Y18" s="17">
        <v>5.3013916771875801E-2</v>
      </c>
      <c r="Z18" s="17">
        <v>1.2969167643849699E-2</v>
      </c>
      <c r="AA18" s="17">
        <v>6.3896092241328806E-2</v>
      </c>
      <c r="AB18" s="17">
        <v>3.74132384733065E-2</v>
      </c>
      <c r="AC18" s="17">
        <v>5.04145177289297E-2</v>
      </c>
      <c r="AD18" s="17">
        <v>1.82026147795382E-2</v>
      </c>
      <c r="AE18" s="17"/>
      <c r="AF18" s="17">
        <v>6.0832513758245499E-2</v>
      </c>
      <c r="AG18" s="17">
        <v>3.6687671289731202E-2</v>
      </c>
      <c r="AH18" s="17">
        <v>3.5053201159365402E-2</v>
      </c>
      <c r="AI18" s="17">
        <v>2.6974953031049301E-2</v>
      </c>
      <c r="AJ18" s="17">
        <v>4.8199983888319697E-2</v>
      </c>
      <c r="AK18" s="17"/>
      <c r="AL18" s="17">
        <v>3.40923662076002E-2</v>
      </c>
      <c r="AM18" s="17">
        <v>4.9392989790625397E-2</v>
      </c>
      <c r="AN18" s="17">
        <v>1.5446909860623999E-2</v>
      </c>
      <c r="AO18" s="17">
        <v>2.4527313707435199E-2</v>
      </c>
      <c r="AP18" s="17">
        <v>5.5687020746808299E-2</v>
      </c>
      <c r="AQ18" s="17">
        <v>0.14037928579439299</v>
      </c>
      <c r="AR18" s="17"/>
      <c r="AS18" s="17">
        <v>2.0692757559832301E-2</v>
      </c>
      <c r="AT18" s="17">
        <v>3.91808966873829E-2</v>
      </c>
      <c r="AU18" s="17">
        <v>7.8795030304497596E-2</v>
      </c>
      <c r="AV18" s="17">
        <v>5.7253603616111003E-2</v>
      </c>
      <c r="AW18" s="17">
        <v>0</v>
      </c>
      <c r="AX18" s="17"/>
      <c r="AY18" s="17">
        <v>2.7984790626700701E-2</v>
      </c>
      <c r="AZ18" s="17">
        <v>4.8680015038565103E-2</v>
      </c>
      <c r="BA18" s="17">
        <v>6.6047032319047405E-2</v>
      </c>
      <c r="BB18" s="17">
        <v>2.0357329783453601E-2</v>
      </c>
      <c r="BC18" s="17">
        <v>6.9233098015463901E-2</v>
      </c>
      <c r="BD18" s="17"/>
      <c r="BE18" s="17">
        <v>3.9972120591350198E-2</v>
      </c>
      <c r="BF18" s="17">
        <v>3.5604674866711601E-2</v>
      </c>
      <c r="BG18" s="17">
        <v>3.41859319877773E-2</v>
      </c>
      <c r="BH18" s="17">
        <v>6.8393807563031303E-2</v>
      </c>
      <c r="BI18" s="17"/>
      <c r="BJ18" s="17">
        <v>2.15417662201004E-2</v>
      </c>
      <c r="BK18" s="17">
        <v>3.2657362438555299E-2</v>
      </c>
      <c r="BL18" s="17">
        <v>2.8726646211266599E-2</v>
      </c>
      <c r="BM18" s="17">
        <v>6.1224416121045303E-2</v>
      </c>
      <c r="BN18" s="17"/>
      <c r="BO18" s="17">
        <v>2.48687992736185E-2</v>
      </c>
      <c r="BP18" s="17">
        <v>2.3989069621476299E-2</v>
      </c>
      <c r="BQ18" s="17">
        <v>5.4147784103619201E-2</v>
      </c>
      <c r="BR18" s="17"/>
      <c r="BS18" s="17">
        <v>4.9801975956849903E-2</v>
      </c>
      <c r="BT18" s="17">
        <v>4.1734503475717499E-2</v>
      </c>
      <c r="BU18" s="17"/>
      <c r="BV18" s="17">
        <v>3.4379109520075703E-2</v>
      </c>
      <c r="BW18" s="17">
        <v>5.6784092819159498E-2</v>
      </c>
      <c r="BX18" s="17">
        <v>2.01180137987821E-2</v>
      </c>
      <c r="BY18" s="17"/>
      <c r="BZ18" s="17">
        <v>2.2110790935074402E-2</v>
      </c>
      <c r="CA18" s="17">
        <v>2.4605859272029199E-2</v>
      </c>
    </row>
    <row r="19" spans="2:79" x14ac:dyDescent="0.3">
      <c r="B19" s="18" t="s">
        <v>104</v>
      </c>
      <c r="C19" s="19">
        <v>9.1012223493647806E-2</v>
      </c>
      <c r="D19" s="19">
        <v>9.4661469912903001E-2</v>
      </c>
      <c r="E19" s="19">
        <v>8.8261697206630393E-2</v>
      </c>
      <c r="F19" s="19"/>
      <c r="G19" s="19">
        <v>4.20361971098396E-2</v>
      </c>
      <c r="H19" s="19">
        <v>7.6948330642730503E-2</v>
      </c>
      <c r="I19" s="19">
        <v>8.7514571884385703E-2</v>
      </c>
      <c r="J19" s="19">
        <v>7.2862409281445398E-2</v>
      </c>
      <c r="K19" s="19">
        <v>0.118570296383655</v>
      </c>
      <c r="L19" s="19">
        <v>0.134359622259451</v>
      </c>
      <c r="M19" s="19"/>
      <c r="N19" s="19">
        <v>0.104294591315138</v>
      </c>
      <c r="O19" s="19">
        <v>8.82113631856348E-2</v>
      </c>
      <c r="P19" s="19">
        <v>7.9823072826199798E-2</v>
      </c>
      <c r="Q19" s="19">
        <v>8.92110975159493E-2</v>
      </c>
      <c r="R19" s="19"/>
      <c r="S19" s="19">
        <v>0.101834460247734</v>
      </c>
      <c r="T19" s="19">
        <v>9.9025740413952401E-2</v>
      </c>
      <c r="U19" s="19">
        <v>8.4668174109710295E-2</v>
      </c>
      <c r="V19" s="19">
        <v>0.11036382312495201</v>
      </c>
      <c r="W19" s="19">
        <v>0.103615758124334</v>
      </c>
      <c r="X19" s="19">
        <v>0.10966991460365801</v>
      </c>
      <c r="Y19" s="19">
        <v>6.8219119440596401E-2</v>
      </c>
      <c r="Z19" s="19">
        <v>5.2958698264501398E-2</v>
      </c>
      <c r="AA19" s="19">
        <v>8.5931163378997602E-2</v>
      </c>
      <c r="AB19" s="19">
        <v>7.7884339636487804E-2</v>
      </c>
      <c r="AC19" s="19">
        <v>7.4334658830816996E-2</v>
      </c>
      <c r="AD19" s="19">
        <v>7.6512543852509496E-2</v>
      </c>
      <c r="AE19" s="19"/>
      <c r="AF19" s="19">
        <v>7.8316531766771197E-2</v>
      </c>
      <c r="AG19" s="19">
        <v>0.108137419418028</v>
      </c>
      <c r="AH19" s="19">
        <v>0.144252337802076</v>
      </c>
      <c r="AI19" s="19">
        <v>4.5526719348916299E-2</v>
      </c>
      <c r="AJ19" s="19">
        <v>4.17488653130915E-2</v>
      </c>
      <c r="AK19" s="19"/>
      <c r="AL19" s="19">
        <v>0.117343167421304</v>
      </c>
      <c r="AM19" s="19">
        <v>9.0612066417936496E-2</v>
      </c>
      <c r="AN19" s="19">
        <v>0.123028442914113</v>
      </c>
      <c r="AO19" s="19">
        <v>5.2822720144901802E-2</v>
      </c>
      <c r="AP19" s="19">
        <v>6.89935580035555E-2</v>
      </c>
      <c r="AQ19" s="19">
        <v>8.0774233609274201E-2</v>
      </c>
      <c r="AR19" s="19"/>
      <c r="AS19" s="19">
        <v>9.9931029368945795E-2</v>
      </c>
      <c r="AT19" s="19">
        <v>9.5571118543249706E-2</v>
      </c>
      <c r="AU19" s="19">
        <v>9.0771016353708198E-2</v>
      </c>
      <c r="AV19" s="19">
        <v>3.7507322388675803E-2</v>
      </c>
      <c r="AW19" s="19">
        <v>0.183823739422071</v>
      </c>
      <c r="AX19" s="19"/>
      <c r="AY19" s="19">
        <v>0.105724370885231</v>
      </c>
      <c r="AZ19" s="19">
        <v>9.9864637799636793E-2</v>
      </c>
      <c r="BA19" s="19">
        <v>7.6225571911505502E-2</v>
      </c>
      <c r="BB19" s="19">
        <v>7.8258652139144694E-2</v>
      </c>
      <c r="BC19" s="19">
        <v>2.8847747417518901E-2</v>
      </c>
      <c r="BD19" s="19"/>
      <c r="BE19" s="19">
        <v>3.42021616333728E-2</v>
      </c>
      <c r="BF19" s="19">
        <v>5.7860212035983301E-2</v>
      </c>
      <c r="BG19" s="19">
        <v>7.9011652662002593E-2</v>
      </c>
      <c r="BH19" s="19">
        <v>0.13685784895955</v>
      </c>
      <c r="BI19" s="19"/>
      <c r="BJ19" s="19">
        <v>4.0152255893857597E-2</v>
      </c>
      <c r="BK19" s="19">
        <v>6.7455584131656005E-2</v>
      </c>
      <c r="BL19" s="19">
        <v>8.6257435575168601E-2</v>
      </c>
      <c r="BM19" s="19">
        <v>0.10678254645662701</v>
      </c>
      <c r="BN19" s="19"/>
      <c r="BO19" s="19">
        <v>5.28754372509583E-2</v>
      </c>
      <c r="BP19" s="19">
        <v>4.83219270702578E-2</v>
      </c>
      <c r="BQ19" s="19">
        <v>0.10461526269944001</v>
      </c>
      <c r="BR19" s="19"/>
      <c r="BS19" s="19">
        <v>0.10590332199359299</v>
      </c>
      <c r="BT19" s="19">
        <v>7.1567960116921694E-2</v>
      </c>
      <c r="BU19" s="19"/>
      <c r="BV19" s="19">
        <v>0.119727027376623</v>
      </c>
      <c r="BW19" s="19">
        <v>9.7277399989308205E-2</v>
      </c>
      <c r="BX19" s="19">
        <v>6.0994130375618801E-2</v>
      </c>
      <c r="BY19" s="19"/>
      <c r="BZ19" s="19">
        <v>8.6629304357058706E-2</v>
      </c>
      <c r="CA19" s="19">
        <v>6.3884729029053802E-2</v>
      </c>
    </row>
    <row r="20" spans="2:79" x14ac:dyDescent="0.3">
      <c r="B20" s="16"/>
    </row>
    <row r="21" spans="2:79" x14ac:dyDescent="0.3">
      <c r="B21" t="s">
        <v>108</v>
      </c>
    </row>
    <row r="22" spans="2:79" x14ac:dyDescent="0.3">
      <c r="B22" t="s">
        <v>109</v>
      </c>
    </row>
    <row r="24" spans="2:79" x14ac:dyDescent="0.3">
      <c r="B24"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ht="43.2" x14ac:dyDescent="0.3">
      <c r="B9" s="18" t="s">
        <v>471</v>
      </c>
      <c r="C9" s="17">
        <v>0.44362218032638501</v>
      </c>
      <c r="D9" s="17">
        <v>0.447461099922287</v>
      </c>
      <c r="E9" s="17">
        <v>0.43883983735876803</v>
      </c>
      <c r="F9" s="17"/>
      <c r="G9" s="17">
        <v>0.39969508846460899</v>
      </c>
      <c r="H9" s="17">
        <v>0.41825926800263302</v>
      </c>
      <c r="I9" s="17">
        <v>0.41600192066084801</v>
      </c>
      <c r="J9" s="17">
        <v>0.422842612946284</v>
      </c>
      <c r="K9" s="17">
        <v>0.46285206764640402</v>
      </c>
      <c r="L9" s="17">
        <v>0.52010524822090598</v>
      </c>
      <c r="M9" s="17"/>
      <c r="N9" s="17">
        <v>0.48715738445212198</v>
      </c>
      <c r="O9" s="17">
        <v>0.459596136509688</v>
      </c>
      <c r="P9" s="17">
        <v>0.37903648125466899</v>
      </c>
      <c r="Q9" s="17">
        <v>0.42954215645909999</v>
      </c>
      <c r="R9" s="17"/>
      <c r="S9" s="17">
        <v>0.42424483382341199</v>
      </c>
      <c r="T9" s="17">
        <v>0.51682696286724605</v>
      </c>
      <c r="U9" s="17">
        <v>0.50485138436675503</v>
      </c>
      <c r="V9" s="17">
        <v>0.444738296974799</v>
      </c>
      <c r="W9" s="17">
        <v>0.44067507330754402</v>
      </c>
      <c r="X9" s="17">
        <v>0.42641780955668901</v>
      </c>
      <c r="Y9" s="17">
        <v>0.39486205633486299</v>
      </c>
      <c r="Z9" s="17">
        <v>0.50457019222559396</v>
      </c>
      <c r="AA9" s="17">
        <v>0.38544709251676901</v>
      </c>
      <c r="AB9" s="17">
        <v>0.46335581503219903</v>
      </c>
      <c r="AC9" s="17">
        <v>0.37553582320193901</v>
      </c>
      <c r="AD9" s="17">
        <v>0.42603565748637301</v>
      </c>
      <c r="AE9" s="17"/>
      <c r="AF9" s="17">
        <v>0.42001795739837999</v>
      </c>
      <c r="AG9" s="17">
        <v>0.49388817004205698</v>
      </c>
      <c r="AH9" s="17">
        <v>0.55135721375103697</v>
      </c>
      <c r="AI9" s="17">
        <v>0.31906398968667299</v>
      </c>
      <c r="AJ9" s="17">
        <v>0.48710790413937</v>
      </c>
      <c r="AK9" s="17"/>
      <c r="AL9" s="17">
        <v>0.54068225291799699</v>
      </c>
      <c r="AM9" s="17">
        <v>0.425462174398689</v>
      </c>
      <c r="AN9" s="17">
        <v>0.48832614260166501</v>
      </c>
      <c r="AO9" s="17">
        <v>0.33013048676614698</v>
      </c>
      <c r="AP9" s="17">
        <v>0.55532257143618102</v>
      </c>
      <c r="AQ9" s="17">
        <v>0.40673343335988199</v>
      </c>
      <c r="AR9" s="17"/>
      <c r="AS9" s="17">
        <v>0.51922104057432406</v>
      </c>
      <c r="AT9" s="17">
        <v>0.440348173944271</v>
      </c>
      <c r="AU9" s="17">
        <v>0.41404576919917602</v>
      </c>
      <c r="AV9" s="17">
        <v>0.38640748233287903</v>
      </c>
      <c r="AW9" s="17">
        <v>0.55943205250185601</v>
      </c>
      <c r="AX9" s="17"/>
      <c r="AY9" s="17">
        <v>0.48377346811727201</v>
      </c>
      <c r="AZ9" s="17">
        <v>0.44552087036844001</v>
      </c>
      <c r="BA9" s="17">
        <v>0.42993521063034501</v>
      </c>
      <c r="BB9" s="17">
        <v>0.40060935664767</v>
      </c>
      <c r="BC9" s="17">
        <v>0.42215022550866799</v>
      </c>
      <c r="BD9" s="17"/>
      <c r="BE9" s="17">
        <v>0.34004097336748301</v>
      </c>
      <c r="BF9" s="17">
        <v>0.40369702422409198</v>
      </c>
      <c r="BG9" s="17">
        <v>0.47288714570704998</v>
      </c>
      <c r="BH9" s="17">
        <v>0.442050204822383</v>
      </c>
      <c r="BI9" s="17"/>
      <c r="BJ9" s="17">
        <v>0.33182543257522801</v>
      </c>
      <c r="BK9" s="17">
        <v>0.49137547902815398</v>
      </c>
      <c r="BL9" s="17">
        <v>0.48468393315984398</v>
      </c>
      <c r="BM9" s="17">
        <v>0.44529913310321401</v>
      </c>
      <c r="BN9" s="17"/>
      <c r="BO9" s="17">
        <v>0.42693420195111997</v>
      </c>
      <c r="BP9" s="17">
        <v>0.414999640654864</v>
      </c>
      <c r="BQ9" s="17">
        <v>0.45533328389656902</v>
      </c>
      <c r="BR9" s="17"/>
      <c r="BS9" s="17">
        <v>0.44922678162412999</v>
      </c>
      <c r="BT9" s="17">
        <v>0.43598870574587301</v>
      </c>
      <c r="BU9" s="17"/>
      <c r="BV9" s="17">
        <v>0.52231192756501699</v>
      </c>
      <c r="BW9" s="17">
        <v>0.43286119573501902</v>
      </c>
      <c r="BX9" s="17">
        <v>0.421697743944006</v>
      </c>
      <c r="BY9" s="17"/>
      <c r="BZ9" s="17">
        <v>0.42454195883275803</v>
      </c>
      <c r="CA9" s="17">
        <v>0.40402486058272202</v>
      </c>
    </row>
    <row r="10" spans="2:79" ht="43.2" x14ac:dyDescent="0.3">
      <c r="B10" s="18" t="s">
        <v>472</v>
      </c>
      <c r="C10" s="17">
        <v>0.42015788042004298</v>
      </c>
      <c r="D10" s="17">
        <v>0.411025492812716</v>
      </c>
      <c r="E10" s="17">
        <v>0.42977391232954398</v>
      </c>
      <c r="F10" s="17"/>
      <c r="G10" s="17">
        <v>0.41816242481166299</v>
      </c>
      <c r="H10" s="17">
        <v>0.39396967177474101</v>
      </c>
      <c r="I10" s="17">
        <v>0.37812609989663998</v>
      </c>
      <c r="J10" s="17">
        <v>0.41422170931836899</v>
      </c>
      <c r="K10" s="17">
        <v>0.39370924949631297</v>
      </c>
      <c r="L10" s="17">
        <v>0.49946393762842001</v>
      </c>
      <c r="M10" s="17"/>
      <c r="N10" s="17">
        <v>0.49048203183358102</v>
      </c>
      <c r="O10" s="17">
        <v>0.42609723353717499</v>
      </c>
      <c r="P10" s="17">
        <v>0.37825439363094998</v>
      </c>
      <c r="Q10" s="17">
        <v>0.36921156552235701</v>
      </c>
      <c r="R10" s="17"/>
      <c r="S10" s="17">
        <v>0.38546928480338299</v>
      </c>
      <c r="T10" s="17">
        <v>0.45930975637101701</v>
      </c>
      <c r="U10" s="17">
        <v>0.49737828824124902</v>
      </c>
      <c r="V10" s="17">
        <v>0.40953353408690202</v>
      </c>
      <c r="W10" s="17">
        <v>0.41889651656557902</v>
      </c>
      <c r="X10" s="17">
        <v>0.45249259541933301</v>
      </c>
      <c r="Y10" s="17">
        <v>0.38960827273017901</v>
      </c>
      <c r="Z10" s="17">
        <v>0.43374825944597201</v>
      </c>
      <c r="AA10" s="17">
        <v>0.41469688464735699</v>
      </c>
      <c r="AB10" s="17">
        <v>0.40993624186279698</v>
      </c>
      <c r="AC10" s="17">
        <v>0.30965016372290399</v>
      </c>
      <c r="AD10" s="17">
        <v>0.44337463137059702</v>
      </c>
      <c r="AE10" s="17"/>
      <c r="AF10" s="17">
        <v>0.39101403378177502</v>
      </c>
      <c r="AG10" s="17">
        <v>0.46866953601621097</v>
      </c>
      <c r="AH10" s="17">
        <v>0.48938657681671599</v>
      </c>
      <c r="AI10" s="17">
        <v>0.31557534244925201</v>
      </c>
      <c r="AJ10" s="17">
        <v>0.47157573772095301</v>
      </c>
      <c r="AK10" s="17"/>
      <c r="AL10" s="17">
        <v>0.49440066080545197</v>
      </c>
      <c r="AM10" s="17">
        <v>0.40838304534866299</v>
      </c>
      <c r="AN10" s="17">
        <v>0.49224918680887803</v>
      </c>
      <c r="AO10" s="17">
        <v>0.31244018646385502</v>
      </c>
      <c r="AP10" s="17">
        <v>0.51173721355790502</v>
      </c>
      <c r="AQ10" s="17">
        <v>0.41397969114143202</v>
      </c>
      <c r="AR10" s="17"/>
      <c r="AS10" s="17">
        <v>0.50692094480408501</v>
      </c>
      <c r="AT10" s="17">
        <v>0.42307849157112498</v>
      </c>
      <c r="AU10" s="17">
        <v>0.37266015419089998</v>
      </c>
      <c r="AV10" s="17">
        <v>0.381092714152789</v>
      </c>
      <c r="AW10" s="17">
        <v>0.35510569110114099</v>
      </c>
      <c r="AX10" s="17"/>
      <c r="AY10" s="17">
        <v>0.47919917458996503</v>
      </c>
      <c r="AZ10" s="17">
        <v>0.42879901281057597</v>
      </c>
      <c r="BA10" s="17">
        <v>0.35861928456064401</v>
      </c>
      <c r="BB10" s="17">
        <v>0.41148390083769698</v>
      </c>
      <c r="BC10" s="17">
        <v>0.33653020727397798</v>
      </c>
      <c r="BD10" s="17"/>
      <c r="BE10" s="17">
        <v>0.33288414241471098</v>
      </c>
      <c r="BF10" s="17">
        <v>0.392424099588779</v>
      </c>
      <c r="BG10" s="17">
        <v>0.43306791388284599</v>
      </c>
      <c r="BH10" s="17">
        <v>0.435451772305193</v>
      </c>
      <c r="BI10" s="17"/>
      <c r="BJ10" s="17">
        <v>0.28169218300547599</v>
      </c>
      <c r="BK10" s="17">
        <v>0.46896422093583101</v>
      </c>
      <c r="BL10" s="17">
        <v>0.43728532587669999</v>
      </c>
      <c r="BM10" s="17">
        <v>0.43718085181719002</v>
      </c>
      <c r="BN10" s="17"/>
      <c r="BO10" s="17">
        <v>0.382254924528176</v>
      </c>
      <c r="BP10" s="17">
        <v>0.395251161764064</v>
      </c>
      <c r="BQ10" s="17">
        <v>0.43447675128705698</v>
      </c>
      <c r="BR10" s="17"/>
      <c r="BS10" s="17">
        <v>0.42858752514951798</v>
      </c>
      <c r="BT10" s="17">
        <v>0.41124391095393797</v>
      </c>
      <c r="BU10" s="17"/>
      <c r="BV10" s="17">
        <v>0.49114469855962001</v>
      </c>
      <c r="BW10" s="17">
        <v>0.40887456583064102</v>
      </c>
      <c r="BX10" s="17">
        <v>0.40018142133332602</v>
      </c>
      <c r="BY10" s="17"/>
      <c r="BZ10" s="17">
        <v>0.41687129636772402</v>
      </c>
      <c r="CA10" s="17">
        <v>0.377303299583852</v>
      </c>
    </row>
    <row r="11" spans="2:79" ht="43.2" x14ac:dyDescent="0.3">
      <c r="B11" s="18" t="s">
        <v>473</v>
      </c>
      <c r="C11" s="17">
        <v>0.30525076783599497</v>
      </c>
      <c r="D11" s="17">
        <v>0.29225279437477503</v>
      </c>
      <c r="E11" s="17">
        <v>0.31871484567074698</v>
      </c>
      <c r="F11" s="17"/>
      <c r="G11" s="17">
        <v>0.304010078507644</v>
      </c>
      <c r="H11" s="17">
        <v>0.28872931552845998</v>
      </c>
      <c r="I11" s="17">
        <v>0.27648267830617301</v>
      </c>
      <c r="J11" s="17">
        <v>0.28434344133692102</v>
      </c>
      <c r="K11" s="17">
        <v>0.31239786327832397</v>
      </c>
      <c r="L11" s="17">
        <v>0.35514461975891598</v>
      </c>
      <c r="M11" s="17"/>
      <c r="N11" s="17">
        <v>0.35649129193705698</v>
      </c>
      <c r="O11" s="17">
        <v>0.32352612634745598</v>
      </c>
      <c r="P11" s="17">
        <v>0.235134480535825</v>
      </c>
      <c r="Q11" s="17">
        <v>0.292953519655407</v>
      </c>
      <c r="R11" s="17"/>
      <c r="S11" s="17">
        <v>0.29129823052081</v>
      </c>
      <c r="T11" s="17">
        <v>0.35885573758246297</v>
      </c>
      <c r="U11" s="17">
        <v>0.308482335069796</v>
      </c>
      <c r="V11" s="17">
        <v>0.29414204218032802</v>
      </c>
      <c r="W11" s="17">
        <v>0.336680286343013</v>
      </c>
      <c r="X11" s="17">
        <v>0.30317234038521301</v>
      </c>
      <c r="Y11" s="17">
        <v>0.273254219407979</v>
      </c>
      <c r="Z11" s="17">
        <v>0.35003730058456101</v>
      </c>
      <c r="AA11" s="17">
        <v>0.33175553828363802</v>
      </c>
      <c r="AB11" s="17">
        <v>0.231956169664329</v>
      </c>
      <c r="AC11" s="17">
        <v>0.26664546749715301</v>
      </c>
      <c r="AD11" s="17">
        <v>0.30928110949825</v>
      </c>
      <c r="AE11" s="17"/>
      <c r="AF11" s="17">
        <v>0.29001790027452801</v>
      </c>
      <c r="AG11" s="17">
        <v>0.34164088952049898</v>
      </c>
      <c r="AH11" s="17">
        <v>0.3737571985664</v>
      </c>
      <c r="AI11" s="17">
        <v>0.18097735127567199</v>
      </c>
      <c r="AJ11" s="17">
        <v>0.35754460654203102</v>
      </c>
      <c r="AK11" s="17"/>
      <c r="AL11" s="17">
        <v>0.35814572243833298</v>
      </c>
      <c r="AM11" s="17">
        <v>0.317843178779737</v>
      </c>
      <c r="AN11" s="17">
        <v>0.40336319133034099</v>
      </c>
      <c r="AO11" s="17">
        <v>0.21372802271393901</v>
      </c>
      <c r="AP11" s="17">
        <v>0.36501700193754399</v>
      </c>
      <c r="AQ11" s="17">
        <v>0.27701984627091703</v>
      </c>
      <c r="AR11" s="17"/>
      <c r="AS11" s="17">
        <v>0.37360232795602</v>
      </c>
      <c r="AT11" s="17">
        <v>0.314341535113699</v>
      </c>
      <c r="AU11" s="17">
        <v>0.26660692579462902</v>
      </c>
      <c r="AV11" s="17">
        <v>0.22591561904677501</v>
      </c>
      <c r="AW11" s="17">
        <v>0.355069757527611</v>
      </c>
      <c r="AX11" s="17"/>
      <c r="AY11" s="17">
        <v>0.34649442053523899</v>
      </c>
      <c r="AZ11" s="17">
        <v>0.28923506861434101</v>
      </c>
      <c r="BA11" s="17">
        <v>0.301645620954205</v>
      </c>
      <c r="BB11" s="17">
        <v>0.29813544085453503</v>
      </c>
      <c r="BC11" s="17">
        <v>0.21602362175760001</v>
      </c>
      <c r="BD11" s="17"/>
      <c r="BE11" s="17">
        <v>0.24169316460423901</v>
      </c>
      <c r="BF11" s="17">
        <v>0.27496820276155398</v>
      </c>
      <c r="BG11" s="17">
        <v>0.311112770633382</v>
      </c>
      <c r="BH11" s="17">
        <v>0.32783773308174702</v>
      </c>
      <c r="BI11" s="17"/>
      <c r="BJ11" s="17">
        <v>0.18784674108105201</v>
      </c>
      <c r="BK11" s="17">
        <v>0.32262706249312501</v>
      </c>
      <c r="BL11" s="17">
        <v>0.316857429859981</v>
      </c>
      <c r="BM11" s="17">
        <v>0.32620094701772101</v>
      </c>
      <c r="BN11" s="17"/>
      <c r="BO11" s="17">
        <v>0.26754164485878101</v>
      </c>
      <c r="BP11" s="17">
        <v>0.29187517072485403</v>
      </c>
      <c r="BQ11" s="17">
        <v>0.31632848023822702</v>
      </c>
      <c r="BR11" s="17"/>
      <c r="BS11" s="17">
        <v>0.32095505219472897</v>
      </c>
      <c r="BT11" s="17">
        <v>0.28416155986303498</v>
      </c>
      <c r="BU11" s="17"/>
      <c r="BV11" s="17">
        <v>0.34103092438825799</v>
      </c>
      <c r="BW11" s="17">
        <v>0.30385377391275997</v>
      </c>
      <c r="BX11" s="17">
        <v>0.30041264974272502</v>
      </c>
      <c r="BY11" s="17"/>
      <c r="BZ11" s="17">
        <v>0.31239421226914899</v>
      </c>
      <c r="CA11" s="17">
        <v>0.26635240156606199</v>
      </c>
    </row>
    <row r="12" spans="2:79" ht="72" x14ac:dyDescent="0.3">
      <c r="B12" s="18" t="s">
        <v>474</v>
      </c>
      <c r="C12" s="17">
        <v>0.30347700046576598</v>
      </c>
      <c r="D12" s="17">
        <v>0.321854341297383</v>
      </c>
      <c r="E12" s="17">
        <v>0.28530423838678598</v>
      </c>
      <c r="F12" s="17"/>
      <c r="G12" s="17">
        <v>0.30449472886559997</v>
      </c>
      <c r="H12" s="17">
        <v>0.29651741089510197</v>
      </c>
      <c r="I12" s="17">
        <v>0.30262656359728202</v>
      </c>
      <c r="J12" s="17">
        <v>0.27875292176446698</v>
      </c>
      <c r="K12" s="17">
        <v>0.30322894782863802</v>
      </c>
      <c r="L12" s="17">
        <v>0.32942855008057897</v>
      </c>
      <c r="M12" s="17"/>
      <c r="N12" s="17">
        <v>0.30737806014632801</v>
      </c>
      <c r="O12" s="17">
        <v>0.323253682436067</v>
      </c>
      <c r="P12" s="17">
        <v>0.27926830668468899</v>
      </c>
      <c r="Q12" s="17">
        <v>0.297692522258234</v>
      </c>
      <c r="R12" s="17"/>
      <c r="S12" s="17">
        <v>0.30588160920397101</v>
      </c>
      <c r="T12" s="17">
        <v>0.35530934237331802</v>
      </c>
      <c r="U12" s="17">
        <v>0.28821302085436301</v>
      </c>
      <c r="V12" s="17">
        <v>0.275690476826639</v>
      </c>
      <c r="W12" s="17">
        <v>0.29096994440601398</v>
      </c>
      <c r="X12" s="17">
        <v>0.295615870641599</v>
      </c>
      <c r="Y12" s="17">
        <v>0.28296232220463402</v>
      </c>
      <c r="Z12" s="17">
        <v>0.34126620632643401</v>
      </c>
      <c r="AA12" s="17">
        <v>0.29485290243687901</v>
      </c>
      <c r="AB12" s="17">
        <v>0.30601566980665101</v>
      </c>
      <c r="AC12" s="17">
        <v>0.266848571615799</v>
      </c>
      <c r="AD12" s="17">
        <v>0.33507426413187702</v>
      </c>
      <c r="AE12" s="17"/>
      <c r="AF12" s="17">
        <v>0.27180189900768298</v>
      </c>
      <c r="AG12" s="17">
        <v>0.35981068906733799</v>
      </c>
      <c r="AH12" s="17">
        <v>0.35449865472694497</v>
      </c>
      <c r="AI12" s="17">
        <v>0.155082239480479</v>
      </c>
      <c r="AJ12" s="17">
        <v>0.32922630933221098</v>
      </c>
      <c r="AK12" s="17"/>
      <c r="AL12" s="17">
        <v>0.41551540680431398</v>
      </c>
      <c r="AM12" s="17">
        <v>0.26170531583066697</v>
      </c>
      <c r="AN12" s="17">
        <v>0.343490825305171</v>
      </c>
      <c r="AO12" s="17">
        <v>0.215118664997279</v>
      </c>
      <c r="AP12" s="17">
        <v>0.34310034365221498</v>
      </c>
      <c r="AQ12" s="17">
        <v>0.25490737239851602</v>
      </c>
      <c r="AR12" s="17"/>
      <c r="AS12" s="17">
        <v>0.38402151582769101</v>
      </c>
      <c r="AT12" s="17">
        <v>0.27232324037327998</v>
      </c>
      <c r="AU12" s="17">
        <v>0.30534615963767398</v>
      </c>
      <c r="AV12" s="17">
        <v>0.30007000490408198</v>
      </c>
      <c r="AW12" s="17">
        <v>0.381973117863522</v>
      </c>
      <c r="AX12" s="17"/>
      <c r="AY12" s="17">
        <v>0.31663581537288499</v>
      </c>
      <c r="AZ12" s="17">
        <v>0.312136162994467</v>
      </c>
      <c r="BA12" s="17">
        <v>0.27443306154115898</v>
      </c>
      <c r="BB12" s="17">
        <v>0.31163523421668798</v>
      </c>
      <c r="BC12" s="17">
        <v>0.29314766485461902</v>
      </c>
      <c r="BD12" s="17"/>
      <c r="BE12" s="17">
        <v>0.316774745644747</v>
      </c>
      <c r="BF12" s="17">
        <v>0.27673602070883702</v>
      </c>
      <c r="BG12" s="17">
        <v>0.31133701997746799</v>
      </c>
      <c r="BH12" s="17">
        <v>0.31044662125449402</v>
      </c>
      <c r="BI12" s="17"/>
      <c r="BJ12" s="17">
        <v>0.23102600778872301</v>
      </c>
      <c r="BK12" s="17">
        <v>0.40155945971116402</v>
      </c>
      <c r="BL12" s="17">
        <v>0.27422571333068302</v>
      </c>
      <c r="BM12" s="17">
        <v>0.32317900105333502</v>
      </c>
      <c r="BN12" s="17"/>
      <c r="BO12" s="17">
        <v>0.30751978477260999</v>
      </c>
      <c r="BP12" s="17">
        <v>0.28423820906879999</v>
      </c>
      <c r="BQ12" s="17">
        <v>0.30789724418986902</v>
      </c>
      <c r="BR12" s="17"/>
      <c r="BS12" s="17">
        <v>0.318121853533399</v>
      </c>
      <c r="BT12" s="17">
        <v>0.28696635140481203</v>
      </c>
      <c r="BU12" s="17"/>
      <c r="BV12" s="17">
        <v>0.41136013440091901</v>
      </c>
      <c r="BW12" s="17">
        <v>0.26467867467127698</v>
      </c>
      <c r="BX12" s="17">
        <v>0.28403997836039802</v>
      </c>
      <c r="BY12" s="17"/>
      <c r="BZ12" s="17">
        <v>0.32175003470535701</v>
      </c>
      <c r="CA12" s="17">
        <v>0.28806664799002102</v>
      </c>
    </row>
    <row r="13" spans="2:79" ht="57.6" x14ac:dyDescent="0.3">
      <c r="B13" s="18" t="s">
        <v>475</v>
      </c>
      <c r="C13" s="17">
        <v>0.29726685910685102</v>
      </c>
      <c r="D13" s="17">
        <v>0.29679959314439303</v>
      </c>
      <c r="E13" s="17">
        <v>0.29640435902214202</v>
      </c>
      <c r="F13" s="17"/>
      <c r="G13" s="17">
        <v>0.29830659033656898</v>
      </c>
      <c r="H13" s="17">
        <v>0.35141822094241398</v>
      </c>
      <c r="I13" s="17">
        <v>0.28963896785808102</v>
      </c>
      <c r="J13" s="17">
        <v>0.24733835281538499</v>
      </c>
      <c r="K13" s="17">
        <v>0.25822103748634601</v>
      </c>
      <c r="L13" s="17">
        <v>0.325316208329473</v>
      </c>
      <c r="M13" s="17"/>
      <c r="N13" s="17">
        <v>0.34782627878341199</v>
      </c>
      <c r="O13" s="17">
        <v>0.28444844495878402</v>
      </c>
      <c r="P13" s="17">
        <v>0.30980611411489201</v>
      </c>
      <c r="Q13" s="17">
        <v>0.23870029022280001</v>
      </c>
      <c r="R13" s="17"/>
      <c r="S13" s="17">
        <v>0.30289527811913902</v>
      </c>
      <c r="T13" s="17">
        <v>0.31190848074080102</v>
      </c>
      <c r="U13" s="17">
        <v>0.26963818988937599</v>
      </c>
      <c r="V13" s="17">
        <v>0.27498834849905501</v>
      </c>
      <c r="W13" s="17">
        <v>0.32336057524697598</v>
      </c>
      <c r="X13" s="17">
        <v>0.302813053157023</v>
      </c>
      <c r="Y13" s="17">
        <v>0.26815825334335402</v>
      </c>
      <c r="Z13" s="17">
        <v>0.30407311260591902</v>
      </c>
      <c r="AA13" s="17">
        <v>0.30121996024984699</v>
      </c>
      <c r="AB13" s="17">
        <v>0.27014680500370902</v>
      </c>
      <c r="AC13" s="17">
        <v>0.31114389317602298</v>
      </c>
      <c r="AD13" s="17">
        <v>0.38344542989124802</v>
      </c>
      <c r="AE13" s="17"/>
      <c r="AF13" s="17">
        <v>0.243208853993022</v>
      </c>
      <c r="AG13" s="17">
        <v>0.36782185460282402</v>
      </c>
      <c r="AH13" s="17">
        <v>0.33039681799096898</v>
      </c>
      <c r="AI13" s="17">
        <v>0.17961153893189899</v>
      </c>
      <c r="AJ13" s="17">
        <v>0.37700204689278399</v>
      </c>
      <c r="AK13" s="17"/>
      <c r="AL13" s="17">
        <v>0.38625533986673799</v>
      </c>
      <c r="AM13" s="17">
        <v>0.291393528767248</v>
      </c>
      <c r="AN13" s="17">
        <v>0.31909494247260201</v>
      </c>
      <c r="AO13" s="17">
        <v>0.186921401675681</v>
      </c>
      <c r="AP13" s="17">
        <v>0.39415502742807301</v>
      </c>
      <c r="AQ13" s="17">
        <v>0.26747074972047502</v>
      </c>
      <c r="AR13" s="17"/>
      <c r="AS13" s="17">
        <v>0.40528228774922997</v>
      </c>
      <c r="AT13" s="17">
        <v>0.27937462495976401</v>
      </c>
      <c r="AU13" s="17">
        <v>0.25261800609059698</v>
      </c>
      <c r="AV13" s="17">
        <v>0.28978871821143698</v>
      </c>
      <c r="AW13" s="17">
        <v>0.37547554144143602</v>
      </c>
      <c r="AX13" s="17"/>
      <c r="AY13" s="17">
        <v>0.35277302396927401</v>
      </c>
      <c r="AZ13" s="17">
        <v>0.29662658730508101</v>
      </c>
      <c r="BA13" s="17">
        <v>0.24301428032546801</v>
      </c>
      <c r="BB13" s="17">
        <v>0.28742726574637001</v>
      </c>
      <c r="BC13" s="17">
        <v>0.30372159158525103</v>
      </c>
      <c r="BD13" s="17"/>
      <c r="BE13" s="17">
        <v>0.32418707063313601</v>
      </c>
      <c r="BF13" s="17">
        <v>0.27457754946072699</v>
      </c>
      <c r="BG13" s="17">
        <v>0.29095884213099099</v>
      </c>
      <c r="BH13" s="17">
        <v>0.32313423989329798</v>
      </c>
      <c r="BI13" s="17"/>
      <c r="BJ13" s="17">
        <v>0.24514620897131001</v>
      </c>
      <c r="BK13" s="17">
        <v>0.29839644886057098</v>
      </c>
      <c r="BL13" s="17">
        <v>0.29583674361101198</v>
      </c>
      <c r="BM13" s="17">
        <v>0.31071450329072198</v>
      </c>
      <c r="BN13" s="17"/>
      <c r="BO13" s="17">
        <v>0.314061312154923</v>
      </c>
      <c r="BP13" s="17">
        <v>0.29320727970367499</v>
      </c>
      <c r="BQ13" s="17">
        <v>0.295507910097624</v>
      </c>
      <c r="BR13" s="17"/>
      <c r="BS13" s="17">
        <v>0.30753011098723898</v>
      </c>
      <c r="BT13" s="17">
        <v>0.28410081855623698</v>
      </c>
      <c r="BU13" s="17"/>
      <c r="BV13" s="17">
        <v>0.39537127784119303</v>
      </c>
      <c r="BW13" s="17">
        <v>0.25975377039140901</v>
      </c>
      <c r="BX13" s="17">
        <v>0.28711577272078598</v>
      </c>
      <c r="BY13" s="17"/>
      <c r="BZ13" s="17">
        <v>0.362727561463422</v>
      </c>
      <c r="CA13" s="17">
        <v>0.31034192857822002</v>
      </c>
    </row>
    <row r="14" spans="2:79" ht="57.6" x14ac:dyDescent="0.3">
      <c r="B14" s="18" t="s">
        <v>476</v>
      </c>
      <c r="C14" s="17">
        <v>0.295291430517651</v>
      </c>
      <c r="D14" s="17">
        <v>0.31217710730860698</v>
      </c>
      <c r="E14" s="17">
        <v>0.28144636254521299</v>
      </c>
      <c r="F14" s="17"/>
      <c r="G14" s="17">
        <v>0.34201967336653499</v>
      </c>
      <c r="H14" s="17">
        <v>0.33539996918525899</v>
      </c>
      <c r="I14" s="17">
        <v>0.26620160176948499</v>
      </c>
      <c r="J14" s="17">
        <v>0.23493189197547401</v>
      </c>
      <c r="K14" s="17">
        <v>0.26487654854822501</v>
      </c>
      <c r="L14" s="17">
        <v>0.32444905637888599</v>
      </c>
      <c r="M14" s="17"/>
      <c r="N14" s="17">
        <v>0.37388764641289901</v>
      </c>
      <c r="O14" s="17">
        <v>0.31020112725746302</v>
      </c>
      <c r="P14" s="17">
        <v>0.22829813333656099</v>
      </c>
      <c r="Q14" s="17">
        <v>0.25370808049541099</v>
      </c>
      <c r="R14" s="17"/>
      <c r="S14" s="17">
        <v>0.33057744406095402</v>
      </c>
      <c r="T14" s="17">
        <v>0.29669514339776698</v>
      </c>
      <c r="U14" s="17">
        <v>0.27931184528393499</v>
      </c>
      <c r="V14" s="17">
        <v>0.22970859507243499</v>
      </c>
      <c r="W14" s="17">
        <v>0.30807826567203001</v>
      </c>
      <c r="X14" s="17">
        <v>0.34570479604811</v>
      </c>
      <c r="Y14" s="17">
        <v>0.25871338522343101</v>
      </c>
      <c r="Z14" s="17">
        <v>0.37609794059565199</v>
      </c>
      <c r="AA14" s="17">
        <v>0.28341749190770499</v>
      </c>
      <c r="AB14" s="17">
        <v>0.27347408312830501</v>
      </c>
      <c r="AC14" s="17">
        <v>0.28599400102935502</v>
      </c>
      <c r="AD14" s="17">
        <v>0.29814985045714298</v>
      </c>
      <c r="AE14" s="17"/>
      <c r="AF14" s="17">
        <v>0.27886344442636701</v>
      </c>
      <c r="AG14" s="17">
        <v>0.332910109280799</v>
      </c>
      <c r="AH14" s="17">
        <v>0.30941150698925801</v>
      </c>
      <c r="AI14" s="17">
        <v>0.234229257798754</v>
      </c>
      <c r="AJ14" s="17">
        <v>0.31991399970783502</v>
      </c>
      <c r="AK14" s="17"/>
      <c r="AL14" s="17">
        <v>0.372120266225478</v>
      </c>
      <c r="AM14" s="17">
        <v>0.29617349650366798</v>
      </c>
      <c r="AN14" s="17">
        <v>0.33331984076113902</v>
      </c>
      <c r="AO14" s="17">
        <v>0.20851515775571</v>
      </c>
      <c r="AP14" s="17">
        <v>0.32289260872421699</v>
      </c>
      <c r="AQ14" s="17">
        <v>0.24940588876533601</v>
      </c>
      <c r="AR14" s="17"/>
      <c r="AS14" s="17">
        <v>0.37016353660027701</v>
      </c>
      <c r="AT14" s="17">
        <v>0.29054672741903698</v>
      </c>
      <c r="AU14" s="17">
        <v>0.25949148561972502</v>
      </c>
      <c r="AV14" s="17">
        <v>0.26186543752734498</v>
      </c>
      <c r="AW14" s="17">
        <v>0.33438220989413697</v>
      </c>
      <c r="AX14" s="17"/>
      <c r="AY14" s="17">
        <v>0.322970222068232</v>
      </c>
      <c r="AZ14" s="17">
        <v>0.28771744232534002</v>
      </c>
      <c r="BA14" s="17">
        <v>0.28909408424149902</v>
      </c>
      <c r="BB14" s="17">
        <v>0.29189649586548799</v>
      </c>
      <c r="BC14" s="17">
        <v>0.23611586348418501</v>
      </c>
      <c r="BD14" s="17"/>
      <c r="BE14" s="17">
        <v>0.2436748064266</v>
      </c>
      <c r="BF14" s="17">
        <v>0.30847308551382602</v>
      </c>
      <c r="BG14" s="17">
        <v>0.29524297619938999</v>
      </c>
      <c r="BH14" s="17">
        <v>0.29918812835634201</v>
      </c>
      <c r="BI14" s="17"/>
      <c r="BJ14" s="17">
        <v>0.16781492844057</v>
      </c>
      <c r="BK14" s="17">
        <v>0.32320651217462898</v>
      </c>
      <c r="BL14" s="17">
        <v>0.32034270766011902</v>
      </c>
      <c r="BM14" s="17">
        <v>0.30872521466575298</v>
      </c>
      <c r="BN14" s="17"/>
      <c r="BO14" s="17">
        <v>0.30150385988771899</v>
      </c>
      <c r="BP14" s="17">
        <v>0.25562338870064599</v>
      </c>
      <c r="BQ14" s="17">
        <v>0.30329889893351403</v>
      </c>
      <c r="BR14" s="17"/>
      <c r="BS14" s="17">
        <v>0.30097551848758503</v>
      </c>
      <c r="BT14" s="17">
        <v>0.28796091640566401</v>
      </c>
      <c r="BU14" s="17"/>
      <c r="BV14" s="17">
        <v>0.35539916566090102</v>
      </c>
      <c r="BW14" s="17">
        <v>0.28396416871203201</v>
      </c>
      <c r="BX14" s="17">
        <v>0.28591124544816199</v>
      </c>
      <c r="BY14" s="17"/>
      <c r="BZ14" s="17">
        <v>0.29439954697944398</v>
      </c>
      <c r="CA14" s="17">
        <v>0.29717942021566102</v>
      </c>
    </row>
    <row r="15" spans="2:79" ht="43.2" x14ac:dyDescent="0.3">
      <c r="B15" s="18" t="s">
        <v>477</v>
      </c>
      <c r="C15" s="17">
        <v>0.29052415948935501</v>
      </c>
      <c r="D15" s="17">
        <v>0.30620838738188</v>
      </c>
      <c r="E15" s="17">
        <v>0.27693605680517402</v>
      </c>
      <c r="F15" s="17"/>
      <c r="G15" s="17">
        <v>0.31900805611592797</v>
      </c>
      <c r="H15" s="17">
        <v>0.34614180943900003</v>
      </c>
      <c r="I15" s="17">
        <v>0.28189701123111199</v>
      </c>
      <c r="J15" s="17">
        <v>0.24342963309646701</v>
      </c>
      <c r="K15" s="17">
        <v>0.22724113109343899</v>
      </c>
      <c r="L15" s="17">
        <v>0.31375099156250003</v>
      </c>
      <c r="M15" s="17"/>
      <c r="N15" s="17">
        <v>0.37275840810819699</v>
      </c>
      <c r="O15" s="17">
        <v>0.318578294597339</v>
      </c>
      <c r="P15" s="17">
        <v>0.20918446249763401</v>
      </c>
      <c r="Q15" s="17">
        <v>0.243721184477353</v>
      </c>
      <c r="R15" s="17"/>
      <c r="S15" s="17">
        <v>0.34381237124516301</v>
      </c>
      <c r="T15" s="17">
        <v>0.30598817464413403</v>
      </c>
      <c r="U15" s="17">
        <v>0.35917766200509699</v>
      </c>
      <c r="V15" s="17">
        <v>0.29088580587417301</v>
      </c>
      <c r="W15" s="17">
        <v>0.23111679820467801</v>
      </c>
      <c r="X15" s="17">
        <v>0.27730249516186001</v>
      </c>
      <c r="Y15" s="17">
        <v>0.27031747460078498</v>
      </c>
      <c r="Z15" s="17">
        <v>0.27730202328020598</v>
      </c>
      <c r="AA15" s="17">
        <v>0.282926287289747</v>
      </c>
      <c r="AB15" s="17">
        <v>0.29948717827055998</v>
      </c>
      <c r="AC15" s="17">
        <v>0.184535438518592</v>
      </c>
      <c r="AD15" s="17">
        <v>0.219097530160036</v>
      </c>
      <c r="AE15" s="17"/>
      <c r="AF15" s="17">
        <v>0.26280776395161398</v>
      </c>
      <c r="AG15" s="17">
        <v>0.34933128508190903</v>
      </c>
      <c r="AH15" s="17">
        <v>0.34168523136769902</v>
      </c>
      <c r="AI15" s="17">
        <v>0.172990942941017</v>
      </c>
      <c r="AJ15" s="17">
        <v>0.34573041683342898</v>
      </c>
      <c r="AK15" s="17"/>
      <c r="AL15" s="17">
        <v>0.374412605677102</v>
      </c>
      <c r="AM15" s="17">
        <v>0.29306694378479398</v>
      </c>
      <c r="AN15" s="17">
        <v>0.32742259455925998</v>
      </c>
      <c r="AO15" s="17">
        <v>0.198868583052766</v>
      </c>
      <c r="AP15" s="17">
        <v>0.28725931443289499</v>
      </c>
      <c r="AQ15" s="17">
        <v>0.257111206712759</v>
      </c>
      <c r="AR15" s="17"/>
      <c r="AS15" s="17">
        <v>0.34277626585166798</v>
      </c>
      <c r="AT15" s="17">
        <v>0.30062000841478798</v>
      </c>
      <c r="AU15" s="17">
        <v>0.25225350114171802</v>
      </c>
      <c r="AV15" s="17">
        <v>0.25362384675331101</v>
      </c>
      <c r="AW15" s="17">
        <v>0.23842141491048899</v>
      </c>
      <c r="AX15" s="17"/>
      <c r="AY15" s="17">
        <v>0.34384109881793701</v>
      </c>
      <c r="AZ15" s="17">
        <v>0.29541059290625998</v>
      </c>
      <c r="BA15" s="17">
        <v>0.27727531188811899</v>
      </c>
      <c r="BB15" s="17">
        <v>0.23703043988209899</v>
      </c>
      <c r="BC15" s="17">
        <v>0.15069752167683301</v>
      </c>
      <c r="BD15" s="17"/>
      <c r="BE15" s="17">
        <v>0.232623669111164</v>
      </c>
      <c r="BF15" s="17">
        <v>0.25780580988596902</v>
      </c>
      <c r="BG15" s="17">
        <v>0.30667858352486199</v>
      </c>
      <c r="BH15" s="17">
        <v>0.29676383608100598</v>
      </c>
      <c r="BI15" s="17"/>
      <c r="BJ15" s="17">
        <v>0.13640385062750801</v>
      </c>
      <c r="BK15" s="17">
        <v>0.34496201832044998</v>
      </c>
      <c r="BL15" s="17">
        <v>0.293755106656442</v>
      </c>
      <c r="BM15" s="17">
        <v>0.317808829165041</v>
      </c>
      <c r="BN15" s="17"/>
      <c r="BO15" s="17">
        <v>0.27112142800742201</v>
      </c>
      <c r="BP15" s="17">
        <v>0.217883620081779</v>
      </c>
      <c r="BQ15" s="17">
        <v>0.30929553667750298</v>
      </c>
      <c r="BR15" s="17"/>
      <c r="BS15" s="17">
        <v>0.30434719398641102</v>
      </c>
      <c r="BT15" s="17">
        <v>0.27279197252576698</v>
      </c>
      <c r="BU15" s="17"/>
      <c r="BV15" s="17">
        <v>0.32589663771361199</v>
      </c>
      <c r="BW15" s="17">
        <v>0.27792944239268003</v>
      </c>
      <c r="BX15" s="17">
        <v>0.29471706479113202</v>
      </c>
      <c r="BY15" s="17"/>
      <c r="BZ15" s="17">
        <v>0.34231437727861203</v>
      </c>
      <c r="CA15" s="17">
        <v>0.33420657336668902</v>
      </c>
    </row>
    <row r="16" spans="2:79" x14ac:dyDescent="0.3">
      <c r="B16" s="18" t="s">
        <v>149</v>
      </c>
      <c r="C16" s="17">
        <v>6.1023847019697097E-2</v>
      </c>
      <c r="D16" s="17">
        <v>4.3607676572647198E-2</v>
      </c>
      <c r="E16" s="17">
        <v>7.8551748919004294E-2</v>
      </c>
      <c r="F16" s="17"/>
      <c r="G16" s="17">
        <v>7.5021686247285405E-2</v>
      </c>
      <c r="H16" s="17">
        <v>4.6229360501284102E-2</v>
      </c>
      <c r="I16" s="17">
        <v>6.1451089057786602E-2</v>
      </c>
      <c r="J16" s="17">
        <v>6.29080461190826E-2</v>
      </c>
      <c r="K16" s="17">
        <v>5.2643083652121198E-2</v>
      </c>
      <c r="L16" s="17">
        <v>6.7451294447806606E-2</v>
      </c>
      <c r="M16" s="17"/>
      <c r="N16" s="17">
        <v>3.2758122214312298E-2</v>
      </c>
      <c r="O16" s="17">
        <v>5.7323051581367197E-2</v>
      </c>
      <c r="P16" s="17">
        <v>7.4284134532906707E-2</v>
      </c>
      <c r="Q16" s="17">
        <v>8.4951080994145098E-2</v>
      </c>
      <c r="R16" s="17"/>
      <c r="S16" s="17">
        <v>5.6246908553725501E-2</v>
      </c>
      <c r="T16" s="17">
        <v>6.7903120309998802E-2</v>
      </c>
      <c r="U16" s="17">
        <v>6.10015512957362E-2</v>
      </c>
      <c r="V16" s="17">
        <v>5.9150944525869401E-2</v>
      </c>
      <c r="W16" s="17">
        <v>4.3952036915104402E-2</v>
      </c>
      <c r="X16" s="17">
        <v>6.3037081315437601E-2</v>
      </c>
      <c r="Y16" s="17">
        <v>9.6185292545026793E-2</v>
      </c>
      <c r="Z16" s="17">
        <v>2.9298517078293299E-2</v>
      </c>
      <c r="AA16" s="17">
        <v>8.2351016661560805E-2</v>
      </c>
      <c r="AB16" s="17">
        <v>3.5543050806702697E-2</v>
      </c>
      <c r="AC16" s="17">
        <v>7.3666536069577196E-2</v>
      </c>
      <c r="AD16" s="17">
        <v>1.82026147795382E-2</v>
      </c>
      <c r="AE16" s="17"/>
      <c r="AF16" s="17">
        <v>6.7000751761668004E-2</v>
      </c>
      <c r="AG16" s="17">
        <v>4.1510534852462297E-2</v>
      </c>
      <c r="AH16" s="17">
        <v>6.3284065008822499E-2</v>
      </c>
      <c r="AI16" s="17">
        <v>4.5059400692611801E-2</v>
      </c>
      <c r="AJ16" s="17">
        <v>5.2785756535072198E-2</v>
      </c>
      <c r="AK16" s="17"/>
      <c r="AL16" s="17">
        <v>3.4607732764823998E-2</v>
      </c>
      <c r="AM16" s="17">
        <v>5.0295200950464997E-2</v>
      </c>
      <c r="AN16" s="17">
        <v>4.1046346181139198E-2</v>
      </c>
      <c r="AO16" s="17">
        <v>3.9912075127699599E-2</v>
      </c>
      <c r="AP16" s="17">
        <v>5.8738812126742798E-2</v>
      </c>
      <c r="AQ16" s="17">
        <v>0.16871273252664201</v>
      </c>
      <c r="AR16" s="17"/>
      <c r="AS16" s="17">
        <v>2.4046759021231399E-2</v>
      </c>
      <c r="AT16" s="17">
        <v>5.7556404621910202E-2</v>
      </c>
      <c r="AU16" s="17">
        <v>8.7165587750709803E-2</v>
      </c>
      <c r="AV16" s="17">
        <v>7.0222095199196505E-2</v>
      </c>
      <c r="AW16" s="17">
        <v>6.2406707871021198E-2</v>
      </c>
      <c r="AX16" s="17"/>
      <c r="AY16" s="17">
        <v>3.46438429445136E-2</v>
      </c>
      <c r="AZ16" s="17">
        <v>5.9573524614540199E-2</v>
      </c>
      <c r="BA16" s="17">
        <v>8.4647149049645903E-2</v>
      </c>
      <c r="BB16" s="17">
        <v>5.71148918227063E-2</v>
      </c>
      <c r="BC16" s="17">
        <v>6.0502360869318997E-2</v>
      </c>
      <c r="BD16" s="17"/>
      <c r="BE16" s="17">
        <v>5.5170438867064298E-2</v>
      </c>
      <c r="BF16" s="17">
        <v>5.6571339472214197E-2</v>
      </c>
      <c r="BG16" s="17">
        <v>4.39983701585311E-2</v>
      </c>
      <c r="BH16" s="17">
        <v>7.94593416409929E-2</v>
      </c>
      <c r="BI16" s="17"/>
      <c r="BJ16" s="17">
        <v>4.3783618675426302E-2</v>
      </c>
      <c r="BK16" s="17">
        <v>4.4351606120404299E-2</v>
      </c>
      <c r="BL16" s="17">
        <v>6.0791212420295698E-2</v>
      </c>
      <c r="BM16" s="17">
        <v>6.3967136965579402E-2</v>
      </c>
      <c r="BN16" s="17"/>
      <c r="BO16" s="17">
        <v>6.5259741122382101E-2</v>
      </c>
      <c r="BP16" s="17">
        <v>5.2470352016220502E-2</v>
      </c>
      <c r="BQ16" s="17">
        <v>5.9916041892075902E-2</v>
      </c>
      <c r="BR16" s="17"/>
      <c r="BS16" s="17">
        <v>5.54612478443091E-2</v>
      </c>
      <c r="BT16" s="17">
        <v>6.8505695856458396E-2</v>
      </c>
      <c r="BU16" s="17"/>
      <c r="BV16" s="17">
        <v>4.8120984140697098E-2</v>
      </c>
      <c r="BW16" s="17">
        <v>7.0343145384798897E-2</v>
      </c>
      <c r="BX16" s="17">
        <v>2.08875251653102E-2</v>
      </c>
      <c r="BY16" s="17"/>
      <c r="BZ16" s="17">
        <v>3.2729451005378198E-2</v>
      </c>
      <c r="CA16" s="17">
        <v>3.9824885522343999E-2</v>
      </c>
    </row>
    <row r="17" spans="2:79" x14ac:dyDescent="0.3">
      <c r="B17" s="18" t="s">
        <v>104</v>
      </c>
      <c r="C17" s="19">
        <v>0.14347215038200201</v>
      </c>
      <c r="D17" s="19">
        <v>0.162051718966849</v>
      </c>
      <c r="E17" s="19">
        <v>0.125414997154703</v>
      </c>
      <c r="F17" s="19"/>
      <c r="G17" s="19">
        <v>5.7944552675036801E-2</v>
      </c>
      <c r="H17" s="19">
        <v>8.8798028576601795E-2</v>
      </c>
      <c r="I17" s="19">
        <v>0.14756564079002901</v>
      </c>
      <c r="J17" s="19">
        <v>0.184347519403157</v>
      </c>
      <c r="K17" s="19">
        <v>0.21468855693674399</v>
      </c>
      <c r="L17" s="19">
        <v>0.16099172709779</v>
      </c>
      <c r="M17" s="19"/>
      <c r="N17" s="19">
        <v>0.10440049641523</v>
      </c>
      <c r="O17" s="19">
        <v>0.14093753424250099</v>
      </c>
      <c r="P17" s="19">
        <v>0.172649381388669</v>
      </c>
      <c r="Q17" s="19">
        <v>0.165499017172969</v>
      </c>
      <c r="R17" s="19"/>
      <c r="S17" s="19">
        <v>8.9756824921412695E-2</v>
      </c>
      <c r="T17" s="19">
        <v>0.14697260783598501</v>
      </c>
      <c r="U17" s="19">
        <v>0.140867880998501</v>
      </c>
      <c r="V17" s="19">
        <v>0.18136433680842301</v>
      </c>
      <c r="W17" s="19">
        <v>0.13357236424919899</v>
      </c>
      <c r="X17" s="19">
        <v>0.13082854654721399</v>
      </c>
      <c r="Y17" s="19">
        <v>0.15688540705833401</v>
      </c>
      <c r="Z17" s="19">
        <v>0.13232760412493699</v>
      </c>
      <c r="AA17" s="19">
        <v>0.12823640280735399</v>
      </c>
      <c r="AB17" s="19">
        <v>0.20005920969979199</v>
      </c>
      <c r="AC17" s="19">
        <v>0.15518056065812899</v>
      </c>
      <c r="AD17" s="19">
        <v>0.17844782114763</v>
      </c>
      <c r="AE17" s="19"/>
      <c r="AF17" s="19">
        <v>0.19972141671514901</v>
      </c>
      <c r="AG17" s="19">
        <v>7.5749682604193902E-2</v>
      </c>
      <c r="AH17" s="19">
        <v>7.5664613014251703E-2</v>
      </c>
      <c r="AI17" s="19">
        <v>0.25114811615865501</v>
      </c>
      <c r="AJ17" s="19">
        <v>0.11055161647933499</v>
      </c>
      <c r="AK17" s="19"/>
      <c r="AL17" s="19">
        <v>3.4549362391922099E-2</v>
      </c>
      <c r="AM17" s="19">
        <v>0.16623076744305401</v>
      </c>
      <c r="AN17" s="19">
        <v>8.7779784741222305E-2</v>
      </c>
      <c r="AO17" s="19">
        <v>0.274552585227612</v>
      </c>
      <c r="AP17" s="19">
        <v>6.9548384426261795E-2</v>
      </c>
      <c r="AQ17" s="19">
        <v>0.14961799908144299</v>
      </c>
      <c r="AR17" s="19"/>
      <c r="AS17" s="19">
        <v>7.4824803740823301E-2</v>
      </c>
      <c r="AT17" s="19">
        <v>0.13977995816267999</v>
      </c>
      <c r="AU17" s="19">
        <v>0.185418250395981</v>
      </c>
      <c r="AV17" s="19">
        <v>0.17464250242141099</v>
      </c>
      <c r="AW17" s="19">
        <v>0.18624008766389</v>
      </c>
      <c r="AX17" s="19"/>
      <c r="AY17" s="19">
        <v>0.152265237685178</v>
      </c>
      <c r="AZ17" s="19">
        <v>0.125754467766167</v>
      </c>
      <c r="BA17" s="19">
        <v>0.15023150244344999</v>
      </c>
      <c r="BB17" s="19">
        <v>0.14922939802860499</v>
      </c>
      <c r="BC17" s="19">
        <v>0.24070333991797199</v>
      </c>
      <c r="BD17" s="19"/>
      <c r="BE17" s="19">
        <v>0.248507022746252</v>
      </c>
      <c r="BF17" s="19">
        <v>0.167605809822964</v>
      </c>
      <c r="BG17" s="19">
        <v>0.147598399588244</v>
      </c>
      <c r="BH17" s="19">
        <v>0.109479106058552</v>
      </c>
      <c r="BI17" s="19"/>
      <c r="BJ17" s="19">
        <v>0.28538126706497402</v>
      </c>
      <c r="BK17" s="19">
        <v>6.5406718255493795E-2</v>
      </c>
      <c r="BL17" s="19">
        <v>0.12875901587874999</v>
      </c>
      <c r="BM17" s="19">
        <v>0.128661623858561</v>
      </c>
      <c r="BN17" s="19"/>
      <c r="BO17" s="19">
        <v>0.120069206041706</v>
      </c>
      <c r="BP17" s="19">
        <v>0.1594344235648</v>
      </c>
      <c r="BQ17" s="19">
        <v>0.14362510670950401</v>
      </c>
      <c r="BR17" s="19"/>
      <c r="BS17" s="19">
        <v>0.138134511605043</v>
      </c>
      <c r="BT17" s="19">
        <v>0.15007248616125399</v>
      </c>
      <c r="BU17" s="19"/>
      <c r="BV17" s="19">
        <v>7.7153486890013195E-2</v>
      </c>
      <c r="BW17" s="19">
        <v>0.14130404787171899</v>
      </c>
      <c r="BX17" s="19">
        <v>0.19232231231024999</v>
      </c>
      <c r="BY17" s="19"/>
      <c r="BZ17" s="19">
        <v>0.108696901719815</v>
      </c>
      <c r="CA17" s="19">
        <v>0.13778180458341799</v>
      </c>
    </row>
    <row r="18" spans="2:79" x14ac:dyDescent="0.3">
      <c r="B18" s="16"/>
    </row>
    <row r="19" spans="2:79" x14ac:dyDescent="0.3">
      <c r="B19" t="s">
        <v>108</v>
      </c>
    </row>
    <row r="20" spans="2:79" x14ac:dyDescent="0.3">
      <c r="B20" t="s">
        <v>109</v>
      </c>
    </row>
    <row r="22" spans="2:79" x14ac:dyDescent="0.3">
      <c r="B22"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CA2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ht="57.6" x14ac:dyDescent="0.3">
      <c r="B9" s="18" t="s">
        <v>479</v>
      </c>
      <c r="C9" s="17">
        <v>0.32147731571639798</v>
      </c>
      <c r="D9" s="17">
        <v>0.33836251073280399</v>
      </c>
      <c r="E9" s="17">
        <v>0.30604395972015203</v>
      </c>
      <c r="F9" s="17"/>
      <c r="G9" s="17">
        <v>0.26666255027459301</v>
      </c>
      <c r="H9" s="17">
        <v>0.315892169554436</v>
      </c>
      <c r="I9" s="17">
        <v>0.28349262790400598</v>
      </c>
      <c r="J9" s="17">
        <v>0.33351122399479</v>
      </c>
      <c r="K9" s="17">
        <v>0.36247789997088198</v>
      </c>
      <c r="L9" s="17">
        <v>0.35631909820723701</v>
      </c>
      <c r="M9" s="17"/>
      <c r="N9" s="17">
        <v>0.29054224496812497</v>
      </c>
      <c r="O9" s="17">
        <v>0.32848159370269803</v>
      </c>
      <c r="P9" s="17">
        <v>0.30860494537928201</v>
      </c>
      <c r="Q9" s="17">
        <v>0.35502631471506402</v>
      </c>
      <c r="R9" s="17"/>
      <c r="S9" s="17">
        <v>0.28089522496600799</v>
      </c>
      <c r="T9" s="17">
        <v>0.32871535062519303</v>
      </c>
      <c r="U9" s="17">
        <v>0.34773620489974</v>
      </c>
      <c r="V9" s="17">
        <v>0.357011207699518</v>
      </c>
      <c r="W9" s="17">
        <v>0.330709917658566</v>
      </c>
      <c r="X9" s="17">
        <v>0.31680003418824798</v>
      </c>
      <c r="Y9" s="17">
        <v>0.33299685784094202</v>
      </c>
      <c r="Z9" s="17">
        <v>0.15819243474976899</v>
      </c>
      <c r="AA9" s="17">
        <v>0.30295157267759398</v>
      </c>
      <c r="AB9" s="17">
        <v>0.35693112209292699</v>
      </c>
      <c r="AC9" s="17">
        <v>0.39229351356590197</v>
      </c>
      <c r="AD9" s="17">
        <v>0.32366890120862901</v>
      </c>
      <c r="AE9" s="17"/>
      <c r="AF9" s="17">
        <v>0.37947441141942601</v>
      </c>
      <c r="AG9" s="17">
        <v>0.302944054919562</v>
      </c>
      <c r="AH9" s="17">
        <v>0.25474910914043902</v>
      </c>
      <c r="AI9" s="17">
        <v>0.400842966358532</v>
      </c>
      <c r="AJ9" s="17">
        <v>0.208535892349209</v>
      </c>
      <c r="AK9" s="17"/>
      <c r="AL9" s="17">
        <v>0.288216963308842</v>
      </c>
      <c r="AM9" s="17">
        <v>0.34243357321503998</v>
      </c>
      <c r="AN9" s="17">
        <v>0.26771930366149299</v>
      </c>
      <c r="AO9" s="17">
        <v>0.44050177765055398</v>
      </c>
      <c r="AP9" s="17">
        <v>0.238075706510984</v>
      </c>
      <c r="AQ9" s="17">
        <v>0.31008153813424</v>
      </c>
      <c r="AR9" s="17"/>
      <c r="AS9" s="17">
        <v>0.314445333194736</v>
      </c>
      <c r="AT9" s="17">
        <v>0.29677100357888597</v>
      </c>
      <c r="AU9" s="17">
        <v>0.34532684667213998</v>
      </c>
      <c r="AV9" s="17">
        <v>0.37128959781058302</v>
      </c>
      <c r="AW9" s="17">
        <v>0.48382779979545298</v>
      </c>
      <c r="AX9" s="17"/>
      <c r="AY9" s="17">
        <v>0.312068652977601</v>
      </c>
      <c r="AZ9" s="17">
        <v>0.300637547742447</v>
      </c>
      <c r="BA9" s="17">
        <v>0.356092168184513</v>
      </c>
      <c r="BB9" s="17">
        <v>0.328058123273817</v>
      </c>
      <c r="BC9" s="17">
        <v>0.43334357798240403</v>
      </c>
      <c r="BD9" s="17"/>
      <c r="BE9" s="17">
        <v>0.42094007556323298</v>
      </c>
      <c r="BF9" s="17">
        <v>0.380057036925736</v>
      </c>
      <c r="BG9" s="17">
        <v>0.32329541877990797</v>
      </c>
      <c r="BH9" s="17">
        <v>0.27340879505765597</v>
      </c>
      <c r="BI9" s="17"/>
      <c r="BJ9" s="17">
        <v>0.39038212097875202</v>
      </c>
      <c r="BK9" s="17">
        <v>0.273216751585309</v>
      </c>
      <c r="BL9" s="17">
        <v>0.34897148612483098</v>
      </c>
      <c r="BM9" s="17">
        <v>0.30159901895739299</v>
      </c>
      <c r="BN9" s="17"/>
      <c r="BO9" s="17">
        <v>0.330726936821513</v>
      </c>
      <c r="BP9" s="17">
        <v>0.39555001369537801</v>
      </c>
      <c r="BQ9" s="17">
        <v>0.30660328463576397</v>
      </c>
      <c r="BR9" s="17"/>
      <c r="BS9" s="17">
        <v>0.32471047084233001</v>
      </c>
      <c r="BT9" s="17">
        <v>0.31820068545695002</v>
      </c>
      <c r="BU9" s="17"/>
      <c r="BV9" s="17">
        <v>0.25969252924683101</v>
      </c>
      <c r="BW9" s="17">
        <v>0.32640625288344099</v>
      </c>
      <c r="BX9" s="17">
        <v>0.38220642645899799</v>
      </c>
      <c r="BY9" s="17"/>
      <c r="BZ9" s="17">
        <v>0.37541267849741999</v>
      </c>
      <c r="CA9" s="17">
        <v>0.342250172881082</v>
      </c>
    </row>
    <row r="10" spans="2:79" ht="43.2" x14ac:dyDescent="0.3">
      <c r="B10" s="18" t="s">
        <v>480</v>
      </c>
      <c r="C10" s="17">
        <v>0.29538115132245601</v>
      </c>
      <c r="D10" s="17">
        <v>0.293542514724835</v>
      </c>
      <c r="E10" s="17">
        <v>0.29515227658146498</v>
      </c>
      <c r="F10" s="17"/>
      <c r="G10" s="17">
        <v>0.258624991371047</v>
      </c>
      <c r="H10" s="17">
        <v>0.27071271165022898</v>
      </c>
      <c r="I10" s="17">
        <v>0.29281915193541602</v>
      </c>
      <c r="J10" s="17">
        <v>0.30071175975598102</v>
      </c>
      <c r="K10" s="17">
        <v>0.31804406404954999</v>
      </c>
      <c r="L10" s="17">
        <v>0.32262829808028998</v>
      </c>
      <c r="M10" s="17"/>
      <c r="N10" s="17">
        <v>0.30818649479516802</v>
      </c>
      <c r="O10" s="17">
        <v>0.31128279142023302</v>
      </c>
      <c r="P10" s="17">
        <v>0.28182832772921901</v>
      </c>
      <c r="Q10" s="17">
        <v>0.27683105772300598</v>
      </c>
      <c r="R10" s="17"/>
      <c r="S10" s="17">
        <v>0.29517015169086902</v>
      </c>
      <c r="T10" s="17">
        <v>0.32326737201928801</v>
      </c>
      <c r="U10" s="17">
        <v>0.32468534609216099</v>
      </c>
      <c r="V10" s="17">
        <v>0.32752010536812198</v>
      </c>
      <c r="W10" s="17">
        <v>0.33761299063481798</v>
      </c>
      <c r="X10" s="17">
        <v>0.28308087755339401</v>
      </c>
      <c r="Y10" s="17">
        <v>0.28163636711075601</v>
      </c>
      <c r="Z10" s="17">
        <v>0.22027841481702101</v>
      </c>
      <c r="AA10" s="17">
        <v>0.24371100120466399</v>
      </c>
      <c r="AB10" s="17">
        <v>0.256751892244927</v>
      </c>
      <c r="AC10" s="17">
        <v>0.308480963252873</v>
      </c>
      <c r="AD10" s="17">
        <v>0.35916479617685598</v>
      </c>
      <c r="AE10" s="17"/>
      <c r="AF10" s="17">
        <v>0.33450917713967199</v>
      </c>
      <c r="AG10" s="17">
        <v>0.27842892564105498</v>
      </c>
      <c r="AH10" s="17">
        <v>0.30400985831286698</v>
      </c>
      <c r="AI10" s="17">
        <v>0.30319967621563398</v>
      </c>
      <c r="AJ10" s="17">
        <v>0.300428067342633</v>
      </c>
      <c r="AK10" s="17"/>
      <c r="AL10" s="17">
        <v>0.290623033416613</v>
      </c>
      <c r="AM10" s="17">
        <v>0.327995537487343</v>
      </c>
      <c r="AN10" s="17">
        <v>0.320805541462863</v>
      </c>
      <c r="AO10" s="17">
        <v>0.29131301031755802</v>
      </c>
      <c r="AP10" s="17">
        <v>0.30888062886550399</v>
      </c>
      <c r="AQ10" s="17">
        <v>0.27584646472270202</v>
      </c>
      <c r="AR10" s="17"/>
      <c r="AS10" s="17">
        <v>0.29324605393915798</v>
      </c>
      <c r="AT10" s="17">
        <v>0.30714032399128599</v>
      </c>
      <c r="AU10" s="17">
        <v>0.287269743980956</v>
      </c>
      <c r="AV10" s="17">
        <v>0.26293536092992997</v>
      </c>
      <c r="AW10" s="17">
        <v>0.292708793309364</v>
      </c>
      <c r="AX10" s="17"/>
      <c r="AY10" s="17">
        <v>0.31116227147324399</v>
      </c>
      <c r="AZ10" s="17">
        <v>0.28815645417262797</v>
      </c>
      <c r="BA10" s="17">
        <v>0.27674674921993098</v>
      </c>
      <c r="BB10" s="17">
        <v>0.32397377749095402</v>
      </c>
      <c r="BC10" s="17">
        <v>0.28934669154569698</v>
      </c>
      <c r="BD10" s="17"/>
      <c r="BE10" s="17">
        <v>0.339297451033374</v>
      </c>
      <c r="BF10" s="17">
        <v>0.29881075667093798</v>
      </c>
      <c r="BG10" s="17">
        <v>0.314727635969835</v>
      </c>
      <c r="BH10" s="17">
        <v>0.258995912564708</v>
      </c>
      <c r="BI10" s="17"/>
      <c r="BJ10" s="17">
        <v>0.276578727336033</v>
      </c>
      <c r="BK10" s="17">
        <v>0.27334024595923601</v>
      </c>
      <c r="BL10" s="17">
        <v>0.32458621229298001</v>
      </c>
      <c r="BM10" s="17">
        <v>0.29078556780221598</v>
      </c>
      <c r="BN10" s="17"/>
      <c r="BO10" s="17">
        <v>0.28646440395048001</v>
      </c>
      <c r="BP10" s="17">
        <v>0.32040806994339299</v>
      </c>
      <c r="BQ10" s="17">
        <v>0.29417306962342599</v>
      </c>
      <c r="BR10" s="17"/>
      <c r="BS10" s="17">
        <v>0.27441703384489202</v>
      </c>
      <c r="BT10" s="17">
        <v>0.321587513031102</v>
      </c>
      <c r="BU10" s="17"/>
      <c r="BV10" s="17">
        <v>0.303832718765496</v>
      </c>
      <c r="BW10" s="17">
        <v>0.26119983289439802</v>
      </c>
      <c r="BX10" s="17">
        <v>0.35256620773544001</v>
      </c>
      <c r="BY10" s="17"/>
      <c r="BZ10" s="17">
        <v>0.25966102833316301</v>
      </c>
      <c r="CA10" s="17">
        <v>0.23241350950481299</v>
      </c>
    </row>
    <row r="11" spans="2:79" ht="57.6" x14ac:dyDescent="0.3">
      <c r="B11" s="18" t="s">
        <v>481</v>
      </c>
      <c r="C11" s="17">
        <v>0.27846283707651198</v>
      </c>
      <c r="D11" s="17">
        <v>0.26712992144088799</v>
      </c>
      <c r="E11" s="17">
        <v>0.29108033873289102</v>
      </c>
      <c r="F11" s="17"/>
      <c r="G11" s="17">
        <v>0.27868468817166597</v>
      </c>
      <c r="H11" s="17">
        <v>0.29948926426627898</v>
      </c>
      <c r="I11" s="17">
        <v>0.32771992210470902</v>
      </c>
      <c r="J11" s="17">
        <v>0.29842447145600198</v>
      </c>
      <c r="K11" s="17">
        <v>0.27811689447638499</v>
      </c>
      <c r="L11" s="17">
        <v>0.20515839288004201</v>
      </c>
      <c r="M11" s="17"/>
      <c r="N11" s="17">
        <v>0.25886454011092602</v>
      </c>
      <c r="O11" s="17">
        <v>0.277519415901334</v>
      </c>
      <c r="P11" s="17">
        <v>0.31577400787576698</v>
      </c>
      <c r="Q11" s="17">
        <v>0.267409258890702</v>
      </c>
      <c r="R11" s="17"/>
      <c r="S11" s="17">
        <v>0.27355459856319903</v>
      </c>
      <c r="T11" s="17">
        <v>0.25760654132267902</v>
      </c>
      <c r="U11" s="17">
        <v>0.25534361585368398</v>
      </c>
      <c r="V11" s="17">
        <v>0.29563795653567798</v>
      </c>
      <c r="W11" s="17">
        <v>0.249438030340949</v>
      </c>
      <c r="X11" s="17">
        <v>0.276797513793338</v>
      </c>
      <c r="Y11" s="17">
        <v>0.25956533991207398</v>
      </c>
      <c r="Z11" s="17">
        <v>0.28773188022312501</v>
      </c>
      <c r="AA11" s="17">
        <v>0.22446101954015099</v>
      </c>
      <c r="AB11" s="17">
        <v>0.35635645132070298</v>
      </c>
      <c r="AC11" s="17">
        <v>0.36169161353514501</v>
      </c>
      <c r="AD11" s="17">
        <v>0.33780884663035299</v>
      </c>
      <c r="AE11" s="17"/>
      <c r="AF11" s="17">
        <v>0.27556666946414998</v>
      </c>
      <c r="AG11" s="17">
        <v>0.26693894712230698</v>
      </c>
      <c r="AH11" s="17">
        <v>0.22890704508856399</v>
      </c>
      <c r="AI11" s="17">
        <v>0.29177051660025299</v>
      </c>
      <c r="AJ11" s="17">
        <v>0.26751446448387101</v>
      </c>
      <c r="AK11" s="17"/>
      <c r="AL11" s="17">
        <v>0.29491196237715001</v>
      </c>
      <c r="AM11" s="17">
        <v>0.25857889693245201</v>
      </c>
      <c r="AN11" s="17">
        <v>0.26039334369311001</v>
      </c>
      <c r="AO11" s="17">
        <v>0.32569891071560703</v>
      </c>
      <c r="AP11" s="17">
        <v>0.26358902610526003</v>
      </c>
      <c r="AQ11" s="17">
        <v>0.20750504163632999</v>
      </c>
      <c r="AR11" s="17"/>
      <c r="AS11" s="17">
        <v>0.32124957775667401</v>
      </c>
      <c r="AT11" s="17">
        <v>0.26879487918441097</v>
      </c>
      <c r="AU11" s="17">
        <v>0.27523660188078403</v>
      </c>
      <c r="AV11" s="17">
        <v>0.25075186842809299</v>
      </c>
      <c r="AW11" s="17">
        <v>0.30975724721875603</v>
      </c>
      <c r="AX11" s="17"/>
      <c r="AY11" s="17">
        <v>0.28528562202684099</v>
      </c>
      <c r="AZ11" s="17">
        <v>0.26866978972422201</v>
      </c>
      <c r="BA11" s="17">
        <v>0.26174437474134199</v>
      </c>
      <c r="BB11" s="17">
        <v>0.311861233681832</v>
      </c>
      <c r="BC11" s="17">
        <v>0.30323749163123298</v>
      </c>
      <c r="BD11" s="17"/>
      <c r="BE11" s="17">
        <v>0.27459834389688098</v>
      </c>
      <c r="BF11" s="17">
        <v>0.31887406617851699</v>
      </c>
      <c r="BG11" s="17">
        <v>0.28302346758437402</v>
      </c>
      <c r="BH11" s="17">
        <v>0.249567003297681</v>
      </c>
      <c r="BI11" s="17"/>
      <c r="BJ11" s="17">
        <v>0.30386961033346299</v>
      </c>
      <c r="BK11" s="17">
        <v>0.339012118354658</v>
      </c>
      <c r="BL11" s="17">
        <v>0.26776990368062498</v>
      </c>
      <c r="BM11" s="17">
        <v>0.27002640018362301</v>
      </c>
      <c r="BN11" s="17"/>
      <c r="BO11" s="17">
        <v>0.33620176617025499</v>
      </c>
      <c r="BP11" s="17">
        <v>0.29813439886399601</v>
      </c>
      <c r="BQ11" s="17">
        <v>0.26404771559819401</v>
      </c>
      <c r="BR11" s="17"/>
      <c r="BS11" s="17">
        <v>0.27236693961868902</v>
      </c>
      <c r="BT11" s="17">
        <v>0.28455985719899601</v>
      </c>
      <c r="BU11" s="17"/>
      <c r="BV11" s="17">
        <v>0.28912491986854</v>
      </c>
      <c r="BW11" s="17">
        <v>0.25151201956935298</v>
      </c>
      <c r="BX11" s="17">
        <v>0.32578196938452197</v>
      </c>
      <c r="BY11" s="17"/>
      <c r="BZ11" s="17">
        <v>0.29308173687769101</v>
      </c>
      <c r="CA11" s="17">
        <v>0.27941479677871101</v>
      </c>
    </row>
    <row r="12" spans="2:79" ht="43.2" x14ac:dyDescent="0.3">
      <c r="B12" s="18" t="s">
        <v>482</v>
      </c>
      <c r="C12" s="17">
        <v>0.26196368171024398</v>
      </c>
      <c r="D12" s="17">
        <v>0.29371024306447702</v>
      </c>
      <c r="E12" s="17">
        <v>0.233328898398899</v>
      </c>
      <c r="F12" s="17"/>
      <c r="G12" s="17">
        <v>0.25128028308813299</v>
      </c>
      <c r="H12" s="17">
        <v>0.24372983910933499</v>
      </c>
      <c r="I12" s="17">
        <v>0.242836562179329</v>
      </c>
      <c r="J12" s="17">
        <v>0.30575881915529901</v>
      </c>
      <c r="K12" s="17">
        <v>0.23765078605312201</v>
      </c>
      <c r="L12" s="17">
        <v>0.28011194702491399</v>
      </c>
      <c r="M12" s="17"/>
      <c r="N12" s="17">
        <v>0.25991481888107698</v>
      </c>
      <c r="O12" s="17">
        <v>0.26268644802281299</v>
      </c>
      <c r="P12" s="17">
        <v>0.27665615051978598</v>
      </c>
      <c r="Q12" s="17">
        <v>0.24724486652917901</v>
      </c>
      <c r="R12" s="17"/>
      <c r="S12" s="17">
        <v>0.23401640996549899</v>
      </c>
      <c r="T12" s="17">
        <v>0.27381872450065903</v>
      </c>
      <c r="U12" s="17">
        <v>0.32530184655158001</v>
      </c>
      <c r="V12" s="17">
        <v>0.26120992525113801</v>
      </c>
      <c r="W12" s="17">
        <v>0.29355115673222598</v>
      </c>
      <c r="X12" s="17">
        <v>0.27578571478223202</v>
      </c>
      <c r="Y12" s="17">
        <v>0.22459130408338501</v>
      </c>
      <c r="Z12" s="17">
        <v>0.263860990732673</v>
      </c>
      <c r="AA12" s="17">
        <v>0.22579015896860899</v>
      </c>
      <c r="AB12" s="17">
        <v>0.30562112928030299</v>
      </c>
      <c r="AC12" s="17">
        <v>0.19673190902097701</v>
      </c>
      <c r="AD12" s="17">
        <v>0.26675213465141501</v>
      </c>
      <c r="AE12" s="17"/>
      <c r="AF12" s="17">
        <v>0.31066226546674702</v>
      </c>
      <c r="AG12" s="17">
        <v>0.23141686958737301</v>
      </c>
      <c r="AH12" s="17">
        <v>0.192500827414363</v>
      </c>
      <c r="AI12" s="17">
        <v>0.32140080726034498</v>
      </c>
      <c r="AJ12" s="17">
        <v>0.25198884645944097</v>
      </c>
      <c r="AK12" s="17"/>
      <c r="AL12" s="17">
        <v>0.25352014746722701</v>
      </c>
      <c r="AM12" s="17">
        <v>0.26843639497983801</v>
      </c>
      <c r="AN12" s="17">
        <v>0.17578222248758499</v>
      </c>
      <c r="AO12" s="17">
        <v>0.35910392284600601</v>
      </c>
      <c r="AP12" s="17">
        <v>0.28829656047233598</v>
      </c>
      <c r="AQ12" s="17">
        <v>0.17990776423226101</v>
      </c>
      <c r="AR12" s="17"/>
      <c r="AS12" s="17">
        <v>0.241603970915895</v>
      </c>
      <c r="AT12" s="17">
        <v>0.25205852203349799</v>
      </c>
      <c r="AU12" s="17">
        <v>0.25813608335333599</v>
      </c>
      <c r="AV12" s="17">
        <v>0.32880268385758499</v>
      </c>
      <c r="AW12" s="17">
        <v>0.37419086188151002</v>
      </c>
      <c r="AX12" s="17"/>
      <c r="AY12" s="17">
        <v>0.27263491229798598</v>
      </c>
      <c r="AZ12" s="17">
        <v>0.237850314916666</v>
      </c>
      <c r="BA12" s="17">
        <v>0.26720626046107299</v>
      </c>
      <c r="BB12" s="17">
        <v>0.297717198024948</v>
      </c>
      <c r="BC12" s="17">
        <v>0.32806134647655</v>
      </c>
      <c r="BD12" s="17"/>
      <c r="BE12" s="17">
        <v>0.31098589469233201</v>
      </c>
      <c r="BF12" s="17">
        <v>0.32280500609617802</v>
      </c>
      <c r="BG12" s="17">
        <v>0.25643880737177999</v>
      </c>
      <c r="BH12" s="17">
        <v>0.229885325869503</v>
      </c>
      <c r="BI12" s="17"/>
      <c r="BJ12" s="17">
        <v>0.30907407052802599</v>
      </c>
      <c r="BK12" s="17">
        <v>0.29675976830107198</v>
      </c>
      <c r="BL12" s="17">
        <v>0.27917989372464203</v>
      </c>
      <c r="BM12" s="17">
        <v>0.241114238141523</v>
      </c>
      <c r="BN12" s="17"/>
      <c r="BO12" s="17">
        <v>0.29635025160222001</v>
      </c>
      <c r="BP12" s="17">
        <v>0.304451670636677</v>
      </c>
      <c r="BQ12" s="17">
        <v>0.24843294272932301</v>
      </c>
      <c r="BR12" s="17"/>
      <c r="BS12" s="17">
        <v>0.24969922572495701</v>
      </c>
      <c r="BT12" s="17">
        <v>0.277955665093152</v>
      </c>
      <c r="BU12" s="17"/>
      <c r="BV12" s="17">
        <v>0.24576972703948499</v>
      </c>
      <c r="BW12" s="17">
        <v>0.22578881802183401</v>
      </c>
      <c r="BX12" s="17">
        <v>0.34544950266909302</v>
      </c>
      <c r="BY12" s="17"/>
      <c r="BZ12" s="17">
        <v>0.29286891772983098</v>
      </c>
      <c r="CA12" s="17">
        <v>0.24988007551529801</v>
      </c>
    </row>
    <row r="13" spans="2:79" ht="43.2" x14ac:dyDescent="0.3">
      <c r="B13" s="18" t="s">
        <v>483</v>
      </c>
      <c r="C13" s="17">
        <v>0.17661383574975101</v>
      </c>
      <c r="D13" s="17">
        <v>0.174044003769143</v>
      </c>
      <c r="E13" s="17">
        <v>0.18068917117605299</v>
      </c>
      <c r="F13" s="17"/>
      <c r="G13" s="17">
        <v>0.19580113140708799</v>
      </c>
      <c r="H13" s="17">
        <v>0.224440587428162</v>
      </c>
      <c r="I13" s="17">
        <v>0.18268521019915501</v>
      </c>
      <c r="J13" s="17">
        <v>0.174468398607313</v>
      </c>
      <c r="K13" s="17">
        <v>0.145096313952569</v>
      </c>
      <c r="L13" s="17">
        <v>0.142693501462508</v>
      </c>
      <c r="M13" s="17"/>
      <c r="N13" s="17">
        <v>0.17187039987591199</v>
      </c>
      <c r="O13" s="17">
        <v>0.17585200609333801</v>
      </c>
      <c r="P13" s="17">
        <v>0.16773149044639399</v>
      </c>
      <c r="Q13" s="17">
        <v>0.19387778991811599</v>
      </c>
      <c r="R13" s="17"/>
      <c r="S13" s="17">
        <v>0.18236112501623</v>
      </c>
      <c r="T13" s="17">
        <v>0.146614211640683</v>
      </c>
      <c r="U13" s="17">
        <v>0.18464651127496701</v>
      </c>
      <c r="V13" s="17">
        <v>0.20703521700164801</v>
      </c>
      <c r="W13" s="17">
        <v>0.16501675989403899</v>
      </c>
      <c r="X13" s="17">
        <v>0.177988254791696</v>
      </c>
      <c r="Y13" s="17">
        <v>0.183686822866863</v>
      </c>
      <c r="Z13" s="17">
        <v>0.19475706372078</v>
      </c>
      <c r="AA13" s="17">
        <v>0.12969316101852599</v>
      </c>
      <c r="AB13" s="17">
        <v>0.24248537875509299</v>
      </c>
      <c r="AC13" s="17">
        <v>0.162501968913148</v>
      </c>
      <c r="AD13" s="17">
        <v>0.14466896697854401</v>
      </c>
      <c r="AE13" s="17"/>
      <c r="AF13" s="17">
        <v>0.17973688366655799</v>
      </c>
      <c r="AG13" s="17">
        <v>0.18826179910315</v>
      </c>
      <c r="AH13" s="17">
        <v>0.180258271055246</v>
      </c>
      <c r="AI13" s="17">
        <v>0.15844330993633399</v>
      </c>
      <c r="AJ13" s="17">
        <v>0.15218501622883401</v>
      </c>
      <c r="AK13" s="17"/>
      <c r="AL13" s="17">
        <v>0.19745169671336399</v>
      </c>
      <c r="AM13" s="17">
        <v>0.188564345828242</v>
      </c>
      <c r="AN13" s="17">
        <v>0.16555736055088599</v>
      </c>
      <c r="AO13" s="17">
        <v>0.20496675210836701</v>
      </c>
      <c r="AP13" s="17">
        <v>0.12569584528518499</v>
      </c>
      <c r="AQ13" s="17">
        <v>0.13506297317320201</v>
      </c>
      <c r="AR13" s="17"/>
      <c r="AS13" s="17">
        <v>0.180602688826319</v>
      </c>
      <c r="AT13" s="17">
        <v>0.195256502834107</v>
      </c>
      <c r="AU13" s="17">
        <v>0.12890956923393801</v>
      </c>
      <c r="AV13" s="17">
        <v>0.19174121555045801</v>
      </c>
      <c r="AW13" s="17">
        <v>0.17655669005782099</v>
      </c>
      <c r="AX13" s="17"/>
      <c r="AY13" s="17">
        <v>0.18822477433971199</v>
      </c>
      <c r="AZ13" s="17">
        <v>0.154750634325654</v>
      </c>
      <c r="BA13" s="17">
        <v>0.199445476210481</v>
      </c>
      <c r="BB13" s="17">
        <v>0.199335656227381</v>
      </c>
      <c r="BC13" s="17">
        <v>0.13786448211496399</v>
      </c>
      <c r="BD13" s="17"/>
      <c r="BE13" s="17">
        <v>0.116664343379737</v>
      </c>
      <c r="BF13" s="17">
        <v>0.182925973296791</v>
      </c>
      <c r="BG13" s="17">
        <v>0.18603235886472999</v>
      </c>
      <c r="BH13" s="17">
        <v>0.16907946986806999</v>
      </c>
      <c r="BI13" s="17"/>
      <c r="BJ13" s="17">
        <v>0.17554423805431199</v>
      </c>
      <c r="BK13" s="17">
        <v>0.26992138018031098</v>
      </c>
      <c r="BL13" s="17">
        <v>0.188052256989547</v>
      </c>
      <c r="BM13" s="17">
        <v>0.15785124238265</v>
      </c>
      <c r="BN13" s="17"/>
      <c r="BO13" s="17">
        <v>0.21511752587857799</v>
      </c>
      <c r="BP13" s="17">
        <v>0.211820874656312</v>
      </c>
      <c r="BQ13" s="17">
        <v>0.16144170845401801</v>
      </c>
      <c r="BR13" s="17"/>
      <c r="BS13" s="17">
        <v>0.175614348749113</v>
      </c>
      <c r="BT13" s="17">
        <v>0.17691957794062699</v>
      </c>
      <c r="BU13" s="17"/>
      <c r="BV13" s="17">
        <v>0.14367672038049101</v>
      </c>
      <c r="BW13" s="17">
        <v>0.18205067520231399</v>
      </c>
      <c r="BX13" s="17">
        <v>0.20028229181423901</v>
      </c>
      <c r="BY13" s="17"/>
      <c r="BZ13" s="17">
        <v>0.20883486547890301</v>
      </c>
      <c r="CA13" s="17">
        <v>0.297143438214865</v>
      </c>
    </row>
    <row r="14" spans="2:79" ht="57.6" x14ac:dyDescent="0.3">
      <c r="B14" s="18" t="s">
        <v>484</v>
      </c>
      <c r="C14" s="17">
        <v>0.17006802440815999</v>
      </c>
      <c r="D14" s="17">
        <v>0.19777968204850499</v>
      </c>
      <c r="E14" s="17">
        <v>0.143679604631021</v>
      </c>
      <c r="F14" s="17"/>
      <c r="G14" s="17">
        <v>0.236981752505768</v>
      </c>
      <c r="H14" s="17">
        <v>0.16725938213265401</v>
      </c>
      <c r="I14" s="17">
        <v>0.19760955011850001</v>
      </c>
      <c r="J14" s="17">
        <v>0.15028725095864701</v>
      </c>
      <c r="K14" s="17">
        <v>0.15707259876881</v>
      </c>
      <c r="L14" s="17">
        <v>0.13007921961500801</v>
      </c>
      <c r="M14" s="17"/>
      <c r="N14" s="17">
        <v>0.20346442555751901</v>
      </c>
      <c r="O14" s="17">
        <v>0.15207385138752899</v>
      </c>
      <c r="P14" s="17">
        <v>0.16620916147849199</v>
      </c>
      <c r="Q14" s="17">
        <v>0.15951101097457801</v>
      </c>
      <c r="R14" s="17"/>
      <c r="S14" s="17">
        <v>0.19591647088134301</v>
      </c>
      <c r="T14" s="17">
        <v>0.13824338092364599</v>
      </c>
      <c r="U14" s="17">
        <v>0.21666087831865999</v>
      </c>
      <c r="V14" s="17">
        <v>0.15788663702649799</v>
      </c>
      <c r="W14" s="17">
        <v>0.17640316807790299</v>
      </c>
      <c r="X14" s="17">
        <v>0.20581195991803</v>
      </c>
      <c r="Y14" s="17">
        <v>0.17013777164141899</v>
      </c>
      <c r="Z14" s="17">
        <v>0.149792236103263</v>
      </c>
      <c r="AA14" s="17">
        <v>0.16926859391553001</v>
      </c>
      <c r="AB14" s="17">
        <v>0.16180654401682101</v>
      </c>
      <c r="AC14" s="17">
        <v>8.0048125415278198E-2</v>
      </c>
      <c r="AD14" s="17">
        <v>0.182693867996919</v>
      </c>
      <c r="AE14" s="17"/>
      <c r="AF14" s="17">
        <v>0.17973026506811701</v>
      </c>
      <c r="AG14" s="17">
        <v>0.192084089958386</v>
      </c>
      <c r="AH14" s="17">
        <v>9.2140146702411205E-2</v>
      </c>
      <c r="AI14" s="17">
        <v>0.21457655681629301</v>
      </c>
      <c r="AJ14" s="17">
        <v>0.113684405430044</v>
      </c>
      <c r="AK14" s="17"/>
      <c r="AL14" s="17">
        <v>0.20383668603953201</v>
      </c>
      <c r="AM14" s="17">
        <v>0.15331670348419099</v>
      </c>
      <c r="AN14" s="17">
        <v>0.12503530929258799</v>
      </c>
      <c r="AO14" s="17">
        <v>0.22313867795193801</v>
      </c>
      <c r="AP14" s="17">
        <v>0.154507493288086</v>
      </c>
      <c r="AQ14" s="17">
        <v>0.115225795338478</v>
      </c>
      <c r="AR14" s="17"/>
      <c r="AS14" s="17">
        <v>0.18593326945420499</v>
      </c>
      <c r="AT14" s="17">
        <v>0.18474577482162099</v>
      </c>
      <c r="AU14" s="17">
        <v>0.13848181422369299</v>
      </c>
      <c r="AV14" s="17">
        <v>0.12618064469405901</v>
      </c>
      <c r="AW14" s="17">
        <v>0.24944263526145599</v>
      </c>
      <c r="AX14" s="17"/>
      <c r="AY14" s="17">
        <v>0.16542752803414601</v>
      </c>
      <c r="AZ14" s="17">
        <v>0.17412185256415699</v>
      </c>
      <c r="BA14" s="17">
        <v>0.14361571482067201</v>
      </c>
      <c r="BB14" s="17">
        <v>0.21173239777040101</v>
      </c>
      <c r="BC14" s="17">
        <v>0.146956934403187</v>
      </c>
      <c r="BD14" s="17"/>
      <c r="BE14" s="17">
        <v>0.188967778900966</v>
      </c>
      <c r="BF14" s="17">
        <v>0.23280067420637601</v>
      </c>
      <c r="BG14" s="17">
        <v>0.16412402841377699</v>
      </c>
      <c r="BH14" s="17">
        <v>0.13918461582656</v>
      </c>
      <c r="BI14" s="17"/>
      <c r="BJ14" s="17">
        <v>0.20595055522761599</v>
      </c>
      <c r="BK14" s="17">
        <v>0.20021433004337399</v>
      </c>
      <c r="BL14" s="17">
        <v>0.166294322701105</v>
      </c>
      <c r="BM14" s="17">
        <v>0.160453760325</v>
      </c>
      <c r="BN14" s="17"/>
      <c r="BO14" s="17">
        <v>0.19933372716973899</v>
      </c>
      <c r="BP14" s="17">
        <v>0.240687386264749</v>
      </c>
      <c r="BQ14" s="17">
        <v>0.15146876081641</v>
      </c>
      <c r="BR14" s="17"/>
      <c r="BS14" s="17">
        <v>0.155124832220326</v>
      </c>
      <c r="BT14" s="17">
        <v>0.18911319439795299</v>
      </c>
      <c r="BU14" s="17"/>
      <c r="BV14" s="17">
        <v>0.17461798980054599</v>
      </c>
      <c r="BW14" s="17">
        <v>0.16355173172846499</v>
      </c>
      <c r="BX14" s="17">
        <v>0.19238055702273299</v>
      </c>
      <c r="BY14" s="17"/>
      <c r="BZ14" s="17">
        <v>0.211644838571871</v>
      </c>
      <c r="CA14" s="17">
        <v>0.25656195239722501</v>
      </c>
    </row>
    <row r="15" spans="2:79" ht="57.6" x14ac:dyDescent="0.3">
      <c r="B15" s="18" t="s">
        <v>485</v>
      </c>
      <c r="C15" s="17">
        <v>0.15879898885193</v>
      </c>
      <c r="D15" s="17">
        <v>0.15917168718086899</v>
      </c>
      <c r="E15" s="17">
        <v>0.15883093258019201</v>
      </c>
      <c r="F15" s="17"/>
      <c r="G15" s="17">
        <v>0.213350847056334</v>
      </c>
      <c r="H15" s="17">
        <v>0.200029824197649</v>
      </c>
      <c r="I15" s="17">
        <v>0.21439826079918201</v>
      </c>
      <c r="J15" s="17">
        <v>0.103332231873162</v>
      </c>
      <c r="K15" s="17">
        <v>0.113956821909107</v>
      </c>
      <c r="L15" s="17">
        <v>0.11865831067876</v>
      </c>
      <c r="M15" s="17"/>
      <c r="N15" s="17">
        <v>0.18000122756454701</v>
      </c>
      <c r="O15" s="17">
        <v>0.148759762171537</v>
      </c>
      <c r="P15" s="17">
        <v>0.16245889157399701</v>
      </c>
      <c r="Q15" s="17">
        <v>0.14445278281012799</v>
      </c>
      <c r="R15" s="17"/>
      <c r="S15" s="17">
        <v>0.19195508930708699</v>
      </c>
      <c r="T15" s="17">
        <v>0.101918817699819</v>
      </c>
      <c r="U15" s="17">
        <v>0.141844066223766</v>
      </c>
      <c r="V15" s="17">
        <v>0.138040090248638</v>
      </c>
      <c r="W15" s="17">
        <v>0.21420831307618901</v>
      </c>
      <c r="X15" s="17">
        <v>0.17239117908162199</v>
      </c>
      <c r="Y15" s="17">
        <v>0.15582069591254699</v>
      </c>
      <c r="Z15" s="17">
        <v>0.20040862663823</v>
      </c>
      <c r="AA15" s="17">
        <v>0.14404525610986199</v>
      </c>
      <c r="AB15" s="17">
        <v>0.21693286840189799</v>
      </c>
      <c r="AC15" s="17">
        <v>0.11882543388488501</v>
      </c>
      <c r="AD15" s="17">
        <v>8.6625382087855807E-2</v>
      </c>
      <c r="AE15" s="17"/>
      <c r="AF15" s="17">
        <v>0.13975449024051001</v>
      </c>
      <c r="AG15" s="17">
        <v>0.17949883119830201</v>
      </c>
      <c r="AH15" s="17">
        <v>0.12763986816398101</v>
      </c>
      <c r="AI15" s="17">
        <v>0.17880259562619299</v>
      </c>
      <c r="AJ15" s="17">
        <v>0.163247955930135</v>
      </c>
      <c r="AK15" s="17"/>
      <c r="AL15" s="17">
        <v>0.19172760062682001</v>
      </c>
      <c r="AM15" s="17">
        <v>0.16753886507316801</v>
      </c>
      <c r="AN15" s="17">
        <v>0.11533888587586801</v>
      </c>
      <c r="AO15" s="17">
        <v>0.18437765542291101</v>
      </c>
      <c r="AP15" s="17">
        <v>0.110038759862259</v>
      </c>
      <c r="AQ15" s="17">
        <v>0.109038082845459</v>
      </c>
      <c r="AR15" s="17"/>
      <c r="AS15" s="17">
        <v>0.21408374284062401</v>
      </c>
      <c r="AT15" s="17">
        <v>0.16341133857428</v>
      </c>
      <c r="AU15" s="17">
        <v>0.129165735455711</v>
      </c>
      <c r="AV15" s="17">
        <v>0.112297293532234</v>
      </c>
      <c r="AW15" s="17">
        <v>0.17343555499688201</v>
      </c>
      <c r="AX15" s="17"/>
      <c r="AY15" s="17">
        <v>0.14863703859488001</v>
      </c>
      <c r="AZ15" s="17">
        <v>0.16327765565878899</v>
      </c>
      <c r="BA15" s="17">
        <v>0.16621883782890501</v>
      </c>
      <c r="BB15" s="17">
        <v>0.16234024126980001</v>
      </c>
      <c r="BC15" s="17">
        <v>0.14228507328259099</v>
      </c>
      <c r="BD15" s="17"/>
      <c r="BE15" s="17">
        <v>0.252575076197115</v>
      </c>
      <c r="BF15" s="17">
        <v>0.17131191094468301</v>
      </c>
      <c r="BG15" s="17">
        <v>0.152234901333756</v>
      </c>
      <c r="BH15" s="17">
        <v>0.15150596793792601</v>
      </c>
      <c r="BI15" s="17"/>
      <c r="BJ15" s="17">
        <v>0.13194396872126399</v>
      </c>
      <c r="BK15" s="17">
        <v>0.21262537343887</v>
      </c>
      <c r="BL15" s="17">
        <v>0.139652353509404</v>
      </c>
      <c r="BM15" s="17">
        <v>0.16645268808722</v>
      </c>
      <c r="BN15" s="17"/>
      <c r="BO15" s="17">
        <v>0.16978669025852</v>
      </c>
      <c r="BP15" s="17">
        <v>0.17651322441952799</v>
      </c>
      <c r="BQ15" s="17">
        <v>0.15226009340586799</v>
      </c>
      <c r="BR15" s="17"/>
      <c r="BS15" s="17">
        <v>0.163290139263224</v>
      </c>
      <c r="BT15" s="17">
        <v>0.151712059527287</v>
      </c>
      <c r="BU15" s="17"/>
      <c r="BV15" s="17">
        <v>0.129831166075247</v>
      </c>
      <c r="BW15" s="17">
        <v>0.16066254838392499</v>
      </c>
      <c r="BX15" s="17">
        <v>0.18886191629326801</v>
      </c>
      <c r="BY15" s="17"/>
      <c r="BZ15" s="17">
        <v>0.20861538081334199</v>
      </c>
      <c r="CA15" s="17">
        <v>0.22615460477478999</v>
      </c>
    </row>
    <row r="16" spans="2:79" ht="57.6" x14ac:dyDescent="0.3">
      <c r="B16" s="18" t="s">
        <v>486</v>
      </c>
      <c r="C16" s="17">
        <v>0.125690353689412</v>
      </c>
      <c r="D16" s="17">
        <v>0.14546615891377401</v>
      </c>
      <c r="E16" s="17">
        <v>0.105698480132618</v>
      </c>
      <c r="F16" s="17"/>
      <c r="G16" s="17">
        <v>0.18558335956955899</v>
      </c>
      <c r="H16" s="17">
        <v>0.18488967241586801</v>
      </c>
      <c r="I16" s="17">
        <v>0.14178339802763601</v>
      </c>
      <c r="J16" s="17">
        <v>9.3287512188890004E-2</v>
      </c>
      <c r="K16" s="17">
        <v>9.0554068641868601E-2</v>
      </c>
      <c r="L16" s="17">
        <v>7.4213200350489603E-2</v>
      </c>
      <c r="M16" s="17"/>
      <c r="N16" s="17">
        <v>0.13987588786527499</v>
      </c>
      <c r="O16" s="17">
        <v>0.120641823749557</v>
      </c>
      <c r="P16" s="17">
        <v>0.12653618624509999</v>
      </c>
      <c r="Q16" s="17">
        <v>0.117389922341712</v>
      </c>
      <c r="R16" s="17"/>
      <c r="S16" s="17">
        <v>0.151669771013798</v>
      </c>
      <c r="T16" s="17">
        <v>0.103139408346881</v>
      </c>
      <c r="U16" s="17">
        <v>7.7520738319765095E-2</v>
      </c>
      <c r="V16" s="17">
        <v>0.116946922627123</v>
      </c>
      <c r="W16" s="17">
        <v>0.18426527510112201</v>
      </c>
      <c r="X16" s="17">
        <v>0.157061607807642</v>
      </c>
      <c r="Y16" s="17">
        <v>0.10493406339618699</v>
      </c>
      <c r="Z16" s="17">
        <v>0.14341620178285699</v>
      </c>
      <c r="AA16" s="17">
        <v>0.110848676601806</v>
      </c>
      <c r="AB16" s="17">
        <v>0.10953963427585001</v>
      </c>
      <c r="AC16" s="17">
        <v>0.132350267286624</v>
      </c>
      <c r="AD16" s="17">
        <v>0.14971377860565199</v>
      </c>
      <c r="AE16" s="17"/>
      <c r="AF16" s="17">
        <v>0.13166899239131899</v>
      </c>
      <c r="AG16" s="17">
        <v>0.13320654395509601</v>
      </c>
      <c r="AH16" s="17">
        <v>9.0484099114301594E-2</v>
      </c>
      <c r="AI16" s="17">
        <v>0.14695400160709601</v>
      </c>
      <c r="AJ16" s="17">
        <v>0.145507401833878</v>
      </c>
      <c r="AK16" s="17"/>
      <c r="AL16" s="17">
        <v>0.14910433507486101</v>
      </c>
      <c r="AM16" s="17">
        <v>0.125425389729095</v>
      </c>
      <c r="AN16" s="17">
        <v>0.111966751772945</v>
      </c>
      <c r="AO16" s="17">
        <v>0.16015242322614001</v>
      </c>
      <c r="AP16" s="17">
        <v>0.121534948949289</v>
      </c>
      <c r="AQ16" s="17">
        <v>6.1607451095508699E-2</v>
      </c>
      <c r="AR16" s="17"/>
      <c r="AS16" s="17">
        <v>0.15962378764104199</v>
      </c>
      <c r="AT16" s="17">
        <v>0.119579605759663</v>
      </c>
      <c r="AU16" s="17">
        <v>0.10458569433879999</v>
      </c>
      <c r="AV16" s="17">
        <v>0.124512359047931</v>
      </c>
      <c r="AW16" s="17">
        <v>0.217873578313272</v>
      </c>
      <c r="AX16" s="17"/>
      <c r="AY16" s="17">
        <v>0.13600511728420001</v>
      </c>
      <c r="AZ16" s="17">
        <v>0.106809551012214</v>
      </c>
      <c r="BA16" s="17">
        <v>0.11280720796116001</v>
      </c>
      <c r="BB16" s="17">
        <v>0.16679943380564599</v>
      </c>
      <c r="BC16" s="17">
        <v>0.172856354035302</v>
      </c>
      <c r="BD16" s="17"/>
      <c r="BE16" s="17">
        <v>0.13484061442724399</v>
      </c>
      <c r="BF16" s="17">
        <v>0.15968569874736599</v>
      </c>
      <c r="BG16" s="17">
        <v>0.12250963986795201</v>
      </c>
      <c r="BH16" s="17">
        <v>0.11159371093132001</v>
      </c>
      <c r="BI16" s="17"/>
      <c r="BJ16" s="17">
        <v>0.12530079548194401</v>
      </c>
      <c r="BK16" s="17">
        <v>0.207768562064301</v>
      </c>
      <c r="BL16" s="17">
        <v>0.114034450005913</v>
      </c>
      <c r="BM16" s="17">
        <v>0.118862406302868</v>
      </c>
      <c r="BN16" s="17"/>
      <c r="BO16" s="17">
        <v>0.17408360282131499</v>
      </c>
      <c r="BP16" s="17">
        <v>0.17229372214734801</v>
      </c>
      <c r="BQ16" s="17">
        <v>0.106801309435631</v>
      </c>
      <c r="BR16" s="17"/>
      <c r="BS16" s="17">
        <v>0.11266271256857199</v>
      </c>
      <c r="BT16" s="17">
        <v>0.14201449994420401</v>
      </c>
      <c r="BU16" s="17"/>
      <c r="BV16" s="17">
        <v>0.11716220878778801</v>
      </c>
      <c r="BW16" s="17">
        <v>0.11214217524569201</v>
      </c>
      <c r="BX16" s="17">
        <v>0.156772517908917</v>
      </c>
      <c r="BY16" s="17"/>
      <c r="BZ16" s="17">
        <v>0.159795641052629</v>
      </c>
      <c r="CA16" s="17">
        <v>0.199502250907447</v>
      </c>
    </row>
    <row r="17" spans="2:79" x14ac:dyDescent="0.3">
      <c r="B17" s="18" t="s">
        <v>149</v>
      </c>
      <c r="C17" s="17">
        <v>8.2756946808532197E-2</v>
      </c>
      <c r="D17" s="17">
        <v>6.2164676971548302E-2</v>
      </c>
      <c r="E17" s="17">
        <v>0.101414098347368</v>
      </c>
      <c r="F17" s="17"/>
      <c r="G17" s="17">
        <v>9.4429052551848205E-2</v>
      </c>
      <c r="H17" s="17">
        <v>6.6720603307457799E-2</v>
      </c>
      <c r="I17" s="17">
        <v>7.8436670821592905E-2</v>
      </c>
      <c r="J17" s="17">
        <v>8.9386882765890505E-2</v>
      </c>
      <c r="K17" s="17">
        <v>7.9347549835922598E-2</v>
      </c>
      <c r="L17" s="17">
        <v>8.8428316633161003E-2</v>
      </c>
      <c r="M17" s="17"/>
      <c r="N17" s="17">
        <v>4.1849712285172397E-2</v>
      </c>
      <c r="O17" s="17">
        <v>9.0602995020633098E-2</v>
      </c>
      <c r="P17" s="17">
        <v>7.8853552748960595E-2</v>
      </c>
      <c r="Q17" s="17">
        <v>0.12386699566176999</v>
      </c>
      <c r="R17" s="17"/>
      <c r="S17" s="17">
        <v>6.7031099055188906E-2</v>
      </c>
      <c r="T17" s="17">
        <v>9.3868540761084404E-2</v>
      </c>
      <c r="U17" s="17">
        <v>9.3114164877567601E-2</v>
      </c>
      <c r="V17" s="17">
        <v>5.7115717971088602E-2</v>
      </c>
      <c r="W17" s="17">
        <v>4.2613113753621201E-2</v>
      </c>
      <c r="X17" s="17">
        <v>8.0539946871731605E-2</v>
      </c>
      <c r="Y17" s="17">
        <v>9.9823363071417301E-2</v>
      </c>
      <c r="Z17" s="17">
        <v>4.2267684722142998E-2</v>
      </c>
      <c r="AA17" s="17">
        <v>0.12600151766574499</v>
      </c>
      <c r="AB17" s="17">
        <v>6.6915613482123396E-2</v>
      </c>
      <c r="AC17" s="17">
        <v>0.12898396090003</v>
      </c>
      <c r="AD17" s="17">
        <v>7.7526284052004193E-2</v>
      </c>
      <c r="AE17" s="17"/>
      <c r="AF17" s="17">
        <v>6.4523565323358498E-2</v>
      </c>
      <c r="AG17" s="17">
        <v>7.2847124431849403E-2</v>
      </c>
      <c r="AH17" s="17">
        <v>7.3403953571639702E-2</v>
      </c>
      <c r="AI17" s="17">
        <v>5.8621722557931799E-2</v>
      </c>
      <c r="AJ17" s="17">
        <v>5.9028119241352199E-2</v>
      </c>
      <c r="AK17" s="17"/>
      <c r="AL17" s="17">
        <v>5.2048946731108603E-2</v>
      </c>
      <c r="AM17" s="17">
        <v>4.6980283430099502E-2</v>
      </c>
      <c r="AN17" s="17">
        <v>7.2348377790983201E-2</v>
      </c>
      <c r="AO17" s="17">
        <v>6.2168762478368902E-2</v>
      </c>
      <c r="AP17" s="17">
        <v>6.98031296825838E-2</v>
      </c>
      <c r="AQ17" s="17">
        <v>0.23373487899506601</v>
      </c>
      <c r="AR17" s="17"/>
      <c r="AS17" s="17">
        <v>5.1061842334132003E-2</v>
      </c>
      <c r="AT17" s="17">
        <v>8.3368877797799196E-2</v>
      </c>
      <c r="AU17" s="17">
        <v>0.103620171821609</v>
      </c>
      <c r="AV17" s="17">
        <v>8.7795916327088497E-2</v>
      </c>
      <c r="AW17" s="17">
        <v>2.2736573312810999E-2</v>
      </c>
      <c r="AX17" s="17"/>
      <c r="AY17" s="17">
        <v>6.4111017166262399E-2</v>
      </c>
      <c r="AZ17" s="17">
        <v>9.45684457476232E-2</v>
      </c>
      <c r="BA17" s="17">
        <v>8.9331991990536999E-2</v>
      </c>
      <c r="BB17" s="17">
        <v>5.4950153823962601E-2</v>
      </c>
      <c r="BC17" s="17">
        <v>0.102239670177842</v>
      </c>
      <c r="BD17" s="17"/>
      <c r="BE17" s="17">
        <v>6.3042130102081997E-2</v>
      </c>
      <c r="BF17" s="17">
        <v>6.7851982870234195E-2</v>
      </c>
      <c r="BG17" s="17">
        <v>7.0090471716804603E-2</v>
      </c>
      <c r="BH17" s="17">
        <v>0.106083114772036</v>
      </c>
      <c r="BI17" s="17"/>
      <c r="BJ17" s="17">
        <v>5.84713413762529E-2</v>
      </c>
      <c r="BK17" s="17">
        <v>8.6271578445428099E-2</v>
      </c>
      <c r="BL17" s="17">
        <v>5.8488778034468301E-2</v>
      </c>
      <c r="BM17" s="17">
        <v>9.63887885362123E-2</v>
      </c>
      <c r="BN17" s="17"/>
      <c r="BO17" s="17">
        <v>6.3401846658856495E-2</v>
      </c>
      <c r="BP17" s="17">
        <v>6.4131510849659595E-2</v>
      </c>
      <c r="BQ17" s="17">
        <v>8.7816731015739197E-2</v>
      </c>
      <c r="BR17" s="17"/>
      <c r="BS17" s="17">
        <v>8.8146795241716605E-2</v>
      </c>
      <c r="BT17" s="17">
        <v>7.5393145514857499E-2</v>
      </c>
      <c r="BU17" s="17"/>
      <c r="BV17" s="17">
        <v>5.5121037000101299E-2</v>
      </c>
      <c r="BW17" s="17">
        <v>0.105857702436969</v>
      </c>
      <c r="BX17" s="17">
        <v>3.4176056241591798E-2</v>
      </c>
      <c r="BY17" s="17"/>
      <c r="BZ17" s="17">
        <v>5.6184605810470301E-2</v>
      </c>
      <c r="CA17" s="17">
        <v>8.0233691512372696E-2</v>
      </c>
    </row>
    <row r="18" spans="2:79" x14ac:dyDescent="0.3">
      <c r="B18" s="18" t="s">
        <v>104</v>
      </c>
      <c r="C18" s="19">
        <v>0.162744971445211</v>
      </c>
      <c r="D18" s="19">
        <v>0.16926954064979599</v>
      </c>
      <c r="E18" s="19">
        <v>0.156663442011723</v>
      </c>
      <c r="F18" s="19"/>
      <c r="G18" s="19">
        <v>9.6209544796192495E-2</v>
      </c>
      <c r="H18" s="19">
        <v>0.118428407786284</v>
      </c>
      <c r="I18" s="19">
        <v>0.140949875942009</v>
      </c>
      <c r="J18" s="19">
        <v>0.13667894442051201</v>
      </c>
      <c r="K18" s="19">
        <v>0.208638297776886</v>
      </c>
      <c r="L18" s="19">
        <v>0.25152406329092902</v>
      </c>
      <c r="M18" s="19"/>
      <c r="N18" s="19">
        <v>0.194760167723386</v>
      </c>
      <c r="O18" s="19">
        <v>0.159891221591029</v>
      </c>
      <c r="P18" s="19">
        <v>0.14254654609856199</v>
      </c>
      <c r="Q18" s="19">
        <v>0.148235876780933</v>
      </c>
      <c r="R18" s="19"/>
      <c r="S18" s="19">
        <v>0.16713309555110401</v>
      </c>
      <c r="T18" s="19">
        <v>0.17270600102466799</v>
      </c>
      <c r="U18" s="19">
        <v>0.131613867317387</v>
      </c>
      <c r="V18" s="19">
        <v>0.19101360609321799</v>
      </c>
      <c r="W18" s="19">
        <v>0.16008123153576001</v>
      </c>
      <c r="X18" s="19">
        <v>0.14112319813004701</v>
      </c>
      <c r="Y18" s="19">
        <v>0.18604521919258499</v>
      </c>
      <c r="Z18" s="19">
        <v>0.22664706734861101</v>
      </c>
      <c r="AA18" s="19">
        <v>0.161854970465206</v>
      </c>
      <c r="AB18" s="19">
        <v>0.12711910145748601</v>
      </c>
      <c r="AC18" s="19">
        <v>0.13644277249425801</v>
      </c>
      <c r="AD18" s="19">
        <v>0.17591620669041699</v>
      </c>
      <c r="AE18" s="19"/>
      <c r="AF18" s="19">
        <v>0.149541922401527</v>
      </c>
      <c r="AG18" s="19">
        <v>0.17324520281223199</v>
      </c>
      <c r="AH18" s="19">
        <v>0.20796449169363199</v>
      </c>
      <c r="AI18" s="19">
        <v>0.110836293860964</v>
      </c>
      <c r="AJ18" s="19">
        <v>0.22416841765259801</v>
      </c>
      <c r="AK18" s="19"/>
      <c r="AL18" s="19">
        <v>0.174688659409476</v>
      </c>
      <c r="AM18" s="19">
        <v>0.15837438447177499</v>
      </c>
      <c r="AN18" s="19">
        <v>0.188396639182213</v>
      </c>
      <c r="AO18" s="19">
        <v>9.6807760528670003E-2</v>
      </c>
      <c r="AP18" s="19">
        <v>0.21125850020428499</v>
      </c>
      <c r="AQ18" s="19">
        <v>0.16634234213135801</v>
      </c>
      <c r="AR18" s="19"/>
      <c r="AS18" s="19">
        <v>0.166203415470208</v>
      </c>
      <c r="AT18" s="19">
        <v>0.155817885509211</v>
      </c>
      <c r="AU18" s="19">
        <v>0.184248867836559</v>
      </c>
      <c r="AV18" s="19">
        <v>0.13240495361680199</v>
      </c>
      <c r="AW18" s="19">
        <v>0.22538813745619499</v>
      </c>
      <c r="AX18" s="19"/>
      <c r="AY18" s="19">
        <v>0.190511774662974</v>
      </c>
      <c r="AZ18" s="19">
        <v>0.158734658763588</v>
      </c>
      <c r="BA18" s="19">
        <v>0.15544821092545699</v>
      </c>
      <c r="BB18" s="19">
        <v>0.158480402410211</v>
      </c>
      <c r="BC18" s="19">
        <v>7.4944311906190206E-2</v>
      </c>
      <c r="BD18" s="19"/>
      <c r="BE18" s="19">
        <v>0.119524599127365</v>
      </c>
      <c r="BF18" s="19">
        <v>0.13294697139078701</v>
      </c>
      <c r="BG18" s="19">
        <v>0.15848735015072801</v>
      </c>
      <c r="BH18" s="19">
        <v>0.194061450108241</v>
      </c>
      <c r="BI18" s="19"/>
      <c r="BJ18" s="19">
        <v>0.13028443079074101</v>
      </c>
      <c r="BK18" s="19">
        <v>0.13381533460032699</v>
      </c>
      <c r="BL18" s="19">
        <v>0.17407814880543501</v>
      </c>
      <c r="BM18" s="19">
        <v>0.16923051141941101</v>
      </c>
      <c r="BN18" s="19"/>
      <c r="BO18" s="19">
        <v>0.12335985937074399</v>
      </c>
      <c r="BP18" s="19">
        <v>0.105420101612008</v>
      </c>
      <c r="BQ18" s="19">
        <v>0.18087025586647601</v>
      </c>
      <c r="BR18" s="19"/>
      <c r="BS18" s="19">
        <v>0.165313143018984</v>
      </c>
      <c r="BT18" s="19">
        <v>0.15943966152264999</v>
      </c>
      <c r="BU18" s="19"/>
      <c r="BV18" s="19">
        <v>0.22040646183905399</v>
      </c>
      <c r="BW18" s="19">
        <v>0.15266309544776599</v>
      </c>
      <c r="BX18" s="19">
        <v>0.132675183920444</v>
      </c>
      <c r="BY18" s="19"/>
      <c r="BZ18" s="19">
        <v>0.18267191423544599</v>
      </c>
      <c r="CA18" s="19">
        <v>0.115186037595191</v>
      </c>
    </row>
    <row r="19" spans="2:79" x14ac:dyDescent="0.3">
      <c r="B19" s="16"/>
    </row>
    <row r="20" spans="2:79" x14ac:dyDescent="0.3">
      <c r="B20" t="s">
        <v>108</v>
      </c>
    </row>
    <row r="21" spans="2:79" x14ac:dyDescent="0.3">
      <c r="B21" t="s">
        <v>109</v>
      </c>
    </row>
    <row r="23" spans="2:79" x14ac:dyDescent="0.3">
      <c r="B23"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CA2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5" width="10.6640625" customWidth="1"/>
    <col min="56" max="56" width="2.21875" customWidth="1"/>
    <col min="57" max="60" width="10.6640625" customWidth="1"/>
    <col min="61" max="61" width="2.21875" customWidth="1"/>
    <col min="62" max="65" width="10.6640625" customWidth="1"/>
    <col min="66" max="66" width="2.21875" customWidth="1"/>
    <col min="67" max="69" width="10.6640625" customWidth="1"/>
    <col min="70" max="70" width="2.21875" customWidth="1"/>
    <col min="71" max="72" width="10.6640625" customWidth="1"/>
    <col min="73" max="73" width="2.21875" customWidth="1"/>
    <col min="74" max="76" width="10.6640625" customWidth="1"/>
    <col min="77" max="77" width="2.21875" customWidth="1"/>
    <col min="78" max="79" width="10.6640625" customWidth="1"/>
    <col min="80" max="80" width="2.21875" customWidth="1"/>
  </cols>
  <sheetData>
    <row r="2" spans="2:79" ht="40.049999999999997" customHeight="1" x14ac:dyDescent="0.3">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5" spans="2:79"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15"/>
      <c r="AL5" s="29" t="s">
        <v>80</v>
      </c>
      <c r="AM5" s="29"/>
      <c r="AN5" s="29"/>
      <c r="AO5" s="29"/>
      <c r="AP5" s="29"/>
      <c r="AQ5" s="29"/>
      <c r="AR5" s="15"/>
      <c r="AS5" s="29" t="s">
        <v>81</v>
      </c>
      <c r="AT5" s="29"/>
      <c r="AU5" s="29"/>
      <c r="AV5" s="29"/>
      <c r="AW5" s="29"/>
      <c r="AX5" s="15"/>
      <c r="AY5" s="29" t="s">
        <v>82</v>
      </c>
      <c r="AZ5" s="29"/>
      <c r="BA5" s="29"/>
      <c r="BB5" s="29"/>
      <c r="BC5" s="29"/>
      <c r="BD5" s="15"/>
      <c r="BE5" s="29" t="s">
        <v>83</v>
      </c>
      <c r="BF5" s="29"/>
      <c r="BG5" s="29"/>
      <c r="BH5" s="29"/>
      <c r="BI5" s="15"/>
      <c r="BJ5" s="29" t="s">
        <v>84</v>
      </c>
      <c r="BK5" s="29"/>
      <c r="BL5" s="29"/>
      <c r="BM5" s="29"/>
      <c r="BN5" s="15"/>
      <c r="BO5" s="29" t="s">
        <v>85</v>
      </c>
      <c r="BP5" s="29"/>
      <c r="BQ5" s="29"/>
      <c r="BR5" s="15"/>
      <c r="BS5" s="29" t="s">
        <v>86</v>
      </c>
      <c r="BT5" s="29"/>
      <c r="BU5" s="15"/>
      <c r="BV5" s="29" t="s">
        <v>87</v>
      </c>
      <c r="BW5" s="29"/>
      <c r="BX5" s="29"/>
      <c r="BY5" s="15"/>
      <c r="BZ5" s="29" t="s">
        <v>88</v>
      </c>
      <c r="CA5" s="29"/>
    </row>
    <row r="6" spans="2:79"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c r="AQ6" s="12" t="s">
        <v>51</v>
      </c>
      <c r="AS6" s="12" t="s">
        <v>52</v>
      </c>
      <c r="AT6" s="12" t="s">
        <v>53</v>
      </c>
      <c r="AU6" s="12" t="s">
        <v>54</v>
      </c>
      <c r="AV6" s="12" t="s">
        <v>55</v>
      </c>
      <c r="AW6" s="12" t="s">
        <v>56</v>
      </c>
      <c r="AY6" s="12" t="s">
        <v>52</v>
      </c>
      <c r="AZ6" s="12" t="s">
        <v>53</v>
      </c>
      <c r="BA6" s="12" t="s">
        <v>54</v>
      </c>
      <c r="BB6" s="12" t="s">
        <v>55</v>
      </c>
      <c r="BC6" s="12" t="s">
        <v>56</v>
      </c>
      <c r="BE6" s="12" t="s">
        <v>57</v>
      </c>
      <c r="BF6" s="12" t="s">
        <v>58</v>
      </c>
      <c r="BG6" s="12" t="s">
        <v>59</v>
      </c>
      <c r="BH6" s="12" t="s">
        <v>60</v>
      </c>
      <c r="BJ6" s="12" t="s">
        <v>61</v>
      </c>
      <c r="BK6" s="12" t="s">
        <v>62</v>
      </c>
      <c r="BL6" s="12" t="s">
        <v>63</v>
      </c>
      <c r="BM6" s="12" t="s">
        <v>64</v>
      </c>
      <c r="BO6" s="12" t="s">
        <v>65</v>
      </c>
      <c r="BP6" s="12" t="s">
        <v>66</v>
      </c>
      <c r="BQ6" s="12" t="s">
        <v>67</v>
      </c>
      <c r="BS6" s="12" t="s">
        <v>68</v>
      </c>
      <c r="BT6" s="12" t="s">
        <v>69</v>
      </c>
      <c r="BV6" s="12" t="s">
        <v>70</v>
      </c>
      <c r="BW6" s="12" t="s">
        <v>71</v>
      </c>
      <c r="BX6" s="12" t="s">
        <v>72</v>
      </c>
      <c r="BZ6" s="12" t="s">
        <v>73</v>
      </c>
      <c r="CA6" s="12" t="s">
        <v>74</v>
      </c>
    </row>
    <row r="7" spans="2:79" ht="30" customHeight="1" x14ac:dyDescent="0.3">
      <c r="B7" s="10" t="s">
        <v>19</v>
      </c>
      <c r="C7" s="10">
        <v>2010</v>
      </c>
      <c r="D7" s="10">
        <v>969</v>
      </c>
      <c r="E7" s="10">
        <v>1032</v>
      </c>
      <c r="F7" s="10"/>
      <c r="G7" s="10">
        <v>298</v>
      </c>
      <c r="H7" s="10">
        <v>322</v>
      </c>
      <c r="I7" s="10">
        <v>340</v>
      </c>
      <c r="J7" s="10">
        <v>297</v>
      </c>
      <c r="K7" s="10">
        <v>304</v>
      </c>
      <c r="L7" s="10">
        <v>449</v>
      </c>
      <c r="M7" s="10"/>
      <c r="N7" s="10">
        <v>579</v>
      </c>
      <c r="O7" s="10">
        <v>512</v>
      </c>
      <c r="P7" s="10">
        <v>423</v>
      </c>
      <c r="Q7" s="10">
        <v>486</v>
      </c>
      <c r="R7" s="10"/>
      <c r="S7" s="10">
        <v>296</v>
      </c>
      <c r="T7" s="10">
        <v>276</v>
      </c>
      <c r="U7" s="10">
        <v>159</v>
      </c>
      <c r="V7" s="10">
        <v>182</v>
      </c>
      <c r="W7" s="10">
        <v>137</v>
      </c>
      <c r="X7" s="10">
        <v>185</v>
      </c>
      <c r="Y7" s="10">
        <v>176</v>
      </c>
      <c r="Z7" s="10">
        <v>75</v>
      </c>
      <c r="AA7" s="10">
        <v>234</v>
      </c>
      <c r="AB7" s="10">
        <v>162</v>
      </c>
      <c r="AC7" s="10">
        <v>77</v>
      </c>
      <c r="AD7" s="10">
        <v>51</v>
      </c>
      <c r="AE7" s="10"/>
      <c r="AF7" s="10">
        <v>399</v>
      </c>
      <c r="AG7" s="10">
        <v>688</v>
      </c>
      <c r="AH7" s="10">
        <v>175</v>
      </c>
      <c r="AI7" s="10">
        <v>234</v>
      </c>
      <c r="AJ7" s="10">
        <v>110</v>
      </c>
      <c r="AK7" s="10"/>
      <c r="AL7" s="10">
        <v>506</v>
      </c>
      <c r="AM7" s="10">
        <v>351</v>
      </c>
      <c r="AN7" s="10">
        <v>197</v>
      </c>
      <c r="AO7" s="10">
        <v>415</v>
      </c>
      <c r="AP7" s="10">
        <v>146</v>
      </c>
      <c r="AQ7" s="10">
        <v>189</v>
      </c>
      <c r="AR7" s="10"/>
      <c r="AS7" s="10">
        <v>341</v>
      </c>
      <c r="AT7" s="10">
        <v>970</v>
      </c>
      <c r="AU7" s="10">
        <v>453</v>
      </c>
      <c r="AV7" s="10">
        <v>201</v>
      </c>
      <c r="AW7" s="10">
        <v>41</v>
      </c>
      <c r="AX7" s="10"/>
      <c r="AY7" s="10">
        <v>504</v>
      </c>
      <c r="AZ7" s="10">
        <v>768</v>
      </c>
      <c r="BA7" s="10">
        <v>411</v>
      </c>
      <c r="BB7" s="10">
        <v>244</v>
      </c>
      <c r="BC7" s="10">
        <v>69</v>
      </c>
      <c r="BD7" s="10"/>
      <c r="BE7" s="10">
        <v>79</v>
      </c>
      <c r="BF7" s="10">
        <v>363</v>
      </c>
      <c r="BG7" s="10">
        <v>967</v>
      </c>
      <c r="BH7" s="10">
        <v>588</v>
      </c>
      <c r="BI7" s="10"/>
      <c r="BJ7" s="10">
        <v>236</v>
      </c>
      <c r="BK7" s="10">
        <v>150</v>
      </c>
      <c r="BL7" s="10">
        <v>524</v>
      </c>
      <c r="BM7" s="10">
        <v>1089</v>
      </c>
      <c r="BN7" s="10"/>
      <c r="BO7" s="10">
        <v>284</v>
      </c>
      <c r="BP7" s="10">
        <v>273</v>
      </c>
      <c r="BQ7" s="10">
        <v>1442</v>
      </c>
      <c r="BR7" s="10"/>
      <c r="BS7" s="10">
        <v>1128</v>
      </c>
      <c r="BT7" s="10">
        <v>876</v>
      </c>
      <c r="BU7" s="10"/>
      <c r="BV7" s="10">
        <v>473</v>
      </c>
      <c r="BW7" s="10">
        <v>795</v>
      </c>
      <c r="BX7" s="10">
        <v>629</v>
      </c>
      <c r="BY7" s="10"/>
      <c r="BZ7" s="10">
        <v>120</v>
      </c>
      <c r="CA7" s="10">
        <v>124</v>
      </c>
    </row>
    <row r="8" spans="2:79" ht="30" customHeight="1" x14ac:dyDescent="0.3">
      <c r="B8" s="11" t="s">
        <v>20</v>
      </c>
      <c r="C8" s="11">
        <v>2010</v>
      </c>
      <c r="D8" s="11">
        <v>988</v>
      </c>
      <c r="E8" s="11">
        <v>1013</v>
      </c>
      <c r="F8" s="11"/>
      <c r="G8" s="11">
        <v>281</v>
      </c>
      <c r="H8" s="11">
        <v>343</v>
      </c>
      <c r="I8" s="11">
        <v>342</v>
      </c>
      <c r="J8" s="11">
        <v>342</v>
      </c>
      <c r="K8" s="11">
        <v>281</v>
      </c>
      <c r="L8" s="11">
        <v>421</v>
      </c>
      <c r="M8" s="11"/>
      <c r="N8" s="11">
        <v>540</v>
      </c>
      <c r="O8" s="11">
        <v>520</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385</v>
      </c>
      <c r="AG8" s="11">
        <v>687</v>
      </c>
      <c r="AH8" s="11">
        <v>172</v>
      </c>
      <c r="AI8" s="11">
        <v>237</v>
      </c>
      <c r="AJ8" s="11">
        <v>111</v>
      </c>
      <c r="AK8" s="11"/>
      <c r="AL8" s="11">
        <v>499</v>
      </c>
      <c r="AM8" s="11">
        <v>341</v>
      </c>
      <c r="AN8" s="11">
        <v>196</v>
      </c>
      <c r="AO8" s="11">
        <v>418</v>
      </c>
      <c r="AP8" s="11">
        <v>146</v>
      </c>
      <c r="AQ8" s="11">
        <v>191</v>
      </c>
      <c r="AR8" s="11"/>
      <c r="AS8" s="11">
        <v>335</v>
      </c>
      <c r="AT8" s="11">
        <v>971</v>
      </c>
      <c r="AU8" s="11">
        <v>455</v>
      </c>
      <c r="AV8" s="11">
        <v>202</v>
      </c>
      <c r="AW8" s="11">
        <v>42</v>
      </c>
      <c r="AX8" s="11"/>
      <c r="AY8" s="11">
        <v>493</v>
      </c>
      <c r="AZ8" s="11">
        <v>764</v>
      </c>
      <c r="BA8" s="11">
        <v>418</v>
      </c>
      <c r="BB8" s="11">
        <v>250</v>
      </c>
      <c r="BC8" s="11">
        <v>71</v>
      </c>
      <c r="BD8" s="11"/>
      <c r="BE8" s="11">
        <v>77</v>
      </c>
      <c r="BF8" s="11">
        <v>363</v>
      </c>
      <c r="BG8" s="11">
        <v>968</v>
      </c>
      <c r="BH8" s="11">
        <v>588</v>
      </c>
      <c r="BI8" s="11"/>
      <c r="BJ8" s="11">
        <v>245</v>
      </c>
      <c r="BK8" s="11">
        <v>145</v>
      </c>
      <c r="BL8" s="11">
        <v>523</v>
      </c>
      <c r="BM8" s="11">
        <v>1085</v>
      </c>
      <c r="BN8" s="11"/>
      <c r="BO8" s="11">
        <v>289</v>
      </c>
      <c r="BP8" s="11">
        <v>274</v>
      </c>
      <c r="BQ8" s="11">
        <v>1435</v>
      </c>
      <c r="BR8" s="11"/>
      <c r="BS8" s="11">
        <v>1121</v>
      </c>
      <c r="BT8" s="11">
        <v>883</v>
      </c>
      <c r="BU8" s="11"/>
      <c r="BV8" s="11">
        <v>472</v>
      </c>
      <c r="BW8" s="11">
        <v>803</v>
      </c>
      <c r="BX8" s="11">
        <v>620</v>
      </c>
      <c r="BY8" s="11"/>
      <c r="BZ8" s="11">
        <v>122</v>
      </c>
      <c r="CA8" s="11">
        <v>124</v>
      </c>
    </row>
    <row r="9" spans="2:79" ht="57.6" x14ac:dyDescent="0.3">
      <c r="B9" s="18" t="s">
        <v>488</v>
      </c>
      <c r="C9" s="17">
        <v>0.39469980908519198</v>
      </c>
      <c r="D9" s="17">
        <v>0.36489073964274099</v>
      </c>
      <c r="E9" s="17">
        <v>0.42636950618639302</v>
      </c>
      <c r="F9" s="17"/>
      <c r="G9" s="17">
        <v>0.28128366227096702</v>
      </c>
      <c r="H9" s="17">
        <v>0.319484359341346</v>
      </c>
      <c r="I9" s="17">
        <v>0.35836937535017699</v>
      </c>
      <c r="J9" s="17">
        <v>0.396215796192394</v>
      </c>
      <c r="K9" s="17">
        <v>0.47609861716921498</v>
      </c>
      <c r="L9" s="17">
        <v>0.50562168267317298</v>
      </c>
      <c r="M9" s="17"/>
      <c r="N9" s="17">
        <v>0.42444451097855601</v>
      </c>
      <c r="O9" s="17">
        <v>0.41358265148254297</v>
      </c>
      <c r="P9" s="17">
        <v>0.36108234493492403</v>
      </c>
      <c r="Q9" s="17">
        <v>0.36627611081008699</v>
      </c>
      <c r="R9" s="17"/>
      <c r="S9" s="17">
        <v>0.34782896204879898</v>
      </c>
      <c r="T9" s="17">
        <v>0.47954437481009798</v>
      </c>
      <c r="U9" s="17">
        <v>0.43269034177635202</v>
      </c>
      <c r="V9" s="17">
        <v>0.39481385445401401</v>
      </c>
      <c r="W9" s="17">
        <v>0.393539009190776</v>
      </c>
      <c r="X9" s="17">
        <v>0.428535986361257</v>
      </c>
      <c r="Y9" s="17">
        <v>0.32859172287767402</v>
      </c>
      <c r="Z9" s="17">
        <v>0.47237823795530798</v>
      </c>
      <c r="AA9" s="17">
        <v>0.38059412123044201</v>
      </c>
      <c r="AB9" s="17">
        <v>0.36142016715029301</v>
      </c>
      <c r="AC9" s="17">
        <v>0.32748457234665801</v>
      </c>
      <c r="AD9" s="17">
        <v>0.382822459775774</v>
      </c>
      <c r="AE9" s="17"/>
      <c r="AF9" s="17">
        <v>0.40017007828321499</v>
      </c>
      <c r="AG9" s="17">
        <v>0.40891407694153697</v>
      </c>
      <c r="AH9" s="17">
        <v>0.53936931113072195</v>
      </c>
      <c r="AI9" s="17">
        <v>0.26731366838418302</v>
      </c>
      <c r="AJ9" s="17">
        <v>0.44341018278845201</v>
      </c>
      <c r="AK9" s="17"/>
      <c r="AL9" s="17">
        <v>0.43146641058494001</v>
      </c>
      <c r="AM9" s="17">
        <v>0.41042329039113701</v>
      </c>
      <c r="AN9" s="17">
        <v>0.43075328356647702</v>
      </c>
      <c r="AO9" s="17">
        <v>0.34103791995563199</v>
      </c>
      <c r="AP9" s="17">
        <v>0.43191934904809398</v>
      </c>
      <c r="AQ9" s="17">
        <v>0.37738315842548897</v>
      </c>
      <c r="AR9" s="17"/>
      <c r="AS9" s="17">
        <v>0.449993787646847</v>
      </c>
      <c r="AT9" s="17">
        <v>0.39522421801397101</v>
      </c>
      <c r="AU9" s="17">
        <v>0.37513759648783501</v>
      </c>
      <c r="AV9" s="17">
        <v>0.350231001862844</v>
      </c>
      <c r="AW9" s="17">
        <v>0.41001228107985299</v>
      </c>
      <c r="AX9" s="17"/>
      <c r="AY9" s="17">
        <v>0.43504321514845801</v>
      </c>
      <c r="AZ9" s="17">
        <v>0.41780511156503197</v>
      </c>
      <c r="BA9" s="17">
        <v>0.36495115605524597</v>
      </c>
      <c r="BB9" s="17">
        <v>0.34203102854762701</v>
      </c>
      <c r="BC9" s="17">
        <v>0.23511845608346599</v>
      </c>
      <c r="BD9" s="17"/>
      <c r="BE9" s="17">
        <v>0.29556289210258102</v>
      </c>
      <c r="BF9" s="17">
        <v>0.37392064864736702</v>
      </c>
      <c r="BG9" s="17">
        <v>0.407646592981804</v>
      </c>
      <c r="BH9" s="17">
        <v>0.40150961111938999</v>
      </c>
      <c r="BI9" s="17"/>
      <c r="BJ9" s="17">
        <v>0.27155550768623099</v>
      </c>
      <c r="BK9" s="17">
        <v>0.33265782498330798</v>
      </c>
      <c r="BL9" s="17">
        <v>0.41781953432493701</v>
      </c>
      <c r="BM9" s="17">
        <v>0.42112798677653601</v>
      </c>
      <c r="BN9" s="17"/>
      <c r="BO9" s="17">
        <v>0.31497447711450199</v>
      </c>
      <c r="BP9" s="17">
        <v>0.30630250024515199</v>
      </c>
      <c r="BQ9" s="17">
        <v>0.42939723974350102</v>
      </c>
      <c r="BR9" s="17"/>
      <c r="BS9" s="17">
        <v>0.42040529487853301</v>
      </c>
      <c r="BT9" s="17">
        <v>0.36252978386783702</v>
      </c>
      <c r="BU9" s="17"/>
      <c r="BV9" s="17">
        <v>0.45680586997252998</v>
      </c>
      <c r="BW9" s="17">
        <v>0.383903375999949</v>
      </c>
      <c r="BX9" s="17">
        <v>0.382744041945425</v>
      </c>
      <c r="BY9" s="17"/>
      <c r="BZ9" s="17">
        <v>0.44965048000135299</v>
      </c>
      <c r="CA9" s="17">
        <v>0.41192206188993102</v>
      </c>
    </row>
    <row r="10" spans="2:79" ht="72" x14ac:dyDescent="0.3">
      <c r="B10" s="18" t="s">
        <v>489</v>
      </c>
      <c r="C10" s="17">
        <v>0.30929467444808201</v>
      </c>
      <c r="D10" s="17">
        <v>0.31270800349004602</v>
      </c>
      <c r="E10" s="17">
        <v>0.30475249719160302</v>
      </c>
      <c r="F10" s="17"/>
      <c r="G10" s="17">
        <v>0.29549294218952299</v>
      </c>
      <c r="H10" s="17">
        <v>0.30858157508063899</v>
      </c>
      <c r="I10" s="17">
        <v>0.30172076838899498</v>
      </c>
      <c r="J10" s="17">
        <v>0.27496916428971602</v>
      </c>
      <c r="K10" s="17">
        <v>0.316242549566079</v>
      </c>
      <c r="L10" s="17">
        <v>0.34851379099893998</v>
      </c>
      <c r="M10" s="17"/>
      <c r="N10" s="17">
        <v>0.34030287264345399</v>
      </c>
      <c r="O10" s="17">
        <v>0.307775284660111</v>
      </c>
      <c r="P10" s="17">
        <v>0.28131437943992199</v>
      </c>
      <c r="Q10" s="17">
        <v>0.29999223347076098</v>
      </c>
      <c r="R10" s="17"/>
      <c r="S10" s="17">
        <v>0.27699206008393501</v>
      </c>
      <c r="T10" s="17">
        <v>0.35321352022982799</v>
      </c>
      <c r="U10" s="17">
        <v>0.322962743147375</v>
      </c>
      <c r="V10" s="17">
        <v>0.31180331795162902</v>
      </c>
      <c r="W10" s="17">
        <v>0.28197682632752902</v>
      </c>
      <c r="X10" s="17">
        <v>0.31191666991584999</v>
      </c>
      <c r="Y10" s="17">
        <v>0.31473152186780801</v>
      </c>
      <c r="Z10" s="17">
        <v>0.33043459675149001</v>
      </c>
      <c r="AA10" s="17">
        <v>0.32403491497388198</v>
      </c>
      <c r="AB10" s="17">
        <v>0.32093751606932902</v>
      </c>
      <c r="AC10" s="17">
        <v>0.280029727466234</v>
      </c>
      <c r="AD10" s="17">
        <v>0.198640180382743</v>
      </c>
      <c r="AE10" s="17"/>
      <c r="AF10" s="17">
        <v>0.30128280404639801</v>
      </c>
      <c r="AG10" s="17">
        <v>0.333543220999857</v>
      </c>
      <c r="AH10" s="17">
        <v>0.365482855985377</v>
      </c>
      <c r="AI10" s="17">
        <v>0.21235118249087701</v>
      </c>
      <c r="AJ10" s="17">
        <v>0.36151176612040198</v>
      </c>
      <c r="AK10" s="17"/>
      <c r="AL10" s="17">
        <v>0.342982458919741</v>
      </c>
      <c r="AM10" s="17">
        <v>0.30043529197924002</v>
      </c>
      <c r="AN10" s="17">
        <v>0.37805489339591603</v>
      </c>
      <c r="AO10" s="17">
        <v>0.255002587248155</v>
      </c>
      <c r="AP10" s="17">
        <v>0.39929671174563303</v>
      </c>
      <c r="AQ10" s="17">
        <v>0.28703197426535498</v>
      </c>
      <c r="AR10" s="17"/>
      <c r="AS10" s="17">
        <v>0.32756305850084499</v>
      </c>
      <c r="AT10" s="17">
        <v>0.31090653452054301</v>
      </c>
      <c r="AU10" s="17">
        <v>0.29564662915814299</v>
      </c>
      <c r="AV10" s="17">
        <v>0.29620924021795603</v>
      </c>
      <c r="AW10" s="17">
        <v>0.36989194317160301</v>
      </c>
      <c r="AX10" s="17"/>
      <c r="AY10" s="17">
        <v>0.343415921719883</v>
      </c>
      <c r="AZ10" s="17">
        <v>0.30382686638242401</v>
      </c>
      <c r="BA10" s="17">
        <v>0.28110983010222002</v>
      </c>
      <c r="BB10" s="17">
        <v>0.310640591360413</v>
      </c>
      <c r="BC10" s="17">
        <v>0.29877324006277201</v>
      </c>
      <c r="BD10" s="17"/>
      <c r="BE10" s="17">
        <v>0.304585478976651</v>
      </c>
      <c r="BF10" s="17">
        <v>0.29201783822828298</v>
      </c>
      <c r="BG10" s="17">
        <v>0.32750010987795602</v>
      </c>
      <c r="BH10" s="17">
        <v>0.29757377567997101</v>
      </c>
      <c r="BI10" s="17"/>
      <c r="BJ10" s="17">
        <v>0.23580990158637799</v>
      </c>
      <c r="BK10" s="17">
        <v>0.32410613040241298</v>
      </c>
      <c r="BL10" s="17">
        <v>0.33906607069288902</v>
      </c>
      <c r="BM10" s="17">
        <v>0.309961635055089</v>
      </c>
      <c r="BN10" s="17"/>
      <c r="BO10" s="17">
        <v>0.31991639607059502</v>
      </c>
      <c r="BP10" s="17">
        <v>0.28318686736494297</v>
      </c>
      <c r="BQ10" s="17">
        <v>0.31460250733524697</v>
      </c>
      <c r="BR10" s="17"/>
      <c r="BS10" s="17">
        <v>0.31319392954169401</v>
      </c>
      <c r="BT10" s="17">
        <v>0.30537166561450801</v>
      </c>
      <c r="BU10" s="17"/>
      <c r="BV10" s="17">
        <v>0.39342693680542501</v>
      </c>
      <c r="BW10" s="17">
        <v>0.28494541371397197</v>
      </c>
      <c r="BX10" s="17">
        <v>0.30534920747481098</v>
      </c>
      <c r="BY10" s="17"/>
      <c r="BZ10" s="17">
        <v>0.28613003326583403</v>
      </c>
      <c r="CA10" s="17">
        <v>0.29401554995387902</v>
      </c>
    </row>
    <row r="11" spans="2:79" ht="57.6" x14ac:dyDescent="0.3">
      <c r="B11" s="18" t="s">
        <v>490</v>
      </c>
      <c r="C11" s="17">
        <v>0.29362999121837302</v>
      </c>
      <c r="D11" s="17">
        <v>0.29300229202353201</v>
      </c>
      <c r="E11" s="17">
        <v>0.29390513010245201</v>
      </c>
      <c r="F11" s="17"/>
      <c r="G11" s="17">
        <v>0.28601237741096902</v>
      </c>
      <c r="H11" s="17">
        <v>0.25800466661680899</v>
      </c>
      <c r="I11" s="17">
        <v>0.24848549962484501</v>
      </c>
      <c r="J11" s="17">
        <v>0.29214982833504799</v>
      </c>
      <c r="K11" s="17">
        <v>0.29825537291247201</v>
      </c>
      <c r="L11" s="17">
        <v>0.36253831189790497</v>
      </c>
      <c r="M11" s="17"/>
      <c r="N11" s="17">
        <v>0.34309335531664598</v>
      </c>
      <c r="O11" s="17">
        <v>0.28398850824841398</v>
      </c>
      <c r="P11" s="17">
        <v>0.26161455133743799</v>
      </c>
      <c r="Q11" s="17">
        <v>0.27440871885956297</v>
      </c>
      <c r="R11" s="17"/>
      <c r="S11" s="17">
        <v>0.28158384955521998</v>
      </c>
      <c r="T11" s="17">
        <v>0.37567404838981899</v>
      </c>
      <c r="U11" s="17">
        <v>0.29032235869835299</v>
      </c>
      <c r="V11" s="17">
        <v>0.25705099405211801</v>
      </c>
      <c r="W11" s="17">
        <v>0.28892754688221201</v>
      </c>
      <c r="X11" s="17">
        <v>0.29114652553443299</v>
      </c>
      <c r="Y11" s="17">
        <v>0.32803534010711399</v>
      </c>
      <c r="Z11" s="17">
        <v>0.254897197481876</v>
      </c>
      <c r="AA11" s="17">
        <v>0.31647252691787398</v>
      </c>
      <c r="AB11" s="17">
        <v>0.25316861612202701</v>
      </c>
      <c r="AC11" s="17">
        <v>0.25362767212411003</v>
      </c>
      <c r="AD11" s="17">
        <v>0.195509003790691</v>
      </c>
      <c r="AE11" s="17"/>
      <c r="AF11" s="17">
        <v>0.25869382113325401</v>
      </c>
      <c r="AG11" s="17">
        <v>0.35745308259697001</v>
      </c>
      <c r="AH11" s="17">
        <v>0.355411718400022</v>
      </c>
      <c r="AI11" s="17">
        <v>0.21377704816531601</v>
      </c>
      <c r="AJ11" s="17">
        <v>0.26805271068706699</v>
      </c>
      <c r="AK11" s="17"/>
      <c r="AL11" s="17">
        <v>0.35927566277734801</v>
      </c>
      <c r="AM11" s="17">
        <v>0.23124431890021099</v>
      </c>
      <c r="AN11" s="17">
        <v>0.320739047062509</v>
      </c>
      <c r="AO11" s="17">
        <v>0.26539344445729801</v>
      </c>
      <c r="AP11" s="17">
        <v>0.345834613502227</v>
      </c>
      <c r="AQ11" s="17">
        <v>0.262718579290948</v>
      </c>
      <c r="AR11" s="17"/>
      <c r="AS11" s="17">
        <v>0.337341568611363</v>
      </c>
      <c r="AT11" s="17">
        <v>0.28387902992346198</v>
      </c>
      <c r="AU11" s="17">
        <v>0.275480726930038</v>
      </c>
      <c r="AV11" s="17">
        <v>0.30305135890589002</v>
      </c>
      <c r="AW11" s="17">
        <v>0.327303743439954</v>
      </c>
      <c r="AX11" s="17"/>
      <c r="AY11" s="17">
        <v>0.30161157509488901</v>
      </c>
      <c r="AZ11" s="17">
        <v>0.28476914174138301</v>
      </c>
      <c r="BA11" s="17">
        <v>0.29373751584479202</v>
      </c>
      <c r="BB11" s="17">
        <v>0.31932382403721798</v>
      </c>
      <c r="BC11" s="17">
        <v>0.258662725305907</v>
      </c>
      <c r="BD11" s="17"/>
      <c r="BE11" s="17">
        <v>0.264037152632288</v>
      </c>
      <c r="BF11" s="17">
        <v>0.28205087559027298</v>
      </c>
      <c r="BG11" s="17">
        <v>0.31230888849515798</v>
      </c>
      <c r="BH11" s="17">
        <v>0.27885120850671102</v>
      </c>
      <c r="BI11" s="17"/>
      <c r="BJ11" s="17">
        <v>0.29563120687176903</v>
      </c>
      <c r="BK11" s="17">
        <v>0.28143627240538999</v>
      </c>
      <c r="BL11" s="17">
        <v>0.299926171947203</v>
      </c>
      <c r="BM11" s="17">
        <v>0.29314638839450302</v>
      </c>
      <c r="BN11" s="17"/>
      <c r="BO11" s="17">
        <v>0.30593113912873399</v>
      </c>
      <c r="BP11" s="17">
        <v>0.29477755984798099</v>
      </c>
      <c r="BQ11" s="17">
        <v>0.29327425683775399</v>
      </c>
      <c r="BR11" s="17"/>
      <c r="BS11" s="17">
        <v>0.29289734056021899</v>
      </c>
      <c r="BT11" s="17">
        <v>0.29413648928956099</v>
      </c>
      <c r="BU11" s="17"/>
      <c r="BV11" s="17">
        <v>0.39730483801001498</v>
      </c>
      <c r="BW11" s="17">
        <v>0.26516668461756898</v>
      </c>
      <c r="BX11" s="17">
        <v>0.27235597977963599</v>
      </c>
      <c r="BY11" s="17"/>
      <c r="BZ11" s="17">
        <v>0.33104159429332503</v>
      </c>
      <c r="CA11" s="17">
        <v>0.34520346668512097</v>
      </c>
    </row>
    <row r="12" spans="2:79" ht="43.2" x14ac:dyDescent="0.3">
      <c r="B12" s="18" t="s">
        <v>491</v>
      </c>
      <c r="C12" s="17">
        <v>0.29329964109923601</v>
      </c>
      <c r="D12" s="17">
        <v>0.29580891168421802</v>
      </c>
      <c r="E12" s="17">
        <v>0.29051423156969802</v>
      </c>
      <c r="F12" s="17"/>
      <c r="G12" s="17">
        <v>0.28909546299723599</v>
      </c>
      <c r="H12" s="17">
        <v>0.34729240574842601</v>
      </c>
      <c r="I12" s="17">
        <v>0.26996642737945398</v>
      </c>
      <c r="J12" s="17">
        <v>0.27513674707808</v>
      </c>
      <c r="K12" s="17">
        <v>0.24768560945676901</v>
      </c>
      <c r="L12" s="17">
        <v>0.31629501342209099</v>
      </c>
      <c r="M12" s="17"/>
      <c r="N12" s="17">
        <v>0.35473597136312202</v>
      </c>
      <c r="O12" s="17">
        <v>0.30765966807307299</v>
      </c>
      <c r="P12" s="17">
        <v>0.24963737114795401</v>
      </c>
      <c r="Q12" s="17">
        <v>0.24792599170048699</v>
      </c>
      <c r="R12" s="17"/>
      <c r="S12" s="17">
        <v>0.32746077480561298</v>
      </c>
      <c r="T12" s="17">
        <v>0.30300441123952099</v>
      </c>
      <c r="U12" s="17">
        <v>0.32391815328586099</v>
      </c>
      <c r="V12" s="17">
        <v>0.27330256562036997</v>
      </c>
      <c r="W12" s="17">
        <v>0.271279337259481</v>
      </c>
      <c r="X12" s="17">
        <v>0.30373815267618998</v>
      </c>
      <c r="Y12" s="17">
        <v>0.29957329695026602</v>
      </c>
      <c r="Z12" s="17">
        <v>0.42858221288651699</v>
      </c>
      <c r="AA12" s="17">
        <v>0.25399452687753399</v>
      </c>
      <c r="AB12" s="17">
        <v>0.25031057076524499</v>
      </c>
      <c r="AC12" s="17">
        <v>0.21840827776170299</v>
      </c>
      <c r="AD12" s="17">
        <v>0.29284580908631402</v>
      </c>
      <c r="AE12" s="17"/>
      <c r="AF12" s="17">
        <v>0.25552546559335099</v>
      </c>
      <c r="AG12" s="17">
        <v>0.36476001767942601</v>
      </c>
      <c r="AH12" s="17">
        <v>0.339131204675371</v>
      </c>
      <c r="AI12" s="17">
        <v>0.22485490908228001</v>
      </c>
      <c r="AJ12" s="17">
        <v>0.31108077980229398</v>
      </c>
      <c r="AK12" s="17"/>
      <c r="AL12" s="17">
        <v>0.40463656740616699</v>
      </c>
      <c r="AM12" s="17">
        <v>0.27472175112312602</v>
      </c>
      <c r="AN12" s="17">
        <v>0.293668211563616</v>
      </c>
      <c r="AO12" s="17">
        <v>0.22809287067711301</v>
      </c>
      <c r="AP12" s="17">
        <v>0.33666304708658801</v>
      </c>
      <c r="AQ12" s="17">
        <v>0.225634907356251</v>
      </c>
      <c r="AR12" s="17"/>
      <c r="AS12" s="17">
        <v>0.36401946451057499</v>
      </c>
      <c r="AT12" s="17">
        <v>0.30066662865034999</v>
      </c>
      <c r="AU12" s="17">
        <v>0.231622419730623</v>
      </c>
      <c r="AV12" s="17">
        <v>0.27608436007171799</v>
      </c>
      <c r="AW12" s="17">
        <v>0.31582105736141902</v>
      </c>
      <c r="AX12" s="17"/>
      <c r="AY12" s="17">
        <v>0.32041559745248199</v>
      </c>
      <c r="AZ12" s="17">
        <v>0.298904694637319</v>
      </c>
      <c r="BA12" s="17">
        <v>0.26756864262751701</v>
      </c>
      <c r="BB12" s="17">
        <v>0.28854065024481002</v>
      </c>
      <c r="BC12" s="17">
        <v>0.22910298811422</v>
      </c>
      <c r="BD12" s="17"/>
      <c r="BE12" s="17">
        <v>0.21760001856517699</v>
      </c>
      <c r="BF12" s="17">
        <v>0.30332149688915999</v>
      </c>
      <c r="BG12" s="17">
        <v>0.29742475393093298</v>
      </c>
      <c r="BH12" s="17">
        <v>0.29370552803476302</v>
      </c>
      <c r="BI12" s="17"/>
      <c r="BJ12" s="17">
        <v>0.26044435954450901</v>
      </c>
      <c r="BK12" s="17">
        <v>0.336413719756882</v>
      </c>
      <c r="BL12" s="17">
        <v>0.27435284179064401</v>
      </c>
      <c r="BM12" s="17">
        <v>0.306245980554821</v>
      </c>
      <c r="BN12" s="17"/>
      <c r="BO12" s="17">
        <v>0.29551905074076801</v>
      </c>
      <c r="BP12" s="17">
        <v>0.29211544911680298</v>
      </c>
      <c r="BQ12" s="17">
        <v>0.29456130374441503</v>
      </c>
      <c r="BR12" s="17"/>
      <c r="BS12" s="17">
        <v>0.29208671542778197</v>
      </c>
      <c r="BT12" s="17">
        <v>0.29575772154241098</v>
      </c>
      <c r="BU12" s="17"/>
      <c r="BV12" s="17">
        <v>0.397516235238566</v>
      </c>
      <c r="BW12" s="17">
        <v>0.249002962456296</v>
      </c>
      <c r="BX12" s="17">
        <v>0.29233261164909002</v>
      </c>
      <c r="BY12" s="17"/>
      <c r="BZ12" s="17">
        <v>0.32303100466241602</v>
      </c>
      <c r="CA12" s="17">
        <v>0.26329550377574101</v>
      </c>
    </row>
    <row r="13" spans="2:79" ht="43.2" x14ac:dyDescent="0.3">
      <c r="B13" s="18" t="s">
        <v>492</v>
      </c>
      <c r="C13" s="17">
        <v>0.28815295370150801</v>
      </c>
      <c r="D13" s="17">
        <v>0.29150964600221801</v>
      </c>
      <c r="E13" s="17">
        <v>0.28652994808210402</v>
      </c>
      <c r="F13" s="17"/>
      <c r="G13" s="17">
        <v>0.27083522496337198</v>
      </c>
      <c r="H13" s="17">
        <v>0.28733036133586498</v>
      </c>
      <c r="I13" s="17">
        <v>0.29041357190283201</v>
      </c>
      <c r="J13" s="17">
        <v>0.27435492025257102</v>
      </c>
      <c r="K13" s="17">
        <v>0.278914495551707</v>
      </c>
      <c r="L13" s="17">
        <v>0.31593106829322798</v>
      </c>
      <c r="M13" s="17"/>
      <c r="N13" s="17">
        <v>0.373879686141524</v>
      </c>
      <c r="O13" s="17">
        <v>0.266612212648692</v>
      </c>
      <c r="P13" s="17">
        <v>0.21185755972476999</v>
      </c>
      <c r="Q13" s="17">
        <v>0.27867026478083701</v>
      </c>
      <c r="R13" s="17"/>
      <c r="S13" s="17">
        <v>0.281950059624271</v>
      </c>
      <c r="T13" s="17">
        <v>0.32980955035595999</v>
      </c>
      <c r="U13" s="17">
        <v>0.27118678566323701</v>
      </c>
      <c r="V13" s="17">
        <v>0.26955964241598102</v>
      </c>
      <c r="W13" s="17">
        <v>0.29648822695211402</v>
      </c>
      <c r="X13" s="17">
        <v>0.30325981390616102</v>
      </c>
      <c r="Y13" s="17">
        <v>0.29854402664970398</v>
      </c>
      <c r="Z13" s="17">
        <v>0.36374906136878998</v>
      </c>
      <c r="AA13" s="17">
        <v>0.24593500792217399</v>
      </c>
      <c r="AB13" s="17">
        <v>0.28445348691489503</v>
      </c>
      <c r="AC13" s="17">
        <v>0.25884551140329698</v>
      </c>
      <c r="AD13" s="17">
        <v>0.25978169646055299</v>
      </c>
      <c r="AE13" s="17"/>
      <c r="AF13" s="17">
        <v>0.28385742109616702</v>
      </c>
      <c r="AG13" s="17">
        <v>0.32762127663422802</v>
      </c>
      <c r="AH13" s="17">
        <v>0.29448568858561702</v>
      </c>
      <c r="AI13" s="17">
        <v>0.20089404389214</v>
      </c>
      <c r="AJ13" s="17">
        <v>0.30029727050063698</v>
      </c>
      <c r="AK13" s="17"/>
      <c r="AL13" s="17">
        <v>0.35694393744219899</v>
      </c>
      <c r="AM13" s="17">
        <v>0.28588180875311497</v>
      </c>
      <c r="AN13" s="17">
        <v>0.31787187039549297</v>
      </c>
      <c r="AO13" s="17">
        <v>0.219332094967919</v>
      </c>
      <c r="AP13" s="17">
        <v>0.29016555694782797</v>
      </c>
      <c r="AQ13" s="17">
        <v>0.26829205473303303</v>
      </c>
      <c r="AR13" s="17"/>
      <c r="AS13" s="17">
        <v>0.33174323267824501</v>
      </c>
      <c r="AT13" s="17">
        <v>0.286879892757749</v>
      </c>
      <c r="AU13" s="17">
        <v>0.26614407899709402</v>
      </c>
      <c r="AV13" s="17">
        <v>0.25677997434226801</v>
      </c>
      <c r="AW13" s="17">
        <v>0.38983748365482901</v>
      </c>
      <c r="AX13" s="17"/>
      <c r="AY13" s="17">
        <v>0.32602142583883098</v>
      </c>
      <c r="AZ13" s="17">
        <v>0.271819702828211</v>
      </c>
      <c r="BA13" s="17">
        <v>0.27193863914468702</v>
      </c>
      <c r="BB13" s="17">
        <v>0.293278630094644</v>
      </c>
      <c r="BC13" s="17">
        <v>0.27996213509866102</v>
      </c>
      <c r="BD13" s="17"/>
      <c r="BE13" s="17">
        <v>0.28103428761351001</v>
      </c>
      <c r="BF13" s="17">
        <v>0.27463414113432899</v>
      </c>
      <c r="BG13" s="17">
        <v>0.29910556073727501</v>
      </c>
      <c r="BH13" s="17">
        <v>0.28270476143319101</v>
      </c>
      <c r="BI13" s="17"/>
      <c r="BJ13" s="17">
        <v>0.17901441367985299</v>
      </c>
      <c r="BK13" s="17">
        <v>0.30666046882903097</v>
      </c>
      <c r="BL13" s="17">
        <v>0.32691560542290898</v>
      </c>
      <c r="BM13" s="17">
        <v>0.29283071060461602</v>
      </c>
      <c r="BN13" s="17"/>
      <c r="BO13" s="17">
        <v>0.296124405225133</v>
      </c>
      <c r="BP13" s="17">
        <v>0.255698473952925</v>
      </c>
      <c r="BQ13" s="17">
        <v>0.293516654603383</v>
      </c>
      <c r="BR13" s="17"/>
      <c r="BS13" s="17">
        <v>0.291707573341558</v>
      </c>
      <c r="BT13" s="17">
        <v>0.28344226311841902</v>
      </c>
      <c r="BU13" s="17"/>
      <c r="BV13" s="17">
        <v>0.33085625114940398</v>
      </c>
      <c r="BW13" s="17">
        <v>0.283743814688869</v>
      </c>
      <c r="BX13" s="17">
        <v>0.28161737031980899</v>
      </c>
      <c r="BY13" s="17"/>
      <c r="BZ13" s="17">
        <v>0.29159618763101702</v>
      </c>
      <c r="CA13" s="17">
        <v>0.30760489100537503</v>
      </c>
    </row>
    <row r="14" spans="2:79" ht="57.6" x14ac:dyDescent="0.3">
      <c r="B14" s="18" t="s">
        <v>493</v>
      </c>
      <c r="C14" s="17">
        <v>0.28139180711136702</v>
      </c>
      <c r="D14" s="17">
        <v>0.288648714894013</v>
      </c>
      <c r="E14" s="17">
        <v>0.27474090551935698</v>
      </c>
      <c r="F14" s="17"/>
      <c r="G14" s="17">
        <v>0.32110106079075001</v>
      </c>
      <c r="H14" s="17">
        <v>0.29322772569567901</v>
      </c>
      <c r="I14" s="17">
        <v>0.28281174402146197</v>
      </c>
      <c r="J14" s="17">
        <v>0.24863445456398001</v>
      </c>
      <c r="K14" s="17">
        <v>0.245272239177145</v>
      </c>
      <c r="L14" s="17">
        <v>0.294842087616421</v>
      </c>
      <c r="M14" s="17"/>
      <c r="N14" s="17">
        <v>0.33739359070942299</v>
      </c>
      <c r="O14" s="17">
        <v>0.27337931020346401</v>
      </c>
      <c r="P14" s="17">
        <v>0.261667943617446</v>
      </c>
      <c r="Q14" s="17">
        <v>0.24574527434459401</v>
      </c>
      <c r="R14" s="17"/>
      <c r="S14" s="17">
        <v>0.30621169726585101</v>
      </c>
      <c r="T14" s="17">
        <v>0.30203656071024299</v>
      </c>
      <c r="U14" s="17">
        <v>0.295433875349005</v>
      </c>
      <c r="V14" s="17">
        <v>0.28517076339888697</v>
      </c>
      <c r="W14" s="17">
        <v>0.22455457937626</v>
      </c>
      <c r="X14" s="17">
        <v>0.263157049387792</v>
      </c>
      <c r="Y14" s="17">
        <v>0.25381467122242102</v>
      </c>
      <c r="Z14" s="17">
        <v>0.37089494811055801</v>
      </c>
      <c r="AA14" s="17">
        <v>0.27741979446855802</v>
      </c>
      <c r="AB14" s="17">
        <v>0.28790089465721902</v>
      </c>
      <c r="AC14" s="17">
        <v>0.22337797792688299</v>
      </c>
      <c r="AD14" s="17">
        <v>0.26217230711190798</v>
      </c>
      <c r="AE14" s="17"/>
      <c r="AF14" s="17">
        <v>0.272609930861754</v>
      </c>
      <c r="AG14" s="17">
        <v>0.31900982989231902</v>
      </c>
      <c r="AH14" s="17">
        <v>0.31921814145576299</v>
      </c>
      <c r="AI14" s="17">
        <v>0.22700472764378399</v>
      </c>
      <c r="AJ14" s="17">
        <v>0.34249194560515001</v>
      </c>
      <c r="AK14" s="17"/>
      <c r="AL14" s="17">
        <v>0.35671157932289299</v>
      </c>
      <c r="AM14" s="17">
        <v>0.29075809986225298</v>
      </c>
      <c r="AN14" s="17">
        <v>0.30586501223521601</v>
      </c>
      <c r="AO14" s="17">
        <v>0.21645884451029501</v>
      </c>
      <c r="AP14" s="17">
        <v>0.347036633317581</v>
      </c>
      <c r="AQ14" s="17">
        <v>0.225379433711104</v>
      </c>
      <c r="AR14" s="17"/>
      <c r="AS14" s="17">
        <v>0.33505163097368901</v>
      </c>
      <c r="AT14" s="17">
        <v>0.28745979690463003</v>
      </c>
      <c r="AU14" s="17">
        <v>0.237467934308494</v>
      </c>
      <c r="AV14" s="17">
        <v>0.25470663228179402</v>
      </c>
      <c r="AW14" s="17">
        <v>0.34746960077273598</v>
      </c>
      <c r="AX14" s="17"/>
      <c r="AY14" s="17">
        <v>0.325885375131029</v>
      </c>
      <c r="AZ14" s="17">
        <v>0.26501372709891002</v>
      </c>
      <c r="BA14" s="17">
        <v>0.25510896228007202</v>
      </c>
      <c r="BB14" s="17">
        <v>0.31368574401674898</v>
      </c>
      <c r="BC14" s="17">
        <v>0.20390613734510299</v>
      </c>
      <c r="BD14" s="17"/>
      <c r="BE14" s="17">
        <v>0.26474505985724001</v>
      </c>
      <c r="BF14" s="17">
        <v>0.27018896588918501</v>
      </c>
      <c r="BG14" s="17">
        <v>0.28112912529432199</v>
      </c>
      <c r="BH14" s="17">
        <v>0.29426093209369703</v>
      </c>
      <c r="BI14" s="17"/>
      <c r="BJ14" s="17">
        <v>0.237335379394643</v>
      </c>
      <c r="BK14" s="17">
        <v>0.28510333543952998</v>
      </c>
      <c r="BL14" s="17">
        <v>0.28032943467128701</v>
      </c>
      <c r="BM14" s="17">
        <v>0.29067345897424102</v>
      </c>
      <c r="BN14" s="17"/>
      <c r="BO14" s="17">
        <v>0.261945354326588</v>
      </c>
      <c r="BP14" s="17">
        <v>0.28132809533255099</v>
      </c>
      <c r="BQ14" s="17">
        <v>0.28613119514352198</v>
      </c>
      <c r="BR14" s="17"/>
      <c r="BS14" s="17">
        <v>0.28389117586967699</v>
      </c>
      <c r="BT14" s="17">
        <v>0.27907050380158299</v>
      </c>
      <c r="BU14" s="17"/>
      <c r="BV14" s="17">
        <v>0.33644286907745402</v>
      </c>
      <c r="BW14" s="17">
        <v>0.25902912094783098</v>
      </c>
      <c r="BX14" s="17">
        <v>0.29075669342847998</v>
      </c>
      <c r="BY14" s="17"/>
      <c r="BZ14" s="17">
        <v>0.226561630743398</v>
      </c>
      <c r="CA14" s="17">
        <v>0.26107521493820601</v>
      </c>
    </row>
    <row r="15" spans="2:79" ht="57.6" x14ac:dyDescent="0.3">
      <c r="B15" s="18" t="s">
        <v>494</v>
      </c>
      <c r="C15" s="17">
        <v>0.24897290842811001</v>
      </c>
      <c r="D15" s="17">
        <v>0.26066609155146803</v>
      </c>
      <c r="E15" s="17">
        <v>0.238871357019976</v>
      </c>
      <c r="F15" s="17"/>
      <c r="G15" s="17">
        <v>0.273907403200151</v>
      </c>
      <c r="H15" s="17">
        <v>0.29135055292316497</v>
      </c>
      <c r="I15" s="17">
        <v>0.24837382116860801</v>
      </c>
      <c r="J15" s="17">
        <v>0.179584459487173</v>
      </c>
      <c r="K15" s="17">
        <v>0.23838948661220799</v>
      </c>
      <c r="L15" s="17">
        <v>0.261778417763464</v>
      </c>
      <c r="M15" s="17"/>
      <c r="N15" s="17">
        <v>0.322151536857467</v>
      </c>
      <c r="O15" s="17">
        <v>0.24637833053677999</v>
      </c>
      <c r="P15" s="17">
        <v>0.190078663966496</v>
      </c>
      <c r="Q15" s="17">
        <v>0.22540978065001999</v>
      </c>
      <c r="R15" s="17"/>
      <c r="S15" s="17">
        <v>0.311827732852684</v>
      </c>
      <c r="T15" s="17">
        <v>0.24329062695766801</v>
      </c>
      <c r="U15" s="17">
        <v>0.26330635714530798</v>
      </c>
      <c r="V15" s="17">
        <v>0.241628093605536</v>
      </c>
      <c r="W15" s="17">
        <v>0.208091602234937</v>
      </c>
      <c r="X15" s="17">
        <v>0.30798632479854998</v>
      </c>
      <c r="Y15" s="17">
        <v>0.25043794100940697</v>
      </c>
      <c r="Z15" s="17">
        <v>0.31297853599675501</v>
      </c>
      <c r="AA15" s="17">
        <v>0.20668053018850699</v>
      </c>
      <c r="AB15" s="17">
        <v>0.20279069275358499</v>
      </c>
      <c r="AC15" s="17">
        <v>0.193869171984966</v>
      </c>
      <c r="AD15" s="17">
        <v>0.17966499973824199</v>
      </c>
      <c r="AE15" s="17"/>
      <c r="AF15" s="17">
        <v>0.222693472082722</v>
      </c>
      <c r="AG15" s="17">
        <v>0.295550611266649</v>
      </c>
      <c r="AH15" s="17">
        <v>0.28181082437857902</v>
      </c>
      <c r="AI15" s="17">
        <v>0.16762683899439401</v>
      </c>
      <c r="AJ15" s="17">
        <v>0.37796594174324499</v>
      </c>
      <c r="AK15" s="17"/>
      <c r="AL15" s="17">
        <v>0.34475957560238402</v>
      </c>
      <c r="AM15" s="17">
        <v>0.2439509673886</v>
      </c>
      <c r="AN15" s="17">
        <v>0.27721300713845398</v>
      </c>
      <c r="AO15" s="17">
        <v>0.15899987048969</v>
      </c>
      <c r="AP15" s="17">
        <v>0.34568229353874802</v>
      </c>
      <c r="AQ15" s="17">
        <v>0.21207905562298701</v>
      </c>
      <c r="AR15" s="17"/>
      <c r="AS15" s="17">
        <v>0.35097517930556099</v>
      </c>
      <c r="AT15" s="17">
        <v>0.23845761969968099</v>
      </c>
      <c r="AU15" s="17">
        <v>0.216156236425909</v>
      </c>
      <c r="AV15" s="17">
        <v>0.19720883400248501</v>
      </c>
      <c r="AW15" s="17">
        <v>0.28462855270228499</v>
      </c>
      <c r="AX15" s="17"/>
      <c r="AY15" s="17">
        <v>0.29992136314471601</v>
      </c>
      <c r="AZ15" s="17">
        <v>0.227658572253161</v>
      </c>
      <c r="BA15" s="17">
        <v>0.24466263695422499</v>
      </c>
      <c r="BB15" s="17">
        <v>0.261603236992553</v>
      </c>
      <c r="BC15" s="17">
        <v>0.14078031057283599</v>
      </c>
      <c r="BD15" s="17"/>
      <c r="BE15" s="17">
        <v>0.11483094521364701</v>
      </c>
      <c r="BF15" s="17">
        <v>0.24111579600716601</v>
      </c>
      <c r="BG15" s="17">
        <v>0.26166129394126197</v>
      </c>
      <c r="BH15" s="17">
        <v>0.25467082686828202</v>
      </c>
      <c r="BI15" s="17"/>
      <c r="BJ15" s="17">
        <v>0.20737475054127399</v>
      </c>
      <c r="BK15" s="17">
        <v>0.340243670775011</v>
      </c>
      <c r="BL15" s="17">
        <v>0.25679080121387099</v>
      </c>
      <c r="BM15" s="17">
        <v>0.244170199092103</v>
      </c>
      <c r="BN15" s="17"/>
      <c r="BO15" s="17">
        <v>0.25701182338557299</v>
      </c>
      <c r="BP15" s="17">
        <v>0.236716971672286</v>
      </c>
      <c r="BQ15" s="17">
        <v>0.25082105210697903</v>
      </c>
      <c r="BR15" s="17"/>
      <c r="BS15" s="17">
        <v>0.24770349664361099</v>
      </c>
      <c r="BT15" s="17">
        <v>0.251198331354065</v>
      </c>
      <c r="BU15" s="17"/>
      <c r="BV15" s="17">
        <v>0.302253156729825</v>
      </c>
      <c r="BW15" s="17">
        <v>0.21984211889817601</v>
      </c>
      <c r="BX15" s="17">
        <v>0.26729479070845102</v>
      </c>
      <c r="BY15" s="17"/>
      <c r="BZ15" s="17">
        <v>0.275395484251864</v>
      </c>
      <c r="CA15" s="17">
        <v>0.25387984617689702</v>
      </c>
    </row>
    <row r="16" spans="2:79" ht="43.2" x14ac:dyDescent="0.3">
      <c r="B16" s="18" t="s">
        <v>495</v>
      </c>
      <c r="C16" s="17">
        <v>0.217677486520643</v>
      </c>
      <c r="D16" s="17">
        <v>0.235616033554117</v>
      </c>
      <c r="E16" s="17">
        <v>0.19921291035410801</v>
      </c>
      <c r="F16" s="17"/>
      <c r="G16" s="17">
        <v>0.20581207201353799</v>
      </c>
      <c r="H16" s="17">
        <v>0.26650926756590099</v>
      </c>
      <c r="I16" s="17">
        <v>0.224331804480604</v>
      </c>
      <c r="J16" s="17">
        <v>0.18667320177182201</v>
      </c>
      <c r="K16" s="17">
        <v>0.20897799574190501</v>
      </c>
      <c r="L16" s="17">
        <v>0.21142170904909299</v>
      </c>
      <c r="M16" s="17"/>
      <c r="N16" s="17">
        <v>0.23017417461595699</v>
      </c>
      <c r="O16" s="17">
        <v>0.21970346312028799</v>
      </c>
      <c r="P16" s="17">
        <v>0.212976727943228</v>
      </c>
      <c r="Q16" s="17">
        <v>0.20646289751067601</v>
      </c>
      <c r="R16" s="17"/>
      <c r="S16" s="17">
        <v>0.240397158521373</v>
      </c>
      <c r="T16" s="17">
        <v>0.22400600882650501</v>
      </c>
      <c r="U16" s="17">
        <v>0.220380506506348</v>
      </c>
      <c r="V16" s="17">
        <v>0.18344745998784601</v>
      </c>
      <c r="W16" s="17">
        <v>0.22345251380676801</v>
      </c>
      <c r="X16" s="17">
        <v>0.220699120359752</v>
      </c>
      <c r="Y16" s="17">
        <v>0.16620791290553899</v>
      </c>
      <c r="Z16" s="17">
        <v>0.24936640703337701</v>
      </c>
      <c r="AA16" s="17">
        <v>0.194340875373988</v>
      </c>
      <c r="AB16" s="17">
        <v>0.246825687005889</v>
      </c>
      <c r="AC16" s="17">
        <v>0.26381130066409098</v>
      </c>
      <c r="AD16" s="17">
        <v>0.17330981252799799</v>
      </c>
      <c r="AE16" s="17"/>
      <c r="AF16" s="17">
        <v>0.23513466952276599</v>
      </c>
      <c r="AG16" s="17">
        <v>0.22212979516811801</v>
      </c>
      <c r="AH16" s="17">
        <v>0.20248967702515999</v>
      </c>
      <c r="AI16" s="17">
        <v>0.21937627323085701</v>
      </c>
      <c r="AJ16" s="17">
        <v>0.22653956873082601</v>
      </c>
      <c r="AK16" s="17"/>
      <c r="AL16" s="17">
        <v>0.22545227004242099</v>
      </c>
      <c r="AM16" s="17">
        <v>0.21243811272788099</v>
      </c>
      <c r="AN16" s="17">
        <v>0.22761550084476501</v>
      </c>
      <c r="AO16" s="17">
        <v>0.22349368303849099</v>
      </c>
      <c r="AP16" s="17">
        <v>0.26437545281228098</v>
      </c>
      <c r="AQ16" s="17">
        <v>0.196164390104344</v>
      </c>
      <c r="AR16" s="17"/>
      <c r="AS16" s="17">
        <v>0.24074153523796801</v>
      </c>
      <c r="AT16" s="17">
        <v>0.20974821713446401</v>
      </c>
      <c r="AU16" s="17">
        <v>0.210688883062429</v>
      </c>
      <c r="AV16" s="17">
        <v>0.220591227170298</v>
      </c>
      <c r="AW16" s="17">
        <v>0.275884008978309</v>
      </c>
      <c r="AX16" s="17"/>
      <c r="AY16" s="17">
        <v>0.22545154756785299</v>
      </c>
      <c r="AZ16" s="17">
        <v>0.21114398583834501</v>
      </c>
      <c r="BA16" s="17">
        <v>0.17568483945979799</v>
      </c>
      <c r="BB16" s="17">
        <v>0.28380770808761802</v>
      </c>
      <c r="BC16" s="17">
        <v>0.23575110919287701</v>
      </c>
      <c r="BD16" s="17"/>
      <c r="BE16" s="17">
        <v>0.327270141034263</v>
      </c>
      <c r="BF16" s="17">
        <v>0.22400881596401501</v>
      </c>
      <c r="BG16" s="17">
        <v>0.22097666455253101</v>
      </c>
      <c r="BH16" s="17">
        <v>0.19400450287380899</v>
      </c>
      <c r="BI16" s="17"/>
      <c r="BJ16" s="17">
        <v>0.237851834683592</v>
      </c>
      <c r="BK16" s="17">
        <v>0.189967699644432</v>
      </c>
      <c r="BL16" s="17">
        <v>0.206820920095383</v>
      </c>
      <c r="BM16" s="17">
        <v>0.223438375369892</v>
      </c>
      <c r="BN16" s="17"/>
      <c r="BO16" s="17">
        <v>0.22736611468749901</v>
      </c>
      <c r="BP16" s="17">
        <v>0.20449937531542001</v>
      </c>
      <c r="BQ16" s="17">
        <v>0.21997573032599799</v>
      </c>
      <c r="BR16" s="17"/>
      <c r="BS16" s="17">
        <v>0.22017787087314</v>
      </c>
      <c r="BT16" s="17">
        <v>0.21461849243991299</v>
      </c>
      <c r="BU16" s="17"/>
      <c r="BV16" s="17">
        <v>0.25045822216200903</v>
      </c>
      <c r="BW16" s="17">
        <v>0.20233022937665401</v>
      </c>
      <c r="BX16" s="17">
        <v>0.23270022447039099</v>
      </c>
      <c r="BY16" s="17"/>
      <c r="BZ16" s="17">
        <v>0.219799467215683</v>
      </c>
      <c r="CA16" s="17">
        <v>0.20930991995864701</v>
      </c>
    </row>
    <row r="17" spans="2:79" x14ac:dyDescent="0.3">
      <c r="B17" s="18" t="s">
        <v>149</v>
      </c>
      <c r="C17" s="17">
        <v>7.9517580272379401E-2</v>
      </c>
      <c r="D17" s="17">
        <v>7.2502682684943601E-2</v>
      </c>
      <c r="E17" s="17">
        <v>8.5203207513252097E-2</v>
      </c>
      <c r="F17" s="17"/>
      <c r="G17" s="17">
        <v>9.3171745345092205E-2</v>
      </c>
      <c r="H17" s="17">
        <v>7.0785868705426705E-2</v>
      </c>
      <c r="I17" s="17">
        <v>8.0450873031323894E-2</v>
      </c>
      <c r="J17" s="17">
        <v>7.4702556662920305E-2</v>
      </c>
      <c r="K17" s="17">
        <v>9.0078982226488302E-2</v>
      </c>
      <c r="L17" s="17">
        <v>7.3625194123945706E-2</v>
      </c>
      <c r="M17" s="17"/>
      <c r="N17" s="17">
        <v>3.7094899482305099E-2</v>
      </c>
      <c r="O17" s="17">
        <v>7.2052657837968895E-2</v>
      </c>
      <c r="P17" s="17">
        <v>9.1325822276281998E-2</v>
      </c>
      <c r="Q17" s="17">
        <v>0.122452844138055</v>
      </c>
      <c r="R17" s="17"/>
      <c r="S17" s="17">
        <v>7.2724357526188305E-2</v>
      </c>
      <c r="T17" s="17">
        <v>7.2217913675192202E-2</v>
      </c>
      <c r="U17" s="17">
        <v>0.101604086710014</v>
      </c>
      <c r="V17" s="17">
        <v>9.5101940753402406E-2</v>
      </c>
      <c r="W17" s="17">
        <v>5.6447735730766203E-2</v>
      </c>
      <c r="X17" s="17">
        <v>7.4703550676414196E-2</v>
      </c>
      <c r="Y17" s="17">
        <v>0.10205107645735401</v>
      </c>
      <c r="Z17" s="17">
        <v>4.2267684722142998E-2</v>
      </c>
      <c r="AA17" s="17">
        <v>8.4128226674040602E-2</v>
      </c>
      <c r="AB17" s="17">
        <v>7.3869983965548905E-2</v>
      </c>
      <c r="AC17" s="17">
        <v>9.1686311445330196E-2</v>
      </c>
      <c r="AD17" s="17">
        <v>7.4306485988511695E-2</v>
      </c>
      <c r="AE17" s="17"/>
      <c r="AF17" s="17">
        <v>7.8703853340952104E-2</v>
      </c>
      <c r="AG17" s="17">
        <v>3.3671929361438702E-2</v>
      </c>
      <c r="AH17" s="17">
        <v>7.5906225917708098E-2</v>
      </c>
      <c r="AI17" s="17">
        <v>9.31951011178693E-2</v>
      </c>
      <c r="AJ17" s="17">
        <v>7.9858758105527797E-2</v>
      </c>
      <c r="AK17" s="17"/>
      <c r="AL17" s="17">
        <v>2.01069112950557E-2</v>
      </c>
      <c r="AM17" s="17">
        <v>6.1244191882778701E-2</v>
      </c>
      <c r="AN17" s="17">
        <v>5.7514679184045403E-2</v>
      </c>
      <c r="AO17" s="17">
        <v>7.7046370993109306E-2</v>
      </c>
      <c r="AP17" s="17">
        <v>7.1330705218903598E-2</v>
      </c>
      <c r="AQ17" s="17">
        <v>0.20941471891997801</v>
      </c>
      <c r="AR17" s="17"/>
      <c r="AS17" s="17">
        <v>3.3133802865588001E-2</v>
      </c>
      <c r="AT17" s="17">
        <v>7.5764368849504604E-2</v>
      </c>
      <c r="AU17" s="17">
        <v>0.106679562538286</v>
      </c>
      <c r="AV17" s="17">
        <v>9.9539236709335496E-2</v>
      </c>
      <c r="AW17" s="17">
        <v>7.3097980731743395E-2</v>
      </c>
      <c r="AX17" s="17"/>
      <c r="AY17" s="17">
        <v>4.54377812866915E-2</v>
      </c>
      <c r="AZ17" s="17">
        <v>8.1605184694492502E-2</v>
      </c>
      <c r="BA17" s="17">
        <v>0.10369211440941201</v>
      </c>
      <c r="BB17" s="17">
        <v>5.4303063569268499E-2</v>
      </c>
      <c r="BC17" s="17">
        <v>0.17076929824793499</v>
      </c>
      <c r="BD17" s="17"/>
      <c r="BE17" s="17">
        <v>5.7891605970471299E-2</v>
      </c>
      <c r="BF17" s="17">
        <v>7.44224647155073E-2</v>
      </c>
      <c r="BG17" s="17">
        <v>6.3395170805864404E-2</v>
      </c>
      <c r="BH17" s="17">
        <v>0.10266170767296801</v>
      </c>
      <c r="BI17" s="17"/>
      <c r="BJ17" s="17">
        <v>6.8736742941773205E-2</v>
      </c>
      <c r="BK17" s="17">
        <v>6.3359193693802995E-2</v>
      </c>
      <c r="BL17" s="17">
        <v>6.3416213854631101E-2</v>
      </c>
      <c r="BM17" s="17">
        <v>8.9573106883304901E-2</v>
      </c>
      <c r="BN17" s="17"/>
      <c r="BO17" s="17">
        <v>5.9379705487210402E-2</v>
      </c>
      <c r="BP17" s="17">
        <v>8.8936851087121099E-2</v>
      </c>
      <c r="BQ17" s="17">
        <v>7.8708324389142395E-2</v>
      </c>
      <c r="BR17" s="17"/>
      <c r="BS17" s="17">
        <v>7.0784238272628405E-2</v>
      </c>
      <c r="BT17" s="17">
        <v>9.0063712145433295E-2</v>
      </c>
      <c r="BU17" s="17"/>
      <c r="BV17" s="17">
        <v>4.2764690896108501E-2</v>
      </c>
      <c r="BW17" s="17">
        <v>9.2939987104345798E-2</v>
      </c>
      <c r="BX17" s="17">
        <v>4.3459560361761199E-2</v>
      </c>
      <c r="BY17" s="17"/>
      <c r="BZ17" s="17">
        <v>3.2920785202327399E-2</v>
      </c>
      <c r="CA17" s="17">
        <v>3.2179268174787799E-2</v>
      </c>
    </row>
    <row r="18" spans="2:79" x14ac:dyDescent="0.3">
      <c r="B18" s="18" t="s">
        <v>104</v>
      </c>
      <c r="C18" s="19">
        <v>9.2454752503466103E-2</v>
      </c>
      <c r="D18" s="19">
        <v>0.10935527636932101</v>
      </c>
      <c r="E18" s="19">
        <v>7.5581920102947606E-2</v>
      </c>
      <c r="F18" s="19"/>
      <c r="G18" s="19">
        <v>5.5215620542039497E-2</v>
      </c>
      <c r="H18" s="19">
        <v>6.1442904997819403E-2</v>
      </c>
      <c r="I18" s="19">
        <v>8.4121755963415798E-2</v>
      </c>
      <c r="J18" s="19">
        <v>0.12847279064025599</v>
      </c>
      <c r="K18" s="19">
        <v>0.110449713616023</v>
      </c>
      <c r="L18" s="19">
        <v>0.108045375915038</v>
      </c>
      <c r="M18" s="19"/>
      <c r="N18" s="19">
        <v>7.0432516556813096E-2</v>
      </c>
      <c r="O18" s="19">
        <v>8.4290224393803098E-2</v>
      </c>
      <c r="P18" s="19">
        <v>0.116802482575004</v>
      </c>
      <c r="Q18" s="19">
        <v>0.10515296914701699</v>
      </c>
      <c r="R18" s="19"/>
      <c r="S18" s="19">
        <v>6.6512584933975397E-2</v>
      </c>
      <c r="T18" s="19">
        <v>8.7178295349981602E-2</v>
      </c>
      <c r="U18" s="19">
        <v>8.0150062299222696E-2</v>
      </c>
      <c r="V18" s="19">
        <v>0.13563771722270801</v>
      </c>
      <c r="W18" s="19">
        <v>0.14388353782366201</v>
      </c>
      <c r="X18" s="19">
        <v>9.2236476002832704E-2</v>
      </c>
      <c r="Y18" s="19">
        <v>7.7207248610137696E-2</v>
      </c>
      <c r="Z18" s="19">
        <v>7.7269956442463802E-2</v>
      </c>
      <c r="AA18" s="19">
        <v>7.0316482792810206E-2</v>
      </c>
      <c r="AB18" s="19">
        <v>0.110380841948548</v>
      </c>
      <c r="AC18" s="19">
        <v>9.3826009984696895E-2</v>
      </c>
      <c r="AD18" s="19">
        <v>0.105764234595516</v>
      </c>
      <c r="AE18" s="19"/>
      <c r="AF18" s="19">
        <v>0.120494569389793</v>
      </c>
      <c r="AG18" s="19">
        <v>5.3938584597475699E-2</v>
      </c>
      <c r="AH18" s="19">
        <v>4.46046680954095E-2</v>
      </c>
      <c r="AI18" s="19">
        <v>0.18320507165004399</v>
      </c>
      <c r="AJ18" s="19">
        <v>9.2004759279749701E-2</v>
      </c>
      <c r="AK18" s="19"/>
      <c r="AL18" s="19">
        <v>3.4384027921639602E-2</v>
      </c>
      <c r="AM18" s="19">
        <v>0.122060689390387</v>
      </c>
      <c r="AN18" s="19">
        <v>4.3962746412493099E-2</v>
      </c>
      <c r="AO18" s="19">
        <v>0.155173039204485</v>
      </c>
      <c r="AP18" s="19">
        <v>7.8519353671674494E-2</v>
      </c>
      <c r="AQ18" s="19">
        <v>7.2473928738011506E-2</v>
      </c>
      <c r="AR18" s="19"/>
      <c r="AS18" s="19">
        <v>5.8824874019557501E-2</v>
      </c>
      <c r="AT18" s="19">
        <v>8.8165011674461502E-2</v>
      </c>
      <c r="AU18" s="19">
        <v>0.117776402210665</v>
      </c>
      <c r="AV18" s="19">
        <v>0.10567263985334401</v>
      </c>
      <c r="AW18" s="19">
        <v>0.131197484301737</v>
      </c>
      <c r="AX18" s="19"/>
      <c r="AY18" s="19">
        <v>9.3733012663848703E-2</v>
      </c>
      <c r="AZ18" s="19">
        <v>8.5225017915666001E-2</v>
      </c>
      <c r="BA18" s="19">
        <v>0.102537211992933</v>
      </c>
      <c r="BB18" s="19">
        <v>9.1614744256294595E-2</v>
      </c>
      <c r="BC18" s="19">
        <v>0.122805886014848</v>
      </c>
      <c r="BD18" s="19"/>
      <c r="BE18" s="19">
        <v>0.14555229117757801</v>
      </c>
      <c r="BF18" s="19">
        <v>9.5893733136426698E-2</v>
      </c>
      <c r="BG18" s="19">
        <v>9.0947488571165705E-2</v>
      </c>
      <c r="BH18" s="19">
        <v>8.6306297814524396E-2</v>
      </c>
      <c r="BI18" s="19"/>
      <c r="BJ18" s="19">
        <v>0.13684525949260801</v>
      </c>
      <c r="BK18" s="19">
        <v>5.45862144792644E-2</v>
      </c>
      <c r="BL18" s="19">
        <v>9.4970969005940806E-2</v>
      </c>
      <c r="BM18" s="19">
        <v>8.6370896144822504E-2</v>
      </c>
      <c r="BN18" s="19"/>
      <c r="BO18" s="19">
        <v>9.5870125986500895E-2</v>
      </c>
      <c r="BP18" s="19">
        <v>8.9098011223823007E-2</v>
      </c>
      <c r="BQ18" s="19">
        <v>9.1878829886271801E-2</v>
      </c>
      <c r="BR18" s="19"/>
      <c r="BS18" s="19">
        <v>9.7538218988118805E-2</v>
      </c>
      <c r="BT18" s="19">
        <v>8.6635146603121702E-2</v>
      </c>
      <c r="BU18" s="19"/>
      <c r="BV18" s="19">
        <v>5.3335074913838799E-2</v>
      </c>
      <c r="BW18" s="19">
        <v>8.3653547514167106E-2</v>
      </c>
      <c r="BX18" s="19">
        <v>0.12900387162760599</v>
      </c>
      <c r="BY18" s="19"/>
      <c r="BZ18" s="19">
        <v>8.7147228860426904E-2</v>
      </c>
      <c r="CA18" s="19">
        <v>6.6814339155506705E-2</v>
      </c>
    </row>
    <row r="19" spans="2:79" x14ac:dyDescent="0.3">
      <c r="B19" s="16"/>
    </row>
    <row r="20" spans="2:79" x14ac:dyDescent="0.3">
      <c r="B20" t="s">
        <v>108</v>
      </c>
    </row>
    <row r="21" spans="2:79" x14ac:dyDescent="0.3">
      <c r="B21" t="s">
        <v>109</v>
      </c>
    </row>
    <row r="23" spans="2:79" x14ac:dyDescent="0.3">
      <c r="B23" s="8" t="str">
        <f>HYPERLINK("#'Contents'!A1", "Return to Contents")</f>
        <v>Return to Contents</v>
      </c>
    </row>
  </sheetData>
  <mergeCells count="15">
    <mergeCell ref="BO5:BQ5"/>
    <mergeCell ref="BS5:BT5"/>
    <mergeCell ref="BV5:BX5"/>
    <mergeCell ref="BZ5:CA5"/>
    <mergeCell ref="D2:BO2"/>
    <mergeCell ref="AL5:AQ5"/>
    <mergeCell ref="AS5:AW5"/>
    <mergeCell ref="AY5:BC5"/>
    <mergeCell ref="BE5:BH5"/>
    <mergeCell ref="BJ5:BM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195</vt:i4>
      </vt:variant>
    </vt:vector>
  </HeadingPairs>
  <TitlesOfParts>
    <vt:vector size="19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2025-03-21T14:22:00Z</dcterms:created>
  <dcterms:modified xsi:type="dcterms:W3CDTF">2025-05-01T08:22:37Z</dcterms:modified>
</cp:coreProperties>
</file>